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95" yWindow="60" windowWidth="11505" windowHeight="5565" tabRatio="729" firstSheet="4" activeTab="10"/>
  </bookViews>
  <sheets>
    <sheet name="Supuestos" sheetId="1" r:id="rId1"/>
    <sheet name="Construcción y Equipamiento" sheetId="2" r:id="rId2"/>
    <sheet name="Prestación de Servicios" sheetId="7" r:id="rId3"/>
    <sheet name="Estados Financieros" sheetId="3" r:id="rId4"/>
    <sheet name="Fiscal" sheetId="5" r:id="rId5"/>
    <sheet name="Formato I" sheetId="10" r:id="rId6"/>
    <sheet name="Formato II" sheetId="11" r:id="rId7"/>
    <sheet name="Formato III" sheetId="23" r:id="rId8"/>
    <sheet name="Formato IV" sheetId="24" r:id="rId9"/>
    <sheet name="Formato V" sheetId="14" r:id="rId10"/>
    <sheet name="Formato VI" sheetId="15" r:id="rId11"/>
    <sheet name="Formato VII" sheetId="21" r:id="rId12"/>
    <sheet name="Formato VIII" sheetId="17" r:id="rId13"/>
  </sheets>
  <externalReferences>
    <externalReference r:id="rId14"/>
    <externalReference r:id="rId15"/>
  </externalReferences>
  <definedNames>
    <definedName name="a" localSheetId="11">#REF!</definedName>
    <definedName name="a">#REF!</definedName>
    <definedName name="_xlnm.Print_Area" localSheetId="1">'Construcción y Equipamiento'!$A$1:$Y$230</definedName>
    <definedName name="_xlnm.Print_Area" localSheetId="3">'Estados Financieros'!$A$1:$AD$143</definedName>
    <definedName name="_xlnm.Print_Area" localSheetId="4">Fiscal!$A$1:$AC$109</definedName>
    <definedName name="_xlnm.Print_Area" localSheetId="5">'Formato I'!$A$2:$F$35</definedName>
    <definedName name="_xlnm.Print_Area" localSheetId="6">'Formato II'!$B$4:$J$66</definedName>
    <definedName name="_xlnm.Print_Area" localSheetId="7">'Formato III'!$B$1:$K$98</definedName>
    <definedName name="_xlnm.Print_Area" localSheetId="8">'Formato IV'!$A$1:$V$105</definedName>
    <definedName name="_xlnm.Print_Area" localSheetId="9">'Formato V'!$A$1:$AV$62</definedName>
    <definedName name="_xlnm.Print_Area" localSheetId="10">'Formato VI'!$A$1:$AD$43</definedName>
    <definedName name="_xlnm.Print_Area" localSheetId="11">'Formato VII'!$B$1:$O$101</definedName>
    <definedName name="_xlnm.Print_Area" localSheetId="12">'Formato VIII'!$A$1:$M$69</definedName>
    <definedName name="_xlnm.Print_Area" localSheetId="2">'Prestación de Servicios'!$A$1:$AE$275</definedName>
    <definedName name="_xlnm.Print_Area" localSheetId="0">Supuestos!$B$1:$S$84</definedName>
    <definedName name="b" localSheetId="11">#REF!</definedName>
    <definedName name="b">#REF!</definedName>
    <definedName name="ca" localSheetId="11">#REF!</definedName>
    <definedName name="ca">#REF!</definedName>
    <definedName name="Excel_BuiltIn_Print_Area_1_1_1" localSheetId="11">#REF!</definedName>
    <definedName name="Excel_BuiltIn_Print_Area_1_1_1">#REF!</definedName>
    <definedName name="fef">#REF!</definedName>
    <definedName name="ISR_P">[1]Swbd.!$F$19</definedName>
    <definedName name="MDOS" localSheetId="11">#REF!</definedName>
    <definedName name="MDOS">#REF!</definedName>
    <definedName name="MTRES" localSheetId="11">#REF!</definedName>
    <definedName name="MTRES">#REF!</definedName>
    <definedName name="MUNO" localSheetId="11">#REF!</definedName>
    <definedName name="MUNO">#REF!</definedName>
    <definedName name="NUM1.2_" localSheetId="11">#REF!</definedName>
    <definedName name="NUM1.2_">#REF!</definedName>
    <definedName name="NUM1.5_" localSheetId="11">#REF!</definedName>
    <definedName name="NUM1.5_">#REF!</definedName>
    <definedName name="NUM10_" localSheetId="11">#REF!</definedName>
    <definedName name="NUM10_">#REF!</definedName>
    <definedName name="NUM12_" localSheetId="11">#REF!</definedName>
    <definedName name="NUM12_">#REF!</definedName>
    <definedName name="NUM2.5_" localSheetId="11">#REF!</definedName>
    <definedName name="NUM2.5_">#REF!</definedName>
    <definedName name="NUM2_" localSheetId="11">#REF!</definedName>
    <definedName name="NUM2_">#REF!</definedName>
    <definedName name="NUM4_" localSheetId="11">#REF!</definedName>
    <definedName name="NUM4_">#REF!</definedName>
    <definedName name="NUM5_" localSheetId="11">#REF!</definedName>
    <definedName name="NUM5_">#REF!</definedName>
    <definedName name="opcion2">#REF!</definedName>
    <definedName name="opcionB">#REF!</definedName>
    <definedName name="_xlnm.Print_Titles" localSheetId="1">'Construcción y Equipamiento'!$A:$C,'Construcción y Equipamiento'!$1:$26</definedName>
    <definedName name="_xlnm.Print_Titles" localSheetId="3">'Estados Financieros'!$A:$C,'Estados Financieros'!$1:$11</definedName>
    <definedName name="_xlnm.Print_Titles" localSheetId="4">Fiscal!$A:$B,Fiscal!$1:$13</definedName>
    <definedName name="_xlnm.Print_Titles" localSheetId="7">'Formato III'!$19:$20</definedName>
    <definedName name="_xlnm.Print_Titles" localSheetId="8">'Formato IV'!$19:$21</definedName>
    <definedName name="_xlnm.Print_Titles" localSheetId="9">'Formato V'!$B:$E,'Formato V'!$2:$27</definedName>
    <definedName name="_xlnm.Print_Titles" localSheetId="10">'Formato VI'!$B:$D,'Formato VI'!$6:$14</definedName>
    <definedName name="_xlnm.Print_Titles" localSheetId="11">'Formato VII'!$12:$25</definedName>
    <definedName name="_xlnm.Print_Titles" localSheetId="2">'Prestación de Servicios'!$A:$D,'Prestación de Servicios'!$1:$9</definedName>
    <definedName name="x" localSheetId="11">#REF!</definedName>
    <definedName name="x">#REF!</definedName>
    <definedName name="xa" localSheetId="11">#REF!</definedName>
    <definedName name="xa">#REF!</definedName>
    <definedName name="XXXX" localSheetId="11">#REF!</definedName>
    <definedName name="XXXX">#REF!</definedName>
  </definedNames>
  <calcPr calcId="145621"/>
</workbook>
</file>

<file path=xl/calcChain.xml><?xml version="1.0" encoding="utf-8"?>
<calcChain xmlns="http://schemas.openxmlformats.org/spreadsheetml/2006/main">
  <c r="F50" i="1" l="1"/>
  <c r="H33" i="7"/>
  <c r="E49" i="11" l="1"/>
  <c r="E50" i="11"/>
  <c r="E51" i="11"/>
  <c r="E52" i="11"/>
  <c r="O40" i="24"/>
  <c r="P40" i="24"/>
  <c r="AU57" i="14" l="1"/>
  <c r="AU36" i="14"/>
  <c r="AU43" i="14"/>
  <c r="AU44" i="14"/>
  <c r="AU47" i="14"/>
  <c r="AU48" i="14"/>
  <c r="AU24" i="14"/>
  <c r="Z24" i="14"/>
  <c r="AA24" i="14" s="1"/>
  <c r="AB24" i="14" s="1"/>
  <c r="AC24" i="14" s="1"/>
  <c r="AD24" i="14" s="1"/>
  <c r="AE24" i="14" s="1"/>
  <c r="AF24" i="14" s="1"/>
  <c r="AG24" i="14" s="1"/>
  <c r="AH24" i="14" s="1"/>
  <c r="AI24" i="14" s="1"/>
  <c r="AJ24" i="14" s="1"/>
  <c r="AK24" i="14" s="1"/>
  <c r="AL24" i="14" s="1"/>
  <c r="AM24" i="14" s="1"/>
  <c r="AN24" i="14" s="1"/>
  <c r="AO24" i="14" s="1"/>
  <c r="AP24" i="14" s="1"/>
  <c r="AQ24" i="14" s="1"/>
  <c r="AR24" i="14" s="1"/>
  <c r="AS24" i="14" s="1"/>
  <c r="AT24" i="14" s="1"/>
  <c r="Y24" i="14"/>
  <c r="S43" i="14"/>
  <c r="S47" i="14"/>
  <c r="S45" i="14"/>
  <c r="T47" i="14"/>
  <c r="U47" i="14"/>
  <c r="V47" i="14"/>
  <c r="G47" i="14"/>
  <c r="H47" i="14"/>
  <c r="I47" i="14"/>
  <c r="J47" i="14"/>
  <c r="K47" i="14"/>
  <c r="L47" i="14"/>
  <c r="M47" i="14"/>
  <c r="N47" i="14"/>
  <c r="O47" i="14"/>
  <c r="P47" i="14"/>
  <c r="Q47" i="14"/>
  <c r="AU49" i="14" l="1"/>
  <c r="T43" i="14"/>
  <c r="U43" i="14"/>
  <c r="V43" i="14"/>
  <c r="T45" i="14"/>
  <c r="U45" i="14"/>
  <c r="V45" i="14"/>
  <c r="G45" i="14"/>
  <c r="I45" i="14"/>
  <c r="J45" i="14"/>
  <c r="K45" i="14"/>
  <c r="L45" i="14"/>
  <c r="M45" i="14"/>
  <c r="N45" i="14"/>
  <c r="O45" i="14"/>
  <c r="P45" i="14"/>
  <c r="Q45" i="14"/>
  <c r="F45" i="14"/>
  <c r="P43" i="14" l="1"/>
  <c r="Q43" i="14"/>
  <c r="R48" i="14"/>
  <c r="R46" i="14"/>
  <c r="G35" i="2"/>
  <c r="J40" i="1" l="1"/>
  <c r="Q34" i="2"/>
  <c r="L85" i="24" l="1"/>
  <c r="K85" i="24"/>
  <c r="L82" i="24"/>
  <c r="K82" i="24"/>
  <c r="L79" i="24"/>
  <c r="K79" i="24"/>
  <c r="C13" i="1"/>
  <c r="M73" i="24" l="1"/>
  <c r="L73" i="24"/>
  <c r="N40" i="24"/>
  <c r="C21" i="1" l="1"/>
  <c r="F89" i="7" l="1"/>
  <c r="G89" i="7"/>
  <c r="U35" i="2" l="1"/>
  <c r="W35" i="2"/>
  <c r="X35" i="2"/>
  <c r="Y35" i="2"/>
  <c r="I74" i="23" l="1"/>
  <c r="T47" i="24" l="1"/>
  <c r="H63" i="7" l="1"/>
  <c r="I63" i="7" s="1"/>
  <c r="J63" i="7" s="1"/>
  <c r="K63" i="7" s="1"/>
  <c r="L63" i="7" s="1"/>
  <c r="M63" i="7" s="1"/>
  <c r="N63" i="7" s="1"/>
  <c r="O63" i="7" s="1"/>
  <c r="P63" i="7" s="1"/>
  <c r="Q63" i="7" s="1"/>
  <c r="R63" i="7" s="1"/>
  <c r="S63" i="7" s="1"/>
  <c r="T63" i="7" s="1"/>
  <c r="U63" i="7" s="1"/>
  <c r="V63" i="7" s="1"/>
  <c r="W63" i="7" s="1"/>
  <c r="X63" i="7" s="1"/>
  <c r="Y63" i="7" s="1"/>
  <c r="Z63" i="7" s="1"/>
  <c r="AA63" i="7" s="1"/>
  <c r="AB63" i="7" s="1"/>
  <c r="AC63" i="7" s="1"/>
  <c r="AD63" i="7" s="1"/>
  <c r="AE63" i="7" s="1"/>
  <c r="H62" i="7"/>
  <c r="H67" i="7" l="1"/>
  <c r="I80" i="21"/>
  <c r="I79" i="21"/>
  <c r="N79" i="21" s="1"/>
  <c r="N77" i="21"/>
  <c r="I77" i="21"/>
  <c r="I71" i="21"/>
  <c r="N45" i="21"/>
  <c r="N44" i="21"/>
  <c r="N43" i="21"/>
  <c r="H55" i="7" l="1"/>
  <c r="I55" i="7" s="1"/>
  <c r="J55" i="7" s="1"/>
  <c r="K55" i="7" s="1"/>
  <c r="L55" i="7" s="1"/>
  <c r="M55" i="7" s="1"/>
  <c r="N55" i="7" s="1"/>
  <c r="O55" i="7" s="1"/>
  <c r="P55" i="7" s="1"/>
  <c r="Q55" i="7" s="1"/>
  <c r="R55" i="7" s="1"/>
  <c r="S55" i="7" s="1"/>
  <c r="T55" i="7" s="1"/>
  <c r="U55" i="7" s="1"/>
  <c r="V55" i="7" s="1"/>
  <c r="W55" i="7" s="1"/>
  <c r="X55" i="7" s="1"/>
  <c r="Y55" i="7" s="1"/>
  <c r="Z55" i="7" s="1"/>
  <c r="AA55" i="7" s="1"/>
  <c r="AB55" i="7" s="1"/>
  <c r="AC55" i="7" s="1"/>
  <c r="AD55" i="7" s="1"/>
  <c r="AE55" i="7" s="1"/>
  <c r="H56" i="7"/>
  <c r="I56" i="7" s="1"/>
  <c r="J56" i="7" s="1"/>
  <c r="K56" i="7" s="1"/>
  <c r="L56" i="7" s="1"/>
  <c r="M56" i="7" s="1"/>
  <c r="N56" i="7" s="1"/>
  <c r="O56" i="7" s="1"/>
  <c r="P56" i="7" s="1"/>
  <c r="Q56" i="7" s="1"/>
  <c r="R56" i="7" s="1"/>
  <c r="S56" i="7" s="1"/>
  <c r="T56" i="7" s="1"/>
  <c r="U56" i="7" s="1"/>
  <c r="V56" i="7" s="1"/>
  <c r="W56" i="7" s="1"/>
  <c r="X56" i="7" s="1"/>
  <c r="Y56" i="7" s="1"/>
  <c r="Z56" i="7" s="1"/>
  <c r="AA56" i="7" s="1"/>
  <c r="AB56" i="7" s="1"/>
  <c r="AC56" i="7" s="1"/>
  <c r="AD56" i="7" s="1"/>
  <c r="AE56" i="7" s="1"/>
  <c r="H57" i="7"/>
  <c r="I57" i="7" s="1"/>
  <c r="J57" i="7" s="1"/>
  <c r="K57" i="7" s="1"/>
  <c r="L57" i="7" s="1"/>
  <c r="M57" i="7" s="1"/>
  <c r="N57" i="7" s="1"/>
  <c r="O57" i="7" s="1"/>
  <c r="P57" i="7" s="1"/>
  <c r="Q57" i="7" s="1"/>
  <c r="R57" i="7" s="1"/>
  <c r="S57" i="7" s="1"/>
  <c r="T57" i="7" s="1"/>
  <c r="U57" i="7" s="1"/>
  <c r="V57" i="7" s="1"/>
  <c r="W57" i="7" s="1"/>
  <c r="X57" i="7" s="1"/>
  <c r="Y57" i="7" s="1"/>
  <c r="Z57" i="7" s="1"/>
  <c r="AA57" i="7" s="1"/>
  <c r="AB57" i="7" s="1"/>
  <c r="AC57" i="7" s="1"/>
  <c r="AD57" i="7" s="1"/>
  <c r="AE57" i="7" s="1"/>
  <c r="H58" i="7"/>
  <c r="I58" i="7" s="1"/>
  <c r="J58" i="7" s="1"/>
  <c r="K58" i="7" s="1"/>
  <c r="L58" i="7" s="1"/>
  <c r="M58" i="7" s="1"/>
  <c r="N58" i="7" s="1"/>
  <c r="O58" i="7" s="1"/>
  <c r="P58" i="7" s="1"/>
  <c r="Q58" i="7" s="1"/>
  <c r="R58" i="7" s="1"/>
  <c r="S58" i="7" s="1"/>
  <c r="T58" i="7" s="1"/>
  <c r="U58" i="7" s="1"/>
  <c r="V58" i="7" s="1"/>
  <c r="W58" i="7" s="1"/>
  <c r="X58" i="7" s="1"/>
  <c r="Y58" i="7" s="1"/>
  <c r="Z58" i="7" s="1"/>
  <c r="AA58" i="7" s="1"/>
  <c r="AB58" i="7" s="1"/>
  <c r="AC58" i="7" s="1"/>
  <c r="AD58" i="7" s="1"/>
  <c r="AE58" i="7" s="1"/>
  <c r="H59" i="7"/>
  <c r="I59" i="7" s="1"/>
  <c r="J59" i="7" s="1"/>
  <c r="K59" i="7" s="1"/>
  <c r="L59" i="7" s="1"/>
  <c r="M59" i="7" s="1"/>
  <c r="N59" i="7" s="1"/>
  <c r="O59" i="7" s="1"/>
  <c r="P59" i="7" s="1"/>
  <c r="Q59" i="7" s="1"/>
  <c r="R59" i="7" s="1"/>
  <c r="S59" i="7" s="1"/>
  <c r="T59" i="7" s="1"/>
  <c r="U59" i="7" s="1"/>
  <c r="V59" i="7" s="1"/>
  <c r="W59" i="7" s="1"/>
  <c r="X59" i="7" s="1"/>
  <c r="Y59" i="7" s="1"/>
  <c r="Z59" i="7" s="1"/>
  <c r="AA59" i="7" s="1"/>
  <c r="AB59" i="7" s="1"/>
  <c r="AC59" i="7" s="1"/>
  <c r="AD59" i="7" s="1"/>
  <c r="AE59" i="7" s="1"/>
  <c r="H60" i="7"/>
  <c r="I60" i="7" s="1"/>
  <c r="J60" i="7" s="1"/>
  <c r="K60" i="7" s="1"/>
  <c r="L60" i="7" s="1"/>
  <c r="M60" i="7" s="1"/>
  <c r="N60" i="7" s="1"/>
  <c r="O60" i="7" s="1"/>
  <c r="P60" i="7" s="1"/>
  <c r="Q60" i="7" s="1"/>
  <c r="R60" i="7" s="1"/>
  <c r="S60" i="7" s="1"/>
  <c r="T60" i="7" s="1"/>
  <c r="U60" i="7" s="1"/>
  <c r="V60" i="7" s="1"/>
  <c r="W60" i="7" s="1"/>
  <c r="X60" i="7" s="1"/>
  <c r="Y60" i="7" s="1"/>
  <c r="Z60" i="7" s="1"/>
  <c r="AA60" i="7" s="1"/>
  <c r="AB60" i="7" s="1"/>
  <c r="AC60" i="7" s="1"/>
  <c r="AD60" i="7" s="1"/>
  <c r="AE60" i="7" s="1"/>
  <c r="H61" i="7"/>
  <c r="I61" i="7" s="1"/>
  <c r="J61" i="7" s="1"/>
  <c r="K61" i="7" s="1"/>
  <c r="L61" i="7" s="1"/>
  <c r="M61" i="7" s="1"/>
  <c r="N61" i="7" s="1"/>
  <c r="O61" i="7" s="1"/>
  <c r="P61" i="7" s="1"/>
  <c r="Q61" i="7" s="1"/>
  <c r="R61" i="7" s="1"/>
  <c r="S61" i="7" s="1"/>
  <c r="T61" i="7" s="1"/>
  <c r="U61" i="7" s="1"/>
  <c r="V61" i="7" s="1"/>
  <c r="W61" i="7" s="1"/>
  <c r="X61" i="7" s="1"/>
  <c r="Y61" i="7" s="1"/>
  <c r="Z61" i="7" s="1"/>
  <c r="AA61" i="7" s="1"/>
  <c r="AB61" i="7" s="1"/>
  <c r="AC61" i="7" s="1"/>
  <c r="AD61" i="7" s="1"/>
  <c r="AE61" i="7" s="1"/>
  <c r="H54" i="7"/>
  <c r="I54" i="7" s="1"/>
  <c r="J54" i="7" s="1"/>
  <c r="K54" i="7" s="1"/>
  <c r="L54" i="7" s="1"/>
  <c r="M54" i="7" s="1"/>
  <c r="N54" i="7" s="1"/>
  <c r="O54" i="7" s="1"/>
  <c r="P54" i="7" s="1"/>
  <c r="Q54" i="7" s="1"/>
  <c r="R54" i="7" s="1"/>
  <c r="S54" i="7" s="1"/>
  <c r="T54" i="7" s="1"/>
  <c r="U54" i="7" s="1"/>
  <c r="V54" i="7" s="1"/>
  <c r="W54" i="7" s="1"/>
  <c r="X54" i="7" s="1"/>
  <c r="Y54" i="7" s="1"/>
  <c r="Z54" i="7" s="1"/>
  <c r="AA54" i="7" s="1"/>
  <c r="AB54" i="7" s="1"/>
  <c r="AC54" i="7" s="1"/>
  <c r="AD54" i="7" s="1"/>
  <c r="AE54" i="7" s="1"/>
  <c r="AE257" i="7" l="1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G223" i="7"/>
  <c r="F223" i="7"/>
  <c r="G222" i="7"/>
  <c r="F222" i="7"/>
  <c r="G220" i="7"/>
  <c r="F220" i="7"/>
  <c r="G219" i="7"/>
  <c r="F219" i="7"/>
  <c r="F181" i="7"/>
  <c r="F194" i="7" s="1"/>
  <c r="G25" i="15"/>
  <c r="H25" i="15" s="1"/>
  <c r="I25" i="15" s="1"/>
  <c r="J25" i="15" s="1"/>
  <c r="K25" i="15" s="1"/>
  <c r="L25" i="15" s="1"/>
  <c r="M25" i="15" s="1"/>
  <c r="N25" i="15" s="1"/>
  <c r="O25" i="15" s="1"/>
  <c r="P25" i="15" s="1"/>
  <c r="Q25" i="15" s="1"/>
  <c r="R25" i="15" s="1"/>
  <c r="S25" i="15" s="1"/>
  <c r="T25" i="15" s="1"/>
  <c r="U25" i="15" s="1"/>
  <c r="V25" i="15" s="1"/>
  <c r="W25" i="15" s="1"/>
  <c r="X25" i="15" s="1"/>
  <c r="Y25" i="15" s="1"/>
  <c r="Z25" i="15" s="1"/>
  <c r="AA25" i="15" s="1"/>
  <c r="AB25" i="15" s="1"/>
  <c r="AC25" i="15" s="1"/>
  <c r="M34" i="7" l="1"/>
  <c r="M39" i="7" s="1"/>
  <c r="N34" i="7"/>
  <c r="N39" i="7" s="1"/>
  <c r="O34" i="7"/>
  <c r="O39" i="7" s="1"/>
  <c r="P34" i="7"/>
  <c r="P39" i="7" s="1"/>
  <c r="Q34" i="7"/>
  <c r="Q39" i="7" s="1"/>
  <c r="R34" i="7"/>
  <c r="R39" i="7" s="1"/>
  <c r="S34" i="7"/>
  <c r="S39" i="7" s="1"/>
  <c r="T34" i="7"/>
  <c r="T39" i="7" s="1"/>
  <c r="U34" i="7"/>
  <c r="U39" i="7" s="1"/>
  <c r="V34" i="7"/>
  <c r="V39" i="7" s="1"/>
  <c r="W34" i="7"/>
  <c r="W39" i="7" s="1"/>
  <c r="X34" i="7"/>
  <c r="X39" i="7" s="1"/>
  <c r="Y34" i="7"/>
  <c r="Y39" i="7" s="1"/>
  <c r="Z34" i="7"/>
  <c r="Z39" i="7" s="1"/>
  <c r="AA34" i="7"/>
  <c r="AA39" i="7" s="1"/>
  <c r="AB34" i="7"/>
  <c r="AB39" i="7" s="1"/>
  <c r="AC34" i="7"/>
  <c r="AC39" i="7" s="1"/>
  <c r="AD34" i="7"/>
  <c r="AD39" i="7" s="1"/>
  <c r="AE34" i="7"/>
  <c r="AE39" i="7" s="1"/>
  <c r="E27" i="1" l="1"/>
  <c r="E28" i="1"/>
  <c r="E76" i="3" l="1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E31" i="1"/>
  <c r="B116" i="2"/>
  <c r="D155" i="2" l="1"/>
  <c r="C175" i="2" s="1"/>
  <c r="H187" i="7"/>
  <c r="H103" i="3" l="1"/>
  <c r="F128" i="2" l="1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E129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E79" i="2"/>
  <c r="F21" i="2" l="1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E21" i="2"/>
  <c r="C176" i="2"/>
  <c r="G165" i="7" l="1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F165" i="7"/>
  <c r="I169" i="7" l="1"/>
  <c r="I172" i="7" s="1"/>
  <c r="J169" i="7"/>
  <c r="J172" i="7" s="1"/>
  <c r="K169" i="7"/>
  <c r="K172" i="7" s="1"/>
  <c r="L169" i="7"/>
  <c r="L172" i="7" s="1"/>
  <c r="M169" i="7"/>
  <c r="M172" i="7" s="1"/>
  <c r="N169" i="7"/>
  <c r="N172" i="7" s="1"/>
  <c r="O169" i="7"/>
  <c r="O172" i="7" s="1"/>
  <c r="P169" i="7"/>
  <c r="P172" i="7" s="1"/>
  <c r="Q169" i="7"/>
  <c r="Q172" i="7" s="1"/>
  <c r="R169" i="7"/>
  <c r="R172" i="7" s="1"/>
  <c r="S169" i="7"/>
  <c r="S172" i="7" s="1"/>
  <c r="T169" i="7"/>
  <c r="T172" i="7" s="1"/>
  <c r="U169" i="7"/>
  <c r="U172" i="7" s="1"/>
  <c r="V169" i="7"/>
  <c r="V172" i="7" s="1"/>
  <c r="W169" i="7"/>
  <c r="W172" i="7" s="1"/>
  <c r="X169" i="7"/>
  <c r="X172" i="7" s="1"/>
  <c r="Y169" i="7"/>
  <c r="Y172" i="7" s="1"/>
  <c r="Z169" i="7"/>
  <c r="Z172" i="7" s="1"/>
  <c r="AA169" i="7"/>
  <c r="AA172" i="7" s="1"/>
  <c r="AB169" i="7"/>
  <c r="AB172" i="7" s="1"/>
  <c r="AC169" i="7"/>
  <c r="AC172" i="7" s="1"/>
  <c r="AD169" i="7"/>
  <c r="AD172" i="7" s="1"/>
  <c r="AE169" i="7"/>
  <c r="AE172" i="7" s="1"/>
  <c r="G167" i="7"/>
  <c r="F167" i="7"/>
  <c r="G163" i="7"/>
  <c r="H163" i="7" s="1"/>
  <c r="I163" i="7" s="1"/>
  <c r="J163" i="7" s="1"/>
  <c r="K163" i="7" s="1"/>
  <c r="L163" i="7" s="1"/>
  <c r="M163" i="7" s="1"/>
  <c r="N163" i="7" s="1"/>
  <c r="O163" i="7" s="1"/>
  <c r="P163" i="7" s="1"/>
  <c r="Q163" i="7" s="1"/>
  <c r="R163" i="7" s="1"/>
  <c r="S163" i="7" s="1"/>
  <c r="T163" i="7" s="1"/>
  <c r="U163" i="7" s="1"/>
  <c r="V163" i="7" s="1"/>
  <c r="W163" i="7" s="1"/>
  <c r="X163" i="7" s="1"/>
  <c r="Y163" i="7" s="1"/>
  <c r="Z163" i="7" s="1"/>
  <c r="AA163" i="7" s="1"/>
  <c r="AB163" i="7" s="1"/>
  <c r="AC163" i="7" s="1"/>
  <c r="AD163" i="7" s="1"/>
  <c r="AE163" i="7" s="1"/>
  <c r="E56" i="11" l="1"/>
  <c r="F62" i="2" l="1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E62" i="2"/>
  <c r="S54" i="2"/>
  <c r="T54" i="2"/>
  <c r="F112" i="2" l="1"/>
  <c r="G112" i="2"/>
  <c r="H112" i="2"/>
  <c r="I112" i="2"/>
  <c r="K112" i="2"/>
  <c r="L112" i="2"/>
  <c r="M112" i="2"/>
  <c r="N112" i="2"/>
  <c r="O112" i="2"/>
  <c r="P112" i="2"/>
  <c r="Q112" i="2"/>
  <c r="R112" i="2"/>
  <c r="W112" i="2"/>
  <c r="E112" i="2"/>
  <c r="G83" i="21" l="1"/>
  <c r="N83" i="21" s="1"/>
  <c r="G81" i="21"/>
  <c r="G79" i="21"/>
  <c r="G78" i="21"/>
  <c r="N78" i="21" s="1"/>
  <c r="G71" i="21"/>
  <c r="G66" i="21"/>
  <c r="G62" i="21"/>
  <c r="G60" i="21"/>
  <c r="G59" i="21"/>
  <c r="G58" i="21"/>
  <c r="G57" i="21"/>
  <c r="G56" i="21"/>
  <c r="G55" i="21"/>
  <c r="G54" i="21"/>
  <c r="G53" i="21"/>
  <c r="G49" i="21"/>
  <c r="G42" i="21"/>
  <c r="G37" i="21"/>
  <c r="N37" i="21" s="1"/>
  <c r="G31" i="21"/>
  <c r="G30" i="21"/>
  <c r="G28" i="21"/>
  <c r="N28" i="21" s="1"/>
  <c r="G27" i="21"/>
  <c r="N27" i="21" s="1"/>
  <c r="E51" i="2" l="1"/>
  <c r="C15" i="1"/>
  <c r="G43" i="2" s="1"/>
  <c r="C14" i="1"/>
  <c r="D30" i="1" l="1"/>
  <c r="G39" i="2"/>
  <c r="H45" i="14" s="1"/>
  <c r="R45" i="14" s="1"/>
  <c r="D133" i="24"/>
  <c r="D134" i="24" s="1"/>
  <c r="D135" i="24" s="1"/>
  <c r="D137" i="24"/>
  <c r="M34" i="1" l="1"/>
  <c r="M35" i="1" s="1"/>
  <c r="M36" i="1" s="1"/>
  <c r="M37" i="1" s="1"/>
  <c r="S37" i="1"/>
  <c r="C210" i="7" s="1"/>
  <c r="E32" i="3" l="1"/>
  <c r="E71" i="3" s="1"/>
  <c r="C32" i="3"/>
  <c r="C71" i="3" s="1"/>
  <c r="C31" i="3"/>
  <c r="C70" i="3" s="1"/>
  <c r="C30" i="3"/>
  <c r="C69" i="3" s="1"/>
  <c r="C29" i="3"/>
  <c r="C68" i="3" s="1"/>
  <c r="C28" i="3"/>
  <c r="C67" i="3" s="1"/>
  <c r="C27" i="3"/>
  <c r="C66" i="3" s="1"/>
  <c r="C26" i="3"/>
  <c r="C65" i="3" s="1"/>
  <c r="B89" i="7"/>
  <c r="B88" i="7"/>
  <c r="B87" i="7"/>
  <c r="B86" i="7"/>
  <c r="B85" i="7"/>
  <c r="B84" i="7"/>
  <c r="B83" i="7"/>
  <c r="F66" i="7" l="1"/>
  <c r="F69" i="7" s="1"/>
  <c r="G199" i="7"/>
  <c r="H199" i="7" s="1"/>
  <c r="I199" i="7" s="1"/>
  <c r="J199" i="7" s="1"/>
  <c r="K199" i="7" s="1"/>
  <c r="L199" i="7" s="1"/>
  <c r="M199" i="7" s="1"/>
  <c r="N199" i="7" s="1"/>
  <c r="O199" i="7" s="1"/>
  <c r="P199" i="7" s="1"/>
  <c r="Q199" i="7" s="1"/>
  <c r="R199" i="7" s="1"/>
  <c r="S199" i="7" s="1"/>
  <c r="T199" i="7" s="1"/>
  <c r="U199" i="7" s="1"/>
  <c r="V199" i="7" s="1"/>
  <c r="W199" i="7" s="1"/>
  <c r="X199" i="7" s="1"/>
  <c r="Y199" i="7" s="1"/>
  <c r="Z199" i="7" s="1"/>
  <c r="AA199" i="7" s="1"/>
  <c r="AB199" i="7" s="1"/>
  <c r="AC199" i="7" s="1"/>
  <c r="AD199" i="7" s="1"/>
  <c r="AE199" i="7" s="1"/>
  <c r="G106" i="7" l="1"/>
  <c r="H106" i="7" s="1"/>
  <c r="I106" i="7" s="1"/>
  <c r="J106" i="7" s="1"/>
  <c r="K106" i="7" s="1"/>
  <c r="L106" i="7" s="1"/>
  <c r="M106" i="7" s="1"/>
  <c r="N106" i="7" s="1"/>
  <c r="O106" i="7" s="1"/>
  <c r="P106" i="7" s="1"/>
  <c r="Q106" i="7" s="1"/>
  <c r="R106" i="7" s="1"/>
  <c r="S106" i="7" s="1"/>
  <c r="T106" i="7" s="1"/>
  <c r="U106" i="7" s="1"/>
  <c r="V106" i="7" s="1"/>
  <c r="W106" i="7" s="1"/>
  <c r="X106" i="7" s="1"/>
  <c r="Y106" i="7" s="1"/>
  <c r="L269" i="7"/>
  <c r="L270" i="7" s="1"/>
  <c r="K269" i="7"/>
  <c r="K270" i="7" s="1"/>
  <c r="J269" i="7"/>
  <c r="J270" i="7" s="1"/>
  <c r="D156" i="2"/>
  <c r="F36" i="1"/>
  <c r="F49" i="1"/>
  <c r="F43" i="1"/>
  <c r="F42" i="1"/>
  <c r="F41" i="1"/>
  <c r="F40" i="1"/>
  <c r="F39" i="1"/>
  <c r="F38" i="1"/>
  <c r="F37" i="1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J67" i="7" l="1"/>
  <c r="N67" i="7"/>
  <c r="R67" i="7"/>
  <c r="V67" i="7"/>
  <c r="Z67" i="7"/>
  <c r="AD67" i="7"/>
  <c r="AE67" i="7"/>
  <c r="P67" i="7"/>
  <c r="X67" i="7"/>
  <c r="I67" i="7"/>
  <c r="K67" i="7"/>
  <c r="O67" i="7"/>
  <c r="S67" i="7"/>
  <c r="W67" i="7"/>
  <c r="AA67" i="7"/>
  <c r="L67" i="7"/>
  <c r="T67" i="7"/>
  <c r="AB67" i="7"/>
  <c r="M67" i="7"/>
  <c r="Q67" i="7"/>
  <c r="U67" i="7"/>
  <c r="Y67" i="7"/>
  <c r="AC67" i="7"/>
  <c r="L272" i="7"/>
  <c r="L34" i="7" s="1"/>
  <c r="K272" i="7"/>
  <c r="K34" i="7" s="1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C116" i="7" l="1"/>
  <c r="H64" i="7"/>
  <c r="I64" i="7" s="1"/>
  <c r="J64" i="7" s="1"/>
  <c r="K64" i="7" s="1"/>
  <c r="L64" i="7" s="1"/>
  <c r="M64" i="7" s="1"/>
  <c r="N64" i="7" s="1"/>
  <c r="O64" i="7" s="1"/>
  <c r="P64" i="7" s="1"/>
  <c r="Q64" i="7" s="1"/>
  <c r="R64" i="7" s="1"/>
  <c r="S64" i="7" s="1"/>
  <c r="T64" i="7" s="1"/>
  <c r="U64" i="7" s="1"/>
  <c r="V64" i="7" s="1"/>
  <c r="W64" i="7" s="1"/>
  <c r="X64" i="7" s="1"/>
  <c r="Y64" i="7" s="1"/>
  <c r="Z64" i="7" s="1"/>
  <c r="AA64" i="7" s="1"/>
  <c r="AB64" i="7" s="1"/>
  <c r="AC64" i="7" s="1"/>
  <c r="AD64" i="7" s="1"/>
  <c r="AE64" i="7" s="1"/>
  <c r="AE269" i="7"/>
  <c r="AE270" i="7" s="1"/>
  <c r="AD269" i="7"/>
  <c r="AD270" i="7" s="1"/>
  <c r="AC269" i="7"/>
  <c r="AC270" i="7" s="1"/>
  <c r="AB269" i="7"/>
  <c r="AB270" i="7" s="1"/>
  <c r="AA269" i="7"/>
  <c r="AA270" i="7" s="1"/>
  <c r="Z269" i="7"/>
  <c r="Z270" i="7" s="1"/>
  <c r="Y269" i="7"/>
  <c r="Y270" i="7" s="1"/>
  <c r="X269" i="7"/>
  <c r="X270" i="7" s="1"/>
  <c r="W269" i="7"/>
  <c r="W270" i="7" s="1"/>
  <c r="V269" i="7"/>
  <c r="V270" i="7" s="1"/>
  <c r="U269" i="7"/>
  <c r="U270" i="7" s="1"/>
  <c r="T269" i="7"/>
  <c r="T270" i="7" s="1"/>
  <c r="S269" i="7"/>
  <c r="S270" i="7" s="1"/>
  <c r="R269" i="7"/>
  <c r="R270" i="7" s="1"/>
  <c r="Q269" i="7"/>
  <c r="Q270" i="7" s="1"/>
  <c r="P269" i="7"/>
  <c r="P270" i="7" s="1"/>
  <c r="O269" i="7"/>
  <c r="O270" i="7" s="1"/>
  <c r="N269" i="7"/>
  <c r="N270" i="7" s="1"/>
  <c r="M269" i="7"/>
  <c r="M270" i="7" s="1"/>
  <c r="I269" i="7"/>
  <c r="I270" i="7" s="1"/>
  <c r="J272" i="7" s="1"/>
  <c r="J34" i="7" s="1"/>
  <c r="Y81" i="2"/>
  <c r="Y125" i="2" s="1"/>
  <c r="X81" i="2"/>
  <c r="X125" i="2" s="1"/>
  <c r="W81" i="2"/>
  <c r="W125" i="2" s="1"/>
  <c r="V81" i="2"/>
  <c r="V125" i="2" s="1"/>
  <c r="U81" i="2"/>
  <c r="U125" i="2" s="1"/>
  <c r="T81" i="2"/>
  <c r="T125" i="2" s="1"/>
  <c r="S81" i="2"/>
  <c r="S125" i="2" s="1"/>
  <c r="R81" i="2"/>
  <c r="R125" i="2" s="1"/>
  <c r="Q81" i="2"/>
  <c r="Q125" i="2" s="1"/>
  <c r="P81" i="2"/>
  <c r="P125" i="2" s="1"/>
  <c r="O81" i="2"/>
  <c r="O125" i="2" s="1"/>
  <c r="N81" i="2"/>
  <c r="N125" i="2" s="1"/>
  <c r="M81" i="2"/>
  <c r="M125" i="2" s="1"/>
  <c r="L81" i="2"/>
  <c r="L125" i="2" s="1"/>
  <c r="K81" i="2"/>
  <c r="K125" i="2" s="1"/>
  <c r="J81" i="2"/>
  <c r="J125" i="2" s="1"/>
  <c r="I81" i="2"/>
  <c r="I125" i="2" s="1"/>
  <c r="H81" i="2"/>
  <c r="H125" i="2" s="1"/>
  <c r="G81" i="2"/>
  <c r="G125" i="2" s="1"/>
  <c r="F81" i="2"/>
  <c r="F125" i="2" s="1"/>
  <c r="E82" i="2"/>
  <c r="E126" i="2" s="1"/>
  <c r="R94" i="2"/>
  <c r="S33" i="1"/>
  <c r="B59" i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E47" i="2"/>
  <c r="J45" i="2"/>
  <c r="I45" i="2"/>
  <c r="H45" i="2"/>
  <c r="G45" i="2"/>
  <c r="F45" i="2"/>
  <c r="E45" i="2"/>
  <c r="P85" i="24"/>
  <c r="O85" i="24"/>
  <c r="N85" i="24"/>
  <c r="P82" i="24"/>
  <c r="O82" i="24"/>
  <c r="N82" i="24"/>
  <c r="P79" i="24"/>
  <c r="O79" i="24"/>
  <c r="N79" i="24"/>
  <c r="M85" i="24"/>
  <c r="M82" i="24"/>
  <c r="M79" i="24"/>
  <c r="E24" i="24"/>
  <c r="E23" i="24" s="1"/>
  <c r="E94" i="2" l="1"/>
  <c r="F43" i="14"/>
  <c r="Y17" i="2"/>
  <c r="R17" i="2"/>
  <c r="F17" i="7" a="1"/>
  <c r="G17" i="7" s="1"/>
  <c r="D23" i="5" a="1"/>
  <c r="AC23" i="5" s="1"/>
  <c r="V17" i="2"/>
  <c r="G17" i="2"/>
  <c r="J17" i="2"/>
  <c r="N17" i="2"/>
  <c r="W17" i="2"/>
  <c r="F17" i="2"/>
  <c r="O17" i="2"/>
  <c r="K17" i="2"/>
  <c r="S17" i="2"/>
  <c r="H17" i="2"/>
  <c r="L17" i="2"/>
  <c r="P17" i="2"/>
  <c r="T17" i="2"/>
  <c r="X17" i="2"/>
  <c r="E17" i="2"/>
  <c r="I17" i="2"/>
  <c r="M17" i="2"/>
  <c r="Q17" i="2"/>
  <c r="U17" i="2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S17" i="7" l="1"/>
  <c r="X17" i="7"/>
  <c r="Y17" i="7"/>
  <c r="N17" i="7"/>
  <c r="AA17" i="7"/>
  <c r="AB17" i="7"/>
  <c r="F17" i="7"/>
  <c r="Z17" i="7"/>
  <c r="K17" i="7"/>
  <c r="L17" i="7"/>
  <c r="U17" i="7"/>
  <c r="R17" i="7"/>
  <c r="H17" i="7"/>
  <c r="I17" i="7"/>
  <c r="V17" i="7"/>
  <c r="O23" i="5"/>
  <c r="J23" i="5"/>
  <c r="X23" i="5"/>
  <c r="Q23" i="5"/>
  <c r="Y23" i="5"/>
  <c r="H23" i="5"/>
  <c r="AA23" i="5"/>
  <c r="N23" i="5"/>
  <c r="L23" i="5"/>
  <c r="W17" i="7"/>
  <c r="P17" i="7"/>
  <c r="Q17" i="7"/>
  <c r="S23" i="5"/>
  <c r="J17" i="7"/>
  <c r="P23" i="5"/>
  <c r="D23" i="5"/>
  <c r="AB23" i="5"/>
  <c r="AC110" i="7"/>
  <c r="Y110" i="7"/>
  <c r="U110" i="7"/>
  <c r="Q110" i="7"/>
  <c r="M110" i="7"/>
  <c r="I110" i="7"/>
  <c r="X19" i="2"/>
  <c r="T19" i="2"/>
  <c r="P19" i="2"/>
  <c r="L19" i="2"/>
  <c r="H19" i="2"/>
  <c r="AB110" i="7"/>
  <c r="X110" i="7"/>
  <c r="T110" i="7"/>
  <c r="P110" i="7"/>
  <c r="L110" i="7"/>
  <c r="H110" i="7"/>
  <c r="W19" i="2"/>
  <c r="S19" i="2"/>
  <c r="O19" i="2"/>
  <c r="K19" i="2"/>
  <c r="G19" i="2"/>
  <c r="U19" i="2"/>
  <c r="M19" i="2"/>
  <c r="E19" i="2"/>
  <c r="AE110" i="7"/>
  <c r="AA110" i="7"/>
  <c r="W110" i="7"/>
  <c r="S110" i="7"/>
  <c r="O110" i="7"/>
  <c r="K110" i="7"/>
  <c r="V19" i="2"/>
  <c r="R19" i="2"/>
  <c r="N19" i="2"/>
  <c r="J19" i="2"/>
  <c r="F19" i="2"/>
  <c r="AD110" i="7"/>
  <c r="Z110" i="7"/>
  <c r="V110" i="7"/>
  <c r="R110" i="7"/>
  <c r="N110" i="7"/>
  <c r="J110" i="7"/>
  <c r="Y19" i="2"/>
  <c r="Q19" i="2"/>
  <c r="I19" i="2"/>
  <c r="O17" i="7"/>
  <c r="AE17" i="7"/>
  <c r="T17" i="7"/>
  <c r="M17" i="7"/>
  <c r="AC17" i="7"/>
  <c r="K23" i="5"/>
  <c r="AD17" i="7"/>
  <c r="U23" i="5"/>
  <c r="T23" i="5"/>
  <c r="R23" i="5"/>
  <c r="V23" i="5"/>
  <c r="W23" i="5"/>
  <c r="G23" i="5"/>
  <c r="Z23" i="5"/>
  <c r="E23" i="5"/>
  <c r="I23" i="5"/>
  <c r="M23" i="5"/>
  <c r="F23" i="5"/>
  <c r="E64" i="7"/>
  <c r="D58" i="2"/>
  <c r="G253" i="7" l="1"/>
  <c r="H253" i="7" s="1"/>
  <c r="I253" i="7" s="1"/>
  <c r="J253" i="7" s="1"/>
  <c r="K253" i="7" s="1"/>
  <c r="L253" i="7" s="1"/>
  <c r="M253" i="7" s="1"/>
  <c r="N253" i="7" s="1"/>
  <c r="O253" i="7" s="1"/>
  <c r="P253" i="7" s="1"/>
  <c r="Q253" i="7" s="1"/>
  <c r="R253" i="7" s="1"/>
  <c r="S253" i="7" s="1"/>
  <c r="T253" i="7" s="1"/>
  <c r="U253" i="7" s="1"/>
  <c r="V253" i="7" s="1"/>
  <c r="W253" i="7" s="1"/>
  <c r="X253" i="7" s="1"/>
  <c r="Y253" i="7" s="1"/>
  <c r="Z253" i="7" s="1"/>
  <c r="AA253" i="7" s="1"/>
  <c r="AB253" i="7" s="1"/>
  <c r="AC253" i="7" s="1"/>
  <c r="AD253" i="7" s="1"/>
  <c r="AE253" i="7" s="1"/>
  <c r="G20" i="7"/>
  <c r="H20" i="7" s="1"/>
  <c r="I20" i="7" s="1"/>
  <c r="J20" i="7" s="1"/>
  <c r="K20" i="7" s="1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F18" i="7"/>
  <c r="F23" i="7"/>
  <c r="M85" i="21"/>
  <c r="M86" i="21" s="1"/>
  <c r="L85" i="21"/>
  <c r="L86" i="21" s="1"/>
  <c r="K85" i="21"/>
  <c r="K86" i="21" s="1"/>
  <c r="J85" i="21"/>
  <c r="J86" i="21" s="1"/>
  <c r="J66" i="7" l="1"/>
  <c r="H66" i="7"/>
  <c r="K66" i="7"/>
  <c r="I66" i="7"/>
  <c r="B152" i="7" l="1"/>
  <c r="B186" i="7" l="1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W39" i="14"/>
  <c r="W38" i="14"/>
  <c r="W37" i="14"/>
  <c r="W36" i="14"/>
  <c r="W35" i="14"/>
  <c r="E67" i="7" l="1"/>
  <c r="D50" i="2"/>
  <c r="C17" i="1" l="1"/>
  <c r="J107" i="2" s="1"/>
  <c r="T59" i="14"/>
  <c r="U59" i="14"/>
  <c r="V59" i="14"/>
  <c r="S59" i="14"/>
  <c r="G59" i="14"/>
  <c r="H59" i="14"/>
  <c r="I59" i="14"/>
  <c r="J59" i="14"/>
  <c r="K59" i="14"/>
  <c r="L59" i="14"/>
  <c r="M59" i="14"/>
  <c r="N59" i="14"/>
  <c r="O59" i="14"/>
  <c r="P59" i="14"/>
  <c r="Q59" i="14"/>
  <c r="F59" i="14"/>
  <c r="E31" i="2"/>
  <c r="F47" i="14" s="1"/>
  <c r="R47" i="14" s="1"/>
  <c r="G265" i="7"/>
  <c r="H265" i="7" s="1"/>
  <c r="I265" i="7" s="1"/>
  <c r="J265" i="7" s="1"/>
  <c r="K265" i="7" s="1"/>
  <c r="L265" i="7" s="1"/>
  <c r="M265" i="7" s="1"/>
  <c r="N265" i="7" s="1"/>
  <c r="O265" i="7" s="1"/>
  <c r="P265" i="7" s="1"/>
  <c r="Q265" i="7" s="1"/>
  <c r="R265" i="7" s="1"/>
  <c r="S265" i="7" s="1"/>
  <c r="T265" i="7" s="1"/>
  <c r="U265" i="7" s="1"/>
  <c r="V265" i="7" s="1"/>
  <c r="W265" i="7" s="1"/>
  <c r="X265" i="7" s="1"/>
  <c r="Y265" i="7" s="1"/>
  <c r="Z265" i="7" s="1"/>
  <c r="AA265" i="7" s="1"/>
  <c r="AB265" i="7" s="1"/>
  <c r="AC265" i="7" s="1"/>
  <c r="AD265" i="7" s="1"/>
  <c r="AE265" i="7" s="1"/>
  <c r="J17" i="1" l="1"/>
  <c r="F107" i="2"/>
  <c r="Q107" i="2"/>
  <c r="N107" i="2"/>
  <c r="O107" i="2"/>
  <c r="U107" i="2"/>
  <c r="R107" i="2"/>
  <c r="T107" i="2"/>
  <c r="S107" i="2"/>
  <c r="I107" i="2"/>
  <c r="Y107" i="2"/>
  <c r="X107" i="2"/>
  <c r="H107" i="2"/>
  <c r="P107" i="2"/>
  <c r="V107" i="2"/>
  <c r="G107" i="2"/>
  <c r="W107" i="2"/>
  <c r="M107" i="2"/>
  <c r="L107" i="2"/>
  <c r="AI35" i="14"/>
  <c r="R35" i="14"/>
  <c r="R36" i="14"/>
  <c r="R37" i="14"/>
  <c r="R38" i="14"/>
  <c r="R39" i="14"/>
  <c r="D51" i="2" l="1"/>
  <c r="K107" i="2"/>
  <c r="E107" i="2"/>
  <c r="AV30" i="14"/>
  <c r="AV31" i="14"/>
  <c r="AV32" i="14"/>
  <c r="AV37" i="14"/>
  <c r="AV39" i="14"/>
  <c r="AV41" i="14"/>
  <c r="AV29" i="14"/>
  <c r="AV28" i="14"/>
  <c r="AV50" i="14"/>
  <c r="W46" i="14"/>
  <c r="W53" i="14"/>
  <c r="W55" i="14"/>
  <c r="W56" i="14"/>
  <c r="W57" i="14"/>
  <c r="W58" i="14"/>
  <c r="W60" i="14"/>
  <c r="AV51" i="14"/>
  <c r="R53" i="14"/>
  <c r="R54" i="14"/>
  <c r="R55" i="14"/>
  <c r="R56" i="14"/>
  <c r="R57" i="14"/>
  <c r="R58" i="14"/>
  <c r="AV58" i="14" s="1"/>
  <c r="R59" i="14"/>
  <c r="R60" i="14"/>
  <c r="R51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V56" i="14" l="1"/>
  <c r="AV60" i="14"/>
  <c r="AV55" i="14"/>
  <c r="AV53" i="14"/>
  <c r="D107" i="2"/>
  <c r="AV46" i="14"/>
  <c r="AR49" i="14"/>
  <c r="AN49" i="14"/>
  <c r="AJ49" i="14"/>
  <c r="AF49" i="14"/>
  <c r="AB49" i="14"/>
  <c r="X49" i="14"/>
  <c r="AQ49" i="14"/>
  <c r="AM49" i="14"/>
  <c r="AI49" i="14"/>
  <c r="AE49" i="14"/>
  <c r="AA49" i="14"/>
  <c r="AT49" i="14"/>
  <c r="AP49" i="14"/>
  <c r="AL49" i="14"/>
  <c r="AH49" i="14"/>
  <c r="AD49" i="14"/>
  <c r="Z49" i="14"/>
  <c r="AS49" i="14"/>
  <c r="AO49" i="14"/>
  <c r="AK49" i="14"/>
  <c r="AG49" i="14"/>
  <c r="AC49" i="14"/>
  <c r="Y49" i="14"/>
  <c r="AV35" i="14"/>
  <c r="AD28" i="15" l="1"/>
  <c r="AD29" i="15"/>
  <c r="AD30" i="15"/>
  <c r="AD31" i="15"/>
  <c r="AD32" i="15"/>
  <c r="AD33" i="15"/>
  <c r="AD34" i="15"/>
  <c r="AD27" i="15"/>
  <c r="AD35" i="15" l="1"/>
  <c r="T85" i="24"/>
  <c r="T82" i="24"/>
  <c r="T79" i="24"/>
  <c r="T31" i="24"/>
  <c r="S26" i="24"/>
  <c r="S90" i="24" s="1"/>
  <c r="T24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F88" i="7" l="1"/>
  <c r="E31" i="3" s="1"/>
  <c r="E70" i="3" s="1"/>
  <c r="F49" i="7"/>
  <c r="T50" i="24"/>
  <c r="T65" i="24"/>
  <c r="T74" i="24"/>
  <c r="T53" i="24"/>
  <c r="T62" i="24"/>
  <c r="T41" i="24"/>
  <c r="T38" i="24"/>
  <c r="I30" i="23"/>
  <c r="T59" i="24"/>
  <c r="T71" i="24"/>
  <c r="T27" i="24"/>
  <c r="T68" i="24"/>
  <c r="T35" i="24"/>
  <c r="T44" i="24"/>
  <c r="T56" i="24"/>
  <c r="I85" i="21" l="1"/>
  <c r="I86" i="21" l="1"/>
  <c r="E59" i="2"/>
  <c r="T33" i="24"/>
  <c r="E298" i="21"/>
  <c r="E299" i="21"/>
  <c r="N85" i="21"/>
  <c r="E301" i="21"/>
  <c r="L66" i="7" l="1"/>
  <c r="E300" i="21"/>
  <c r="E296" i="21"/>
  <c r="E297" i="21"/>
  <c r="E295" i="21"/>
  <c r="E302" i="21" l="1"/>
  <c r="F295" i="21" s="1"/>
  <c r="E66" i="7" l="1"/>
  <c r="F44" i="1" s="1"/>
  <c r="F298" i="21"/>
  <c r="F299" i="21"/>
  <c r="F300" i="21"/>
  <c r="F301" i="21"/>
  <c r="F297" i="21"/>
  <c r="F296" i="21"/>
  <c r="F302" i="21" l="1"/>
  <c r="H65" i="7" l="1"/>
  <c r="I65" i="7" s="1"/>
  <c r="J65" i="7" s="1"/>
  <c r="K65" i="7" s="1"/>
  <c r="L65" i="7" s="1"/>
  <c r="M65" i="7" s="1"/>
  <c r="N65" i="7" s="1"/>
  <c r="O65" i="7" s="1"/>
  <c r="P65" i="7" s="1"/>
  <c r="Q65" i="7" s="1"/>
  <c r="R65" i="7" s="1"/>
  <c r="S65" i="7" s="1"/>
  <c r="T65" i="7" s="1"/>
  <c r="U65" i="7" s="1"/>
  <c r="V65" i="7" s="1"/>
  <c r="W65" i="7" s="1"/>
  <c r="X65" i="7" s="1"/>
  <c r="Y65" i="7" s="1"/>
  <c r="Z65" i="7" s="1"/>
  <c r="AA65" i="7" s="1"/>
  <c r="AB65" i="7" s="1"/>
  <c r="AC65" i="7" s="1"/>
  <c r="AD65" i="7" s="1"/>
  <c r="AE65" i="7" s="1"/>
  <c r="E65" i="7" l="1"/>
  <c r="E63" i="7" l="1"/>
  <c r="B99" i="2" l="1"/>
  <c r="J32" i="1" s="1"/>
  <c r="B118" i="2" l="1"/>
  <c r="B117" i="2" l="1"/>
  <c r="B119" i="2" l="1"/>
  <c r="G45" i="7" l="1"/>
  <c r="H45" i="7" s="1"/>
  <c r="I45" i="7" s="1"/>
  <c r="J45" i="7" s="1"/>
  <c r="K45" i="7" s="1"/>
  <c r="L45" i="7" s="1"/>
  <c r="M45" i="7" s="1"/>
  <c r="N45" i="7" s="1"/>
  <c r="O45" i="7" s="1"/>
  <c r="P45" i="7" s="1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AB45" i="7" s="1"/>
  <c r="AC45" i="7" s="1"/>
  <c r="AD45" i="7" s="1"/>
  <c r="AE45" i="7" s="1"/>
  <c r="G23" i="7" l="1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AB23" i="7" s="1"/>
  <c r="AC23" i="7" s="1"/>
  <c r="AD23" i="7" s="1"/>
  <c r="AE23" i="7" s="1"/>
  <c r="Y10" i="2" l="1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K36" i="1"/>
  <c r="F212" i="2" l="1"/>
  <c r="F215" i="2"/>
  <c r="G215" i="2"/>
  <c r="G205" i="2"/>
  <c r="F205" i="2"/>
  <c r="E205" i="2"/>
  <c r="I293" i="21"/>
  <c r="D205" i="2" l="1"/>
  <c r="J293" i="21"/>
  <c r="K293" i="21" s="1"/>
  <c r="L293" i="21" s="1"/>
  <c r="M293" i="21" s="1"/>
  <c r="N293" i="21" s="1"/>
  <c r="K43" i="1" l="1"/>
  <c r="K42" i="1"/>
  <c r="K41" i="1"/>
  <c r="K37" i="1"/>
  <c r="I62" i="7" l="1"/>
  <c r="J62" i="7" s="1"/>
  <c r="K62" i="7" s="1"/>
  <c r="L62" i="7" s="1"/>
  <c r="M62" i="7" s="1"/>
  <c r="N62" i="7" s="1"/>
  <c r="O62" i="7" s="1"/>
  <c r="P62" i="7" s="1"/>
  <c r="Q62" i="7" s="1"/>
  <c r="R62" i="7" s="1"/>
  <c r="S62" i="7" s="1"/>
  <c r="T62" i="7" s="1"/>
  <c r="U62" i="7" s="1"/>
  <c r="V62" i="7" s="1"/>
  <c r="W62" i="7" s="1"/>
  <c r="X62" i="7" s="1"/>
  <c r="Y62" i="7" s="1"/>
  <c r="Z62" i="7" s="1"/>
  <c r="AA62" i="7" s="1"/>
  <c r="AB62" i="7" s="1"/>
  <c r="AC62" i="7" s="1"/>
  <c r="AD62" i="7" s="1"/>
  <c r="AE62" i="7" s="1"/>
  <c r="G59" i="7" l="1"/>
  <c r="G61" i="7"/>
  <c r="B60" i="7"/>
  <c r="B61" i="7"/>
  <c r="B55" i="7"/>
  <c r="B56" i="7"/>
  <c r="B57" i="7"/>
  <c r="B58" i="7"/>
  <c r="B59" i="7"/>
  <c r="B54" i="7"/>
  <c r="C23" i="3" l="1"/>
  <c r="C62" i="3" s="1"/>
  <c r="B80" i="7"/>
  <c r="C24" i="3"/>
  <c r="C63" i="3" s="1"/>
  <c r="B81" i="7"/>
  <c r="B79" i="7"/>
  <c r="C22" i="3"/>
  <c r="C61" i="3" s="1"/>
  <c r="B75" i="7"/>
  <c r="C18" i="3"/>
  <c r="C57" i="3" s="1"/>
  <c r="C21" i="3"/>
  <c r="C60" i="3" s="1"/>
  <c r="B78" i="7"/>
  <c r="B76" i="7"/>
  <c r="C19" i="3"/>
  <c r="C58" i="3" s="1"/>
  <c r="B77" i="7"/>
  <c r="C20" i="3"/>
  <c r="C59" i="3" s="1"/>
  <c r="B82" i="7"/>
  <c r="C25" i="3"/>
  <c r="C64" i="3" s="1"/>
  <c r="G60" i="7"/>
  <c r="E63" i="2"/>
  <c r="E59" i="7" l="1"/>
  <c r="E60" i="7"/>
  <c r="E61" i="7"/>
  <c r="I53" i="3"/>
  <c r="I103" i="3" s="1"/>
  <c r="J53" i="3"/>
  <c r="J103" i="3" s="1"/>
  <c r="K53" i="3"/>
  <c r="K103" i="3" s="1"/>
  <c r="L53" i="3"/>
  <c r="L103" i="3" s="1"/>
  <c r="M53" i="3"/>
  <c r="M103" i="3" s="1"/>
  <c r="N53" i="3"/>
  <c r="N103" i="3" s="1"/>
  <c r="O53" i="3"/>
  <c r="O103" i="3" s="1"/>
  <c r="P53" i="3"/>
  <c r="P103" i="3" s="1"/>
  <c r="Q53" i="3"/>
  <c r="Q103" i="3" s="1"/>
  <c r="R53" i="3"/>
  <c r="R103" i="3" s="1"/>
  <c r="S53" i="3"/>
  <c r="S103" i="3" s="1"/>
  <c r="T53" i="3"/>
  <c r="T103" i="3" s="1"/>
  <c r="U53" i="3"/>
  <c r="U103" i="3" s="1"/>
  <c r="V53" i="3"/>
  <c r="V103" i="3" s="1"/>
  <c r="W53" i="3"/>
  <c r="W103" i="3" s="1"/>
  <c r="X53" i="3"/>
  <c r="X103" i="3" s="1"/>
  <c r="Y53" i="3"/>
  <c r="Y103" i="3" s="1"/>
  <c r="Z53" i="3"/>
  <c r="Z103" i="3" s="1"/>
  <c r="AA53" i="3"/>
  <c r="AA103" i="3" s="1"/>
  <c r="AB53" i="3"/>
  <c r="AB103" i="3" s="1"/>
  <c r="AC53" i="3"/>
  <c r="AC103" i="3" s="1"/>
  <c r="AD53" i="3"/>
  <c r="AD103" i="3" s="1"/>
  <c r="H91" i="3" l="1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H92" i="3" l="1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F100" i="3" l="1"/>
  <c r="G100" i="3" s="1"/>
  <c r="H100" i="3" s="1"/>
  <c r="I100" i="3" s="1"/>
  <c r="J100" i="3" s="1"/>
  <c r="K100" i="3" s="1"/>
  <c r="L100" i="3" s="1"/>
  <c r="M100" i="3" s="1"/>
  <c r="N100" i="3" s="1"/>
  <c r="O100" i="3" s="1"/>
  <c r="P100" i="3" s="1"/>
  <c r="Q100" i="3" s="1"/>
  <c r="R100" i="3" s="1"/>
  <c r="S100" i="3" s="1"/>
  <c r="T100" i="3" s="1"/>
  <c r="U100" i="3" s="1"/>
  <c r="V100" i="3" s="1"/>
  <c r="W100" i="3" s="1"/>
  <c r="X100" i="3" s="1"/>
  <c r="Y100" i="3" s="1"/>
  <c r="Z100" i="3" s="1"/>
  <c r="AA100" i="3" s="1"/>
  <c r="AB100" i="3" s="1"/>
  <c r="AC100" i="3" s="1"/>
  <c r="AD100" i="3" s="1"/>
  <c r="H90" i="3" l="1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F50" i="3"/>
  <c r="G50" i="3" s="1"/>
  <c r="H50" i="3" s="1"/>
  <c r="I50" i="3" s="1"/>
  <c r="J50" i="3" s="1"/>
  <c r="K50" i="3" s="1"/>
  <c r="L50" i="3" s="1"/>
  <c r="M50" i="3" s="1"/>
  <c r="N50" i="3" s="1"/>
  <c r="O50" i="3" s="1"/>
  <c r="P50" i="3" s="1"/>
  <c r="Q50" i="3" s="1"/>
  <c r="R50" i="3" s="1"/>
  <c r="S50" i="3" s="1"/>
  <c r="T50" i="3" s="1"/>
  <c r="U50" i="3" s="1"/>
  <c r="V50" i="3" s="1"/>
  <c r="W50" i="3" s="1"/>
  <c r="X50" i="3" s="1"/>
  <c r="Y50" i="3" s="1"/>
  <c r="Z50" i="3" s="1"/>
  <c r="AA50" i="3" s="1"/>
  <c r="AB50" i="3" s="1"/>
  <c r="AC50" i="3" s="1"/>
  <c r="AD50" i="3" s="1"/>
  <c r="G30" i="2" l="1"/>
  <c r="H30" i="2" l="1"/>
  <c r="I30" i="2" s="1"/>
  <c r="J30" i="2" s="1"/>
  <c r="K30" i="2" l="1"/>
  <c r="L30" i="2" l="1"/>
  <c r="M30" i="2" l="1"/>
  <c r="N30" i="2" l="1"/>
  <c r="O30" i="2" l="1"/>
  <c r="P30" i="2" l="1"/>
  <c r="Q30" i="2" l="1"/>
  <c r="G251" i="7"/>
  <c r="H251" i="7" s="1"/>
  <c r="I251" i="7" s="1"/>
  <c r="J251" i="7" s="1"/>
  <c r="K251" i="7" s="1"/>
  <c r="L251" i="7" s="1"/>
  <c r="M251" i="7" s="1"/>
  <c r="N251" i="7" s="1"/>
  <c r="O251" i="7" s="1"/>
  <c r="P251" i="7" s="1"/>
  <c r="Q251" i="7" s="1"/>
  <c r="R251" i="7" s="1"/>
  <c r="S251" i="7" s="1"/>
  <c r="T251" i="7" s="1"/>
  <c r="U251" i="7" s="1"/>
  <c r="V251" i="7" s="1"/>
  <c r="W251" i="7" s="1"/>
  <c r="X251" i="7" s="1"/>
  <c r="Y251" i="7" s="1"/>
  <c r="Z251" i="7" s="1"/>
  <c r="AA251" i="7" s="1"/>
  <c r="AB251" i="7" s="1"/>
  <c r="AC251" i="7" s="1"/>
  <c r="AD251" i="7" s="1"/>
  <c r="AE251" i="7" s="1"/>
  <c r="G213" i="7"/>
  <c r="H213" i="7" l="1"/>
  <c r="R30" i="2"/>
  <c r="D66" i="5"/>
  <c r="I213" i="7" l="1"/>
  <c r="S30" i="2"/>
  <c r="J213" i="7" l="1"/>
  <c r="T30" i="2"/>
  <c r="F40" i="5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F27" i="5"/>
  <c r="F28" i="5" s="1"/>
  <c r="G27" i="5"/>
  <c r="G28" i="5" s="1"/>
  <c r="H27" i="5"/>
  <c r="H28" i="5" s="1"/>
  <c r="I27" i="5"/>
  <c r="I28" i="5" s="1"/>
  <c r="J27" i="5"/>
  <c r="J28" i="5" s="1"/>
  <c r="K27" i="5"/>
  <c r="K28" i="5" s="1"/>
  <c r="L27" i="5"/>
  <c r="L28" i="5" s="1"/>
  <c r="M27" i="5"/>
  <c r="M28" i="5" s="1"/>
  <c r="N27" i="5"/>
  <c r="N28" i="5" s="1"/>
  <c r="O27" i="5"/>
  <c r="O28" i="5" s="1"/>
  <c r="P27" i="5"/>
  <c r="P28" i="5" s="1"/>
  <c r="Q27" i="5"/>
  <c r="Q28" i="5" s="1"/>
  <c r="R27" i="5"/>
  <c r="R28" i="5" s="1"/>
  <c r="S27" i="5"/>
  <c r="S28" i="5" s="1"/>
  <c r="T27" i="5"/>
  <c r="T28" i="5" s="1"/>
  <c r="U27" i="5"/>
  <c r="U28" i="5" s="1"/>
  <c r="V27" i="5"/>
  <c r="V28" i="5" s="1"/>
  <c r="W27" i="5"/>
  <c r="W28" i="5" s="1"/>
  <c r="X27" i="5"/>
  <c r="X28" i="5" s="1"/>
  <c r="Y27" i="5"/>
  <c r="Y28" i="5" s="1"/>
  <c r="Z27" i="5"/>
  <c r="Z28" i="5" s="1"/>
  <c r="AA27" i="5"/>
  <c r="AA28" i="5" s="1"/>
  <c r="AB27" i="5"/>
  <c r="AB28" i="5" s="1"/>
  <c r="AC27" i="5"/>
  <c r="AC28" i="5" s="1"/>
  <c r="E27" i="5"/>
  <c r="E28" i="5" s="1"/>
  <c r="D28" i="5"/>
  <c r="D19" i="5"/>
  <c r="E18" i="5"/>
  <c r="F18" i="5" s="1"/>
  <c r="F19" i="5" s="1"/>
  <c r="F17" i="5"/>
  <c r="G17" i="5" s="1"/>
  <c r="H17" i="5" s="1"/>
  <c r="I17" i="5" s="1"/>
  <c r="J17" i="5" s="1"/>
  <c r="K17" i="5" s="1"/>
  <c r="L17" i="5" s="1"/>
  <c r="M17" i="5" s="1"/>
  <c r="N17" i="5" s="1"/>
  <c r="O17" i="5" s="1"/>
  <c r="P17" i="5" s="1"/>
  <c r="Q17" i="5" s="1"/>
  <c r="R17" i="5" s="1"/>
  <c r="S17" i="5" s="1"/>
  <c r="T17" i="5" s="1"/>
  <c r="U17" i="5" s="1"/>
  <c r="V17" i="5" s="1"/>
  <c r="W17" i="5" s="1"/>
  <c r="X17" i="5" s="1"/>
  <c r="Y17" i="5" s="1"/>
  <c r="Z17" i="5" s="1"/>
  <c r="AA17" i="5" s="1"/>
  <c r="AB17" i="5" s="1"/>
  <c r="AC17" i="5" s="1"/>
  <c r="K213" i="7" l="1"/>
  <c r="U30" i="2"/>
  <c r="E19" i="5"/>
  <c r="G18" i="5"/>
  <c r="G19" i="5" s="1"/>
  <c r="L213" i="7" l="1"/>
  <c r="V30" i="2"/>
  <c r="H18" i="5"/>
  <c r="H19" i="5" s="1"/>
  <c r="M213" i="7" l="1"/>
  <c r="W30" i="2"/>
  <c r="I18" i="5"/>
  <c r="I19" i="5" s="1"/>
  <c r="N213" i="7" l="1"/>
  <c r="X30" i="2"/>
  <c r="J18" i="5"/>
  <c r="J19" i="5" s="1"/>
  <c r="O213" i="7" l="1"/>
  <c r="Y30" i="2"/>
  <c r="K18" i="5"/>
  <c r="K19" i="5" s="1"/>
  <c r="P213" i="7" l="1"/>
  <c r="L18" i="5"/>
  <c r="L19" i="5" s="1"/>
  <c r="Q213" i="7" l="1"/>
  <c r="M18" i="5"/>
  <c r="M19" i="5" s="1"/>
  <c r="R213" i="7" l="1"/>
  <c r="N18" i="5"/>
  <c r="N19" i="5" s="1"/>
  <c r="S213" i="7" l="1"/>
  <c r="O18" i="5"/>
  <c r="O19" i="5" s="1"/>
  <c r="T213" i="7" l="1"/>
  <c r="P18" i="5"/>
  <c r="P19" i="5" s="1"/>
  <c r="U213" i="7" l="1"/>
  <c r="Q18" i="5"/>
  <c r="Q19" i="5" s="1"/>
  <c r="V213" i="7" l="1"/>
  <c r="R18" i="5"/>
  <c r="R19" i="5" s="1"/>
  <c r="W213" i="7" l="1"/>
  <c r="S18" i="5"/>
  <c r="S19" i="5" s="1"/>
  <c r="X213" i="7" l="1"/>
  <c r="T18" i="5"/>
  <c r="T19" i="5" s="1"/>
  <c r="Y213" i="7" l="1"/>
  <c r="U18" i="5"/>
  <c r="U19" i="5" s="1"/>
  <c r="Z213" i="7" l="1"/>
  <c r="V18" i="5"/>
  <c r="V19" i="5" s="1"/>
  <c r="AA213" i="7" l="1"/>
  <c r="W18" i="5"/>
  <c r="W19" i="5" s="1"/>
  <c r="AB213" i="7" l="1"/>
  <c r="X18" i="5"/>
  <c r="X19" i="5" s="1"/>
  <c r="AC213" i="7" l="1"/>
  <c r="Y18" i="5"/>
  <c r="AD213" i="7" l="1"/>
  <c r="Z18" i="5"/>
  <c r="Z19" i="5" s="1"/>
  <c r="Y19" i="5"/>
  <c r="AE213" i="7" l="1"/>
  <c r="AA18" i="5"/>
  <c r="AA19" i="5" s="1"/>
  <c r="AB18" i="5" l="1"/>
  <c r="AB19" i="5" s="1"/>
  <c r="AC18" i="5" l="1"/>
  <c r="AC19" i="5" s="1"/>
  <c r="G107" i="7" l="1"/>
  <c r="H107" i="7" s="1"/>
  <c r="I107" i="7" s="1"/>
  <c r="J107" i="7" s="1"/>
  <c r="K107" i="7" s="1"/>
  <c r="L107" i="7" s="1"/>
  <c r="M107" i="7" s="1"/>
  <c r="N107" i="7" s="1"/>
  <c r="O107" i="7" s="1"/>
  <c r="P107" i="7" s="1"/>
  <c r="Q107" i="7" s="1"/>
  <c r="R107" i="7" s="1"/>
  <c r="S107" i="7" s="1"/>
  <c r="T107" i="7" s="1"/>
  <c r="U107" i="7" s="1"/>
  <c r="V107" i="7" s="1"/>
  <c r="W107" i="7" s="1"/>
  <c r="X107" i="7" s="1"/>
  <c r="Y107" i="7" s="1"/>
  <c r="Z107" i="7" s="1"/>
  <c r="AA107" i="7" s="1"/>
  <c r="AB107" i="7" s="1"/>
  <c r="AC107" i="7" s="1"/>
  <c r="AD107" i="7" s="1"/>
  <c r="AE107" i="7" s="1"/>
  <c r="G73" i="7"/>
  <c r="H73" i="7" s="1"/>
  <c r="I73" i="7" s="1"/>
  <c r="J73" i="7" s="1"/>
  <c r="K73" i="7" s="1"/>
  <c r="L73" i="7" s="1"/>
  <c r="M73" i="7" s="1"/>
  <c r="N73" i="7" s="1"/>
  <c r="O73" i="7" s="1"/>
  <c r="P73" i="7" s="1"/>
  <c r="Q73" i="7" s="1"/>
  <c r="R73" i="7" s="1"/>
  <c r="S73" i="7" s="1"/>
  <c r="T73" i="7" s="1"/>
  <c r="U73" i="7" s="1"/>
  <c r="V73" i="7" s="1"/>
  <c r="W73" i="7" s="1"/>
  <c r="X73" i="7" s="1"/>
  <c r="Y73" i="7" s="1"/>
  <c r="Z73" i="7" s="1"/>
  <c r="AA73" i="7" s="1"/>
  <c r="AB73" i="7" s="1"/>
  <c r="AC73" i="7" s="1"/>
  <c r="AD73" i="7" s="1"/>
  <c r="AE73" i="7" s="1"/>
  <c r="G52" i="7"/>
  <c r="H52" i="7" s="1"/>
  <c r="I52" i="7" s="1"/>
  <c r="J52" i="7" s="1"/>
  <c r="K52" i="7" s="1"/>
  <c r="L52" i="7" s="1"/>
  <c r="M52" i="7" s="1"/>
  <c r="N52" i="7" s="1"/>
  <c r="O52" i="7" s="1"/>
  <c r="P52" i="7" s="1"/>
  <c r="Q52" i="7" s="1"/>
  <c r="R52" i="7" s="1"/>
  <c r="S52" i="7" s="1"/>
  <c r="T52" i="7" s="1"/>
  <c r="U52" i="7" s="1"/>
  <c r="V52" i="7" s="1"/>
  <c r="W52" i="7" s="1"/>
  <c r="X52" i="7" s="1"/>
  <c r="Y52" i="7" s="1"/>
  <c r="Z52" i="7" s="1"/>
  <c r="AA52" i="7" s="1"/>
  <c r="AB52" i="7" s="1"/>
  <c r="AC52" i="7" s="1"/>
  <c r="AD52" i="7" s="1"/>
  <c r="AE52" i="7" s="1"/>
  <c r="G28" i="7"/>
  <c r="H28" i="7" s="1"/>
  <c r="I28" i="7" s="1"/>
  <c r="J28" i="7" s="1"/>
  <c r="K28" i="7" s="1"/>
  <c r="G55" i="7" l="1"/>
  <c r="G54" i="7"/>
  <c r="G56" i="7"/>
  <c r="G57" i="7"/>
  <c r="L28" i="7"/>
  <c r="M28" i="7" s="1"/>
  <c r="N28" i="7" s="1"/>
  <c r="O28" i="7" s="1"/>
  <c r="E55" i="7" l="1"/>
  <c r="E56" i="7"/>
  <c r="E54" i="7"/>
  <c r="E57" i="7"/>
  <c r="P28" i="7"/>
  <c r="Q28" i="7" l="1"/>
  <c r="R28" i="7" l="1"/>
  <c r="S28" i="7" l="1"/>
  <c r="T28" i="7" l="1"/>
  <c r="U28" i="7" l="1"/>
  <c r="V28" i="7" l="1"/>
  <c r="W28" i="7" l="1"/>
  <c r="X28" i="7" l="1"/>
  <c r="Y28" i="7" l="1"/>
  <c r="Z28" i="7" l="1"/>
  <c r="AA28" i="7" l="1"/>
  <c r="AB28" i="7" l="1"/>
  <c r="AC28" i="7" s="1"/>
  <c r="AD28" i="7" s="1"/>
  <c r="AE28" i="7" s="1"/>
  <c r="G21" i="7" l="1"/>
  <c r="G88" i="7" l="1"/>
  <c r="F31" i="3" s="1"/>
  <c r="F70" i="3" s="1"/>
  <c r="G49" i="7"/>
  <c r="H21" i="7"/>
  <c r="G10" i="7"/>
  <c r="F12" i="7"/>
  <c r="R13" i="1"/>
  <c r="R20" i="1"/>
  <c r="R24" i="1" s="1"/>
  <c r="E57" i="11" s="1"/>
  <c r="R15" i="1" l="1"/>
  <c r="R23" i="1"/>
  <c r="K40" i="1"/>
  <c r="H267" i="7"/>
  <c r="L267" i="7"/>
  <c r="P267" i="7"/>
  <c r="T267" i="7"/>
  <c r="X267" i="7"/>
  <c r="AB267" i="7"/>
  <c r="F267" i="7"/>
  <c r="I267" i="7"/>
  <c r="M267" i="7"/>
  <c r="Q267" i="7"/>
  <c r="U267" i="7"/>
  <c r="Y267" i="7"/>
  <c r="AC267" i="7"/>
  <c r="J267" i="7"/>
  <c r="N267" i="7"/>
  <c r="R267" i="7"/>
  <c r="V267" i="7"/>
  <c r="Z267" i="7"/>
  <c r="AD267" i="7"/>
  <c r="G267" i="7"/>
  <c r="K267" i="7"/>
  <c r="O267" i="7"/>
  <c r="S267" i="7"/>
  <c r="W267" i="7"/>
  <c r="AA267" i="7"/>
  <c r="AE267" i="7"/>
  <c r="H49" i="7"/>
  <c r="Q106" i="2"/>
  <c r="J39" i="1"/>
  <c r="K39" i="1" s="1"/>
  <c r="I21" i="7"/>
  <c r="R25" i="1"/>
  <c r="E58" i="11" s="1"/>
  <c r="E13" i="2"/>
  <c r="H10" i="7"/>
  <c r="G12" i="7"/>
  <c r="D62" i="2"/>
  <c r="I49" i="7" l="1"/>
  <c r="N106" i="2"/>
  <c r="Y106" i="2"/>
  <c r="U106" i="2"/>
  <c r="M106" i="2"/>
  <c r="H106" i="2"/>
  <c r="X106" i="2"/>
  <c r="T106" i="2"/>
  <c r="P106" i="2"/>
  <c r="L106" i="2"/>
  <c r="G106" i="2"/>
  <c r="R106" i="2"/>
  <c r="W106" i="2"/>
  <c r="S106" i="2"/>
  <c r="O106" i="2"/>
  <c r="K106" i="2"/>
  <c r="I106" i="2"/>
  <c r="E93" i="2"/>
  <c r="V106" i="2"/>
  <c r="G200" i="2"/>
  <c r="J106" i="2"/>
  <c r="F200" i="2"/>
  <c r="E92" i="2"/>
  <c r="F106" i="2"/>
  <c r="E110" i="2"/>
  <c r="G18" i="7"/>
  <c r="AE18" i="7"/>
  <c r="AA18" i="7"/>
  <c r="J18" i="7"/>
  <c r="P18" i="7"/>
  <c r="AB18" i="7"/>
  <c r="I18" i="7"/>
  <c r="X18" i="7"/>
  <c r="U18" i="7"/>
  <c r="Q18" i="7"/>
  <c r="Y18" i="7"/>
  <c r="M18" i="7"/>
  <c r="K18" i="7"/>
  <c r="AC18" i="7"/>
  <c r="N18" i="7"/>
  <c r="R18" i="7"/>
  <c r="V18" i="7"/>
  <c r="Z18" i="7"/>
  <c r="W18" i="7"/>
  <c r="T18" i="7"/>
  <c r="H18" i="7"/>
  <c r="L18" i="7"/>
  <c r="O18" i="7"/>
  <c r="S18" i="7"/>
  <c r="AD18" i="7"/>
  <c r="E14" i="2"/>
  <c r="F14" i="7"/>
  <c r="F15" i="7" s="1"/>
  <c r="J21" i="7"/>
  <c r="G14" i="7"/>
  <c r="G15" i="7" s="1"/>
  <c r="H13" i="7"/>
  <c r="H12" i="7"/>
  <c r="I10" i="7"/>
  <c r="J49" i="7" l="1"/>
  <c r="D22" i="5"/>
  <c r="F22" i="7"/>
  <c r="W47" i="14"/>
  <c r="E15" i="2"/>
  <c r="F13" i="2"/>
  <c r="F14" i="2" s="1"/>
  <c r="F33" i="7"/>
  <c r="G22" i="7"/>
  <c r="E22" i="5"/>
  <c r="K21" i="7"/>
  <c r="G33" i="7"/>
  <c r="I13" i="7"/>
  <c r="I14" i="7" s="1"/>
  <c r="I15" i="7" s="1"/>
  <c r="H14" i="7"/>
  <c r="H15" i="7" s="1"/>
  <c r="I12" i="7"/>
  <c r="J10" i="7"/>
  <c r="E20" i="2" l="1"/>
  <c r="E22" i="2"/>
  <c r="I111" i="7"/>
  <c r="H111" i="7"/>
  <c r="F86" i="7"/>
  <c r="E29" i="3" s="1"/>
  <c r="E68" i="3" s="1"/>
  <c r="F202" i="7"/>
  <c r="F210" i="7" s="1"/>
  <c r="G202" i="7"/>
  <c r="G210" i="7" s="1"/>
  <c r="G86" i="7"/>
  <c r="F29" i="3" s="1"/>
  <c r="F68" i="3" s="1"/>
  <c r="K49" i="7"/>
  <c r="E18" i="2"/>
  <c r="G87" i="7"/>
  <c r="F30" i="3" s="1"/>
  <c r="F69" i="3" s="1"/>
  <c r="F28" i="11" s="1"/>
  <c r="F87" i="7"/>
  <c r="E30" i="3" s="1"/>
  <c r="E69" i="3" s="1"/>
  <c r="F27" i="11" s="1"/>
  <c r="F84" i="7"/>
  <c r="E27" i="3" s="1"/>
  <c r="E66" i="3" s="1"/>
  <c r="F85" i="7"/>
  <c r="E28" i="3" s="1"/>
  <c r="E67" i="3" s="1"/>
  <c r="G84" i="7"/>
  <c r="F27" i="3" s="1"/>
  <c r="F66" i="3" s="1"/>
  <c r="G85" i="7"/>
  <c r="F28" i="3" s="1"/>
  <c r="F67" i="3" s="1"/>
  <c r="F80" i="7"/>
  <c r="E23" i="3" s="1"/>
  <c r="E62" i="3" s="1"/>
  <c r="F82" i="7"/>
  <c r="E25" i="3" s="1"/>
  <c r="E64" i="3" s="1"/>
  <c r="F81" i="7"/>
  <c r="E24" i="3" s="1"/>
  <c r="E63" i="3" s="1"/>
  <c r="G81" i="7"/>
  <c r="F24" i="3" s="1"/>
  <c r="F63" i="3" s="1"/>
  <c r="G82" i="7"/>
  <c r="F25" i="3" s="1"/>
  <c r="F64" i="3" s="1"/>
  <c r="G80" i="7"/>
  <c r="F23" i="3" s="1"/>
  <c r="F62" i="3" s="1"/>
  <c r="E26" i="5"/>
  <c r="D26" i="5"/>
  <c r="G22" i="5"/>
  <c r="F22" i="5"/>
  <c r="G13" i="2"/>
  <c r="G14" i="2" s="1"/>
  <c r="F15" i="2"/>
  <c r="F77" i="7"/>
  <c r="E20" i="3" s="1"/>
  <c r="E59" i="3" s="1"/>
  <c r="F79" i="7"/>
  <c r="E22" i="3" s="1"/>
  <c r="E61" i="3" s="1"/>
  <c r="G78" i="7"/>
  <c r="F21" i="3" s="1"/>
  <c r="F60" i="3" s="1"/>
  <c r="F76" i="7"/>
  <c r="G76" i="7"/>
  <c r="G28" i="11" s="1"/>
  <c r="G77" i="7"/>
  <c r="F20" i="3" s="1"/>
  <c r="F59" i="3" s="1"/>
  <c r="G75" i="7"/>
  <c r="F75" i="7"/>
  <c r="E18" i="3" s="1"/>
  <c r="F78" i="7"/>
  <c r="E21" i="3" s="1"/>
  <c r="E60" i="3" s="1"/>
  <c r="L21" i="7"/>
  <c r="J13" i="7"/>
  <c r="J14" i="7" s="1"/>
  <c r="J15" i="7" s="1"/>
  <c r="H22" i="7"/>
  <c r="H202" i="7" s="1"/>
  <c r="I22" i="7"/>
  <c r="J12" i="7"/>
  <c r="K10" i="7"/>
  <c r="E19" i="3" l="1"/>
  <c r="E58" i="3" s="1"/>
  <c r="G27" i="11"/>
  <c r="F18" i="3"/>
  <c r="F57" i="3" s="1"/>
  <c r="E187" i="2"/>
  <c r="F20" i="2"/>
  <c r="F22" i="2"/>
  <c r="E166" i="2"/>
  <c r="J111" i="7"/>
  <c r="I88" i="7"/>
  <c r="H31" i="3" s="1"/>
  <c r="H70" i="3" s="1"/>
  <c r="I82" i="7"/>
  <c r="H25" i="3" s="1"/>
  <c r="H64" i="3" s="1"/>
  <c r="I84" i="7"/>
  <c r="H27" i="3" s="1"/>
  <c r="H66" i="3" s="1"/>
  <c r="I80" i="7"/>
  <c r="H23" i="3" s="1"/>
  <c r="H62" i="3" s="1"/>
  <c r="I81" i="7"/>
  <c r="H24" i="3" s="1"/>
  <c r="H63" i="3" s="1"/>
  <c r="I77" i="7"/>
  <c r="H20" i="3" s="1"/>
  <c r="H59" i="3" s="1"/>
  <c r="I76" i="7"/>
  <c r="I78" i="7"/>
  <c r="H21" i="3" s="1"/>
  <c r="H60" i="3" s="1"/>
  <c r="I85" i="7"/>
  <c r="H28" i="3" s="1"/>
  <c r="H67" i="3" s="1"/>
  <c r="I75" i="7"/>
  <c r="H18" i="3" s="1"/>
  <c r="H57" i="3" s="1"/>
  <c r="I79" i="7"/>
  <c r="H22" i="3" s="1"/>
  <c r="H61" i="3" s="1"/>
  <c r="I83" i="7"/>
  <c r="H26" i="3" s="1"/>
  <c r="H65" i="3" s="1"/>
  <c r="H85" i="7"/>
  <c r="G28" i="3" s="1"/>
  <c r="G67" i="3" s="1"/>
  <c r="H84" i="7"/>
  <c r="G27" i="3" s="1"/>
  <c r="G66" i="3" s="1"/>
  <c r="H82" i="7"/>
  <c r="G25" i="3" s="1"/>
  <c r="G64" i="3" s="1"/>
  <c r="H78" i="7"/>
  <c r="G21" i="3" s="1"/>
  <c r="G60" i="3" s="1"/>
  <c r="H77" i="7"/>
  <c r="G20" i="3" s="1"/>
  <c r="G59" i="3" s="1"/>
  <c r="H80" i="7"/>
  <c r="G23" i="3" s="1"/>
  <c r="G62" i="3" s="1"/>
  <c r="H79" i="7"/>
  <c r="G22" i="3" s="1"/>
  <c r="G61" i="3" s="1"/>
  <c r="H83" i="7"/>
  <c r="G26" i="3" s="1"/>
  <c r="G65" i="3" s="1"/>
  <c r="H88" i="7"/>
  <c r="G31" i="3" s="1"/>
  <c r="G70" i="3" s="1"/>
  <c r="H81" i="7"/>
  <c r="G24" i="3" s="1"/>
  <c r="G63" i="3" s="1"/>
  <c r="H76" i="7"/>
  <c r="F19" i="3"/>
  <c r="F58" i="3" s="1"/>
  <c r="I202" i="7"/>
  <c r="L49" i="7"/>
  <c r="F18" i="2"/>
  <c r="H27" i="11"/>
  <c r="H38" i="7"/>
  <c r="H86" i="7" s="1"/>
  <c r="G29" i="3" s="1"/>
  <c r="G68" i="3" s="1"/>
  <c r="I33" i="7"/>
  <c r="I38" i="7" s="1"/>
  <c r="E120" i="3"/>
  <c r="H75" i="7"/>
  <c r="G26" i="5"/>
  <c r="H22" i="5"/>
  <c r="H13" i="2"/>
  <c r="H14" i="2" s="1"/>
  <c r="G15" i="2"/>
  <c r="G22" i="2" s="1"/>
  <c r="F26" i="5"/>
  <c r="M21" i="7"/>
  <c r="K13" i="7"/>
  <c r="K14" i="7" s="1"/>
  <c r="K15" i="7" s="1"/>
  <c r="J22" i="7"/>
  <c r="L10" i="7"/>
  <c r="K12" i="7"/>
  <c r="G19" i="3" l="1"/>
  <c r="G58" i="3" s="1"/>
  <c r="G29" i="11"/>
  <c r="H19" i="3"/>
  <c r="H58" i="3" s="1"/>
  <c r="G30" i="11"/>
  <c r="I86" i="7"/>
  <c r="H29" i="3" s="1"/>
  <c r="H68" i="3" s="1"/>
  <c r="K111" i="7"/>
  <c r="J85" i="7"/>
  <c r="I28" i="3" s="1"/>
  <c r="I67" i="3" s="1"/>
  <c r="J88" i="7"/>
  <c r="I31" i="3" s="1"/>
  <c r="I70" i="3" s="1"/>
  <c r="J84" i="7"/>
  <c r="I27" i="3" s="1"/>
  <c r="I66" i="3" s="1"/>
  <c r="J81" i="7"/>
  <c r="I24" i="3" s="1"/>
  <c r="I63" i="3" s="1"/>
  <c r="J75" i="7"/>
  <c r="I18" i="3" s="1"/>
  <c r="I57" i="3" s="1"/>
  <c r="J83" i="7"/>
  <c r="I26" i="3" s="1"/>
  <c r="I65" i="3" s="1"/>
  <c r="J82" i="7"/>
  <c r="I25" i="3" s="1"/>
  <c r="I64" i="3" s="1"/>
  <c r="J78" i="7"/>
  <c r="I21" i="3" s="1"/>
  <c r="I60" i="3" s="1"/>
  <c r="J80" i="7"/>
  <c r="I23" i="3" s="1"/>
  <c r="I62" i="3" s="1"/>
  <c r="J79" i="7"/>
  <c r="I22" i="3" s="1"/>
  <c r="I61" i="3" s="1"/>
  <c r="J77" i="7"/>
  <c r="I20" i="3" s="1"/>
  <c r="I59" i="3" s="1"/>
  <c r="J76" i="7"/>
  <c r="J202" i="7"/>
  <c r="M49" i="7"/>
  <c r="G18" i="2"/>
  <c r="G20" i="2"/>
  <c r="J33" i="7"/>
  <c r="F24" i="2"/>
  <c r="H26" i="5"/>
  <c r="I22" i="5"/>
  <c r="I13" i="2"/>
  <c r="I14" i="2" s="1"/>
  <c r="H15" i="2"/>
  <c r="H22" i="2" s="1"/>
  <c r="G18" i="3"/>
  <c r="G57" i="3" s="1"/>
  <c r="N21" i="7"/>
  <c r="L13" i="7"/>
  <c r="L14" i="7" s="1"/>
  <c r="L15" i="7" s="1"/>
  <c r="K22" i="7"/>
  <c r="L12" i="7"/>
  <c r="M10" i="7"/>
  <c r="I19" i="3" l="1"/>
  <c r="I58" i="3" s="1"/>
  <c r="G31" i="11"/>
  <c r="F47" i="2"/>
  <c r="F59" i="2"/>
  <c r="J38" i="7"/>
  <c r="J35" i="7"/>
  <c r="L111" i="7"/>
  <c r="K85" i="7"/>
  <c r="J28" i="3" s="1"/>
  <c r="J67" i="3" s="1"/>
  <c r="K84" i="7"/>
  <c r="J27" i="3" s="1"/>
  <c r="J66" i="3" s="1"/>
  <c r="K81" i="7"/>
  <c r="J24" i="3" s="1"/>
  <c r="J63" i="3" s="1"/>
  <c r="K75" i="7"/>
  <c r="J18" i="3" s="1"/>
  <c r="J57" i="3" s="1"/>
  <c r="K76" i="7"/>
  <c r="K82" i="7"/>
  <c r="J25" i="3" s="1"/>
  <c r="J64" i="3" s="1"/>
  <c r="K79" i="7"/>
  <c r="J22" i="3" s="1"/>
  <c r="J61" i="3" s="1"/>
  <c r="K80" i="7"/>
  <c r="J23" i="3" s="1"/>
  <c r="J62" i="3" s="1"/>
  <c r="K78" i="7"/>
  <c r="J21" i="3" s="1"/>
  <c r="J60" i="3" s="1"/>
  <c r="K88" i="7"/>
  <c r="J31" i="3" s="1"/>
  <c r="J70" i="3" s="1"/>
  <c r="K83" i="7"/>
  <c r="J26" i="3" s="1"/>
  <c r="J65" i="3" s="1"/>
  <c r="K77" i="7"/>
  <c r="J20" i="3" s="1"/>
  <c r="J59" i="3" s="1"/>
  <c r="K202" i="7"/>
  <c r="N49" i="7"/>
  <c r="H18" i="2"/>
  <c r="H20" i="2"/>
  <c r="F63" i="2"/>
  <c r="K33" i="7"/>
  <c r="G24" i="2"/>
  <c r="I26" i="5"/>
  <c r="J22" i="5"/>
  <c r="J13" i="2"/>
  <c r="J14" i="2" s="1"/>
  <c r="I15" i="2"/>
  <c r="I22" i="2" s="1"/>
  <c r="O21" i="7"/>
  <c r="M13" i="7"/>
  <c r="M14" i="7" s="1"/>
  <c r="M15" i="7" s="1"/>
  <c r="N10" i="7"/>
  <c r="M12" i="7"/>
  <c r="L22" i="7"/>
  <c r="J19" i="3" l="1"/>
  <c r="J58" i="3" s="1"/>
  <c r="G32" i="11"/>
  <c r="F94" i="2"/>
  <c r="G43" i="14"/>
  <c r="G47" i="2"/>
  <c r="G59" i="2"/>
  <c r="K38" i="7"/>
  <c r="K35" i="7"/>
  <c r="J86" i="7"/>
  <c r="I29" i="3" s="1"/>
  <c r="I68" i="3" s="1"/>
  <c r="M111" i="7"/>
  <c r="L84" i="7"/>
  <c r="K27" i="3" s="1"/>
  <c r="K66" i="3" s="1"/>
  <c r="L77" i="7"/>
  <c r="K20" i="3" s="1"/>
  <c r="K59" i="3" s="1"/>
  <c r="L85" i="7"/>
  <c r="K28" i="3" s="1"/>
  <c r="K67" i="3" s="1"/>
  <c r="L75" i="7"/>
  <c r="K18" i="3" s="1"/>
  <c r="K57" i="3" s="1"/>
  <c r="L82" i="7"/>
  <c r="K25" i="3" s="1"/>
  <c r="K64" i="3" s="1"/>
  <c r="L81" i="7"/>
  <c r="K24" i="3" s="1"/>
  <c r="K63" i="3" s="1"/>
  <c r="L78" i="7"/>
  <c r="K21" i="3" s="1"/>
  <c r="K60" i="3" s="1"/>
  <c r="L83" i="7"/>
  <c r="K26" i="3" s="1"/>
  <c r="K65" i="3" s="1"/>
  <c r="L80" i="7"/>
  <c r="K23" i="3" s="1"/>
  <c r="K62" i="3" s="1"/>
  <c r="L79" i="7"/>
  <c r="K22" i="3" s="1"/>
  <c r="K61" i="3" s="1"/>
  <c r="L88" i="7"/>
  <c r="K31" i="3" s="1"/>
  <c r="K70" i="3" s="1"/>
  <c r="L76" i="7"/>
  <c r="L202" i="7"/>
  <c r="O49" i="7"/>
  <c r="I18" i="2"/>
  <c r="I20" i="2"/>
  <c r="G63" i="2"/>
  <c r="L33" i="7"/>
  <c r="F93" i="2"/>
  <c r="F110" i="2"/>
  <c r="F92" i="2"/>
  <c r="G93" i="2"/>
  <c r="H24" i="2"/>
  <c r="J26" i="5"/>
  <c r="K22" i="5"/>
  <c r="K13" i="2"/>
  <c r="K14" i="2" s="1"/>
  <c r="J15" i="2"/>
  <c r="J22" i="2" s="1"/>
  <c r="P21" i="7"/>
  <c r="N13" i="7"/>
  <c r="N14" i="7" s="1"/>
  <c r="N15" i="7" s="1"/>
  <c r="M22" i="7"/>
  <c r="N12" i="7"/>
  <c r="O10" i="7"/>
  <c r="K19" i="3" l="1"/>
  <c r="K58" i="3" s="1"/>
  <c r="G33" i="11"/>
  <c r="G94" i="2"/>
  <c r="H43" i="14"/>
  <c r="H47" i="2"/>
  <c r="L38" i="7"/>
  <c r="L35" i="7"/>
  <c r="K86" i="7"/>
  <c r="J29" i="3" s="1"/>
  <c r="J68" i="3" s="1"/>
  <c r="N111" i="7"/>
  <c r="M79" i="7"/>
  <c r="L22" i="3" s="1"/>
  <c r="L61" i="3" s="1"/>
  <c r="M81" i="7"/>
  <c r="L24" i="3" s="1"/>
  <c r="L63" i="3" s="1"/>
  <c r="M77" i="7"/>
  <c r="L20" i="3" s="1"/>
  <c r="L59" i="3" s="1"/>
  <c r="M78" i="7"/>
  <c r="L21" i="3" s="1"/>
  <c r="L60" i="3" s="1"/>
  <c r="M76" i="7"/>
  <c r="M75" i="7"/>
  <c r="L18" i="3" s="1"/>
  <c r="L57" i="3" s="1"/>
  <c r="M88" i="7"/>
  <c r="L31" i="3" s="1"/>
  <c r="L70" i="3" s="1"/>
  <c r="M85" i="7"/>
  <c r="L28" i="3" s="1"/>
  <c r="L67" i="3" s="1"/>
  <c r="M82" i="7"/>
  <c r="L25" i="3" s="1"/>
  <c r="L64" i="3" s="1"/>
  <c r="M84" i="7"/>
  <c r="L27" i="3" s="1"/>
  <c r="L66" i="3" s="1"/>
  <c r="M83" i="7"/>
  <c r="L26" i="3" s="1"/>
  <c r="L65" i="3" s="1"/>
  <c r="M80" i="7"/>
  <c r="L23" i="3" s="1"/>
  <c r="L62" i="3" s="1"/>
  <c r="M202" i="7"/>
  <c r="P49" i="7"/>
  <c r="J18" i="2"/>
  <c r="J20" i="2"/>
  <c r="H59" i="2"/>
  <c r="H63" i="2"/>
  <c r="G92" i="2"/>
  <c r="G110" i="2"/>
  <c r="M33" i="7"/>
  <c r="I24" i="2"/>
  <c r="K26" i="5"/>
  <c r="L22" i="5"/>
  <c r="L13" i="2"/>
  <c r="L14" i="2" s="1"/>
  <c r="K15" i="2"/>
  <c r="K22" i="2" s="1"/>
  <c r="Q21" i="7"/>
  <c r="O13" i="7"/>
  <c r="O14" i="7" s="1"/>
  <c r="O15" i="7" s="1"/>
  <c r="N22" i="7"/>
  <c r="P10" i="7"/>
  <c r="O12" i="7"/>
  <c r="L19" i="3" l="1"/>
  <c r="L58" i="3" s="1"/>
  <c r="G34" i="11"/>
  <c r="H94" i="2"/>
  <c r="I43" i="14"/>
  <c r="I47" i="2"/>
  <c r="M38" i="7"/>
  <c r="M35" i="7"/>
  <c r="L86" i="7"/>
  <c r="K29" i="3" s="1"/>
  <c r="K68" i="3" s="1"/>
  <c r="O111" i="7"/>
  <c r="N75" i="7"/>
  <c r="M18" i="3" s="1"/>
  <c r="M57" i="3" s="1"/>
  <c r="N85" i="7"/>
  <c r="M28" i="3" s="1"/>
  <c r="M67" i="3" s="1"/>
  <c r="N83" i="7"/>
  <c r="M26" i="3" s="1"/>
  <c r="M65" i="3" s="1"/>
  <c r="N80" i="7"/>
  <c r="M23" i="3" s="1"/>
  <c r="M62" i="3" s="1"/>
  <c r="N78" i="7"/>
  <c r="M21" i="3" s="1"/>
  <c r="M60" i="3" s="1"/>
  <c r="N84" i="7"/>
  <c r="M27" i="3" s="1"/>
  <c r="M66" i="3" s="1"/>
  <c r="N82" i="7"/>
  <c r="M25" i="3" s="1"/>
  <c r="M64" i="3" s="1"/>
  <c r="N81" i="7"/>
  <c r="M24" i="3" s="1"/>
  <c r="M63" i="3" s="1"/>
  <c r="N76" i="7"/>
  <c r="N79" i="7"/>
  <c r="M22" i="3" s="1"/>
  <c r="M61" i="3" s="1"/>
  <c r="N77" i="7"/>
  <c r="M20" i="3" s="1"/>
  <c r="M59" i="3" s="1"/>
  <c r="N88" i="7"/>
  <c r="M31" i="3" s="1"/>
  <c r="M70" i="3" s="1"/>
  <c r="N202" i="7"/>
  <c r="Q49" i="7"/>
  <c r="K18" i="2"/>
  <c r="K20" i="2"/>
  <c r="I59" i="2"/>
  <c r="I63" i="2"/>
  <c r="H110" i="2"/>
  <c r="N33" i="7"/>
  <c r="H92" i="2"/>
  <c r="H93" i="2"/>
  <c r="I93" i="2"/>
  <c r="J24" i="2"/>
  <c r="L26" i="5"/>
  <c r="M22" i="5"/>
  <c r="M13" i="2"/>
  <c r="M14" i="2" s="1"/>
  <c r="L15" i="2"/>
  <c r="L22" i="2" s="1"/>
  <c r="R21" i="7"/>
  <c r="P13" i="7"/>
  <c r="P14" i="7" s="1"/>
  <c r="P15" i="7" s="1"/>
  <c r="O22" i="7"/>
  <c r="P12" i="7"/>
  <c r="Q10" i="7"/>
  <c r="M19" i="3" l="1"/>
  <c r="M58" i="3" s="1"/>
  <c r="G35" i="11"/>
  <c r="I94" i="2"/>
  <c r="J43" i="14"/>
  <c r="J47" i="2"/>
  <c r="N38" i="7"/>
  <c r="N35" i="7"/>
  <c r="M86" i="7"/>
  <c r="L29" i="3" s="1"/>
  <c r="L68" i="3" s="1"/>
  <c r="M41" i="7"/>
  <c r="M43" i="7" s="1"/>
  <c r="K34" i="5" s="1"/>
  <c r="P111" i="7"/>
  <c r="O80" i="7"/>
  <c r="N23" i="3" s="1"/>
  <c r="N62" i="3" s="1"/>
  <c r="O88" i="7"/>
  <c r="N31" i="3" s="1"/>
  <c r="N70" i="3" s="1"/>
  <c r="O84" i="7"/>
  <c r="N27" i="3" s="1"/>
  <c r="N66" i="3" s="1"/>
  <c r="O79" i="7"/>
  <c r="N22" i="3" s="1"/>
  <c r="N61" i="3" s="1"/>
  <c r="O85" i="7"/>
  <c r="N28" i="3" s="1"/>
  <c r="N67" i="3" s="1"/>
  <c r="O83" i="7"/>
  <c r="N26" i="3" s="1"/>
  <c r="N65" i="3" s="1"/>
  <c r="O78" i="7"/>
  <c r="N21" i="3" s="1"/>
  <c r="N60" i="3" s="1"/>
  <c r="O81" i="7"/>
  <c r="N24" i="3" s="1"/>
  <c r="N63" i="3" s="1"/>
  <c r="O76" i="7"/>
  <c r="O77" i="7"/>
  <c r="N20" i="3" s="1"/>
  <c r="N59" i="3" s="1"/>
  <c r="O75" i="7"/>
  <c r="N18" i="3" s="1"/>
  <c r="N57" i="3" s="1"/>
  <c r="O82" i="7"/>
  <c r="N25" i="3" s="1"/>
  <c r="N64" i="3" s="1"/>
  <c r="O202" i="7"/>
  <c r="R49" i="7"/>
  <c r="L18" i="2"/>
  <c r="L20" i="2"/>
  <c r="J59" i="2"/>
  <c r="J63" i="2"/>
  <c r="I92" i="2"/>
  <c r="E209" i="2"/>
  <c r="O33" i="7"/>
  <c r="E202" i="2"/>
  <c r="E203" i="2"/>
  <c r="I110" i="2"/>
  <c r="K24" i="2"/>
  <c r="M26" i="5"/>
  <c r="N22" i="5"/>
  <c r="N13" i="2"/>
  <c r="N14" i="2" s="1"/>
  <c r="M15" i="2"/>
  <c r="M22" i="2" s="1"/>
  <c r="S21" i="7"/>
  <c r="Q13" i="7"/>
  <c r="Q14" i="7" s="1"/>
  <c r="Q15" i="7" s="1"/>
  <c r="P22" i="7"/>
  <c r="Q12" i="7"/>
  <c r="R10" i="7"/>
  <c r="N19" i="3" l="1"/>
  <c r="N58" i="3" s="1"/>
  <c r="G36" i="11"/>
  <c r="J94" i="2"/>
  <c r="K43" i="14"/>
  <c r="K47" i="2"/>
  <c r="L14" i="3"/>
  <c r="L95" i="3" s="1"/>
  <c r="O38" i="7"/>
  <c r="O35" i="7"/>
  <c r="N86" i="7"/>
  <c r="M29" i="3" s="1"/>
  <c r="M68" i="3" s="1"/>
  <c r="N41" i="7"/>
  <c r="N43" i="7" s="1"/>
  <c r="M14" i="3" s="1"/>
  <c r="M95" i="3" s="1"/>
  <c r="Q111" i="7"/>
  <c r="P80" i="7"/>
  <c r="O23" i="3" s="1"/>
  <c r="O62" i="3" s="1"/>
  <c r="P88" i="7"/>
  <c r="O31" i="3" s="1"/>
  <c r="O70" i="3" s="1"/>
  <c r="P79" i="7"/>
  <c r="O22" i="3" s="1"/>
  <c r="O61" i="3" s="1"/>
  <c r="P85" i="7"/>
  <c r="O28" i="3" s="1"/>
  <c r="O67" i="3" s="1"/>
  <c r="P84" i="7"/>
  <c r="O27" i="3" s="1"/>
  <c r="O66" i="3" s="1"/>
  <c r="P81" i="7"/>
  <c r="O24" i="3" s="1"/>
  <c r="O63" i="3" s="1"/>
  <c r="P76" i="7"/>
  <c r="P83" i="7"/>
  <c r="O26" i="3" s="1"/>
  <c r="O65" i="3" s="1"/>
  <c r="P82" i="7"/>
  <c r="O25" i="3" s="1"/>
  <c r="O64" i="3" s="1"/>
  <c r="P77" i="7"/>
  <c r="O20" i="3" s="1"/>
  <c r="O59" i="3" s="1"/>
  <c r="P78" i="7"/>
  <c r="O21" i="3" s="1"/>
  <c r="O60" i="3" s="1"/>
  <c r="P75" i="7"/>
  <c r="O18" i="3" s="1"/>
  <c r="O57" i="3" s="1"/>
  <c r="P202" i="7"/>
  <c r="S49" i="7"/>
  <c r="M18" i="2"/>
  <c r="M20" i="2"/>
  <c r="K59" i="2"/>
  <c r="K63" i="2"/>
  <c r="P33" i="7"/>
  <c r="J92" i="2"/>
  <c r="J93" i="2"/>
  <c r="J110" i="2"/>
  <c r="K93" i="2"/>
  <c r="L24" i="2"/>
  <c r="N26" i="5"/>
  <c r="O22" i="5"/>
  <c r="O13" i="2"/>
  <c r="O14" i="2" s="1"/>
  <c r="N15" i="2"/>
  <c r="N22" i="2" s="1"/>
  <c r="T21" i="7"/>
  <c r="R13" i="7"/>
  <c r="R14" i="7" s="1"/>
  <c r="R15" i="7" s="1"/>
  <c r="Q22" i="7"/>
  <c r="R12" i="7"/>
  <c r="S10" i="7"/>
  <c r="O19" i="3" l="1"/>
  <c r="O58" i="3" s="1"/>
  <c r="G37" i="11"/>
  <c r="K94" i="2"/>
  <c r="L43" i="14"/>
  <c r="L47" i="2"/>
  <c r="M43" i="14" s="1"/>
  <c r="L34" i="5"/>
  <c r="P38" i="7"/>
  <c r="P35" i="7"/>
  <c r="O86" i="7"/>
  <c r="N29" i="3" s="1"/>
  <c r="N68" i="3" s="1"/>
  <c r="O41" i="7"/>
  <c r="O43" i="7" s="1"/>
  <c r="N14" i="3" s="1"/>
  <c r="N95" i="3" s="1"/>
  <c r="R111" i="7"/>
  <c r="Q81" i="7"/>
  <c r="P24" i="3" s="1"/>
  <c r="P63" i="3" s="1"/>
  <c r="Q85" i="7"/>
  <c r="P28" i="3" s="1"/>
  <c r="P67" i="3" s="1"/>
  <c r="Q78" i="7"/>
  <c r="P21" i="3" s="1"/>
  <c r="P60" i="3" s="1"/>
  <c r="Q88" i="7"/>
  <c r="P31" i="3" s="1"/>
  <c r="P70" i="3" s="1"/>
  <c r="Q82" i="7"/>
  <c r="P25" i="3" s="1"/>
  <c r="P64" i="3" s="1"/>
  <c r="Q79" i="7"/>
  <c r="P22" i="3" s="1"/>
  <c r="P61" i="3" s="1"/>
  <c r="Q83" i="7"/>
  <c r="P26" i="3" s="1"/>
  <c r="P65" i="3" s="1"/>
  <c r="Q84" i="7"/>
  <c r="P27" i="3" s="1"/>
  <c r="P66" i="3" s="1"/>
  <c r="Q80" i="7"/>
  <c r="P23" i="3" s="1"/>
  <c r="P62" i="3" s="1"/>
  <c r="Q77" i="7"/>
  <c r="P20" i="3" s="1"/>
  <c r="P59" i="3" s="1"/>
  <c r="Q76" i="7"/>
  <c r="Q75" i="7"/>
  <c r="P18" i="3" s="1"/>
  <c r="P57" i="3" s="1"/>
  <c r="Q202" i="7"/>
  <c r="T49" i="7"/>
  <c r="N18" i="2"/>
  <c r="N20" i="2"/>
  <c r="L59" i="2"/>
  <c r="L63" i="2"/>
  <c r="K92" i="2"/>
  <c r="K110" i="2"/>
  <c r="Q33" i="7"/>
  <c r="L93" i="2"/>
  <c r="M24" i="2"/>
  <c r="O26" i="5"/>
  <c r="P22" i="5"/>
  <c r="P13" i="2"/>
  <c r="P14" i="2" s="1"/>
  <c r="O15" i="2"/>
  <c r="O22" i="2" s="1"/>
  <c r="U21" i="7"/>
  <c r="S13" i="7"/>
  <c r="S14" i="7" s="1"/>
  <c r="S15" i="7" s="1"/>
  <c r="R22" i="7"/>
  <c r="T10" i="7"/>
  <c r="S12" i="7"/>
  <c r="P19" i="3" l="1"/>
  <c r="P58" i="3" s="1"/>
  <c r="G38" i="11"/>
  <c r="L94" i="2"/>
  <c r="M47" i="2"/>
  <c r="N43" i="14" s="1"/>
  <c r="M34" i="5"/>
  <c r="Q38" i="7"/>
  <c r="Q35" i="7"/>
  <c r="P86" i="7"/>
  <c r="O29" i="3" s="1"/>
  <c r="O68" i="3" s="1"/>
  <c r="P41" i="7"/>
  <c r="P43" i="7" s="1"/>
  <c r="O14" i="3" s="1"/>
  <c r="O95" i="3" s="1"/>
  <c r="S111" i="7"/>
  <c r="R82" i="7"/>
  <c r="Q25" i="3" s="1"/>
  <c r="Q64" i="3" s="1"/>
  <c r="R77" i="7"/>
  <c r="Q20" i="3" s="1"/>
  <c r="Q59" i="3" s="1"/>
  <c r="R76" i="7"/>
  <c r="R88" i="7"/>
  <c r="Q31" i="3" s="1"/>
  <c r="Q70" i="3" s="1"/>
  <c r="R78" i="7"/>
  <c r="Q21" i="3" s="1"/>
  <c r="Q60" i="3" s="1"/>
  <c r="R80" i="7"/>
  <c r="Q23" i="3" s="1"/>
  <c r="Q62" i="3" s="1"/>
  <c r="R79" i="7"/>
  <c r="Q22" i="3" s="1"/>
  <c r="Q61" i="3" s="1"/>
  <c r="R75" i="7"/>
  <c r="Q18" i="3" s="1"/>
  <c r="Q57" i="3" s="1"/>
  <c r="R83" i="7"/>
  <c r="Q26" i="3" s="1"/>
  <c r="Q65" i="3" s="1"/>
  <c r="R85" i="7"/>
  <c r="Q28" i="3" s="1"/>
  <c r="Q67" i="3" s="1"/>
  <c r="R84" i="7"/>
  <c r="Q27" i="3" s="1"/>
  <c r="Q66" i="3" s="1"/>
  <c r="R81" i="7"/>
  <c r="Q24" i="3" s="1"/>
  <c r="Q63" i="3" s="1"/>
  <c r="R202" i="7"/>
  <c r="U49" i="7"/>
  <c r="O18" i="2"/>
  <c r="O20" i="2"/>
  <c r="M59" i="2"/>
  <c r="M63" i="2"/>
  <c r="L92" i="2"/>
  <c r="L110" i="2"/>
  <c r="R33" i="7"/>
  <c r="N24" i="2"/>
  <c r="P26" i="5"/>
  <c r="Q22" i="5"/>
  <c r="P15" i="2"/>
  <c r="P22" i="2" s="1"/>
  <c r="Q13" i="2"/>
  <c r="Q14" i="2" s="1"/>
  <c r="V21" i="7"/>
  <c r="T13" i="7"/>
  <c r="T14" i="7" s="1"/>
  <c r="T15" i="7" s="1"/>
  <c r="S22" i="7"/>
  <c r="T12" i="7"/>
  <c r="U10" i="7"/>
  <c r="Q19" i="3" l="1"/>
  <c r="Q58" i="3" s="1"/>
  <c r="G39" i="11"/>
  <c r="M94" i="2"/>
  <c r="N47" i="2"/>
  <c r="O43" i="14" s="1"/>
  <c r="N34" i="5"/>
  <c r="R38" i="7"/>
  <c r="R35" i="7"/>
  <c r="Q86" i="7"/>
  <c r="P29" i="3" s="1"/>
  <c r="P68" i="3" s="1"/>
  <c r="Q41" i="7"/>
  <c r="Q43" i="7" s="1"/>
  <c r="P14" i="3" s="1"/>
  <c r="P95" i="3" s="1"/>
  <c r="T111" i="7"/>
  <c r="S79" i="7"/>
  <c r="R22" i="3" s="1"/>
  <c r="R61" i="3" s="1"/>
  <c r="S78" i="7"/>
  <c r="R21" i="3" s="1"/>
  <c r="R60" i="3" s="1"/>
  <c r="S84" i="7"/>
  <c r="R27" i="3" s="1"/>
  <c r="R66" i="3" s="1"/>
  <c r="S77" i="7"/>
  <c r="R20" i="3" s="1"/>
  <c r="R59" i="3" s="1"/>
  <c r="S88" i="7"/>
  <c r="R31" i="3" s="1"/>
  <c r="R70" i="3" s="1"/>
  <c r="S80" i="7"/>
  <c r="R23" i="3" s="1"/>
  <c r="R62" i="3" s="1"/>
  <c r="S76" i="7"/>
  <c r="S82" i="7"/>
  <c r="R25" i="3" s="1"/>
  <c r="R64" i="3" s="1"/>
  <c r="S83" i="7"/>
  <c r="R26" i="3" s="1"/>
  <c r="R65" i="3" s="1"/>
  <c r="S75" i="7"/>
  <c r="R18" i="3" s="1"/>
  <c r="R57" i="3" s="1"/>
  <c r="S81" i="7"/>
  <c r="R24" i="3" s="1"/>
  <c r="R63" i="3" s="1"/>
  <c r="S85" i="7"/>
  <c r="R28" i="3" s="1"/>
  <c r="R67" i="3" s="1"/>
  <c r="S202" i="7"/>
  <c r="V49" i="7"/>
  <c r="P18" i="2"/>
  <c r="P20" i="2"/>
  <c r="N59" i="2"/>
  <c r="N63" i="2"/>
  <c r="M92" i="2"/>
  <c r="S33" i="7"/>
  <c r="M110" i="2"/>
  <c r="M93" i="2"/>
  <c r="N93" i="2"/>
  <c r="O24" i="2"/>
  <c r="Q26" i="5"/>
  <c r="R22" i="5"/>
  <c r="R13" i="2"/>
  <c r="R14" i="2" s="1"/>
  <c r="Q15" i="2"/>
  <c r="Q22" i="2" s="1"/>
  <c r="W21" i="7"/>
  <c r="U13" i="7"/>
  <c r="U14" i="7" s="1"/>
  <c r="U15" i="7" s="1"/>
  <c r="T22" i="7"/>
  <c r="V10" i="7"/>
  <c r="U12" i="7"/>
  <c r="R19" i="3" l="1"/>
  <c r="R58" i="3" s="1"/>
  <c r="G40" i="11"/>
  <c r="N94" i="2"/>
  <c r="O94" i="2"/>
  <c r="O34" i="5"/>
  <c r="S38" i="7"/>
  <c r="S35" i="7"/>
  <c r="R86" i="7"/>
  <c r="Q29" i="3" s="1"/>
  <c r="Q68" i="3" s="1"/>
  <c r="R41" i="7"/>
  <c r="R43" i="7" s="1"/>
  <c r="Q14" i="3" s="1"/>
  <c r="Q95" i="3" s="1"/>
  <c r="U111" i="7"/>
  <c r="T77" i="7"/>
  <c r="S20" i="3" s="1"/>
  <c r="S59" i="3" s="1"/>
  <c r="T80" i="7"/>
  <c r="S23" i="3" s="1"/>
  <c r="S62" i="3" s="1"/>
  <c r="T88" i="7"/>
  <c r="S31" i="3" s="1"/>
  <c r="S70" i="3" s="1"/>
  <c r="T84" i="7"/>
  <c r="S27" i="3" s="1"/>
  <c r="S66" i="3" s="1"/>
  <c r="T85" i="7"/>
  <c r="S28" i="3" s="1"/>
  <c r="S67" i="3" s="1"/>
  <c r="T75" i="7"/>
  <c r="S18" i="3" s="1"/>
  <c r="S57" i="3" s="1"/>
  <c r="T76" i="7"/>
  <c r="T78" i="7"/>
  <c r="S21" i="3" s="1"/>
  <c r="S60" i="3" s="1"/>
  <c r="T81" i="7"/>
  <c r="S24" i="3" s="1"/>
  <c r="S63" i="3" s="1"/>
  <c r="T83" i="7"/>
  <c r="S26" i="3" s="1"/>
  <c r="S65" i="3" s="1"/>
  <c r="T82" i="7"/>
  <c r="S25" i="3" s="1"/>
  <c r="S64" i="3" s="1"/>
  <c r="T79" i="7"/>
  <c r="S22" i="3" s="1"/>
  <c r="S61" i="3" s="1"/>
  <c r="T202" i="7"/>
  <c r="W49" i="7"/>
  <c r="Q18" i="2"/>
  <c r="Q20" i="2"/>
  <c r="O59" i="2"/>
  <c r="O63" i="2"/>
  <c r="N110" i="2"/>
  <c r="T33" i="7"/>
  <c r="N92" i="2"/>
  <c r="O93" i="2"/>
  <c r="P24" i="2"/>
  <c r="R26" i="5"/>
  <c r="S22" i="5"/>
  <c r="R15" i="2"/>
  <c r="R22" i="2" s="1"/>
  <c r="S13" i="2"/>
  <c r="S14" i="2" s="1"/>
  <c r="X21" i="7"/>
  <c r="V13" i="7"/>
  <c r="V14" i="7" s="1"/>
  <c r="V15" i="7" s="1"/>
  <c r="U22" i="7"/>
  <c r="V12" i="7"/>
  <c r="W10" i="7"/>
  <c r="S19" i="3" l="1"/>
  <c r="S58" i="3" s="1"/>
  <c r="G41" i="11"/>
  <c r="P94" i="2"/>
  <c r="P34" i="5"/>
  <c r="T38" i="7"/>
  <c r="T35" i="7"/>
  <c r="S86" i="7"/>
  <c r="R29" i="3" s="1"/>
  <c r="R68" i="3" s="1"/>
  <c r="S41" i="7"/>
  <c r="S43" i="7" s="1"/>
  <c r="R14" i="3" s="1"/>
  <c r="R95" i="3" s="1"/>
  <c r="V111" i="7"/>
  <c r="U84" i="7"/>
  <c r="T27" i="3" s="1"/>
  <c r="T66" i="3" s="1"/>
  <c r="U82" i="7"/>
  <c r="T25" i="3" s="1"/>
  <c r="T64" i="3" s="1"/>
  <c r="U81" i="7"/>
  <c r="T24" i="3" s="1"/>
  <c r="T63" i="3" s="1"/>
  <c r="U80" i="7"/>
  <c r="T23" i="3" s="1"/>
  <c r="T62" i="3" s="1"/>
  <c r="U79" i="7"/>
  <c r="T22" i="3" s="1"/>
  <c r="T61" i="3" s="1"/>
  <c r="U78" i="7"/>
  <c r="T21" i="3" s="1"/>
  <c r="T60" i="3" s="1"/>
  <c r="U77" i="7"/>
  <c r="T20" i="3" s="1"/>
  <c r="T59" i="3" s="1"/>
  <c r="U83" i="7"/>
  <c r="T26" i="3" s="1"/>
  <c r="T65" i="3" s="1"/>
  <c r="U88" i="7"/>
  <c r="T31" i="3" s="1"/>
  <c r="T70" i="3" s="1"/>
  <c r="U85" i="7"/>
  <c r="T28" i="3" s="1"/>
  <c r="T67" i="3" s="1"/>
  <c r="U76" i="7"/>
  <c r="U75" i="7"/>
  <c r="T18" i="3" s="1"/>
  <c r="T57" i="3" s="1"/>
  <c r="U202" i="7"/>
  <c r="X49" i="7"/>
  <c r="R18" i="2"/>
  <c r="R20" i="2"/>
  <c r="P59" i="2"/>
  <c r="P63" i="2"/>
  <c r="O92" i="2"/>
  <c r="O110" i="2"/>
  <c r="U33" i="7"/>
  <c r="Q24" i="2"/>
  <c r="S26" i="5"/>
  <c r="T22" i="5"/>
  <c r="T13" i="2"/>
  <c r="T14" i="2" s="1"/>
  <c r="S15" i="2"/>
  <c r="S22" i="2" s="1"/>
  <c r="Y21" i="7"/>
  <c r="W13" i="7"/>
  <c r="W14" i="7" s="1"/>
  <c r="W15" i="7" s="1"/>
  <c r="V22" i="7"/>
  <c r="X10" i="7"/>
  <c r="W12" i="7"/>
  <c r="T19" i="3" l="1"/>
  <c r="T58" i="3" s="1"/>
  <c r="G42" i="11"/>
  <c r="Q91" i="2"/>
  <c r="Q94" i="2"/>
  <c r="Q34" i="5"/>
  <c r="U38" i="7"/>
  <c r="U35" i="7"/>
  <c r="T86" i="7"/>
  <c r="S29" i="3" s="1"/>
  <c r="S68" i="3" s="1"/>
  <c r="T41" i="7"/>
  <c r="T43" i="7" s="1"/>
  <c r="S14" i="3" s="1"/>
  <c r="S95" i="3" s="1"/>
  <c r="W111" i="7"/>
  <c r="Q59" i="2"/>
  <c r="V79" i="7"/>
  <c r="U22" i="3" s="1"/>
  <c r="U61" i="3" s="1"/>
  <c r="V75" i="7"/>
  <c r="U18" i="3" s="1"/>
  <c r="U57" i="3" s="1"/>
  <c r="V82" i="7"/>
  <c r="U25" i="3" s="1"/>
  <c r="U64" i="3" s="1"/>
  <c r="V77" i="7"/>
  <c r="U20" i="3" s="1"/>
  <c r="U59" i="3" s="1"/>
  <c r="V76" i="7"/>
  <c r="V78" i="7"/>
  <c r="U21" i="3" s="1"/>
  <c r="U60" i="3" s="1"/>
  <c r="V88" i="7"/>
  <c r="U31" i="3" s="1"/>
  <c r="U70" i="3" s="1"/>
  <c r="V83" i="7"/>
  <c r="U26" i="3" s="1"/>
  <c r="U65" i="3" s="1"/>
  <c r="V85" i="7"/>
  <c r="U28" i="3" s="1"/>
  <c r="U67" i="3" s="1"/>
  <c r="V80" i="7"/>
  <c r="U23" i="3" s="1"/>
  <c r="U62" i="3" s="1"/>
  <c r="V84" i="7"/>
  <c r="U27" i="3" s="1"/>
  <c r="U66" i="3" s="1"/>
  <c r="V81" i="7"/>
  <c r="U24" i="3" s="1"/>
  <c r="U63" i="3" s="1"/>
  <c r="V202" i="7"/>
  <c r="Y49" i="7"/>
  <c r="S18" i="2"/>
  <c r="S20" i="2"/>
  <c r="Q63" i="2"/>
  <c r="P110" i="2"/>
  <c r="V33" i="7"/>
  <c r="P92" i="2"/>
  <c r="P93" i="2"/>
  <c r="Q93" i="2"/>
  <c r="R24" i="2"/>
  <c r="T26" i="5"/>
  <c r="U22" i="5"/>
  <c r="T15" i="2"/>
  <c r="T22" i="2" s="1"/>
  <c r="U13" i="2"/>
  <c r="U14" i="2" s="1"/>
  <c r="Z21" i="7"/>
  <c r="X13" i="7"/>
  <c r="X14" i="7" s="1"/>
  <c r="X15" i="7" s="1"/>
  <c r="W22" i="7"/>
  <c r="X12" i="7"/>
  <c r="Y10" i="7"/>
  <c r="U19" i="3" l="1"/>
  <c r="U58" i="3" s="1"/>
  <c r="G43" i="11"/>
  <c r="R59" i="2"/>
  <c r="R34" i="5"/>
  <c r="V38" i="7"/>
  <c r="V35" i="7"/>
  <c r="U86" i="7"/>
  <c r="T29" i="3" s="1"/>
  <c r="T68" i="3" s="1"/>
  <c r="U41" i="7"/>
  <c r="U43" i="7" s="1"/>
  <c r="T14" i="3" s="1"/>
  <c r="T95" i="3" s="1"/>
  <c r="X111" i="7"/>
  <c r="W80" i="7"/>
  <c r="V23" i="3" s="1"/>
  <c r="V62" i="3" s="1"/>
  <c r="W76" i="7"/>
  <c r="W75" i="7"/>
  <c r="V18" i="3" s="1"/>
  <c r="V57" i="3" s="1"/>
  <c r="W81" i="7"/>
  <c r="V24" i="3" s="1"/>
  <c r="V63" i="3" s="1"/>
  <c r="W85" i="7"/>
  <c r="V28" i="3" s="1"/>
  <c r="V67" i="3" s="1"/>
  <c r="W82" i="7"/>
  <c r="V25" i="3" s="1"/>
  <c r="V64" i="3" s="1"/>
  <c r="W83" i="7"/>
  <c r="V26" i="3" s="1"/>
  <c r="V65" i="3" s="1"/>
  <c r="W88" i="7"/>
  <c r="V31" i="3" s="1"/>
  <c r="V70" i="3" s="1"/>
  <c r="W84" i="7"/>
  <c r="V27" i="3" s="1"/>
  <c r="V66" i="3" s="1"/>
  <c r="W78" i="7"/>
  <c r="V21" i="3" s="1"/>
  <c r="V60" i="3" s="1"/>
  <c r="W79" i="7"/>
  <c r="V22" i="3" s="1"/>
  <c r="V61" i="3" s="1"/>
  <c r="W77" i="7"/>
  <c r="V20" i="3" s="1"/>
  <c r="V59" i="3" s="1"/>
  <c r="W202" i="7"/>
  <c r="Z49" i="7"/>
  <c r="T18" i="2"/>
  <c r="T20" i="2"/>
  <c r="R63" i="2"/>
  <c r="Q92" i="2"/>
  <c r="Q96" i="2" s="1"/>
  <c r="Q110" i="2"/>
  <c r="W33" i="7"/>
  <c r="R93" i="2"/>
  <c r="S24" i="2"/>
  <c r="U26" i="5"/>
  <c r="V22" i="5"/>
  <c r="V13" i="2"/>
  <c r="V14" i="2" s="1"/>
  <c r="U15" i="2"/>
  <c r="U22" i="2" s="1"/>
  <c r="AA21" i="7"/>
  <c r="Y13" i="7"/>
  <c r="Y14" i="7" s="1"/>
  <c r="Y15" i="7" s="1"/>
  <c r="X22" i="7"/>
  <c r="Y12" i="7"/>
  <c r="Z10" i="7"/>
  <c r="V19" i="3" l="1"/>
  <c r="V58" i="3" s="1"/>
  <c r="G44" i="11"/>
  <c r="S55" i="2"/>
  <c r="S34" i="5"/>
  <c r="W38" i="7"/>
  <c r="W35" i="7"/>
  <c r="V86" i="7"/>
  <c r="U29" i="3" s="1"/>
  <c r="U68" i="3" s="1"/>
  <c r="V41" i="7"/>
  <c r="V43" i="7" s="1"/>
  <c r="U14" i="3" s="1"/>
  <c r="U95" i="3" s="1"/>
  <c r="Y111" i="7"/>
  <c r="S59" i="2"/>
  <c r="S94" i="2"/>
  <c r="X88" i="7"/>
  <c r="W31" i="3" s="1"/>
  <c r="W70" i="3" s="1"/>
  <c r="X82" i="7"/>
  <c r="W25" i="3" s="1"/>
  <c r="W64" i="3" s="1"/>
  <c r="X76" i="7"/>
  <c r="X77" i="7"/>
  <c r="W20" i="3" s="1"/>
  <c r="W59" i="3" s="1"/>
  <c r="X85" i="7"/>
  <c r="W28" i="3" s="1"/>
  <c r="W67" i="3" s="1"/>
  <c r="X80" i="7"/>
  <c r="W23" i="3" s="1"/>
  <c r="W62" i="3" s="1"/>
  <c r="X81" i="7"/>
  <c r="W24" i="3" s="1"/>
  <c r="W63" i="3" s="1"/>
  <c r="X78" i="7"/>
  <c r="W21" i="3" s="1"/>
  <c r="W60" i="3" s="1"/>
  <c r="X84" i="7"/>
  <c r="W27" i="3" s="1"/>
  <c r="W66" i="3" s="1"/>
  <c r="X83" i="7"/>
  <c r="W26" i="3" s="1"/>
  <c r="W65" i="3" s="1"/>
  <c r="X79" i="7"/>
  <c r="W22" i="3" s="1"/>
  <c r="W61" i="3" s="1"/>
  <c r="X75" i="7"/>
  <c r="W18" i="3" s="1"/>
  <c r="W57" i="3" s="1"/>
  <c r="X202" i="7"/>
  <c r="AA49" i="7"/>
  <c r="U18" i="2"/>
  <c r="U187" i="2" s="1"/>
  <c r="U20" i="2"/>
  <c r="S63" i="2"/>
  <c r="R92" i="2"/>
  <c r="R110" i="2"/>
  <c r="X33" i="7"/>
  <c r="S93" i="2"/>
  <c r="T24" i="2"/>
  <c r="V26" i="5"/>
  <c r="W22" i="5"/>
  <c r="W13" i="2"/>
  <c r="W14" i="2" s="1"/>
  <c r="V15" i="2"/>
  <c r="V22" i="2" s="1"/>
  <c r="AB21" i="7"/>
  <c r="Z13" i="7"/>
  <c r="Z14" i="7" s="1"/>
  <c r="Z15" i="7" s="1"/>
  <c r="Y22" i="7"/>
  <c r="Z12" i="7"/>
  <c r="AA10" i="7"/>
  <c r="W19" i="3" l="1"/>
  <c r="W58" i="3" s="1"/>
  <c r="G45" i="11"/>
  <c r="T34" i="5"/>
  <c r="W86" i="7"/>
  <c r="V29" i="3" s="1"/>
  <c r="V68" i="3" s="1"/>
  <c r="W41" i="7"/>
  <c r="W43" i="7" s="1"/>
  <c r="V14" i="3" s="1"/>
  <c r="V95" i="3" s="1"/>
  <c r="X38" i="7"/>
  <c r="X35" i="7"/>
  <c r="Z111" i="7"/>
  <c r="T59" i="2"/>
  <c r="T94" i="2"/>
  <c r="Y84" i="7"/>
  <c r="X27" i="3" s="1"/>
  <c r="X66" i="3" s="1"/>
  <c r="Y83" i="7"/>
  <c r="X26" i="3" s="1"/>
  <c r="X65" i="3" s="1"/>
  <c r="Y77" i="7"/>
  <c r="X20" i="3" s="1"/>
  <c r="X59" i="3" s="1"/>
  <c r="Y78" i="7"/>
  <c r="X21" i="3" s="1"/>
  <c r="X60" i="3" s="1"/>
  <c r="Y79" i="7"/>
  <c r="X22" i="3" s="1"/>
  <c r="X61" i="3" s="1"/>
  <c r="Y81" i="7"/>
  <c r="X24" i="3" s="1"/>
  <c r="X63" i="3" s="1"/>
  <c r="Y75" i="7"/>
  <c r="X18" i="3" s="1"/>
  <c r="X57" i="3" s="1"/>
  <c r="Y76" i="7"/>
  <c r="Y85" i="7"/>
  <c r="X28" i="3" s="1"/>
  <c r="X67" i="3" s="1"/>
  <c r="Y82" i="7"/>
  <c r="X25" i="3" s="1"/>
  <c r="X64" i="3" s="1"/>
  <c r="Y88" i="7"/>
  <c r="X31" i="3" s="1"/>
  <c r="X70" i="3" s="1"/>
  <c r="Y80" i="7"/>
  <c r="X23" i="3" s="1"/>
  <c r="X62" i="3" s="1"/>
  <c r="Y202" i="7"/>
  <c r="AB49" i="7"/>
  <c r="V18" i="2"/>
  <c r="V20" i="2"/>
  <c r="T63" i="2"/>
  <c r="S92" i="2"/>
  <c r="S91" i="2"/>
  <c r="S110" i="2"/>
  <c r="Y33" i="7"/>
  <c r="T93" i="2"/>
  <c r="U24" i="2"/>
  <c r="W26" i="5"/>
  <c r="X22" i="5"/>
  <c r="W15" i="2"/>
  <c r="W22" i="2" s="1"/>
  <c r="X13" i="2"/>
  <c r="X14" i="2" s="1"/>
  <c r="AC21" i="7"/>
  <c r="AB10" i="7"/>
  <c r="AA13" i="7"/>
  <c r="AA14" i="7" s="1"/>
  <c r="Z22" i="7"/>
  <c r="AA12" i="7"/>
  <c r="X19" i="3" l="1"/>
  <c r="X58" i="3" s="1"/>
  <c r="G46" i="11"/>
  <c r="U34" i="5"/>
  <c r="X86" i="7"/>
  <c r="W29" i="3" s="1"/>
  <c r="W68" i="3" s="1"/>
  <c r="X41" i="7"/>
  <c r="X43" i="7" s="1"/>
  <c r="W14" i="3" s="1"/>
  <c r="W95" i="3" s="1"/>
  <c r="Y38" i="7"/>
  <c r="Y35" i="7"/>
  <c r="U59" i="2"/>
  <c r="U94" i="2"/>
  <c r="Z82" i="7"/>
  <c r="Y25" i="3" s="1"/>
  <c r="Y64" i="3" s="1"/>
  <c r="Z78" i="7"/>
  <c r="Y21" i="3" s="1"/>
  <c r="Y60" i="3" s="1"/>
  <c r="Z77" i="7"/>
  <c r="Y20" i="3" s="1"/>
  <c r="Y59" i="3" s="1"/>
  <c r="Z81" i="7"/>
  <c r="Y24" i="3" s="1"/>
  <c r="Y63" i="3" s="1"/>
  <c r="Z85" i="7"/>
  <c r="Y28" i="3" s="1"/>
  <c r="Y67" i="3" s="1"/>
  <c r="Z80" i="7"/>
  <c r="Y23" i="3" s="1"/>
  <c r="Y62" i="3" s="1"/>
  <c r="Z84" i="7"/>
  <c r="Y27" i="3" s="1"/>
  <c r="Y66" i="3" s="1"/>
  <c r="Z79" i="7"/>
  <c r="Y22" i="3" s="1"/>
  <c r="Y61" i="3" s="1"/>
  <c r="Z75" i="7"/>
  <c r="Y18" i="3" s="1"/>
  <c r="Y57" i="3" s="1"/>
  <c r="Z76" i="7"/>
  <c r="Z88" i="7"/>
  <c r="Y31" i="3" s="1"/>
  <c r="Y70" i="3" s="1"/>
  <c r="Z83" i="7"/>
  <c r="Y26" i="3" s="1"/>
  <c r="Y65" i="3" s="1"/>
  <c r="Z202" i="7"/>
  <c r="AC49" i="7"/>
  <c r="S96" i="2"/>
  <c r="W18" i="2"/>
  <c r="W20" i="2"/>
  <c r="U63" i="2"/>
  <c r="T92" i="2"/>
  <c r="T110" i="2"/>
  <c r="Z33" i="7"/>
  <c r="U93" i="2"/>
  <c r="V24" i="2"/>
  <c r="X26" i="5"/>
  <c r="Y13" i="2"/>
  <c r="X15" i="2"/>
  <c r="X22" i="2" s="1"/>
  <c r="AD21" i="7"/>
  <c r="AC10" i="7"/>
  <c r="AB12" i="7"/>
  <c r="AB13" i="7"/>
  <c r="AB14" i="7" s="1"/>
  <c r="AB15" i="7" s="1"/>
  <c r="Y19" i="3" l="1"/>
  <c r="Y58" i="3" s="1"/>
  <c r="G47" i="11"/>
  <c r="V34" i="5"/>
  <c r="Y86" i="7"/>
  <c r="X29" i="3" s="1"/>
  <c r="X68" i="3" s="1"/>
  <c r="Y41" i="7"/>
  <c r="Y43" i="7" s="1"/>
  <c r="W34" i="5" s="1"/>
  <c r="Z38" i="7"/>
  <c r="Z35" i="7"/>
  <c r="AB111" i="7"/>
  <c r="V59" i="2"/>
  <c r="V94" i="2"/>
  <c r="AD49" i="7"/>
  <c r="X18" i="2"/>
  <c r="X20" i="2"/>
  <c r="V63" i="2"/>
  <c r="U92" i="2"/>
  <c r="U91" i="2"/>
  <c r="U110" i="2"/>
  <c r="W24" i="2"/>
  <c r="AE21" i="7"/>
  <c r="Y15" i="2"/>
  <c r="Y22" i="2" s="1"/>
  <c r="AB22" i="7"/>
  <c r="Z22" i="5"/>
  <c r="AD10" i="7"/>
  <c r="AE10" i="7" s="1"/>
  <c r="AC13" i="7"/>
  <c r="AC14" i="7" s="1"/>
  <c r="AC15" i="7" s="1"/>
  <c r="AC12" i="7"/>
  <c r="X14" i="3" l="1"/>
  <c r="X95" i="3" s="1"/>
  <c r="Z86" i="7"/>
  <c r="Y29" i="3" s="1"/>
  <c r="Y68" i="3" s="1"/>
  <c r="Z41" i="7"/>
  <c r="Z43" i="7" s="1"/>
  <c r="Y14" i="3" s="1"/>
  <c r="Y95" i="3" s="1"/>
  <c r="AC111" i="7"/>
  <c r="W59" i="2"/>
  <c r="W94" i="2"/>
  <c r="AB82" i="7"/>
  <c r="AA25" i="3" s="1"/>
  <c r="AA64" i="3" s="1"/>
  <c r="AB75" i="7"/>
  <c r="AA18" i="3" s="1"/>
  <c r="AA57" i="3" s="1"/>
  <c r="AB80" i="7"/>
  <c r="AA23" i="3" s="1"/>
  <c r="AA62" i="3" s="1"/>
  <c r="AB85" i="7"/>
  <c r="AA28" i="3" s="1"/>
  <c r="AA67" i="3" s="1"/>
  <c r="AB88" i="7"/>
  <c r="AA31" i="3" s="1"/>
  <c r="AA70" i="3" s="1"/>
  <c r="AB79" i="7"/>
  <c r="AA22" i="3" s="1"/>
  <c r="AA61" i="3" s="1"/>
  <c r="AB83" i="7"/>
  <c r="AA26" i="3" s="1"/>
  <c r="AA65" i="3" s="1"/>
  <c r="AB84" i="7"/>
  <c r="AA27" i="3" s="1"/>
  <c r="AA66" i="3" s="1"/>
  <c r="AB78" i="7"/>
  <c r="AA21" i="3" s="1"/>
  <c r="AA60" i="3" s="1"/>
  <c r="AB76" i="7"/>
  <c r="AB77" i="7"/>
  <c r="AA20" i="3" s="1"/>
  <c r="AA59" i="3" s="1"/>
  <c r="AB81" i="7"/>
  <c r="AA24" i="3" s="1"/>
  <c r="AA63" i="3" s="1"/>
  <c r="AB202" i="7"/>
  <c r="AE49" i="7"/>
  <c r="U96" i="2"/>
  <c r="Y18" i="2"/>
  <c r="Y20" i="2"/>
  <c r="W63" i="2"/>
  <c r="AB33" i="7"/>
  <c r="V92" i="2"/>
  <c r="V93" i="2"/>
  <c r="V110" i="2"/>
  <c r="W93" i="2"/>
  <c r="X24" i="2"/>
  <c r="Z26" i="5"/>
  <c r="AA22" i="5"/>
  <c r="AE12" i="7"/>
  <c r="AE13" i="7"/>
  <c r="AE14" i="7"/>
  <c r="AC22" i="7"/>
  <c r="AD12" i="7"/>
  <c r="AD13" i="7"/>
  <c r="AD14" i="7" s="1"/>
  <c r="AD15" i="7" s="1"/>
  <c r="AA19" i="3" l="1"/>
  <c r="AA58" i="3" s="1"/>
  <c r="G49" i="11"/>
  <c r="X34" i="5"/>
  <c r="AB38" i="7"/>
  <c r="AB35" i="7"/>
  <c r="AD111" i="7"/>
  <c r="X59" i="2"/>
  <c r="X94" i="2"/>
  <c r="AC81" i="7"/>
  <c r="AB24" i="3" s="1"/>
  <c r="AB63" i="3" s="1"/>
  <c r="AC75" i="7"/>
  <c r="AB18" i="3" s="1"/>
  <c r="AB57" i="3" s="1"/>
  <c r="AC80" i="7"/>
  <c r="AB23" i="3" s="1"/>
  <c r="AB62" i="3" s="1"/>
  <c r="AC82" i="7"/>
  <c r="AB25" i="3" s="1"/>
  <c r="AB64" i="3" s="1"/>
  <c r="AC88" i="7"/>
  <c r="AB31" i="3" s="1"/>
  <c r="AB70" i="3" s="1"/>
  <c r="AC84" i="7"/>
  <c r="AB27" i="3" s="1"/>
  <c r="AB66" i="3" s="1"/>
  <c r="AC79" i="7"/>
  <c r="AB22" i="3" s="1"/>
  <c r="AB61" i="3" s="1"/>
  <c r="AC83" i="7"/>
  <c r="AB26" i="3" s="1"/>
  <c r="AB65" i="3" s="1"/>
  <c r="AC77" i="7"/>
  <c r="AB20" i="3" s="1"/>
  <c r="AB59" i="3" s="1"/>
  <c r="AC78" i="7"/>
  <c r="AB21" i="3" s="1"/>
  <c r="AB60" i="3" s="1"/>
  <c r="AC76" i="7"/>
  <c r="AC85" i="7"/>
  <c r="AB28" i="3" s="1"/>
  <c r="AB67" i="3" s="1"/>
  <c r="AC202" i="7"/>
  <c r="X63" i="2"/>
  <c r="W92" i="2"/>
  <c r="W91" i="2"/>
  <c r="W110" i="2"/>
  <c r="H49" i="11"/>
  <c r="AC33" i="7"/>
  <c r="Y24" i="2"/>
  <c r="AA26" i="5"/>
  <c r="AB22" i="5"/>
  <c r="AE15" i="7"/>
  <c r="AD22" i="7"/>
  <c r="AB19" i="3" l="1"/>
  <c r="AB58" i="3" s="1"/>
  <c r="G50" i="11"/>
  <c r="H50" i="11" s="1"/>
  <c r="W96" i="2"/>
  <c r="Y59" i="2"/>
  <c r="Y94" i="2"/>
  <c r="D94" i="2" s="1"/>
  <c r="AC38" i="7"/>
  <c r="AC35" i="7"/>
  <c r="AB86" i="7"/>
  <c r="AA29" i="3" s="1"/>
  <c r="AA68" i="3" s="1"/>
  <c r="AB41" i="7"/>
  <c r="AB43" i="7" s="1"/>
  <c r="AE111" i="7"/>
  <c r="AD88" i="7"/>
  <c r="AC31" i="3" s="1"/>
  <c r="AC70" i="3" s="1"/>
  <c r="AD77" i="7"/>
  <c r="AC20" i="3" s="1"/>
  <c r="AC59" i="3" s="1"/>
  <c r="AD76" i="7"/>
  <c r="AD85" i="7"/>
  <c r="AC28" i="3" s="1"/>
  <c r="AC67" i="3" s="1"/>
  <c r="AD83" i="7"/>
  <c r="AC26" i="3" s="1"/>
  <c r="AC65" i="3" s="1"/>
  <c r="AD80" i="7"/>
  <c r="AC23" i="3" s="1"/>
  <c r="AC62" i="3" s="1"/>
  <c r="AD84" i="7"/>
  <c r="AC27" i="3" s="1"/>
  <c r="AC66" i="3" s="1"/>
  <c r="AD82" i="7"/>
  <c r="AC25" i="3" s="1"/>
  <c r="AC64" i="3" s="1"/>
  <c r="AD81" i="7"/>
  <c r="AC24" i="3" s="1"/>
  <c r="AC63" i="3" s="1"/>
  <c r="AD79" i="7"/>
  <c r="AC22" i="3" s="1"/>
  <c r="AC61" i="3" s="1"/>
  <c r="AD75" i="7"/>
  <c r="AC18" i="3" s="1"/>
  <c r="AC57" i="3" s="1"/>
  <c r="AD78" i="7"/>
  <c r="AC21" i="3" s="1"/>
  <c r="AC60" i="3" s="1"/>
  <c r="AD202" i="7"/>
  <c r="Y63" i="2"/>
  <c r="X92" i="2"/>
  <c r="X110" i="2"/>
  <c r="AD33" i="7"/>
  <c r="X93" i="2"/>
  <c r="X91" i="2"/>
  <c r="AB26" i="5"/>
  <c r="AC22" i="5"/>
  <c r="AE22" i="7"/>
  <c r="AC19" i="3" l="1"/>
  <c r="AC58" i="3" s="1"/>
  <c r="G51" i="11"/>
  <c r="H51" i="11" s="1"/>
  <c r="AD38" i="7"/>
  <c r="AD35" i="7"/>
  <c r="AC86" i="7"/>
  <c r="AB29" i="3" s="1"/>
  <c r="AB68" i="3" s="1"/>
  <c r="AC41" i="7"/>
  <c r="AC43" i="7" s="1"/>
  <c r="AE76" i="7"/>
  <c r="AE79" i="7"/>
  <c r="AD22" i="3" s="1"/>
  <c r="AD61" i="3" s="1"/>
  <c r="AE80" i="7"/>
  <c r="AD23" i="3" s="1"/>
  <c r="AD62" i="3" s="1"/>
  <c r="AE85" i="7"/>
  <c r="AD28" i="3" s="1"/>
  <c r="AD67" i="3" s="1"/>
  <c r="AE84" i="7"/>
  <c r="AD27" i="3" s="1"/>
  <c r="AD66" i="3" s="1"/>
  <c r="AE83" i="7"/>
  <c r="AD26" i="3" s="1"/>
  <c r="AD65" i="3" s="1"/>
  <c r="AE88" i="7"/>
  <c r="AD31" i="3" s="1"/>
  <c r="AD70" i="3" s="1"/>
  <c r="AE77" i="7"/>
  <c r="AD20" i="3" s="1"/>
  <c r="AD59" i="3" s="1"/>
  <c r="AE82" i="7"/>
  <c r="AD25" i="3" s="1"/>
  <c r="AD64" i="3" s="1"/>
  <c r="AE81" i="7"/>
  <c r="AD24" i="3" s="1"/>
  <c r="AD63" i="3" s="1"/>
  <c r="AE78" i="7"/>
  <c r="AD21" i="3" s="1"/>
  <c r="AD60" i="3" s="1"/>
  <c r="AE75" i="7"/>
  <c r="AD18" i="3" s="1"/>
  <c r="AD57" i="3" s="1"/>
  <c r="AE202" i="7"/>
  <c r="X96" i="2"/>
  <c r="G202" i="2"/>
  <c r="AV48" i="14"/>
  <c r="AE33" i="7"/>
  <c r="Y91" i="2"/>
  <c r="Y93" i="2"/>
  <c r="D93" i="2" s="1"/>
  <c r="F203" i="2"/>
  <c r="G203" i="2"/>
  <c r="Y92" i="2"/>
  <c r="D92" i="2" s="1"/>
  <c r="F202" i="2"/>
  <c r="Y110" i="2"/>
  <c r="D110" i="2" s="1"/>
  <c r="F209" i="2"/>
  <c r="G209" i="2"/>
  <c r="D43" i="2"/>
  <c r="D39" i="2"/>
  <c r="D63" i="2"/>
  <c r="J21" i="1" s="1"/>
  <c r="Z34" i="5"/>
  <c r="AA14" i="3"/>
  <c r="AA95" i="3" s="1"/>
  <c r="AC26" i="5"/>
  <c r="AD19" i="3" l="1"/>
  <c r="AD58" i="3" s="1"/>
  <c r="G52" i="11"/>
  <c r="H42" i="2"/>
  <c r="L42" i="2"/>
  <c r="P42" i="2"/>
  <c r="T42" i="2"/>
  <c r="X42" i="2"/>
  <c r="I42" i="2"/>
  <c r="M42" i="2"/>
  <c r="Q42" i="2"/>
  <c r="U42" i="2"/>
  <c r="Y42" i="2"/>
  <c r="F42" i="2"/>
  <c r="J42" i="2"/>
  <c r="N42" i="2"/>
  <c r="R42" i="2"/>
  <c r="V42" i="2"/>
  <c r="E42" i="2"/>
  <c r="G42" i="2"/>
  <c r="K42" i="2"/>
  <c r="O42" i="2"/>
  <c r="S42" i="2"/>
  <c r="W42" i="2"/>
  <c r="G38" i="2"/>
  <c r="K38" i="2"/>
  <c r="O38" i="2"/>
  <c r="S38" i="2"/>
  <c r="W38" i="2"/>
  <c r="H38" i="2"/>
  <c r="L38" i="2"/>
  <c r="P38" i="2"/>
  <c r="T38" i="2"/>
  <c r="X38" i="2"/>
  <c r="I38" i="2"/>
  <c r="M38" i="2"/>
  <c r="Q38" i="2"/>
  <c r="U38" i="2"/>
  <c r="Y38" i="2"/>
  <c r="F38" i="2"/>
  <c r="J38" i="2"/>
  <c r="N38" i="2"/>
  <c r="R38" i="2"/>
  <c r="V38" i="2"/>
  <c r="E38" i="2"/>
  <c r="AE210" i="7"/>
  <c r="AE87" i="7" s="1"/>
  <c r="AD30" i="3" s="1"/>
  <c r="AD69" i="3" s="1"/>
  <c r="F52" i="11" s="1"/>
  <c r="AE38" i="7"/>
  <c r="AE35" i="7"/>
  <c r="AD86" i="7"/>
  <c r="AC29" i="3" s="1"/>
  <c r="AC68" i="3" s="1"/>
  <c r="AD41" i="7"/>
  <c r="AD43" i="7" s="1"/>
  <c r="AC14" i="3" s="1"/>
  <c r="AC95" i="3" s="1"/>
  <c r="Y96" i="2"/>
  <c r="J15" i="1"/>
  <c r="J14" i="1"/>
  <c r="D203" i="2"/>
  <c r="H52" i="11"/>
  <c r="D209" i="2"/>
  <c r="D202" i="2"/>
  <c r="AA34" i="5"/>
  <c r="AB14" i="3"/>
  <c r="AB95" i="3" s="1"/>
  <c r="D42" i="2" l="1"/>
  <c r="D38" i="2"/>
  <c r="AE86" i="7"/>
  <c r="AD29" i="3" s="1"/>
  <c r="AD68" i="3" s="1"/>
  <c r="AE41" i="7"/>
  <c r="AE43" i="7" s="1"/>
  <c r="AD14" i="3" s="1"/>
  <c r="AD95" i="3" s="1"/>
  <c r="X109" i="2"/>
  <c r="Y109" i="2"/>
  <c r="W109" i="2"/>
  <c r="AB34" i="5"/>
  <c r="AC34" i="5" l="1"/>
  <c r="AA15" i="7"/>
  <c r="AA111" i="7" l="1"/>
  <c r="Y22" i="5"/>
  <c r="AA22" i="7"/>
  <c r="AA80" i="7" l="1"/>
  <c r="Z23" i="3" s="1"/>
  <c r="Z62" i="3" s="1"/>
  <c r="D62" i="3" s="1"/>
  <c r="AA79" i="7"/>
  <c r="Z22" i="3" s="1"/>
  <c r="Z61" i="3" s="1"/>
  <c r="AA84" i="7"/>
  <c r="Z27" i="3" s="1"/>
  <c r="Z66" i="3" s="1"/>
  <c r="D66" i="3" s="1"/>
  <c r="AA81" i="7"/>
  <c r="Z24" i="3" s="1"/>
  <c r="Z63" i="3" s="1"/>
  <c r="D63" i="3" s="1"/>
  <c r="AA85" i="7"/>
  <c r="Z28" i="3" s="1"/>
  <c r="Z67" i="3" s="1"/>
  <c r="D67" i="3" s="1"/>
  <c r="AA82" i="7"/>
  <c r="Z25" i="3" s="1"/>
  <c r="Z64" i="3" s="1"/>
  <c r="D64" i="3" s="1"/>
  <c r="AA76" i="7"/>
  <c r="AA83" i="7"/>
  <c r="Z26" i="3" s="1"/>
  <c r="Z65" i="3" s="1"/>
  <c r="AA77" i="7"/>
  <c r="Z20" i="3" s="1"/>
  <c r="Z59" i="3" s="1"/>
  <c r="D59" i="3" s="1"/>
  <c r="AA88" i="7"/>
  <c r="Z31" i="3" s="1"/>
  <c r="Z70" i="3" s="1"/>
  <c r="D70" i="3" s="1"/>
  <c r="AA75" i="7"/>
  <c r="Z18" i="3" s="1"/>
  <c r="Z57" i="3" s="1"/>
  <c r="AA78" i="7"/>
  <c r="Z21" i="3" s="1"/>
  <c r="Z60" i="3" s="1"/>
  <c r="D60" i="3" s="1"/>
  <c r="AA202" i="7"/>
  <c r="AA33" i="7"/>
  <c r="Y26" i="5"/>
  <c r="F35" i="7"/>
  <c r="F38" i="7"/>
  <c r="G38" i="7"/>
  <c r="Z19" i="3" l="1"/>
  <c r="Z58" i="3" s="1"/>
  <c r="D58" i="3" s="1"/>
  <c r="G48" i="11"/>
  <c r="AA38" i="7"/>
  <c r="AA35" i="7"/>
  <c r="E78" i="7"/>
  <c r="E77" i="7"/>
  <c r="E85" i="7"/>
  <c r="E75" i="7"/>
  <c r="E76" i="7"/>
  <c r="E33" i="7"/>
  <c r="E84" i="7"/>
  <c r="F120" i="3"/>
  <c r="E82" i="7"/>
  <c r="E38" i="7" l="1"/>
  <c r="AA86" i="7"/>
  <c r="Z29" i="3" s="1"/>
  <c r="Z68" i="3" s="1"/>
  <c r="AA41" i="7"/>
  <c r="AA43" i="7" s="1"/>
  <c r="Z14" i="3" s="1"/>
  <c r="Z95" i="3" s="1"/>
  <c r="D93" i="3"/>
  <c r="G120" i="3"/>
  <c r="H120" i="3" s="1"/>
  <c r="I120" i="3" s="1"/>
  <c r="J120" i="3" s="1"/>
  <c r="K120" i="3" s="1"/>
  <c r="L120" i="3" s="1"/>
  <c r="M120" i="3" s="1"/>
  <c r="N120" i="3" s="1"/>
  <c r="O120" i="3" s="1"/>
  <c r="P120" i="3" s="1"/>
  <c r="Q120" i="3" s="1"/>
  <c r="R120" i="3" s="1"/>
  <c r="S120" i="3" s="1"/>
  <c r="T120" i="3" s="1"/>
  <c r="U120" i="3" s="1"/>
  <c r="V120" i="3" s="1"/>
  <c r="W120" i="3" s="1"/>
  <c r="X120" i="3" s="1"/>
  <c r="Y120" i="3" s="1"/>
  <c r="Z120" i="3" s="1"/>
  <c r="AA120" i="3" s="1"/>
  <c r="AB120" i="3" s="1"/>
  <c r="AC120" i="3" s="1"/>
  <c r="AD120" i="3" s="1"/>
  <c r="D120" i="3" s="1"/>
  <c r="E49" i="7"/>
  <c r="E47" i="7"/>
  <c r="D68" i="3" l="1"/>
  <c r="F83" i="7"/>
  <c r="Y34" i="5"/>
  <c r="G58" i="7"/>
  <c r="G62" i="7"/>
  <c r="G69" i="7" l="1"/>
  <c r="F90" i="7"/>
  <c r="E26" i="3"/>
  <c r="H46" i="11"/>
  <c r="H38" i="11"/>
  <c r="H34" i="11"/>
  <c r="H45" i="11"/>
  <c r="H41" i="11"/>
  <c r="H37" i="11"/>
  <c r="H33" i="11"/>
  <c r="H48" i="11"/>
  <c r="H44" i="11"/>
  <c r="H40" i="11"/>
  <c r="H36" i="11"/>
  <c r="H32" i="11"/>
  <c r="H42" i="11"/>
  <c r="H47" i="11"/>
  <c r="H43" i="11"/>
  <c r="H39" i="11"/>
  <c r="H35" i="11"/>
  <c r="H31" i="11"/>
  <c r="G83" i="7"/>
  <c r="F26" i="3" s="1"/>
  <c r="F65" i="3" s="1"/>
  <c r="G79" i="7"/>
  <c r="E58" i="7"/>
  <c r="F71" i="7"/>
  <c r="F22" i="3" l="1"/>
  <c r="G90" i="7"/>
  <c r="E65" i="3"/>
  <c r="D65" i="3" s="1"/>
  <c r="E34" i="3"/>
  <c r="F61" i="3"/>
  <c r="D61" i="3" s="1"/>
  <c r="H28" i="11"/>
  <c r="E80" i="7"/>
  <c r="E79" i="7"/>
  <c r="D35" i="5" l="1"/>
  <c r="E62" i="7"/>
  <c r="E81" i="7"/>
  <c r="E83" i="7" l="1"/>
  <c r="D24" i="5" l="1"/>
  <c r="E25" i="5" l="1"/>
  <c r="D93" i="5"/>
  <c r="D95" i="5" s="1"/>
  <c r="E24" i="5"/>
  <c r="F25" i="5" l="1"/>
  <c r="F24" i="5"/>
  <c r="G25" i="5" l="1"/>
  <c r="G24" i="5"/>
  <c r="H25" i="5" l="1"/>
  <c r="H24" i="5"/>
  <c r="I25" i="5" l="1"/>
  <c r="I24" i="5"/>
  <c r="J25" i="5" l="1"/>
  <c r="J24" i="5"/>
  <c r="K25" i="5" l="1"/>
  <c r="K24" i="5"/>
  <c r="L25" i="5" l="1"/>
  <c r="L24" i="5"/>
  <c r="M25" i="5" l="1"/>
  <c r="M24" i="5"/>
  <c r="N25" i="5" l="1"/>
  <c r="N24" i="5"/>
  <c r="O25" i="5" l="1"/>
  <c r="O24" i="5"/>
  <c r="P25" i="5" l="1"/>
  <c r="P24" i="5"/>
  <c r="Q25" i="5" l="1"/>
  <c r="Q24" i="5"/>
  <c r="R25" i="5" l="1"/>
  <c r="R24" i="5"/>
  <c r="S25" i="5" l="1"/>
  <c r="S24" i="5"/>
  <c r="T25" i="5" l="1"/>
  <c r="T24" i="5"/>
  <c r="U25" i="5" l="1"/>
  <c r="U24" i="5"/>
  <c r="V25" i="5" l="1"/>
  <c r="V24" i="5"/>
  <c r="W25" i="5" l="1"/>
  <c r="W24" i="5"/>
  <c r="X25" i="5" l="1"/>
  <c r="X24" i="5"/>
  <c r="Y25" i="5" l="1"/>
  <c r="Y24" i="5"/>
  <c r="Z25" i="5" l="1"/>
  <c r="Z24" i="5"/>
  <c r="AA25" i="5" l="1"/>
  <c r="AA24" i="5"/>
  <c r="AB25" i="5" l="1"/>
  <c r="AB24" i="5"/>
  <c r="AC24" i="5"/>
  <c r="AC25" i="5" l="1"/>
  <c r="Q99" i="2" l="1"/>
  <c r="S99" i="2"/>
  <c r="U99" i="2"/>
  <c r="W99" i="2"/>
  <c r="X99" i="2"/>
  <c r="Y99" i="2"/>
  <c r="E119" i="7" l="1"/>
  <c r="D31" i="2" l="1"/>
  <c r="E106" i="2"/>
  <c r="D106" i="2" s="1"/>
  <c r="E200" i="2"/>
  <c r="J12" i="1" l="1"/>
  <c r="C12" i="1"/>
  <c r="D200" i="2"/>
  <c r="E30" i="2"/>
  <c r="D30" i="2" s="1"/>
  <c r="AV47" i="14"/>
  <c r="I52" i="11" l="1"/>
  <c r="D47" i="2" l="1"/>
  <c r="E204" i="2"/>
  <c r="E27" i="11" s="1"/>
  <c r="F204" i="2"/>
  <c r="E28" i="11" s="1"/>
  <c r="G204" i="2"/>
  <c r="E53" i="11" l="1"/>
  <c r="C16" i="1"/>
  <c r="K46" i="2"/>
  <c r="L46" i="2"/>
  <c r="M46" i="2"/>
  <c r="N46" i="2"/>
  <c r="O46" i="2"/>
  <c r="P46" i="2"/>
  <c r="W45" i="14"/>
  <c r="D204" i="2"/>
  <c r="J16" i="1" s="1"/>
  <c r="D46" i="2" l="1"/>
  <c r="AV45" i="14"/>
  <c r="E109" i="2"/>
  <c r="D5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E207" i="2"/>
  <c r="F207" i="2"/>
  <c r="G207" i="2"/>
  <c r="J20" i="1" l="1"/>
  <c r="C20" i="1"/>
  <c r="D207" i="2"/>
  <c r="D109" i="2"/>
  <c r="E94" i="3"/>
  <c r="F94" i="3"/>
  <c r="H153" i="7" l="1"/>
  <c r="Y149" i="2" l="1"/>
  <c r="E134" i="7"/>
  <c r="K205" i="7" l="1"/>
  <c r="O205" i="7"/>
  <c r="Q205" i="7"/>
  <c r="W205" i="7"/>
  <c r="Y205" i="7"/>
  <c r="J205" i="7"/>
  <c r="M205" i="7"/>
  <c r="N205" i="7"/>
  <c r="R205" i="7"/>
  <c r="U205" i="7"/>
  <c r="V205" i="7"/>
  <c r="Z205" i="7"/>
  <c r="AC205" i="7"/>
  <c r="AD205" i="7"/>
  <c r="AC210" i="7" l="1"/>
  <c r="AC87" i="7" s="1"/>
  <c r="AB30" i="3" s="1"/>
  <c r="AB69" i="3" s="1"/>
  <c r="F50" i="11" s="1"/>
  <c r="I50" i="11" s="1"/>
  <c r="Y210" i="7"/>
  <c r="Y87" i="7" s="1"/>
  <c r="X30" i="3" s="1"/>
  <c r="X69" i="3" s="1"/>
  <c r="F46" i="11" s="1"/>
  <c r="K210" i="7"/>
  <c r="K87" i="7" s="1"/>
  <c r="J30" i="3" s="1"/>
  <c r="J69" i="3" s="1"/>
  <c r="F32" i="11" s="1"/>
  <c r="Z210" i="7"/>
  <c r="Z87" i="7" s="1"/>
  <c r="Y30" i="3" s="1"/>
  <c r="Y69" i="3" s="1"/>
  <c r="F47" i="11" s="1"/>
  <c r="I47" i="11" s="1"/>
  <c r="N210" i="7"/>
  <c r="N87" i="7" s="1"/>
  <c r="M30" i="3" s="1"/>
  <c r="M69" i="3" s="1"/>
  <c r="F35" i="11" s="1"/>
  <c r="I35" i="11" s="1"/>
  <c r="W210" i="7"/>
  <c r="W87" i="7" s="1"/>
  <c r="V30" i="3" s="1"/>
  <c r="V69" i="3" s="1"/>
  <c r="F44" i="11" s="1"/>
  <c r="V210" i="7"/>
  <c r="V87" i="7" s="1"/>
  <c r="U30" i="3" s="1"/>
  <c r="U69" i="3" s="1"/>
  <c r="F43" i="11" s="1"/>
  <c r="I43" i="11" s="1"/>
  <c r="M210" i="7"/>
  <c r="M87" i="7" s="1"/>
  <c r="L30" i="3" s="1"/>
  <c r="L69" i="3" s="1"/>
  <c r="F34" i="11" s="1"/>
  <c r="I34" i="11" s="1"/>
  <c r="Q210" i="7"/>
  <c r="Q87" i="7" s="1"/>
  <c r="P30" i="3" s="1"/>
  <c r="P69" i="3" s="1"/>
  <c r="F38" i="11" s="1"/>
  <c r="I38" i="11" s="1"/>
  <c r="R210" i="7"/>
  <c r="R87" i="7" s="1"/>
  <c r="Q30" i="3" s="1"/>
  <c r="Q69" i="3" s="1"/>
  <c r="F39" i="11" s="1"/>
  <c r="AD210" i="7"/>
  <c r="AD87" i="7" s="1"/>
  <c r="AC30" i="3" s="1"/>
  <c r="AC69" i="3" s="1"/>
  <c r="F51" i="11" s="1"/>
  <c r="U210" i="7"/>
  <c r="U87" i="7" s="1"/>
  <c r="T30" i="3" s="1"/>
  <c r="T69" i="3" s="1"/>
  <c r="F42" i="11" s="1"/>
  <c r="I42" i="11" s="1"/>
  <c r="J210" i="7"/>
  <c r="J87" i="7" s="1"/>
  <c r="I30" i="3" s="1"/>
  <c r="I69" i="3" s="1"/>
  <c r="F31" i="11" s="1"/>
  <c r="I31" i="11" s="1"/>
  <c r="O210" i="7"/>
  <c r="O87" i="7" s="1"/>
  <c r="N30" i="3" s="1"/>
  <c r="N69" i="3" s="1"/>
  <c r="F36" i="11" s="1"/>
  <c r="I36" i="11" s="1"/>
  <c r="I39" i="11"/>
  <c r="I51" i="11"/>
  <c r="I44" i="11"/>
  <c r="I32" i="11"/>
  <c r="AB205" i="7"/>
  <c r="X205" i="7"/>
  <c r="T205" i="7"/>
  <c r="P205" i="7"/>
  <c r="L205" i="7"/>
  <c r="H205" i="7"/>
  <c r="H210" i="7" s="1"/>
  <c r="H87" i="7" s="1"/>
  <c r="I205" i="7"/>
  <c r="AA205" i="7"/>
  <c r="S205" i="7"/>
  <c r="I46" i="11"/>
  <c r="I210" i="7" l="1"/>
  <c r="I87" i="7" s="1"/>
  <c r="H30" i="3" s="1"/>
  <c r="H69" i="3" s="1"/>
  <c r="F30" i="11" s="1"/>
  <c r="X210" i="7"/>
  <c r="X87" i="7" s="1"/>
  <c r="W30" i="3" s="1"/>
  <c r="W69" i="3" s="1"/>
  <c r="F45" i="11" s="1"/>
  <c r="I45" i="11" s="1"/>
  <c r="AB210" i="7"/>
  <c r="AB87" i="7" s="1"/>
  <c r="AA30" i="3" s="1"/>
  <c r="AA69" i="3" s="1"/>
  <c r="F49" i="11" s="1"/>
  <c r="I49" i="11" s="1"/>
  <c r="T210" i="7"/>
  <c r="T87" i="7" s="1"/>
  <c r="S30" i="3" s="1"/>
  <c r="S69" i="3" s="1"/>
  <c r="F41" i="11" s="1"/>
  <c r="I41" i="11" s="1"/>
  <c r="S210" i="7"/>
  <c r="S87" i="7" s="1"/>
  <c r="R30" i="3" s="1"/>
  <c r="R69" i="3" s="1"/>
  <c r="F40" i="11" s="1"/>
  <c r="I40" i="11" s="1"/>
  <c r="L210" i="7"/>
  <c r="L87" i="7" s="1"/>
  <c r="K30" i="3" s="1"/>
  <c r="K69" i="3" s="1"/>
  <c r="F33" i="11" s="1"/>
  <c r="I33" i="11" s="1"/>
  <c r="AA210" i="7"/>
  <c r="AA87" i="7" s="1"/>
  <c r="Z30" i="3" s="1"/>
  <c r="Z69" i="3" s="1"/>
  <c r="F48" i="11" s="1"/>
  <c r="I48" i="11" s="1"/>
  <c r="P210" i="7"/>
  <c r="P87" i="7" s="1"/>
  <c r="O30" i="3" s="1"/>
  <c r="O69" i="3" s="1"/>
  <c r="F37" i="11" s="1"/>
  <c r="I37" i="11" s="1"/>
  <c r="E86" i="7"/>
  <c r="E210" i="7" l="1"/>
  <c r="G30" i="3"/>
  <c r="G69" i="3" s="1"/>
  <c r="E87" i="7"/>
  <c r="E202" i="7"/>
  <c r="H206" i="7"/>
  <c r="D69" i="3" l="1"/>
  <c r="F29" i="11"/>
  <c r="H207" i="7"/>
  <c r="I204" i="7" s="1"/>
  <c r="I206" i="7" s="1"/>
  <c r="F53" i="11"/>
  <c r="I207" i="7" l="1"/>
  <c r="J204" i="7" s="1"/>
  <c r="J206" i="7" s="1"/>
  <c r="J207" i="7" l="1"/>
  <c r="K204" i="7" s="1"/>
  <c r="K206" i="7" s="1"/>
  <c r="K207" i="7" l="1"/>
  <c r="L204" i="7" s="1"/>
  <c r="L206" i="7" s="1"/>
  <c r="L207" i="7" l="1"/>
  <c r="M204" i="7" s="1"/>
  <c r="M206" i="7" s="1"/>
  <c r="M207" i="7" l="1"/>
  <c r="N204" i="7" s="1"/>
  <c r="N206" i="7" s="1"/>
  <c r="N207" i="7" l="1"/>
  <c r="O204" i="7" s="1"/>
  <c r="O206" i="7" s="1"/>
  <c r="O207" i="7" l="1"/>
  <c r="P204" i="7" s="1"/>
  <c r="P206" i="7" s="1"/>
  <c r="P207" i="7" l="1"/>
  <c r="Q204" i="7" s="1"/>
  <c r="Q206" i="7" s="1"/>
  <c r="Q207" i="7" l="1"/>
  <c r="R204" i="7" s="1"/>
  <c r="R206" i="7" s="1"/>
  <c r="R207" i="7" l="1"/>
  <c r="S204" i="7" s="1"/>
  <c r="S206" i="7" s="1"/>
  <c r="S207" i="7" l="1"/>
  <c r="T204" i="7" s="1"/>
  <c r="T206" i="7" s="1"/>
  <c r="T207" i="7" l="1"/>
  <c r="U204" i="7" s="1"/>
  <c r="U206" i="7" s="1"/>
  <c r="U207" i="7" l="1"/>
  <c r="V204" i="7" s="1"/>
  <c r="V206" i="7" s="1"/>
  <c r="V207" i="7" l="1"/>
  <c r="W204" i="7" s="1"/>
  <c r="W206" i="7" s="1"/>
  <c r="W207" i="7" l="1"/>
  <c r="X204" i="7" s="1"/>
  <c r="X206" i="7" s="1"/>
  <c r="X207" i="7" l="1"/>
  <c r="Y204" i="7" s="1"/>
  <c r="Y206" i="7" s="1"/>
  <c r="Y207" i="7" l="1"/>
  <c r="Z204" i="7" s="1"/>
  <c r="Z206" i="7" s="1"/>
  <c r="Z207" i="7" l="1"/>
  <c r="AA204" i="7" s="1"/>
  <c r="AA206" i="7" s="1"/>
  <c r="AA207" i="7" l="1"/>
  <c r="AB204" i="7" s="1"/>
  <c r="AB206" i="7" s="1"/>
  <c r="AB207" i="7" l="1"/>
  <c r="AC204" i="7" s="1"/>
  <c r="AC206" i="7" s="1"/>
  <c r="AC207" i="7" l="1"/>
  <c r="AD204" i="7" s="1"/>
  <c r="AD206" i="7" s="1"/>
  <c r="AD207" i="7" l="1"/>
  <c r="AE204" i="7" s="1"/>
  <c r="AE206" i="7" s="1"/>
  <c r="E88" i="7"/>
  <c r="AE207" i="7" l="1"/>
  <c r="D18" i="3" l="1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E57" i="3"/>
  <c r="E72" i="3" s="1"/>
  <c r="F32" i="3"/>
  <c r="F71" i="3" l="1"/>
  <c r="F72" i="3" s="1"/>
  <c r="F34" i="3"/>
  <c r="D57" i="3"/>
  <c r="E35" i="5"/>
  <c r="J112" i="2" l="1"/>
  <c r="V112" i="2"/>
  <c r="X112" i="2"/>
  <c r="Y112" i="2"/>
  <c r="G179" i="7"/>
  <c r="G173" i="7"/>
  <c r="F173" i="7"/>
  <c r="F175" i="7" s="1"/>
  <c r="E106" i="3" s="1"/>
  <c r="F179" i="7"/>
  <c r="G175" i="7" l="1"/>
  <c r="G177" i="7" s="1"/>
  <c r="G181" i="7"/>
  <c r="G194" i="7" s="1"/>
  <c r="F177" i="7"/>
  <c r="F106" i="3" l="1"/>
  <c r="D149" i="2"/>
  <c r="D161" i="2"/>
  <c r="D182" i="2"/>
  <c r="D184" i="2"/>
  <c r="G90" i="3"/>
  <c r="G92" i="3"/>
  <c r="B98" i="2" l="1"/>
  <c r="Q98" i="2" l="1"/>
  <c r="Y98" i="2"/>
  <c r="S98" i="2"/>
  <c r="W98" i="2"/>
  <c r="X98" i="2"/>
  <c r="U98" i="2"/>
  <c r="J39" i="7"/>
  <c r="J41" i="7" s="1"/>
  <c r="J43" i="7" s="1"/>
  <c r="K39" i="7"/>
  <c r="K41" i="7" s="1"/>
  <c r="K43" i="7" s="1"/>
  <c r="L39" i="7"/>
  <c r="L41" i="7" s="1"/>
  <c r="L43" i="7" s="1"/>
  <c r="K14" i="3" l="1"/>
  <c r="J34" i="5"/>
  <c r="J14" i="3"/>
  <c r="I34" i="5"/>
  <c r="I14" i="3"/>
  <c r="H34" i="5"/>
  <c r="J95" i="3" l="1"/>
  <c r="I95" i="3"/>
  <c r="K95" i="3"/>
  <c r="R91" i="2"/>
  <c r="R96" i="2" s="1"/>
  <c r="R99" i="2" l="1"/>
  <c r="R98" i="2"/>
  <c r="G35" i="7" l="1"/>
  <c r="G39" i="7"/>
  <c r="G41" i="7" s="1"/>
  <c r="G43" i="7" s="1"/>
  <c r="G92" i="7" s="1"/>
  <c r="E34" i="5" l="1"/>
  <c r="E37" i="5" s="1"/>
  <c r="S112" i="2" l="1"/>
  <c r="T112" i="2"/>
  <c r="U112" i="2"/>
  <c r="D112" i="2" s="1"/>
  <c r="H35" i="7" l="1"/>
  <c r="H39" i="7"/>
  <c r="H41" i="7" s="1"/>
  <c r="H43" i="7" s="1"/>
  <c r="F34" i="5" l="1"/>
  <c r="F39" i="7" l="1"/>
  <c r="F41" i="7" s="1"/>
  <c r="F43" i="7" l="1"/>
  <c r="D34" i="5" l="1"/>
  <c r="F92" i="7"/>
  <c r="E14" i="3"/>
  <c r="E36" i="3" l="1"/>
  <c r="E95" i="3"/>
  <c r="D37" i="5"/>
  <c r="G71" i="7" l="1"/>
  <c r="T91" i="2" l="1"/>
  <c r="T96" i="2"/>
  <c r="T98" i="2" l="1"/>
  <c r="T99" i="2"/>
  <c r="S67" i="2" l="1"/>
  <c r="U44" i="14" s="1"/>
  <c r="T67" i="2"/>
  <c r="V44" i="14" s="1"/>
  <c r="S108" i="2" l="1"/>
  <c r="T74" i="2"/>
  <c r="U49" i="14"/>
  <c r="T108" i="2"/>
  <c r="S111" i="2"/>
  <c r="T111" i="2"/>
  <c r="S74" i="2"/>
  <c r="R29" i="24" l="1"/>
  <c r="R90" i="24" s="1"/>
  <c r="R55" i="2"/>
  <c r="Q29" i="24"/>
  <c r="Q90" i="24" s="1"/>
  <c r="Q55" i="2"/>
  <c r="S114" i="2"/>
  <c r="S118" i="2" s="1"/>
  <c r="T114" i="2"/>
  <c r="T118" i="2" s="1"/>
  <c r="S117" i="2" l="1"/>
  <c r="S116" i="2"/>
  <c r="R108" i="2"/>
  <c r="R67" i="2"/>
  <c r="T44" i="14" s="1"/>
  <c r="T49" i="14" s="1"/>
  <c r="Q67" i="2"/>
  <c r="Q111" i="2" s="1"/>
  <c r="Q108" i="2"/>
  <c r="T117" i="2"/>
  <c r="T116" i="2"/>
  <c r="S44" i="14" l="1"/>
  <c r="S49" i="14" s="1"/>
  <c r="S119" i="2"/>
  <c r="Q74" i="2"/>
  <c r="Q114" i="2"/>
  <c r="R74" i="2"/>
  <c r="R111" i="2"/>
  <c r="R114" i="2" s="1"/>
  <c r="T119" i="2"/>
  <c r="R116" i="2" l="1"/>
  <c r="R118" i="2"/>
  <c r="R117" i="2"/>
  <c r="Q116" i="2"/>
  <c r="Q117" i="2"/>
  <c r="Q118" i="2"/>
  <c r="Q119" i="2" l="1"/>
  <c r="R119" i="2"/>
  <c r="E201" i="2"/>
  <c r="H91" i="2"/>
  <c r="H96" i="2" s="1"/>
  <c r="N91" i="2"/>
  <c r="N96" i="2" s="1"/>
  <c r="N98" i="2" s="1"/>
  <c r="P91" i="2"/>
  <c r="P96" i="2" s="1"/>
  <c r="V55" i="2"/>
  <c r="J91" i="2"/>
  <c r="J96" i="2" s="1"/>
  <c r="J98" i="2" s="1"/>
  <c r="L91" i="2"/>
  <c r="L96" i="2" s="1"/>
  <c r="L99" i="2" s="1"/>
  <c r="C19" i="1"/>
  <c r="C22" i="1"/>
  <c r="F12" i="1" s="1"/>
  <c r="C27" i="1"/>
  <c r="C28" i="1"/>
  <c r="D29" i="1"/>
  <c r="C29" i="1" s="1"/>
  <c r="D31" i="1" l="1"/>
  <c r="F91" i="2"/>
  <c r="F96" i="2" s="1"/>
  <c r="F98" i="2" s="1"/>
  <c r="F13" i="1"/>
  <c r="F21" i="1"/>
  <c r="F201" i="2"/>
  <c r="C26" i="1"/>
  <c r="F30" i="1" s="1"/>
  <c r="F15" i="1"/>
  <c r="F17" i="1"/>
  <c r="F14" i="1"/>
  <c r="F16" i="1"/>
  <c r="F18" i="1"/>
  <c r="F20" i="1"/>
  <c r="F19" i="1"/>
  <c r="H98" i="2"/>
  <c r="W55" i="2"/>
  <c r="U55" i="2"/>
  <c r="Y55" i="2"/>
  <c r="X55" i="2"/>
  <c r="H99" i="2"/>
  <c r="J99" i="2"/>
  <c r="P98" i="2"/>
  <c r="V108" i="2"/>
  <c r="I27" i="23"/>
  <c r="P99" i="2"/>
  <c r="L98" i="2"/>
  <c r="N99" i="2"/>
  <c r="F99" i="2"/>
  <c r="O91" i="2"/>
  <c r="O96" i="2" s="1"/>
  <c r="K91" i="2"/>
  <c r="K96" i="2" s="1"/>
  <c r="G91" i="2"/>
  <c r="G96" i="2" s="1"/>
  <c r="M91" i="2"/>
  <c r="M96" i="2" s="1"/>
  <c r="I91" i="2"/>
  <c r="I96" i="2" s="1"/>
  <c r="E91" i="2"/>
  <c r="R43" i="14" l="1"/>
  <c r="F28" i="1"/>
  <c r="F22" i="1"/>
  <c r="F29" i="1"/>
  <c r="E96" i="2"/>
  <c r="U67" i="2"/>
  <c r="U74" i="2" s="1"/>
  <c r="G206" i="2"/>
  <c r="U108" i="2"/>
  <c r="E91" i="5"/>
  <c r="I91" i="5"/>
  <c r="M91" i="5"/>
  <c r="Q91" i="5"/>
  <c r="U91" i="5"/>
  <c r="Y91" i="5"/>
  <c r="AC91" i="5"/>
  <c r="G91" i="5"/>
  <c r="K91" i="5"/>
  <c r="O91" i="5"/>
  <c r="S91" i="5"/>
  <c r="W91" i="5"/>
  <c r="AA91" i="5"/>
  <c r="F91" i="5"/>
  <c r="N91" i="5"/>
  <c r="V91" i="5"/>
  <c r="H91" i="5"/>
  <c r="P91" i="5"/>
  <c r="X91" i="5"/>
  <c r="J91" i="5"/>
  <c r="R91" i="5"/>
  <c r="Z91" i="5"/>
  <c r="D91" i="5"/>
  <c r="L91" i="5"/>
  <c r="T91" i="5"/>
  <c r="AB91" i="5"/>
  <c r="M99" i="2"/>
  <c r="M98" i="2"/>
  <c r="K98" i="2"/>
  <c r="K99" i="2"/>
  <c r="W67" i="2"/>
  <c r="W108" i="2"/>
  <c r="H30" i="24"/>
  <c r="L30" i="24"/>
  <c r="P30" i="24"/>
  <c r="F30" i="24"/>
  <c r="J30" i="24"/>
  <c r="N30" i="24"/>
  <c r="E30" i="24"/>
  <c r="M30" i="24"/>
  <c r="I86" i="23"/>
  <c r="G30" i="24"/>
  <c r="O30" i="24"/>
  <c r="I30" i="24"/>
  <c r="K30" i="24"/>
  <c r="X108" i="2"/>
  <c r="X67" i="2"/>
  <c r="X74" i="2" s="1"/>
  <c r="I99" i="2"/>
  <c r="I98" i="2"/>
  <c r="G98" i="2"/>
  <c r="G99" i="2"/>
  <c r="O98" i="2"/>
  <c r="O99" i="2"/>
  <c r="Y67" i="2"/>
  <c r="Y74" i="2" s="1"/>
  <c r="Y108" i="2"/>
  <c r="F31" i="1" l="1"/>
  <c r="I55" i="2"/>
  <c r="I29" i="24"/>
  <c r="I90" i="24" s="1"/>
  <c r="M55" i="2"/>
  <c r="M29" i="24"/>
  <c r="M90" i="24" s="1"/>
  <c r="F29" i="24"/>
  <c r="F90" i="24" s="1"/>
  <c r="F55" i="2"/>
  <c r="H29" i="24"/>
  <c r="H90" i="24" s="1"/>
  <c r="H55" i="2"/>
  <c r="W111" i="2"/>
  <c r="W114" i="2" s="1"/>
  <c r="W44" i="14"/>
  <c r="V49" i="14"/>
  <c r="Y111" i="2"/>
  <c r="Y114" i="2" s="1"/>
  <c r="O55" i="2"/>
  <c r="O29" i="24"/>
  <c r="O90" i="24" s="1"/>
  <c r="E55" i="2"/>
  <c r="E29" i="24"/>
  <c r="E90" i="24" s="1"/>
  <c r="E91" i="24" s="1"/>
  <c r="T30" i="24"/>
  <c r="C91" i="5"/>
  <c r="X111" i="2"/>
  <c r="X114" i="2" s="1"/>
  <c r="G55" i="2"/>
  <c r="G29" i="24"/>
  <c r="G90" i="24" s="1"/>
  <c r="N29" i="24"/>
  <c r="N90" i="24" s="1"/>
  <c r="N55" i="2"/>
  <c r="P29" i="24"/>
  <c r="P90" i="24" s="1"/>
  <c r="P55" i="2"/>
  <c r="K55" i="2"/>
  <c r="K29" i="24"/>
  <c r="K90" i="24" s="1"/>
  <c r="J29" i="24"/>
  <c r="J90" i="24" s="1"/>
  <c r="J55" i="2"/>
  <c r="L55" i="2"/>
  <c r="L29" i="24"/>
  <c r="L90" i="24" s="1"/>
  <c r="W74" i="2"/>
  <c r="U111" i="2"/>
  <c r="U114" i="2" s="1"/>
  <c r="E99" i="2"/>
  <c r="E98" i="2"/>
  <c r="X116" i="2" l="1"/>
  <c r="X118" i="2"/>
  <c r="X117" i="2"/>
  <c r="Y118" i="2"/>
  <c r="Y116" i="2"/>
  <c r="Y117" i="2"/>
  <c r="U116" i="2"/>
  <c r="U118" i="2"/>
  <c r="U117" i="2"/>
  <c r="G108" i="2"/>
  <c r="G67" i="2"/>
  <c r="G74" i="2" s="1"/>
  <c r="F91" i="24"/>
  <c r="G91" i="24" s="1"/>
  <c r="H91" i="24" s="1"/>
  <c r="I91" i="24" s="1"/>
  <c r="J91" i="24" s="1"/>
  <c r="K91" i="24" s="1"/>
  <c r="L91" i="24" s="1"/>
  <c r="M91" i="24" s="1"/>
  <c r="N91" i="24" s="1"/>
  <c r="O91" i="24" s="1"/>
  <c r="P91" i="24" s="1"/>
  <c r="Q91" i="24" s="1"/>
  <c r="S91" i="24" s="1"/>
  <c r="F206" i="2"/>
  <c r="I108" i="2"/>
  <c r="I67" i="2"/>
  <c r="I74" i="2" s="1"/>
  <c r="L108" i="2"/>
  <c r="L67" i="2"/>
  <c r="L74" i="2" s="1"/>
  <c r="N108" i="2"/>
  <c r="N67" i="2"/>
  <c r="O44" i="14" s="1"/>
  <c r="O49" i="14" s="1"/>
  <c r="V35" i="2"/>
  <c r="O108" i="2"/>
  <c r="O67" i="2"/>
  <c r="O74" i="2" s="1"/>
  <c r="H108" i="2"/>
  <c r="H67" i="2"/>
  <c r="H74" i="2" s="1"/>
  <c r="J108" i="2"/>
  <c r="J67" i="2"/>
  <c r="J74" i="2" s="1"/>
  <c r="K108" i="2"/>
  <c r="K67" i="2"/>
  <c r="L44" i="14" s="1"/>
  <c r="L49" i="14" s="1"/>
  <c r="W117" i="2"/>
  <c r="W118" i="2"/>
  <c r="W116" i="2"/>
  <c r="M108" i="2"/>
  <c r="M67" i="2"/>
  <c r="M74" i="2" s="1"/>
  <c r="P108" i="2"/>
  <c r="P67" i="2"/>
  <c r="Q44" i="14" s="1"/>
  <c r="Q49" i="14" s="1"/>
  <c r="D55" i="2"/>
  <c r="E206" i="2"/>
  <c r="E108" i="2"/>
  <c r="E67" i="2"/>
  <c r="E74" i="2" s="1"/>
  <c r="F108" i="2"/>
  <c r="F67" i="2"/>
  <c r="F74" i="2" s="1"/>
  <c r="N44" i="14" l="1"/>
  <c r="N49" i="14" s="1"/>
  <c r="M44" i="14"/>
  <c r="M49" i="14" s="1"/>
  <c r="I44" i="14"/>
  <c r="I49" i="14" s="1"/>
  <c r="F44" i="14"/>
  <c r="F49" i="14" s="1"/>
  <c r="H44" i="14"/>
  <c r="H49" i="14" s="1"/>
  <c r="P44" i="14"/>
  <c r="P49" i="14" s="1"/>
  <c r="G44" i="14"/>
  <c r="G49" i="14" s="1"/>
  <c r="K44" i="14"/>
  <c r="K49" i="14" s="1"/>
  <c r="J44" i="14"/>
  <c r="J49" i="14" s="1"/>
  <c r="R54" i="2"/>
  <c r="J19" i="1"/>
  <c r="Q54" i="2"/>
  <c r="H54" i="2"/>
  <c r="N111" i="2"/>
  <c r="N114" i="2" s="1"/>
  <c r="N54" i="2"/>
  <c r="I54" i="2"/>
  <c r="G54" i="2"/>
  <c r="U119" i="2"/>
  <c r="F111" i="2"/>
  <c r="F114" i="2" s="1"/>
  <c r="M54" i="2"/>
  <c r="K111" i="2"/>
  <c r="K114" i="2" s="1"/>
  <c r="K74" i="2"/>
  <c r="H111" i="2"/>
  <c r="H114" i="2" s="1"/>
  <c r="O54" i="2"/>
  <c r="N74" i="2"/>
  <c r="L54" i="2"/>
  <c r="D108" i="2"/>
  <c r="M111" i="2"/>
  <c r="M114" i="2" s="1"/>
  <c r="J111" i="2"/>
  <c r="J114" i="2" s="1"/>
  <c r="L111" i="2"/>
  <c r="L114" i="2" s="1"/>
  <c r="G111" i="2"/>
  <c r="G114" i="2" s="1"/>
  <c r="F54" i="2"/>
  <c r="E54" i="2"/>
  <c r="P111" i="2"/>
  <c r="P114" i="2" s="1"/>
  <c r="K54" i="2"/>
  <c r="O111" i="2"/>
  <c r="O114" i="2" s="1"/>
  <c r="E111" i="2"/>
  <c r="E114" i="2" s="1"/>
  <c r="D206" i="2"/>
  <c r="P74" i="2"/>
  <c r="P54" i="2"/>
  <c r="W119" i="2"/>
  <c r="J54" i="2"/>
  <c r="V91" i="2"/>
  <c r="G201" i="2"/>
  <c r="V67" i="2"/>
  <c r="V74" i="2" s="1"/>
  <c r="D35" i="2"/>
  <c r="I111" i="2"/>
  <c r="I114" i="2" s="1"/>
  <c r="Y119" i="2"/>
  <c r="X119" i="2"/>
  <c r="R49" i="14" l="1"/>
  <c r="R44" i="14"/>
  <c r="AV44" i="14" s="1"/>
  <c r="I34" i="2"/>
  <c r="M34" i="2"/>
  <c r="E34" i="2"/>
  <c r="V34" i="2"/>
  <c r="R34" i="2"/>
  <c r="F34" i="2"/>
  <c r="J34" i="2"/>
  <c r="N34" i="2"/>
  <c r="S34" i="2"/>
  <c r="W34" i="2"/>
  <c r="K34" i="2"/>
  <c r="O34" i="2"/>
  <c r="T34" i="2"/>
  <c r="X34" i="2"/>
  <c r="H34" i="2"/>
  <c r="L34" i="2"/>
  <c r="P34" i="2"/>
  <c r="U34" i="2"/>
  <c r="Y34" i="2"/>
  <c r="G34" i="2"/>
  <c r="D67" i="2"/>
  <c r="S66" i="2" s="1"/>
  <c r="J13" i="1"/>
  <c r="P116" i="2"/>
  <c r="P118" i="2"/>
  <c r="P117" i="2"/>
  <c r="F117" i="2"/>
  <c r="F116" i="2"/>
  <c r="F118" i="2"/>
  <c r="I116" i="2"/>
  <c r="I118" i="2"/>
  <c r="I117" i="2"/>
  <c r="J117" i="2"/>
  <c r="J116" i="2"/>
  <c r="J118" i="2"/>
  <c r="N117" i="2"/>
  <c r="N116" i="2"/>
  <c r="N118" i="2"/>
  <c r="G210" i="2"/>
  <c r="H269" i="7" s="1"/>
  <c r="D29" i="11"/>
  <c r="D201" i="2"/>
  <c r="K117" i="2"/>
  <c r="K116" i="2"/>
  <c r="K118" i="2"/>
  <c r="O117" i="2"/>
  <c r="O116" i="2"/>
  <c r="O118" i="2"/>
  <c r="M118" i="2"/>
  <c r="M116" i="2"/>
  <c r="M117" i="2"/>
  <c r="V96" i="2"/>
  <c r="D91" i="2"/>
  <c r="D54" i="2"/>
  <c r="E118" i="2"/>
  <c r="E116" i="2"/>
  <c r="E117" i="2"/>
  <c r="D74" i="2"/>
  <c r="G117" i="2"/>
  <c r="G116" i="2"/>
  <c r="G118" i="2"/>
  <c r="W43" i="14"/>
  <c r="AV43" i="14" s="1"/>
  <c r="W49" i="14"/>
  <c r="H116" i="2"/>
  <c r="H118" i="2"/>
  <c r="H117" i="2"/>
  <c r="L116" i="2"/>
  <c r="L118" i="2"/>
  <c r="L117" i="2"/>
  <c r="V111" i="2"/>
  <c r="V114" i="2" s="1"/>
  <c r="AV49" i="14" l="1"/>
  <c r="V66" i="2"/>
  <c r="U66" i="2"/>
  <c r="T66" i="2"/>
  <c r="I66" i="2"/>
  <c r="N66" i="2"/>
  <c r="K66" i="2"/>
  <c r="E66" i="2"/>
  <c r="R66" i="2"/>
  <c r="W66" i="2"/>
  <c r="F66" i="2"/>
  <c r="L66" i="2"/>
  <c r="H66" i="2"/>
  <c r="J66" i="2"/>
  <c r="M66" i="2"/>
  <c r="G66" i="2"/>
  <c r="X66" i="2"/>
  <c r="Q66" i="2"/>
  <c r="P66" i="2"/>
  <c r="O66" i="2"/>
  <c r="Y66" i="2"/>
  <c r="D34" i="2"/>
  <c r="V117" i="2"/>
  <c r="D117" i="2" s="1"/>
  <c r="V116" i="2"/>
  <c r="V118" i="2"/>
  <c r="D118" i="2" s="1"/>
  <c r="D114" i="2"/>
  <c r="M119" i="2"/>
  <c r="I119" i="2"/>
  <c r="D111" i="2"/>
  <c r="V99" i="2"/>
  <c r="V98" i="2"/>
  <c r="D96" i="2"/>
  <c r="B101" i="2" s="1"/>
  <c r="O119" i="2"/>
  <c r="N119" i="2"/>
  <c r="H119" i="2"/>
  <c r="G119" i="2"/>
  <c r="J119" i="2"/>
  <c r="L119" i="2"/>
  <c r="E119" i="2"/>
  <c r="K119" i="2"/>
  <c r="G53" i="3"/>
  <c r="G103" i="3" s="1"/>
  <c r="H270" i="7"/>
  <c r="G218" i="2"/>
  <c r="F119" i="2"/>
  <c r="P119" i="2"/>
  <c r="D66" i="2" l="1"/>
  <c r="V119" i="2"/>
  <c r="D119" i="2" s="1"/>
  <c r="S101" i="2"/>
  <c r="S144" i="2" s="1"/>
  <c r="W101" i="2"/>
  <c r="W144" i="2" s="1"/>
  <c r="Q101" i="2"/>
  <c r="Q144" i="2" s="1"/>
  <c r="U101" i="2"/>
  <c r="U144" i="2" s="1"/>
  <c r="Y101" i="2"/>
  <c r="Y144" i="2" s="1"/>
  <c r="B100" i="2"/>
  <c r="B102" i="2" s="1"/>
  <c r="T101" i="2"/>
  <c r="T144" i="2" s="1"/>
  <c r="X101" i="2"/>
  <c r="X144" i="2" s="1"/>
  <c r="J101" i="2"/>
  <c r="J144" i="2" s="1"/>
  <c r="N101" i="2"/>
  <c r="N144" i="2" s="1"/>
  <c r="R101" i="2"/>
  <c r="R144" i="2" s="1"/>
  <c r="F101" i="2"/>
  <c r="F144" i="2" s="1"/>
  <c r="H101" i="2"/>
  <c r="H144" i="2" s="1"/>
  <c r="L101" i="2"/>
  <c r="L144" i="2" s="1"/>
  <c r="P101" i="2"/>
  <c r="P144" i="2" s="1"/>
  <c r="M101" i="2"/>
  <c r="M144" i="2" s="1"/>
  <c r="G101" i="2"/>
  <c r="G144" i="2" s="1"/>
  <c r="I101" i="2"/>
  <c r="I144" i="2" s="1"/>
  <c r="K101" i="2"/>
  <c r="K144" i="2" s="1"/>
  <c r="O101" i="2"/>
  <c r="O144" i="2" s="1"/>
  <c r="E101" i="2"/>
  <c r="I272" i="7"/>
  <c r="I34" i="7" s="1"/>
  <c r="D99" i="2"/>
  <c r="V101" i="2"/>
  <c r="V144" i="2" s="1"/>
  <c r="D98" i="2"/>
  <c r="D116" i="2"/>
  <c r="I273" i="7" l="1"/>
  <c r="D101" i="2"/>
  <c r="E144" i="2"/>
  <c r="G223" i="2"/>
  <c r="R100" i="2"/>
  <c r="T100" i="2"/>
  <c r="X100" i="2"/>
  <c r="S100" i="2"/>
  <c r="W100" i="2"/>
  <c r="Q100" i="2"/>
  <c r="U100" i="2"/>
  <c r="Y100" i="2"/>
  <c r="P100" i="2"/>
  <c r="L100" i="2"/>
  <c r="J100" i="2"/>
  <c r="F100" i="2"/>
  <c r="H100" i="2"/>
  <c r="N100" i="2"/>
  <c r="M100" i="2"/>
  <c r="K100" i="2"/>
  <c r="I100" i="2"/>
  <c r="G100" i="2"/>
  <c r="O100" i="2"/>
  <c r="E100" i="2"/>
  <c r="V100" i="2"/>
  <c r="I39" i="7"/>
  <c r="I35" i="7"/>
  <c r="E35" i="7" s="1"/>
  <c r="E34" i="7"/>
  <c r="F223" i="2"/>
  <c r="F91" i="3" s="1"/>
  <c r="H102" i="2" l="1"/>
  <c r="K102" i="2"/>
  <c r="Y102" i="2"/>
  <c r="S102" i="2"/>
  <c r="G91" i="3"/>
  <c r="F42" i="5"/>
  <c r="V102" i="2"/>
  <c r="I102" i="2"/>
  <c r="P102" i="2"/>
  <c r="W102" i="2"/>
  <c r="R102" i="2"/>
  <c r="D100" i="2"/>
  <c r="E102" i="2"/>
  <c r="F102" i="2"/>
  <c r="O102" i="2"/>
  <c r="M102" i="2"/>
  <c r="J102" i="2"/>
  <c r="U102" i="2"/>
  <c r="X102" i="2"/>
  <c r="D144" i="2"/>
  <c r="E223" i="2"/>
  <c r="I41" i="7"/>
  <c r="E39" i="7"/>
  <c r="G102" i="2"/>
  <c r="N102" i="2"/>
  <c r="L102" i="2"/>
  <c r="Q102" i="2"/>
  <c r="T102" i="2"/>
  <c r="J30" i="1" l="1"/>
  <c r="D102" i="2"/>
  <c r="I43" i="7"/>
  <c r="E41" i="7"/>
  <c r="D223" i="2"/>
  <c r="E91" i="3"/>
  <c r="D91" i="3" s="1"/>
  <c r="G34" i="5" l="1"/>
  <c r="H14" i="3"/>
  <c r="E43" i="7"/>
  <c r="C34" i="5" l="1"/>
  <c r="H95" i="3"/>
  <c r="W59" i="14"/>
  <c r="F40" i="14"/>
  <c r="G40" i="14"/>
  <c r="H40" i="14"/>
  <c r="J40" i="14"/>
  <c r="K40" i="14"/>
  <c r="L40" i="14"/>
  <c r="M40" i="14"/>
  <c r="N40" i="14"/>
  <c r="O40" i="14"/>
  <c r="P40" i="14"/>
  <c r="Q40" i="14"/>
  <c r="S40" i="14"/>
  <c r="T40" i="14"/>
  <c r="U40" i="14"/>
  <c r="H30" i="11"/>
  <c r="I30" i="11" s="1"/>
  <c r="H29" i="11"/>
  <c r="G53" i="11"/>
  <c r="I29" i="11" l="1"/>
  <c r="H53" i="11"/>
  <c r="G257" i="7"/>
  <c r="F224" i="2"/>
  <c r="G169" i="7"/>
  <c r="E94" i="5"/>
  <c r="H42" i="3"/>
  <c r="I219" i="7"/>
  <c r="H76" i="3"/>
  <c r="Y59" i="14"/>
  <c r="L76" i="3"/>
  <c r="L42" i="3"/>
  <c r="M219" i="7"/>
  <c r="AC59" i="14"/>
  <c r="Q219" i="7"/>
  <c r="P76" i="3"/>
  <c r="P42" i="3"/>
  <c r="AG59" i="14"/>
  <c r="T42" i="3"/>
  <c r="U219" i="7"/>
  <c r="T76" i="3"/>
  <c r="AK59" i="14"/>
  <c r="X42" i="3"/>
  <c r="Y219" i="7"/>
  <c r="X76" i="3"/>
  <c r="AO59" i="14"/>
  <c r="AB76" i="3"/>
  <c r="AB42" i="3"/>
  <c r="AC219" i="7"/>
  <c r="AS59" i="14"/>
  <c r="K101" i="7"/>
  <c r="J46" i="3"/>
  <c r="K216" i="7"/>
  <c r="I73" i="5"/>
  <c r="M73" i="5"/>
  <c r="N46" i="3"/>
  <c r="O216" i="7"/>
  <c r="O101" i="7"/>
  <c r="Q73" i="5"/>
  <c r="S216" i="7"/>
  <c r="S101" i="7"/>
  <c r="R46" i="3"/>
  <c r="V46" i="3"/>
  <c r="U73" i="5"/>
  <c r="W216" i="7"/>
  <c r="W101" i="7"/>
  <c r="AA101" i="7"/>
  <c r="Z46" i="3"/>
  <c r="AA216" i="7"/>
  <c r="Y73" i="5"/>
  <c r="AC73" i="5"/>
  <c r="AD46" i="3"/>
  <c r="AE216" i="7"/>
  <c r="AE101" i="7"/>
  <c r="I42" i="3"/>
  <c r="Z59" i="14"/>
  <c r="I76" i="3"/>
  <c r="J219" i="7"/>
  <c r="M42" i="3"/>
  <c r="M76" i="3"/>
  <c r="N219" i="7"/>
  <c r="AD59" i="14"/>
  <c r="Q42" i="3"/>
  <c r="R219" i="7"/>
  <c r="Q76" i="3"/>
  <c r="AH59" i="14"/>
  <c r="U42" i="3"/>
  <c r="U76" i="3"/>
  <c r="AL59" i="14"/>
  <c r="V219" i="7"/>
  <c r="Y42" i="3"/>
  <c r="AP59" i="14"/>
  <c r="Y76" i="3"/>
  <c r="Z219" i="7"/>
  <c r="AC42" i="3"/>
  <c r="AC76" i="3"/>
  <c r="AD219" i="7"/>
  <c r="AT59" i="14"/>
  <c r="G46" i="3"/>
  <c r="H216" i="7"/>
  <c r="H101" i="7"/>
  <c r="F73" i="5"/>
  <c r="Y146" i="2"/>
  <c r="Y180" i="2"/>
  <c r="L216" i="7"/>
  <c r="K46" i="3"/>
  <c r="L101" i="7"/>
  <c r="J73" i="5"/>
  <c r="O46" i="3"/>
  <c r="N73" i="5"/>
  <c r="P101" i="7"/>
  <c r="P216" i="7"/>
  <c r="T101" i="7"/>
  <c r="R73" i="5"/>
  <c r="S46" i="3"/>
  <c r="T216" i="7"/>
  <c r="X101" i="7"/>
  <c r="X216" i="7"/>
  <c r="V73" i="5"/>
  <c r="W46" i="3"/>
  <c r="AB216" i="7"/>
  <c r="AA46" i="3"/>
  <c r="AB101" i="7"/>
  <c r="Z73" i="5"/>
  <c r="AA59" i="14"/>
  <c r="J76" i="3"/>
  <c r="J42" i="3"/>
  <c r="K219" i="7"/>
  <c r="N76" i="3"/>
  <c r="N42" i="3"/>
  <c r="AE59" i="14"/>
  <c r="O219" i="7"/>
  <c r="R42" i="3"/>
  <c r="R76" i="3"/>
  <c r="AI59" i="14"/>
  <c r="S219" i="7"/>
  <c r="V42" i="3"/>
  <c r="V76" i="3"/>
  <c r="W219" i="7"/>
  <c r="AM59" i="14"/>
  <c r="AA219" i="7"/>
  <c r="AQ59" i="14"/>
  <c r="Z42" i="3"/>
  <c r="Z76" i="3"/>
  <c r="AD76" i="3"/>
  <c r="AD42" i="3"/>
  <c r="AE219" i="7"/>
  <c r="AU59" i="14"/>
  <c r="I101" i="7"/>
  <c r="H46" i="3"/>
  <c r="G73" i="5"/>
  <c r="I216" i="7"/>
  <c r="M216" i="7"/>
  <c r="L46" i="3"/>
  <c r="K73" i="5"/>
  <c r="M101" i="7"/>
  <c r="P46" i="3"/>
  <c r="Q216" i="7"/>
  <c r="O73" i="5"/>
  <c r="Q101" i="7"/>
  <c r="S73" i="5"/>
  <c r="U216" i="7"/>
  <c r="U101" i="7"/>
  <c r="T46" i="3"/>
  <c r="X46" i="3"/>
  <c r="Y216" i="7"/>
  <c r="W73" i="5"/>
  <c r="Y101" i="7"/>
  <c r="AA73" i="5"/>
  <c r="AB46" i="3"/>
  <c r="AC216" i="7"/>
  <c r="AC101" i="7"/>
  <c r="L219" i="7"/>
  <c r="K42" i="3"/>
  <c r="AB59" i="14"/>
  <c r="K76" i="3"/>
  <c r="P219" i="7"/>
  <c r="AF59" i="14"/>
  <c r="O42" i="3"/>
  <c r="O76" i="3"/>
  <c r="AJ59" i="14"/>
  <c r="S42" i="3"/>
  <c r="S76" i="3"/>
  <c r="T219" i="7"/>
  <c r="AA42" i="3"/>
  <c r="AR59" i="14"/>
  <c r="AB219" i="7"/>
  <c r="AA76" i="3"/>
  <c r="H73" i="5"/>
  <c r="I46" i="3"/>
  <c r="J101" i="7"/>
  <c r="J216" i="7"/>
  <c r="N216" i="7"/>
  <c r="M46" i="3"/>
  <c r="N101" i="7"/>
  <c r="L73" i="5"/>
  <c r="T137" i="2"/>
  <c r="J130" i="2"/>
  <c r="J80" i="2"/>
  <c r="Q146" i="2"/>
  <c r="Q180" i="2"/>
  <c r="I86" i="2"/>
  <c r="I84" i="2"/>
  <c r="H146" i="2"/>
  <c r="H180" i="2"/>
  <c r="R101" i="7"/>
  <c r="P73" i="5"/>
  <c r="Q46" i="3"/>
  <c r="R216" i="7"/>
  <c r="U46" i="3"/>
  <c r="V101" i="7"/>
  <c r="T73" i="5"/>
  <c r="V216" i="7"/>
  <c r="Z101" i="7"/>
  <c r="Y46" i="3"/>
  <c r="X73" i="5"/>
  <c r="Z216" i="7"/>
  <c r="AD101" i="7"/>
  <c r="AC46" i="3"/>
  <c r="AD216" i="7"/>
  <c r="AB73" i="5"/>
  <c r="M180" i="2"/>
  <c r="M146" i="2"/>
  <c r="Y84" i="2"/>
  <c r="Y86" i="2"/>
  <c r="R146" i="2"/>
  <c r="R180" i="2"/>
  <c r="J86" i="2"/>
  <c r="J84" i="2"/>
  <c r="V137" i="2"/>
  <c r="I191" i="2"/>
  <c r="F213" i="2"/>
  <c r="F191" i="2"/>
  <c r="D190" i="2"/>
  <c r="N84" i="2"/>
  <c r="N86" i="2"/>
  <c r="H86" i="2"/>
  <c r="H84" i="2"/>
  <c r="H137" i="2"/>
  <c r="H141" i="2"/>
  <c r="T84" i="2"/>
  <c r="T86" i="2"/>
  <c r="L180" i="2"/>
  <c r="L146" i="2"/>
  <c r="X180" i="2"/>
  <c r="X146" i="2"/>
  <c r="O86" i="2"/>
  <c r="O84" i="2"/>
  <c r="M80" i="2"/>
  <c r="M130" i="2"/>
  <c r="Y142" i="2"/>
  <c r="B141" i="2"/>
  <c r="L80" i="2"/>
  <c r="L130" i="2"/>
  <c r="U130" i="2"/>
  <c r="F80" i="2"/>
  <c r="F130" i="2"/>
  <c r="P86" i="2"/>
  <c r="P84" i="2"/>
  <c r="G146" i="2"/>
  <c r="G180" i="2"/>
  <c r="K80" i="2"/>
  <c r="K130" i="2"/>
  <c r="J146" i="2"/>
  <c r="J180" i="2"/>
  <c r="P146" i="2"/>
  <c r="P180" i="2"/>
  <c r="F214" i="2"/>
  <c r="O80" i="2"/>
  <c r="O130" i="2"/>
  <c r="X170" i="2"/>
  <c r="L86" i="2"/>
  <c r="L84" i="2"/>
  <c r="U86" i="2"/>
  <c r="U84" i="2"/>
  <c r="Y137" i="2"/>
  <c r="Y141" i="2"/>
  <c r="G84" i="2"/>
  <c r="G86" i="2"/>
  <c r="G130" i="2"/>
  <c r="G80" i="2"/>
  <c r="K84" i="2"/>
  <c r="K86" i="2"/>
  <c r="F137" i="2"/>
  <c r="F170" i="2"/>
  <c r="D169" i="2"/>
  <c r="T180" i="2"/>
  <c r="T141" i="2"/>
  <c r="T146" i="2"/>
  <c r="N180" i="2"/>
  <c r="N146" i="2"/>
  <c r="M84" i="2"/>
  <c r="M86" i="2"/>
  <c r="V146" i="2"/>
  <c r="V141" i="2"/>
  <c r="V180" i="2"/>
  <c r="V86" i="2"/>
  <c r="V84" i="2"/>
  <c r="D129" i="2"/>
  <c r="W146" i="2"/>
  <c r="W180" i="2"/>
  <c r="I130" i="2"/>
  <c r="I183" i="2"/>
  <c r="I80" i="2"/>
  <c r="M166" i="2"/>
  <c r="N80" i="2"/>
  <c r="N130" i="2"/>
  <c r="W84" i="2"/>
  <c r="W86" i="2"/>
  <c r="S187" i="2"/>
  <c r="T130" i="2"/>
  <c r="T80" i="2"/>
  <c r="R137" i="2"/>
  <c r="R141" i="2"/>
  <c r="Q130" i="2"/>
  <c r="Q80" i="2"/>
  <c r="N137" i="2"/>
  <c r="N141" i="2"/>
  <c r="R84" i="2"/>
  <c r="R86" i="2"/>
  <c r="Q86" i="2"/>
  <c r="Q84" i="2"/>
  <c r="W141" i="2"/>
  <c r="W137" i="2"/>
  <c r="S80" i="2"/>
  <c r="S130" i="2"/>
  <c r="D79" i="2"/>
  <c r="F46" i="3"/>
  <c r="E73" i="5"/>
  <c r="G141" i="2"/>
  <c r="G137" i="2"/>
  <c r="Y164" i="2"/>
  <c r="Y166" i="2"/>
  <c r="X84" i="2"/>
  <c r="X86" i="2"/>
  <c r="S86" i="2"/>
  <c r="S84" i="2"/>
  <c r="F84" i="2"/>
  <c r="F86" i="2"/>
  <c r="X130" i="2"/>
  <c r="O137" i="2"/>
  <c r="K146" i="2"/>
  <c r="K180" i="2"/>
  <c r="X219" i="7"/>
  <c r="W42" i="3"/>
  <c r="W76" i="3"/>
  <c r="AN59" i="14"/>
  <c r="B135" i="2"/>
  <c r="U166" i="2"/>
  <c r="F146" i="2"/>
  <c r="F129" i="2"/>
  <c r="F134" i="2"/>
  <c r="F141" i="2"/>
  <c r="F180" i="2"/>
  <c r="S137" i="2"/>
  <c r="H187" i="2"/>
  <c r="K191" i="2"/>
  <c r="G224" i="2"/>
  <c r="F94" i="5"/>
  <c r="H257" i="7"/>
  <c r="S142" i="2"/>
  <c r="AE95" i="7"/>
  <c r="AD107" i="3"/>
  <c r="AB129" i="7"/>
  <c r="AB131" i="7"/>
  <c r="AB116" i="7"/>
  <c r="AB132" i="7"/>
  <c r="AC135" i="7"/>
  <c r="I135" i="7"/>
  <c r="E118" i="7"/>
  <c r="X135" i="7"/>
  <c r="Q135" i="7"/>
  <c r="AB135" i="7"/>
  <c r="P135" i="7"/>
  <c r="AD135" i="7"/>
  <c r="AA135" i="7"/>
  <c r="R135" i="7"/>
  <c r="N135" i="7"/>
  <c r="T135" i="7"/>
  <c r="S135" i="7"/>
  <c r="AE135" i="7"/>
  <c r="M135" i="7"/>
  <c r="Y135" i="7"/>
  <c r="V135" i="7"/>
  <c r="J135" i="7"/>
  <c r="L135" i="7"/>
  <c r="K135" i="7"/>
  <c r="U135" i="7"/>
  <c r="Z135" i="7"/>
  <c r="O135" i="7"/>
  <c r="W135" i="7"/>
  <c r="L107" i="3"/>
  <c r="M95" i="7"/>
  <c r="AC131" i="7"/>
  <c r="AC129" i="7"/>
  <c r="AC132" i="7"/>
  <c r="AC116" i="7"/>
  <c r="I132" i="7"/>
  <c r="I116" i="7"/>
  <c r="I129" i="7"/>
  <c r="AA131" i="7"/>
  <c r="AA116" i="7"/>
  <c r="AA129" i="7"/>
  <c r="AA132" i="7"/>
  <c r="AE132" i="7"/>
  <c r="AE129" i="7"/>
  <c r="AE131" i="7"/>
  <c r="AE116" i="7"/>
  <c r="Z132" i="7"/>
  <c r="Z116" i="7"/>
  <c r="Z129" i="7"/>
  <c r="Z131" i="7"/>
  <c r="AD116" i="7"/>
  <c r="AD132" i="7"/>
  <c r="AD129" i="7"/>
  <c r="AD131" i="7"/>
  <c r="N132" i="7"/>
  <c r="N116" i="7"/>
  <c r="N129" i="7"/>
  <c r="R129" i="7"/>
  <c r="R132" i="7"/>
  <c r="R116" i="7"/>
  <c r="M183" i="2"/>
  <c r="W107" i="3"/>
  <c r="X95" i="7"/>
  <c r="N37" i="1"/>
  <c r="N36" i="1"/>
  <c r="N33" i="1"/>
  <c r="N35" i="1"/>
  <c r="N34" i="1"/>
  <c r="T261" i="7"/>
  <c r="W261" i="7"/>
  <c r="O261" i="7"/>
  <c r="AA261" i="7"/>
  <c r="V261" i="7"/>
  <c r="AC261" i="7"/>
  <c r="P261" i="7"/>
  <c r="Y261" i="7"/>
  <c r="G261" i="7"/>
  <c r="U261" i="7"/>
  <c r="R261" i="7"/>
  <c r="Z261" i="7"/>
  <c r="N261" i="7"/>
  <c r="AE261" i="7"/>
  <c r="AD261" i="7"/>
  <c r="J261" i="7"/>
  <c r="X261" i="7"/>
  <c r="I261" i="7"/>
  <c r="Q261" i="7"/>
  <c r="E258" i="7"/>
  <c r="M261" i="7"/>
  <c r="H261" i="7"/>
  <c r="S261" i="7"/>
  <c r="K261" i="7"/>
  <c r="L261" i="7"/>
  <c r="AB261" i="7"/>
  <c r="W129" i="7"/>
  <c r="W116" i="7"/>
  <c r="W132" i="7"/>
  <c r="S129" i="7"/>
  <c r="S116" i="7"/>
  <c r="S132" i="7"/>
  <c r="AC72" i="3"/>
  <c r="AE158" i="7"/>
  <c r="AE157" i="7"/>
  <c r="AE156" i="7"/>
  <c r="R107" i="3"/>
  <c r="S95" i="7"/>
  <c r="L191" i="2"/>
  <c r="E121" i="7"/>
  <c r="G76" i="3"/>
  <c r="G42" i="3"/>
  <c r="AB107" i="3"/>
  <c r="AC95" i="7"/>
  <c r="O156" i="7"/>
  <c r="O157" i="7"/>
  <c r="X107" i="3"/>
  <c r="Y95" i="7"/>
  <c r="S191" i="7"/>
  <c r="S190" i="7"/>
  <c r="AA95" i="7"/>
  <c r="Z107" i="3"/>
  <c r="N95" i="7"/>
  <c r="M107" i="3"/>
  <c r="D83" i="2"/>
  <c r="Q107" i="3"/>
  <c r="R95" i="7"/>
  <c r="Q95" i="7"/>
  <c r="P107" i="3"/>
  <c r="O127" i="2"/>
  <c r="X77" i="2"/>
  <c r="O180" i="2"/>
  <c r="O141" i="2"/>
  <c r="O146" i="2"/>
  <c r="L187" i="2"/>
  <c r="X132" i="7"/>
  <c r="X129" i="7"/>
  <c r="X116" i="7"/>
  <c r="V132" i="7"/>
  <c r="V116" i="7"/>
  <c r="V129" i="7"/>
  <c r="Q116" i="7"/>
  <c r="Q129" i="7"/>
  <c r="Q132" i="7"/>
  <c r="AD157" i="7"/>
  <c r="AD156" i="7"/>
  <c r="F65" i="5"/>
  <c r="S180" i="2"/>
  <c r="S141" i="2"/>
  <c r="S146" i="2"/>
  <c r="D163" i="2"/>
  <c r="AC107" i="3"/>
  <c r="AD95" i="7"/>
  <c r="F142" i="2"/>
  <c r="T191" i="2"/>
  <c r="P142" i="2"/>
  <c r="D160" i="2"/>
  <c r="H95" i="7"/>
  <c r="G107" i="3"/>
  <c r="Z95" i="7"/>
  <c r="Y107" i="3"/>
  <c r="P95" i="7"/>
  <c r="O107" i="3"/>
  <c r="M141" i="2"/>
  <c r="M137" i="2"/>
  <c r="P191" i="2"/>
  <c r="Y185" i="2"/>
  <c r="Y187" i="2"/>
  <c r="S125" i="3"/>
  <c r="J170" i="2"/>
  <c r="P121" i="7"/>
  <c r="S121" i="7"/>
  <c r="R80" i="2"/>
  <c r="R130" i="2"/>
  <c r="P187" i="2"/>
  <c r="J142" i="2"/>
  <c r="D88" i="3"/>
  <c r="P80" i="2"/>
  <c r="P130" i="2"/>
  <c r="M116" i="7"/>
  <c r="M132" i="7"/>
  <c r="M129" i="7"/>
  <c r="K129" i="7"/>
  <c r="K132" i="7"/>
  <c r="K116" i="7"/>
  <c r="F122" i="3"/>
  <c r="F104" i="3"/>
  <c r="D126" i="2"/>
  <c r="I95" i="7"/>
  <c r="H107" i="3"/>
  <c r="J132" i="7"/>
  <c r="J129" i="7"/>
  <c r="J116" i="7"/>
  <c r="K137" i="2"/>
  <c r="K141" i="2"/>
  <c r="U116" i="7"/>
  <c r="U132" i="7"/>
  <c r="U129" i="7"/>
  <c r="Q170" i="2"/>
  <c r="R114" i="3"/>
  <c r="L121" i="7"/>
  <c r="J72" i="3"/>
  <c r="O183" i="2"/>
  <c r="J104" i="5"/>
  <c r="E138" i="7"/>
  <c r="L95" i="7"/>
  <c r="K107" i="3"/>
  <c r="N107" i="3"/>
  <c r="O95" i="7"/>
  <c r="L58" i="5"/>
  <c r="V121" i="7"/>
  <c r="V187" i="2"/>
  <c r="AD72" i="3"/>
  <c r="AD127" i="3"/>
  <c r="M187" i="2"/>
  <c r="M181" i="2"/>
  <c r="AC190" i="7"/>
  <c r="AC191" i="7"/>
  <c r="E224" i="2"/>
  <c r="W127" i="3"/>
  <c r="X121" i="7"/>
  <c r="Y159" i="2"/>
  <c r="F77" i="3"/>
  <c r="X79" i="2"/>
  <c r="X191" i="2"/>
  <c r="J127" i="2"/>
  <c r="N142" i="2"/>
  <c r="AK57" i="14"/>
  <c r="D96" i="3"/>
  <c r="W191" i="2"/>
  <c r="C58" i="5"/>
  <c r="I181" i="2"/>
  <c r="G187" i="2"/>
  <c r="N127" i="2"/>
  <c r="Y191" i="2"/>
  <c r="L115" i="3"/>
  <c r="H127" i="2"/>
  <c r="E88" i="3"/>
  <c r="E96" i="3"/>
  <c r="E98" i="3"/>
  <c r="D98" i="3"/>
  <c r="I146" i="2"/>
  <c r="I180" i="2"/>
  <c r="Z71" i="7"/>
  <c r="G114" i="3"/>
  <c r="N187" i="2"/>
  <c r="Y135" i="2"/>
  <c r="AC102" i="7"/>
  <c r="U191" i="2"/>
  <c r="D77" i="2"/>
  <c r="N121" i="7"/>
  <c r="T166" i="2"/>
  <c r="N84" i="5"/>
  <c r="D162" i="2"/>
  <c r="J137" i="2"/>
  <c r="J141" i="2"/>
  <c r="J187" i="2"/>
  <c r="V191" i="2"/>
  <c r="X114" i="3"/>
  <c r="W104" i="5"/>
  <c r="D124" i="2"/>
  <c r="O142" i="2"/>
  <c r="S98" i="3"/>
  <c r="R166" i="2"/>
  <c r="V115" i="3"/>
  <c r="T116" i="7"/>
  <c r="T129" i="7"/>
  <c r="T132" i="7"/>
  <c r="F42" i="3"/>
  <c r="F75" i="3"/>
  <c r="F92" i="3"/>
  <c r="X159" i="2"/>
  <c r="W95" i="7"/>
  <c r="V107" i="3"/>
  <c r="X137" i="2"/>
  <c r="X141" i="2"/>
  <c r="Q141" i="2"/>
  <c r="Q137" i="2"/>
  <c r="H130" i="7"/>
  <c r="E115" i="7"/>
  <c r="V95" i="7"/>
  <c r="U107" i="3"/>
  <c r="J107" i="3"/>
  <c r="K95" i="7"/>
  <c r="F38" i="3"/>
  <c r="E45" i="5"/>
  <c r="V159" i="2"/>
  <c r="V122" i="7"/>
  <c r="U106" i="3"/>
  <c r="V79" i="2"/>
  <c r="V77" i="2"/>
  <c r="AA86" i="3"/>
  <c r="Y129" i="7"/>
  <c r="Y132" i="7"/>
  <c r="Y116" i="7"/>
  <c r="I121" i="7"/>
  <c r="Y262" i="7"/>
  <c r="U262" i="7"/>
  <c r="G262" i="7"/>
  <c r="Q262" i="7"/>
  <c r="T262" i="7"/>
  <c r="AB262" i="7"/>
  <c r="AC262" i="7"/>
  <c r="Z262" i="7"/>
  <c r="I262" i="7"/>
  <c r="K262" i="7"/>
  <c r="N262" i="7"/>
  <c r="J262" i="7"/>
  <c r="AA262" i="7"/>
  <c r="X262" i="7"/>
  <c r="W262" i="7"/>
  <c r="AD262" i="7"/>
  <c r="M262" i="7"/>
  <c r="H262" i="7"/>
  <c r="P262" i="7"/>
  <c r="O262" i="7"/>
  <c r="L262" i="7"/>
  <c r="E259" i="7"/>
  <c r="S262" i="7"/>
  <c r="V262" i="7"/>
  <c r="AE262" i="7"/>
  <c r="R262" i="7"/>
  <c r="K19" i="1"/>
  <c r="K21" i="1"/>
  <c r="K17" i="1"/>
  <c r="K14" i="1"/>
  <c r="K20" i="1"/>
  <c r="K16" i="1"/>
  <c r="K15" i="1"/>
  <c r="K13" i="1"/>
  <c r="W190" i="7"/>
  <c r="W191" i="7"/>
  <c r="O187" i="2"/>
  <c r="O181" i="2"/>
  <c r="AB119" i="3"/>
  <c r="R142" i="2"/>
  <c r="P104" i="5"/>
  <c r="R98" i="3"/>
  <c r="O132" i="7"/>
  <c r="O129" i="7"/>
  <c r="O116" i="7"/>
  <c r="X119" i="3"/>
  <c r="V77" i="3"/>
  <c r="Z104" i="5"/>
  <c r="J125" i="3"/>
  <c r="U114" i="3"/>
  <c r="Y127" i="3"/>
  <c r="D95" i="3"/>
  <c r="D48" i="3"/>
  <c r="H134" i="2"/>
  <c r="D183" i="2"/>
  <c r="N166" i="2"/>
  <c r="U95" i="7"/>
  <c r="T107" i="3"/>
  <c r="P132" i="7"/>
  <c r="P129" i="7"/>
  <c r="P116" i="7"/>
  <c r="N114" i="3"/>
  <c r="D80" i="3"/>
  <c r="P127" i="3"/>
  <c r="AF57" i="14"/>
  <c r="AB40" i="14"/>
  <c r="AB82" i="5"/>
  <c r="I84" i="3"/>
  <c r="V143" i="2"/>
  <c r="D110" i="3"/>
  <c r="E42" i="5"/>
  <c r="S135" i="2"/>
  <c r="C60" i="5"/>
  <c r="K127" i="2"/>
  <c r="K86" i="3"/>
  <c r="Q121" i="3"/>
  <c r="AC97" i="5"/>
  <c r="AC95" i="5"/>
  <c r="Q84" i="5"/>
  <c r="P166" i="2"/>
  <c r="K166" i="2"/>
  <c r="Q191" i="2"/>
  <c r="D82" i="3"/>
  <c r="O104" i="5"/>
  <c r="N156" i="7"/>
  <c r="N157" i="7"/>
  <c r="L141" i="2"/>
  <c r="L137" i="2"/>
  <c r="AC75" i="5"/>
  <c r="W93" i="7"/>
  <c r="K80" i="3"/>
  <c r="K82" i="3"/>
  <c r="AB98" i="3"/>
  <c r="V61" i="14"/>
  <c r="Z38" i="3"/>
  <c r="N38" i="3"/>
  <c r="P181" i="2"/>
  <c r="P183" i="2"/>
  <c r="J77" i="3"/>
  <c r="E162" i="2"/>
  <c r="E83" i="2"/>
  <c r="E127" i="2"/>
  <c r="D127" i="2"/>
  <c r="H166" i="2"/>
  <c r="AC121" i="7"/>
  <c r="S191" i="2"/>
  <c r="N135" i="2"/>
  <c r="P141" i="2"/>
  <c r="P137" i="2"/>
  <c r="L132" i="7"/>
  <c r="L116" i="7"/>
  <c r="L129" i="7"/>
  <c r="H104" i="5"/>
  <c r="AC125" i="3"/>
  <c r="W159" i="2"/>
  <c r="Y121" i="7"/>
  <c r="V130" i="2"/>
  <c r="L127" i="2"/>
  <c r="M121" i="3"/>
  <c r="V166" i="2"/>
  <c r="D105" i="3"/>
  <c r="W130" i="2"/>
  <c r="U98" i="3"/>
  <c r="E80" i="2"/>
  <c r="D80" i="2"/>
  <c r="S107" i="3"/>
  <c r="T95" i="7"/>
  <c r="I187" i="2"/>
  <c r="F229" i="2"/>
  <c r="M191" i="2"/>
  <c r="G170" i="2"/>
  <c r="W115" i="3"/>
  <c r="D166" i="2"/>
  <c r="AB104" i="5"/>
  <c r="Q84" i="3"/>
  <c r="Z72" i="3"/>
  <c r="E127" i="3"/>
  <c r="D127" i="3"/>
  <c r="O125" i="3"/>
  <c r="Q166" i="2"/>
  <c r="D73" i="5"/>
  <c r="C73" i="5"/>
  <c r="S124" i="2"/>
  <c r="S132" i="2"/>
  <c r="K115" i="3"/>
  <c r="M115" i="3"/>
  <c r="J156" i="7"/>
  <c r="J157" i="7"/>
  <c r="D14" i="3"/>
  <c r="F95" i="3"/>
  <c r="L142" i="2"/>
  <c r="V104" i="5"/>
  <c r="J38" i="3"/>
  <c r="I137" i="2"/>
  <c r="M86" i="3"/>
  <c r="O103" i="5"/>
  <c r="P81" i="3"/>
  <c r="K72" i="3"/>
  <c r="M170" i="2"/>
  <c r="R52" i="14"/>
  <c r="K82" i="5"/>
  <c r="AB157" i="7"/>
  <c r="AB156" i="7"/>
  <c r="I107" i="3"/>
  <c r="J95" i="7"/>
  <c r="E104" i="5"/>
  <c r="J115" i="3"/>
  <c r="D132" i="2"/>
  <c r="J121" i="7"/>
  <c r="W156" i="7"/>
  <c r="W157" i="7"/>
  <c r="W129" i="2"/>
  <c r="W134" i="2"/>
  <c r="W86" i="3"/>
  <c r="Q86" i="3"/>
  <c r="I38" i="3"/>
  <c r="D189" i="2"/>
  <c r="S181" i="2"/>
  <c r="S183" i="2"/>
  <c r="AJ40" i="14"/>
  <c r="P157" i="7"/>
  <c r="P156" i="7"/>
  <c r="K114" i="3"/>
  <c r="G135" i="2"/>
  <c r="G142" i="2"/>
  <c r="E86" i="2"/>
  <c r="D86" i="2"/>
  <c r="X115" i="3"/>
  <c r="D81" i="3"/>
  <c r="T190" i="7"/>
  <c r="T191" i="7"/>
  <c r="N122" i="7"/>
  <c r="M106" i="3"/>
  <c r="J61" i="14"/>
  <c r="W75" i="3"/>
  <c r="W77" i="3"/>
  <c r="AA121" i="7"/>
  <c r="C44" i="5"/>
  <c r="I119" i="3"/>
  <c r="U82" i="5"/>
  <c r="K104" i="5"/>
  <c r="U84" i="3"/>
  <c r="K38" i="3"/>
  <c r="AB121" i="7"/>
  <c r="Y106" i="3"/>
  <c r="AM40" i="14"/>
  <c r="K135" i="2"/>
  <c r="K142" i="2"/>
  <c r="J58" i="5"/>
  <c r="B143" i="2"/>
  <c r="D44" i="3"/>
  <c r="J84" i="5"/>
  <c r="X86" i="3"/>
  <c r="O82" i="5"/>
  <c r="J75" i="3"/>
  <c r="K121" i="7"/>
  <c r="E255" i="7"/>
  <c r="V103" i="5"/>
  <c r="W81" i="3"/>
  <c r="AC38" i="14"/>
  <c r="L122" i="3"/>
  <c r="AC122" i="3"/>
  <c r="D103" i="3"/>
  <c r="AD115" i="3"/>
  <c r="J59" i="5"/>
  <c r="J60" i="5"/>
  <c r="L181" i="2"/>
  <c r="L183" i="2"/>
  <c r="AA121" i="3"/>
  <c r="M121" i="7"/>
  <c r="K122" i="3"/>
  <c r="N181" i="2"/>
  <c r="N183" i="2"/>
  <c r="F119" i="3"/>
  <c r="D78" i="2"/>
  <c r="O75" i="3"/>
  <c r="O77" i="3"/>
  <c r="O166" i="2"/>
  <c r="Y130" i="2"/>
  <c r="V170" i="2"/>
  <c r="U79" i="2"/>
  <c r="U77" i="2"/>
  <c r="F183" i="2"/>
  <c r="L38" i="3"/>
  <c r="E272" i="7"/>
  <c r="X71" i="3"/>
  <c r="X72" i="3"/>
  <c r="C107" i="5"/>
  <c r="Y170" i="2"/>
  <c r="N65" i="5"/>
  <c r="W121" i="7"/>
  <c r="V75" i="3"/>
  <c r="T104" i="5"/>
  <c r="H191" i="2"/>
  <c r="H129" i="2"/>
  <c r="AB75" i="3"/>
  <c r="AB77" i="3"/>
  <c r="AE121" i="7"/>
  <c r="E191" i="2"/>
  <c r="D191" i="2"/>
  <c r="L83" i="2"/>
  <c r="Y71" i="7"/>
  <c r="Q187" i="2"/>
  <c r="F104" i="5"/>
  <c r="W187" i="2"/>
  <c r="N72" i="3"/>
  <c r="R40" i="14"/>
  <c r="AA84" i="3"/>
  <c r="AB122" i="7"/>
  <c r="AA106" i="3"/>
  <c r="D36" i="3"/>
  <c r="U75" i="3"/>
  <c r="U77" i="3"/>
  <c r="V136" i="2"/>
  <c r="D77" i="3"/>
  <c r="O122" i="3"/>
  <c r="V142" i="2"/>
  <c r="C57" i="5"/>
  <c r="S71" i="3"/>
  <c r="S72" i="3"/>
  <c r="C47" i="5"/>
  <c r="Y82" i="5"/>
  <c r="AV34" i="14"/>
  <c r="Q121" i="7"/>
  <c r="R170" i="2"/>
  <c r="S83" i="2"/>
  <c r="S127" i="2"/>
  <c r="AA114" i="3"/>
  <c r="AC93" i="7"/>
  <c r="W98" i="3"/>
  <c r="R160" i="2"/>
  <c r="R162" i="2"/>
  <c r="R83" i="2"/>
  <c r="R127" i="2"/>
  <c r="Y122" i="7"/>
  <c r="X106" i="3"/>
  <c r="AB94" i="3"/>
  <c r="AB96" i="3"/>
  <c r="G115" i="3"/>
  <c r="W166" i="2"/>
  <c r="B142" i="2"/>
  <c r="N84" i="3"/>
  <c r="T121" i="7"/>
  <c r="T127" i="2"/>
  <c r="S166" i="2"/>
  <c r="T170" i="2"/>
  <c r="C103" i="5"/>
  <c r="E81" i="3"/>
  <c r="AB103" i="5"/>
  <c r="AC81" i="3"/>
  <c r="I127" i="2"/>
  <c r="U119" i="3"/>
  <c r="R95" i="5"/>
  <c r="O38" i="3"/>
  <c r="G119" i="3"/>
  <c r="D141" i="2"/>
  <c r="U94" i="3"/>
  <c r="U96" i="3"/>
  <c r="R72" i="3"/>
  <c r="AA107" i="3"/>
  <c r="AB95" i="7"/>
  <c r="I157" i="7"/>
  <c r="E153" i="7"/>
  <c r="I156" i="7"/>
  <c r="I191" i="7"/>
  <c r="E187" i="7"/>
  <c r="I190" i="7"/>
  <c r="O93" i="7"/>
  <c r="L86" i="3"/>
  <c r="AE190" i="7"/>
  <c r="AE191" i="7"/>
  <c r="AE192" i="7"/>
  <c r="AD122" i="3"/>
  <c r="V122" i="3"/>
  <c r="L162" i="2"/>
  <c r="V156" i="7"/>
  <c r="V157" i="7"/>
  <c r="G95" i="3"/>
  <c r="AE122" i="7"/>
  <c r="AD106" i="3"/>
  <c r="L95" i="5"/>
  <c r="Q98" i="3"/>
  <c r="Z191" i="7"/>
  <c r="Z190" i="7"/>
  <c r="V65" i="5"/>
  <c r="Z157" i="7"/>
  <c r="Z156" i="7"/>
  <c r="F125" i="3"/>
  <c r="E225" i="7"/>
  <c r="G61" i="14"/>
  <c r="G181" i="2"/>
  <c r="G183" i="2"/>
  <c r="K96" i="5"/>
  <c r="K95" i="5"/>
  <c r="R81" i="3"/>
  <c r="C51" i="5"/>
  <c r="G98" i="7"/>
  <c r="D40" i="3"/>
  <c r="G38" i="3"/>
  <c r="R82" i="5"/>
  <c r="F114" i="3"/>
  <c r="M191" i="7"/>
  <c r="M190" i="7"/>
  <c r="P125" i="3"/>
  <c r="O191" i="7"/>
  <c r="O190" i="7"/>
  <c r="E160" i="7"/>
  <c r="V114" i="3"/>
  <c r="J83" i="2"/>
  <c r="AJ57" i="14"/>
  <c r="L61" i="14"/>
  <c r="K127" i="3"/>
  <c r="J86" i="3"/>
  <c r="D214" i="2"/>
  <c r="AD84" i="3"/>
  <c r="C102" i="5"/>
  <c r="D103" i="5"/>
  <c r="AD190" i="7"/>
  <c r="AD191" i="7"/>
  <c r="C81" i="5"/>
  <c r="E84" i="5"/>
  <c r="R156" i="7"/>
  <c r="R157" i="7"/>
  <c r="G113" i="3"/>
  <c r="E177" i="7"/>
  <c r="Y61" i="14"/>
  <c r="L156" i="7"/>
  <c r="L157" i="7"/>
  <c r="U95" i="5"/>
  <c r="P190" i="7"/>
  <c r="P191" i="7"/>
  <c r="F61" i="14"/>
  <c r="R61" i="14"/>
  <c r="AB65" i="5"/>
  <c r="AB95" i="5"/>
  <c r="R187" i="2"/>
  <c r="J127" i="3"/>
  <c r="F127" i="3"/>
  <c r="T98" i="3"/>
  <c r="F226" i="2"/>
  <c r="R71" i="3"/>
  <c r="AB38" i="3"/>
  <c r="L84" i="3"/>
  <c r="J114" i="3"/>
  <c r="Q122" i="3"/>
  <c r="V169" i="2"/>
  <c r="V82" i="2"/>
  <c r="V126" i="2"/>
  <c r="L166" i="2"/>
  <c r="L160" i="2"/>
  <c r="X75" i="3"/>
  <c r="X77" i="3"/>
  <c r="T103" i="5"/>
  <c r="U81" i="3"/>
  <c r="T86" i="3"/>
  <c r="D32" i="3"/>
  <c r="F217" i="2"/>
  <c r="G166" i="2"/>
  <c r="C67" i="5"/>
  <c r="D58" i="5"/>
  <c r="D104" i="5"/>
  <c r="C104" i="5"/>
  <c r="AC157" i="7"/>
  <c r="AC156" i="7"/>
  <c r="D170" i="2"/>
  <c r="R34" i="14"/>
  <c r="I34" i="14"/>
  <c r="I40" i="14"/>
  <c r="AD121" i="7"/>
  <c r="S84" i="5"/>
  <c r="AC65" i="5"/>
  <c r="F48" i="3"/>
  <c r="Z122" i="3"/>
  <c r="AB189" i="7"/>
  <c r="D38" i="3"/>
  <c r="Y95" i="5"/>
  <c r="R104" i="5"/>
  <c r="N191" i="2"/>
  <c r="S157" i="7"/>
  <c r="S156" i="7"/>
  <c r="M84" i="3"/>
  <c r="AC85" i="5"/>
  <c r="AC84" i="5"/>
  <c r="AB113" i="3"/>
  <c r="AB115" i="3"/>
  <c r="X135" i="2"/>
  <c r="X142" i="2"/>
  <c r="N104" i="5"/>
  <c r="O134" i="2"/>
  <c r="G104" i="5"/>
  <c r="F52" i="14"/>
  <c r="R84" i="3"/>
  <c r="AS57" i="14"/>
  <c r="W170" i="2"/>
  <c r="V86" i="3"/>
  <c r="Q191" i="7"/>
  <c r="Q190" i="7"/>
  <c r="M75" i="5"/>
  <c r="H84" i="3"/>
  <c r="K160" i="2"/>
  <c r="K162" i="2"/>
  <c r="K83" i="2"/>
  <c r="T115" i="3"/>
  <c r="X157" i="7"/>
  <c r="X156" i="7"/>
  <c r="AC114" i="3"/>
  <c r="O179" i="7"/>
  <c r="M38" i="3"/>
  <c r="AH40" i="14"/>
  <c r="AC175" i="7"/>
  <c r="AC104" i="5"/>
  <c r="X187" i="2"/>
  <c r="X83" i="2"/>
  <c r="X127" i="2"/>
  <c r="D71" i="3"/>
  <c r="F135" i="2"/>
  <c r="G34" i="3"/>
  <c r="D34" i="3"/>
  <c r="N160" i="2"/>
  <c r="N162" i="2"/>
  <c r="N83" i="2"/>
  <c r="T129" i="2"/>
  <c r="T134" i="2"/>
  <c r="D181" i="2"/>
  <c r="E214" i="2"/>
  <c r="C45" i="5"/>
  <c r="X166" i="2"/>
  <c r="AC96" i="5"/>
  <c r="AU38" i="14"/>
  <c r="V84" i="5"/>
  <c r="M156" i="7"/>
  <c r="M157" i="7"/>
  <c r="Z122" i="7"/>
  <c r="Z121" i="7"/>
  <c r="J166" i="2"/>
  <c r="H83" i="2"/>
  <c r="AA40" i="14"/>
  <c r="G82" i="5"/>
  <c r="R103" i="5"/>
  <c r="S81" i="3"/>
  <c r="Q142" i="2"/>
  <c r="AT40" i="14"/>
  <c r="J191" i="2"/>
  <c r="D222" i="2"/>
  <c r="Y84" i="3"/>
  <c r="E105" i="3"/>
  <c r="E108" i="3"/>
  <c r="E110" i="3"/>
  <c r="W103" i="5"/>
  <c r="X81" i="3"/>
  <c r="Z86" i="3"/>
  <c r="I75" i="3"/>
  <c r="I77" i="3"/>
  <c r="AD38" i="3"/>
  <c r="D75" i="3"/>
  <c r="E75" i="3"/>
  <c r="E77" i="3"/>
  <c r="P103" i="5"/>
  <c r="Q81" i="3"/>
  <c r="T194" i="7"/>
  <c r="Y114" i="3"/>
  <c r="Z113" i="3"/>
  <c r="Z115" i="3"/>
  <c r="T102" i="5"/>
  <c r="R124" i="2"/>
  <c r="R132" i="2"/>
  <c r="R135" i="2"/>
  <c r="C43" i="5"/>
  <c r="I141" i="2"/>
  <c r="F221" i="2"/>
  <c r="F89" i="3"/>
  <c r="L129" i="2"/>
  <c r="L134" i="2"/>
  <c r="J65" i="5"/>
  <c r="W72" i="3"/>
  <c r="H130" i="2"/>
  <c r="H80" i="2"/>
  <c r="Z220" i="7"/>
  <c r="Q103" i="5"/>
  <c r="Q104" i="5"/>
  <c r="X190" i="7"/>
  <c r="X191" i="7"/>
  <c r="B137" i="2"/>
  <c r="S75" i="3"/>
  <c r="S77" i="3"/>
  <c r="V81" i="3"/>
  <c r="T82" i="5"/>
  <c r="E102" i="5"/>
  <c r="E103" i="5"/>
  <c r="F81" i="3"/>
  <c r="C59" i="5"/>
  <c r="O191" i="2"/>
  <c r="O129" i="2"/>
  <c r="I65" i="5"/>
  <c r="F103" i="5"/>
  <c r="G81" i="3"/>
  <c r="I104" i="5"/>
  <c r="D128" i="2"/>
  <c r="D168" i="2"/>
  <c r="E170" i="2"/>
  <c r="T125" i="3"/>
  <c r="E58" i="5"/>
  <c r="R65" i="5"/>
  <c r="W110" i="3"/>
  <c r="I162" i="2"/>
  <c r="I83" i="2"/>
  <c r="T38" i="3"/>
  <c r="Y143" i="2"/>
  <c r="Y132" i="2"/>
  <c r="X190" i="2"/>
  <c r="X129" i="2"/>
  <c r="X134" i="2"/>
  <c r="Q129" i="2"/>
  <c r="Q134" i="2"/>
  <c r="W143" i="2"/>
  <c r="AC121" i="3"/>
  <c r="Y189" i="7"/>
  <c r="S79" i="2"/>
  <c r="S77" i="2"/>
  <c r="S122" i="3"/>
  <c r="K187" i="2"/>
  <c r="J71" i="3"/>
  <c r="E158" i="7"/>
  <c r="H75" i="3"/>
  <c r="H77" i="3"/>
  <c r="E38" i="3"/>
  <c r="E40" i="3"/>
  <c r="E44" i="3"/>
  <c r="E48" i="3"/>
  <c r="E119" i="3"/>
  <c r="D119" i="3"/>
  <c r="K79" i="2"/>
  <c r="K77" i="2"/>
  <c r="K124" i="2"/>
  <c r="K132" i="2"/>
  <c r="AB122" i="3"/>
  <c r="R127" i="3"/>
  <c r="J135" i="2"/>
  <c r="S160" i="2"/>
  <c r="S162" i="2"/>
  <c r="D125" i="2"/>
  <c r="X121" i="3"/>
  <c r="J52" i="14"/>
  <c r="H95" i="5"/>
  <c r="F79" i="2"/>
  <c r="F77" i="2"/>
  <c r="F124" i="2"/>
  <c r="F132" i="2"/>
  <c r="T222" i="7"/>
  <c r="K103" i="5"/>
  <c r="L81" i="3"/>
  <c r="K65" i="5"/>
  <c r="V83" i="2"/>
  <c r="V127" i="2"/>
  <c r="D114" i="3"/>
  <c r="I170" i="2"/>
  <c r="J160" i="2"/>
  <c r="J162" i="2"/>
  <c r="J129" i="2"/>
  <c r="J134" i="2"/>
  <c r="E222" i="2"/>
  <c r="E90" i="3"/>
  <c r="D90" i="3"/>
  <c r="I72" i="3"/>
  <c r="K102" i="7"/>
  <c r="J95" i="5"/>
  <c r="W169" i="2"/>
  <c r="W82" i="2"/>
  <c r="W126" i="2"/>
  <c r="W136" i="2"/>
  <c r="Z58" i="5"/>
  <c r="D215" i="2"/>
  <c r="L114" i="3"/>
  <c r="N98" i="3"/>
  <c r="E107" i="3"/>
  <c r="D107" i="3"/>
  <c r="D113" i="3"/>
  <c r="E42" i="3"/>
  <c r="D42" i="3"/>
  <c r="AH57" i="14"/>
  <c r="U146" i="2"/>
  <c r="O95" i="5"/>
  <c r="M114" i="3"/>
  <c r="H98" i="3"/>
  <c r="AA122" i="7"/>
  <c r="Z106" i="3"/>
  <c r="L82" i="5"/>
  <c r="AC75" i="3"/>
  <c r="AC77" i="3"/>
  <c r="E122" i="3"/>
  <c r="D122" i="3"/>
  <c r="H170" i="2"/>
  <c r="Z84" i="3"/>
  <c r="T95" i="5"/>
  <c r="V98" i="3"/>
  <c r="E115" i="3"/>
  <c r="D115" i="3"/>
  <c r="R71" i="7"/>
  <c r="W121" i="3"/>
  <c r="AV38" i="14"/>
  <c r="W94" i="3"/>
  <c r="W96" i="3"/>
  <c r="O121" i="7"/>
  <c r="G95" i="5"/>
  <c r="N33" i="1" a="1"/>
  <c r="H129" i="7"/>
  <c r="D129" i="7"/>
  <c r="N191" i="7"/>
  <c r="N190" i="7"/>
  <c r="F110" i="3"/>
  <c r="U48" i="3"/>
  <c r="E171" i="7"/>
  <c r="R77" i="2"/>
  <c r="U104" i="5"/>
  <c r="U103" i="5"/>
  <c r="N71" i="3"/>
  <c r="Q65" i="5"/>
  <c r="J223" i="7"/>
  <c r="AM61" i="14"/>
  <c r="E128" i="7"/>
  <c r="O189" i="7"/>
  <c r="AM57" i="14"/>
  <c r="W71" i="7"/>
  <c r="E90" i="7"/>
  <c r="P122" i="3"/>
  <c r="Y98" i="3"/>
  <c r="N58" i="5"/>
  <c r="AA190" i="7"/>
  <c r="AA191" i="7"/>
  <c r="M102" i="7"/>
  <c r="P115" i="3"/>
  <c r="AB191" i="7"/>
  <c r="AB190" i="7"/>
  <c r="J113" i="3"/>
  <c r="H181" i="2"/>
  <c r="H183" i="2"/>
  <c r="F95" i="5"/>
  <c r="M95" i="5"/>
  <c r="R79" i="2"/>
  <c r="R191" i="2"/>
  <c r="AC82" i="5"/>
  <c r="G103" i="5"/>
  <c r="H81" i="3"/>
  <c r="U156" i="7"/>
  <c r="U157" i="7"/>
  <c r="Y81" i="3"/>
  <c r="Q82" i="5"/>
  <c r="X175" i="7"/>
  <c r="Z125" i="3"/>
  <c r="Y72" i="3"/>
  <c r="AP40" i="14"/>
  <c r="N98" i="7"/>
  <c r="I84" i="5"/>
  <c r="Z93" i="7"/>
  <c r="X58" i="5"/>
  <c r="T77" i="3"/>
  <c r="L104" i="5"/>
  <c r="C75" i="5"/>
  <c r="G86" i="3"/>
  <c r="I95" i="5"/>
  <c r="G84" i="5"/>
  <c r="AO61" i="14"/>
  <c r="P175" i="7"/>
  <c r="W113" i="3"/>
  <c r="E154" i="7"/>
  <c r="E89" i="7"/>
  <c r="K179" i="7"/>
  <c r="Q38" i="3"/>
  <c r="J84" i="3"/>
  <c r="R125" i="3"/>
  <c r="T122" i="7"/>
  <c r="S106" i="3"/>
  <c r="T96" i="3"/>
  <c r="L93" i="7"/>
  <c r="T123" i="3"/>
  <c r="R121" i="7"/>
  <c r="S194" i="7"/>
  <c r="AC71" i="7"/>
  <c r="J191" i="7"/>
  <c r="J190" i="7"/>
  <c r="AC96" i="7"/>
  <c r="AC99" i="7"/>
  <c r="C42" i="5"/>
  <c r="S115" i="3"/>
  <c r="Y191" i="7"/>
  <c r="Y190" i="7"/>
  <c r="Y157" i="7"/>
  <c r="Y156" i="7"/>
  <c r="T65" i="5"/>
  <c r="U71" i="7"/>
  <c r="M189" i="7"/>
  <c r="Y71" i="3"/>
  <c r="AE57" i="14"/>
  <c r="D82" i="2"/>
  <c r="C96" i="5"/>
  <c r="AD61" i="14"/>
  <c r="T174" i="7"/>
  <c r="T175" i="7"/>
  <c r="V125" i="3"/>
  <c r="E93" i="7"/>
  <c r="K220" i="7"/>
  <c r="J121" i="3"/>
  <c r="D45" i="5"/>
  <c r="E104" i="3"/>
  <c r="D104" i="3"/>
  <c r="U121" i="7"/>
  <c r="T75" i="3"/>
  <c r="T94" i="3"/>
  <c r="AD98" i="7"/>
  <c r="Y83" i="2"/>
  <c r="Y127" i="2"/>
  <c r="S127" i="3"/>
  <c r="AA122" i="3"/>
  <c r="X160" i="2"/>
  <c r="X162" i="2"/>
  <c r="I93" i="7"/>
  <c r="Q175" i="7"/>
  <c r="AD71" i="3"/>
  <c r="V190" i="7"/>
  <c r="V191" i="7"/>
  <c r="L190" i="7"/>
  <c r="L191" i="7"/>
  <c r="K190" i="7"/>
  <c r="K191" i="7"/>
  <c r="AD121" i="3"/>
  <c r="Y36" i="14"/>
  <c r="Y57" i="14"/>
  <c r="T179" i="7"/>
  <c r="W122" i="7"/>
  <c r="V106" i="3"/>
  <c r="M61" i="14"/>
  <c r="Y123" i="3"/>
  <c r="Y125" i="3"/>
  <c r="E174" i="7"/>
  <c r="D135" i="2"/>
  <c r="Q94" i="3"/>
  <c r="Q96" i="3"/>
  <c r="Z102" i="7"/>
  <c r="AD113" i="3"/>
  <c r="V95" i="5"/>
  <c r="X61" i="14"/>
  <c r="AA157" i="7"/>
  <c r="AA156" i="7"/>
  <c r="AB93" i="7"/>
  <c r="K98" i="7"/>
  <c r="H103" i="5"/>
  <c r="I81" i="3"/>
  <c r="K175" i="7"/>
  <c r="P119" i="3"/>
  <c r="L125" i="3"/>
  <c r="T72" i="3"/>
  <c r="R110" i="3"/>
  <c r="C49" i="5"/>
  <c r="R175" i="7"/>
  <c r="Z103" i="5"/>
  <c r="AA81" i="3"/>
  <c r="R69" i="7"/>
  <c r="AN61" i="14"/>
  <c r="S104" i="5"/>
  <c r="R86" i="3"/>
  <c r="V132" i="2"/>
  <c r="V135" i="2"/>
  <c r="Y121" i="3"/>
  <c r="S94" i="3"/>
  <c r="S96" i="3"/>
  <c r="Q114" i="3"/>
  <c r="N115" i="3"/>
  <c r="L103" i="5"/>
  <c r="M81" i="3"/>
  <c r="X136" i="2"/>
  <c r="X143" i="2"/>
  <c r="J119" i="3"/>
  <c r="Y129" i="2"/>
  <c r="Y134" i="2"/>
  <c r="P114" i="3"/>
  <c r="AC115" i="3"/>
  <c r="AH36" i="14"/>
  <c r="U190" i="7"/>
  <c r="U191" i="7"/>
  <c r="AE255" i="7"/>
  <c r="AE258" i="7"/>
  <c r="AE259" i="7"/>
  <c r="M122" i="3"/>
  <c r="O84" i="5"/>
  <c r="O102" i="7"/>
  <c r="Q80" i="3"/>
  <c r="Q82" i="3"/>
  <c r="E96" i="5"/>
  <c r="AB179" i="7"/>
  <c r="H82" i="5"/>
  <c r="Z121" i="3"/>
  <c r="F181" i="2"/>
  <c r="AB127" i="3"/>
  <c r="AF40" i="14"/>
  <c r="G58" i="5"/>
  <c r="AB48" i="3"/>
  <c r="AE179" i="7"/>
  <c r="AE177" i="7"/>
  <c r="X103" i="5"/>
  <c r="X104" i="5"/>
  <c r="L194" i="7"/>
  <c r="V71" i="7"/>
  <c r="N61" i="14"/>
  <c r="W80" i="3"/>
  <c r="W82" i="3"/>
  <c r="C72" i="5"/>
  <c r="L80" i="3"/>
  <c r="L82" i="3"/>
  <c r="K23" i="1"/>
  <c r="AA189" i="7"/>
  <c r="K156" i="7"/>
  <c r="K157" i="7"/>
  <c r="O122" i="7"/>
  <c r="N106" i="3"/>
  <c r="L98" i="3"/>
  <c r="P113" i="3"/>
  <c r="P189" i="7"/>
  <c r="AC38" i="3"/>
  <c r="P75" i="3"/>
  <c r="P77" i="3"/>
  <c r="N194" i="7"/>
  <c r="N129" i="2"/>
  <c r="N134" i="2"/>
  <c r="V84" i="3"/>
  <c r="Y38" i="3"/>
  <c r="I96" i="5"/>
  <c r="AA38" i="14"/>
  <c r="AC84" i="3"/>
  <c r="L135" i="2"/>
  <c r="U72" i="3"/>
  <c r="U137" i="2"/>
  <c r="C83" i="5"/>
  <c r="T259" i="7"/>
  <c r="N121" i="3"/>
  <c r="Z194" i="7"/>
  <c r="O96" i="5"/>
  <c r="AG38" i="14"/>
  <c r="U122" i="7"/>
  <c r="T106" i="3"/>
  <c r="I61" i="14"/>
  <c r="U84" i="5"/>
  <c r="AC68" i="5"/>
  <c r="E101" i="7"/>
  <c r="E167" i="7"/>
  <c r="G122" i="3"/>
  <c r="P102" i="5"/>
  <c r="P179" i="7"/>
  <c r="R98" i="7"/>
  <c r="P84" i="3"/>
  <c r="G32" i="3"/>
  <c r="G71" i="3"/>
  <c r="G72" i="3"/>
  <c r="D72" i="3"/>
  <c r="S75" i="5"/>
  <c r="I220" i="7"/>
  <c r="F84" i="3"/>
  <c r="S119" i="3"/>
  <c r="E67" i="5"/>
  <c r="L259" i="7"/>
  <c r="AN40" i="14"/>
  <c r="I71" i="3"/>
  <c r="Y119" i="3"/>
  <c r="E68" i="7"/>
  <c r="M160" i="2"/>
  <c r="M162" i="2"/>
  <c r="M83" i="2"/>
  <c r="M127" i="2"/>
  <c r="Z95" i="5"/>
  <c r="D134" i="2"/>
  <c r="B134" i="2"/>
  <c r="AA119" i="3"/>
  <c r="O98" i="3"/>
  <c r="AB121" i="3"/>
  <c r="AA127" i="3"/>
  <c r="W190" i="2"/>
  <c r="W79" i="2"/>
  <c r="W77" i="2"/>
  <c r="U127" i="3"/>
  <c r="G110" i="3"/>
  <c r="G127" i="3"/>
  <c r="K121" i="3"/>
  <c r="F121" i="3"/>
  <c r="M127" i="3"/>
  <c r="F127" i="2"/>
  <c r="F107" i="3"/>
  <c r="C90" i="5"/>
  <c r="D102" i="5"/>
  <c r="D96" i="5"/>
  <c r="S123" i="3"/>
  <c r="R122" i="7"/>
  <c r="Q106" i="3"/>
  <c r="I175" i="7"/>
  <c r="AV61" i="14"/>
  <c r="R220" i="7"/>
  <c r="Q157" i="7"/>
  <c r="Q156" i="7"/>
  <c r="V93" i="7"/>
  <c r="H114" i="3"/>
  <c r="T223" i="7"/>
  <c r="AD194" i="7"/>
  <c r="AB75" i="5"/>
  <c r="P86" i="3"/>
  <c r="I160" i="2"/>
  <c r="R179" i="7"/>
  <c r="F222" i="2"/>
  <c r="F90" i="3"/>
  <c r="U83" i="2"/>
  <c r="U127" i="2"/>
  <c r="S95" i="5"/>
  <c r="T157" i="7"/>
  <c r="T156" i="7"/>
  <c r="V108" i="3"/>
  <c r="V110" i="3"/>
  <c r="V127" i="3"/>
  <c r="Z80" i="3"/>
  <c r="Z82" i="3"/>
  <c r="I28" i="11"/>
  <c r="AA125" i="3"/>
  <c r="X38" i="3"/>
  <c r="Z84" i="5"/>
  <c r="K26" i="1"/>
  <c r="K31" i="1"/>
  <c r="E120" i="7"/>
  <c r="V175" i="7"/>
  <c r="W38" i="3"/>
  <c r="S190" i="2"/>
  <c r="S129" i="2"/>
  <c r="S134" i="2"/>
  <c r="E270" i="7"/>
  <c r="AB175" i="7"/>
  <c r="N189" i="7"/>
  <c r="AA80" i="3"/>
  <c r="AA82" i="3"/>
  <c r="Q115" i="3"/>
  <c r="M129" i="2"/>
  <c r="M134" i="2"/>
  <c r="O127" i="3"/>
  <c r="M98" i="7"/>
  <c r="E95" i="5"/>
  <c r="C95" i="5"/>
  <c r="Y104" i="5"/>
  <c r="I114" i="3"/>
  <c r="I102" i="5"/>
  <c r="I103" i="5"/>
  <c r="J81" i="3"/>
  <c r="N220" i="7"/>
  <c r="Q75" i="3"/>
  <c r="Q77" i="3"/>
  <c r="L28" i="1"/>
  <c r="R191" i="7"/>
  <c r="R190" i="7"/>
  <c r="AE194" i="7"/>
  <c r="AC44" i="3"/>
  <c r="AC48" i="3"/>
  <c r="AC119" i="3"/>
  <c r="AA115" i="3"/>
  <c r="X174" i="7"/>
  <c r="X222" i="7"/>
  <c r="U102" i="7"/>
  <c r="M75" i="3"/>
  <c r="M77" i="3"/>
  <c r="X40" i="14"/>
  <c r="F47" i="5"/>
  <c r="X34" i="14"/>
  <c r="X33" i="14"/>
  <c r="AV33" i="14"/>
  <c r="W82" i="5"/>
  <c r="X82" i="5"/>
  <c r="T96" i="5"/>
  <c r="AL38" i="14"/>
  <c r="N82" i="5"/>
  <c r="D90" i="5"/>
  <c r="C80" i="5"/>
  <c r="L96" i="5"/>
  <c r="AD38" i="14"/>
  <c r="F113" i="3"/>
  <c r="F115" i="3"/>
  <c r="Q127" i="3"/>
  <c r="T93" i="7"/>
  <c r="Q194" i="7"/>
  <c r="Q174" i="7"/>
  <c r="Q222" i="7"/>
  <c r="U121" i="3"/>
  <c r="AC80" i="3"/>
  <c r="AC82" i="3"/>
  <c r="AC86" i="3"/>
  <c r="V94" i="3"/>
  <c r="V96" i="3"/>
  <c r="Y110" i="3"/>
  <c r="I48" i="3"/>
  <c r="F88" i="3"/>
  <c r="F96" i="3"/>
  <c r="F98" i="3"/>
  <c r="I122" i="3"/>
  <c r="R181" i="2"/>
  <c r="R183" i="2"/>
  <c r="I58" i="5"/>
  <c r="Z71" i="3"/>
  <c r="E137" i="2"/>
  <c r="D137" i="2"/>
  <c r="V160" i="2"/>
  <c r="V162" i="2"/>
  <c r="AB67" i="5"/>
  <c r="AB58" i="5"/>
  <c r="W125" i="3"/>
  <c r="Q72" i="3"/>
  <c r="H38" i="3"/>
  <c r="AI61" i="14"/>
  <c r="V190" i="2"/>
  <c r="V129" i="2"/>
  <c r="V134" i="2"/>
  <c r="AD122" i="7"/>
  <c r="AC106" i="3"/>
  <c r="Y98" i="7"/>
  <c r="R121" i="3"/>
  <c r="D187" i="2"/>
  <c r="W194" i="7"/>
  <c r="AA82" i="5"/>
  <c r="P95" i="5"/>
  <c r="X120" i="7"/>
  <c r="X122" i="7"/>
  <c r="W106" i="3"/>
  <c r="E176" i="7"/>
  <c r="AA67" i="5"/>
  <c r="AA58" i="5"/>
  <c r="X179" i="7"/>
  <c r="K18" i="1"/>
  <c r="J98" i="7"/>
  <c r="AH61" i="14"/>
  <c r="V121" i="3"/>
  <c r="AQ57" i="14"/>
  <c r="L119" i="3"/>
  <c r="W84" i="3"/>
  <c r="H194" i="7"/>
  <c r="E194" i="7"/>
  <c r="X122" i="3"/>
  <c r="E216" i="2"/>
  <c r="D216" i="2"/>
  <c r="G124" i="2"/>
  <c r="G132" i="2"/>
  <c r="P135" i="2"/>
  <c r="T220" i="7"/>
  <c r="E212" i="2"/>
  <c r="D212" i="2"/>
  <c r="L175" i="7"/>
  <c r="Z75" i="3"/>
  <c r="Z77" i="3"/>
  <c r="W160" i="2"/>
  <c r="W162" i="2"/>
  <c r="W83" i="2"/>
  <c r="W127" i="2"/>
  <c r="G75" i="3"/>
  <c r="G77" i="3"/>
  <c r="AA110" i="3"/>
  <c r="Q102" i="5"/>
  <c r="X127" i="3"/>
  <c r="Q189" i="7"/>
  <c r="G80" i="3"/>
  <c r="G82" i="3"/>
  <c r="AB84" i="5"/>
  <c r="F84" i="5"/>
  <c r="R115" i="3"/>
  <c r="I82" i="5"/>
  <c r="AL61" i="14"/>
  <c r="O255" i="7"/>
  <c r="O258" i="7"/>
  <c r="O259" i="7"/>
  <c r="X189" i="7"/>
  <c r="M96" i="5"/>
  <c r="AE38" i="14"/>
  <c r="U110" i="3"/>
  <c r="AC194" i="7"/>
  <c r="J102" i="7"/>
  <c r="AA255" i="7"/>
  <c r="AA258" i="7"/>
  <c r="AA259" i="7"/>
  <c r="V119" i="3"/>
  <c r="U60" i="5"/>
  <c r="V80" i="3"/>
  <c r="V82" i="3"/>
  <c r="Y175" i="7"/>
  <c r="AA38" i="3"/>
  <c r="E217" i="7"/>
  <c r="S103" i="5"/>
  <c r="T81" i="3"/>
  <c r="S84" i="3"/>
  <c r="T258" i="7"/>
  <c r="Z102" i="5"/>
  <c r="H121" i="3"/>
  <c r="K93" i="7"/>
  <c r="U69" i="7"/>
  <c r="M188" i="7"/>
  <c r="P129" i="2"/>
  <c r="P134" i="2"/>
  <c r="M82" i="5"/>
  <c r="D75" i="5"/>
  <c r="E65" i="5"/>
  <c r="C65" i="5"/>
  <c r="AB194" i="7"/>
  <c r="Y115" i="3"/>
  <c r="F59" i="5"/>
  <c r="F60" i="5"/>
  <c r="V123" i="3"/>
  <c r="AK36" i="14"/>
  <c r="T84" i="3"/>
  <c r="H102" i="5"/>
  <c r="R119" i="3"/>
  <c r="K84" i="3"/>
  <c r="L255" i="7"/>
  <c r="L258" i="7"/>
  <c r="V38" i="3"/>
  <c r="AB47" i="5"/>
  <c r="AT34" i="14"/>
  <c r="AT33" i="14"/>
  <c r="N103" i="5"/>
  <c r="O81" i="3"/>
  <c r="U170" i="2"/>
  <c r="AB85" i="5"/>
  <c r="AC81" i="5"/>
  <c r="Q179" i="7"/>
  <c r="AU61" i="14"/>
  <c r="K110" i="3"/>
  <c r="K22" i="1"/>
  <c r="H179" i="7"/>
  <c r="E179" i="7"/>
  <c r="G48" i="3"/>
  <c r="Q223" i="7"/>
  <c r="Y190" i="2"/>
  <c r="Y79" i="2"/>
  <c r="Y77" i="2"/>
  <c r="E183" i="2"/>
  <c r="E130" i="2"/>
  <c r="D130" i="2"/>
  <c r="D118" i="3"/>
  <c r="M84" i="5"/>
  <c r="E98" i="7"/>
  <c r="E123" i="7"/>
  <c r="AV36" i="14"/>
  <c r="I124" i="7"/>
  <c r="Y54" i="14"/>
  <c r="I121" i="3"/>
  <c r="N71" i="7"/>
  <c r="J71" i="7"/>
  <c r="AB59" i="5"/>
  <c r="AB60" i="5"/>
  <c r="I75" i="5"/>
  <c r="F86" i="3"/>
  <c r="J103" i="5"/>
  <c r="K81" i="3"/>
  <c r="V52" i="14"/>
  <c r="O71" i="7"/>
  <c r="L174" i="7"/>
  <c r="L222" i="7"/>
  <c r="D218" i="2"/>
  <c r="N67" i="5"/>
  <c r="I67" i="5"/>
  <c r="K170" i="2"/>
  <c r="E80" i="3"/>
  <c r="E82" i="3"/>
  <c r="E86" i="3"/>
  <c r="D86" i="3"/>
  <c r="AQ40" i="14"/>
  <c r="T167" i="7"/>
  <c r="T176" i="7"/>
  <c r="V194" i="7"/>
  <c r="AB81" i="3"/>
  <c r="P80" i="3"/>
  <c r="P82" i="3"/>
  <c r="I194" i="7"/>
  <c r="R124" i="7"/>
  <c r="AH54" i="14"/>
  <c r="AB220" i="7"/>
  <c r="AD220" i="7"/>
  <c r="R120" i="7"/>
  <c r="AA98" i="7"/>
  <c r="AO40" i="14"/>
  <c r="U194" i="7"/>
  <c r="W179" i="7"/>
  <c r="AA75" i="5"/>
  <c r="AK61" i="14"/>
  <c r="K194" i="7"/>
  <c r="F102" i="5"/>
  <c r="G191" i="2"/>
  <c r="G96" i="5"/>
  <c r="Y38" i="14"/>
  <c r="M119" i="3"/>
  <c r="P61" i="14"/>
  <c r="X138" i="7"/>
  <c r="V51" i="5"/>
  <c r="X98" i="7"/>
  <c r="AD175" i="7"/>
  <c r="U93" i="7"/>
  <c r="W223" i="7"/>
  <c r="AI36" i="14"/>
  <c r="AI57" i="14"/>
  <c r="X84" i="3"/>
  <c r="S48" i="3"/>
  <c r="R38" i="3"/>
  <c r="Z175" i="7"/>
  <c r="M125" i="3"/>
  <c r="O102" i="5"/>
  <c r="AF36" i="14"/>
  <c r="W71" i="3"/>
  <c r="W120" i="7"/>
  <c r="N94" i="3"/>
  <c r="N96" i="3"/>
  <c r="N125" i="3"/>
  <c r="AA113" i="3"/>
  <c r="D53" i="3"/>
  <c r="E103" i="3"/>
  <c r="J102" i="5"/>
  <c r="U115" i="3"/>
  <c r="S121" i="3"/>
  <c r="R107" i="5"/>
  <c r="T255" i="7"/>
  <c r="L121" i="3"/>
  <c r="X102" i="7"/>
  <c r="K125" i="3"/>
  <c r="J93" i="7"/>
  <c r="P72" i="3"/>
  <c r="O110" i="3"/>
  <c r="R190" i="2"/>
  <c r="R129" i="2"/>
  <c r="R134" i="2"/>
  <c r="E92" i="7"/>
  <c r="H93" i="7"/>
  <c r="H115" i="3"/>
  <c r="AD114" i="3"/>
  <c r="S58" i="5"/>
  <c r="I102" i="7"/>
  <c r="I98" i="3"/>
  <c r="I159" i="2"/>
  <c r="R80" i="3"/>
  <c r="R82" i="3"/>
  <c r="L127" i="3"/>
  <c r="AE189" i="7"/>
  <c r="H61" i="14"/>
  <c r="E188" i="7"/>
  <c r="AN57" i="14"/>
  <c r="G44" i="3"/>
  <c r="J96" i="7"/>
  <c r="J99" i="7"/>
  <c r="C37" i="5"/>
  <c r="K59" i="5"/>
  <c r="K60" i="5"/>
  <c r="AB181" i="7"/>
  <c r="AB188" i="7"/>
  <c r="K51" i="5"/>
  <c r="Y174" i="7"/>
  <c r="Y222" i="7"/>
  <c r="L52" i="14"/>
  <c r="AT61" i="14"/>
  <c r="O69" i="7"/>
  <c r="AQ36" i="14"/>
  <c r="Y113" i="3"/>
  <c r="I179" i="7"/>
  <c r="Z189" i="7"/>
  <c r="V120" i="7"/>
  <c r="R122" i="3"/>
  <c r="H125" i="3"/>
  <c r="U107" i="5"/>
  <c r="W255" i="7"/>
  <c r="W258" i="7"/>
  <c r="W259" i="7"/>
  <c r="O58" i="5"/>
  <c r="E99" i="7"/>
  <c r="D84" i="5"/>
  <c r="C84" i="5"/>
  <c r="K71" i="3"/>
  <c r="AA95" i="5"/>
  <c r="M194" i="7"/>
  <c r="AA98" i="3"/>
  <c r="I72" i="5"/>
  <c r="W95" i="5"/>
  <c r="Z48" i="3"/>
  <c r="Z119" i="3"/>
  <c r="D210" i="2"/>
  <c r="E53" i="3"/>
  <c r="Z75" i="5"/>
  <c r="AA65" i="5"/>
  <c r="AF38" i="14"/>
  <c r="Y47" i="5"/>
  <c r="AQ34" i="14"/>
  <c r="AQ33" i="14"/>
  <c r="AD189" i="7"/>
  <c r="AB123" i="3"/>
  <c r="AB125" i="3"/>
  <c r="Z114" i="3"/>
  <c r="AG40" i="14"/>
  <c r="N170" i="2"/>
  <c r="N179" i="7"/>
  <c r="J189" i="7"/>
  <c r="AB81" i="5"/>
  <c r="Y80" i="2"/>
  <c r="Y124" i="2"/>
  <c r="E124" i="7"/>
  <c r="H124" i="7"/>
  <c r="X54" i="14"/>
  <c r="Z82" i="5"/>
  <c r="K61" i="14"/>
  <c r="S86" i="3"/>
  <c r="T142" i="2"/>
  <c r="D89" i="3"/>
  <c r="V179" i="7"/>
  <c r="AC67" i="5"/>
  <c r="AC58" i="5"/>
  <c r="G129" i="2"/>
  <c r="G134" i="2"/>
  <c r="T80" i="3"/>
  <c r="T82" i="3"/>
  <c r="X95" i="5"/>
  <c r="V47" i="5"/>
  <c r="AN34" i="14"/>
  <c r="AN33" i="14"/>
  <c r="O67" i="5"/>
  <c r="J67" i="5"/>
  <c r="F96" i="5"/>
  <c r="X38" i="14"/>
  <c r="Q135" i="2"/>
  <c r="AU40" i="14"/>
  <c r="M181" i="7"/>
  <c r="M175" i="7"/>
  <c r="R75" i="3"/>
  <c r="R77" i="3"/>
  <c r="D53" i="11"/>
  <c r="J69" i="7"/>
  <c r="Q93" i="7"/>
  <c r="AC61" i="14"/>
  <c r="X102" i="5"/>
  <c r="O175" i="7"/>
  <c r="L123" i="3"/>
  <c r="X48" i="3"/>
  <c r="J179" i="7"/>
  <c r="O123" i="3"/>
  <c r="AD125" i="3"/>
  <c r="E113" i="3"/>
  <c r="H96" i="5"/>
  <c r="Z38" i="14"/>
  <c r="Y194" i="7"/>
  <c r="AA175" i="7"/>
  <c r="Z90" i="5"/>
  <c r="AA48" i="3"/>
  <c r="L220" i="7"/>
  <c r="L94" i="3"/>
  <c r="L96" i="3"/>
  <c r="Z124" i="7"/>
  <c r="AP54" i="14"/>
  <c r="AP61" i="14"/>
  <c r="P71" i="7"/>
  <c r="H156" i="7"/>
  <c r="E156" i="7"/>
  <c r="J123" i="3"/>
  <c r="O115" i="3"/>
  <c r="Z40" i="14"/>
  <c r="AD102" i="7"/>
  <c r="S189" i="7"/>
  <c r="AC72" i="5"/>
  <c r="Z98" i="7"/>
  <c r="W96" i="5"/>
  <c r="AO38" i="14"/>
  <c r="AB84" i="3"/>
  <c r="N102" i="7"/>
  <c r="J181" i="2"/>
  <c r="J183" i="2"/>
  <c r="B136" i="2"/>
  <c r="AA85" i="5"/>
  <c r="AA84" i="5"/>
  <c r="M220" i="7"/>
  <c r="AE220" i="7"/>
  <c r="R83" i="5"/>
  <c r="G84" i="3"/>
  <c r="Q90" i="5"/>
  <c r="Y59" i="5"/>
  <c r="Y60" i="5"/>
  <c r="Z98" i="3"/>
  <c r="E141" i="7"/>
  <c r="H141" i="7"/>
  <c r="H160" i="7"/>
  <c r="H167" i="7"/>
  <c r="H176" i="7"/>
  <c r="H223" i="7"/>
  <c r="E223" i="7"/>
  <c r="L179" i="7"/>
  <c r="K27" i="1"/>
  <c r="O90" i="5"/>
  <c r="Q258" i="7"/>
  <c r="Q259" i="7"/>
  <c r="J176" i="7"/>
  <c r="M80" i="3"/>
  <c r="M82" i="3"/>
  <c r="Q71" i="7"/>
  <c r="P75" i="5"/>
  <c r="M113" i="3"/>
  <c r="N124" i="2"/>
  <c r="N132" i="2"/>
  <c r="Y179" i="7"/>
  <c r="AV40" i="14"/>
  <c r="N81" i="3"/>
  <c r="S223" i="7"/>
  <c r="O174" i="7"/>
  <c r="O222" i="7"/>
  <c r="R93" i="7"/>
  <c r="P194" i="7"/>
  <c r="V48" i="3"/>
  <c r="V69" i="7"/>
  <c r="AE93" i="7"/>
  <c r="W189" i="7"/>
  <c r="S102" i="5"/>
  <c r="AE40" i="14"/>
  <c r="Q119" i="3"/>
  <c r="W114" i="3"/>
  <c r="P71" i="3"/>
  <c r="Q95" i="5"/>
  <c r="AA72" i="3"/>
  <c r="AA104" i="5"/>
  <c r="AA103" i="5"/>
  <c r="Q127" i="2"/>
  <c r="H142" i="2"/>
  <c r="E181" i="7"/>
  <c r="U71" i="3"/>
  <c r="M122" i="7"/>
  <c r="L106" i="3"/>
  <c r="U65" i="5"/>
  <c r="T114" i="3"/>
  <c r="O170" i="2"/>
  <c r="C94" i="5"/>
  <c r="R138" i="7"/>
  <c r="P51" i="5"/>
  <c r="I52" i="14"/>
  <c r="E173" i="7"/>
  <c r="L170" i="2"/>
  <c r="P170" i="2"/>
  <c r="AG57" i="14"/>
  <c r="AD86" i="3"/>
  <c r="S220" i="7"/>
  <c r="F187" i="2"/>
  <c r="E229" i="2"/>
  <c r="D229" i="2"/>
  <c r="E226" i="2"/>
  <c r="E114" i="3"/>
  <c r="M72" i="3"/>
  <c r="AJ36" i="14"/>
  <c r="AA71" i="7"/>
  <c r="Y122" i="3"/>
  <c r="F261" i="7"/>
  <c r="E261" i="7"/>
  <c r="M110" i="3"/>
  <c r="Y40" i="14"/>
  <c r="Y65" i="5"/>
  <c r="S222" i="7"/>
  <c r="Y69" i="7"/>
  <c r="J220" i="7"/>
  <c r="Q220" i="7"/>
  <c r="T102" i="7"/>
  <c r="AA93" i="7"/>
  <c r="N175" i="7"/>
  <c r="AC113" i="3"/>
  <c r="Z61" i="14"/>
  <c r="T96" i="7"/>
  <c r="T99" i="7"/>
  <c r="AB44" i="3"/>
  <c r="U113" i="3"/>
  <c r="E89" i="3"/>
  <c r="N122" i="3"/>
  <c r="K75" i="3"/>
  <c r="K77" i="3"/>
  <c r="W47" i="5"/>
  <c r="AO34" i="14"/>
  <c r="AO33" i="14"/>
  <c r="AC71" i="3"/>
  <c r="AD40" i="14"/>
  <c r="V59" i="5"/>
  <c r="V60" i="5"/>
  <c r="E96" i="7"/>
  <c r="N75" i="3"/>
  <c r="N77" i="3"/>
  <c r="Y58" i="5"/>
  <c r="AA174" i="7"/>
  <c r="AA222" i="7"/>
  <c r="F169" i="7"/>
  <c r="E169" i="7"/>
  <c r="Y80" i="3"/>
  <c r="Y82" i="3"/>
  <c r="Y86" i="3"/>
  <c r="C85" i="5"/>
  <c r="G47" i="5"/>
  <c r="Y34" i="14"/>
  <c r="Y33" i="14"/>
  <c r="W175" i="7"/>
  <c r="M255" i="7"/>
  <c r="M258" i="7"/>
  <c r="M259" i="7"/>
  <c r="AC103" i="5"/>
  <c r="AD81" i="3"/>
  <c r="U38" i="3"/>
  <c r="AA75" i="3"/>
  <c r="AA77" i="3"/>
  <c r="X125" i="3"/>
  <c r="P123" i="3"/>
  <c r="C56" i="5"/>
  <c r="M59" i="5"/>
  <c r="M60" i="5"/>
  <c r="N80" i="3"/>
  <c r="N82" i="3"/>
  <c r="N86" i="3"/>
  <c r="T61" i="14"/>
  <c r="E189" i="7"/>
  <c r="N69" i="7"/>
  <c r="W122" i="3"/>
  <c r="U160" i="2"/>
  <c r="U162" i="2"/>
  <c r="K190" i="2"/>
  <c r="K129" i="2"/>
  <c r="K134" i="2"/>
  <c r="E122" i="7"/>
  <c r="T120" i="7"/>
  <c r="AA102" i="7"/>
  <c r="S113" i="3"/>
  <c r="X185" i="2"/>
  <c r="Y179" i="2"/>
  <c r="Y181" i="2"/>
  <c r="Y183" i="2"/>
  <c r="N123" i="3"/>
  <c r="AB57" i="5"/>
  <c r="Q67" i="5"/>
  <c r="Q58" i="5"/>
  <c r="R102" i="7"/>
  <c r="H94" i="3"/>
  <c r="H96" i="3"/>
  <c r="X47" i="5"/>
  <c r="AP34" i="14"/>
  <c r="AP33" i="14"/>
  <c r="AA61" i="14"/>
  <c r="Z141" i="7"/>
  <c r="Z160" i="7"/>
  <c r="Z167" i="7"/>
  <c r="Z176" i="7"/>
  <c r="Z223" i="7"/>
  <c r="F76" i="3"/>
  <c r="D76" i="3"/>
  <c r="Y94" i="3"/>
  <c r="Y96" i="3"/>
  <c r="W119" i="3"/>
  <c r="G65" i="5"/>
  <c r="Q71" i="3"/>
  <c r="H191" i="7"/>
  <c r="E191" i="7"/>
  <c r="M123" i="3"/>
  <c r="L84" i="5"/>
  <c r="S82" i="5"/>
  <c r="X59" i="14"/>
  <c r="AV59" i="14"/>
  <c r="W174" i="7"/>
  <c r="W222" i="7"/>
  <c r="AC179" i="7"/>
  <c r="H65" i="5"/>
  <c r="AB51" i="5"/>
  <c r="R123" i="3"/>
  <c r="P174" i="7"/>
  <c r="P222" i="7"/>
  <c r="AD80" i="3"/>
  <c r="AD82" i="3"/>
  <c r="V181" i="2"/>
  <c r="V183" i="2"/>
  <c r="V80" i="2"/>
  <c r="V124" i="2"/>
  <c r="L189" i="7"/>
  <c r="H159" i="2"/>
  <c r="J57" i="5"/>
  <c r="Z83" i="5"/>
  <c r="Z107" i="5"/>
  <c r="AB255" i="7"/>
  <c r="AB258" i="7"/>
  <c r="AB259" i="7"/>
  <c r="J194" i="7"/>
  <c r="J167" i="7"/>
  <c r="V102" i="7"/>
  <c r="AA102" i="5"/>
  <c r="X93" i="7"/>
  <c r="P98" i="3"/>
  <c r="AM36" i="14"/>
  <c r="Y107" i="5"/>
  <c r="AV52" i="14"/>
  <c r="K107" i="5"/>
  <c r="AB120" i="7"/>
  <c r="AA94" i="3"/>
  <c r="AA96" i="3"/>
  <c r="T84" i="5"/>
  <c r="P38" i="3"/>
  <c r="E269" i="7"/>
  <c r="AG36" i="14"/>
  <c r="G121" i="3"/>
  <c r="Q167" i="7"/>
  <c r="Q176" i="7"/>
  <c r="J175" i="7"/>
  <c r="L122" i="7"/>
  <c r="K106" i="3"/>
  <c r="P98" i="7"/>
  <c r="R194" i="7"/>
  <c r="M179" i="7"/>
  <c r="O173" i="7"/>
  <c r="O181" i="7"/>
  <c r="O188" i="7"/>
  <c r="AE98" i="7"/>
  <c r="I129" i="2"/>
  <c r="I134" i="2"/>
  <c r="AB102" i="5"/>
  <c r="F82" i="5"/>
  <c r="G190" i="2"/>
  <c r="G79" i="2"/>
  <c r="G77" i="2"/>
  <c r="S175" i="7"/>
  <c r="S174" i="7"/>
  <c r="X164" i="2"/>
  <c r="Y158" i="2"/>
  <c r="Y160" i="2"/>
  <c r="Y162" i="2"/>
  <c r="L124" i="2"/>
  <c r="L132" i="2"/>
  <c r="R48" i="3"/>
  <c r="G102" i="7"/>
  <c r="W65" i="5"/>
  <c r="K96" i="7"/>
  <c r="K99" i="7"/>
  <c r="L113" i="3"/>
  <c r="AA123" i="3"/>
  <c r="Q255" i="7"/>
  <c r="O83" i="5"/>
  <c r="O107" i="5"/>
  <c r="P121" i="3"/>
  <c r="N95" i="5"/>
  <c r="N96" i="5"/>
  <c r="H90" i="5"/>
  <c r="H83" i="5"/>
  <c r="H107" i="5"/>
  <c r="J255" i="7"/>
  <c r="J258" i="7"/>
  <c r="J259" i="7"/>
  <c r="X110" i="3"/>
  <c r="O114" i="3"/>
  <c r="V82" i="5"/>
  <c r="U59" i="5"/>
  <c r="AC107" i="5"/>
  <c r="N190" i="2"/>
  <c r="N79" i="2"/>
  <c r="N77" i="2"/>
  <c r="AD223" i="7"/>
  <c r="Z67" i="5"/>
  <c r="J124" i="2"/>
  <c r="J132" i="2"/>
  <c r="F108" i="3"/>
  <c r="G98" i="3"/>
  <c r="J56" i="5"/>
  <c r="AS36" i="14"/>
  <c r="T90" i="5"/>
  <c r="U96" i="5"/>
  <c r="AM38" i="14"/>
  <c r="R94" i="3"/>
  <c r="R96" i="3"/>
  <c r="W84" i="5"/>
  <c r="O220" i="7"/>
  <c r="K113" i="3"/>
  <c r="D220" i="2"/>
  <c r="D224" i="2"/>
  <c r="M142" i="2"/>
  <c r="Z69" i="7"/>
  <c r="N47" i="5"/>
  <c r="AF34" i="14"/>
  <c r="AF33" i="14"/>
  <c r="M93" i="7"/>
  <c r="F220" i="2"/>
  <c r="Y75" i="3"/>
  <c r="Y77" i="3"/>
  <c r="Y102" i="7"/>
  <c r="H123" i="3"/>
  <c r="F67" i="5"/>
  <c r="F58" i="5"/>
  <c r="F258" i="7"/>
  <c r="F259" i="7"/>
  <c r="F262" i="7"/>
  <c r="E262" i="7"/>
  <c r="H59" i="5"/>
  <c r="H60" i="5"/>
  <c r="I80" i="3"/>
  <c r="I82" i="3"/>
  <c r="I86" i="3"/>
  <c r="Y173" i="7"/>
  <c r="Y181" i="7"/>
  <c r="Y188" i="7"/>
  <c r="R174" i="7"/>
  <c r="R222" i="7"/>
  <c r="V220" i="7"/>
  <c r="V113" i="3"/>
  <c r="N174" i="7"/>
  <c r="N222" i="7"/>
  <c r="AR61" i="14"/>
  <c r="V90" i="5"/>
  <c r="V102" i="5"/>
  <c r="R58" i="5"/>
  <c r="S167" i="7"/>
  <c r="S176" i="7"/>
  <c r="I174" i="7"/>
  <c r="I222" i="7"/>
  <c r="X69" i="7"/>
  <c r="X71" i="7"/>
  <c r="H157" i="7"/>
  <c r="E157" i="7"/>
  <c r="AB36" i="14"/>
  <c r="AB57" i="14"/>
  <c r="Q83" i="2"/>
  <c r="AD181" i="7"/>
  <c r="AD188" i="7"/>
  <c r="O223" i="7"/>
  <c r="P90" i="5"/>
  <c r="J122" i="7"/>
  <c r="I106" i="3"/>
  <c r="F218" i="2"/>
  <c r="L48" i="3"/>
  <c r="V44" i="3"/>
  <c r="AC127" i="3"/>
  <c r="Y57" i="5"/>
  <c r="Y56" i="5"/>
  <c r="M138" i="7"/>
  <c r="AL36" i="14"/>
  <c r="AL57" i="14"/>
  <c r="AE126" i="7"/>
  <c r="J122" i="3"/>
  <c r="T127" i="3"/>
  <c r="G67" i="5"/>
  <c r="AN36" i="14"/>
  <c r="G36" i="3"/>
  <c r="G40" i="3"/>
  <c r="X59" i="5"/>
  <c r="X60" i="5"/>
  <c r="K124" i="7"/>
  <c r="AA54" i="14"/>
  <c r="S90" i="5"/>
  <c r="Y51" i="5"/>
  <c r="X57" i="5"/>
  <c r="P58" i="5"/>
  <c r="AI40" i="14"/>
  <c r="M72" i="5"/>
  <c r="AK40" i="14"/>
  <c r="T121" i="3"/>
  <c r="AS61" i="14"/>
  <c r="W142" i="2"/>
  <c r="S98" i="7"/>
  <c r="U120" i="7"/>
  <c r="AQ61" i="14"/>
  <c r="Z80" i="5"/>
  <c r="M52" i="14"/>
  <c r="Z120" i="7"/>
  <c r="J90" i="5"/>
  <c r="L223" i="7"/>
  <c r="C35" i="5"/>
  <c r="AS40" i="14"/>
  <c r="J75" i="5"/>
  <c r="H84" i="5"/>
  <c r="N52" i="14"/>
  <c r="X220" i="7"/>
  <c r="P220" i="7"/>
  <c r="L102" i="5"/>
  <c r="Y108" i="3"/>
  <c r="R90" i="5"/>
  <c r="R102" i="5"/>
  <c r="X123" i="3"/>
  <c r="H56" i="5"/>
  <c r="H57" i="5"/>
  <c r="U175" i="7"/>
  <c r="G83" i="2"/>
  <c r="G127" i="2"/>
  <c r="O98" i="7"/>
  <c r="AD179" i="7"/>
  <c r="P82" i="5"/>
  <c r="AD173" i="7"/>
  <c r="AD174" i="7"/>
  <c r="AD222" i="7"/>
  <c r="AB72" i="3"/>
  <c r="AB90" i="5"/>
  <c r="AE124" i="7"/>
  <c r="AU54" i="14"/>
  <c r="S72" i="5"/>
  <c r="AA194" i="7"/>
  <c r="F107" i="5"/>
  <c r="H255" i="7"/>
  <c r="H258" i="7"/>
  <c r="H259" i="7"/>
  <c r="S96" i="5"/>
  <c r="AK38" i="14"/>
  <c r="F269" i="7"/>
  <c r="F270" i="7"/>
  <c r="G273" i="7"/>
  <c r="E273" i="7"/>
  <c r="AC122" i="7"/>
  <c r="AB106" i="3"/>
  <c r="X108" i="3"/>
  <c r="P44" i="3"/>
  <c r="P48" i="3"/>
  <c r="J82" i="5"/>
  <c r="AC123" i="3"/>
  <c r="P190" i="2"/>
  <c r="P79" i="2"/>
  <c r="P77" i="2"/>
  <c r="P124" i="2"/>
  <c r="P132" i="2"/>
  <c r="L98" i="7"/>
  <c r="W59" i="5"/>
  <c r="W60" i="5"/>
  <c r="X80" i="3"/>
  <c r="X82" i="3"/>
  <c r="S102" i="7"/>
  <c r="AJ61" i="14"/>
  <c r="AD75" i="3"/>
  <c r="AD77" i="3"/>
  <c r="P122" i="7"/>
  <c r="O106" i="3"/>
  <c r="U61" i="14"/>
  <c r="AO36" i="14"/>
  <c r="AO57" i="14"/>
  <c r="P96" i="5"/>
  <c r="AH38" i="14"/>
  <c r="O80" i="3"/>
  <c r="O82" i="3"/>
  <c r="O86" i="3"/>
  <c r="C54" i="5"/>
  <c r="Q124" i="7"/>
  <c r="AG54" i="14"/>
  <c r="AG61" i="14"/>
  <c r="J96" i="5"/>
  <c r="AB38" i="14"/>
  <c r="H113" i="3"/>
  <c r="I96" i="7"/>
  <c r="I99" i="7"/>
  <c r="P102" i="7"/>
  <c r="G75" i="5"/>
  <c r="J48" i="3"/>
  <c r="P84" i="5"/>
  <c r="W173" i="7"/>
  <c r="W181" i="7"/>
  <c r="W188" i="7"/>
  <c r="AC220" i="7"/>
  <c r="R96" i="7"/>
  <c r="R99" i="7"/>
  <c r="Z94" i="3"/>
  <c r="Z96" i="3"/>
  <c r="AC189" i="7"/>
  <c r="AA179" i="7"/>
  <c r="T187" i="2"/>
  <c r="O120" i="7"/>
  <c r="W34" i="14"/>
  <c r="AE71" i="7"/>
  <c r="AD138" i="7"/>
  <c r="AB102" i="7"/>
  <c r="Q83" i="5"/>
  <c r="Q107" i="5"/>
  <c r="S255" i="7"/>
  <c r="S258" i="7"/>
  <c r="S259" i="7"/>
  <c r="G94" i="3"/>
  <c r="D94" i="3"/>
  <c r="K181" i="2"/>
  <c r="K183" i="2"/>
  <c r="N119" i="3"/>
  <c r="X67" i="5"/>
  <c r="Y99" i="7"/>
  <c r="AE36" i="14"/>
  <c r="D28" i="11"/>
  <c r="I27" i="11"/>
  <c r="I53" i="11"/>
  <c r="J107" i="5"/>
  <c r="AE175" i="7"/>
  <c r="L59" i="5"/>
  <c r="L60" i="5"/>
  <c r="Z65" i="5"/>
  <c r="M108" i="3"/>
  <c r="D27" i="11"/>
  <c r="P138" i="7"/>
  <c r="N51" i="5"/>
  <c r="W220" i="7"/>
  <c r="U67" i="5"/>
  <c r="U58" i="5"/>
  <c r="Q45" i="5"/>
  <c r="R104" i="3"/>
  <c r="R105" i="3"/>
  <c r="R108" i="3"/>
  <c r="I90" i="5"/>
  <c r="K83" i="5"/>
  <c r="AB96" i="7"/>
  <c r="AB99" i="7"/>
  <c r="O84" i="3"/>
  <c r="L71" i="7"/>
  <c r="E216" i="7"/>
  <c r="E66" i="5"/>
  <c r="C66" i="5"/>
  <c r="U44" i="3"/>
  <c r="G102" i="5"/>
  <c r="AA220" i="7"/>
  <c r="AA223" i="7"/>
  <c r="D228" i="2"/>
  <c r="Y93" i="7"/>
  <c r="Y96" i="7"/>
  <c r="AD110" i="3"/>
  <c r="O135" i="2"/>
  <c r="M71" i="3"/>
  <c r="R44" i="3"/>
  <c r="V72" i="3"/>
  <c r="J22" i="1"/>
  <c r="E131" i="7"/>
  <c r="X56" i="5"/>
  <c r="U220" i="7"/>
  <c r="F90" i="5"/>
  <c r="F83" i="5"/>
  <c r="AA90" i="5"/>
  <c r="H47" i="5"/>
  <c r="Z34" i="14"/>
  <c r="Z33" i="14"/>
  <c r="R189" i="7"/>
  <c r="I189" i="7"/>
  <c r="AC54" i="5"/>
  <c r="S179" i="7"/>
  <c r="E155" i="7"/>
  <c r="F105" i="3"/>
  <c r="AB173" i="7"/>
  <c r="AB174" i="7"/>
  <c r="AB222" i="7"/>
  <c r="X75" i="5"/>
  <c r="P65" i="5"/>
  <c r="AR57" i="14"/>
  <c r="X132" i="2"/>
  <c r="E72" i="5"/>
  <c r="E75" i="5"/>
  <c r="I54" i="5"/>
  <c r="X90" i="5"/>
  <c r="AA71" i="3"/>
  <c r="U189" i="7"/>
  <c r="Z181" i="7"/>
  <c r="Z188" i="7"/>
  <c r="Q124" i="2"/>
  <c r="Q132" i="2"/>
  <c r="I173" i="7"/>
  <c r="I181" i="7"/>
  <c r="I188" i="7"/>
  <c r="J47" i="5"/>
  <c r="AB34" i="14"/>
  <c r="AB33" i="14"/>
  <c r="W108" i="3"/>
  <c r="X83" i="5"/>
  <c r="X107" i="5"/>
  <c r="Z255" i="7"/>
  <c r="Z258" i="7"/>
  <c r="Z259" i="7"/>
  <c r="I223" i="7"/>
  <c r="T71" i="7"/>
  <c r="Y67" i="5"/>
  <c r="N223" i="7"/>
  <c r="AR36" i="14"/>
  <c r="J51" i="5"/>
  <c r="I51" i="5"/>
  <c r="E84" i="2"/>
  <c r="D84" i="2"/>
  <c r="AC120" i="7"/>
  <c r="H273" i="7"/>
  <c r="AD98" i="3"/>
  <c r="AE138" i="7"/>
  <c r="AC51" i="5"/>
  <c r="AC124" i="7"/>
  <c r="AS54" i="14"/>
  <c r="V71" i="3"/>
  <c r="W58" i="5"/>
  <c r="S38" i="3"/>
  <c r="W69" i="7"/>
  <c r="P57" i="5"/>
  <c r="P59" i="5"/>
  <c r="P60" i="5"/>
  <c r="D72" i="5"/>
  <c r="H96" i="7"/>
  <c r="H99" i="7"/>
  <c r="H102" i="7"/>
  <c r="U179" i="7"/>
  <c r="F80" i="3"/>
  <c r="F82" i="3"/>
  <c r="AC98" i="3"/>
  <c r="AB97" i="5"/>
  <c r="AC93" i="5"/>
  <c r="H80" i="3"/>
  <c r="H82" i="3"/>
  <c r="H86" i="3"/>
  <c r="G52" i="14"/>
  <c r="P72" i="5"/>
  <c r="AE223" i="7"/>
  <c r="K122" i="7"/>
  <c r="J106" i="3"/>
  <c r="J181" i="7"/>
  <c r="J188" i="7"/>
  <c r="M103" i="5"/>
  <c r="M104" i="5"/>
  <c r="I125" i="3"/>
  <c r="I47" i="5"/>
  <c r="AA34" i="14"/>
  <c r="AA33" i="14"/>
  <c r="X98" i="3"/>
  <c r="AD69" i="7"/>
  <c r="AD71" i="7"/>
  <c r="Q110" i="3"/>
  <c r="C52" i="5"/>
  <c r="E54" i="5"/>
  <c r="X194" i="7"/>
  <c r="W44" i="3"/>
  <c r="W48" i="3"/>
  <c r="P93" i="7"/>
  <c r="S122" i="7"/>
  <c r="R106" i="3"/>
  <c r="M48" i="3"/>
  <c r="E181" i="2"/>
  <c r="T67" i="5"/>
  <c r="T58" i="5"/>
  <c r="AC34" i="3"/>
  <c r="AC36" i="3"/>
  <c r="AC40" i="3"/>
  <c r="S34" i="3"/>
  <c r="S36" i="3"/>
  <c r="S40" i="3"/>
  <c r="S44" i="3"/>
  <c r="H116" i="7"/>
  <c r="E116" i="7"/>
  <c r="Q181" i="2"/>
  <c r="Q183" i="2"/>
  <c r="I98" i="7"/>
  <c r="U83" i="5"/>
  <c r="S141" i="7"/>
  <c r="S160" i="7"/>
  <c r="M173" i="7"/>
  <c r="M174" i="7"/>
  <c r="M222" i="7"/>
  <c r="U52" i="14"/>
  <c r="AE102" i="7"/>
  <c r="H135" i="7"/>
  <c r="E135" i="7"/>
  <c r="AA173" i="7"/>
  <c r="AA181" i="7"/>
  <c r="AA188" i="7"/>
  <c r="O48" i="3"/>
  <c r="O119" i="3"/>
  <c r="J94" i="3"/>
  <c r="J96" i="3"/>
  <c r="J98" i="3"/>
  <c r="K189" i="7"/>
  <c r="V34" i="14"/>
  <c r="V40" i="14"/>
  <c r="W40" i="14"/>
  <c r="S120" i="7"/>
  <c r="H175" i="7"/>
  <c r="E175" i="7"/>
  <c r="J40" i="3"/>
  <c r="J44" i="3"/>
  <c r="S83" i="5"/>
  <c r="S107" i="5"/>
  <c r="U255" i="7"/>
  <c r="U258" i="7"/>
  <c r="U259" i="7"/>
  <c r="Q173" i="7"/>
  <c r="Q181" i="7"/>
  <c r="Q188" i="7"/>
  <c r="N59" i="5"/>
  <c r="N60" i="5"/>
  <c r="O96" i="7"/>
  <c r="O99" i="7"/>
  <c r="J173" i="7"/>
  <c r="J174" i="7"/>
  <c r="J222" i="7"/>
  <c r="AD93" i="7"/>
  <c r="O59" i="5"/>
  <c r="O60" i="5"/>
  <c r="O83" i="2"/>
  <c r="L107" i="5"/>
  <c r="N255" i="7"/>
  <c r="N258" i="7"/>
  <c r="N259" i="7"/>
  <c r="E121" i="3"/>
  <c r="D121" i="3"/>
  <c r="E82" i="5"/>
  <c r="C82" i="5"/>
  <c r="G160" i="2"/>
  <c r="G162" i="2"/>
  <c r="Y124" i="7"/>
  <c r="AO54" i="14"/>
  <c r="AE181" i="7"/>
  <c r="AE188" i="7"/>
  <c r="P56" i="5"/>
  <c r="P54" i="5"/>
  <c r="L190" i="2"/>
  <c r="L79" i="2"/>
  <c r="L77" i="2"/>
  <c r="K84" i="5"/>
  <c r="Z40" i="3"/>
  <c r="Z44" i="3"/>
  <c r="H54" i="5"/>
  <c r="H72" i="5"/>
  <c r="H75" i="5"/>
  <c r="P47" i="5"/>
  <c r="AH34" i="14"/>
  <c r="AH33" i="14"/>
  <c r="Q69" i="7"/>
  <c r="T160" i="2"/>
  <c r="T162" i="2"/>
  <c r="T83" i="2"/>
  <c r="S225" i="7"/>
  <c r="Q80" i="5"/>
  <c r="AA96" i="7"/>
  <c r="AA99" i="7"/>
  <c r="V98" i="7"/>
  <c r="AD57" i="14"/>
  <c r="J24" i="1"/>
  <c r="K12" i="1"/>
  <c r="K24" i="1"/>
  <c r="V181" i="7"/>
  <c r="V188" i="7"/>
  <c r="V189" i="7"/>
  <c r="AD119" i="3"/>
  <c r="H160" i="2"/>
  <c r="H162" i="2"/>
  <c r="AC167" i="7"/>
  <c r="AC176" i="7"/>
  <c r="AC223" i="7"/>
  <c r="V80" i="5"/>
  <c r="V83" i="5"/>
  <c r="V107" i="5"/>
  <c r="X255" i="7"/>
  <c r="X258" i="7"/>
  <c r="X259" i="7"/>
  <c r="F166" i="2"/>
  <c r="E228" i="2"/>
  <c r="D51" i="5"/>
  <c r="F98" i="7"/>
  <c r="E227" i="2"/>
  <c r="U56" i="5"/>
  <c r="U57" i="5"/>
  <c r="R59" i="5"/>
  <c r="R60" i="5"/>
  <c r="S80" i="3"/>
  <c r="S82" i="3"/>
  <c r="AB118" i="3"/>
  <c r="AC118" i="3"/>
  <c r="AD118" i="3"/>
  <c r="AD123" i="3"/>
  <c r="AC59" i="5"/>
  <c r="AC60" i="5"/>
  <c r="I143" i="2"/>
  <c r="AC36" i="14"/>
  <c r="AC57" i="14"/>
  <c r="Z45" i="5"/>
  <c r="AA104" i="3"/>
  <c r="AA105" i="3"/>
  <c r="AA108" i="3"/>
  <c r="O121" i="3"/>
  <c r="AC174" i="7"/>
  <c r="AC222" i="7"/>
  <c r="H132" i="7"/>
  <c r="E132" i="7"/>
  <c r="S65" i="5"/>
  <c r="K174" i="7"/>
  <c r="K222" i="7"/>
  <c r="W123" i="3"/>
  <c r="O194" i="7"/>
  <c r="T138" i="7"/>
  <c r="R51" i="5"/>
  <c r="T98" i="7"/>
  <c r="Q98" i="7"/>
  <c r="F257" i="7"/>
  <c r="E257" i="7"/>
  <c r="Z56" i="5"/>
  <c r="Z57" i="5"/>
  <c r="Z59" i="5"/>
  <c r="Z60" i="5"/>
  <c r="F123" i="3"/>
  <c r="AB138" i="7"/>
  <c r="Z51" i="5"/>
  <c r="AB98" i="7"/>
  <c r="Y84" i="5"/>
  <c r="Y90" i="5"/>
  <c r="Y102" i="5"/>
  <c r="Y103" i="5"/>
  <c r="Z81" i="3"/>
  <c r="J138" i="7"/>
  <c r="H51" i="5"/>
  <c r="O45" i="5"/>
  <c r="P104" i="3"/>
  <c r="P105" i="3"/>
  <c r="P108" i="3"/>
  <c r="P110" i="3"/>
  <c r="U86" i="3"/>
  <c r="U80" i="3"/>
  <c r="U82" i="3"/>
  <c r="S93" i="7"/>
  <c r="J83" i="5"/>
  <c r="AA36" i="14"/>
  <c r="AA57" i="14"/>
  <c r="J80" i="3"/>
  <c r="J82" i="3"/>
  <c r="T71" i="3"/>
  <c r="T44" i="3"/>
  <c r="T48" i="3"/>
  <c r="T119" i="3"/>
  <c r="Q75" i="5"/>
  <c r="Z96" i="5"/>
  <c r="AR38" i="14"/>
  <c r="T122" i="3"/>
  <c r="K123" i="3"/>
  <c r="W52" i="14"/>
  <c r="Q96" i="5"/>
  <c r="AI38" i="14"/>
  <c r="M223" i="7"/>
  <c r="P120" i="7"/>
  <c r="O94" i="3"/>
  <c r="O96" i="3"/>
  <c r="AD124" i="7"/>
  <c r="AT54" i="14"/>
  <c r="V40" i="3"/>
  <c r="Q102" i="7"/>
  <c r="AC110" i="3"/>
  <c r="H174" i="7"/>
  <c r="H222" i="7"/>
  <c r="E222" i="7"/>
  <c r="Z179" i="7"/>
  <c r="E90" i="5"/>
  <c r="Z110" i="3"/>
  <c r="Z127" i="3"/>
  <c r="E215" i="7"/>
  <c r="U45" i="5"/>
  <c r="V104" i="3"/>
  <c r="V105" i="3"/>
  <c r="Q160" i="2"/>
  <c r="Q162" i="2"/>
  <c r="T110" i="3"/>
  <c r="F160" i="2"/>
  <c r="F162" i="2"/>
  <c r="F83" i="2"/>
  <c r="T181" i="2"/>
  <c r="T183" i="2"/>
  <c r="Z54" i="5"/>
  <c r="Z72" i="5"/>
  <c r="K120" i="7"/>
  <c r="K138" i="7"/>
  <c r="AA120" i="7"/>
  <c r="AA138" i="7"/>
  <c r="J141" i="7"/>
  <c r="J160" i="7"/>
  <c r="P223" i="7"/>
  <c r="H220" i="7"/>
  <c r="E220" i="7"/>
  <c r="I123" i="3"/>
  <c r="H127" i="3"/>
  <c r="U122" i="3"/>
  <c r="AD120" i="7"/>
  <c r="AC94" i="3"/>
  <c r="AC96" i="3"/>
  <c r="D107" i="5"/>
  <c r="F255" i="7"/>
  <c r="E84" i="3"/>
  <c r="D84" i="3"/>
  <c r="E51" i="5"/>
  <c r="R96" i="5"/>
  <c r="AJ38" i="14"/>
  <c r="J28" i="1"/>
  <c r="K28" i="1"/>
  <c r="L47" i="5"/>
  <c r="AD34" i="14"/>
  <c r="AD33" i="14"/>
  <c r="Y85" i="5"/>
  <c r="Z81" i="5"/>
  <c r="Z85" i="5"/>
  <c r="AA81" i="5"/>
  <c r="M98" i="3"/>
  <c r="AB56" i="5"/>
  <c r="AB96" i="5"/>
  <c r="AT38" i="14"/>
  <c r="AB83" i="5"/>
  <c r="AB107" i="5"/>
  <c r="AD255" i="7"/>
  <c r="AD258" i="7"/>
  <c r="AD259" i="7"/>
  <c r="M96" i="7"/>
  <c r="M99" i="7"/>
  <c r="AD96" i="7"/>
  <c r="AD99" i="7"/>
  <c r="E69" i="7"/>
  <c r="W98" i="7"/>
  <c r="F75" i="5"/>
  <c r="T59" i="5"/>
  <c r="T60" i="5"/>
  <c r="W83" i="5"/>
  <c r="W107" i="5"/>
  <c r="Y255" i="7"/>
  <c r="Y258" i="7"/>
  <c r="Y259" i="7"/>
  <c r="M65" i="5"/>
  <c r="Y136" i="2"/>
  <c r="X36" i="14"/>
  <c r="X57" i="14"/>
  <c r="AV57" i="14"/>
  <c r="AE167" i="7"/>
  <c r="AE176" i="7"/>
  <c r="Z173" i="7"/>
  <c r="Z174" i="7"/>
  <c r="Z222" i="7"/>
  <c r="L124" i="7"/>
  <c r="AB54" i="14"/>
  <c r="AB61" i="14"/>
  <c r="P160" i="2"/>
  <c r="P162" i="2"/>
  <c r="P83" i="2"/>
  <c r="P127" i="2"/>
  <c r="Y96" i="5"/>
  <c r="AQ38" i="14"/>
  <c r="D217" i="2"/>
  <c r="J23" i="1"/>
  <c r="L90" i="5"/>
  <c r="L83" i="5"/>
  <c r="X45" i="5"/>
  <c r="Y104" i="3"/>
  <c r="Y105" i="3"/>
  <c r="AA96" i="5"/>
  <c r="AS38" i="14"/>
  <c r="Y220" i="7"/>
  <c r="V67" i="5"/>
  <c r="V58" i="5"/>
  <c r="W44" i="5"/>
  <c r="W45" i="5"/>
  <c r="X104" i="3"/>
  <c r="X105" i="3"/>
  <c r="S159" i="2"/>
  <c r="K47" i="5"/>
  <c r="AC34" i="14"/>
  <c r="AC33" i="14"/>
  <c r="AC40" i="14"/>
  <c r="P124" i="7"/>
  <c r="AF54" i="14"/>
  <c r="AF61" i="14"/>
  <c r="W90" i="5"/>
  <c r="W102" i="5"/>
  <c r="Y80" i="5"/>
  <c r="Y83" i="5"/>
  <c r="AP36" i="14"/>
  <c r="AP57" i="14"/>
  <c r="M57" i="5"/>
  <c r="W167" i="7"/>
  <c r="W176" i="7"/>
  <c r="H122" i="7"/>
  <c r="G106" i="3"/>
  <c r="D106" i="3"/>
  <c r="S114" i="3"/>
  <c r="I59" i="5"/>
  <c r="I60" i="5"/>
  <c r="U125" i="3"/>
  <c r="AC47" i="5"/>
  <c r="AU34" i="14"/>
  <c r="AU33" i="14"/>
  <c r="U40" i="3"/>
  <c r="AB71" i="3"/>
  <c r="F56" i="5"/>
  <c r="F57" i="5"/>
  <c r="H138" i="7"/>
  <c r="F51" i="5"/>
  <c r="H98" i="7"/>
  <c r="Y81" i="5"/>
  <c r="S69" i="7"/>
  <c r="S71" i="7"/>
  <c r="L80" i="5"/>
  <c r="S67" i="5"/>
  <c r="Y138" i="7"/>
  <c r="W51" i="5"/>
  <c r="S32" i="3"/>
  <c r="I135" i="2"/>
  <c r="I142" i="2"/>
  <c r="J80" i="5"/>
  <c r="F14" i="3"/>
  <c r="F36" i="3"/>
  <c r="F40" i="3"/>
  <c r="F44" i="3"/>
  <c r="R57" i="5"/>
  <c r="D143" i="2"/>
  <c r="S54" i="5"/>
  <c r="Q56" i="5"/>
  <c r="Q57" i="5"/>
  <c r="Q59" i="5"/>
  <c r="Q60" i="5"/>
  <c r="U124" i="7"/>
  <c r="AK54" i="14"/>
  <c r="X84" i="5"/>
  <c r="X85" i="5"/>
  <c r="W57" i="5"/>
  <c r="S173" i="7"/>
  <c r="S181" i="7"/>
  <c r="S188" i="7"/>
  <c r="V75" i="5"/>
  <c r="M56" i="5"/>
  <c r="M52" i="5"/>
  <c r="M54" i="5"/>
  <c r="S47" i="5"/>
  <c r="AK34" i="14"/>
  <c r="AK33" i="14"/>
  <c r="Z52" i="5"/>
  <c r="N102" i="5"/>
  <c r="M71" i="7"/>
  <c r="AA124" i="7"/>
  <c r="AQ54" i="14"/>
  <c r="AB80" i="5"/>
  <c r="R75" i="5"/>
  <c r="U223" i="7"/>
  <c r="AB110" i="3"/>
  <c r="T124" i="2"/>
  <c r="T132" i="2"/>
  <c r="T135" i="2"/>
  <c r="AC102" i="5"/>
  <c r="M102" i="5"/>
  <c r="R56" i="5"/>
  <c r="M107" i="5"/>
  <c r="AD36" i="14"/>
  <c r="W102" i="7"/>
  <c r="N99" i="7"/>
  <c r="M135" i="2"/>
  <c r="H110" i="3"/>
  <c r="H143" i="2"/>
  <c r="Q113" i="3"/>
  <c r="O80" i="5"/>
  <c r="Z123" i="3"/>
  <c r="W118" i="3"/>
  <c r="X118" i="3"/>
  <c r="Y118" i="3"/>
  <c r="Z118" i="3"/>
  <c r="AA118" i="3"/>
  <c r="S110" i="3"/>
  <c r="K173" i="7"/>
  <c r="K181" i="7"/>
  <c r="K188" i="7"/>
  <c r="T113" i="3"/>
  <c r="L110" i="3"/>
  <c r="H190" i="7"/>
  <c r="E190" i="7"/>
  <c r="G90" i="5"/>
  <c r="V124" i="7"/>
  <c r="AL54" i="14"/>
  <c r="M34" i="3"/>
  <c r="M36" i="3"/>
  <c r="M40" i="3"/>
  <c r="M44" i="3"/>
  <c r="D81" i="2"/>
  <c r="AC90" i="5"/>
  <c r="AC173" i="7"/>
  <c r="AC181" i="7"/>
  <c r="AC188" i="7"/>
  <c r="Y169" i="2"/>
  <c r="Y82" i="2"/>
  <c r="Y126" i="2"/>
  <c r="AA225" i="7"/>
  <c r="R173" i="7"/>
  <c r="R181" i="7"/>
  <c r="R188" i="7"/>
  <c r="V34" i="3"/>
  <c r="V36" i="3"/>
  <c r="F227" i="2"/>
  <c r="J120" i="7"/>
  <c r="I94" i="3"/>
  <c r="I96" i="3"/>
  <c r="I107" i="5"/>
  <c r="K255" i="7"/>
  <c r="K258" i="7"/>
  <c r="K259" i="7"/>
  <c r="X54" i="5"/>
  <c r="X72" i="5"/>
  <c r="W185" i="2"/>
  <c r="X179" i="2"/>
  <c r="X181" i="2"/>
  <c r="X183" i="2"/>
  <c r="X80" i="2"/>
  <c r="X124" i="2"/>
  <c r="P94" i="3"/>
  <c r="P96" i="3"/>
  <c r="R80" i="5"/>
  <c r="AB225" i="7"/>
  <c r="AB124" i="7"/>
  <c r="AR54" i="14"/>
  <c r="W124" i="7"/>
  <c r="AM54" i="14"/>
  <c r="I120" i="7"/>
  <c r="I122" i="7"/>
  <c r="H106" i="3"/>
  <c r="J124" i="7"/>
  <c r="Z54" i="14"/>
  <c r="X44" i="5"/>
  <c r="S170" i="2"/>
  <c r="O57" i="5"/>
  <c r="M120" i="7"/>
  <c r="L75" i="3"/>
  <c r="L77" i="3"/>
  <c r="AA83" i="5"/>
  <c r="AA107" i="5"/>
  <c r="AC255" i="7"/>
  <c r="AC258" i="7"/>
  <c r="AC259" i="7"/>
  <c r="T141" i="7"/>
  <c r="T160" i="7"/>
  <c r="O44" i="3"/>
  <c r="AC108" i="3"/>
  <c r="S215" i="7"/>
  <c r="S217" i="7"/>
  <c r="Q44" i="3"/>
  <c r="Q48" i="3"/>
  <c r="X52" i="5"/>
  <c r="Z47" i="5"/>
  <c r="AR34" i="14"/>
  <c r="AR33" i="14"/>
  <c r="AR40" i="14"/>
  <c r="R223" i="7"/>
  <c r="E46" i="3"/>
  <c r="D46" i="3"/>
  <c r="U174" i="7"/>
  <c r="U222" i="7"/>
  <c r="S61" i="14"/>
  <c r="W61" i="14"/>
  <c r="I83" i="5"/>
  <c r="Z36" i="14"/>
  <c r="Z57" i="14"/>
  <c r="H72" i="3"/>
  <c r="AD48" i="3"/>
  <c r="L45" i="5"/>
  <c r="M104" i="3"/>
  <c r="M105" i="3"/>
  <c r="R47" i="5"/>
  <c r="AJ34" i="14"/>
  <c r="AJ33" i="14"/>
  <c r="L225" i="7"/>
  <c r="Q141" i="7"/>
  <c r="Q160" i="7"/>
  <c r="K90" i="5"/>
  <c r="K102" i="5"/>
  <c r="P173" i="7"/>
  <c r="P181" i="7"/>
  <c r="P188" i="7"/>
  <c r="L102" i="7"/>
  <c r="AA215" i="7"/>
  <c r="AA217" i="7"/>
  <c r="X96" i="5"/>
  <c r="AP38" i="14"/>
  <c r="X80" i="5"/>
  <c r="AV54" i="14"/>
  <c r="O65" i="5"/>
  <c r="N124" i="7"/>
  <c r="AD54" i="14"/>
  <c r="G72" i="5"/>
  <c r="AA167" i="7"/>
  <c r="AA176" i="7"/>
  <c r="V54" i="5"/>
  <c r="V72" i="5"/>
  <c r="M83" i="5"/>
  <c r="M90" i="5"/>
  <c r="I115" i="3"/>
  <c r="S124" i="7"/>
  <c r="AI54" i="14"/>
  <c r="U167" i="7"/>
  <c r="U176" i="7"/>
  <c r="V223" i="7"/>
  <c r="O56" i="5"/>
  <c r="E95" i="7"/>
  <c r="Q120" i="7"/>
  <c r="Q122" i="7"/>
  <c r="P106" i="3"/>
  <c r="L51" i="5"/>
  <c r="R84" i="5"/>
  <c r="H108" i="3"/>
  <c r="N113" i="3"/>
  <c r="K119" i="3"/>
  <c r="S169" i="2"/>
  <c r="S82" i="2"/>
  <c r="S126" i="2"/>
  <c r="S136" i="2"/>
  <c r="S143" i="2"/>
  <c r="G83" i="5"/>
  <c r="G107" i="5"/>
  <c r="I255" i="7"/>
  <c r="I258" i="7"/>
  <c r="I259" i="7"/>
  <c r="Q138" i="7"/>
  <c r="O51" i="5"/>
  <c r="D208" i="2"/>
  <c r="J18" i="1"/>
  <c r="AA69" i="7"/>
  <c r="O124" i="7"/>
  <c r="AE54" i="14"/>
  <c r="AE61" i="14"/>
  <c r="O141" i="7"/>
  <c r="O160" i="7"/>
  <c r="O167" i="7"/>
  <c r="O176" i="7"/>
  <c r="O108" i="3"/>
  <c r="AC69" i="7"/>
  <c r="AC83" i="5"/>
  <c r="AT36" i="14"/>
  <c r="AT57" i="14"/>
  <c r="N93" i="7"/>
  <c r="N96" i="7"/>
  <c r="E221" i="2"/>
  <c r="D221" i="2"/>
  <c r="J29" i="1"/>
  <c r="K29" i="1"/>
  <c r="N127" i="3"/>
  <c r="K141" i="7"/>
  <c r="K160" i="7"/>
  <c r="K167" i="7"/>
  <c r="K176" i="7"/>
  <c r="K223" i="7"/>
  <c r="Q54" i="5"/>
  <c r="Q72" i="5"/>
  <c r="O113" i="3"/>
  <c r="N48" i="3"/>
  <c r="W80" i="2"/>
  <c r="W124" i="2"/>
  <c r="W132" i="2"/>
  <c r="W135" i="2"/>
  <c r="M69" i="7"/>
  <c r="T83" i="5"/>
  <c r="T107" i="5"/>
  <c r="V255" i="7"/>
  <c r="V258" i="7"/>
  <c r="V259" i="7"/>
  <c r="X40" i="3"/>
  <c r="X44" i="3"/>
  <c r="Q96" i="7"/>
  <c r="Q99" i="7"/>
  <c r="H169" i="7"/>
  <c r="H172" i="7"/>
  <c r="E172" i="7"/>
  <c r="V85" i="5"/>
  <c r="W81" i="5"/>
  <c r="W85" i="5"/>
  <c r="X81" i="5"/>
  <c r="W75" i="5"/>
  <c r="X65" i="5"/>
  <c r="W138" i="7"/>
  <c r="U51" i="5"/>
  <c r="X96" i="7"/>
  <c r="X99" i="7"/>
  <c r="Q49" i="5"/>
  <c r="Q52" i="5"/>
  <c r="G59" i="5"/>
  <c r="G60" i="5"/>
  <c r="I138" i="7"/>
  <c r="G51" i="5"/>
  <c r="M67" i="5"/>
  <c r="M58" i="5"/>
  <c r="I82" i="2"/>
  <c r="I126" i="2"/>
  <c r="I136" i="2"/>
  <c r="J159" i="2"/>
  <c r="K52" i="14"/>
  <c r="AC80" i="5"/>
  <c r="U54" i="5"/>
  <c r="U72" i="5"/>
  <c r="U75" i="5"/>
  <c r="Q34" i="3"/>
  <c r="Q36" i="3"/>
  <c r="Q40" i="3"/>
  <c r="H67" i="5"/>
  <c r="H58" i="5"/>
  <c r="X124" i="7"/>
  <c r="AN54" i="14"/>
  <c r="M124" i="2"/>
  <c r="M132" i="2"/>
  <c r="AE225" i="7"/>
  <c r="N215" i="7"/>
  <c r="N217" i="7"/>
  <c r="N225" i="7"/>
  <c r="S138" i="7"/>
  <c r="Q51" i="5"/>
  <c r="L44" i="5"/>
  <c r="M49" i="5"/>
  <c r="G14" i="3"/>
  <c r="K143" i="2"/>
  <c r="K159" i="2"/>
  <c r="M143" i="2"/>
  <c r="M159" i="2"/>
  <c r="L69" i="7"/>
  <c r="Q32" i="3"/>
  <c r="R113" i="3"/>
  <c r="W80" i="5"/>
  <c r="L56" i="5"/>
  <c r="L57" i="5"/>
  <c r="AD158" i="7"/>
  <c r="AE153" i="7"/>
  <c r="AA45" i="5"/>
  <c r="AB104" i="3"/>
  <c r="AB105" i="3"/>
  <c r="AB108" i="3"/>
  <c r="AB54" i="5"/>
  <c r="AB72" i="5"/>
  <c r="AD44" i="3"/>
  <c r="AA97" i="5"/>
  <c r="AB93" i="5"/>
  <c r="J190" i="2"/>
  <c r="J79" i="2"/>
  <c r="J77" i="2"/>
  <c r="V96" i="7"/>
  <c r="V99" i="7"/>
  <c r="Q123" i="3"/>
  <c r="Q125" i="3"/>
  <c r="D136" i="2"/>
  <c r="N167" i="7"/>
  <c r="N176" i="7"/>
  <c r="I69" i="7"/>
  <c r="I71" i="7"/>
  <c r="N45" i="5"/>
  <c r="O104" i="3"/>
  <c r="O105" i="3"/>
  <c r="T47" i="5"/>
  <c r="AL34" i="14"/>
  <c r="AL33" i="14"/>
  <c r="AL40" i="14"/>
  <c r="Z138" i="7"/>
  <c r="X51" i="5"/>
  <c r="W56" i="5"/>
  <c r="L71" i="3"/>
  <c r="L72" i="3"/>
  <c r="H119" i="3"/>
  <c r="L67" i="5"/>
  <c r="U98" i="7"/>
  <c r="T69" i="7"/>
  <c r="H52" i="14"/>
  <c r="L138" i="7"/>
  <c r="Q47" i="5"/>
  <c r="AI34" i="14"/>
  <c r="AI33" i="14"/>
  <c r="E192" i="7"/>
  <c r="Z96" i="7"/>
  <c r="Z99" i="7"/>
  <c r="AA80" i="5"/>
  <c r="R67" i="5"/>
  <c r="AD192" i="7"/>
  <c r="AE187" i="7"/>
  <c r="G57" i="5"/>
  <c r="H105" i="3"/>
  <c r="K136" i="2"/>
  <c r="M32" i="3"/>
  <c r="AE141" i="7"/>
  <c r="AE160" i="7"/>
  <c r="P52" i="14"/>
  <c r="T124" i="7"/>
  <c r="AJ54" i="14"/>
  <c r="U136" i="2"/>
  <c r="U143" i="2"/>
  <c r="U159" i="2"/>
  <c r="U164" i="2"/>
  <c r="V158" i="2"/>
  <c r="V164" i="2"/>
  <c r="W158" i="2"/>
  <c r="W164" i="2"/>
  <c r="X158" i="2"/>
  <c r="AC43" i="5"/>
  <c r="AC44" i="5"/>
  <c r="AC45" i="5"/>
  <c r="AD104" i="3"/>
  <c r="AD105" i="3"/>
  <c r="AD108" i="3"/>
  <c r="N56" i="5"/>
  <c r="N57" i="5"/>
  <c r="O190" i="2"/>
  <c r="O79" i="2"/>
  <c r="O77" i="2"/>
  <c r="O124" i="2"/>
  <c r="O132" i="2"/>
  <c r="R32" i="3"/>
  <c r="R34" i="3"/>
  <c r="R36" i="3"/>
  <c r="R40" i="3"/>
  <c r="N90" i="5"/>
  <c r="X215" i="7"/>
  <c r="X217" i="7"/>
  <c r="X225" i="7"/>
  <c r="AE69" i="7"/>
  <c r="I40" i="3"/>
  <c r="I44" i="3"/>
  <c r="F35" i="5"/>
  <c r="F37" i="5"/>
  <c r="F49" i="5"/>
  <c r="F52" i="5"/>
  <c r="F54" i="5"/>
  <c r="F72" i="5"/>
  <c r="U80" i="5"/>
  <c r="U90" i="5"/>
  <c r="U102" i="5"/>
  <c r="Z177" i="7"/>
  <c r="AA171" i="7"/>
  <c r="AA177" i="7"/>
  <c r="AB171" i="7"/>
  <c r="AB177" i="7"/>
  <c r="AC171" i="7"/>
  <c r="AC177" i="7"/>
  <c r="AD171" i="7"/>
  <c r="AD177" i="7"/>
  <c r="AE171" i="7"/>
  <c r="AE173" i="7"/>
  <c r="AE174" i="7"/>
  <c r="AE222" i="7"/>
  <c r="F53" i="3"/>
  <c r="F103" i="3"/>
  <c r="J34" i="3"/>
  <c r="J36" i="3"/>
  <c r="AB223" i="7"/>
  <c r="P96" i="7"/>
  <c r="P99" i="7"/>
  <c r="V96" i="5"/>
  <c r="AN38" i="14"/>
  <c r="Z108" i="3"/>
  <c r="N138" i="7"/>
  <c r="G80" i="5"/>
  <c r="U173" i="7"/>
  <c r="U181" i="7"/>
  <c r="U188" i="7"/>
  <c r="O160" i="2"/>
  <c r="O162" i="2"/>
  <c r="I44" i="5"/>
  <c r="I45" i="5"/>
  <c r="J104" i="3"/>
  <c r="J105" i="3"/>
  <c r="J108" i="3"/>
  <c r="J110" i="3"/>
  <c r="O44" i="5"/>
  <c r="O47" i="5"/>
  <c r="AG34" i="14"/>
  <c r="AG33" i="14"/>
  <c r="U123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81" i="2"/>
  <c r="W183" i="2"/>
  <c r="Q190" i="2"/>
  <c r="Q79" i="2"/>
  <c r="Q77" i="2"/>
  <c r="AB34" i="3"/>
  <c r="AB36" i="3"/>
  <c r="AB40" i="3"/>
  <c r="Y44" i="3"/>
  <c r="Y48" i="3"/>
  <c r="X169" i="2"/>
  <c r="X82" i="2"/>
  <c r="X126" i="2"/>
  <c r="G255" i="7"/>
  <c r="G258" i="7"/>
  <c r="G259" i="7"/>
  <c r="F101" i="7"/>
  <c r="F104" i="7"/>
  <c r="E104" i="7"/>
  <c r="O71" i="3"/>
  <c r="O72" i="3"/>
  <c r="J45" i="5"/>
  <c r="K104" i="3"/>
  <c r="K105" i="3"/>
  <c r="K108" i="3"/>
  <c r="O138" i="7"/>
  <c r="M51" i="5"/>
  <c r="Z44" i="5"/>
  <c r="T45" i="5"/>
  <c r="U104" i="3"/>
  <c r="U105" i="3"/>
  <c r="U108" i="3"/>
  <c r="O75" i="5"/>
  <c r="AC32" i="3"/>
  <c r="V225" i="7"/>
  <c r="T80" i="5"/>
  <c r="P83" i="5"/>
  <c r="P107" i="5"/>
  <c r="R255" i="7"/>
  <c r="R258" i="7"/>
  <c r="R259" i="7"/>
  <c r="H120" i="7"/>
  <c r="H121" i="7"/>
  <c r="H219" i="7"/>
  <c r="E219" i="7"/>
  <c r="J32" i="3"/>
  <c r="P69" i="7"/>
  <c r="X173" i="7"/>
  <c r="X181" i="7"/>
  <c r="X188" i="7"/>
  <c r="H118" i="3"/>
  <c r="M47" i="5"/>
  <c r="AE34" i="14"/>
  <c r="AE33" i="14"/>
  <c r="T85" i="5"/>
  <c r="U81" i="5"/>
  <c r="U85" i="5"/>
  <c r="V81" i="5"/>
  <c r="X32" i="3"/>
  <c r="X34" i="3"/>
  <c r="X36" i="3"/>
  <c r="U47" i="5"/>
  <c r="AM34" i="14"/>
  <c r="AM33" i="14"/>
  <c r="U185" i="2"/>
  <c r="V179" i="2"/>
  <c r="V185" i="2"/>
  <c r="W179" i="2"/>
  <c r="AB215" i="7"/>
  <c r="AB217" i="7"/>
  <c r="AB114" i="3"/>
  <c r="Y54" i="5"/>
  <c r="Y72" i="5"/>
  <c r="Y75" i="5"/>
  <c r="M141" i="7"/>
  <c r="M160" i="7"/>
  <c r="M167" i="7"/>
  <c r="M176" i="7"/>
  <c r="Y141" i="7"/>
  <c r="Y160" i="7"/>
  <c r="Y167" i="7"/>
  <c r="Y176" i="7"/>
  <c r="Y223" i="7"/>
  <c r="R44" i="5"/>
  <c r="R45" i="5"/>
  <c r="S104" i="3"/>
  <c r="S105" i="3"/>
  <c r="S108" i="3"/>
  <c r="AA141" i="7"/>
  <c r="AA160" i="7"/>
  <c r="N173" i="7"/>
  <c r="N181" i="7"/>
  <c r="N188" i="7"/>
  <c r="L141" i="7"/>
  <c r="L160" i="7"/>
  <c r="L167" i="7"/>
  <c r="L176" i="7"/>
  <c r="AB69" i="7"/>
  <c r="AB71" i="7"/>
  <c r="U32" i="3"/>
  <c r="U34" i="3"/>
  <c r="U36" i="3"/>
  <c r="U141" i="7"/>
  <c r="U160" i="7"/>
  <c r="T56" i="5"/>
  <c r="T57" i="5"/>
  <c r="H124" i="2"/>
  <c r="H132" i="2"/>
  <c r="H135" i="2"/>
  <c r="N44" i="5"/>
  <c r="U44" i="5"/>
  <c r="AE96" i="7"/>
  <c r="AE99" i="7"/>
  <c r="W34" i="3"/>
  <c r="W36" i="3"/>
  <c r="W40" i="3"/>
  <c r="W54" i="5"/>
  <c r="W72" i="5"/>
  <c r="I169" i="2"/>
  <c r="F216" i="2"/>
  <c r="H272" i="7"/>
  <c r="H125" i="7"/>
  <c r="T54" i="5"/>
  <c r="T72" i="5"/>
  <c r="T75" i="5"/>
  <c r="V215" i="7"/>
  <c r="V217" i="7"/>
  <c r="N143" i="2"/>
  <c r="N159" i="2"/>
  <c r="O52" i="14"/>
  <c r="O61" i="14"/>
  <c r="H71" i="3"/>
  <c r="L96" i="7"/>
  <c r="L99" i="7"/>
  <c r="G95" i="7"/>
  <c r="G96" i="7"/>
  <c r="G99" i="7"/>
  <c r="I113" i="3"/>
  <c r="K57" i="5"/>
  <c r="V32" i="3"/>
  <c r="R225" i="7"/>
  <c r="P80" i="5"/>
  <c r="V45" i="5"/>
  <c r="W104" i="3"/>
  <c r="W105" i="3"/>
  <c r="K40" i="3"/>
  <c r="K44" i="3"/>
  <c r="K48" i="3"/>
  <c r="H169" i="2"/>
  <c r="H82" i="2"/>
  <c r="H126" i="2"/>
  <c r="H136" i="2"/>
  <c r="M124" i="7"/>
  <c r="AC54" i="14"/>
  <c r="T49" i="5"/>
  <c r="T52" i="5"/>
  <c r="W49" i="5"/>
  <c r="W52" i="5"/>
  <c r="T44" i="5"/>
  <c r="P44" i="5"/>
  <c r="P45" i="5"/>
  <c r="Q104" i="3"/>
  <c r="Q105" i="3"/>
  <c r="Q108" i="3"/>
  <c r="R167" i="7"/>
  <c r="R176" i="7"/>
  <c r="M190" i="2"/>
  <c r="M79" i="2"/>
  <c r="M77" i="2"/>
  <c r="K44" i="5"/>
  <c r="K45" i="5"/>
  <c r="L104" i="3"/>
  <c r="L105" i="3"/>
  <c r="L108" i="3"/>
  <c r="X141" i="7"/>
  <c r="X160" i="7"/>
  <c r="X167" i="7"/>
  <c r="X176" i="7"/>
  <c r="X223" i="7"/>
  <c r="L34" i="3"/>
  <c r="L36" i="3"/>
  <c r="L40" i="3"/>
  <c r="L44" i="3"/>
  <c r="U96" i="7"/>
  <c r="U99" i="7"/>
  <c r="P215" i="7"/>
  <c r="P217" i="7"/>
  <c r="P225" i="7"/>
  <c r="N80" i="5"/>
  <c r="N83" i="5"/>
  <c r="N107" i="5"/>
  <c r="P255" i="7"/>
  <c r="P258" i="7"/>
  <c r="P259" i="7"/>
  <c r="F169" i="2"/>
  <c r="F82" i="2"/>
  <c r="F126" i="2"/>
  <c r="F136" i="2"/>
  <c r="F143" i="2"/>
  <c r="F159" i="2"/>
  <c r="H215" i="7"/>
  <c r="H217" i="7"/>
  <c r="H225" i="7"/>
  <c r="F80" i="5"/>
  <c r="K69" i="7"/>
  <c r="K71" i="7"/>
  <c r="K67" i="5"/>
  <c r="K58" i="5"/>
  <c r="Y120" i="7"/>
  <c r="X94" i="3"/>
  <c r="X96" i="3"/>
  <c r="G101" i="7"/>
  <c r="G104" i="7"/>
  <c r="I166" i="2"/>
  <c r="F228" i="2"/>
  <c r="AB80" i="3"/>
  <c r="AB82" i="3"/>
  <c r="AB86" i="3"/>
  <c r="N120" i="7"/>
  <c r="M94" i="3"/>
  <c r="M96" i="3"/>
  <c r="I35" i="5"/>
  <c r="I37" i="5"/>
  <c r="I49" i="5"/>
  <c r="I52" i="5"/>
  <c r="I56" i="5"/>
  <c r="I57" i="5"/>
  <c r="Z32" i="3"/>
  <c r="Z34" i="3"/>
  <c r="Z36" i="3"/>
  <c r="AC141" i="7"/>
  <c r="AC160" i="7"/>
  <c r="L169" i="2"/>
  <c r="L82" i="2"/>
  <c r="L126" i="2"/>
  <c r="L136" i="2"/>
  <c r="L143" i="2"/>
  <c r="L159" i="2"/>
  <c r="AA34" i="3"/>
  <c r="AA36" i="3"/>
  <c r="AA40" i="3"/>
  <c r="AA44" i="3"/>
  <c r="T173" i="7"/>
  <c r="T181" i="7"/>
  <c r="T188" i="7"/>
  <c r="T189" i="7"/>
  <c r="I108" i="3"/>
  <c r="I110" i="3"/>
  <c r="I127" i="3"/>
  <c r="V49" i="5"/>
  <c r="V52" i="5"/>
  <c r="V56" i="5"/>
  <c r="V57" i="5"/>
  <c r="I215" i="7"/>
  <c r="I217" i="7"/>
  <c r="I225" i="7"/>
  <c r="AC138" i="7"/>
  <c r="AA51" i="5"/>
  <c r="AC98" i="7"/>
  <c r="U169" i="2"/>
  <c r="U82" i="2"/>
  <c r="U126" i="2"/>
  <c r="I124" i="2"/>
  <c r="I132" i="2"/>
  <c r="T215" i="7"/>
  <c r="T217" i="7"/>
  <c r="T225" i="7"/>
  <c r="S59" i="5"/>
  <c r="S60" i="5"/>
  <c r="R143" i="2"/>
  <c r="R159" i="2"/>
  <c r="T52" i="14"/>
  <c r="I32" i="3"/>
  <c r="I34" i="3"/>
  <c r="I36" i="3"/>
  <c r="W141" i="7"/>
  <c r="W160" i="7"/>
  <c r="H122" i="3"/>
  <c r="G44" i="5"/>
  <c r="G45" i="5"/>
  <c r="H104" i="3"/>
  <c r="W225" i="7"/>
  <c r="AA54" i="5"/>
  <c r="AA72" i="5"/>
  <c r="H35" i="5"/>
  <c r="H37" i="5"/>
  <c r="H49" i="5"/>
  <c r="H52" i="5"/>
  <c r="L173" i="7"/>
  <c r="L181" i="7"/>
  <c r="L188" i="7"/>
  <c r="P141" i="7"/>
  <c r="P160" i="7"/>
  <c r="P167" i="7"/>
  <c r="P176" i="7"/>
  <c r="P34" i="3"/>
  <c r="P36" i="3"/>
  <c r="P40" i="3"/>
  <c r="AA68" i="5"/>
  <c r="AB64" i="5"/>
  <c r="AB68" i="5"/>
  <c r="AC64" i="5"/>
  <c r="J44" i="5"/>
  <c r="W215" i="7"/>
  <c r="W217" i="7"/>
  <c r="R54" i="5"/>
  <c r="R72" i="5"/>
  <c r="F118" i="3"/>
  <c r="G118" i="3"/>
  <c r="G123" i="3"/>
  <c r="G125" i="3"/>
  <c r="S44" i="5"/>
  <c r="S45" i="5"/>
  <c r="T104" i="3"/>
  <c r="T105" i="3"/>
  <c r="T108" i="3"/>
  <c r="F44" i="5"/>
  <c r="F45" i="5"/>
  <c r="G104" i="3"/>
  <c r="G105" i="3"/>
  <c r="G108" i="3"/>
  <c r="L215" i="7"/>
  <c r="L217" i="7"/>
  <c r="P169" i="2"/>
  <c r="P82" i="2"/>
  <c r="P126" i="2"/>
  <c r="P136" i="2"/>
  <c r="P143" i="2"/>
  <c r="P159" i="2"/>
  <c r="Q52" i="14"/>
  <c r="Q61" i="14"/>
  <c r="H69" i="7"/>
  <c r="H71" i="7"/>
  <c r="E71" i="7"/>
  <c r="P67" i="5"/>
  <c r="AD141" i="7"/>
  <c r="AD160" i="7"/>
  <c r="AD167" i="7"/>
  <c r="AD176" i="7"/>
  <c r="L54" i="5"/>
  <c r="L72" i="5"/>
  <c r="L75" i="5"/>
  <c r="D142" i="2"/>
  <c r="J27" i="1"/>
  <c r="J26" i="1"/>
  <c r="K30" i="1"/>
  <c r="M169" i="2"/>
  <c r="M82" i="2"/>
  <c r="M126" i="2"/>
  <c r="M136" i="2"/>
  <c r="Y35" i="5"/>
  <c r="Y37" i="5"/>
  <c r="Y49" i="5"/>
  <c r="Y52" i="5"/>
  <c r="W67" i="5"/>
  <c r="E215" i="2"/>
  <c r="G272" i="7"/>
  <c r="T163" i="2"/>
  <c r="V54" i="14"/>
  <c r="W54" i="14"/>
  <c r="Y44" i="5"/>
  <c r="Y45" i="5"/>
  <c r="Z104" i="3"/>
  <c r="Z105" i="3"/>
  <c r="N37" i="5"/>
  <c r="N49" i="5"/>
  <c r="N52" i="5"/>
  <c r="N54" i="5"/>
  <c r="N72" i="5"/>
  <c r="N75" i="5"/>
  <c r="Q215" i="7"/>
  <c r="Q217" i="7"/>
  <c r="Q225" i="7"/>
  <c r="S52" i="5"/>
  <c r="S56" i="5"/>
  <c r="S57" i="5"/>
  <c r="G54" i="5"/>
  <c r="G56" i="5"/>
  <c r="T32" i="3"/>
  <c r="T34" i="3"/>
  <c r="T36" i="3"/>
  <c r="T40" i="3"/>
  <c r="I141" i="7"/>
  <c r="I160" i="7"/>
  <c r="I167" i="7"/>
  <c r="I176" i="7"/>
  <c r="N32" i="3"/>
  <c r="N34" i="3"/>
  <c r="N36" i="3"/>
  <c r="N40" i="3"/>
  <c r="N44" i="3"/>
  <c r="L52" i="5"/>
  <c r="AA158" i="7"/>
  <c r="AB153" i="7"/>
  <c r="AB158" i="7"/>
  <c r="AC153" i="7"/>
  <c r="AC158" i="7"/>
  <c r="AD153" i="7"/>
  <c r="AB49" i="5"/>
  <c r="AB52" i="5"/>
  <c r="M80" i="5"/>
  <c r="F190" i="2"/>
  <c r="E213" i="2"/>
  <c r="D213" i="2"/>
  <c r="V173" i="7"/>
  <c r="V174" i="7"/>
  <c r="V222" i="7"/>
  <c r="AC35" i="5"/>
  <c r="AC37" i="5"/>
  <c r="AC49" i="5"/>
  <c r="AC52" i="5"/>
  <c r="AC56" i="5"/>
  <c r="AC57" i="5"/>
  <c r="V141" i="7"/>
  <c r="V160" i="7"/>
  <c r="V167" i="7"/>
  <c r="V176" i="7"/>
  <c r="P35" i="5"/>
  <c r="P37" i="5"/>
  <c r="P49" i="5"/>
  <c r="P52" i="5"/>
  <c r="H190" i="2"/>
  <c r="H79" i="2"/>
  <c r="H77" i="2"/>
  <c r="F95" i="7"/>
  <c r="F96" i="7"/>
  <c r="F99" i="7"/>
  <c r="F102" i="7"/>
  <c r="E102" i="7"/>
  <c r="AB167" i="7"/>
  <c r="AB176" i="7"/>
  <c r="N141" i="7"/>
  <c r="N160" i="7"/>
  <c r="E146" i="2"/>
  <c r="D146" i="2"/>
  <c r="B144" i="2"/>
  <c r="W32" i="3"/>
  <c r="AA32" i="3"/>
  <c r="O85" i="5"/>
  <c r="P81" i="5"/>
  <c r="P85" i="5"/>
  <c r="Q81" i="5"/>
  <c r="Q85" i="5"/>
  <c r="R81" i="5"/>
  <c r="R85" i="5"/>
  <c r="S81" i="5"/>
  <c r="S85" i="5"/>
  <c r="T81" i="5"/>
  <c r="J136" i="2"/>
  <c r="J143" i="2"/>
  <c r="AD215" i="7"/>
  <c r="AD217" i="7"/>
  <c r="AD225" i="7"/>
  <c r="G220" i="2"/>
  <c r="G88" i="3"/>
  <c r="G96" i="3"/>
  <c r="G216" i="7"/>
  <c r="G217" i="7"/>
  <c r="G225" i="7"/>
  <c r="E80" i="5"/>
  <c r="E83" i="5"/>
  <c r="E107" i="5"/>
  <c r="AD92" i="7"/>
  <c r="AD104" i="7"/>
  <c r="AD115" i="7"/>
  <c r="AD123" i="7"/>
  <c r="AD128" i="7"/>
  <c r="AD154" i="7"/>
  <c r="AD155" i="7"/>
  <c r="AD68" i="7"/>
  <c r="AD89" i="7"/>
  <c r="AD90" i="7"/>
  <c r="AB35" i="5"/>
  <c r="AB37" i="5"/>
  <c r="O34" i="3"/>
  <c r="O36" i="3"/>
  <c r="O40" i="3"/>
  <c r="K72" i="5"/>
  <c r="K75" i="5"/>
  <c r="L65" i="5"/>
  <c r="O215" i="7"/>
  <c r="O217" i="7"/>
  <c r="O225" i="7"/>
  <c r="AB32" i="3"/>
  <c r="Q159" i="2"/>
  <c r="S52" i="14"/>
  <c r="AB141" i="7"/>
  <c r="AB160" i="7"/>
  <c r="AB43" i="5"/>
  <c r="AB44" i="5"/>
  <c r="AB45" i="5"/>
  <c r="AC104" i="3"/>
  <c r="AC105" i="3"/>
  <c r="D59" i="5"/>
  <c r="D60" i="5"/>
  <c r="F216" i="7"/>
  <c r="F217" i="7"/>
  <c r="F225" i="7"/>
  <c r="D80" i="5"/>
  <c r="D83" i="5"/>
  <c r="D85" i="5"/>
  <c r="E81" i="5"/>
  <c r="E85" i="5"/>
  <c r="F81" i="5"/>
  <c r="F85" i="5"/>
  <c r="G81" i="5"/>
  <c r="G85" i="5"/>
  <c r="H81" i="5"/>
  <c r="H85" i="5"/>
  <c r="I81" i="5"/>
  <c r="I85" i="5"/>
  <c r="J81" i="5"/>
  <c r="J85" i="5"/>
  <c r="K81" i="5"/>
  <c r="K85" i="5"/>
  <c r="L81" i="5"/>
  <c r="L85" i="5"/>
  <c r="M81" i="5"/>
  <c r="M85" i="5"/>
  <c r="N81" i="5"/>
  <c r="N85" i="5"/>
  <c r="O81" i="5"/>
  <c r="U68" i="5"/>
  <c r="V64" i="5"/>
  <c r="V68" i="5"/>
  <c r="W64" i="5"/>
  <c r="W68" i="5"/>
  <c r="X64" i="5"/>
  <c r="X68" i="5"/>
  <c r="Y64" i="5"/>
  <c r="Y68" i="5"/>
  <c r="Z64" i="5"/>
  <c r="Z68" i="5"/>
  <c r="AA64" i="5"/>
  <c r="S96" i="7"/>
  <c r="S99" i="7"/>
  <c r="H80" i="5"/>
  <c r="W96" i="7"/>
  <c r="W99" i="7"/>
  <c r="E118" i="3"/>
  <c r="E123" i="3"/>
  <c r="E125" i="3"/>
  <c r="D125" i="3"/>
  <c r="J169" i="2"/>
  <c r="J82" i="2"/>
  <c r="J126" i="2"/>
  <c r="L49" i="5"/>
  <c r="U52" i="5"/>
  <c r="V44" i="5"/>
  <c r="N110" i="3"/>
  <c r="K56" i="5"/>
  <c r="K54" i="5"/>
  <c r="AE215" i="7"/>
  <c r="AE217" i="7"/>
  <c r="J54" i="5"/>
  <c r="J72" i="5"/>
  <c r="M44" i="5"/>
  <c r="M45" i="5"/>
  <c r="N104" i="3"/>
  <c r="N105" i="3"/>
  <c r="N108" i="3"/>
  <c r="Q44" i="5"/>
  <c r="V138" i="7"/>
  <c r="T51" i="5"/>
  <c r="K215" i="7"/>
  <c r="K217" i="7"/>
  <c r="K225" i="7"/>
  <c r="I80" i="5"/>
  <c r="O32" i="3"/>
  <c r="H173" i="7"/>
  <c r="H181" i="7"/>
  <c r="H188" i="7"/>
  <c r="H189" i="7"/>
  <c r="H192" i="7"/>
  <c r="I187" i="7"/>
  <c r="I192" i="7"/>
  <c r="J187" i="7"/>
  <c r="J192" i="7"/>
  <c r="K187" i="7"/>
  <c r="K192" i="7"/>
  <c r="L187" i="7"/>
  <c r="L192" i="7"/>
  <c r="M187" i="7"/>
  <c r="M192" i="7"/>
  <c r="N187" i="7"/>
  <c r="N192" i="7"/>
  <c r="O187" i="7"/>
  <c r="O192" i="7"/>
  <c r="P187" i="7"/>
  <c r="P192" i="7"/>
  <c r="Q187" i="7"/>
  <c r="Q192" i="7"/>
  <c r="R187" i="7"/>
  <c r="R192" i="7"/>
  <c r="S187" i="7"/>
  <c r="S192" i="7"/>
  <c r="T187" i="7"/>
  <c r="T192" i="7"/>
  <c r="U187" i="7"/>
  <c r="U192" i="7"/>
  <c r="V187" i="7"/>
  <c r="V192" i="7"/>
  <c r="W187" i="7"/>
  <c r="W192" i="7"/>
  <c r="X187" i="7"/>
  <c r="X192" i="7"/>
  <c r="Y187" i="7"/>
  <c r="Y192" i="7"/>
  <c r="Z187" i="7"/>
  <c r="Z192" i="7"/>
  <c r="AA187" i="7"/>
  <c r="AA192" i="7"/>
  <c r="AB187" i="7"/>
  <c r="AB192" i="7"/>
  <c r="AC187" i="7"/>
  <c r="AC192" i="7"/>
  <c r="AD187" i="7"/>
  <c r="U138" i="7"/>
  <c r="S51" i="5"/>
  <c r="AD40" i="3"/>
  <c r="E160" i="2"/>
  <c r="E217" i="2"/>
  <c r="E92" i="3"/>
  <c r="D92" i="3"/>
  <c r="G37" i="5"/>
  <c r="G49" i="5"/>
  <c r="G52" i="5"/>
  <c r="G136" i="2"/>
  <c r="G143" i="2"/>
  <c r="G159" i="2"/>
  <c r="M215" i="7"/>
  <c r="M217" i="7"/>
  <c r="M225" i="7"/>
  <c r="K80" i="5"/>
  <c r="U132" i="2"/>
  <c r="U135" i="2"/>
  <c r="U142" i="2"/>
  <c r="U225" i="7"/>
  <c r="S80" i="5"/>
  <c r="H45" i="5"/>
  <c r="I104" i="3"/>
  <c r="I105" i="3"/>
  <c r="E56" i="5"/>
  <c r="E57" i="5"/>
  <c r="E59" i="5"/>
  <c r="E60" i="5"/>
  <c r="T136" i="2"/>
  <c r="T143" i="2"/>
  <c r="T159" i="2"/>
  <c r="W35" i="5"/>
  <c r="W37" i="5"/>
  <c r="K49" i="5"/>
  <c r="K52" i="5"/>
  <c r="H158" i="7"/>
  <c r="I153" i="7"/>
  <c r="I158" i="7"/>
  <c r="J153" i="7"/>
  <c r="J158" i="7"/>
  <c r="K153" i="7"/>
  <c r="K158" i="7"/>
  <c r="L153" i="7"/>
  <c r="L158" i="7"/>
  <c r="M153" i="7"/>
  <c r="M158" i="7"/>
  <c r="N153" i="7"/>
  <c r="N158" i="7"/>
  <c r="O153" i="7"/>
  <c r="O158" i="7"/>
  <c r="P153" i="7"/>
  <c r="P158" i="7"/>
  <c r="Q153" i="7"/>
  <c r="Q158" i="7"/>
  <c r="R153" i="7"/>
  <c r="R158" i="7"/>
  <c r="S153" i="7"/>
  <c r="S158" i="7"/>
  <c r="T153" i="7"/>
  <c r="T158" i="7"/>
  <c r="U153" i="7"/>
  <c r="U158" i="7"/>
  <c r="V153" i="7"/>
  <c r="V158" i="7"/>
  <c r="W153" i="7"/>
  <c r="W158" i="7"/>
  <c r="X153" i="7"/>
  <c r="X158" i="7"/>
  <c r="Y153" i="7"/>
  <c r="Y158" i="7"/>
  <c r="Z153" i="7"/>
  <c r="Z158" i="7"/>
  <c r="AA153" i="7"/>
  <c r="E47" i="5"/>
  <c r="E49" i="5"/>
  <c r="E52" i="5"/>
  <c r="L32" i="3"/>
  <c r="R215" i="7"/>
  <c r="R217" i="7"/>
  <c r="L35" i="5"/>
  <c r="L37" i="5"/>
  <c r="F208" i="2"/>
  <c r="F210" i="2"/>
  <c r="G269" i="7"/>
  <c r="G270" i="7"/>
  <c r="N169" i="2"/>
  <c r="N82" i="2"/>
  <c r="N126" i="2"/>
  <c r="N136" i="2"/>
  <c r="T190" i="2"/>
  <c r="T79" i="2"/>
  <c r="T77" i="2"/>
  <c r="Z171" i="7"/>
  <c r="E185" i="2"/>
  <c r="F179" i="2"/>
  <c r="F185" i="2"/>
  <c r="G179" i="2"/>
  <c r="G185" i="2"/>
  <c r="H179" i="2"/>
  <c r="H185" i="2"/>
  <c r="I179" i="2"/>
  <c r="I185" i="2"/>
  <c r="J179" i="2"/>
  <c r="J185" i="2"/>
  <c r="K179" i="2"/>
  <c r="K185" i="2"/>
  <c r="L179" i="2"/>
  <c r="L185" i="2"/>
  <c r="M179" i="2"/>
  <c r="M185" i="2"/>
  <c r="N179" i="2"/>
  <c r="N185" i="2"/>
  <c r="O179" i="2"/>
  <c r="O185" i="2"/>
  <c r="P179" i="2"/>
  <c r="P185" i="2"/>
  <c r="Q179" i="2"/>
  <c r="Q185" i="2"/>
  <c r="R179" i="2"/>
  <c r="R185" i="2"/>
  <c r="S179" i="2"/>
  <c r="S185" i="2"/>
  <c r="T179" i="2"/>
  <c r="T185" i="2"/>
  <c r="H171" i="7"/>
  <c r="H177" i="7"/>
  <c r="I171" i="7"/>
  <c r="I177" i="7"/>
  <c r="J171" i="7"/>
  <c r="J177" i="7"/>
  <c r="K171" i="7"/>
  <c r="K177" i="7"/>
  <c r="L171" i="7"/>
  <c r="L177" i="7"/>
  <c r="M171" i="7"/>
  <c r="M177" i="7"/>
  <c r="N171" i="7"/>
  <c r="N177" i="7"/>
  <c r="O171" i="7"/>
  <c r="O177" i="7"/>
  <c r="P171" i="7"/>
  <c r="P177" i="7"/>
  <c r="Q171" i="7"/>
  <c r="Q177" i="7"/>
  <c r="R171" i="7"/>
  <c r="R177" i="7"/>
  <c r="S171" i="7"/>
  <c r="S177" i="7"/>
  <c r="T171" i="7"/>
  <c r="T177" i="7"/>
  <c r="U171" i="7"/>
  <c r="U177" i="7"/>
  <c r="V171" i="7"/>
  <c r="V177" i="7"/>
  <c r="W171" i="7"/>
  <c r="W177" i="7"/>
  <c r="X171" i="7"/>
  <c r="X177" i="7"/>
  <c r="Y171" i="7"/>
  <c r="Y177" i="7"/>
  <c r="X113" i="3"/>
  <c r="L120" i="7"/>
  <c r="K94" i="3"/>
  <c r="K96" i="3"/>
  <c r="K98" i="3"/>
  <c r="V37" i="5"/>
  <c r="K32" i="3"/>
  <c r="K34" i="3"/>
  <c r="K36" i="3"/>
  <c r="E44" i="5"/>
  <c r="U49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A44" i="5"/>
  <c r="AA47" i="5"/>
  <c r="AS34" i="14"/>
  <c r="AS33" i="14"/>
  <c r="U215" i="7"/>
  <c r="U217" i="7"/>
  <c r="G35" i="5"/>
  <c r="N35" i="5"/>
  <c r="P32" i="3"/>
  <c r="H44" i="3"/>
  <c r="H48" i="3"/>
  <c r="H34" i="3"/>
  <c r="H36" i="3"/>
  <c r="H40" i="3"/>
  <c r="X35" i="5"/>
  <c r="X37" i="5"/>
  <c r="X49" i="5"/>
  <c r="E124" i="2"/>
  <c r="E132" i="2"/>
  <c r="E135" i="2"/>
  <c r="E142" i="2"/>
  <c r="E220" i="2"/>
  <c r="D94" i="5"/>
  <c r="D97" i="5"/>
  <c r="E93" i="5"/>
  <c r="E97" i="5"/>
  <c r="F93" i="5"/>
  <c r="F97" i="5"/>
  <c r="G93" i="5"/>
  <c r="G97" i="5"/>
  <c r="H93" i="5"/>
  <c r="H97" i="5"/>
  <c r="I93" i="5"/>
  <c r="I97" i="5"/>
  <c r="J93" i="5"/>
  <c r="J97" i="5"/>
  <c r="K93" i="5"/>
  <c r="K97" i="5"/>
  <c r="L93" i="5"/>
  <c r="L97" i="5"/>
  <c r="M93" i="5"/>
  <c r="M97" i="5"/>
  <c r="N93" i="5"/>
  <c r="N97" i="5"/>
  <c r="O93" i="5"/>
  <c r="O97" i="5"/>
  <c r="P93" i="5"/>
  <c r="P97" i="5"/>
  <c r="Q93" i="5"/>
  <c r="Q97" i="5"/>
  <c r="R93" i="5"/>
  <c r="R97" i="5"/>
  <c r="S93" i="5"/>
  <c r="S97" i="5"/>
  <c r="T93" i="5"/>
  <c r="T97" i="5"/>
  <c r="U93" i="5"/>
  <c r="U97" i="5"/>
  <c r="V93" i="5"/>
  <c r="V97" i="5"/>
  <c r="W93" i="5"/>
  <c r="W97" i="5"/>
  <c r="X93" i="5"/>
  <c r="X97" i="5"/>
  <c r="Y93" i="5"/>
  <c r="Y97" i="5"/>
  <c r="Z93" i="5"/>
  <c r="Z97" i="5"/>
  <c r="AA93" i="5"/>
  <c r="H32" i="3"/>
  <c r="S92" i="7"/>
  <c r="S104" i="7"/>
  <c r="S115" i="7"/>
  <c r="S131" i="7"/>
  <c r="S123" i="7"/>
  <c r="S128" i="7"/>
  <c r="S154" i="7"/>
  <c r="S155" i="7"/>
  <c r="S68" i="7"/>
  <c r="S89" i="7"/>
  <c r="S90" i="7"/>
  <c r="Q35" i="5"/>
  <c r="Q37" i="5"/>
  <c r="T35" i="5"/>
  <c r="T37" i="5"/>
  <c r="AA37" i="5"/>
  <c r="AA49" i="5"/>
  <c r="AA52" i="5"/>
  <c r="AA56" i="5"/>
  <c r="AA57" i="5"/>
  <c r="AA59" i="5"/>
  <c r="AA60" i="5"/>
  <c r="M35" i="5"/>
  <c r="M37" i="5"/>
  <c r="Q169" i="2"/>
  <c r="Q82" i="2"/>
  <c r="Q126" i="2"/>
  <c r="Q136" i="2"/>
  <c r="Q143" i="2"/>
  <c r="G169" i="2"/>
  <c r="G82" i="2"/>
  <c r="G126" i="2"/>
  <c r="H131" i="7"/>
  <c r="H123" i="7"/>
  <c r="H128" i="7"/>
  <c r="H154" i="7"/>
  <c r="H155" i="7"/>
  <c r="H68" i="7"/>
  <c r="H89" i="7"/>
  <c r="H90" i="7"/>
  <c r="H92" i="7"/>
  <c r="H104" i="7"/>
  <c r="H115" i="7"/>
  <c r="V35" i="5"/>
  <c r="J215" i="7"/>
  <c r="J217" i="7"/>
  <c r="J225" i="7"/>
  <c r="N68" i="7"/>
  <c r="N89" i="7"/>
  <c r="N90" i="7"/>
  <c r="N92" i="7"/>
  <c r="N104" i="7"/>
  <c r="N115" i="7"/>
  <c r="N131" i="7"/>
  <c r="N123" i="7"/>
  <c r="N128" i="7"/>
  <c r="N154" i="7"/>
  <c r="N155" i="7"/>
  <c r="Y32" i="3"/>
  <c r="Y34" i="3"/>
  <c r="Y36" i="3"/>
  <c r="Y40" i="3"/>
  <c r="O169" i="2"/>
  <c r="O82" i="2"/>
  <c r="O126" i="2"/>
  <c r="O136" i="2"/>
  <c r="O143" i="2"/>
  <c r="O159" i="2"/>
  <c r="D56" i="5"/>
  <c r="D57" i="5"/>
  <c r="D67" i="5"/>
  <c r="D68" i="5"/>
  <c r="E64" i="5"/>
  <c r="E68" i="5"/>
  <c r="F64" i="5"/>
  <c r="F68" i="5"/>
  <c r="G64" i="5"/>
  <c r="G68" i="5"/>
  <c r="H64" i="5"/>
  <c r="H68" i="5"/>
  <c r="I64" i="5"/>
  <c r="I68" i="5"/>
  <c r="J64" i="5"/>
  <c r="J68" i="5"/>
  <c r="K64" i="5"/>
  <c r="K68" i="5"/>
  <c r="L64" i="5"/>
  <c r="L68" i="5"/>
  <c r="M64" i="5"/>
  <c r="M68" i="5"/>
  <c r="N64" i="5"/>
  <c r="N68" i="5"/>
  <c r="O64" i="5"/>
  <c r="O68" i="5"/>
  <c r="P64" i="5"/>
  <c r="P68" i="5"/>
  <c r="Q64" i="5"/>
  <c r="Q68" i="5"/>
  <c r="R64" i="5"/>
  <c r="R68" i="5"/>
  <c r="S64" i="5"/>
  <c r="S68" i="5"/>
  <c r="T64" i="5"/>
  <c r="T68" i="5"/>
  <c r="U64" i="5"/>
  <c r="O49" i="5"/>
  <c r="O52" i="5"/>
  <c r="O54" i="5"/>
  <c r="O72" i="5"/>
  <c r="R37" i="5"/>
  <c r="R49" i="5"/>
  <c r="R52" i="5"/>
  <c r="S35" i="5"/>
  <c r="S37" i="5"/>
  <c r="S49" i="5"/>
  <c r="AA35" i="5"/>
  <c r="O35" i="5"/>
  <c r="O37" i="5"/>
  <c r="Z104" i="7"/>
  <c r="Z115" i="7"/>
  <c r="Z123" i="7"/>
  <c r="Z128" i="7"/>
  <c r="Z154" i="7"/>
  <c r="Z155" i="7"/>
  <c r="Z68" i="7"/>
  <c r="Z89" i="7"/>
  <c r="Z90" i="7"/>
  <c r="Z92" i="7"/>
  <c r="Z215" i="7"/>
  <c r="Z217" i="7"/>
  <c r="Z225" i="7"/>
  <c r="K169" i="2"/>
  <c r="K82" i="2"/>
  <c r="K126" i="2"/>
  <c r="T169" i="2"/>
  <c r="T82" i="2"/>
  <c r="T126" i="2"/>
  <c r="AA68" i="7"/>
  <c r="AA89" i="7"/>
  <c r="AA90" i="7"/>
  <c r="AA92" i="7"/>
  <c r="AA104" i="7"/>
  <c r="AA115" i="7"/>
  <c r="AA123" i="7"/>
  <c r="AA128" i="7"/>
  <c r="AA154" i="7"/>
  <c r="AA155" i="7"/>
  <c r="K68" i="7"/>
  <c r="K89" i="7"/>
  <c r="K90" i="7"/>
  <c r="K92" i="7"/>
  <c r="K104" i="7"/>
  <c r="K115" i="7"/>
  <c r="K131" i="7"/>
  <c r="K123" i="7"/>
  <c r="K128" i="7"/>
  <c r="K154" i="7"/>
  <c r="K155" i="7"/>
  <c r="U190" i="2"/>
  <c r="U129" i="2"/>
  <c r="U134" i="2"/>
  <c r="U141" i="2"/>
  <c r="U180" i="2"/>
  <c r="U181" i="2"/>
  <c r="U183" i="2"/>
  <c r="U80" i="2"/>
  <c r="U124" i="2"/>
  <c r="K35" i="5"/>
  <c r="K37" i="5"/>
  <c r="J37" i="5"/>
  <c r="J49" i="5"/>
  <c r="J52" i="5"/>
  <c r="I43" i="5"/>
  <c r="E43" i="5"/>
  <c r="F43" i="5"/>
  <c r="G43" i="5"/>
  <c r="H43" i="5"/>
  <c r="H44" i="5"/>
  <c r="R35" i="5"/>
  <c r="T89" i="7"/>
  <c r="T90" i="7"/>
  <c r="T92" i="7"/>
  <c r="T104" i="7"/>
  <c r="T115" i="7"/>
  <c r="T131" i="7"/>
  <c r="T123" i="7"/>
  <c r="T128" i="7"/>
  <c r="T154" i="7"/>
  <c r="T155" i="7"/>
  <c r="T68" i="7"/>
  <c r="I190" i="2"/>
  <c r="I79" i="2"/>
  <c r="I77" i="2"/>
  <c r="Z35" i="5"/>
  <c r="Z37" i="5"/>
  <c r="Z49" i="5"/>
  <c r="R169" i="2"/>
  <c r="R82" i="2"/>
  <c r="R126" i="2"/>
  <c r="R136" i="2"/>
  <c r="R141" i="7"/>
  <c r="R160" i="7"/>
  <c r="AC104" i="7"/>
  <c r="AC115" i="7"/>
  <c r="AC123" i="7"/>
  <c r="AC128" i="7"/>
  <c r="AC154" i="7"/>
  <c r="AC155" i="7"/>
  <c r="AC68" i="7"/>
  <c r="AC89" i="7"/>
  <c r="AC90" i="7"/>
  <c r="AC92" i="7"/>
  <c r="AC215" i="7"/>
  <c r="AC217" i="7"/>
  <c r="AC225" i="7"/>
  <c r="E128" i="2"/>
  <c r="E134" i="2"/>
  <c r="E141" i="2"/>
  <c r="E180" i="2"/>
  <c r="D180" i="2"/>
  <c r="E189" i="2"/>
  <c r="E78" i="2"/>
  <c r="E77" i="2"/>
  <c r="E208" i="2"/>
  <c r="E210" i="2"/>
  <c r="E218" i="2"/>
  <c r="D42" i="5"/>
  <c r="D43" i="5"/>
  <c r="D44" i="5"/>
  <c r="D47" i="5"/>
  <c r="D49" i="5"/>
  <c r="D52" i="5"/>
  <c r="D54" i="5"/>
  <c r="Y104" i="7"/>
  <c r="Y115" i="7"/>
  <c r="Y131" i="7"/>
  <c r="Y123" i="7"/>
  <c r="Y128" i="7"/>
  <c r="Y154" i="7"/>
  <c r="Y155" i="7"/>
  <c r="Y68" i="7"/>
  <c r="Y89" i="7"/>
  <c r="Y90" i="7"/>
  <c r="Y92" i="7"/>
  <c r="Y215" i="7"/>
  <c r="Y217" i="7"/>
  <c r="Y225" i="7"/>
  <c r="R128" i="7"/>
  <c r="R154" i="7"/>
  <c r="R155" i="7"/>
  <c r="R68" i="7"/>
  <c r="R89" i="7"/>
  <c r="R90" i="7"/>
  <c r="R92" i="7"/>
  <c r="R104" i="7"/>
  <c r="R115" i="7"/>
  <c r="R131" i="7"/>
  <c r="R123" i="7"/>
  <c r="D159" i="2"/>
  <c r="E168" i="2"/>
  <c r="E81" i="2"/>
  <c r="E125" i="2"/>
  <c r="E136" i="2"/>
  <c r="E143" i="2"/>
  <c r="E159" i="2"/>
  <c r="E164" i="2"/>
  <c r="F158" i="2"/>
  <c r="F164" i="2"/>
  <c r="G158" i="2"/>
  <c r="G164" i="2"/>
  <c r="H158" i="2"/>
  <c r="H164" i="2"/>
  <c r="I158" i="2"/>
  <c r="I164" i="2"/>
  <c r="J158" i="2"/>
  <c r="J164" i="2"/>
  <c r="K158" i="2"/>
  <c r="K164" i="2"/>
  <c r="L158" i="2"/>
  <c r="L164" i="2"/>
  <c r="M158" i="2"/>
  <c r="M164" i="2"/>
  <c r="N158" i="2"/>
  <c r="N164" i="2"/>
  <c r="O158" i="2"/>
  <c r="O164" i="2"/>
  <c r="P158" i="2"/>
  <c r="P164" i="2"/>
  <c r="Q158" i="2"/>
  <c r="Q164" i="2"/>
  <c r="R158" i="2"/>
  <c r="R164" i="2"/>
  <c r="S158" i="2"/>
  <c r="S164" i="2"/>
  <c r="T158" i="2"/>
  <c r="T164" i="2"/>
  <c r="H118" i="7"/>
  <c r="H126" i="7"/>
  <c r="I118" i="7"/>
  <c r="I126" i="7"/>
  <c r="J118" i="7"/>
  <c r="J126" i="7"/>
  <c r="K118" i="7"/>
  <c r="K126" i="7"/>
  <c r="L118" i="7"/>
  <c r="L126" i="7"/>
  <c r="M118" i="7"/>
  <c r="M126" i="7"/>
  <c r="N118" i="7"/>
  <c r="N126" i="7"/>
  <c r="O118" i="7"/>
  <c r="O126" i="7"/>
  <c r="P118" i="7"/>
  <c r="P126" i="7"/>
  <c r="Q118" i="7"/>
  <c r="Q126" i="7"/>
  <c r="R118" i="7"/>
  <c r="R126" i="7"/>
  <c r="S118" i="7"/>
  <c r="S126" i="7"/>
  <c r="T118" i="7"/>
  <c r="T126" i="7"/>
  <c r="U118" i="7"/>
  <c r="U126" i="7"/>
  <c r="V118" i="7"/>
  <c r="V126" i="7"/>
  <c r="W118" i="7"/>
  <c r="W126" i="7"/>
  <c r="X118" i="7"/>
  <c r="X126" i="7"/>
  <c r="Y118" i="7"/>
  <c r="Y126" i="7"/>
  <c r="Z118" i="7"/>
  <c r="Z126" i="7"/>
  <c r="AA118" i="7"/>
  <c r="AA126" i="7"/>
  <c r="AB118" i="7"/>
  <c r="AB126" i="7"/>
  <c r="AC118" i="7"/>
  <c r="AC126" i="7"/>
  <c r="AD118" i="7"/>
  <c r="AD126" i="7"/>
  <c r="AE118" i="7"/>
  <c r="AE120" i="7"/>
  <c r="AD94" i="3"/>
  <c r="AD96" i="3"/>
  <c r="W92" i="7"/>
  <c r="W104" i="7"/>
  <c r="W115" i="7"/>
  <c r="W131" i="7"/>
  <c r="W123" i="7"/>
  <c r="W128" i="7"/>
  <c r="W154" i="7"/>
  <c r="W155" i="7"/>
  <c r="W68" i="7"/>
  <c r="W89" i="7"/>
  <c r="W90" i="7"/>
  <c r="U35" i="5"/>
  <c r="U37" i="5"/>
  <c r="J35" i="5"/>
  <c r="AD32" i="3"/>
  <c r="AD34" i="3"/>
  <c r="AD36" i="3"/>
  <c r="I68" i="7"/>
  <c r="I89" i="7"/>
  <c r="I90" i="7"/>
  <c r="I92" i="7"/>
  <c r="I104" i="7"/>
  <c r="I115" i="7"/>
  <c r="I131" i="7"/>
  <c r="I123" i="7"/>
  <c r="I128" i="7"/>
  <c r="I154" i="7"/>
  <c r="I155" i="7"/>
  <c r="AB68" i="7"/>
  <c r="AB89" i="7"/>
  <c r="AB90" i="7"/>
  <c r="AB92" i="7"/>
  <c r="AB104" i="7"/>
  <c r="AB115" i="7"/>
  <c r="AB123" i="7"/>
  <c r="AB128" i="7"/>
  <c r="AB154" i="7"/>
  <c r="AB155" i="7"/>
  <c r="M89" i="7"/>
  <c r="M90" i="7"/>
  <c r="M92" i="7"/>
  <c r="M104" i="7"/>
  <c r="M115" i="7"/>
  <c r="M131" i="7"/>
  <c r="M123" i="7"/>
  <c r="M128" i="7"/>
  <c r="M154" i="7"/>
  <c r="M155" i="7"/>
  <c r="M68" i="7"/>
  <c r="U131" i="7"/>
  <c r="U123" i="7"/>
  <c r="U128" i="7"/>
  <c r="U154" i="7"/>
  <c r="U155" i="7"/>
  <c r="U68" i="7"/>
  <c r="U89" i="7"/>
  <c r="U90" i="7"/>
  <c r="U92" i="7"/>
  <c r="U104" i="7"/>
  <c r="U115" i="7"/>
  <c r="AE155" i="7"/>
  <c r="AE68" i="7"/>
  <c r="AE89" i="7"/>
  <c r="AE90" i="7"/>
  <c r="AE92" i="7"/>
  <c r="AE104" i="7"/>
  <c r="AE115" i="7"/>
  <c r="AE123" i="7"/>
  <c r="AE128" i="7"/>
  <c r="AE154" i="7"/>
  <c r="O155" i="7"/>
  <c r="O68" i="7"/>
  <c r="O89" i="7"/>
  <c r="O90" i="7"/>
  <c r="O92" i="7"/>
  <c r="O104" i="7"/>
  <c r="O115" i="7"/>
  <c r="O131" i="7"/>
  <c r="O123" i="7"/>
  <c r="O128" i="7"/>
  <c r="O154" i="7"/>
  <c r="Q128" i="7"/>
  <c r="Q154" i="7"/>
  <c r="Q155" i="7"/>
  <c r="Q68" i="7"/>
  <c r="Q89" i="7"/>
  <c r="Q90" i="7"/>
  <c r="Q92" i="7"/>
  <c r="Q104" i="7"/>
  <c r="Q115" i="7"/>
  <c r="Q131" i="7"/>
  <c r="Q123" i="7"/>
  <c r="X131" i="7"/>
  <c r="X123" i="7"/>
  <c r="X128" i="7"/>
  <c r="X154" i="7"/>
  <c r="X155" i="7"/>
  <c r="X68" i="7"/>
  <c r="X89" i="7"/>
  <c r="X90" i="7"/>
  <c r="X92" i="7"/>
  <c r="X104" i="7"/>
  <c r="X115" i="7"/>
  <c r="J68" i="7"/>
  <c r="J89" i="7"/>
  <c r="J90" i="7"/>
  <c r="J92" i="7"/>
  <c r="J104" i="7"/>
  <c r="J115" i="7"/>
  <c r="J131" i="7"/>
  <c r="J123" i="7"/>
  <c r="J128" i="7"/>
  <c r="J154" i="7"/>
  <c r="J155" i="7"/>
  <c r="V155" i="7"/>
  <c r="V68" i="7"/>
  <c r="V89" i="7"/>
  <c r="V90" i="7"/>
  <c r="V92" i="7"/>
  <c r="V104" i="7"/>
  <c r="V115" i="7"/>
  <c r="V131" i="7"/>
  <c r="V123" i="7"/>
  <c r="V128" i="7"/>
  <c r="V154" i="7"/>
  <c r="P68" i="7"/>
  <c r="P89" i="7"/>
  <c r="P90" i="7"/>
  <c r="P92" i="7"/>
  <c r="P104" i="7"/>
  <c r="P115" i="7"/>
  <c r="P131" i="7"/>
  <c r="P123" i="7"/>
  <c r="P128" i="7"/>
  <c r="P154" i="7"/>
  <c r="P155" i="7"/>
  <c r="L155" i="7"/>
  <c r="L68" i="7"/>
  <c r="L89" i="7"/>
  <c r="L90" i="7"/>
  <c r="L92" i="7"/>
  <c r="L104" i="7"/>
  <c r="L115" i="7"/>
  <c r="L131" i="7"/>
  <c r="L123" i="7"/>
  <c r="L128" i="7"/>
  <c r="L154" i="7"/>
</calcChain>
</file>

<file path=xl/sharedStrings.xml><?xml version="1.0" encoding="utf-8"?>
<sst xmlns="http://schemas.openxmlformats.org/spreadsheetml/2006/main" count="1246" uniqueCount="615">
  <si>
    <t>Obra</t>
  </si>
  <si>
    <t>Equipamiento</t>
  </si>
  <si>
    <t>Museografía</t>
  </si>
  <si>
    <t>Fechas</t>
  </si>
  <si>
    <t>Otros</t>
  </si>
  <si>
    <t>Inicio</t>
  </si>
  <si>
    <t>Ingeniero Ind.</t>
  </si>
  <si>
    <t>meses</t>
  </si>
  <si>
    <t>Comisiones</t>
  </si>
  <si>
    <t>Contrato</t>
  </si>
  <si>
    <t>Intereses</t>
  </si>
  <si>
    <t>Fin</t>
  </si>
  <si>
    <t>Construcción</t>
  </si>
  <si>
    <t>Fuentes</t>
  </si>
  <si>
    <t>Duración</t>
  </si>
  <si>
    <t>Capital</t>
  </si>
  <si>
    <t>Deuda</t>
  </si>
  <si>
    <t>Operación</t>
  </si>
  <si>
    <t>Tasas</t>
  </si>
  <si>
    <t>Anual</t>
  </si>
  <si>
    <t>Inflación</t>
  </si>
  <si>
    <t>TIIE</t>
  </si>
  <si>
    <t>Sobre Tasa</t>
  </si>
  <si>
    <t>Ingresos</t>
  </si>
  <si>
    <t>Inversión</t>
  </si>
  <si>
    <t>Total</t>
  </si>
  <si>
    <t>FONADIN</t>
  </si>
  <si>
    <t>TIR</t>
  </si>
  <si>
    <t>Fechas y Días</t>
  </si>
  <si>
    <t>Mes Inicio</t>
  </si>
  <si>
    <t>Mes Fin</t>
  </si>
  <si>
    <t>Número de Días</t>
  </si>
  <si>
    <t>Factores</t>
  </si>
  <si>
    <t>Factor Inflacionario</t>
  </si>
  <si>
    <t>Cifras en  Pesos</t>
  </si>
  <si>
    <t>Aplicaciones</t>
  </si>
  <si>
    <t>Monto de Obra</t>
  </si>
  <si>
    <t>Calendario</t>
  </si>
  <si>
    <t>Programa Desembolsos</t>
  </si>
  <si>
    <t>Ing. Independiente</t>
  </si>
  <si>
    <t>Comision por estructuración</t>
  </si>
  <si>
    <t>Balance Inicial</t>
  </si>
  <si>
    <t>Desembolsos</t>
  </si>
  <si>
    <t>Balance Final</t>
  </si>
  <si>
    <t>TOTAL</t>
  </si>
  <si>
    <t>Int. Devengados</t>
  </si>
  <si>
    <t>Int. Pagados</t>
  </si>
  <si>
    <t>Amortizaciones</t>
  </si>
  <si>
    <t>Cifras en Pesos</t>
  </si>
  <si>
    <t>I</t>
  </si>
  <si>
    <t>II</t>
  </si>
  <si>
    <t>Egresos</t>
  </si>
  <si>
    <t>III</t>
  </si>
  <si>
    <t>EBITDA</t>
  </si>
  <si>
    <t>Depreciación</t>
  </si>
  <si>
    <t>IV</t>
  </si>
  <si>
    <t>EBIT</t>
  </si>
  <si>
    <t>Impuestos</t>
  </si>
  <si>
    <t>V</t>
  </si>
  <si>
    <t>Net Profit</t>
  </si>
  <si>
    <t>Numero de días al año</t>
  </si>
  <si>
    <t>Tasa Crédito</t>
  </si>
  <si>
    <t>Factor inflacionario</t>
  </si>
  <si>
    <t>Factor inflacionario a Gastos</t>
  </si>
  <si>
    <t>Factor Operación</t>
  </si>
  <si>
    <t>Ingresos Reales</t>
  </si>
  <si>
    <t>Ingresos Nominales</t>
  </si>
  <si>
    <t>Tarifa</t>
  </si>
  <si>
    <t>Total Ingresos</t>
  </si>
  <si>
    <t>Reales</t>
  </si>
  <si>
    <t>Egresos Nominales</t>
  </si>
  <si>
    <t>Gran Total de Egresos</t>
  </si>
  <si>
    <t>Crédito</t>
  </si>
  <si>
    <t>Intereses Devengados</t>
  </si>
  <si>
    <t>Intereses Pagados</t>
  </si>
  <si>
    <t>Servicio de la Deuda</t>
  </si>
  <si>
    <t>Dividendos</t>
  </si>
  <si>
    <t>Depreciación y Amortización</t>
  </si>
  <si>
    <t>EBT</t>
  </si>
  <si>
    <t xml:space="preserve"> </t>
  </si>
  <si>
    <t>Inflación Anual</t>
  </si>
  <si>
    <t>Años de Operación</t>
  </si>
  <si>
    <t>Fin de Mes</t>
  </si>
  <si>
    <t>Año</t>
  </si>
  <si>
    <t>Días de Operación</t>
  </si>
  <si>
    <t>Input INPC</t>
  </si>
  <si>
    <t>INPC (a usar)</t>
  </si>
  <si>
    <t>Factor Inicio de Operación</t>
  </si>
  <si>
    <t>Tasa ISR</t>
  </si>
  <si>
    <t>Tasa ISR piramidado</t>
  </si>
  <si>
    <t>ISR</t>
  </si>
  <si>
    <t>Bases</t>
  </si>
  <si>
    <t>(-)Egresos</t>
  </si>
  <si>
    <t>Depreciación con INPC</t>
  </si>
  <si>
    <t>Intereses (CIF)</t>
  </si>
  <si>
    <t>EBT= Base Impositiva</t>
  </si>
  <si>
    <t>Base Impositiva antes de Pérdidas (+)</t>
  </si>
  <si>
    <t>Base Gravable</t>
  </si>
  <si>
    <t>ISR a Pagar</t>
  </si>
  <si>
    <t>Pérdidas Fiscales Aplicables al ISR</t>
  </si>
  <si>
    <t>Ajuste por INPC</t>
  </si>
  <si>
    <t>Acreditadas a Base Impositiva</t>
  </si>
  <si>
    <t>CUFIN</t>
  </si>
  <si>
    <t>Efectivo Disponible</t>
  </si>
  <si>
    <t>Dotación de CUFIN</t>
  </si>
  <si>
    <t>CUCA</t>
  </si>
  <si>
    <t>Capitalización Mínima</t>
  </si>
  <si>
    <t>Actualización Contribución Periodo</t>
  </si>
  <si>
    <t>Reducciones de Capital</t>
  </si>
  <si>
    <t>Dividendos Gravados</t>
  </si>
  <si>
    <t>Dividendo Adicional Distribuido</t>
  </si>
  <si>
    <t>Total depreciación</t>
  </si>
  <si>
    <t>Montos Anuales</t>
  </si>
  <si>
    <t>Depreciación Actualizada</t>
  </si>
  <si>
    <t>C</t>
  </si>
  <si>
    <t>EBT=Base Impositiva</t>
  </si>
  <si>
    <t>Resultado Fiscal del Periodo</t>
  </si>
  <si>
    <t>Constribuciones de Capital</t>
  </si>
  <si>
    <t>TOTAL Distribuciones</t>
  </si>
  <si>
    <t>CASH FLOW</t>
  </si>
  <si>
    <t>Dividendos Distribuidos</t>
  </si>
  <si>
    <t>Inversiones</t>
  </si>
  <si>
    <t>Flujo para TIR</t>
  </si>
  <si>
    <t>Flujo para TIR Real</t>
  </si>
  <si>
    <t>Tir Nominal</t>
  </si>
  <si>
    <t>Tir Real</t>
  </si>
  <si>
    <t>Comisión Saldo no Dispuesto</t>
  </si>
  <si>
    <t>Total Usos</t>
  </si>
  <si>
    <t>Total Fuentes</t>
  </si>
  <si>
    <t>Int. Capitalizados</t>
  </si>
  <si>
    <t>Margen EBITDA</t>
  </si>
  <si>
    <t>Fondo de Servicio de la Deuda</t>
  </si>
  <si>
    <t>Meses de Servicio de la Deuda</t>
  </si>
  <si>
    <t>Intereses Reales</t>
  </si>
  <si>
    <t>Inflación Mensual</t>
  </si>
  <si>
    <t>Deuda Nominal Mensual</t>
  </si>
  <si>
    <t>Pago Secretaría</t>
  </si>
  <si>
    <t>Checar pago de servicios públicos</t>
  </si>
  <si>
    <t>Flujo de caja</t>
  </si>
  <si>
    <t>Montos de Inversión</t>
  </si>
  <si>
    <t>Servicio de Deuda</t>
  </si>
  <si>
    <t>TOTAL DE USOS</t>
  </si>
  <si>
    <t>Capitalización de Intereses Obra</t>
  </si>
  <si>
    <t>Capitalización de Intereses Operación</t>
  </si>
  <si>
    <t>TOTAL DE Fuentes</t>
  </si>
  <si>
    <t>Impuesto Adicional</t>
  </si>
  <si>
    <t>Activo</t>
  </si>
  <si>
    <t>Actualización Inversión</t>
  </si>
  <si>
    <t>Inversión Actualizada</t>
  </si>
  <si>
    <t>Inversión Neta</t>
  </si>
  <si>
    <t>Pasivo</t>
  </si>
  <si>
    <t>Total Pasivo</t>
  </si>
  <si>
    <t>Resultado del Ejercicio</t>
  </si>
  <si>
    <t>Distribuciones</t>
  </si>
  <si>
    <t>Actualización por Revaluación</t>
  </si>
  <si>
    <t>Pasivo + Capital</t>
  </si>
  <si>
    <t>Diferencia</t>
  </si>
  <si>
    <t>Apoyo Fonadin</t>
  </si>
  <si>
    <t>Concepto</t>
  </si>
  <si>
    <t>Valor</t>
  </si>
  <si>
    <t>Cifras en Pesos Constantes calculados con Base en la Fecha de Presentación de Propuestas</t>
  </si>
  <si>
    <t>Pago Anual por Servicio Ofertado (sin IVA) en Pesos Contantes</t>
  </si>
  <si>
    <t>Monto Máximo de Pago por Servicio Ofertado (sin IVA) en Pesos Constantes</t>
  </si>
  <si>
    <t>Precio de los Servicios = Suma (Pagos Anuales de Referencia)</t>
  </si>
  <si>
    <t>Cifras en Pesos Constantes</t>
  </si>
  <si>
    <t>A</t>
  </si>
  <si>
    <t>B</t>
  </si>
  <si>
    <t>D</t>
  </si>
  <si>
    <t>E</t>
  </si>
  <si>
    <t>F=A+B+C+D+E</t>
  </si>
  <si>
    <t>Reposiciones</t>
  </si>
  <si>
    <t>Mantenimiento</t>
  </si>
  <si>
    <t>Servicios **</t>
  </si>
  <si>
    <t>Formato II - Precio de los Servicios</t>
  </si>
  <si>
    <t>Equipo</t>
  </si>
  <si>
    <t>M1</t>
  </si>
  <si>
    <t>M2</t>
  </si>
  <si>
    <t xml:space="preserve">Formato V </t>
  </si>
  <si>
    <t>Cuenta</t>
  </si>
  <si>
    <t>Subcuenta</t>
  </si>
  <si>
    <t>Actividades de Operación</t>
  </si>
  <si>
    <t>+(-) Estimación del Periodo</t>
  </si>
  <si>
    <t>+ Provisión del Periodo</t>
  </si>
  <si>
    <t>+(-) Otras Partidas no Realizadas</t>
  </si>
  <si>
    <t>+(-) Partidas relacionadas con actividades de inversión</t>
  </si>
  <si>
    <t>+ Depreciación y Amortización</t>
  </si>
  <si>
    <t>+(-) Pérdidas (Reversión por Deterioro)</t>
  </si>
  <si>
    <t>+(-) Dividendos</t>
  </si>
  <si>
    <t>(-) Intereses a favor</t>
  </si>
  <si>
    <t>+(-) Otras Partidas</t>
  </si>
  <si>
    <t>+(-) Partidas relacionadas con actividades de financiamiento</t>
  </si>
  <si>
    <t>Flujos Netos de Efectivo de Actividades de Operación</t>
  </si>
  <si>
    <t>Utilidad antes de Impuestos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</si>
  <si>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</si>
  <si>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</si>
  <si>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</si>
  <si>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</si>
  <si>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</si>
  <si>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</si>
  <si>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</si>
  <si>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</si>
  <si>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</si>
  <si>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</si>
  <si>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Total año 1</t>
  </si>
  <si>
    <t>Total año 2</t>
  </si>
  <si>
    <t>Año 3</t>
  </si>
  <si>
    <t>Año 4</t>
  </si>
  <si>
    <t>Año 5</t>
  </si>
  <si>
    <t>Año 6</t>
  </si>
  <si>
    <t>Año 7</t>
  </si>
  <si>
    <t>Año 8</t>
  </si>
  <si>
    <t>Año 9</t>
  </si>
  <si>
    <t>Año 10</t>
  </si>
  <si>
    <t>Año 11</t>
  </si>
  <si>
    <t>Año 12</t>
  </si>
  <si>
    <t>Año 13</t>
  </si>
  <si>
    <t>Año 14</t>
  </si>
  <si>
    <t>Año 15</t>
  </si>
  <si>
    <t>Año 16</t>
  </si>
  <si>
    <t>Año 17</t>
  </si>
  <si>
    <t>Año 18</t>
  </si>
  <si>
    <t>Año 19</t>
  </si>
  <si>
    <t>Año 20</t>
  </si>
  <si>
    <t>Año 21</t>
  </si>
  <si>
    <t>Año 22</t>
  </si>
  <si>
    <t>Año 23</t>
  </si>
  <si>
    <t>Año 24</t>
  </si>
  <si>
    <t>Actividades de Inversión</t>
  </si>
  <si>
    <t>+(-) Inversiones en Propiedad, Planta y Equipo</t>
  </si>
  <si>
    <t>+(-) Inversiones Temporales</t>
  </si>
  <si>
    <t>+(-) Inversiones en Activos Temporales</t>
  </si>
  <si>
    <t>+(-) Adquisiciones de Negocios</t>
  </si>
  <si>
    <t>+(-) Anticipos</t>
  </si>
  <si>
    <t>Flujos Netos de Efectivo de Actividades de Inversión</t>
  </si>
  <si>
    <t>Actividades de Financiamiento</t>
  </si>
  <si>
    <t>+ Financiamiento Bancario</t>
  </si>
  <si>
    <t>+ Financiamientos Bursátiles</t>
  </si>
  <si>
    <t>+ Otros Financiamientos</t>
  </si>
  <si>
    <t>(-) Amortización de Financiamiento Bancarios</t>
  </si>
  <si>
    <t>(-) Amortización de Otros Financiamientos</t>
  </si>
  <si>
    <t>+ (-) Incrementos en el Capital Social</t>
  </si>
  <si>
    <t>(-) Dividendos</t>
  </si>
  <si>
    <t>+ Aportaciones para Aumentos Futuros de Capital</t>
  </si>
  <si>
    <t>(-) Intereses Pagados</t>
  </si>
  <si>
    <t>+ (-) Otras Partidas</t>
  </si>
  <si>
    <t>Flujos Netos de Efectivo de Actividades de Financiamiento</t>
  </si>
  <si>
    <t>Servicio</t>
  </si>
  <si>
    <t>Año 1</t>
  </si>
  <si>
    <t>Año 2</t>
  </si>
  <si>
    <t>Formato VIII -Esquema de Aseguramiento</t>
  </si>
  <si>
    <t>Tipo de Seguro</t>
  </si>
  <si>
    <t>Suma Asegurada</t>
  </si>
  <si>
    <t>Asegurador Principal</t>
  </si>
  <si>
    <t>Deducible</t>
  </si>
  <si>
    <t>Coaseguro</t>
  </si>
  <si>
    <t>Costo de la Prima</t>
  </si>
  <si>
    <t>Subtotal Inversión</t>
  </si>
  <si>
    <t>Periodo de Inversión (inicio)</t>
  </si>
  <si>
    <t>Usos</t>
  </si>
  <si>
    <t>Periodo de Inversión (final)</t>
  </si>
  <si>
    <t>Check</t>
  </si>
  <si>
    <t>Actualización INPC</t>
  </si>
  <si>
    <t>Total Activo</t>
  </si>
  <si>
    <t>Estado de Posición Financiera</t>
  </si>
  <si>
    <t>Fondo del Servicio de la Deuda</t>
  </si>
  <si>
    <t>Capital + FONADIN</t>
  </si>
  <si>
    <t>Gastos Financieros</t>
  </si>
  <si>
    <t>Comision Inicial</t>
  </si>
  <si>
    <t>Comision Saldo no Dispuesto</t>
  </si>
  <si>
    <t>Intereses Capitalizados</t>
  </si>
  <si>
    <t>Total Inversión incluyendo gastos Financieros</t>
  </si>
  <si>
    <t>Diaria</t>
  </si>
  <si>
    <t>Obra y Equipamiento</t>
  </si>
  <si>
    <t>Total Otros</t>
  </si>
  <si>
    <t>Total Gastos Financieros</t>
  </si>
  <si>
    <t>Servicio 1. CAU</t>
  </si>
  <si>
    <t>Servicio 2. Mantenimiento</t>
  </si>
  <si>
    <t>Formato VI - Presupuesto de Operación y Mantenimiento</t>
  </si>
  <si>
    <t>Arranque</t>
  </si>
  <si>
    <t>Estado de Origen y Aplicación de Recursos</t>
  </si>
  <si>
    <t>+(-) Partidas sin impacto en el efectivo</t>
  </si>
  <si>
    <t>MUSEO INTERNACIONAL DEL BARROCO</t>
  </si>
  <si>
    <t>Area Funcional</t>
  </si>
  <si>
    <t>Periodicidad</t>
  </si>
  <si>
    <t>Inversión Inicial</t>
  </si>
  <si>
    <t xml:space="preserve"> % REPOSICIÓN</t>
  </si>
  <si>
    <t>OBRA CIVIL Y ACABADOS</t>
  </si>
  <si>
    <t>Museo Internacional del Barroco</t>
  </si>
  <si>
    <t>PINTURA</t>
  </si>
  <si>
    <t>5 Años</t>
  </si>
  <si>
    <t>PISOS DE INGENIERÍA Y ALFOMBRA</t>
  </si>
  <si>
    <t>10 Años</t>
  </si>
  <si>
    <t>ACABADOS ESPECIALES</t>
  </si>
  <si>
    <t>15 Años</t>
  </si>
  <si>
    <t>PLAFONES</t>
  </si>
  <si>
    <t xml:space="preserve"> IMPERMEABILIZACIÓN</t>
  </si>
  <si>
    <t>INSTALACIÓN ELECTRICA</t>
  </si>
  <si>
    <t>SUBESTACIÓN ELÉCTRICA SOTANO</t>
  </si>
  <si>
    <t>12 Años</t>
  </si>
  <si>
    <t>SUBESTACIÓN ELÉCTRICA AZOTEA</t>
  </si>
  <si>
    <t>TABLEROS DE DISTRIBUCIÓN GENERAL</t>
  </si>
  <si>
    <t>TRANSFORMADORES</t>
  </si>
  <si>
    <t>NA</t>
  </si>
  <si>
    <t>UPS</t>
  </si>
  <si>
    <t>RECTIFICADOR DE LINEA</t>
  </si>
  <si>
    <t>PLANTA DE EMERGENCIA</t>
  </si>
  <si>
    <t>SISTEMA DE PARARRAYOS</t>
  </si>
  <si>
    <t>SISTEMA DE TIERRAS</t>
  </si>
  <si>
    <t xml:space="preserve">INTERRUPTORES Y ALIMENTACION DE FUERZA 1 Y 2  </t>
  </si>
  <si>
    <t xml:space="preserve">INTERRUPTORES ALIMENTACIÓN DE FUERZA AZOTEA </t>
  </si>
  <si>
    <t>LUMINARIAS PB Y SÓTANO</t>
  </si>
  <si>
    <t>LUMINARIAS NIVEL 1 Y NIVEL 2</t>
  </si>
  <si>
    <t>ALUMBRADO EXTERIOR</t>
  </si>
  <si>
    <t>CABLEADO PARA ALUMBRADO  SOTANO Y PLANTA BAJA</t>
  </si>
  <si>
    <t>CABLEADO PARA ALUMBRADO NIVEL 1 Y NIVEL 2</t>
  </si>
  <si>
    <t>ALIMENTACIÓN ELÉCTRICA CONTACTOS N1 Y N2</t>
  </si>
  <si>
    <t>ALIMENTADORES GENERALES</t>
  </si>
  <si>
    <t>INSTALACIÓN AIRE ACONDICIONADO</t>
  </si>
  <si>
    <t>LAMINA, AISLAMIENTO Y REJILLAS</t>
  </si>
  <si>
    <t>UMAS</t>
  </si>
  <si>
    <t>CONDENSADORA DE AIRE</t>
  </si>
  <si>
    <t>UNIDAD EVAPORADORA</t>
  </si>
  <si>
    <t>UNIDAD DE PRESICIÓN</t>
  </si>
  <si>
    <t>UNIDAD DE DESHUMIDIFICADOR</t>
  </si>
  <si>
    <t>EXTRACCIÓN Y VENTILACIÓN</t>
  </si>
  <si>
    <t>AUTOMATIZACIÓN Y CONTROL</t>
  </si>
  <si>
    <t>UNIDADES DE PAQUETE</t>
  </si>
  <si>
    <t>INSTALACIÓN HIDRÁULICA</t>
  </si>
  <si>
    <t>VÁLVULAS Y ACCESORIOS DE CONEXIÓN</t>
  </si>
  <si>
    <t xml:space="preserve"> SISTEMA DE RIEGO</t>
  </si>
  <si>
    <t>EQUIPO INST. HIDRÁULICA</t>
  </si>
  <si>
    <t>INSTALACIÓN SANITARIA</t>
  </si>
  <si>
    <t>COLADERAS Y ACCESORIOS</t>
  </si>
  <si>
    <t>MUEBLES SANITARIOS</t>
  </si>
  <si>
    <t>DRENAJE PLUVIAL</t>
  </si>
  <si>
    <t>PLANTA DE TRATAMIENTO DE AGUAS RESIDUALES (P.T.A.R.)</t>
  </si>
  <si>
    <t>EQUIPOS ESPECIALES</t>
  </si>
  <si>
    <t xml:space="preserve"> INSTALACIÓN SISTEMA DE GAS DOMÉSTICO</t>
  </si>
  <si>
    <t>CONTROL DE ACCESOS</t>
  </si>
  <si>
    <t xml:space="preserve"> EQUIPOS DE VOZ Y DATOS</t>
  </si>
  <si>
    <t>PARCIAL</t>
  </si>
  <si>
    <t>EQUIPOS DE CCTV</t>
  </si>
  <si>
    <t>EQUIPOS DETECCION DE HUMOS Y EQUIPO CONTRAINCENDIO</t>
  </si>
  <si>
    <t>EQUIPOS INFORMATICOS</t>
  </si>
  <si>
    <t>EQUIPOS MULTIMEDIA MUSEOGRAFÍA (ANEXO 8-B)</t>
  </si>
  <si>
    <t>SONIDO AMBIENTAL</t>
  </si>
  <si>
    <t>CIRCULACIÓN VERTICAL</t>
  </si>
  <si>
    <t>TOTAL MOBILIARIO</t>
  </si>
  <si>
    <t>Museo Barroco Puebla</t>
  </si>
  <si>
    <t>MOBILIARIO MUSEO</t>
  </si>
  <si>
    <t>SISTEMA DE AUTOMATIZACIÓN Y CONTROL CENTRALIZADO</t>
  </si>
  <si>
    <t>Cobertura de tasa</t>
  </si>
  <si>
    <t>Total Obra, Equip. Y Equip. Museográfico</t>
  </si>
  <si>
    <t>Requerimiento Fondo</t>
  </si>
  <si>
    <t>Uso del Fondo</t>
  </si>
  <si>
    <t>EfectivoDisponible para SD</t>
  </si>
  <si>
    <t xml:space="preserve">Intereses </t>
  </si>
  <si>
    <t>Pérdidas Acumuladas</t>
  </si>
  <si>
    <t>Check Capital</t>
  </si>
  <si>
    <t>Sensibilidad</t>
  </si>
  <si>
    <t>DSCR</t>
  </si>
  <si>
    <t>Fondo Reposición de Activos</t>
  </si>
  <si>
    <t>Nominales</t>
  </si>
  <si>
    <t>Fondo Reposición</t>
  </si>
  <si>
    <t>Deducciones</t>
  </si>
  <si>
    <t>Supuestos (cifras en pesos)</t>
  </si>
  <si>
    <t>Financiamiento</t>
  </si>
  <si>
    <t>Arranque 2015</t>
  </si>
  <si>
    <t>7 Años</t>
  </si>
  <si>
    <t>EQUIPAMIENTO AUDITORIO</t>
  </si>
  <si>
    <t>Excedentes</t>
  </si>
  <si>
    <t>SR. GILBERTO FRANCISCO VILLEGAS NAVARRO</t>
  </si>
  <si>
    <t>REPRESENTANTE COMUN</t>
  </si>
  <si>
    <t>PRESUPUESTO DE COSTOS DE INVERSION</t>
  </si>
  <si>
    <t>Código</t>
  </si>
  <si>
    <t>Partida</t>
  </si>
  <si>
    <t>Costo Total                                          (Pesos Constantes)</t>
  </si>
  <si>
    <t>A01</t>
  </si>
  <si>
    <t>A02</t>
  </si>
  <si>
    <t>TRAMITES Y LICENCIAS</t>
  </si>
  <si>
    <t>A03</t>
  </si>
  <si>
    <t>COORDINACION Y SUPERVISION DEL PROYECTO</t>
  </si>
  <si>
    <t>A04</t>
  </si>
  <si>
    <t>COSTO DE CONSTRUCCION</t>
  </si>
  <si>
    <t>A0401</t>
  </si>
  <si>
    <t>OBRA CIVIL</t>
  </si>
  <si>
    <t>A0402</t>
  </si>
  <si>
    <t>A0403</t>
  </si>
  <si>
    <t>A0404</t>
  </si>
  <si>
    <t>A0405</t>
  </si>
  <si>
    <t>A0406</t>
  </si>
  <si>
    <t>A0407</t>
  </si>
  <si>
    <t>A0408</t>
  </si>
  <si>
    <t>INSTALACION DE SONIDO AMBIENTAL</t>
  </si>
  <si>
    <t>A0409</t>
  </si>
  <si>
    <t>A0410</t>
  </si>
  <si>
    <t>A0411</t>
  </si>
  <si>
    <t>INSTALACION DE SEÑALETICA</t>
  </si>
  <si>
    <t>A0412</t>
  </si>
  <si>
    <t>A0413</t>
  </si>
  <si>
    <t>A0414</t>
  </si>
  <si>
    <t>SISTEMA DE TRATAMIENTO DE AGUAS RESIDUALES</t>
  </si>
  <si>
    <t>A05</t>
  </si>
  <si>
    <t>EQUIPAMIENTO</t>
  </si>
  <si>
    <t>A0501</t>
  </si>
  <si>
    <t>A0502</t>
  </si>
  <si>
    <t>EQUIPO DE TECNOLOGIA DE LA INFORMACION</t>
  </si>
  <si>
    <t>A0503</t>
  </si>
  <si>
    <t>PROGRAMA DE INVERSIONES</t>
  </si>
  <si>
    <t>Costo Total (Pesos Constantes)</t>
  </si>
  <si>
    <t>ACUMULADO</t>
  </si>
  <si>
    <t>Fecha Estimada de Firma del Contrato</t>
  </si>
  <si>
    <t>Fecha Estimada de Inicio del Servicio</t>
  </si>
  <si>
    <t>Fecha Estimada de Terminación del Contrato</t>
  </si>
  <si>
    <t>Formato VII - Presupuesto de Reposición de Equipos</t>
  </si>
  <si>
    <t>Formato III - Presupuesto de Costos de Inversión</t>
  </si>
  <si>
    <t>Formato IV - Programa de Inversiones</t>
  </si>
  <si>
    <t>Acervo</t>
  </si>
  <si>
    <t>Proyecto Museografico</t>
  </si>
  <si>
    <t>Montaje Museografico</t>
  </si>
  <si>
    <t xml:space="preserve">VIGENCIA DE LA </t>
  </si>
  <si>
    <t>Monto de Cobertura M.N.</t>
  </si>
  <si>
    <t>COBERTURA</t>
  </si>
  <si>
    <t>Todo Riesgo de Construcción</t>
  </si>
  <si>
    <t>ZURICH / ACE</t>
  </si>
  <si>
    <t>USD 50,000</t>
  </si>
  <si>
    <t>Terremoto y Erupción Volcánica</t>
  </si>
  <si>
    <t>Amparado</t>
  </si>
  <si>
    <t xml:space="preserve">2% s/valor de la obra </t>
  </si>
  <si>
    <t>Fenómenos Hidrometeorologicos</t>
  </si>
  <si>
    <t>2% s/valor de la obra con min de 100,000 USD</t>
  </si>
  <si>
    <t xml:space="preserve">Mantenimiento Amplio </t>
  </si>
  <si>
    <t>12 meses</t>
  </si>
  <si>
    <t>USD 100,000</t>
  </si>
  <si>
    <t>Periodo de Pruebas</t>
  </si>
  <si>
    <t>4 semanas</t>
  </si>
  <si>
    <t>Huelgas y Alborotos Populares</t>
  </si>
  <si>
    <t>USD 75,000</t>
  </si>
  <si>
    <t>ALOP Pédida de Utilidades</t>
  </si>
  <si>
    <t>6 meses</t>
  </si>
  <si>
    <t>45 dias de espera</t>
  </si>
  <si>
    <t xml:space="preserve">Responsabilidad Civil Construcción </t>
  </si>
  <si>
    <t>GMX</t>
  </si>
  <si>
    <t>10% sobre reclamación con mín de USD 10,000</t>
  </si>
  <si>
    <t>Responsabilidad Civil Profesional</t>
  </si>
  <si>
    <t>AXA / ACE</t>
  </si>
  <si>
    <t>10% sobre reclamación con mín  de USD 35,000</t>
  </si>
  <si>
    <t>Todo Riesgo de Incendio Edificio</t>
  </si>
  <si>
    <t>Sin deducible</t>
  </si>
  <si>
    <t>0%</t>
  </si>
  <si>
    <t>Todo Riesgo de Incendio Contenidos</t>
  </si>
  <si>
    <t>De acuerdo a tarifa AMIS.</t>
  </si>
  <si>
    <t>Tarifa AMIS.</t>
  </si>
  <si>
    <t>1% de la suma aseg. c/m de 750 DSMGVDF</t>
  </si>
  <si>
    <t>Remoción de Escombros 10%</t>
  </si>
  <si>
    <t>Pérdidas Consecuenciales</t>
  </si>
  <si>
    <t>7 días de espera</t>
  </si>
  <si>
    <t>Gastos Extraordinarios</t>
  </si>
  <si>
    <t>3 días de espera</t>
  </si>
  <si>
    <t>Rotura de Cristales</t>
  </si>
  <si>
    <t>10% s/r con mínimo de 10 DSMGVDF</t>
  </si>
  <si>
    <t>Robo de Contenidos</t>
  </si>
  <si>
    <t>10% s/r con mínimo de 150 DSMGVDF</t>
  </si>
  <si>
    <t>Efectivo y/o Valores</t>
  </si>
  <si>
    <t>Rotura de Maquinaria</t>
  </si>
  <si>
    <t>2% con minimo USD 1,000</t>
  </si>
  <si>
    <t>Equipo Electrónico</t>
  </si>
  <si>
    <t>2% s/r con minimo USD 1,000, robo 15%</t>
  </si>
  <si>
    <t>Equipo Móvil</t>
  </si>
  <si>
    <t>robo 25% s/reclamación</t>
  </si>
  <si>
    <t xml:space="preserve">Responsabilidad Civil </t>
  </si>
  <si>
    <t>ZURICH</t>
  </si>
  <si>
    <t>10% s/r con mínimo  de USD 5,000</t>
  </si>
  <si>
    <t>Equipo Museográfico</t>
  </si>
  <si>
    <t xml:space="preserve">Empresa: </t>
  </si>
  <si>
    <t>La Peninsular Compañía Constructora, S.A. de C.V.</t>
  </si>
  <si>
    <t>Concretos y Obra Civil del Pacifico, S.A. de C.V.</t>
  </si>
  <si>
    <t>IVA</t>
  </si>
  <si>
    <t>Tasa</t>
  </si>
  <si>
    <t>Inversión que causa IVA</t>
  </si>
  <si>
    <t>Recuperación de IVA</t>
  </si>
  <si>
    <t>Seguros</t>
  </si>
  <si>
    <t>Fondo servicio deuda (meses)</t>
  </si>
  <si>
    <t>Calendario de Amortización %</t>
  </si>
  <si>
    <t>Calendario de Amortización $</t>
  </si>
  <si>
    <t>Ing Independiente % obra</t>
  </si>
  <si>
    <t/>
  </si>
  <si>
    <t>.</t>
  </si>
  <si>
    <t xml:space="preserve">Ingresos </t>
  </si>
  <si>
    <t>Impuestos Piramidado</t>
  </si>
  <si>
    <t>Preoperativos</t>
  </si>
  <si>
    <t>Listas</t>
  </si>
  <si>
    <t xml:space="preserve">Supuestos de Inflación </t>
  </si>
  <si>
    <t>Tsaa Deuda Fija</t>
  </si>
  <si>
    <t>Comisión Inicial</t>
  </si>
  <si>
    <t>Comision Saldo no Dispuesto mensual</t>
  </si>
  <si>
    <t>Total comisiones</t>
  </si>
  <si>
    <t>Total gatsos Financiero</t>
  </si>
  <si>
    <t>Subtotal Usos</t>
  </si>
  <si>
    <t>Balance Final Deuda</t>
  </si>
  <si>
    <t>Cambio a Anuales</t>
  </si>
  <si>
    <t>Cobertura Deuda</t>
  </si>
  <si>
    <t>Ppto Reposición Reales</t>
  </si>
  <si>
    <t>Ppto Reposición   Nominales</t>
  </si>
  <si>
    <t>Egresos Términos Reales</t>
  </si>
  <si>
    <t>Honorarios Fiducuarios</t>
  </si>
  <si>
    <t xml:space="preserve">Administración </t>
  </si>
  <si>
    <t>Honorarios Fiduciarios</t>
  </si>
  <si>
    <t>Inversión menos  FONADIN</t>
  </si>
  <si>
    <t>Utilidad Neta</t>
  </si>
  <si>
    <t>( - ) Impuestos</t>
  </si>
  <si>
    <t>( - ) CIF</t>
  </si>
  <si>
    <t>( - ) Depreciación</t>
  </si>
  <si>
    <t>Flujo Disponible SD</t>
  </si>
  <si>
    <t>Flujo Disponible / Cobertura</t>
  </si>
  <si>
    <t>Tasa Fija Deuda</t>
  </si>
  <si>
    <t>Total Servicio de la Deuda</t>
  </si>
  <si>
    <t>Si cob &lt; 1.20x, Flujo cero amortización</t>
  </si>
  <si>
    <t>Si cob &gt; 1.20x, Amortización calendarizada</t>
  </si>
  <si>
    <t>Flujo Disponible después SD</t>
  </si>
  <si>
    <t>Fondo SD</t>
  </si>
  <si>
    <t>Flujo Disponible después de Fondo SD</t>
  </si>
  <si>
    <t>El Fondo de Servicio de la Deud esta entrando como egreso</t>
  </si>
  <si>
    <t>Efectivo Disponible para SD</t>
  </si>
  <si>
    <t>Efectivo Disponible Despues de Deuda</t>
  </si>
  <si>
    <t>Base Impositiva</t>
  </si>
  <si>
    <t>Pérdida del Periodo Anterior</t>
  </si>
  <si>
    <r>
      <t xml:space="preserve">Inicio de mes </t>
    </r>
    <r>
      <rPr>
        <sz val="11"/>
        <color indexed="8"/>
        <rFont val="Calibri"/>
        <family val="2"/>
      </rPr>
      <t>(inicio const)</t>
    </r>
  </si>
  <si>
    <t>Fondo Reposiciones</t>
  </si>
  <si>
    <t>Requerimientos de Reposiciones</t>
  </si>
  <si>
    <t>Aportación al Fondo</t>
  </si>
  <si>
    <t>Reposiciones (total todo el plazo)</t>
  </si>
  <si>
    <t>Tasa Fija</t>
  </si>
  <si>
    <t>ON</t>
  </si>
  <si>
    <t>OFF</t>
  </si>
  <si>
    <t>Cobertura</t>
  </si>
  <si>
    <t>Amortización Adicional (si no se llega a DSCR)</t>
  </si>
  <si>
    <t>Sensibilidades</t>
  </si>
  <si>
    <t>IVA no recuperado</t>
  </si>
  <si>
    <t>IVA No recuperado</t>
  </si>
  <si>
    <t>Deuda Jr</t>
  </si>
  <si>
    <t>Deuda Jr Mensual</t>
  </si>
  <si>
    <t>Comision Inicial Deuda Jr</t>
  </si>
  <si>
    <t>Comision Saldo no Dispuesto Deuda Jr</t>
  </si>
  <si>
    <t>Intereses Capitalizados Deuda Jr</t>
  </si>
  <si>
    <t>Comisión InicialDeuda Jr</t>
  </si>
  <si>
    <t>Comisión Saldo no Dispuesto Deuda Jr</t>
  </si>
  <si>
    <t>Intereses Deuda Jr</t>
  </si>
  <si>
    <t>Fondo de Servicio de la Deuda Jr</t>
  </si>
  <si>
    <t>Deda Jr</t>
  </si>
  <si>
    <t>Balance Final Deuda Jr</t>
  </si>
  <si>
    <t xml:space="preserve">IVA </t>
  </si>
  <si>
    <t>IVA Financieros</t>
  </si>
  <si>
    <t>Intereses Capitalizables</t>
  </si>
  <si>
    <t>Devoluciones IVA</t>
  </si>
  <si>
    <t>Amortizaciones (por IVA Recuperado)</t>
  </si>
  <si>
    <t>Deuda Sr.</t>
  </si>
  <si>
    <t>Servicio Deuda  Deuda Jr</t>
  </si>
  <si>
    <t xml:space="preserve"> ( - ) Amortizaciones Deuda Sr</t>
  </si>
  <si>
    <t xml:space="preserve"> ( - ) Amortizaciones Deuda Jr</t>
  </si>
  <si>
    <t xml:space="preserve"> ( - ) Intereses pagados Deuda Sr</t>
  </si>
  <si>
    <t xml:space="preserve"> ( - ) Intereses pagados Deuda Jr</t>
  </si>
  <si>
    <t xml:space="preserve"> IVA</t>
  </si>
  <si>
    <t>Amortización por devolución de IVA</t>
  </si>
  <si>
    <t>Servicio 3. Limpieza, recolección y fumigación</t>
  </si>
  <si>
    <t>Servicio 4. Almacen</t>
  </si>
  <si>
    <t>Servicio 5. Intendencia</t>
  </si>
  <si>
    <t>Servicio 6. Seguridad</t>
  </si>
  <si>
    <t>Servicio 7. Servicios Públicos</t>
  </si>
  <si>
    <t>EQUIPO PARA BODEGAS Y ALMACEN</t>
  </si>
  <si>
    <t>Servicio 8. Apoyo Museografia</t>
  </si>
  <si>
    <t>Administración</t>
  </si>
  <si>
    <t>Fecha: 19 de agosto de 2014</t>
  </si>
  <si>
    <t>Supervisor de Obra y Equipo Museográfico</t>
  </si>
  <si>
    <t>REEMBOLSO POR ESTUDIOS</t>
  </si>
  <si>
    <t>REEMBOLSOS POR ESTUDIOS</t>
  </si>
  <si>
    <t>Reembolsos por Estudios</t>
  </si>
  <si>
    <t>EQUIPO MULTIMEDIA Y AUDIOVISUAL PARA SALAS DE EXHIBICIÓN</t>
  </si>
  <si>
    <t>EQUIPO PARA BODEGAS Y TALLERES</t>
  </si>
  <si>
    <t>INSTALACION HIDRAULICA, SANITARIA Y MUEBLES DE BAÑO</t>
  </si>
  <si>
    <t>INSTALACIONES ELECTRICAS</t>
  </si>
  <si>
    <t>INSTALACION DE AIRE ACONDICIONADO</t>
  </si>
  <si>
    <t>INSTALACION DE GAS</t>
  </si>
  <si>
    <t>INSTALACION DE CIRCUITO CERRADO Y DE TELEVISION</t>
  </si>
  <si>
    <t>INSTALACION DE DETECCION DE HUMOS Y EQUIPO CONTRA INCENDIO</t>
  </si>
  <si>
    <t>INSTALACION DE SISTEMAS DE SEGURIDAD Y ALARMAS</t>
  </si>
  <si>
    <t>INSTALACION DE VOZ Y DATOS</t>
  </si>
  <si>
    <t>SUMINISTRO DE EQUIPO PROPIO DEL INMUEBLE</t>
  </si>
  <si>
    <t>INSTALACION Y MONTAJE DE EQUIPO PROPIO DEL INMUEBLE</t>
  </si>
  <si>
    <t>EQUIPO MULTIMEDIA</t>
  </si>
  <si>
    <t>EQUIPO  AUDIOVISUAL PARA SALAS DE EXHIBICIÓN</t>
  </si>
  <si>
    <t>Promotora de Cultura Yaxché, S.A. de C.V.</t>
  </si>
  <si>
    <t>Operadora y Administración Técnica, S.A. de C.V.</t>
  </si>
  <si>
    <t>Empresas:</t>
  </si>
  <si>
    <t>Empresas</t>
  </si>
  <si>
    <t>Intereses Reales Sr</t>
  </si>
  <si>
    <t>Intereses Reales Jr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</si>
  <si>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</si>
  <si>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</si>
  <si>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</si>
  <si>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</si>
  <si>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</si>
  <si>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</si>
  <si>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</si>
  <si>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</si>
  <si>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</si>
  <si>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</si>
  <si>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</si>
  <si>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</si>
  <si>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$ 269'000,000.00 (Doscientos Sesenta y Nueve Millones de Pesos 00/100 MXN)</t>
  </si>
  <si>
    <t>$ 6,388'750,000.00 (Seis Mil Trescientos Ochenta y Ocho Millones Setecientos Cincuenta Mil Pesos 00/100 MXN)</t>
  </si>
  <si>
    <t xml:space="preserve">Empresas: </t>
  </si>
  <si>
    <t>Inflación (tasa real)</t>
  </si>
  <si>
    <t>Deuda tasa Real</t>
  </si>
  <si>
    <t>Formato I - Estimación del Precio de los Servicios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</si>
</sst>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8">
    <numFmt numFmtId="164" formatCode="&quot;$&quot;#,##0;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_-* #,##0_-;\-* #,##0_-;_-* &quot;-&quot;??_-;_-@_-"/>
    <numFmt numFmtId="168" formatCode="0.0%"/>
    <numFmt numFmtId="169" formatCode="d/m/yy;@"/>
    <numFmt numFmtId="170" formatCode="[$$-80A]#,##0.00"/>
    <numFmt numFmtId="171" formatCode="dd/mm/yyyy;@"/>
    <numFmt numFmtId="172" formatCode="0.0000\x"/>
    <numFmt numFmtId="173" formatCode="dd/mm/yy;@"/>
    <numFmt numFmtId="174" formatCode="0.00\x"/>
    <numFmt numFmtId="175" formatCode="_-* #,##0.000_-;\-* #,##0.000_-;_-* &quot;-&quot;??_-;_-@_-"/>
    <numFmt numFmtId="176" formatCode="0.0"/>
    <numFmt numFmtId="177" formatCode="#,##0.0000\ &quot;x&quot;"/>
    <numFmt numFmtId="178" formatCode="#,##0_);\(#,##0\)"/>
    <numFmt numFmtId="179" formatCode="0.000000000000000%"/>
    <numFmt numFmtId="180" formatCode="0.000%"/>
    <numFmt numFmtId="181" formatCode="_(* #,##0.00_);_(* \(#,##0.00\);_(* &quot;-&quot;??_);_(@_)"/>
    <numFmt numFmtId="182" formatCode="_-* #,##0.00\ _€_-;\-* #,##0.00\ _€_-;_-* \-??\ _€_-;_-@_-"/>
    <numFmt numFmtId="183" formatCode="_-* #,##0\ _F_-;\-* #,##0\ _F_-;_-* &quot;-&quot;\ _F_-;_-@_-"/>
    <numFmt numFmtId="184" formatCode="_-* #,##0.00\ _F_-;\-* #,##0.00\ _F_-;_-* &quot;-&quot;??\ _F_-;_-@_-"/>
    <numFmt numFmtId="185" formatCode="_(&quot;$&quot;* #,##0.00_);_(&quot;$&quot;* \(#,##0.00\);_(&quot;$&quot;* &quot;-&quot;??_);_(@_)"/>
    <numFmt numFmtId="186" formatCode="_-* #,##0\ &quot;F&quot;_-;\-* #,##0\ &quot;F&quot;_-;_-* &quot;-&quot;\ &quot;F&quot;_-;_-@_-"/>
    <numFmt numFmtId="187" formatCode="_-* #,##0.00\ &quot;F&quot;_-;\-* #,##0.00\ &quot;F&quot;_-;_-* &quot;-&quot;??\ &quot;F&quot;_-;_-@_-"/>
    <numFmt numFmtId="188" formatCode="&quot;- &quot;0&quot; -&quot;"/>
    <numFmt numFmtId="189" formatCode="#,##0&quot; &quot;"/>
    <numFmt numFmtId="190" formatCode="_(* #,##0_);_(* \(#,##0\);_(* &quot;-&quot;??_);_(@_)"/>
    <numFmt numFmtId="191" formatCode="0.000000%"/>
    <numFmt numFmtId="192" formatCode="_-* #,##0.0000000_-;\-* #,##0.0000000_-;_-* &quot;-&quot;??_-;_-@_-"/>
    <numFmt numFmtId="193" formatCode="_-* #,##0.000000000000_-;\-* #,##0.000000000000_-;_-* &quot;-&quot;??_-;_-@_-"/>
    <numFmt numFmtId="194" formatCode="_-* #,##0.0000000000000_-;\-* #,##0.0000000000000_-;_-* &quot;-&quot;??_-;_-@_-"/>
    <numFmt numFmtId="195" formatCode="[$$]#,##0.00"/>
    <numFmt numFmtId="196" formatCode="_-[$MXN]\ * #,##0_-;\-[$MXN]\ * #,##0_-;_-[$MXN]\ * &quot;-&quot;_-;_-@_-"/>
    <numFmt numFmtId="197" formatCode="_-[$MXN]\ * #,##0.00_-;\-[$MXN]\ * #,##0.00_-;_-[$MXN]\ * &quot;-&quot;??_-;_-@_-"/>
    <numFmt numFmtId="198" formatCode="_-* #,##0.0_-;\-* #,##0.0_-;_-* &quot;-&quot;??_-;_-@_-"/>
    <numFmt numFmtId="199" formatCode="dd\.mmm\.yy;@"/>
    <numFmt numFmtId="200" formatCode="#.#00\ &quot;x&quot;"/>
    <numFmt numFmtId="201" formatCode="_-* #,##0.0000000000000000000000000_-;\-* #,##0.0000000000000000000000000_-;_-* &quot;-&quot;??_-;_-@_-"/>
  </numFmts>
  <fonts count="9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0"/>
      <name val="Arial"/>
      <family val="2"/>
    </font>
    <font>
      <b/>
      <sz val="11"/>
      <color theme="5"/>
      <name val="Calibri"/>
      <family val="2"/>
      <scheme val="minor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sz val="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9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sz val="11"/>
      <color indexed="60"/>
      <name val="Calibri"/>
      <family val="2"/>
    </font>
    <font>
      <sz val="11"/>
      <color indexed="40"/>
      <name val="Calibri"/>
      <family val="2"/>
    </font>
    <font>
      <b/>
      <sz val="11"/>
      <color indexed="22"/>
      <name val="Calibri"/>
      <family val="2"/>
    </font>
    <font>
      <b/>
      <sz val="10"/>
      <name val="Arial"/>
      <family val="2"/>
    </font>
    <font>
      <b/>
      <sz val="10"/>
      <color indexed="23"/>
      <name val="Arial"/>
      <family val="2"/>
    </font>
    <font>
      <b/>
      <sz val="10"/>
      <color indexed="9"/>
      <name val="Arial"/>
      <family val="2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0"/>
      <name val="Times New Roman"/>
      <family val="1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indexed="8"/>
      <name val="Arial"/>
      <family val="2"/>
    </font>
    <font>
      <sz val="9"/>
      <color theme="1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1"/>
      <color theme="4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</font>
    <font>
      <b/>
      <sz val="11"/>
      <color rgb="FF3F3F3F"/>
      <name val="Calibri"/>
      <family val="2"/>
      <scheme val="minor"/>
    </font>
    <font>
      <b/>
      <sz val="9"/>
      <name val="Calibri"/>
      <family val="2"/>
      <scheme val="minor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0"/>
      <name val="Geneva"/>
      <family val="2"/>
    </font>
    <font>
      <sz val="11"/>
      <color indexed="20"/>
      <name val="Calibri"/>
      <family val="2"/>
    </font>
    <font>
      <sz val="10"/>
      <name val="Arial CE"/>
      <charset val="238"/>
    </font>
    <font>
      <sz val="8"/>
      <color indexed="8"/>
      <name val="Arial"/>
      <family val="2"/>
    </font>
    <font>
      <b/>
      <sz val="14"/>
      <name val="Arial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7"/>
      <name val="Arial"/>
      <family val="2"/>
    </font>
    <font>
      <i/>
      <sz val="11"/>
      <color indexed="23"/>
      <name val="Calibri"/>
      <family val="2"/>
    </font>
    <font>
      <b/>
      <u/>
      <sz val="9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 tint="0.34998626667073579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Arial"/>
      <family val="2"/>
    </font>
    <font>
      <b/>
      <sz val="8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10"/>
      <color rgb="FFFF0000"/>
      <name val="Arial"/>
      <family val="2"/>
    </font>
    <font>
      <sz val="8"/>
      <name val="Arial"/>
      <family val="2"/>
    </font>
    <font>
      <b/>
      <sz val="10"/>
      <color rgb="FFFF0000"/>
      <name val="Arial"/>
      <family val="2"/>
    </font>
    <font>
      <sz val="12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1"/>
      <color theme="1" tint="0.34998626667073579"/>
      <name val="Calibri"/>
      <family val="2"/>
    </font>
    <font>
      <sz val="11"/>
      <color theme="1" tint="0.34998626667073579"/>
      <name val="Calibri"/>
      <family val="2"/>
    </font>
    <font>
      <b/>
      <sz val="10"/>
      <color theme="1" tint="0.34998626667073579"/>
      <name val="Arial"/>
      <family val="2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color theme="1"/>
      <name val="Segoe UI"/>
      <family val="2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0.34998626667073579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54"/>
      </bottom>
      <diagonal/>
    </border>
    <border>
      <left/>
      <right/>
      <top/>
      <bottom style="thin">
        <color indexed="54"/>
      </bottom>
      <diagonal/>
    </border>
    <border>
      <left/>
      <right/>
      <top style="thin">
        <color indexed="64"/>
      </top>
      <bottom style="thin">
        <color indexed="5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 style="thin">
        <color indexed="9"/>
      </left>
      <right style="hair">
        <color indexed="9"/>
      </right>
      <top style="thin">
        <color indexed="9"/>
      </top>
      <bottom style="hair">
        <color indexed="9"/>
      </bottom>
      <diagonal/>
    </border>
    <border>
      <left style="hair">
        <color indexed="9"/>
      </left>
      <right/>
      <top style="thin">
        <color indexed="9"/>
      </top>
      <bottom style="hair">
        <color indexed="9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hair">
        <color indexed="9"/>
      </left>
      <right/>
      <top style="hair">
        <color indexed="9"/>
      </top>
      <bottom style="hair">
        <color indexed="9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9"/>
      </left>
      <right style="hair">
        <color indexed="9"/>
      </right>
      <top style="hair">
        <color indexed="9"/>
      </top>
      <bottom/>
      <diagonal/>
    </border>
    <border>
      <left style="hair">
        <color indexed="9"/>
      </left>
      <right/>
      <top style="hair">
        <color indexed="9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hair">
        <color indexed="9"/>
      </left>
      <right style="hair">
        <color indexed="9"/>
      </right>
      <top style="thin">
        <color indexed="9"/>
      </top>
      <bottom style="hair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9"/>
      </bottom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thin">
        <color indexed="64"/>
      </left>
      <right style="thin">
        <color indexed="64"/>
      </right>
      <top style="hair">
        <color indexed="9"/>
      </top>
      <bottom style="hair">
        <color indexed="9"/>
      </bottom>
      <diagonal/>
    </border>
    <border>
      <left style="thin">
        <color indexed="9"/>
      </left>
      <right style="hair">
        <color indexed="9"/>
      </right>
      <top style="hair">
        <color indexed="9"/>
      </top>
      <bottom style="thin">
        <color indexed="9"/>
      </bottom>
      <diagonal/>
    </border>
    <border>
      <left style="hair">
        <color indexed="9"/>
      </left>
      <right style="hair">
        <color indexed="9"/>
      </right>
      <top style="hair">
        <color indexed="9"/>
      </top>
      <bottom style="thin">
        <color indexed="9"/>
      </bottom>
      <diagonal/>
    </border>
    <border>
      <left style="hair">
        <color indexed="9"/>
      </left>
      <right/>
      <top style="hair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hair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 style="hair">
        <color theme="1" tint="0.34998626667073579"/>
      </top>
      <bottom style="hair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</borders>
  <cellStyleXfs count="138">
    <xf numFmtId="0" fontId="0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9" fillId="0" borderId="0">
      <alignment vertical="center"/>
    </xf>
    <xf numFmtId="166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0" fontId="1" fillId="0" borderId="0"/>
    <xf numFmtId="165" fontId="11" fillId="0" borderId="0" applyFont="0" applyFill="0" applyBorder="0" applyAlignment="0" applyProtection="0"/>
    <xf numFmtId="170" fontId="9" fillId="0" borderId="0"/>
    <xf numFmtId="170" fontId="9" fillId="0" borderId="0"/>
    <xf numFmtId="170" fontId="1" fillId="0" borderId="0"/>
    <xf numFmtId="170" fontId="1" fillId="0" borderId="0"/>
    <xf numFmtId="170" fontId="1" fillId="0" borderId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0" fontId="9" fillId="0" borderId="0">
      <alignment vertical="center"/>
    </xf>
    <xf numFmtId="166" fontId="9" fillId="0" borderId="0" applyFont="0" applyFill="0" applyBorder="0" applyAlignment="0" applyProtection="0"/>
    <xf numFmtId="170" fontId="9" fillId="0" borderId="0" applyFill="0" applyBorder="0" applyAlignment="0" applyProtection="0"/>
    <xf numFmtId="170" fontId="9" fillId="0" borderId="0"/>
    <xf numFmtId="170" fontId="9" fillId="0" borderId="0"/>
    <xf numFmtId="170" fontId="9" fillId="0" borderId="0"/>
    <xf numFmtId="170" fontId="9" fillId="0" borderId="0"/>
    <xf numFmtId="181" fontId="31" fillId="0" borderId="0" applyFont="0" applyFill="0" applyBorder="0" applyAlignment="0" applyProtection="0"/>
    <xf numFmtId="182" fontId="9" fillId="0" borderId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70" fontId="31" fillId="0" borderId="0"/>
    <xf numFmtId="170" fontId="9" fillId="0" borderId="0"/>
    <xf numFmtId="170" fontId="9" fillId="0" borderId="0"/>
    <xf numFmtId="170" fontId="9" fillId="0" borderId="0"/>
    <xf numFmtId="170" fontId="9" fillId="0" borderId="0"/>
    <xf numFmtId="170" fontId="32" fillId="0" borderId="0"/>
    <xf numFmtId="170" fontId="9" fillId="0" borderId="0"/>
    <xf numFmtId="170" fontId="32" fillId="0" borderId="0"/>
    <xf numFmtId="170" fontId="32" fillId="0" borderId="0"/>
    <xf numFmtId="170" fontId="1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1" fillId="0" borderId="0" applyFont="0" applyFill="0" applyBorder="0" applyAlignment="0" applyProtection="0"/>
    <xf numFmtId="170" fontId="33" fillId="0" borderId="0"/>
    <xf numFmtId="170" fontId="1" fillId="0" borderId="0"/>
    <xf numFmtId="166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70" fontId="1" fillId="0" borderId="0"/>
    <xf numFmtId="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170" fontId="36" fillId="0" borderId="0" applyNumberFormat="0" applyFont="0" applyFill="0" applyAlignment="0" applyProtection="0"/>
    <xf numFmtId="170" fontId="37" fillId="0" borderId="0" applyNumberFormat="0" applyFont="0" applyFill="0" applyAlignment="0" applyProtection="0"/>
    <xf numFmtId="170" fontId="35" fillId="0" borderId="0"/>
    <xf numFmtId="166" fontId="9" fillId="0" borderId="0" applyFont="0" applyFill="0" applyBorder="0" applyAlignment="0" applyProtection="0"/>
    <xf numFmtId="9" fontId="34" fillId="0" borderId="0" applyFont="0" applyFill="0" applyBorder="0" applyAlignment="0" applyProtection="0"/>
    <xf numFmtId="170" fontId="35" fillId="0" borderId="0"/>
    <xf numFmtId="166" fontId="9" fillId="0" borderId="0" applyFont="0" applyFill="0" applyBorder="0" applyAlignment="0" applyProtection="0"/>
    <xf numFmtId="9" fontId="34" fillId="0" borderId="0" applyFont="0" applyFill="0" applyBorder="0" applyAlignment="0" applyProtection="0"/>
    <xf numFmtId="170" fontId="1" fillId="0" borderId="0"/>
    <xf numFmtId="165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44" fillId="0" borderId="0" applyNumberFormat="0" applyFill="0" applyBorder="0" applyAlignment="0" applyProtection="0"/>
    <xf numFmtId="0" fontId="45" fillId="29" borderId="24" applyNumberFormat="0" applyAlignment="0" applyProtection="0"/>
    <xf numFmtId="0" fontId="46" fillId="0" borderId="25" applyNumberFormat="0" applyFill="0" applyAlignment="0" applyProtection="0"/>
    <xf numFmtId="181" fontId="9" fillId="0" borderId="0" applyFont="0" applyFill="0" applyBorder="0" applyAlignment="0" applyProtection="0"/>
    <xf numFmtId="0" fontId="9" fillId="30" borderId="26" applyNumberFormat="0" applyFont="0" applyAlignment="0" applyProtection="0"/>
    <xf numFmtId="0" fontId="9" fillId="0" borderId="0"/>
    <xf numFmtId="0" fontId="9" fillId="0" borderId="0"/>
    <xf numFmtId="0" fontId="47" fillId="20" borderId="24" applyNumberFormat="0" applyAlignment="0" applyProtection="0"/>
    <xf numFmtId="0" fontId="48" fillId="0" borderId="0"/>
    <xf numFmtId="0" fontId="9" fillId="0" borderId="0"/>
    <xf numFmtId="0" fontId="49" fillId="16" borderId="0" applyNumberFormat="0" applyBorder="0" applyAlignment="0" applyProtection="0"/>
    <xf numFmtId="0" fontId="50" fillId="0" borderId="0" applyFont="0" applyFill="0" applyBorder="0" applyAlignment="0" applyProtection="0"/>
    <xf numFmtId="0" fontId="9" fillId="0" borderId="0"/>
    <xf numFmtId="181" fontId="11" fillId="0" borderId="0" applyFont="0" applyFill="0" applyBorder="0" applyAlignment="0" applyProtection="0"/>
    <xf numFmtId="181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185" fontId="1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1" fillId="0" borderId="0" applyFont="0" applyFill="0" applyBorder="0" applyAlignment="0" applyProtection="0"/>
    <xf numFmtId="185" fontId="1" fillId="0" borderId="0" applyFont="0" applyFill="0" applyBorder="0" applyAlignment="0" applyProtection="0"/>
    <xf numFmtId="185" fontId="1" fillId="0" borderId="0" applyFont="0" applyFill="0" applyBorder="0" applyAlignment="0" applyProtection="0"/>
    <xf numFmtId="185" fontId="1" fillId="0" borderId="0" applyFont="0" applyFill="0" applyBorder="0" applyAlignment="0" applyProtection="0"/>
    <xf numFmtId="185" fontId="1" fillId="0" borderId="0" applyFont="0" applyFill="0" applyBorder="0" applyAlignment="0" applyProtection="0"/>
    <xf numFmtId="186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1" fillId="0" borderId="0"/>
    <xf numFmtId="0" fontId="1" fillId="0" borderId="0"/>
    <xf numFmtId="0" fontId="9" fillId="0" borderId="0"/>
    <xf numFmtId="0" fontId="11" fillId="0" borderId="0"/>
    <xf numFmtId="0" fontId="1" fillId="0" borderId="0"/>
    <xf numFmtId="0" fontId="50" fillId="0" borderId="0"/>
    <xf numFmtId="188" fontId="52" fillId="8" borderId="0">
      <alignment vertical="center"/>
    </xf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42" fillId="14" borderId="21" applyNumberFormat="0" applyAlignment="0" applyProtection="0"/>
    <xf numFmtId="0" fontId="53" fillId="17" borderId="0" applyNumberFormat="0" applyBorder="0" applyAlignment="0" applyProtection="0"/>
    <xf numFmtId="0" fontId="54" fillId="29" borderId="27" applyNumberFormat="0" applyAlignment="0" applyProtection="0"/>
    <xf numFmtId="0" fontId="9" fillId="0" borderId="0"/>
    <xf numFmtId="189" fontId="55" fillId="8" borderId="0">
      <alignment horizontal="right" vertical="center"/>
    </xf>
    <xf numFmtId="0" fontId="56" fillId="0" borderId="0" applyNumberFormat="0" applyFill="0" applyBorder="0" applyAlignment="0" applyProtection="0"/>
    <xf numFmtId="0" fontId="57" fillId="8" borderId="0">
      <alignment vertical="center"/>
    </xf>
    <xf numFmtId="0" fontId="58" fillId="0" borderId="0" applyNumberFormat="0" applyFill="0" applyBorder="0" applyAlignment="0" applyProtection="0"/>
    <xf numFmtId="0" fontId="59" fillId="0" borderId="28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0" borderId="31" applyNumberFormat="0" applyFill="0" applyAlignment="0" applyProtection="0"/>
    <xf numFmtId="0" fontId="18" fillId="32" borderId="32" applyNumberFormat="0" applyAlignment="0" applyProtection="0"/>
    <xf numFmtId="0" fontId="32" fillId="0" borderId="0"/>
    <xf numFmtId="166" fontId="32" fillId="0" borderId="0" applyFont="0" applyFill="0" applyBorder="0" applyAlignment="0" applyProtection="0"/>
  </cellStyleXfs>
  <cellXfs count="835">
    <xf numFmtId="0" fontId="0" fillId="0" borderId="0" xfId="0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3" fillId="2" borderId="0" xfId="0" applyFont="1" applyFill="1"/>
    <xf numFmtId="0" fontId="5" fillId="2" borderId="0" xfId="0" applyFont="1" applyFill="1"/>
    <xf numFmtId="0" fontId="6" fillId="2" borderId="0" xfId="0" applyFont="1" applyFill="1"/>
    <xf numFmtId="167" fontId="3" fillId="2" borderId="0" xfId="0" applyNumberFormat="1" applyFont="1" applyFill="1"/>
    <xf numFmtId="167" fontId="0" fillId="2" borderId="0" xfId="1" applyNumberFormat="1" applyFont="1" applyFill="1"/>
    <xf numFmtId="167" fontId="6" fillId="2" borderId="0" xfId="1" applyNumberFormat="1" applyFont="1" applyFill="1"/>
    <xf numFmtId="168" fontId="0" fillId="2" borderId="0" xfId="0" applyNumberFormat="1" applyFill="1"/>
    <xf numFmtId="167" fontId="0" fillId="2" borderId="0" xfId="0" applyNumberFormat="1" applyFill="1"/>
    <xf numFmtId="9" fontId="0" fillId="2" borderId="0" xfId="0" applyNumberFormat="1" applyFill="1"/>
    <xf numFmtId="169" fontId="6" fillId="2" borderId="0" xfId="0" applyNumberFormat="1" applyFont="1" applyFill="1"/>
    <xf numFmtId="0" fontId="0" fillId="2" borderId="0" xfId="0" applyFill="1" applyBorder="1"/>
    <xf numFmtId="0" fontId="6" fillId="2" borderId="0" xfId="0" applyNumberFormat="1" applyFont="1" applyFill="1"/>
    <xf numFmtId="10" fontId="0" fillId="2" borderId="0" xfId="0" applyNumberFormat="1" applyFill="1"/>
    <xf numFmtId="167" fontId="8" fillId="2" borderId="0" xfId="1" applyNumberFormat="1" applyFont="1" applyFill="1"/>
    <xf numFmtId="167" fontId="3" fillId="2" borderId="0" xfId="1" applyNumberFormat="1" applyFont="1" applyFill="1"/>
    <xf numFmtId="0" fontId="0" fillId="2" borderId="1" xfId="0" applyFill="1" applyBorder="1"/>
    <xf numFmtId="10" fontId="6" fillId="2" borderId="0" xfId="0" applyNumberFormat="1" applyFont="1" applyFill="1"/>
    <xf numFmtId="0" fontId="12" fillId="2" borderId="0" xfId="0" applyFont="1" applyFill="1"/>
    <xf numFmtId="166" fontId="0" fillId="2" borderId="0" xfId="1" applyFont="1" applyFill="1"/>
    <xf numFmtId="9" fontId="0" fillId="2" borderId="0" xfId="2" applyFont="1" applyFill="1"/>
    <xf numFmtId="0" fontId="7" fillId="2" borderId="0" xfId="0" applyFont="1" applyFill="1"/>
    <xf numFmtId="167" fontId="7" fillId="2" borderId="0" xfId="0" applyNumberFormat="1" applyFont="1" applyFill="1"/>
    <xf numFmtId="9" fontId="7" fillId="2" borderId="0" xfId="0" applyNumberFormat="1" applyFont="1" applyFill="1"/>
    <xf numFmtId="9" fontId="7" fillId="2" borderId="0" xfId="1" applyNumberFormat="1" applyFont="1" applyFill="1"/>
    <xf numFmtId="0" fontId="15" fillId="2" borderId="0" xfId="0" applyFont="1" applyFill="1"/>
    <xf numFmtId="0" fontId="2" fillId="4" borderId="0" xfId="0" applyFont="1" applyFill="1"/>
    <xf numFmtId="172" fontId="0" fillId="2" borderId="0" xfId="0" applyNumberFormat="1" applyFill="1"/>
    <xf numFmtId="167" fontId="10" fillId="2" borderId="0" xfId="1" applyNumberFormat="1" applyFont="1" applyFill="1"/>
    <xf numFmtId="167" fontId="3" fillId="2" borderId="0" xfId="0" applyNumberFormat="1" applyFont="1" applyFill="1" applyBorder="1"/>
    <xf numFmtId="9" fontId="7" fillId="2" borderId="0" xfId="0" applyNumberFormat="1" applyFont="1" applyFill="1" applyBorder="1"/>
    <xf numFmtId="0" fontId="0" fillId="5" borderId="0" xfId="0" applyFill="1"/>
    <xf numFmtId="0" fontId="3" fillId="5" borderId="0" xfId="0" applyFont="1" applyFill="1"/>
    <xf numFmtId="0" fontId="16" fillId="2" borderId="0" xfId="0" applyFont="1" applyFill="1"/>
    <xf numFmtId="167" fontId="1" fillId="2" borderId="0" xfId="1" applyNumberFormat="1" applyFont="1" applyFill="1"/>
    <xf numFmtId="167" fontId="0" fillId="2" borderId="0" xfId="0" applyNumberFormat="1" applyFont="1" applyFill="1" applyBorder="1"/>
    <xf numFmtId="0" fontId="2" fillId="3" borderId="0" xfId="0" applyNumberFormat="1" applyFont="1" applyFill="1"/>
    <xf numFmtId="0" fontId="0" fillId="2" borderId="0" xfId="0" applyNumberFormat="1" applyFill="1"/>
    <xf numFmtId="173" fontId="0" fillId="2" borderId="0" xfId="0" applyNumberFormat="1" applyFill="1"/>
    <xf numFmtId="166" fontId="0" fillId="2" borderId="0" xfId="1" applyNumberFormat="1" applyFont="1" applyFill="1"/>
    <xf numFmtId="9" fontId="8" fillId="2" borderId="0" xfId="1" applyNumberFormat="1" applyFont="1" applyFill="1"/>
    <xf numFmtId="0" fontId="2" fillId="2" borderId="0" xfId="0" applyFont="1" applyFill="1"/>
    <xf numFmtId="0" fontId="2" fillId="2" borderId="0" xfId="0" applyNumberFormat="1" applyFont="1" applyFill="1"/>
    <xf numFmtId="0" fontId="0" fillId="2" borderId="0" xfId="0" applyFill="1" applyAlignment="1">
      <alignment horizontal="right"/>
    </xf>
    <xf numFmtId="167" fontId="0" fillId="2" borderId="1" xfId="0" applyNumberFormat="1" applyFill="1" applyBorder="1"/>
    <xf numFmtId="0" fontId="0" fillId="7" borderId="0" xfId="0" applyFill="1"/>
    <xf numFmtId="167" fontId="3" fillId="7" borderId="0" xfId="0" applyNumberFormat="1" applyFont="1" applyFill="1"/>
    <xf numFmtId="167" fontId="10" fillId="2" borderId="0" xfId="0" applyNumberFormat="1" applyFont="1" applyFill="1"/>
    <xf numFmtId="0" fontId="0" fillId="8" borderId="2" xfId="0" applyFill="1" applyBorder="1"/>
    <xf numFmtId="0" fontId="20" fillId="8" borderId="2" xfId="0" applyFont="1" applyFill="1" applyBorder="1"/>
    <xf numFmtId="0" fontId="19" fillId="9" borderId="3" xfId="0" applyFont="1" applyFill="1" applyBorder="1"/>
    <xf numFmtId="0" fontId="18" fillId="9" borderId="3" xfId="0" applyNumberFormat="1" applyFont="1" applyFill="1" applyBorder="1"/>
    <xf numFmtId="0" fontId="18" fillId="9" borderId="3" xfId="0" applyFont="1" applyFill="1" applyBorder="1"/>
    <xf numFmtId="0" fontId="18" fillId="9" borderId="3" xfId="0" applyFont="1" applyFill="1" applyBorder="1" applyAlignment="1">
      <alignment horizontal="center"/>
    </xf>
    <xf numFmtId="0" fontId="20" fillId="2" borderId="0" xfId="0" applyFont="1" applyFill="1"/>
    <xf numFmtId="0" fontId="21" fillId="2" borderId="0" xfId="0" applyFont="1" applyFill="1"/>
    <xf numFmtId="176" fontId="0" fillId="2" borderId="0" xfId="0" applyNumberFormat="1" applyFill="1"/>
    <xf numFmtId="14" fontId="21" fillId="2" borderId="0" xfId="0" applyNumberFormat="1" applyFont="1" applyFill="1" applyBorder="1"/>
    <xf numFmtId="14" fontId="21" fillId="2" borderId="0" xfId="0" applyNumberFormat="1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2" fontId="0" fillId="2" borderId="0" xfId="0" applyNumberFormat="1" applyFill="1" applyBorder="1"/>
    <xf numFmtId="2" fontId="23" fillId="2" borderId="0" xfId="0" applyNumberFormat="1" applyFont="1" applyFill="1" applyBorder="1"/>
    <xf numFmtId="176" fontId="20" fillId="2" borderId="0" xfId="0" applyNumberFormat="1" applyFont="1" applyFill="1"/>
    <xf numFmtId="0" fontId="20" fillId="2" borderId="3" xfId="0" applyNumberFormat="1" applyFont="1" applyFill="1" applyBorder="1" applyAlignment="1">
      <alignment horizontal="center"/>
    </xf>
    <xf numFmtId="167" fontId="1" fillId="2" borderId="0" xfId="1" applyNumberFormat="1" applyFont="1" applyFill="1" applyAlignment="1">
      <alignment horizontal="center"/>
    </xf>
    <xf numFmtId="176" fontId="0" fillId="2" borderId="0" xfId="0" applyNumberFormat="1" applyFont="1" applyFill="1"/>
    <xf numFmtId="0" fontId="0" fillId="2" borderId="0" xfId="0" applyFont="1" applyFill="1"/>
    <xf numFmtId="0" fontId="19" fillId="2" borderId="0" xfId="0" applyFont="1" applyFill="1" applyBorder="1"/>
    <xf numFmtId="167" fontId="24" fillId="2" borderId="0" xfId="1" applyNumberFormat="1" applyFont="1" applyFill="1" applyBorder="1" applyAlignment="1">
      <alignment horizontal="left"/>
    </xf>
    <xf numFmtId="167" fontId="8" fillId="2" borderId="0" xfId="0" applyNumberFormat="1" applyFont="1" applyFill="1" applyBorder="1"/>
    <xf numFmtId="0" fontId="20" fillId="2" borderId="0" xfId="0" applyFont="1" applyFill="1" applyBorder="1"/>
    <xf numFmtId="167" fontId="20" fillId="2" borderId="0" xfId="0" applyNumberFormat="1" applyFont="1" applyFill="1" applyBorder="1"/>
    <xf numFmtId="167" fontId="0" fillId="2" borderId="0" xfId="0" applyNumberFormat="1" applyFill="1" applyBorder="1"/>
    <xf numFmtId="0" fontId="0" fillId="2" borderId="0" xfId="0" applyFill="1" applyAlignment="1">
      <alignment horizontal="left"/>
    </xf>
    <xf numFmtId="167" fontId="11" fillId="2" borderId="0" xfId="1" applyNumberFormat="1" applyFont="1" applyFill="1" applyBorder="1" applyAlignment="1">
      <alignment horizontal="center"/>
    </xf>
    <xf numFmtId="0" fontId="20" fillId="2" borderId="4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2" borderId="1" xfId="0" applyFill="1" applyBorder="1" applyAlignment="1"/>
    <xf numFmtId="0" fontId="0" fillId="10" borderId="0" xfId="0" applyFill="1"/>
    <xf numFmtId="0" fontId="3" fillId="10" borderId="0" xfId="0" applyFont="1" applyFill="1"/>
    <xf numFmtId="0" fontId="2" fillId="3" borderId="0" xfId="1" applyNumberFormat="1" applyFont="1" applyFill="1"/>
    <xf numFmtId="166" fontId="0" fillId="2" borderId="0" xfId="0" applyNumberFormat="1" applyFill="1"/>
    <xf numFmtId="178" fontId="0" fillId="11" borderId="0" xfId="3" applyNumberFormat="1" applyFont="1" applyFill="1" applyBorder="1" applyAlignment="1"/>
    <xf numFmtId="178" fontId="0" fillId="11" borderId="1" xfId="3" applyNumberFormat="1" applyFont="1" applyFill="1" applyBorder="1" applyAlignment="1"/>
    <xf numFmtId="170" fontId="9" fillId="2" borderId="0" xfId="3" applyFont="1" applyFill="1" applyAlignment="1"/>
    <xf numFmtId="170" fontId="0" fillId="2" borderId="0" xfId="3" applyFont="1" applyFill="1" applyAlignment="1"/>
    <xf numFmtId="167" fontId="26" fillId="2" borderId="0" xfId="4" applyNumberFormat="1" applyFont="1" applyFill="1"/>
    <xf numFmtId="167" fontId="27" fillId="12" borderId="0" xfId="1" applyNumberFormat="1" applyFont="1" applyFill="1" applyAlignment="1"/>
    <xf numFmtId="170" fontId="27" fillId="12" borderId="0" xfId="3" applyFont="1" applyFill="1" applyAlignment="1"/>
    <xf numFmtId="167" fontId="0" fillId="2" borderId="0" xfId="1" applyNumberFormat="1" applyFont="1" applyFill="1" applyAlignment="1"/>
    <xf numFmtId="167" fontId="3" fillId="10" borderId="0" xfId="0" applyNumberFormat="1" applyFont="1" applyFill="1"/>
    <xf numFmtId="10" fontId="3" fillId="2" borderId="0" xfId="0" applyNumberFormat="1" applyFont="1" applyFill="1"/>
    <xf numFmtId="9" fontId="0" fillId="2" borderId="0" xfId="0" applyNumberFormat="1" applyFill="1" applyAlignment="1">
      <alignment horizontal="center"/>
    </xf>
    <xf numFmtId="167" fontId="6" fillId="2" borderId="0" xfId="0" applyNumberFormat="1" applyFont="1" applyFill="1"/>
    <xf numFmtId="3" fontId="14" fillId="2" borderId="0" xfId="0" applyNumberFormat="1" applyFont="1" applyFill="1" applyAlignment="1">
      <alignment horizontal="center" vertical="center"/>
    </xf>
    <xf numFmtId="9" fontId="0" fillId="2" borderId="0" xfId="2" applyNumberFormat="1" applyFont="1" applyFill="1"/>
    <xf numFmtId="0" fontId="28" fillId="2" borderId="0" xfId="0" applyFont="1" applyFill="1"/>
    <xf numFmtId="167" fontId="0" fillId="2" borderId="0" xfId="0" applyNumberFormat="1" applyFont="1" applyFill="1"/>
    <xf numFmtId="179" fontId="0" fillId="2" borderId="0" xfId="2" applyNumberFormat="1" applyFont="1" applyFill="1"/>
    <xf numFmtId="167" fontId="30" fillId="2" borderId="0" xfId="0" applyNumberFormat="1" applyFont="1" applyFill="1"/>
    <xf numFmtId="0" fontId="29" fillId="2" borderId="0" xfId="0" applyFont="1" applyFill="1"/>
    <xf numFmtId="167" fontId="17" fillId="2" borderId="0" xfId="0" applyNumberFormat="1" applyFont="1" applyFill="1"/>
    <xf numFmtId="167" fontId="7" fillId="2" borderId="1" xfId="0" applyNumberFormat="1" applyFont="1" applyFill="1" applyBorder="1"/>
    <xf numFmtId="10" fontId="0" fillId="2" borderId="0" xfId="2" applyNumberFormat="1" applyFont="1" applyFill="1"/>
    <xf numFmtId="180" fontId="0" fillId="2" borderId="0" xfId="2" applyNumberFormat="1" applyFont="1" applyFill="1"/>
    <xf numFmtId="0" fontId="2" fillId="13" borderId="0" xfId="0" applyFont="1" applyFill="1"/>
    <xf numFmtId="0" fontId="0" fillId="13" borderId="0" xfId="0" applyFill="1"/>
    <xf numFmtId="0" fontId="3" fillId="0" borderId="0" xfId="0" applyFont="1"/>
    <xf numFmtId="166" fontId="0" fillId="2" borderId="0" xfId="0" applyNumberFormat="1" applyFill="1" applyBorder="1"/>
    <xf numFmtId="17" fontId="2" fillId="4" borderId="0" xfId="0" applyNumberFormat="1" applyFont="1" applyFill="1"/>
    <xf numFmtId="17" fontId="2" fillId="3" borderId="0" xfId="0" applyNumberFormat="1" applyFont="1" applyFill="1"/>
    <xf numFmtId="166" fontId="17" fillId="2" borderId="0" xfId="1" applyFont="1" applyFill="1"/>
    <xf numFmtId="0" fontId="0" fillId="0" borderId="1" xfId="0" applyBorder="1"/>
    <xf numFmtId="167" fontId="3" fillId="2" borderId="1" xfId="0" applyNumberFormat="1" applyFont="1" applyFill="1" applyBorder="1"/>
    <xf numFmtId="0" fontId="3" fillId="2" borderId="5" xfId="0" applyFont="1" applyFill="1" applyBorder="1"/>
    <xf numFmtId="167" fontId="3" fillId="2" borderId="5" xfId="0" applyNumberFormat="1" applyFont="1" applyFill="1" applyBorder="1"/>
    <xf numFmtId="166" fontId="0" fillId="11" borderId="0" xfId="1" applyFont="1" applyFill="1" applyBorder="1" applyAlignment="1"/>
    <xf numFmtId="166" fontId="0" fillId="11" borderId="1" xfId="1" applyFont="1" applyFill="1" applyBorder="1" applyAlignment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4" xfId="0" applyFill="1" applyBorder="1" applyAlignment="1">
      <alignment wrapText="1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7" xfId="0" applyFill="1" applyBorder="1"/>
    <xf numFmtId="0" fontId="0" fillId="2" borderId="1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3" fillId="2" borderId="0" xfId="0" applyFont="1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6" xfId="0" applyFill="1" applyBorder="1"/>
    <xf numFmtId="0" fontId="12" fillId="2" borderId="0" xfId="0" applyFont="1" applyFill="1" applyBorder="1"/>
    <xf numFmtId="9" fontId="38" fillId="2" borderId="0" xfId="0" applyNumberFormat="1" applyFont="1" applyFill="1"/>
    <xf numFmtId="0" fontId="0" fillId="2" borderId="18" xfId="0" applyFill="1" applyBorder="1"/>
    <xf numFmtId="0" fontId="0" fillId="2" borderId="20" xfId="0" applyFill="1" applyBorder="1"/>
    <xf numFmtId="0" fontId="3" fillId="2" borderId="11" xfId="0" applyFont="1" applyFill="1" applyBorder="1"/>
    <xf numFmtId="0" fontId="0" fillId="2" borderId="6" xfId="0" quotePrefix="1" applyFill="1" applyBorder="1"/>
    <xf numFmtId="0" fontId="0" fillId="2" borderId="18" xfId="0" quotePrefix="1" applyFill="1" applyBorder="1"/>
    <xf numFmtId="0" fontId="0" fillId="2" borderId="14" xfId="0" quotePrefix="1" applyFill="1" applyBorder="1"/>
    <xf numFmtId="0" fontId="0" fillId="2" borderId="13" xfId="0" quotePrefix="1" applyFill="1" applyBorder="1"/>
    <xf numFmtId="0" fontId="3" fillId="2" borderId="18" xfId="0" applyFont="1" applyFill="1" applyBorder="1"/>
    <xf numFmtId="0" fontId="0" fillId="2" borderId="20" xfId="0" quotePrefix="1" applyFill="1" applyBorder="1"/>
    <xf numFmtId="167" fontId="7" fillId="2" borderId="0" xfId="0" applyNumberFormat="1" applyFont="1" applyFill="1" applyBorder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167" fontId="7" fillId="10" borderId="0" xfId="0" applyNumberFormat="1" applyFont="1" applyFill="1"/>
    <xf numFmtId="167" fontId="0" fillId="2" borderId="1" xfId="0" applyNumberFormat="1" applyFont="1" applyFill="1" applyBorder="1"/>
    <xf numFmtId="166" fontId="0" fillId="2" borderId="0" xfId="1" applyFont="1" applyFill="1" applyBorder="1"/>
    <xf numFmtId="167" fontId="0" fillId="2" borderId="1" xfId="1" applyNumberFormat="1" applyFont="1" applyFill="1" applyBorder="1"/>
    <xf numFmtId="0" fontId="3" fillId="2" borderId="0" xfId="0" applyFont="1" applyFill="1" applyBorder="1" applyAlignment="1">
      <alignment horizontal="center"/>
    </xf>
    <xf numFmtId="166" fontId="6" fillId="2" borderId="0" xfId="1" applyFont="1" applyFill="1"/>
    <xf numFmtId="167" fontId="30" fillId="2" borderId="0" xfId="1" applyNumberFormat="1" applyFont="1" applyFill="1"/>
    <xf numFmtId="9" fontId="39" fillId="2" borderId="0" xfId="0" applyNumberFormat="1" applyFont="1" applyFill="1"/>
    <xf numFmtId="9" fontId="3" fillId="2" borderId="0" xfId="2" applyFont="1" applyFill="1" applyBorder="1"/>
    <xf numFmtId="167" fontId="6" fillId="2" borderId="0" xfId="0" applyNumberFormat="1" applyFont="1" applyFill="1" applyBorder="1"/>
    <xf numFmtId="9" fontId="3" fillId="2" borderId="0" xfId="0" applyNumberFormat="1" applyFont="1" applyFill="1" applyBorder="1"/>
    <xf numFmtId="166" fontId="0" fillId="2" borderId="10" xfId="0" applyNumberFormat="1" applyFill="1" applyBorder="1"/>
    <xf numFmtId="167" fontId="40" fillId="2" borderId="0" xfId="1" applyNumberFormat="1" applyFont="1" applyFill="1"/>
    <xf numFmtId="166" fontId="40" fillId="2" borderId="0" xfId="1" applyNumberFormat="1" applyFont="1" applyFill="1"/>
    <xf numFmtId="176" fontId="21" fillId="2" borderId="0" xfId="0" applyNumberFormat="1" applyFont="1" applyFill="1"/>
    <xf numFmtId="170" fontId="29" fillId="2" borderId="0" xfId="3" applyFont="1" applyFill="1" applyAlignment="1"/>
    <xf numFmtId="167" fontId="7" fillId="2" borderId="0" xfId="1" applyNumberFormat="1" applyFont="1" applyFill="1"/>
    <xf numFmtId="0" fontId="0" fillId="0" borderId="0" xfId="0" applyFill="1" applyBorder="1"/>
    <xf numFmtId="170" fontId="65" fillId="33" borderId="22" xfId="42" applyFont="1" applyFill="1" applyBorder="1" applyAlignment="1">
      <alignment horizontal="center" vertical="center" wrapText="1"/>
    </xf>
    <xf numFmtId="170" fontId="65" fillId="33" borderId="23" xfId="42" applyFont="1" applyFill="1" applyBorder="1" applyAlignment="1">
      <alignment horizontal="center" vertical="center" wrapText="1"/>
    </xf>
    <xf numFmtId="1" fontId="65" fillId="33" borderId="23" xfId="42" applyNumberFormat="1" applyFont="1" applyFill="1" applyBorder="1" applyAlignment="1">
      <alignment horizontal="center" vertical="center" wrapText="1"/>
    </xf>
    <xf numFmtId="170" fontId="65" fillId="33" borderId="23" xfId="42" applyFont="1" applyFill="1" applyBorder="1" applyAlignment="1">
      <alignment horizontal="right" vertical="center" wrapText="1"/>
    </xf>
    <xf numFmtId="9" fontId="65" fillId="33" borderId="23" xfId="2" applyFont="1" applyFill="1" applyBorder="1" applyAlignment="1">
      <alignment horizontal="center" vertical="center" wrapText="1"/>
    </xf>
    <xf numFmtId="1" fontId="3" fillId="6" borderId="14" xfId="42" applyNumberFormat="1" applyFont="1" applyFill="1" applyBorder="1"/>
    <xf numFmtId="170" fontId="0" fillId="0" borderId="6" xfId="42" applyFont="1" applyBorder="1" applyAlignment="1"/>
    <xf numFmtId="170" fontId="0" fillId="0" borderId="6" xfId="42" applyFont="1" applyBorder="1"/>
    <xf numFmtId="170" fontId="0" fillId="0" borderId="6" xfId="42" applyFont="1" applyFill="1" applyBorder="1"/>
    <xf numFmtId="170" fontId="3" fillId="6" borderId="6" xfId="42" applyFont="1" applyFill="1" applyBorder="1"/>
    <xf numFmtId="170" fontId="0" fillId="0" borderId="6" xfId="42" applyFont="1" applyBorder="1" applyAlignment="1">
      <alignment wrapText="1"/>
    </xf>
    <xf numFmtId="170" fontId="1" fillId="0" borderId="6" xfId="42" applyFont="1" applyFill="1" applyBorder="1" applyAlignment="1"/>
    <xf numFmtId="170" fontId="0" fillId="0" borderId="6" xfId="42" applyFont="1" applyFill="1" applyBorder="1" applyAlignment="1"/>
    <xf numFmtId="170" fontId="7" fillId="6" borderId="6" xfId="42" applyFont="1" applyFill="1" applyBorder="1"/>
    <xf numFmtId="1" fontId="7" fillId="6" borderId="6" xfId="42" applyNumberFormat="1" applyFont="1" applyFill="1" applyBorder="1" applyAlignment="1">
      <alignment horizontal="center"/>
    </xf>
    <xf numFmtId="170" fontId="7" fillId="6" borderId="6" xfId="42" applyFont="1" applyFill="1" applyBorder="1" applyAlignment="1">
      <alignment horizontal="right"/>
    </xf>
    <xf numFmtId="9" fontId="7" fillId="6" borderId="6" xfId="2" applyFont="1" applyFill="1" applyBorder="1" applyAlignment="1">
      <alignment horizontal="center"/>
    </xf>
    <xf numFmtId="170" fontId="6" fillId="0" borderId="6" xfId="42" applyFont="1" applyFill="1" applyBorder="1"/>
    <xf numFmtId="170" fontId="1" fillId="0" borderId="6" xfId="42" applyFont="1" applyFill="1" applyBorder="1"/>
    <xf numFmtId="170" fontId="3" fillId="6" borderId="18" xfId="42" applyFont="1" applyFill="1" applyBorder="1" applyAlignment="1"/>
    <xf numFmtId="170" fontId="3" fillId="6" borderId="20" xfId="42" applyFont="1" applyFill="1" applyBorder="1" applyAlignment="1"/>
    <xf numFmtId="170" fontId="3" fillId="6" borderId="6" xfId="42" applyFont="1" applyFill="1" applyBorder="1" applyAlignment="1">
      <alignment horizontal="right"/>
    </xf>
    <xf numFmtId="9" fontId="3" fillId="6" borderId="6" xfId="2" applyFont="1" applyFill="1" applyBorder="1" applyAlignment="1">
      <alignment horizontal="center"/>
    </xf>
    <xf numFmtId="170" fontId="1" fillId="0" borderId="6" xfId="42" applyFont="1" applyBorder="1"/>
    <xf numFmtId="170" fontId="1" fillId="0" borderId="6" xfId="42" applyBorder="1"/>
    <xf numFmtId="9" fontId="3" fillId="2" borderId="0" xfId="2" applyFont="1" applyFill="1"/>
    <xf numFmtId="9" fontId="0" fillId="2" borderId="1" xfId="2" applyFont="1" applyFill="1" applyBorder="1"/>
    <xf numFmtId="0" fontId="3" fillId="2" borderId="1" xfId="0" applyFont="1" applyFill="1" applyBorder="1"/>
    <xf numFmtId="9" fontId="3" fillId="2" borderId="1" xfId="0" applyNumberFormat="1" applyFont="1" applyFill="1" applyBorder="1"/>
    <xf numFmtId="190" fontId="3" fillId="10" borderId="0" xfId="1" applyNumberFormat="1" applyFont="1" applyFill="1"/>
    <xf numFmtId="190" fontId="1" fillId="10" borderId="0" xfId="1" applyNumberFormat="1" applyFont="1" applyFill="1"/>
    <xf numFmtId="190" fontId="0" fillId="10" borderId="0" xfId="0" applyNumberFormat="1" applyFont="1" applyFill="1"/>
    <xf numFmtId="167" fontId="1" fillId="10" borderId="0" xfId="1" applyNumberFormat="1" applyFont="1" applyFill="1"/>
    <xf numFmtId="167" fontId="0" fillId="11" borderId="0" xfId="1" applyNumberFormat="1" applyFont="1" applyFill="1" applyBorder="1" applyAlignment="1"/>
    <xf numFmtId="167" fontId="9" fillId="2" borderId="0" xfId="1" applyNumberFormat="1" applyFont="1" applyFill="1" applyBorder="1" applyAlignment="1"/>
    <xf numFmtId="167" fontId="0" fillId="2" borderId="5" xfId="1" applyNumberFormat="1" applyFont="1" applyFill="1" applyBorder="1"/>
    <xf numFmtId="167" fontId="3" fillId="2" borderId="5" xfId="1" applyNumberFormat="1" applyFont="1" applyFill="1" applyBorder="1"/>
    <xf numFmtId="167" fontId="0" fillId="2" borderId="0" xfId="2" applyNumberFormat="1" applyFont="1" applyFill="1"/>
    <xf numFmtId="167" fontId="3" fillId="2" borderId="0" xfId="2" applyNumberFormat="1" applyFont="1" applyFill="1"/>
    <xf numFmtId="167" fontId="3" fillId="2" borderId="1" xfId="1" applyNumberFormat="1" applyFont="1" applyFill="1" applyBorder="1"/>
    <xf numFmtId="168" fontId="7" fillId="2" borderId="0" xfId="0" applyNumberFormat="1" applyFont="1" applyFill="1"/>
    <xf numFmtId="9" fontId="7" fillId="2" borderId="0" xfId="2" applyFont="1" applyFill="1" applyBorder="1"/>
    <xf numFmtId="193" fontId="0" fillId="2" borderId="0" xfId="0" applyNumberFormat="1" applyFill="1" applyBorder="1"/>
    <xf numFmtId="194" fontId="3" fillId="2" borderId="0" xfId="0" applyNumberFormat="1" applyFont="1" applyFill="1" applyBorder="1"/>
    <xf numFmtId="167" fontId="6" fillId="2" borderId="0" xfId="1" applyNumberFormat="1" applyFont="1" applyFill="1" applyBorder="1"/>
    <xf numFmtId="167" fontId="7" fillId="2" borderId="0" xfId="1" applyNumberFormat="1" applyFont="1" applyFill="1" applyBorder="1"/>
    <xf numFmtId="170" fontId="43" fillId="34" borderId="23" xfId="42" applyFont="1" applyFill="1" applyBorder="1" applyAlignment="1">
      <alignment horizontal="center" vertical="center" wrapText="1"/>
    </xf>
    <xf numFmtId="174" fontId="6" fillId="2" borderId="0" xfId="1" applyNumberFormat="1" applyFont="1" applyFill="1"/>
    <xf numFmtId="0" fontId="9" fillId="0" borderId="7" xfId="111" applyBorder="1"/>
    <xf numFmtId="0" fontId="9" fillId="0" borderId="8" xfId="111" applyBorder="1"/>
    <xf numFmtId="0" fontId="9" fillId="0" borderId="17" xfId="111" applyBorder="1"/>
    <xf numFmtId="0" fontId="9" fillId="0" borderId="0" xfId="111" applyBorder="1"/>
    <xf numFmtId="0" fontId="25" fillId="0" borderId="0" xfId="111" applyFont="1" applyBorder="1"/>
    <xf numFmtId="0" fontId="9" fillId="0" borderId="0" xfId="111"/>
    <xf numFmtId="0" fontId="70" fillId="0" borderId="0" xfId="91" applyFont="1" applyBorder="1" applyAlignment="1">
      <alignment horizontal="left" vertical="top"/>
    </xf>
    <xf numFmtId="0" fontId="37" fillId="0" borderId="18" xfId="91" applyFont="1" applyBorder="1" applyAlignment="1">
      <alignment horizontal="centerContinuous" vertical="center"/>
    </xf>
    <xf numFmtId="0" fontId="37" fillId="0" borderId="19" xfId="91" applyFont="1" applyBorder="1" applyAlignment="1">
      <alignment horizontal="centerContinuous" vertical="center"/>
    </xf>
    <xf numFmtId="0" fontId="37" fillId="0" borderId="17" xfId="91" applyFont="1" applyBorder="1" applyAlignment="1">
      <alignment horizontal="centerContinuous" vertical="center"/>
    </xf>
    <xf numFmtId="0" fontId="72" fillId="0" borderId="17" xfId="136" applyFont="1" applyBorder="1" applyAlignment="1">
      <alignment horizontal="centerContinuous" vertical="center"/>
    </xf>
    <xf numFmtId="0" fontId="72" fillId="0" borderId="0" xfId="136" applyFont="1" applyFill="1" applyBorder="1" applyAlignment="1">
      <alignment horizontal="left" vertical="center"/>
    </xf>
    <xf numFmtId="0" fontId="72" fillId="0" borderId="0" xfId="136" applyFont="1" applyBorder="1" applyAlignment="1">
      <alignment horizontal="left" vertical="center"/>
    </xf>
    <xf numFmtId="0" fontId="73" fillId="0" borderId="0" xfId="136" applyFont="1" applyBorder="1" applyAlignment="1">
      <alignment horizontal="left" vertical="center"/>
    </xf>
    <xf numFmtId="0" fontId="70" fillId="0" borderId="33" xfId="91" applyFont="1" applyBorder="1" applyAlignment="1">
      <alignment horizontal="center" vertical="center"/>
    </xf>
    <xf numFmtId="0" fontId="70" fillId="0" borderId="34" xfId="91" applyFont="1" applyBorder="1" applyAlignment="1">
      <alignment horizontal="center" vertical="center"/>
    </xf>
    <xf numFmtId="0" fontId="70" fillId="0" borderId="19" xfId="91" applyFont="1" applyBorder="1" applyAlignment="1">
      <alignment horizontal="center" vertical="center"/>
    </xf>
    <xf numFmtId="0" fontId="70" fillId="0" borderId="20" xfId="91" applyFont="1" applyBorder="1" applyAlignment="1">
      <alignment horizontal="center" vertical="center"/>
    </xf>
    <xf numFmtId="0" fontId="70" fillId="0" borderId="18" xfId="91" applyFont="1" applyBorder="1" applyAlignment="1">
      <alignment horizontal="centerContinuous" vertical="center" wrapText="1"/>
    </xf>
    <xf numFmtId="0" fontId="9" fillId="0" borderId="20" xfId="111" applyBorder="1" applyAlignment="1">
      <alignment horizontal="centerContinuous" vertical="center" wrapText="1"/>
    </xf>
    <xf numFmtId="0" fontId="70" fillId="0" borderId="35" xfId="91" applyFont="1" applyBorder="1" applyAlignment="1">
      <alignment vertical="top"/>
    </xf>
    <xf numFmtId="0" fontId="70" fillId="0" borderId="36" xfId="91" applyFont="1" applyBorder="1" applyAlignment="1">
      <alignment vertical="top"/>
    </xf>
    <xf numFmtId="0" fontId="70" fillId="0" borderId="37" xfId="91" applyFont="1" applyBorder="1" applyAlignment="1">
      <alignment vertical="top"/>
    </xf>
    <xf numFmtId="0" fontId="70" fillId="0" borderId="38" xfId="91" applyFont="1" applyBorder="1" applyAlignment="1">
      <alignment vertical="top"/>
    </xf>
    <xf numFmtId="0" fontId="25" fillId="0" borderId="39" xfId="111" applyFont="1" applyBorder="1" applyAlignment="1"/>
    <xf numFmtId="0" fontId="9" fillId="0" borderId="38" xfId="111" applyBorder="1" applyAlignment="1"/>
    <xf numFmtId="0" fontId="74" fillId="0" borderId="42" xfId="91" applyFont="1" applyBorder="1" applyAlignment="1">
      <alignment vertical="top"/>
    </xf>
    <xf numFmtId="0" fontId="74" fillId="0" borderId="43" xfId="91" applyFont="1" applyBorder="1" applyAlignment="1">
      <alignment vertical="top"/>
    </xf>
    <xf numFmtId="0" fontId="75" fillId="0" borderId="43" xfId="111" applyFont="1" applyBorder="1" applyAlignment="1">
      <alignment horizontal="centerContinuous" vertical="center"/>
    </xf>
    <xf numFmtId="0" fontId="76" fillId="0" borderId="0" xfId="111" applyFont="1"/>
    <xf numFmtId="0" fontId="77" fillId="0" borderId="40" xfId="91" applyFont="1" applyBorder="1" applyAlignment="1">
      <alignment vertical="top"/>
    </xf>
    <xf numFmtId="0" fontId="77" fillId="0" borderId="41" xfId="91" applyFont="1" applyBorder="1" applyAlignment="1">
      <alignment horizontal="justify" vertical="top"/>
    </xf>
    <xf numFmtId="0" fontId="77" fillId="0" borderId="42" xfId="91" applyFont="1" applyBorder="1" applyAlignment="1">
      <alignment horizontal="justify" vertical="top"/>
    </xf>
    <xf numFmtId="0" fontId="77" fillId="0" borderId="43" xfId="91" applyFont="1" applyBorder="1" applyAlignment="1">
      <alignment horizontal="justify" vertical="top"/>
    </xf>
    <xf numFmtId="195" fontId="70" fillId="0" borderId="44" xfId="91" applyNumberFormat="1" applyFont="1" applyBorder="1" applyAlignment="1">
      <alignment horizontal="right" vertical="top"/>
    </xf>
    <xf numFmtId="0" fontId="77" fillId="0" borderId="43" xfId="111" applyFont="1" applyBorder="1" applyAlignment="1"/>
    <xf numFmtId="195" fontId="70" fillId="0" borderId="0" xfId="91" applyNumberFormat="1" applyFont="1" applyBorder="1" applyAlignment="1">
      <alignment horizontal="right" vertical="top"/>
    </xf>
    <xf numFmtId="0" fontId="74" fillId="0" borderId="42" xfId="91" applyFont="1" applyBorder="1" applyAlignment="1">
      <alignment horizontal="justify" vertical="top"/>
    </xf>
    <xf numFmtId="0" fontId="74" fillId="0" borderId="43" xfId="91" applyFont="1" applyBorder="1" applyAlignment="1">
      <alignment horizontal="justify" vertical="top"/>
    </xf>
    <xf numFmtId="0" fontId="78" fillId="0" borderId="0" xfId="111" applyFont="1"/>
    <xf numFmtId="195" fontId="70" fillId="0" borderId="44" xfId="111" applyNumberFormat="1" applyFont="1" applyBorder="1" applyAlignment="1">
      <alignment horizontal="centerContinuous" vertical="center"/>
    </xf>
    <xf numFmtId="0" fontId="77" fillId="0" borderId="43" xfId="111" applyFont="1" applyBorder="1" applyAlignment="1">
      <alignment horizontal="centerContinuous" vertical="center"/>
    </xf>
    <xf numFmtId="0" fontId="74" fillId="0" borderId="42" xfId="111" applyFont="1" applyBorder="1"/>
    <xf numFmtId="0" fontId="74" fillId="0" borderId="43" xfId="111" applyFont="1" applyBorder="1"/>
    <xf numFmtId="0" fontId="77" fillId="0" borderId="40" xfId="111" applyFont="1" applyBorder="1"/>
    <xf numFmtId="0" fontId="77" fillId="0" borderId="41" xfId="111" applyFont="1" applyBorder="1"/>
    <xf numFmtId="0" fontId="77" fillId="0" borderId="42" xfId="111" applyFont="1" applyBorder="1"/>
    <xf numFmtId="0" fontId="77" fillId="0" borderId="43" xfId="111" applyFont="1" applyBorder="1"/>
    <xf numFmtId="0" fontId="77" fillId="0" borderId="41" xfId="91" applyFont="1" applyBorder="1" applyAlignment="1">
      <alignment vertical="top"/>
    </xf>
    <xf numFmtId="0" fontId="77" fillId="0" borderId="42" xfId="91" applyFont="1" applyBorder="1" applyAlignment="1">
      <alignment vertical="top"/>
    </xf>
    <xf numFmtId="0" fontId="77" fillId="0" borderId="43" xfId="91" applyFont="1" applyBorder="1" applyAlignment="1">
      <alignment vertical="top"/>
    </xf>
    <xf numFmtId="0" fontId="9" fillId="0" borderId="0" xfId="111" applyFont="1"/>
    <xf numFmtId="0" fontId="77" fillId="0" borderId="41" xfId="91" applyFont="1" applyBorder="1" applyAlignment="1">
      <alignment vertical="center"/>
    </xf>
    <xf numFmtId="0" fontId="77" fillId="0" borderId="42" xfId="91" applyFont="1" applyBorder="1" applyAlignment="1">
      <alignment vertical="center"/>
    </xf>
    <xf numFmtId="0" fontId="77" fillId="0" borderId="43" xfId="91" applyFont="1" applyBorder="1" applyAlignment="1">
      <alignment vertical="center"/>
    </xf>
    <xf numFmtId="0" fontId="74" fillId="0" borderId="42" xfId="91" applyFont="1" applyBorder="1" applyAlignment="1">
      <alignment vertical="center"/>
    </xf>
    <xf numFmtId="0" fontId="74" fillId="0" borderId="43" xfId="91" applyFont="1" applyBorder="1" applyAlignment="1">
      <alignment vertical="center"/>
    </xf>
    <xf numFmtId="0" fontId="77" fillId="0" borderId="0" xfId="111" applyFont="1"/>
    <xf numFmtId="0" fontId="77" fillId="0" borderId="45" xfId="111" applyFont="1" applyBorder="1"/>
    <xf numFmtId="0" fontId="77" fillId="0" borderId="46" xfId="111" applyFont="1" applyBorder="1"/>
    <xf numFmtId="0" fontId="77" fillId="0" borderId="47" xfId="111" applyFont="1" applyBorder="1"/>
    <xf numFmtId="0" fontId="77" fillId="0" borderId="48" xfId="111" applyFont="1" applyBorder="1"/>
    <xf numFmtId="195" fontId="70" fillId="0" borderId="49" xfId="111" applyNumberFormat="1" applyFont="1" applyBorder="1" applyAlignment="1">
      <alignment horizontal="centerContinuous" vertical="center"/>
    </xf>
    <xf numFmtId="0" fontId="77" fillId="0" borderId="48" xfId="111" applyFont="1" applyBorder="1" applyAlignment="1">
      <alignment horizontal="centerContinuous" vertical="center"/>
    </xf>
    <xf numFmtId="0" fontId="70" fillId="0" borderId="18" xfId="91" applyFont="1" applyBorder="1" applyAlignment="1">
      <alignment horizontal="left" vertical="top"/>
    </xf>
    <xf numFmtId="0" fontId="70" fillId="0" borderId="19" xfId="91" applyFont="1" applyBorder="1" applyAlignment="1">
      <alignment horizontal="left" vertical="top"/>
    </xf>
    <xf numFmtId="0" fontId="70" fillId="0" borderId="20" xfId="91" applyFont="1" applyBorder="1" applyAlignment="1">
      <alignment horizontal="left" vertical="top"/>
    </xf>
    <xf numFmtId="195" fontId="70" fillId="0" borderId="18" xfId="111" applyNumberFormat="1" applyFont="1" applyBorder="1" applyAlignment="1">
      <alignment horizontal="centerContinuous" vertical="center"/>
    </xf>
    <xf numFmtId="0" fontId="77" fillId="0" borderId="20" xfId="111" applyFont="1" applyBorder="1" applyAlignment="1">
      <alignment horizontal="centerContinuous" vertical="center"/>
    </xf>
    <xf numFmtId="10" fontId="70" fillId="0" borderId="0" xfId="91" applyNumberFormat="1" applyFont="1" applyBorder="1" applyAlignment="1">
      <alignment horizontal="right" vertical="top"/>
    </xf>
    <xf numFmtId="0" fontId="70" fillId="0" borderId="0" xfId="111" applyFont="1"/>
    <xf numFmtId="166" fontId="70" fillId="0" borderId="0" xfId="137" applyFont="1" applyBorder="1" applyAlignment="1">
      <alignment horizontal="right" vertical="top"/>
    </xf>
    <xf numFmtId="166" fontId="77" fillId="0" borderId="0" xfId="137" applyFont="1"/>
    <xf numFmtId="166" fontId="9" fillId="0" borderId="0" xfId="111" applyNumberFormat="1"/>
    <xf numFmtId="0" fontId="25" fillId="0" borderId="0" xfId="111" applyFont="1"/>
    <xf numFmtId="0" fontId="72" fillId="0" borderId="19" xfId="136" applyFont="1" applyBorder="1" applyAlignment="1">
      <alignment horizontal="centerContinuous" vertical="center"/>
    </xf>
    <xf numFmtId="0" fontId="73" fillId="0" borderId="20" xfId="136" applyFont="1" applyBorder="1" applyAlignment="1">
      <alignment horizontal="centerContinuous" vertical="center"/>
    </xf>
    <xf numFmtId="0" fontId="70" fillId="0" borderId="33" xfId="91" applyFont="1" applyBorder="1" applyAlignment="1">
      <alignment horizontal="center" vertical="center" wrapText="1"/>
    </xf>
    <xf numFmtId="0" fontId="70" fillId="0" borderId="50" xfId="91" applyFont="1" applyBorder="1" applyAlignment="1">
      <alignment horizontal="center" vertical="center" wrapText="1"/>
    </xf>
    <xf numFmtId="0" fontId="9" fillId="0" borderId="51" xfId="111" applyBorder="1"/>
    <xf numFmtId="0" fontId="9" fillId="0" borderId="36" xfId="111" applyBorder="1"/>
    <xf numFmtId="0" fontId="25" fillId="0" borderId="52" xfId="111" applyFont="1" applyBorder="1"/>
    <xf numFmtId="166" fontId="77" fillId="0" borderId="53" xfId="137" applyFont="1" applyBorder="1" applyAlignment="1">
      <alignment horizontal="right" vertical="top"/>
    </xf>
    <xf numFmtId="166" fontId="77" fillId="0" borderId="41" xfId="137" applyFont="1" applyBorder="1" applyAlignment="1">
      <alignment horizontal="right" vertical="top"/>
    </xf>
    <xf numFmtId="195" fontId="70" fillId="0" borderId="54" xfId="91" applyNumberFormat="1" applyFont="1" applyBorder="1" applyAlignment="1">
      <alignment horizontal="right" vertical="top"/>
    </xf>
    <xf numFmtId="0" fontId="70" fillId="0" borderId="40" xfId="91" applyFont="1" applyBorder="1" applyAlignment="1">
      <alignment vertical="top"/>
    </xf>
    <xf numFmtId="195" fontId="70" fillId="0" borderId="54" xfId="111" applyNumberFormat="1" applyFont="1" applyBorder="1"/>
    <xf numFmtId="195" fontId="70" fillId="0" borderId="53" xfId="111" applyNumberFormat="1" applyFont="1" applyBorder="1"/>
    <xf numFmtId="195" fontId="70" fillId="0" borderId="41" xfId="111" applyNumberFormat="1" applyFont="1" applyBorder="1"/>
    <xf numFmtId="0" fontId="70" fillId="0" borderId="40" xfId="111" applyFont="1" applyBorder="1"/>
    <xf numFmtId="166" fontId="77" fillId="0" borderId="53" xfId="137" applyFont="1" applyBorder="1"/>
    <xf numFmtId="166" fontId="77" fillId="0" borderId="41" xfId="137" applyFont="1" applyBorder="1"/>
    <xf numFmtId="0" fontId="77" fillId="0" borderId="53" xfId="111" applyFont="1" applyBorder="1"/>
    <xf numFmtId="166" fontId="70" fillId="0" borderId="53" xfId="137" applyFont="1" applyBorder="1"/>
    <xf numFmtId="166" fontId="70" fillId="0" borderId="41" xfId="137" applyFont="1" applyBorder="1"/>
    <xf numFmtId="0" fontId="70" fillId="0" borderId="54" xfId="111" applyFont="1" applyBorder="1"/>
    <xf numFmtId="166" fontId="77" fillId="0" borderId="56" xfId="137" applyFont="1" applyBorder="1"/>
    <xf numFmtId="166" fontId="77" fillId="0" borderId="57" xfId="137" applyFont="1" applyBorder="1"/>
    <xf numFmtId="195" fontId="70" fillId="0" borderId="58" xfId="91" applyNumberFormat="1" applyFont="1" applyBorder="1" applyAlignment="1">
      <alignment horizontal="right" vertical="top"/>
    </xf>
    <xf numFmtId="166" fontId="0" fillId="2" borderId="1" xfId="1" applyFont="1" applyFill="1" applyBorder="1"/>
    <xf numFmtId="0" fontId="3" fillId="2" borderId="9" xfId="0" applyFont="1" applyFill="1" applyBorder="1"/>
    <xf numFmtId="0" fontId="13" fillId="2" borderId="9" xfId="91" applyFont="1" applyFill="1" applyBorder="1" applyAlignment="1">
      <alignment vertical="center"/>
    </xf>
    <xf numFmtId="0" fontId="13" fillId="2" borderId="0" xfId="111" applyFont="1" applyFill="1" applyBorder="1" applyAlignment="1">
      <alignment horizontal="left" vertical="top"/>
    </xf>
    <xf numFmtId="0" fontId="69" fillId="2" borderId="0" xfId="111" applyFont="1" applyFill="1" applyBorder="1" applyAlignment="1">
      <alignment horizontal="left" vertical="top"/>
    </xf>
    <xf numFmtId="0" fontId="0" fillId="2" borderId="0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9" fillId="0" borderId="9" xfId="111" applyBorder="1"/>
    <xf numFmtId="0" fontId="9" fillId="0" borderId="10" xfId="111" applyBorder="1"/>
    <xf numFmtId="0" fontId="72" fillId="0" borderId="59" xfId="136" applyFont="1" applyFill="1" applyBorder="1" applyAlignment="1">
      <alignment horizontal="left" vertical="center"/>
    </xf>
    <xf numFmtId="0" fontId="76" fillId="0" borderId="9" xfId="111" applyFont="1" applyBorder="1"/>
    <xf numFmtId="0" fontId="78" fillId="0" borderId="9" xfId="111" applyFont="1" applyBorder="1"/>
    <xf numFmtId="0" fontId="9" fillId="0" borderId="9" xfId="111" applyFont="1" applyBorder="1"/>
    <xf numFmtId="0" fontId="77" fillId="0" borderId="10" xfId="111" applyFont="1" applyBorder="1"/>
    <xf numFmtId="0" fontId="77" fillId="0" borderId="0" xfId="111" applyFont="1" applyBorder="1"/>
    <xf numFmtId="166" fontId="77" fillId="0" borderId="0" xfId="137" applyFont="1" applyBorder="1"/>
    <xf numFmtId="166" fontId="9" fillId="0" borderId="0" xfId="111" applyNumberFormat="1" applyBorder="1"/>
    <xf numFmtId="0" fontId="9" fillId="0" borderId="11" xfId="111" applyBorder="1"/>
    <xf numFmtId="0" fontId="9" fillId="0" borderId="1" xfId="111" applyBorder="1"/>
    <xf numFmtId="0" fontId="9" fillId="0" borderId="12" xfId="111" applyBorder="1"/>
    <xf numFmtId="0" fontId="25" fillId="0" borderId="17" xfId="111" applyFont="1" applyBorder="1"/>
    <xf numFmtId="0" fontId="32" fillId="0" borderId="0" xfId="136" applyBorder="1"/>
    <xf numFmtId="0" fontId="71" fillId="0" borderId="0" xfId="136" applyFont="1" applyBorder="1"/>
    <xf numFmtId="0" fontId="70" fillId="0" borderId="10" xfId="111" applyFont="1" applyBorder="1"/>
    <xf numFmtId="0" fontId="70" fillId="0" borderId="0" xfId="111" applyFont="1" applyBorder="1"/>
    <xf numFmtId="195" fontId="70" fillId="0" borderId="0" xfId="111" applyNumberFormat="1" applyFont="1" applyBorder="1"/>
    <xf numFmtId="0" fontId="25" fillId="0" borderId="1" xfId="111" applyFont="1" applyBorder="1"/>
    <xf numFmtId="166" fontId="9" fillId="0" borderId="1" xfId="111" applyNumberFormat="1" applyBorder="1"/>
    <xf numFmtId="0" fontId="6" fillId="2" borderId="1" xfId="0" applyFont="1" applyFill="1" applyBorder="1"/>
    <xf numFmtId="170" fontId="1" fillId="2" borderId="0" xfId="42" applyFill="1" applyBorder="1"/>
    <xf numFmtId="1" fontId="1" fillId="2" borderId="0" xfId="42" applyNumberFormat="1" applyFill="1" applyBorder="1" applyAlignment="1">
      <alignment horizontal="center"/>
    </xf>
    <xf numFmtId="170" fontId="1" fillId="2" borderId="0" xfId="42" applyFill="1" applyBorder="1" applyAlignment="1">
      <alignment horizontal="right"/>
    </xf>
    <xf numFmtId="9" fontId="1" fillId="2" borderId="0" xfId="2" applyFill="1" applyBorder="1" applyAlignment="1">
      <alignment horizontal="center"/>
    </xf>
    <xf numFmtId="170" fontId="1" fillId="2" borderId="0" xfId="42" applyFill="1"/>
    <xf numFmtId="1" fontId="1" fillId="2" borderId="0" xfId="42" applyNumberFormat="1" applyFill="1" applyAlignment="1">
      <alignment horizontal="center"/>
    </xf>
    <xf numFmtId="170" fontId="1" fillId="2" borderId="0" xfId="42" applyFill="1" applyAlignment="1">
      <alignment horizontal="right"/>
    </xf>
    <xf numFmtId="9" fontId="1" fillId="2" borderId="0" xfId="2" applyFill="1" applyAlignment="1">
      <alignment horizontal="center"/>
    </xf>
    <xf numFmtId="170" fontId="1" fillId="2" borderId="0" xfId="42" applyFill="1" applyBorder="1" applyAlignment="1"/>
    <xf numFmtId="165" fontId="1" fillId="2" borderId="0" xfId="59" applyFill="1"/>
    <xf numFmtId="165" fontId="1" fillId="2" borderId="0" xfId="59" applyFill="1" applyAlignment="1">
      <alignment horizontal="center"/>
    </xf>
    <xf numFmtId="165" fontId="1" fillId="2" borderId="0" xfId="59" applyFill="1" applyAlignment="1">
      <alignment horizontal="right"/>
    </xf>
    <xf numFmtId="165" fontId="1" fillId="2" borderId="0" xfId="59" applyFill="1" applyBorder="1" applyAlignment="1">
      <alignment horizontal="center"/>
    </xf>
    <xf numFmtId="165" fontId="0" fillId="2" borderId="0" xfId="59" applyFont="1" applyFill="1" applyBorder="1"/>
    <xf numFmtId="165" fontId="0" fillId="2" borderId="0" xfId="59" applyFont="1" applyFill="1"/>
    <xf numFmtId="165" fontId="3" fillId="2" borderId="0" xfId="59" applyFont="1" applyFill="1"/>
    <xf numFmtId="165" fontId="3" fillId="2" borderId="0" xfId="59" applyFont="1" applyFill="1" applyBorder="1" applyAlignment="1">
      <alignment horizontal="center"/>
    </xf>
    <xf numFmtId="167" fontId="0" fillId="2" borderId="0" xfId="60" applyNumberFormat="1" applyFont="1" applyFill="1"/>
    <xf numFmtId="1" fontId="3" fillId="2" borderId="14" xfId="42" applyNumberFormat="1" applyFont="1" applyFill="1" applyBorder="1"/>
    <xf numFmtId="170" fontId="3" fillId="2" borderId="6" xfId="42" applyFont="1" applyFill="1" applyBorder="1"/>
    <xf numFmtId="170" fontId="7" fillId="2" borderId="6" xfId="42" applyFont="1" applyFill="1" applyBorder="1"/>
    <xf numFmtId="170" fontId="0" fillId="2" borderId="6" xfId="42" applyFont="1" applyFill="1" applyBorder="1"/>
    <xf numFmtId="1" fontId="0" fillId="2" borderId="6" xfId="42" applyNumberFormat="1" applyFont="1" applyFill="1" applyBorder="1" applyAlignment="1">
      <alignment horizontal="center"/>
    </xf>
    <xf numFmtId="170" fontId="12" fillId="2" borderId="6" xfId="42" applyFont="1" applyFill="1" applyBorder="1"/>
    <xf numFmtId="170" fontId="0" fillId="2" borderId="6" xfId="42" applyFont="1" applyFill="1" applyBorder="1" applyAlignment="1">
      <alignment horizontal="center"/>
    </xf>
    <xf numFmtId="170" fontId="1" fillId="2" borderId="6" xfId="42" applyFill="1" applyBorder="1" applyAlignment="1">
      <alignment horizontal="right"/>
    </xf>
    <xf numFmtId="9" fontId="1" fillId="2" borderId="6" xfId="2" applyFont="1" applyFill="1" applyBorder="1" applyAlignment="1">
      <alignment horizontal="center"/>
    </xf>
    <xf numFmtId="1" fontId="1" fillId="2" borderId="6" xfId="42" applyNumberFormat="1" applyFont="1" applyFill="1" applyBorder="1" applyAlignment="1">
      <alignment horizontal="center"/>
    </xf>
    <xf numFmtId="170" fontId="3" fillId="2" borderId="6" xfId="42" applyFont="1" applyFill="1" applyBorder="1" applyAlignment="1">
      <alignment horizontal="right"/>
    </xf>
    <xf numFmtId="1" fontId="3" fillId="2" borderId="6" xfId="42" applyNumberFormat="1" applyFont="1" applyFill="1" applyBorder="1" applyAlignment="1">
      <alignment horizontal="center"/>
    </xf>
    <xf numFmtId="9" fontId="3" fillId="2" borderId="6" xfId="2" applyFont="1" applyFill="1" applyBorder="1" applyAlignment="1">
      <alignment horizontal="center"/>
    </xf>
    <xf numFmtId="170" fontId="1" fillId="2" borderId="0" xfId="42" applyFill="1" applyAlignment="1">
      <alignment wrapText="1"/>
    </xf>
    <xf numFmtId="165" fontId="1" fillId="2" borderId="1" xfId="59" applyFill="1" applyBorder="1" applyAlignment="1">
      <alignment horizontal="center"/>
    </xf>
    <xf numFmtId="165" fontId="3" fillId="2" borderId="1" xfId="59" applyFont="1" applyFill="1" applyBorder="1" applyAlignment="1">
      <alignment horizontal="center"/>
    </xf>
    <xf numFmtId="165" fontId="0" fillId="2" borderId="1" xfId="59" applyFont="1" applyFill="1" applyBorder="1"/>
    <xf numFmtId="170" fontId="1" fillId="2" borderId="7" xfId="42" applyFill="1" applyBorder="1"/>
    <xf numFmtId="170" fontId="1" fillId="2" borderId="17" xfId="42" applyFill="1" applyBorder="1"/>
    <xf numFmtId="1" fontId="1" fillId="2" borderId="17" xfId="42" applyNumberFormat="1" applyFill="1" applyBorder="1" applyAlignment="1">
      <alignment horizontal="center"/>
    </xf>
    <xf numFmtId="170" fontId="1" fillId="2" borderId="17" xfId="42" applyFill="1" applyBorder="1" applyAlignment="1">
      <alignment horizontal="right"/>
    </xf>
    <xf numFmtId="9" fontId="1" fillId="2" borderId="17" xfId="2" applyFill="1" applyBorder="1" applyAlignment="1">
      <alignment horizontal="center"/>
    </xf>
    <xf numFmtId="170" fontId="1" fillId="2" borderId="9" xfId="42" applyFill="1" applyBorder="1"/>
    <xf numFmtId="0" fontId="64" fillId="2" borderId="0" xfId="0" applyFont="1" applyFill="1" applyBorder="1"/>
    <xf numFmtId="1" fontId="64" fillId="2" borderId="0" xfId="0" applyNumberFormat="1" applyFont="1" applyFill="1" applyBorder="1" applyAlignment="1">
      <alignment horizontal="center"/>
    </xf>
    <xf numFmtId="0" fontId="64" fillId="2" borderId="0" xfId="0" applyFont="1" applyFill="1" applyBorder="1" applyAlignment="1">
      <alignment horizontal="right"/>
    </xf>
    <xf numFmtId="9" fontId="64" fillId="2" borderId="0" xfId="2" applyFon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right"/>
    </xf>
    <xf numFmtId="9" fontId="0" fillId="2" borderId="0" xfId="2" applyFont="1" applyFill="1" applyBorder="1" applyAlignment="1">
      <alignment horizontal="center"/>
    </xf>
    <xf numFmtId="14" fontId="1" fillId="2" borderId="0" xfId="42" applyNumberFormat="1" applyFill="1" applyBorder="1" applyAlignment="1">
      <alignment horizontal="right"/>
    </xf>
    <xf numFmtId="170" fontId="3" fillId="2" borderId="0" xfId="42" applyFont="1" applyFill="1" applyBorder="1"/>
    <xf numFmtId="170" fontId="0" fillId="2" borderId="0" xfId="42" applyFont="1" applyFill="1" applyBorder="1"/>
    <xf numFmtId="1" fontId="0" fillId="2" borderId="0" xfId="42" applyNumberFormat="1" applyFont="1" applyFill="1" applyBorder="1" applyAlignment="1">
      <alignment horizontal="center"/>
    </xf>
    <xf numFmtId="170" fontId="0" fillId="2" borderId="0" xfId="42" applyFont="1" applyFill="1" applyBorder="1" applyAlignment="1">
      <alignment horizontal="right"/>
    </xf>
    <xf numFmtId="170" fontId="1" fillId="2" borderId="9" xfId="42" applyFill="1" applyBorder="1" applyAlignment="1">
      <alignment wrapText="1"/>
    </xf>
    <xf numFmtId="165" fontId="1" fillId="2" borderId="0" xfId="59" applyFill="1" applyBorder="1"/>
    <xf numFmtId="165" fontId="1" fillId="2" borderId="0" xfId="59" applyFill="1" applyBorder="1" applyAlignment="1">
      <alignment horizontal="right"/>
    </xf>
    <xf numFmtId="170" fontId="1" fillId="2" borderId="11" xfId="42" applyFill="1" applyBorder="1"/>
    <xf numFmtId="165" fontId="1" fillId="2" borderId="1" xfId="59" applyFill="1" applyBorder="1"/>
    <xf numFmtId="165" fontId="1" fillId="2" borderId="1" xfId="59" applyFill="1" applyBorder="1" applyAlignment="1">
      <alignment horizontal="right"/>
    </xf>
    <xf numFmtId="0" fontId="70" fillId="0" borderId="41" xfId="91" applyFont="1" applyBorder="1" applyAlignment="1">
      <alignment horizontal="justify" vertical="top"/>
    </xf>
    <xf numFmtId="0" fontId="70" fillId="0" borderId="41" xfId="111" applyFont="1" applyBorder="1"/>
    <xf numFmtId="0" fontId="70" fillId="0" borderId="41" xfId="91" applyFont="1" applyBorder="1" applyAlignment="1">
      <alignment vertical="top"/>
    </xf>
    <xf numFmtId="0" fontId="0" fillId="2" borderId="6" xfId="0" applyFill="1" applyBorder="1" applyAlignment="1">
      <alignment wrapText="1"/>
    </xf>
    <xf numFmtId="0" fontId="3" fillId="2" borderId="1" xfId="0" applyFont="1" applyFill="1" applyBorder="1" applyAlignment="1">
      <alignment horizontal="center"/>
    </xf>
    <xf numFmtId="0" fontId="70" fillId="0" borderId="41" xfId="91" applyFont="1" applyBorder="1" applyAlignment="1">
      <alignment vertical="center"/>
    </xf>
    <xf numFmtId="0" fontId="81" fillId="0" borderId="6" xfId="0" applyFont="1" applyFill="1" applyBorder="1" applyAlignment="1">
      <alignment horizontal="right"/>
    </xf>
    <xf numFmtId="0" fontId="81" fillId="0" borderId="6" xfId="0" applyFont="1" applyBorder="1" applyAlignment="1">
      <alignment horizontal="right"/>
    </xf>
    <xf numFmtId="3" fontId="81" fillId="0" borderId="6" xfId="0" applyNumberFormat="1" applyFont="1" applyBorder="1"/>
    <xf numFmtId="0" fontId="81" fillId="0" borderId="6" xfId="0" applyFont="1" applyFill="1" applyBorder="1" applyAlignment="1">
      <alignment horizontal="right" wrapText="1"/>
    </xf>
    <xf numFmtId="3" fontId="81" fillId="0" borderId="6" xfId="0" applyNumberFormat="1" applyFont="1" applyBorder="1" applyAlignment="1">
      <alignment horizontal="right"/>
    </xf>
    <xf numFmtId="4" fontId="81" fillId="0" borderId="6" xfId="0" applyNumberFormat="1" applyFont="1" applyFill="1" applyBorder="1" applyAlignment="1">
      <alignment horizontal="right"/>
    </xf>
    <xf numFmtId="196" fontId="81" fillId="0" borderId="6" xfId="0" applyNumberFormat="1" applyFont="1" applyFill="1" applyBorder="1" applyAlignment="1">
      <alignment horizontal="center" vertical="center"/>
    </xf>
    <xf numFmtId="196" fontId="81" fillId="0" borderId="6" xfId="0" applyNumberFormat="1" applyFont="1" applyBorder="1" applyAlignment="1">
      <alignment horizontal="center" vertical="center"/>
    </xf>
    <xf numFmtId="0" fontId="81" fillId="0" borderId="6" xfId="0" applyFont="1" applyBorder="1" applyAlignment="1">
      <alignment horizontal="center" vertical="center"/>
    </xf>
    <xf numFmtId="0" fontId="81" fillId="0" borderId="6" xfId="0" applyFont="1" applyBorder="1" applyAlignment="1">
      <alignment horizontal="right" vertical="center"/>
    </xf>
    <xf numFmtId="3" fontId="81" fillId="0" borderId="6" xfId="0" applyNumberFormat="1" applyFont="1" applyBorder="1" applyAlignment="1">
      <alignment horizontal="center" vertical="center"/>
    </xf>
    <xf numFmtId="0" fontId="81" fillId="0" borderId="6" xfId="0" applyFont="1" applyFill="1" applyBorder="1" applyAlignment="1">
      <alignment horizontal="right" vertical="center" wrapText="1"/>
    </xf>
    <xf numFmtId="196" fontId="81" fillId="0" borderId="6" xfId="0" applyNumberFormat="1" applyFont="1" applyFill="1" applyBorder="1"/>
    <xf numFmtId="3" fontId="81" fillId="0" borderId="6" xfId="0" applyNumberFormat="1" applyFont="1" applyFill="1" applyBorder="1"/>
    <xf numFmtId="196" fontId="81" fillId="0" borderId="6" xfId="0" applyNumberFormat="1" applyFont="1" applyBorder="1"/>
    <xf numFmtId="4" fontId="81" fillId="0" borderId="6" xfId="0" applyNumberFormat="1" applyFont="1" applyBorder="1" applyAlignment="1">
      <alignment horizontal="right" vertical="center" wrapText="1"/>
    </xf>
    <xf numFmtId="196" fontId="81" fillId="0" borderId="6" xfId="0" applyNumberFormat="1" applyFont="1" applyBorder="1" applyAlignment="1">
      <alignment horizontal="right"/>
    </xf>
    <xf numFmtId="4" fontId="81" fillId="0" borderId="6" xfId="0" applyNumberFormat="1" applyFont="1" applyBorder="1" applyAlignment="1">
      <alignment horizontal="right" wrapText="1"/>
    </xf>
    <xf numFmtId="196" fontId="81" fillId="0" borderId="6" xfId="0" applyNumberFormat="1" applyFont="1" applyFill="1" applyBorder="1" applyAlignment="1">
      <alignment horizontal="right"/>
    </xf>
    <xf numFmtId="0" fontId="81" fillId="0" borderId="6" xfId="0" applyFont="1" applyBorder="1" applyAlignment="1">
      <alignment horizontal="right" wrapText="1"/>
    </xf>
    <xf numFmtId="3" fontId="81" fillId="0" borderId="6" xfId="0" applyNumberFormat="1" applyFont="1" applyFill="1" applyBorder="1" applyAlignment="1">
      <alignment horizontal="right"/>
    </xf>
    <xf numFmtId="0" fontId="81" fillId="0" borderId="6" xfId="0" applyFont="1" applyBorder="1"/>
    <xf numFmtId="196" fontId="81" fillId="0" borderId="6" xfId="0" applyNumberFormat="1" applyFont="1" applyFill="1" applyBorder="1" applyAlignment="1">
      <alignment horizontal="right" vertical="center"/>
    </xf>
    <xf numFmtId="3" fontId="81" fillId="0" borderId="6" xfId="0" applyNumberFormat="1" applyFont="1" applyFill="1" applyBorder="1" applyAlignment="1">
      <alignment horizontal="right" vertical="center"/>
    </xf>
    <xf numFmtId="4" fontId="81" fillId="0" borderId="6" xfId="0" applyNumberFormat="1" applyFont="1" applyFill="1" applyBorder="1" applyAlignment="1">
      <alignment horizontal="right" wrapText="1"/>
    </xf>
    <xf numFmtId="4" fontId="81" fillId="0" borderId="6" xfId="0" applyNumberFormat="1" applyFont="1" applyFill="1" applyBorder="1" applyAlignment="1">
      <alignment horizontal="right" vertical="center" wrapText="1"/>
    </xf>
    <xf numFmtId="0" fontId="81" fillId="0" borderId="6" xfId="0" applyFont="1" applyBorder="1" applyAlignment="1">
      <alignment horizontal="right" vertical="center" wrapText="1"/>
    </xf>
    <xf numFmtId="196" fontId="81" fillId="0" borderId="6" xfId="0" applyNumberFormat="1" applyFont="1" applyFill="1" applyBorder="1" applyAlignment="1">
      <alignment vertical="center"/>
    </xf>
    <xf numFmtId="3" fontId="81" fillId="0" borderId="6" xfId="0" applyNumberFormat="1" applyFont="1" applyFill="1" applyBorder="1" applyAlignment="1">
      <alignment vertical="center"/>
    </xf>
    <xf numFmtId="3" fontId="81" fillId="2" borderId="6" xfId="0" applyNumberFormat="1" applyFont="1" applyFill="1" applyBorder="1" applyAlignment="1">
      <alignment horizontal="right" indent="1"/>
    </xf>
    <xf numFmtId="3" fontId="81" fillId="2" borderId="6" xfId="0" applyNumberFormat="1" applyFont="1" applyFill="1" applyBorder="1"/>
    <xf numFmtId="0" fontId="80" fillId="10" borderId="0" xfId="0" applyFont="1" applyFill="1" applyBorder="1" applyAlignment="1">
      <alignment horizontal="center" vertical="center"/>
    </xf>
    <xf numFmtId="0" fontId="80" fillId="0" borderId="6" xfId="0" applyFont="1" applyBorder="1"/>
    <xf numFmtId="0" fontId="80" fillId="0" borderId="6" xfId="0" applyFont="1" applyBorder="1" applyAlignment="1">
      <alignment vertical="top"/>
    </xf>
    <xf numFmtId="0" fontId="80" fillId="0" borderId="6" xfId="0" applyFont="1" applyFill="1" applyBorder="1" applyAlignment="1">
      <alignment horizontal="left"/>
    </xf>
    <xf numFmtId="0" fontId="80" fillId="0" borderId="6" xfId="0" applyFont="1" applyBorder="1" applyAlignment="1">
      <alignment vertical="center"/>
    </xf>
    <xf numFmtId="4" fontId="81" fillId="0" borderId="6" xfId="0" applyNumberFormat="1" applyFont="1" applyBorder="1" applyAlignment="1">
      <alignment horizontal="center" vertical="center" wrapText="1"/>
    </xf>
    <xf numFmtId="0" fontId="80" fillId="0" borderId="6" xfId="0" applyFont="1" applyBorder="1" applyAlignment="1"/>
    <xf numFmtId="49" fontId="81" fillId="0" borderId="6" xfId="0" applyNumberFormat="1" applyFont="1" applyBorder="1" applyAlignment="1">
      <alignment horizontal="center" vertical="center"/>
    </xf>
    <xf numFmtId="0" fontId="80" fillId="0" borderId="6" xfId="0" applyFont="1" applyBorder="1" applyAlignment="1">
      <alignment horizontal="left"/>
    </xf>
    <xf numFmtId="0" fontId="80" fillId="0" borderId="6" xfId="0" applyFont="1" applyBorder="1" applyAlignment="1">
      <alignment horizontal="left" vertical="center"/>
    </xf>
    <xf numFmtId="3" fontId="81" fillId="2" borderId="6" xfId="0" applyNumberFormat="1" applyFont="1" applyFill="1" applyBorder="1" applyAlignment="1">
      <alignment vertical="center"/>
    </xf>
    <xf numFmtId="198" fontId="0" fillId="2" borderId="0" xfId="1" applyNumberFormat="1" applyFont="1" applyFill="1"/>
    <xf numFmtId="195" fontId="74" fillId="0" borderId="0" xfId="91" applyNumberFormat="1" applyFont="1" applyBorder="1" applyAlignment="1">
      <alignment horizontal="left" vertical="top"/>
    </xf>
    <xf numFmtId="0" fontId="78" fillId="0" borderId="0" xfId="111" applyFont="1" applyBorder="1"/>
    <xf numFmtId="0" fontId="6" fillId="2" borderId="0" xfId="0" applyFont="1" applyFill="1" applyBorder="1"/>
    <xf numFmtId="167" fontId="0" fillId="2" borderId="0" xfId="1" applyNumberFormat="1" applyFont="1" applyFill="1" applyBorder="1"/>
    <xf numFmtId="195" fontId="70" fillId="35" borderId="44" xfId="111" applyNumberFormat="1" applyFont="1" applyFill="1" applyBorder="1" applyAlignment="1">
      <alignment horizontal="centerContinuous" vertical="center"/>
    </xf>
    <xf numFmtId="0" fontId="75" fillId="35" borderId="43" xfId="111" applyFont="1" applyFill="1" applyBorder="1" applyAlignment="1">
      <alignment horizontal="centerContinuous" vertical="center"/>
    </xf>
    <xf numFmtId="0" fontId="74" fillId="35" borderId="43" xfId="111" applyFont="1" applyFill="1" applyBorder="1" applyAlignment="1">
      <alignment horizontal="centerContinuous" vertical="center"/>
    </xf>
    <xf numFmtId="0" fontId="77" fillId="2" borderId="43" xfId="111" applyFont="1" applyFill="1" applyBorder="1" applyAlignment="1">
      <alignment horizontal="centerContinuous" vertical="center"/>
    </xf>
    <xf numFmtId="167" fontId="7" fillId="35" borderId="0" xfId="1" applyNumberFormat="1" applyFont="1" applyFill="1"/>
    <xf numFmtId="167" fontId="3" fillId="35" borderId="0" xfId="1" applyNumberFormat="1" applyFont="1" applyFill="1"/>
    <xf numFmtId="9" fontId="3" fillId="35" borderId="0" xfId="2" applyFont="1" applyFill="1"/>
    <xf numFmtId="167" fontId="7" fillId="35" borderId="0" xfId="1" applyNumberFormat="1" applyFont="1" applyFill="1" applyBorder="1"/>
    <xf numFmtId="168" fontId="7" fillId="35" borderId="0" xfId="0" applyNumberFormat="1" applyFont="1" applyFill="1"/>
    <xf numFmtId="0" fontId="0" fillId="35" borderId="0" xfId="0" applyFill="1"/>
    <xf numFmtId="9" fontId="3" fillId="35" borderId="0" xfId="0" applyNumberFormat="1" applyFont="1" applyFill="1"/>
    <xf numFmtId="197" fontId="81" fillId="35" borderId="6" xfId="0" applyNumberFormat="1" applyFont="1" applyFill="1" applyBorder="1"/>
    <xf numFmtId="197" fontId="81" fillId="35" borderId="6" xfId="0" applyNumberFormat="1" applyFont="1" applyFill="1" applyBorder="1" applyAlignment="1">
      <alignment horizontal="right" vertical="center"/>
    </xf>
    <xf numFmtId="166" fontId="77" fillId="35" borderId="53" xfId="137" applyFont="1" applyFill="1" applyBorder="1" applyAlignment="1">
      <alignment horizontal="right" vertical="top"/>
    </xf>
    <xf numFmtId="166" fontId="77" fillId="35" borderId="53" xfId="137" applyFont="1" applyFill="1" applyBorder="1"/>
    <xf numFmtId="9" fontId="7" fillId="35" borderId="0" xfId="0" applyNumberFormat="1" applyFont="1" applyFill="1"/>
    <xf numFmtId="199" fontId="0" fillId="2" borderId="0" xfId="0" applyNumberFormat="1" applyFill="1"/>
    <xf numFmtId="199" fontId="67" fillId="2" borderId="0" xfId="0" applyNumberFormat="1" applyFont="1" applyFill="1"/>
    <xf numFmtId="10" fontId="67" fillId="2" borderId="0" xfId="0" applyNumberFormat="1" applyFont="1" applyFill="1"/>
    <xf numFmtId="10" fontId="67" fillId="2" borderId="0" xfId="1" applyNumberFormat="1" applyFont="1" applyFill="1"/>
    <xf numFmtId="174" fontId="67" fillId="2" borderId="0" xfId="1" applyNumberFormat="1" applyFont="1" applyFill="1"/>
    <xf numFmtId="167" fontId="67" fillId="2" borderId="0" xfId="1" applyNumberFormat="1" applyFont="1" applyFill="1"/>
    <xf numFmtId="166" fontId="67" fillId="2" borderId="0" xfId="1" applyNumberFormat="1" applyFont="1" applyFill="1"/>
    <xf numFmtId="166" fontId="0" fillId="35" borderId="6" xfId="1" applyFont="1" applyFill="1" applyBorder="1"/>
    <xf numFmtId="0" fontId="0" fillId="33" borderId="0" xfId="0" applyFill="1"/>
    <xf numFmtId="167" fontId="3" fillId="33" borderId="0" xfId="1" applyNumberFormat="1" applyFont="1" applyFill="1"/>
    <xf numFmtId="167" fontId="0" fillId="33" borderId="0" xfId="0" applyNumberFormat="1" applyFill="1"/>
    <xf numFmtId="0" fontId="0" fillId="33" borderId="0" xfId="0" applyFill="1" applyBorder="1"/>
    <xf numFmtId="0" fontId="6" fillId="33" borderId="0" xfId="0" applyFont="1" applyFill="1"/>
    <xf numFmtId="167" fontId="6" fillId="33" borderId="0" xfId="0" applyNumberFormat="1" applyFont="1" applyFill="1"/>
    <xf numFmtId="0" fontId="3" fillId="33" borderId="0" xfId="0" applyFont="1" applyFill="1"/>
    <xf numFmtId="167" fontId="7" fillId="33" borderId="0" xfId="0" applyNumberFormat="1" applyFont="1" applyFill="1"/>
    <xf numFmtId="167" fontId="0" fillId="33" borderId="0" xfId="0" applyNumberFormat="1" applyFont="1" applyFill="1"/>
    <xf numFmtId="0" fontId="20" fillId="33" borderId="0" xfId="0" applyFont="1" applyFill="1" applyAlignment="1"/>
    <xf numFmtId="166" fontId="25" fillId="33" borderId="0" xfId="1" applyFont="1" applyFill="1" applyAlignment="1"/>
    <xf numFmtId="10" fontId="0" fillId="33" borderId="0" xfId="2" applyNumberFormat="1" applyFont="1" applyFill="1" applyAlignment="1"/>
    <xf numFmtId="170" fontId="0" fillId="33" borderId="0" xfId="3" applyFont="1" applyFill="1" applyAlignment="1"/>
    <xf numFmtId="167" fontId="0" fillId="33" borderId="0" xfId="1" applyNumberFormat="1" applyFont="1" applyFill="1" applyAlignment="1"/>
    <xf numFmtId="167" fontId="0" fillId="33" borderId="0" xfId="1" applyNumberFormat="1" applyFont="1" applyFill="1"/>
    <xf numFmtId="0" fontId="0" fillId="33" borderId="0" xfId="0" applyFill="1" applyAlignment="1"/>
    <xf numFmtId="10" fontId="0" fillId="33" borderId="0" xfId="0" applyNumberFormat="1" applyFill="1"/>
    <xf numFmtId="167" fontId="3" fillId="33" borderId="0" xfId="0" applyNumberFormat="1" applyFont="1" applyFill="1"/>
    <xf numFmtId="167" fontId="0" fillId="33" borderId="0" xfId="0" applyNumberFormat="1" applyFont="1" applyFill="1" applyBorder="1"/>
    <xf numFmtId="170" fontId="25" fillId="33" borderId="0" xfId="3" applyFont="1" applyFill="1" applyAlignment="1"/>
    <xf numFmtId="166" fontId="25" fillId="33" borderId="0" xfId="1" applyFont="1" applyFill="1" applyBorder="1" applyAlignment="1"/>
    <xf numFmtId="10" fontId="21" fillId="2" borderId="0" xfId="2" applyNumberFormat="1" applyFont="1" applyFill="1"/>
    <xf numFmtId="177" fontId="21" fillId="2" borderId="0" xfId="3" applyNumberFormat="1" applyFont="1" applyFill="1" applyAlignment="1"/>
    <xf numFmtId="175" fontId="6" fillId="2" borderId="0" xfId="0" applyNumberFormat="1" applyFont="1" applyFill="1"/>
    <xf numFmtId="0" fontId="7" fillId="35" borderId="6" xfId="0" applyFont="1" applyFill="1" applyBorder="1" applyAlignment="1">
      <alignment horizontal="center"/>
    </xf>
    <xf numFmtId="0" fontId="6" fillId="35" borderId="0" xfId="0" applyNumberFormat="1" applyFont="1" applyFill="1"/>
    <xf numFmtId="169" fontId="6" fillId="35" borderId="0" xfId="0" applyNumberFormat="1" applyFont="1" applyFill="1"/>
    <xf numFmtId="0" fontId="7" fillId="2" borderId="0" xfId="0" applyFont="1" applyFill="1" applyBorder="1"/>
    <xf numFmtId="0" fontId="3" fillId="2" borderId="17" xfId="0" applyFont="1" applyFill="1" applyBorder="1"/>
    <xf numFmtId="166" fontId="3" fillId="2" borderId="6" xfId="0" applyNumberFormat="1" applyFont="1" applyFill="1" applyBorder="1"/>
    <xf numFmtId="166" fontId="3" fillId="2" borderId="14" xfId="0" applyNumberFormat="1" applyFont="1" applyFill="1" applyBorder="1"/>
    <xf numFmtId="0" fontId="67" fillId="2" borderId="0" xfId="0" applyFont="1" applyFill="1"/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Continuous"/>
    </xf>
    <xf numFmtId="0" fontId="2" fillId="36" borderId="0" xfId="0" applyFont="1" applyFill="1" applyAlignment="1">
      <alignment horizontal="centerContinuous"/>
    </xf>
    <xf numFmtId="9" fontId="3" fillId="2" borderId="1" xfId="2" applyFont="1" applyFill="1" applyBorder="1"/>
    <xf numFmtId="193" fontId="0" fillId="2" borderId="1" xfId="0" applyNumberFormat="1" applyFill="1" applyBorder="1"/>
    <xf numFmtId="167" fontId="6" fillId="2" borderId="1" xfId="1" applyNumberFormat="1" applyFont="1" applyFill="1" applyBorder="1"/>
    <xf numFmtId="9" fontId="30" fillId="2" borderId="0" xfId="0" applyNumberFormat="1" applyFont="1" applyFill="1"/>
    <xf numFmtId="0" fontId="67" fillId="2" borderId="0" xfId="0" applyFont="1" applyFill="1" applyBorder="1"/>
    <xf numFmtId="167" fontId="30" fillId="2" borderId="0" xfId="0" applyNumberFormat="1" applyFont="1" applyFill="1" applyBorder="1"/>
    <xf numFmtId="167" fontId="30" fillId="2" borderId="1" xfId="0" applyNumberFormat="1" applyFont="1" applyFill="1" applyBorder="1"/>
    <xf numFmtId="191" fontId="1" fillId="2" borderId="0" xfId="2" applyNumberFormat="1" applyFont="1" applyFill="1" applyBorder="1"/>
    <xf numFmtId="192" fontId="0" fillId="2" borderId="0" xfId="0" applyNumberFormat="1" applyFont="1" applyFill="1" applyBorder="1"/>
    <xf numFmtId="0" fontId="0" fillId="2" borderId="0" xfId="0" applyFont="1" applyFill="1" applyBorder="1"/>
    <xf numFmtId="9" fontId="1" fillId="2" borderId="0" xfId="2" applyFont="1" applyFill="1" applyBorder="1"/>
    <xf numFmtId="0" fontId="0" fillId="2" borderId="1" xfId="0" applyFont="1" applyFill="1" applyBorder="1"/>
    <xf numFmtId="9" fontId="0" fillId="2" borderId="0" xfId="0" applyNumberFormat="1" applyFont="1" applyFill="1" applyBorder="1"/>
    <xf numFmtId="167" fontId="6" fillId="2" borderId="1" xfId="0" applyNumberFormat="1" applyFont="1" applyFill="1" applyBorder="1"/>
    <xf numFmtId="9" fontId="6" fillId="2" borderId="1" xfId="0" applyNumberFormat="1" applyFont="1" applyFill="1" applyBorder="1"/>
    <xf numFmtId="10" fontId="7" fillId="2" borderId="0" xfId="2" applyNumberFormat="1" applyFont="1" applyFill="1" applyAlignment="1">
      <alignment horizontal="center"/>
    </xf>
    <xf numFmtId="0" fontId="3" fillId="2" borderId="61" xfId="0" applyFont="1" applyFill="1" applyBorder="1"/>
    <xf numFmtId="167" fontId="30" fillId="2" borderId="61" xfId="0" applyNumberFormat="1" applyFont="1" applyFill="1" applyBorder="1"/>
    <xf numFmtId="167" fontId="3" fillId="2" borderId="61" xfId="1" applyNumberFormat="1" applyFont="1" applyFill="1" applyBorder="1"/>
    <xf numFmtId="0" fontId="3" fillId="33" borderId="1" xfId="0" applyFont="1" applyFill="1" applyBorder="1"/>
    <xf numFmtId="0" fontId="0" fillId="33" borderId="1" xfId="0" applyFill="1" applyBorder="1"/>
    <xf numFmtId="167" fontId="7" fillId="33" borderId="1" xfId="0" applyNumberFormat="1" applyFont="1" applyFill="1" applyBorder="1"/>
    <xf numFmtId="167" fontId="0" fillId="33" borderId="1" xfId="0" applyNumberFormat="1" applyFont="1" applyFill="1" applyBorder="1"/>
    <xf numFmtId="167" fontId="0" fillId="33" borderId="1" xfId="0" applyNumberFormat="1" applyFill="1" applyBorder="1"/>
    <xf numFmtId="0" fontId="2" fillId="2" borderId="0" xfId="1" applyNumberFormat="1" applyFont="1" applyFill="1"/>
    <xf numFmtId="167" fontId="30" fillId="2" borderId="62" xfId="0" applyNumberFormat="1" applyFont="1" applyFill="1" applyBorder="1" applyAlignment="1">
      <alignment horizontal="centerContinuous"/>
    </xf>
    <xf numFmtId="0" fontId="30" fillId="2" borderId="62" xfId="0" applyFont="1" applyFill="1" applyBorder="1" applyAlignment="1">
      <alignment horizontal="centerContinuous"/>
    </xf>
    <xf numFmtId="167" fontId="30" fillId="33" borderId="0" xfId="1" applyNumberFormat="1" applyFont="1" applyFill="1"/>
    <xf numFmtId="167" fontId="67" fillId="2" borderId="0" xfId="0" applyNumberFormat="1" applyFont="1" applyFill="1"/>
    <xf numFmtId="0" fontId="30" fillId="3" borderId="0" xfId="0" applyFont="1" applyFill="1"/>
    <xf numFmtId="167" fontId="30" fillId="33" borderId="0" xfId="0" applyNumberFormat="1" applyFont="1" applyFill="1"/>
    <xf numFmtId="167" fontId="30" fillId="10" borderId="0" xfId="0" applyNumberFormat="1" applyFont="1" applyFill="1"/>
    <xf numFmtId="0" fontId="30" fillId="3" borderId="0" xfId="0" applyNumberFormat="1" applyFont="1" applyFill="1"/>
    <xf numFmtId="166" fontId="30" fillId="2" borderId="0" xfId="0" applyNumberFormat="1" applyFont="1" applyFill="1"/>
    <xf numFmtId="0" fontId="67" fillId="13" borderId="0" xfId="0" applyFont="1" applyFill="1"/>
    <xf numFmtId="0" fontId="30" fillId="13" borderId="0" xfId="0" applyFont="1" applyFill="1"/>
    <xf numFmtId="0" fontId="0" fillId="33" borderId="0" xfId="0" applyFill="1" applyAlignment="1">
      <alignment horizontal="center"/>
    </xf>
    <xf numFmtId="167" fontId="2" fillId="37" borderId="0" xfId="0" applyNumberFormat="1" applyFont="1" applyFill="1"/>
    <xf numFmtId="0" fontId="2" fillId="37" borderId="0" xfId="0" applyFont="1" applyFill="1"/>
    <xf numFmtId="168" fontId="67" fillId="2" borderId="0" xfId="2" applyNumberFormat="1" applyFont="1" applyFill="1"/>
    <xf numFmtId="0" fontId="67" fillId="8" borderId="2" xfId="0" applyFont="1" applyFill="1" applyBorder="1"/>
    <xf numFmtId="0" fontId="82" fillId="9" borderId="3" xfId="0" applyFont="1" applyFill="1" applyBorder="1"/>
    <xf numFmtId="0" fontId="83" fillId="2" borderId="0" xfId="0" applyFont="1" applyFill="1"/>
    <xf numFmtId="167" fontId="82" fillId="10" borderId="0" xfId="1" applyNumberFormat="1" applyFont="1" applyFill="1" applyBorder="1" applyAlignment="1">
      <alignment horizontal="left"/>
    </xf>
    <xf numFmtId="0" fontId="82" fillId="2" borderId="0" xfId="0" applyFont="1" applyFill="1" applyBorder="1"/>
    <xf numFmtId="178" fontId="30" fillId="11" borderId="0" xfId="3" applyNumberFormat="1" applyFont="1" applyFill="1" applyBorder="1" applyAlignment="1"/>
    <xf numFmtId="178" fontId="30" fillId="33" borderId="0" xfId="3" applyNumberFormat="1" applyFont="1" applyFill="1" applyBorder="1" applyAlignment="1"/>
    <xf numFmtId="0" fontId="67" fillId="2" borderId="0" xfId="0" applyFont="1" applyFill="1" applyAlignment="1"/>
    <xf numFmtId="170" fontId="84" fillId="12" borderId="0" xfId="3" applyFont="1" applyFill="1" applyAlignment="1"/>
    <xf numFmtId="167" fontId="67" fillId="2" borderId="0" xfId="0" applyNumberFormat="1" applyFont="1" applyFill="1" applyAlignment="1"/>
    <xf numFmtId="170" fontId="67" fillId="2" borderId="0" xfId="3" applyFont="1" applyFill="1" applyAlignment="1"/>
    <xf numFmtId="178" fontId="84" fillId="33" borderId="0" xfId="3" applyNumberFormat="1" applyFont="1" applyFill="1" applyBorder="1" applyAlignment="1"/>
    <xf numFmtId="180" fontId="67" fillId="2" borderId="0" xfId="0" applyNumberFormat="1" applyFont="1" applyFill="1"/>
    <xf numFmtId="167" fontId="82" fillId="2" borderId="0" xfId="1" applyNumberFormat="1" applyFont="1" applyFill="1" applyBorder="1" applyAlignment="1">
      <alignment horizontal="left"/>
    </xf>
    <xf numFmtId="167" fontId="30" fillId="33" borderId="0" xfId="0" applyNumberFormat="1" applyFont="1" applyFill="1" applyBorder="1"/>
    <xf numFmtId="0" fontId="30" fillId="2" borderId="0" xfId="0" applyFont="1" applyFill="1"/>
    <xf numFmtId="167" fontId="82" fillId="2" borderId="1" xfId="1" applyNumberFormat="1" applyFont="1" applyFill="1" applyBorder="1" applyAlignment="1">
      <alignment horizontal="left"/>
    </xf>
    <xf numFmtId="167" fontId="82" fillId="33" borderId="0" xfId="1" applyNumberFormat="1" applyFont="1" applyFill="1" applyBorder="1" applyAlignment="1">
      <alignment horizontal="left"/>
    </xf>
    <xf numFmtId="166" fontId="82" fillId="2" borderId="0" xfId="1" applyNumberFormat="1" applyFont="1" applyFill="1" applyBorder="1" applyAlignment="1">
      <alignment horizontal="left"/>
    </xf>
    <xf numFmtId="190" fontId="0" fillId="2" borderId="0" xfId="0" applyNumberFormat="1" applyFill="1" applyBorder="1"/>
    <xf numFmtId="190" fontId="0" fillId="2" borderId="1" xfId="0" applyNumberFormat="1" applyFill="1" applyBorder="1"/>
    <xf numFmtId="174" fontId="7" fillId="35" borderId="0" xfId="1" applyNumberFormat="1" applyFont="1" applyFill="1"/>
    <xf numFmtId="167" fontId="0" fillId="6" borderId="0" xfId="0" applyNumberFormat="1" applyFont="1" applyFill="1"/>
    <xf numFmtId="0" fontId="85" fillId="2" borderId="0" xfId="0" applyNumberFormat="1" applyFont="1" applyFill="1"/>
    <xf numFmtId="167" fontId="86" fillId="2" borderId="0" xfId="1" applyNumberFormat="1" applyFont="1" applyFill="1"/>
    <xf numFmtId="10" fontId="85" fillId="2" borderId="0" xfId="2" applyNumberFormat="1" applyFont="1" applyFill="1"/>
    <xf numFmtId="0" fontId="0" fillId="2" borderId="61" xfId="0" applyFont="1" applyFill="1" applyBorder="1"/>
    <xf numFmtId="167" fontId="30" fillId="2" borderId="61" xfId="1" applyNumberFormat="1" applyFont="1" applyFill="1" applyBorder="1"/>
    <xf numFmtId="167" fontId="0" fillId="2" borderId="61" xfId="0" applyNumberFormat="1" applyFont="1" applyFill="1" applyBorder="1"/>
    <xf numFmtId="10" fontId="30" fillId="2" borderId="0" xfId="0" applyNumberFormat="1" applyFont="1" applyFill="1"/>
    <xf numFmtId="200" fontId="6" fillId="2" borderId="0" xfId="1" applyNumberFormat="1" applyFont="1" applyFill="1" applyAlignment="1">
      <alignment horizontal="right"/>
    </xf>
    <xf numFmtId="0" fontId="0" fillId="2" borderId="61" xfId="0" applyFill="1" applyBorder="1"/>
    <xf numFmtId="167" fontId="0" fillId="2" borderId="61" xfId="0" applyNumberFormat="1" applyFill="1" applyBorder="1"/>
    <xf numFmtId="0" fontId="0" fillId="2" borderId="60" xfId="0" applyFill="1" applyBorder="1" applyAlignment="1">
      <alignment horizontal="center"/>
    </xf>
    <xf numFmtId="0" fontId="3" fillId="7" borderId="0" xfId="0" applyFont="1" applyFill="1"/>
    <xf numFmtId="10" fontId="7" fillId="35" borderId="0" xfId="2" applyNumberFormat="1" applyFont="1" applyFill="1"/>
    <xf numFmtId="190" fontId="1" fillId="2" borderId="1" xfId="1" applyNumberFormat="1" applyFont="1" applyFill="1" applyBorder="1"/>
    <xf numFmtId="190" fontId="3" fillId="2" borderId="0" xfId="1" applyNumberFormat="1" applyFont="1" applyFill="1"/>
    <xf numFmtId="167" fontId="0" fillId="11" borderId="1" xfId="1" applyNumberFormat="1" applyFont="1" applyFill="1" applyBorder="1" applyAlignment="1"/>
    <xf numFmtId="167" fontId="25" fillId="33" borderId="0" xfId="1" applyNumberFormat="1" applyFont="1" applyFill="1" applyAlignment="1"/>
    <xf numFmtId="190" fontId="0" fillId="2" borderId="0" xfId="0" applyNumberFormat="1" applyFill="1"/>
    <xf numFmtId="9" fontId="0" fillId="2" borderId="0" xfId="0" applyNumberFormat="1" applyFill="1" applyAlignment="1">
      <alignment horizontal="right"/>
    </xf>
    <xf numFmtId="190" fontId="0" fillId="2" borderId="0" xfId="1" applyNumberFormat="1" applyFont="1" applyFill="1"/>
    <xf numFmtId="167" fontId="68" fillId="2" borderId="6" xfId="1" applyNumberFormat="1" applyFont="1" applyFill="1" applyBorder="1"/>
    <xf numFmtId="167" fontId="87" fillId="2" borderId="6" xfId="1" applyNumberFormat="1" applyFont="1" applyFill="1" applyBorder="1"/>
    <xf numFmtId="167" fontId="68" fillId="2" borderId="6" xfId="0" applyNumberFormat="1" applyFont="1" applyFill="1" applyBorder="1"/>
    <xf numFmtId="167" fontId="68" fillId="2" borderId="0" xfId="1" applyNumberFormat="1" applyFont="1" applyFill="1" applyBorder="1"/>
    <xf numFmtId="167" fontId="87" fillId="2" borderId="0" xfId="1" applyNumberFormat="1" applyFont="1" applyFill="1" applyBorder="1"/>
    <xf numFmtId="167" fontId="13" fillId="2" borderId="0" xfId="1" applyNumberFormat="1" applyFont="1" applyFill="1" applyBorder="1" applyAlignment="1">
      <alignment horizontal="left" vertical="top"/>
    </xf>
    <xf numFmtId="0" fontId="3" fillId="8" borderId="2" xfId="0" applyFont="1" applyFill="1" applyBorder="1"/>
    <xf numFmtId="167" fontId="21" fillId="2" borderId="0" xfId="1" applyNumberFormat="1" applyFont="1" applyFill="1" applyBorder="1"/>
    <xf numFmtId="9" fontId="3" fillId="2" borderId="0" xfId="2" applyFont="1" applyFill="1" applyAlignment="1">
      <alignment horizontal="right"/>
    </xf>
    <xf numFmtId="180" fontId="17" fillId="2" borderId="0" xfId="2" applyNumberFormat="1" applyFont="1" applyFill="1"/>
    <xf numFmtId="9" fontId="3" fillId="2" borderId="0" xfId="0" applyNumberFormat="1" applyFont="1" applyFill="1"/>
    <xf numFmtId="9" fontId="0" fillId="35" borderId="0" xfId="0" applyNumberFormat="1" applyFill="1" applyAlignment="1">
      <alignment horizontal="center"/>
    </xf>
    <xf numFmtId="167" fontId="7" fillId="2" borderId="1" xfId="1" applyNumberFormat="1" applyFont="1" applyFill="1" applyBorder="1"/>
    <xf numFmtId="9" fontId="2" fillId="2" borderId="0" xfId="0" applyNumberFormat="1" applyFont="1" applyFill="1" applyAlignment="1">
      <alignment horizontal="left"/>
    </xf>
    <xf numFmtId="17" fontId="0" fillId="2" borderId="0" xfId="0" applyNumberFormat="1" applyFill="1"/>
    <xf numFmtId="166" fontId="0" fillId="2" borderId="0" xfId="0" applyNumberFormat="1" applyFill="1" applyAlignment="1">
      <alignment horizontal="center"/>
    </xf>
    <xf numFmtId="0" fontId="0" fillId="2" borderId="63" xfId="0" applyFill="1" applyBorder="1" applyAlignment="1">
      <alignment horizontal="center"/>
    </xf>
    <xf numFmtId="200" fontId="6" fillId="2" borderId="0" xfId="1" applyNumberFormat="1" applyFont="1" applyFill="1" applyAlignment="1">
      <alignment horizontal="center"/>
    </xf>
    <xf numFmtId="167" fontId="0" fillId="2" borderId="1" xfId="1" applyNumberFormat="1" applyFont="1" applyFill="1" applyBorder="1" applyAlignment="1">
      <alignment horizontal="center"/>
    </xf>
    <xf numFmtId="200" fontId="0" fillId="2" borderId="0" xfId="0" applyNumberFormat="1" applyFill="1"/>
    <xf numFmtId="9" fontId="6" fillId="2" borderId="0" xfId="0" applyNumberFormat="1" applyFont="1" applyFill="1"/>
    <xf numFmtId="10" fontId="67" fillId="2" borderId="0" xfId="2" applyNumberFormat="1" applyFont="1" applyFill="1"/>
    <xf numFmtId="167" fontId="7" fillId="2" borderId="0" xfId="1" applyNumberFormat="1" applyFont="1" applyFill="1" applyAlignment="1">
      <alignment horizontal="center"/>
    </xf>
    <xf numFmtId="167" fontId="3" fillId="2" borderId="0" xfId="1" applyNumberFormat="1" applyFont="1" applyFill="1" applyAlignment="1">
      <alignment horizontal="center"/>
    </xf>
    <xf numFmtId="0" fontId="67" fillId="2" borderId="64" xfId="0" applyFont="1" applyFill="1" applyBorder="1" applyAlignment="1">
      <alignment horizontal="center"/>
    </xf>
    <xf numFmtId="9" fontId="1" fillId="35" borderId="0" xfId="2" applyFont="1" applyFill="1" applyAlignment="1">
      <alignment horizontal="center"/>
    </xf>
    <xf numFmtId="9" fontId="1" fillId="35" borderId="1" xfId="2" applyFont="1" applyFill="1" applyBorder="1" applyAlignment="1">
      <alignment horizontal="center"/>
    </xf>
    <xf numFmtId="9" fontId="3" fillId="2" borderId="1" xfId="2" applyFont="1" applyFill="1" applyBorder="1" applyAlignment="1">
      <alignment horizontal="right"/>
    </xf>
    <xf numFmtId="167" fontId="3" fillId="2" borderId="1" xfId="1" applyNumberFormat="1" applyFont="1" applyFill="1" applyBorder="1" applyAlignment="1">
      <alignment horizontal="right"/>
    </xf>
    <xf numFmtId="170" fontId="1" fillId="0" borderId="6" xfId="42" applyFont="1" applyFill="1" applyBorder="1" applyAlignment="1">
      <alignment horizontal="right"/>
    </xf>
    <xf numFmtId="9" fontId="0" fillId="0" borderId="6" xfId="2" applyFont="1" applyBorder="1" applyAlignment="1">
      <alignment horizontal="center"/>
    </xf>
    <xf numFmtId="170" fontId="0" fillId="0" borderId="6" xfId="42" applyFont="1" applyBorder="1" applyAlignment="1">
      <alignment horizontal="right"/>
    </xf>
    <xf numFmtId="1" fontId="0" fillId="0" borderId="6" xfId="42" applyNumberFormat="1" applyFont="1" applyBorder="1" applyAlignment="1">
      <alignment horizontal="center"/>
    </xf>
    <xf numFmtId="4" fontId="0" fillId="0" borderId="6" xfId="0" applyNumberFormat="1" applyBorder="1" applyAlignment="1">
      <alignment horizontal="right"/>
    </xf>
    <xf numFmtId="165" fontId="0" fillId="0" borderId="6" xfId="59" applyFont="1" applyBorder="1" applyAlignment="1">
      <alignment horizontal="right"/>
    </xf>
    <xf numFmtId="170" fontId="1" fillId="0" borderId="6" xfId="42" applyBorder="1" applyAlignment="1">
      <alignment horizontal="right"/>
    </xf>
    <xf numFmtId="170" fontId="1" fillId="0" borderId="6" xfId="42" applyFont="1" applyFill="1" applyBorder="1" applyAlignment="1">
      <alignment horizontal="center"/>
    </xf>
    <xf numFmtId="9" fontId="1" fillId="0" borderId="6" xfId="2" applyFont="1" applyFill="1" applyBorder="1" applyAlignment="1">
      <alignment horizontal="center"/>
    </xf>
    <xf numFmtId="170" fontId="66" fillId="0" borderId="6" xfId="42" applyFont="1" applyFill="1" applyBorder="1" applyAlignment="1">
      <alignment horizontal="right"/>
    </xf>
    <xf numFmtId="165" fontId="1" fillId="0" borderId="6" xfId="59" applyFont="1" applyFill="1" applyBorder="1" applyAlignment="1">
      <alignment horizontal="right"/>
    </xf>
    <xf numFmtId="170" fontId="6" fillId="2" borderId="0" xfId="42" applyFont="1" applyFill="1"/>
    <xf numFmtId="170" fontId="6" fillId="2" borderId="0" xfId="42" applyFont="1" applyFill="1" applyAlignment="1">
      <alignment wrapText="1"/>
    </xf>
    <xf numFmtId="166" fontId="7" fillId="6" borderId="6" xfId="1" applyFont="1" applyFill="1" applyBorder="1" applyAlignment="1">
      <alignment horizontal="center"/>
    </xf>
    <xf numFmtId="166" fontId="3" fillId="35" borderId="6" xfId="1" applyFont="1" applyFill="1" applyBorder="1"/>
    <xf numFmtId="9" fontId="7" fillId="35" borderId="0" xfId="2" applyFont="1" applyFill="1"/>
    <xf numFmtId="167" fontId="30" fillId="2" borderId="0" xfId="1" applyNumberFormat="1" applyFont="1" applyFill="1" applyBorder="1"/>
    <xf numFmtId="0" fontId="2" fillId="13" borderId="0" xfId="0" applyNumberFormat="1" applyFont="1" applyFill="1"/>
    <xf numFmtId="10" fontId="88" fillId="2" borderId="0" xfId="2" applyNumberFormat="1" applyFont="1" applyFill="1"/>
    <xf numFmtId="10" fontId="7" fillId="2" borderId="0" xfId="2" applyNumberFormat="1" applyFont="1" applyFill="1" applyAlignment="1">
      <alignment horizontal="right"/>
    </xf>
    <xf numFmtId="167" fontId="3" fillId="2" borderId="0" xfId="1" applyNumberFormat="1" applyFont="1" applyFill="1" applyBorder="1"/>
    <xf numFmtId="166" fontId="6" fillId="2" borderId="1" xfId="1" applyFont="1" applyFill="1" applyBorder="1"/>
    <xf numFmtId="167" fontId="0" fillId="33" borderId="0" xfId="1" applyNumberFormat="1" applyFont="1" applyFill="1" applyBorder="1" applyAlignment="1"/>
    <xf numFmtId="167" fontId="9" fillId="33" borderId="0" xfId="1" applyNumberFormat="1" applyFont="1" applyFill="1" applyBorder="1" applyAlignment="1"/>
    <xf numFmtId="0" fontId="6" fillId="2" borderId="19" xfId="0" applyFont="1" applyFill="1" applyBorder="1"/>
    <xf numFmtId="0" fontId="0" fillId="2" borderId="19" xfId="0" applyFill="1" applyBorder="1"/>
    <xf numFmtId="167" fontId="30" fillId="2" borderId="19" xfId="1" applyNumberFormat="1" applyFont="1" applyFill="1" applyBorder="1"/>
    <xf numFmtId="167" fontId="6" fillId="2" borderId="19" xfId="0" applyNumberFormat="1" applyFont="1" applyFill="1" applyBorder="1"/>
    <xf numFmtId="167" fontId="3" fillId="2" borderId="0" xfId="1" applyNumberFormat="1" applyFont="1" applyFill="1" applyBorder="1" applyAlignment="1">
      <alignment horizontal="right"/>
    </xf>
    <xf numFmtId="17" fontId="2" fillId="2" borderId="0" xfId="0" applyNumberFormat="1" applyFont="1" applyFill="1" applyBorder="1"/>
    <xf numFmtId="0" fontId="4" fillId="2" borderId="0" xfId="0" applyFont="1" applyFill="1" applyBorder="1"/>
    <xf numFmtId="171" fontId="8" fillId="2" borderId="0" xfId="0" applyNumberFormat="1" applyFont="1" applyFill="1" applyBorder="1"/>
    <xf numFmtId="171" fontId="0" fillId="2" borderId="0" xfId="0" applyNumberFormat="1" applyFill="1" applyBorder="1"/>
    <xf numFmtId="10" fontId="8" fillId="2" borderId="0" xfId="0" applyNumberFormat="1" applyFont="1" applyFill="1" applyBorder="1"/>
    <xf numFmtId="10" fontId="67" fillId="2" borderId="0" xfId="0" applyNumberFormat="1" applyFont="1" applyFill="1" applyBorder="1"/>
    <xf numFmtId="172" fontId="0" fillId="2" borderId="0" xfId="0" applyNumberFormat="1" applyFill="1" applyBorder="1"/>
    <xf numFmtId="0" fontId="2" fillId="2" borderId="0" xfId="0" applyFont="1" applyFill="1" applyBorder="1"/>
    <xf numFmtId="0" fontId="29" fillId="2" borderId="0" xfId="0" applyFont="1" applyFill="1" applyBorder="1"/>
    <xf numFmtId="166" fontId="7" fillId="2" borderId="0" xfId="1" applyFont="1" applyFill="1" applyBorder="1"/>
    <xf numFmtId="166" fontId="6" fillId="2" borderId="0" xfId="1" applyFont="1" applyFill="1" applyBorder="1"/>
    <xf numFmtId="0" fontId="6" fillId="2" borderId="0" xfId="0" applyNumberFormat="1" applyFont="1" applyFill="1" applyBorder="1"/>
    <xf numFmtId="168" fontId="7" fillId="35" borderId="0" xfId="2" applyNumberFormat="1" applyFont="1" applyFill="1"/>
    <xf numFmtId="166" fontId="3" fillId="2" borderId="0" xfId="1" applyFont="1" applyFill="1" applyBorder="1"/>
    <xf numFmtId="0" fontId="85" fillId="2" borderId="0" xfId="0" applyFont="1" applyFill="1" applyBorder="1"/>
    <xf numFmtId="167" fontId="0" fillId="2" borderId="0" xfId="0" applyNumberFormat="1" applyFont="1" applyFill="1" applyBorder="1" applyAlignment="1">
      <alignment horizontal="center"/>
    </xf>
    <xf numFmtId="167" fontId="0" fillId="2" borderId="0" xfId="0" applyNumberFormat="1" applyFill="1" applyBorder="1" applyAlignment="1">
      <alignment horizontal="center"/>
    </xf>
    <xf numFmtId="10" fontId="0" fillId="2" borderId="0" xfId="2" applyNumberFormat="1" applyFont="1" applyFill="1" applyBorder="1"/>
    <xf numFmtId="167" fontId="30" fillId="2" borderId="0" xfId="2" applyNumberFormat="1" applyFont="1" applyFill="1"/>
    <xf numFmtId="0" fontId="3" fillId="3" borderId="0" xfId="0" applyFont="1" applyFill="1"/>
    <xf numFmtId="0" fontId="30" fillId="2" borderId="0" xfId="0" applyFont="1" applyFill="1" applyBorder="1"/>
    <xf numFmtId="0" fontId="30" fillId="2" borderId="1" xfId="0" applyFont="1" applyFill="1" applyBorder="1"/>
    <xf numFmtId="0" fontId="7" fillId="2" borderId="0" xfId="0" applyNumberFormat="1" applyFont="1" applyFill="1"/>
    <xf numFmtId="0" fontId="17" fillId="2" borderId="0" xfId="0" applyFont="1" applyFill="1"/>
    <xf numFmtId="0" fontId="3" fillId="33" borderId="0" xfId="0" applyFont="1" applyFill="1" applyBorder="1"/>
    <xf numFmtId="10" fontId="3" fillId="2" borderId="0" xfId="2" applyNumberFormat="1" applyFont="1" applyFill="1"/>
    <xf numFmtId="168" fontId="67" fillId="2" borderId="0" xfId="0" applyNumberFormat="1" applyFont="1" applyFill="1"/>
    <xf numFmtId="167" fontId="0" fillId="2" borderId="0" xfId="1" applyNumberFormat="1" applyFont="1" applyFill="1" applyBorder="1" applyAlignment="1"/>
    <xf numFmtId="9" fontId="7" fillId="2" borderId="0" xfId="2" applyFont="1" applyFill="1"/>
    <xf numFmtId="9" fontId="0" fillId="2" borderId="6" xfId="2" applyFont="1" applyFill="1" applyBorder="1" applyAlignment="1">
      <alignment horizontal="center"/>
    </xf>
    <xf numFmtId="170" fontId="1" fillId="2" borderId="6" xfId="42" applyFont="1" applyFill="1" applyBorder="1"/>
    <xf numFmtId="167" fontId="4" fillId="2" borderId="6" xfId="60" applyNumberFormat="1" applyFont="1" applyFill="1" applyBorder="1"/>
    <xf numFmtId="167" fontId="1" fillId="2" borderId="6" xfId="60" applyNumberFormat="1" applyFill="1" applyBorder="1"/>
    <xf numFmtId="165" fontId="6" fillId="2" borderId="6" xfId="59" applyFont="1" applyFill="1" applyBorder="1"/>
    <xf numFmtId="167" fontId="1" fillId="2" borderId="6" xfId="60" applyNumberFormat="1" applyFill="1" applyBorder="1" applyAlignment="1">
      <alignment wrapText="1"/>
    </xf>
    <xf numFmtId="165" fontId="0" fillId="2" borderId="6" xfId="59" applyFont="1" applyFill="1" applyBorder="1" applyAlignment="1">
      <alignment horizontal="center"/>
    </xf>
    <xf numFmtId="165" fontId="1" fillId="2" borderId="6" xfId="59" applyFill="1" applyBorder="1"/>
    <xf numFmtId="165" fontId="1" fillId="2" borderId="6" xfId="59" applyFont="1" applyFill="1" applyBorder="1" applyAlignment="1">
      <alignment horizontal="center"/>
    </xf>
    <xf numFmtId="170" fontId="4" fillId="2" borderId="6" xfId="42" applyFont="1" applyFill="1" applyBorder="1"/>
    <xf numFmtId="170" fontId="1" fillId="2" borderId="6" xfId="59" applyNumberFormat="1" applyFill="1" applyBorder="1"/>
    <xf numFmtId="166" fontId="7" fillId="2" borderId="0" xfId="1" applyFont="1" applyFill="1"/>
    <xf numFmtId="166" fontId="76" fillId="0" borderId="0" xfId="1" applyFont="1"/>
    <xf numFmtId="166" fontId="74" fillId="0" borderId="10" xfId="1" applyFont="1" applyBorder="1" applyAlignment="1">
      <alignment horizontal="right" vertical="top"/>
    </xf>
    <xf numFmtId="166" fontId="77" fillId="2" borderId="53" xfId="137" applyFont="1" applyFill="1" applyBorder="1"/>
    <xf numFmtId="166" fontId="77" fillId="2" borderId="41" xfId="137" applyFont="1" applyFill="1" applyBorder="1" applyAlignment="1">
      <alignment horizontal="right" vertical="top"/>
    </xf>
    <xf numFmtId="166" fontId="77" fillId="2" borderId="41" xfId="137" applyFont="1" applyFill="1" applyBorder="1"/>
    <xf numFmtId="195" fontId="70" fillId="0" borderId="0" xfId="137" applyNumberFormat="1" applyFont="1" applyBorder="1" applyAlignment="1">
      <alignment horizontal="right" vertical="top"/>
    </xf>
    <xf numFmtId="195" fontId="77" fillId="0" borderId="0" xfId="137" applyNumberFormat="1" applyFont="1" applyBorder="1"/>
    <xf numFmtId="166" fontId="9" fillId="0" borderId="0" xfId="1" applyFont="1"/>
    <xf numFmtId="166" fontId="9" fillId="0" borderId="0" xfId="111" applyNumberFormat="1" applyFont="1"/>
    <xf numFmtId="168" fontId="77" fillId="0" borderId="53" xfId="2" applyNumberFormat="1" applyFont="1" applyBorder="1"/>
    <xf numFmtId="9" fontId="9" fillId="0" borderId="0" xfId="2" applyFont="1"/>
    <xf numFmtId="168" fontId="39" fillId="2" borderId="0" xfId="0" applyNumberFormat="1" applyFont="1" applyFill="1"/>
    <xf numFmtId="166" fontId="75" fillId="0" borderId="10" xfId="1" applyFont="1" applyBorder="1"/>
    <xf numFmtId="166" fontId="75" fillId="0" borderId="10" xfId="1" applyFont="1" applyBorder="1" applyAlignment="1">
      <alignment horizontal="right" vertical="top"/>
    </xf>
    <xf numFmtId="166" fontId="76" fillId="0" borderId="10" xfId="1" applyFont="1" applyBorder="1"/>
    <xf numFmtId="166" fontId="76" fillId="0" borderId="12" xfId="1" applyFont="1" applyBorder="1"/>
    <xf numFmtId="201" fontId="6" fillId="2" borderId="0" xfId="1" applyNumberFormat="1" applyFont="1" applyFill="1"/>
    <xf numFmtId="0" fontId="9" fillId="0" borderId="0" xfId="111" applyProtection="1">
      <protection locked="0"/>
    </xf>
    <xf numFmtId="0" fontId="9" fillId="0" borderId="7" xfId="111" applyBorder="1" applyProtection="1">
      <protection locked="0"/>
    </xf>
    <xf numFmtId="0" fontId="9" fillId="0" borderId="17" xfId="111" applyBorder="1" applyProtection="1">
      <protection locked="0"/>
    </xf>
    <xf numFmtId="0" fontId="9" fillId="0" borderId="9" xfId="111" applyBorder="1" applyProtection="1">
      <protection locked="0"/>
    </xf>
    <xf numFmtId="0" fontId="9" fillId="0" borderId="0" xfId="111" applyBorder="1" applyProtection="1">
      <protection locked="0"/>
    </xf>
    <xf numFmtId="0" fontId="25" fillId="0" borderId="0" xfId="111" applyFont="1" applyProtection="1">
      <protection locked="0"/>
    </xf>
    <xf numFmtId="0" fontId="0" fillId="2" borderId="0" xfId="0" applyFill="1" applyBorder="1" applyProtection="1">
      <protection locked="0"/>
    </xf>
    <xf numFmtId="0" fontId="70" fillId="0" borderId="0" xfId="91" applyFont="1" applyBorder="1" applyAlignment="1" applyProtection="1">
      <alignment horizontal="left" vertical="top"/>
      <protection locked="0"/>
    </xf>
    <xf numFmtId="0" fontId="37" fillId="0" borderId="18" xfId="91" applyFont="1" applyBorder="1" applyAlignment="1" applyProtection="1">
      <alignment horizontal="centerContinuous" vertical="center"/>
      <protection locked="0"/>
    </xf>
    <xf numFmtId="0" fontId="37" fillId="0" borderId="19" xfId="91" applyFont="1" applyBorder="1" applyAlignment="1" applyProtection="1">
      <alignment horizontal="centerContinuous" vertical="center"/>
      <protection locked="0"/>
    </xf>
    <xf numFmtId="0" fontId="70" fillId="0" borderId="33" xfId="91" applyFont="1" applyBorder="1" applyAlignment="1" applyProtection="1">
      <alignment horizontal="center" vertical="center"/>
      <protection locked="0"/>
    </xf>
    <xf numFmtId="0" fontId="70" fillId="0" borderId="34" xfId="91" applyFont="1" applyBorder="1" applyAlignment="1" applyProtection="1">
      <alignment horizontal="center" vertical="center"/>
      <protection locked="0"/>
    </xf>
    <xf numFmtId="0" fontId="70" fillId="0" borderId="35" xfId="91" applyFont="1" applyBorder="1" applyAlignment="1" applyProtection="1">
      <alignment vertical="top"/>
      <protection locked="0"/>
    </xf>
    <xf numFmtId="0" fontId="70" fillId="0" borderId="51" xfId="91" applyFont="1" applyBorder="1" applyAlignment="1" applyProtection="1">
      <alignment vertical="top"/>
      <protection locked="0"/>
    </xf>
    <xf numFmtId="0" fontId="77" fillId="0" borderId="40" xfId="91" applyFont="1" applyBorder="1" applyAlignment="1" applyProtection="1">
      <alignment vertical="top"/>
      <protection locked="0"/>
    </xf>
    <xf numFmtId="0" fontId="77" fillId="0" borderId="53" xfId="91" applyFont="1" applyBorder="1" applyAlignment="1" applyProtection="1">
      <alignment horizontal="justify" vertical="top"/>
      <protection locked="0"/>
    </xf>
    <xf numFmtId="0" fontId="70" fillId="0" borderId="40" xfId="91" applyFont="1" applyBorder="1" applyAlignment="1" applyProtection="1">
      <alignment vertical="top"/>
      <protection locked="0"/>
    </xf>
    <xf numFmtId="0" fontId="70" fillId="0" borderId="53" xfId="91" applyFont="1" applyBorder="1" applyAlignment="1" applyProtection="1">
      <alignment vertical="top"/>
      <protection locked="0"/>
    </xf>
    <xf numFmtId="0" fontId="70" fillId="0" borderId="53" xfId="91" applyFont="1" applyBorder="1" applyAlignment="1" applyProtection="1">
      <alignment horizontal="justify" vertical="top"/>
      <protection locked="0"/>
    </xf>
    <xf numFmtId="0" fontId="70" fillId="0" borderId="40" xfId="111" applyFont="1" applyBorder="1" applyProtection="1">
      <protection locked="0"/>
    </xf>
    <xf numFmtId="0" fontId="70" fillId="0" borderId="53" xfId="111" applyFont="1" applyBorder="1" applyProtection="1">
      <protection locked="0"/>
    </xf>
    <xf numFmtId="0" fontId="77" fillId="0" borderId="40" xfId="111" applyFont="1" applyBorder="1" applyProtection="1">
      <protection locked="0"/>
    </xf>
    <xf numFmtId="0" fontId="77" fillId="0" borderId="53" xfId="111" applyFont="1" applyBorder="1" applyProtection="1">
      <protection locked="0"/>
    </xf>
    <xf numFmtId="0" fontId="9" fillId="0" borderId="0" xfId="111" applyFont="1" applyProtection="1">
      <protection locked="0"/>
    </xf>
    <xf numFmtId="0" fontId="9" fillId="0" borderId="9" xfId="111" applyFont="1" applyBorder="1" applyProtection="1">
      <protection locked="0"/>
    </xf>
    <xf numFmtId="0" fontId="77" fillId="0" borderId="53" xfId="91" applyFont="1" applyBorder="1" applyAlignment="1" applyProtection="1">
      <alignment vertical="top"/>
      <protection locked="0"/>
    </xf>
    <xf numFmtId="0" fontId="77" fillId="0" borderId="53" xfId="91" applyFont="1" applyBorder="1" applyAlignment="1" applyProtection="1">
      <alignment vertical="center"/>
      <protection locked="0"/>
    </xf>
    <xf numFmtId="0" fontId="25" fillId="0" borderId="9" xfId="111" applyFont="1" applyBorder="1" applyProtection="1">
      <protection locked="0"/>
    </xf>
    <xf numFmtId="0" fontId="70" fillId="0" borderId="53" xfId="91" applyFont="1" applyBorder="1" applyAlignment="1" applyProtection="1">
      <alignment vertical="center"/>
      <protection locked="0"/>
    </xf>
    <xf numFmtId="0" fontId="77" fillId="0" borderId="55" xfId="111" applyFont="1" applyBorder="1" applyProtection="1">
      <protection locked="0"/>
    </xf>
    <xf numFmtId="0" fontId="77" fillId="0" borderId="56" xfId="111" applyFont="1" applyBorder="1" applyProtection="1">
      <protection locked="0"/>
    </xf>
    <xf numFmtId="0" fontId="77" fillId="0" borderId="0" xfId="111" applyFont="1" applyBorder="1" applyProtection="1">
      <protection locked="0"/>
    </xf>
    <xf numFmtId="0" fontId="70" fillId="0" borderId="7" xfId="91" applyFont="1" applyBorder="1" applyAlignment="1" applyProtection="1">
      <alignment horizontal="left" vertical="top"/>
      <protection locked="0"/>
    </xf>
    <xf numFmtId="0" fontId="70" fillId="0" borderId="8" xfId="91" applyFont="1" applyBorder="1" applyAlignment="1" applyProtection="1">
      <alignment horizontal="left" vertical="top"/>
      <protection locked="0"/>
    </xf>
    <xf numFmtId="0" fontId="70" fillId="0" borderId="18" xfId="91" applyFont="1" applyBorder="1" applyAlignment="1" applyProtection="1">
      <alignment horizontal="left" vertical="top"/>
      <protection locked="0"/>
    </xf>
    <xf numFmtId="0" fontId="70" fillId="0" borderId="20" xfId="91" applyFont="1" applyBorder="1" applyAlignment="1" applyProtection="1">
      <alignment horizontal="left" vertical="top"/>
      <protection locked="0"/>
    </xf>
    <xf numFmtId="0" fontId="13" fillId="2" borderId="0" xfId="111" applyFont="1" applyFill="1" applyBorder="1" applyAlignment="1" applyProtection="1">
      <alignment horizontal="left" vertical="top"/>
      <protection locked="0"/>
    </xf>
    <xf numFmtId="0" fontId="69" fillId="2" borderId="0" xfId="111" applyFont="1" applyFill="1" applyBorder="1" applyAlignment="1" applyProtection="1">
      <alignment horizontal="left" vertical="top"/>
      <protection locked="0"/>
    </xf>
    <xf numFmtId="0" fontId="9" fillId="0" borderId="11" xfId="111" applyBorder="1" applyProtection="1">
      <protection locked="0"/>
    </xf>
    <xf numFmtId="0" fontId="9" fillId="0" borderId="1" xfId="111" applyBorder="1" applyProtection="1">
      <protection locked="0"/>
    </xf>
    <xf numFmtId="0" fontId="9" fillId="2" borderId="0" xfId="111" applyFill="1" applyProtection="1">
      <protection locked="0"/>
    </xf>
    <xf numFmtId="0" fontId="9" fillId="2" borderId="9" xfId="111" applyFill="1" applyBorder="1" applyProtection="1">
      <protection locked="0"/>
    </xf>
    <xf numFmtId="0" fontId="9" fillId="2" borderId="0" xfId="111" applyFill="1" applyBorder="1" applyProtection="1">
      <protection locked="0"/>
    </xf>
    <xf numFmtId="0" fontId="9" fillId="2" borderId="0" xfId="111" applyFill="1" applyBorder="1"/>
    <xf numFmtId="0" fontId="25" fillId="2" borderId="0" xfId="111" applyFont="1" applyFill="1" applyBorder="1"/>
    <xf numFmtId="0" fontId="9" fillId="2" borderId="10" xfId="111" applyFill="1" applyBorder="1"/>
    <xf numFmtId="0" fontId="9" fillId="2" borderId="0" xfId="111" applyFill="1"/>
    <xf numFmtId="0" fontId="4" fillId="2" borderId="0" xfId="0" applyFont="1" applyFill="1" applyAlignment="1">
      <alignment horizontal="center"/>
    </xf>
    <xf numFmtId="0" fontId="4" fillId="2" borderId="0" xfId="0" applyFont="1" applyFill="1"/>
    <xf numFmtId="0" fontId="4" fillId="2" borderId="0" xfId="0" applyFont="1" applyFill="1" applyBorder="1" applyAlignment="1">
      <alignment horizontal="center"/>
    </xf>
    <xf numFmtId="167" fontId="7" fillId="35" borderId="1" xfId="1" applyNumberFormat="1" applyFont="1" applyFill="1" applyBorder="1"/>
    <xf numFmtId="168" fontId="3" fillId="35" borderId="0" xfId="2" applyNumberFormat="1" applyFont="1" applyFill="1"/>
    <xf numFmtId="0" fontId="89" fillId="2" borderId="0" xfId="0" applyFont="1" applyFill="1" applyAlignment="1">
      <alignment vertical="center"/>
    </xf>
    <xf numFmtId="0" fontId="89" fillId="2" borderId="0" xfId="0" applyFont="1" applyFill="1" applyBorder="1" applyAlignment="1">
      <alignment vertical="center"/>
    </xf>
    <xf numFmtId="0" fontId="79" fillId="2" borderId="0" xfId="111" applyFont="1" applyFill="1" applyBorder="1"/>
    <xf numFmtId="166" fontId="77" fillId="2" borderId="53" xfId="137" applyFont="1" applyFill="1" applyBorder="1" applyAlignment="1">
      <alignment horizontal="right" vertical="top"/>
    </xf>
    <xf numFmtId="195" fontId="77" fillId="0" borderId="0" xfId="111" applyNumberFormat="1" applyFont="1"/>
    <xf numFmtId="166" fontId="77" fillId="0" borderId="0" xfId="1" applyFont="1"/>
    <xf numFmtId="166" fontId="70" fillId="0" borderId="0" xfId="1" applyFont="1" applyBorder="1" applyAlignment="1">
      <alignment horizontal="right" vertical="top"/>
    </xf>
    <xf numFmtId="166" fontId="70" fillId="2" borderId="53" xfId="137" applyFont="1" applyFill="1" applyBorder="1"/>
    <xf numFmtId="0" fontId="77" fillId="2" borderId="53" xfId="111" applyFont="1" applyFill="1" applyBorder="1"/>
    <xf numFmtId="195" fontId="25" fillId="0" borderId="0" xfId="111" applyNumberFormat="1" applyFont="1" applyBorder="1"/>
    <xf numFmtId="195" fontId="70" fillId="2" borderId="0" xfId="91" applyNumberFormat="1" applyFont="1" applyFill="1" applyBorder="1" applyAlignment="1">
      <alignment horizontal="right" vertical="top"/>
    </xf>
    <xf numFmtId="168" fontId="9" fillId="0" borderId="0" xfId="2" applyNumberFormat="1" applyFont="1"/>
    <xf numFmtId="167" fontId="0" fillId="33" borderId="0" xfId="0" applyNumberFormat="1" applyFill="1" applyBorder="1"/>
    <xf numFmtId="0" fontId="0" fillId="33" borderId="0" xfId="0" applyFont="1" applyFill="1"/>
    <xf numFmtId="167" fontId="0" fillId="2" borderId="10" xfId="0" applyNumberFormat="1" applyFill="1" applyBorder="1"/>
    <xf numFmtId="166" fontId="0" fillId="2" borderId="18" xfId="1" applyFont="1" applyFill="1" applyBorder="1"/>
    <xf numFmtId="166" fontId="3" fillId="2" borderId="18" xfId="0" applyNumberFormat="1" applyFont="1" applyFill="1" applyBorder="1"/>
    <xf numFmtId="14" fontId="0" fillId="2" borderId="0" xfId="1" applyNumberFormat="1" applyFont="1" applyFill="1" applyBorder="1"/>
    <xf numFmtId="0" fontId="0" fillId="2" borderId="8" xfId="0" applyFill="1" applyBorder="1" applyAlignment="1">
      <alignment wrapText="1"/>
    </xf>
    <xf numFmtId="166" fontId="0" fillId="2" borderId="20" xfId="1" applyFont="1" applyFill="1" applyBorder="1" applyAlignment="1">
      <alignment wrapText="1"/>
    </xf>
    <xf numFmtId="178" fontId="0" fillId="2" borderId="0" xfId="3" applyNumberFormat="1" applyFont="1" applyFill="1" applyBorder="1" applyAlignment="1"/>
    <xf numFmtId="166" fontId="0" fillId="2" borderId="0" xfId="1" applyFont="1" applyFill="1" applyBorder="1" applyAlignment="1"/>
    <xf numFmtId="166" fontId="25" fillId="2" borderId="0" xfId="1" applyFont="1" applyFill="1" applyBorder="1" applyAlignment="1"/>
    <xf numFmtId="0" fontId="20" fillId="2" borderId="0" xfId="0" applyNumberFormat="1" applyFont="1" applyFill="1" applyBorder="1" applyAlignment="1">
      <alignment horizontal="center"/>
    </xf>
    <xf numFmtId="167" fontId="1" fillId="2" borderId="0" xfId="1" applyNumberFormat="1" applyFont="1" applyFill="1" applyBorder="1" applyAlignment="1">
      <alignment horizontal="center"/>
    </xf>
    <xf numFmtId="10" fontId="41" fillId="2" borderId="0" xfId="2" applyNumberFormat="1" applyFont="1" applyFill="1" applyBorder="1"/>
    <xf numFmtId="177" fontId="41" fillId="2" borderId="0" xfId="3" applyNumberFormat="1" applyFont="1" applyFill="1" applyBorder="1" applyAlignment="1"/>
    <xf numFmtId="175" fontId="40" fillId="2" borderId="0" xfId="0" applyNumberFormat="1" applyFont="1" applyFill="1" applyBorder="1"/>
    <xf numFmtId="0" fontId="18" fillId="2" borderId="0" xfId="0" applyFont="1" applyFill="1" applyBorder="1"/>
    <xf numFmtId="190" fontId="1" fillId="2" borderId="0" xfId="1" applyNumberFormat="1" applyFont="1" applyFill="1" applyBorder="1"/>
    <xf numFmtId="0" fontId="18" fillId="2" borderId="0" xfId="0" applyFont="1" applyFill="1" applyBorder="1" applyAlignment="1">
      <alignment horizontal="center"/>
    </xf>
    <xf numFmtId="170" fontId="9" fillId="2" borderId="0" xfId="3" applyFont="1" applyFill="1" applyBorder="1" applyAlignment="1"/>
    <xf numFmtId="0" fontId="0" fillId="2" borderId="0" xfId="0" applyFill="1" applyBorder="1" applyAlignment="1"/>
    <xf numFmtId="170" fontId="27" fillId="2" borderId="0" xfId="3" applyFont="1" applyFill="1" applyBorder="1" applyAlignment="1"/>
    <xf numFmtId="170" fontId="0" fillId="2" borderId="0" xfId="3" applyFont="1" applyFill="1" applyBorder="1" applyAlignment="1"/>
    <xf numFmtId="167" fontId="26" fillId="2" borderId="0" xfId="4" applyNumberFormat="1" applyFont="1" applyFill="1" applyBorder="1"/>
    <xf numFmtId="170" fontId="25" fillId="2" borderId="0" xfId="3" applyFont="1" applyFill="1" applyBorder="1" applyAlignment="1"/>
    <xf numFmtId="195" fontId="70" fillId="2" borderId="6" xfId="91" applyNumberFormat="1" applyFont="1" applyFill="1" applyBorder="1" applyAlignment="1">
      <alignment horizontal="right" vertical="top"/>
    </xf>
    <xf numFmtId="170" fontId="1" fillId="2" borderId="8" xfId="42" applyFill="1" applyBorder="1"/>
    <xf numFmtId="170" fontId="1" fillId="2" borderId="10" xfId="42" applyFill="1" applyBorder="1"/>
    <xf numFmtId="0" fontId="64" fillId="2" borderId="10" xfId="0" applyFont="1" applyFill="1" applyBorder="1"/>
    <xf numFmtId="165" fontId="3" fillId="2" borderId="10" xfId="59" applyFont="1" applyFill="1" applyBorder="1" applyAlignment="1">
      <alignment horizontal="center"/>
    </xf>
    <xf numFmtId="165" fontId="3" fillId="2" borderId="10" xfId="59" applyFont="1" applyFill="1" applyBorder="1"/>
    <xf numFmtId="165" fontId="3" fillId="2" borderId="12" xfId="59" applyFont="1" applyFill="1" applyBorder="1"/>
    <xf numFmtId="0" fontId="2" fillId="3" borderId="0" xfId="0" applyFont="1" applyFill="1" applyAlignment="1">
      <alignment horizontal="center"/>
    </xf>
    <xf numFmtId="0" fontId="0" fillId="2" borderId="0" xfId="0" applyFill="1" applyBorder="1" applyAlignment="1">
      <alignment horizontal="center"/>
    </xf>
    <xf numFmtId="166" fontId="7" fillId="6" borderId="18" xfId="1" applyFont="1" applyFill="1" applyBorder="1" applyAlignment="1">
      <alignment horizontal="center"/>
    </xf>
    <xf numFmtId="166" fontId="7" fillId="6" borderId="20" xfId="1" applyFont="1" applyFill="1" applyBorder="1" applyAlignment="1">
      <alignment horizontal="center"/>
    </xf>
    <xf numFmtId="166" fontId="7" fillId="6" borderId="19" xfId="1" applyFont="1" applyFill="1" applyBorder="1" applyAlignment="1">
      <alignment horizontal="center"/>
    </xf>
    <xf numFmtId="170" fontId="3" fillId="6" borderId="18" xfId="42" applyFont="1" applyFill="1" applyBorder="1" applyAlignment="1">
      <alignment horizontal="center"/>
    </xf>
    <xf numFmtId="170" fontId="3" fillId="6" borderId="19" xfId="42" applyFont="1" applyFill="1" applyBorder="1" applyAlignment="1">
      <alignment horizontal="center"/>
    </xf>
    <xf numFmtId="170" fontId="3" fillId="6" borderId="20" xfId="42" applyFont="1" applyFill="1" applyBorder="1" applyAlignment="1">
      <alignment horizontal="center"/>
    </xf>
    <xf numFmtId="170" fontId="62" fillId="2" borderId="0" xfId="42" applyFont="1" applyFill="1" applyBorder="1" applyAlignment="1">
      <alignment horizontal="center"/>
    </xf>
    <xf numFmtId="170" fontId="62" fillId="2" borderId="10" xfId="42" applyFont="1" applyFill="1" applyBorder="1" applyAlignment="1">
      <alignment horizontal="center"/>
    </xf>
    <xf numFmtId="170" fontId="63" fillId="2" borderId="0" xfId="42" applyFont="1" applyFill="1" applyBorder="1" applyAlignment="1">
      <alignment horizontal="center" wrapText="1"/>
    </xf>
    <xf numFmtId="170" fontId="63" fillId="2" borderId="10" xfId="42" applyFont="1" applyFill="1" applyBorder="1" applyAlignment="1">
      <alignment horizontal="center" wrapText="1"/>
    </xf>
    <xf numFmtId="170" fontId="63" fillId="2" borderId="0" xfId="42" applyFont="1" applyFill="1" applyBorder="1" applyAlignment="1">
      <alignment horizontal="center"/>
    </xf>
    <xf numFmtId="170" fontId="63" fillId="2" borderId="10" xfId="42" applyFont="1" applyFill="1" applyBorder="1" applyAlignment="1">
      <alignment horizontal="center"/>
    </xf>
    <xf numFmtId="170" fontId="3" fillId="6" borderId="11" xfId="42" applyFont="1" applyFill="1" applyBorder="1" applyAlignment="1">
      <alignment horizontal="center"/>
    </xf>
    <xf numFmtId="170" fontId="3" fillId="6" borderId="1" xfId="42" applyFont="1" applyFill="1" applyBorder="1" applyAlignment="1">
      <alignment horizontal="center"/>
    </xf>
    <xf numFmtId="170" fontId="3" fillId="6" borderId="12" xfId="42" applyFont="1" applyFill="1" applyBorder="1" applyAlignment="1">
      <alignment horizontal="center"/>
    </xf>
    <xf numFmtId="0" fontId="81" fillId="0" borderId="6" xfId="0" applyFont="1" applyBorder="1" applyAlignment="1">
      <alignment horizontal="center" vertical="center"/>
    </xf>
    <xf numFmtId="197" fontId="81" fillId="35" borderId="6" xfId="0" applyNumberFormat="1" applyFont="1" applyFill="1" applyBorder="1" applyAlignment="1">
      <alignment horizontal="center" vertical="center"/>
    </xf>
    <xf numFmtId="49" fontId="81" fillId="0" borderId="6" xfId="0" applyNumberFormat="1" applyFont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 wrapText="1"/>
    </xf>
    <xf numFmtId="0" fontId="80" fillId="6" borderId="0" xfId="0" applyFont="1" applyFill="1" applyBorder="1" applyAlignment="1">
      <alignment horizontal="left" vertical="center"/>
    </xf>
    <xf numFmtId="196" fontId="81" fillId="0" borderId="6" xfId="0" applyNumberFormat="1" applyFont="1" applyFill="1" applyBorder="1" applyAlignment="1">
      <alignment horizontal="center" vertical="center"/>
    </xf>
    <xf numFmtId="9" fontId="81" fillId="0" borderId="6" xfId="0" applyNumberFormat="1" applyFont="1" applyFill="1" applyBorder="1" applyAlignment="1">
      <alignment horizontal="center" vertical="center"/>
    </xf>
    <xf numFmtId="0" fontId="80" fillId="6" borderId="6" xfId="0" applyFont="1" applyFill="1" applyBorder="1" applyAlignment="1">
      <alignment horizontal="left" vertical="center"/>
    </xf>
  </cellXfs>
  <cellStyles count="138">
    <cellStyle name="20 % - Accent1" xfId="61"/>
    <cellStyle name="20 % - Accent2" xfId="62"/>
    <cellStyle name="20 % - Accent3" xfId="63"/>
    <cellStyle name="20 % - Accent4" xfId="64"/>
    <cellStyle name="20 % - Accent5" xfId="65"/>
    <cellStyle name="20 % - Accent6" xfId="66"/>
    <cellStyle name="40 % - Accent1" xfId="67"/>
    <cellStyle name="40 % - Accent2" xfId="68"/>
    <cellStyle name="40 % - Accent3" xfId="69"/>
    <cellStyle name="40 % - Accent4" xfId="70"/>
    <cellStyle name="40 % - Accent5" xfId="71"/>
    <cellStyle name="40 % - Accent6" xfId="72"/>
    <cellStyle name="60 % - Accent1" xfId="73"/>
    <cellStyle name="60 % - Accent2" xfId="74"/>
    <cellStyle name="60 % - Accent3" xfId="75"/>
    <cellStyle name="60 % - Accent4" xfId="76"/>
    <cellStyle name="60 % - Accent5" xfId="77"/>
    <cellStyle name="60 % - Accent6" xfId="78"/>
    <cellStyle name="Avertissement" xfId="79"/>
    <cellStyle name="bstitutes]_x000d__x000a_; The following mappings take Word for MS-DOS names, PostScript names, and TrueType_x000d__x000a_; names into account" xfId="3"/>
    <cellStyle name="Calcul" xfId="80"/>
    <cellStyle name="Cellule liée" xfId="81"/>
    <cellStyle name="Comma 2" xfId="82"/>
    <cellStyle name="Comma0" xfId="46"/>
    <cellStyle name="Commentaire" xfId="83"/>
    <cellStyle name="Currency0" xfId="47"/>
    <cellStyle name="Date" xfId="48"/>
    <cellStyle name="Diseño" xfId="84"/>
    <cellStyle name="Diseño 2" xfId="9"/>
    <cellStyle name="Diseño 2 2" xfId="10"/>
    <cellStyle name="Diseño_BP BANORTE 20070920 ESTUDIO 2" xfId="85"/>
    <cellStyle name="Entrée" xfId="86"/>
    <cellStyle name="Estilo 1" xfId="87"/>
    <cellStyle name="Estilo 2" xfId="88"/>
    <cellStyle name="Euro" xfId="18"/>
    <cellStyle name="Fixed" xfId="49"/>
    <cellStyle name="Heading 1" xfId="50"/>
    <cellStyle name="Heading 2" xfId="51"/>
    <cellStyle name="Insatisfaisant" xfId="89"/>
    <cellStyle name="měny_Business Plan MCE" xfId="90"/>
    <cellStyle name="Millares" xfId="1" builtinId="3"/>
    <cellStyle name="Millares 12" xfId="4"/>
    <cellStyle name="Millares 18" xfId="17"/>
    <cellStyle name="Millares 2" xfId="5"/>
    <cellStyle name="Millares 2 2" xfId="19"/>
    <cellStyle name="Millares 2 2 2" xfId="56"/>
    <cellStyle name="Millares 2 2 3" xfId="91"/>
    <cellStyle name="Millares 2 3" xfId="20"/>
    <cellStyle name="Millares 2 4" xfId="21"/>
    <cellStyle name="Millares 2 5" xfId="22"/>
    <cellStyle name="Millares 2 6" xfId="43"/>
    <cellStyle name="Millares 2 7" xfId="53"/>
    <cellStyle name="Millares 3" xfId="23"/>
    <cellStyle name="Millares 3 2" xfId="92"/>
    <cellStyle name="Millares 4" xfId="24"/>
    <cellStyle name="Millares 4 2" xfId="93"/>
    <cellStyle name="Millares 5" xfId="60"/>
    <cellStyle name="Millares 6" xfId="137"/>
    <cellStyle name="Milliers [0]_998" xfId="94"/>
    <cellStyle name="Milliers_998" xfId="95"/>
    <cellStyle name="Moneda" xfId="59" builtinId="4"/>
    <cellStyle name="Moneda 10" xfId="96"/>
    <cellStyle name="Moneda 2" xfId="8"/>
    <cellStyle name="Moneda 2 2" xfId="25"/>
    <cellStyle name="Moneda 2 3" xfId="26"/>
    <cellStyle name="Moneda 2 4" xfId="44"/>
    <cellStyle name="Moneda 3" xfId="97"/>
    <cellStyle name="Moneda 4" xfId="98"/>
    <cellStyle name="Moneda 4 2" xfId="99"/>
    <cellStyle name="Moneda 5" xfId="100"/>
    <cellStyle name="Moneda 6" xfId="101"/>
    <cellStyle name="Moneda 7" xfId="102"/>
    <cellStyle name="Moneda 8" xfId="103"/>
    <cellStyle name="Moneda 9" xfId="104"/>
    <cellStyle name="Monétaire [0]_998" xfId="105"/>
    <cellStyle name="Monétaire_998" xfId="106"/>
    <cellStyle name="Neutral 2" xfId="107"/>
    <cellStyle name="Neutre" xfId="108"/>
    <cellStyle name="Normal" xfId="0" builtinId="0"/>
    <cellStyle name="Normal 10" xfId="58"/>
    <cellStyle name="Normal 11" xfId="109"/>
    <cellStyle name="Normal 12" xfId="42"/>
    <cellStyle name="Normal 12 2" xfId="110"/>
    <cellStyle name="Normal 13" xfId="136"/>
    <cellStyle name="Normal 2" xfId="27"/>
    <cellStyle name="Normal 2 2" xfId="28"/>
    <cellStyle name="Normal 2 2 2" xfId="111"/>
    <cellStyle name="Normal 2 3" xfId="29"/>
    <cellStyle name="Normal 2 4" xfId="30"/>
    <cellStyle name="Normal 2 5" xfId="31"/>
    <cellStyle name="Normal 2 6" xfId="32"/>
    <cellStyle name="Normal 2 7" xfId="33"/>
    <cellStyle name="Normal 2 8" xfId="41"/>
    <cellStyle name="Normal 2_COMPARATIVA 14ABRIL" xfId="112"/>
    <cellStyle name="Normal 3" xfId="34"/>
    <cellStyle name="Normal 3 2" xfId="55"/>
    <cellStyle name="Normal 4" xfId="16"/>
    <cellStyle name="Normal 4 2" xfId="35"/>
    <cellStyle name="Normal 4 3" xfId="45"/>
    <cellStyle name="Normal 5" xfId="11"/>
    <cellStyle name="Normal 5 2" xfId="12"/>
    <cellStyle name="Normal 5 3" xfId="113"/>
    <cellStyle name="Normal 6" xfId="13"/>
    <cellStyle name="Normal 7" xfId="52"/>
    <cellStyle name="Normal 8" xfId="7"/>
    <cellStyle name="Normal 9" xfId="36"/>
    <cellStyle name="normální_Business Plan MCE" xfId="114"/>
    <cellStyle name="page" xfId="115"/>
    <cellStyle name="Percent 2" xfId="116"/>
    <cellStyle name="Porcentaje" xfId="2" builtinId="5"/>
    <cellStyle name="Porcentaje 2" xfId="54"/>
    <cellStyle name="Porcentual 2" xfId="14"/>
    <cellStyle name="Porcentual 2 2" xfId="6"/>
    <cellStyle name="Porcentual 2 2 2" xfId="37"/>
    <cellStyle name="Porcentual 2 2 3" xfId="38"/>
    <cellStyle name="Porcentual 2 3" xfId="39"/>
    <cellStyle name="Porcentual 2 4" xfId="57"/>
    <cellStyle name="Porcentual 3" xfId="40"/>
    <cellStyle name="Porcentual 4" xfId="15"/>
    <cellStyle name="Porcentual 5" xfId="117"/>
    <cellStyle name="Porcentual 6" xfId="118"/>
    <cellStyle name="Porcentual 6 2" xfId="119"/>
    <cellStyle name="Porcentual 7" xfId="120"/>
    <cellStyle name="Salida 2" xfId="121"/>
    <cellStyle name="Satisfaisant" xfId="122"/>
    <cellStyle name="Sortie" xfId="123"/>
    <cellStyle name="Style 1" xfId="124"/>
    <cellStyle name="subs" xfId="125"/>
    <cellStyle name="Texte explicatif" xfId="126"/>
    <cellStyle name="TIT" xfId="127"/>
    <cellStyle name="Titre" xfId="128"/>
    <cellStyle name="Titre 1" xfId="129"/>
    <cellStyle name="Titre 2" xfId="130"/>
    <cellStyle name="Titre 3" xfId="131"/>
    <cellStyle name="Titre 4" xfId="132"/>
    <cellStyle name="Titre_BP BANORTE 20070919 ESTUDIO 2" xfId="133"/>
    <cellStyle name="Total 2" xfId="134"/>
    <cellStyle name="Vérification" xfId="135"/>
  </cellStyles>
  <dxfs count="64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84667</xdr:colOff>
      <xdr:row>1</xdr:row>
      <xdr:rowOff>127000</xdr:rowOff>
    </xdr:from>
    <xdr:to>
      <xdr:col>9</xdr:col>
      <xdr:colOff>596901</xdr:colOff>
      <xdr:row>5</xdr:row>
      <xdr:rowOff>127000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5916084" y="317500"/>
          <a:ext cx="3295650" cy="7620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r>
            <a:rPr lang="es-MX" sz="11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1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1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1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1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2</xdr:col>
      <xdr:colOff>1059656</xdr:colOff>
      <xdr:row>1</xdr:row>
      <xdr:rowOff>59531</xdr:rowOff>
    </xdr:from>
    <xdr:to>
      <xdr:col>3</xdr:col>
      <xdr:colOff>1461770</xdr:colOff>
      <xdr:row>7</xdr:row>
      <xdr:rowOff>59690</xdr:rowOff>
    </xdr:to>
    <xdr:pic>
      <xdr:nvPicPr>
        <xdr:cNvPr id="8" name="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8469" y="250031"/>
          <a:ext cx="1830864" cy="114315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1000125</xdr:colOff>
      <xdr:row>0</xdr:row>
      <xdr:rowOff>79376</xdr:rowOff>
    </xdr:from>
    <xdr:to>
      <xdr:col>6</xdr:col>
      <xdr:colOff>587375</xdr:colOff>
      <xdr:row>7</xdr:row>
      <xdr:rowOff>63500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79376"/>
          <a:ext cx="2190750" cy="1317624"/>
        </a:xfrm>
        <a:prstGeom prst="rect">
          <a:avLst/>
        </a:prstGeom>
        <a:noFill/>
      </xdr:spPr>
    </xdr:pic>
    <xdr:clientData/>
  </xdr:twoCellAnchor>
  <xdr:twoCellAnchor>
    <xdr:from>
      <xdr:col>8</xdr:col>
      <xdr:colOff>0</xdr:colOff>
      <xdr:row>0</xdr:row>
      <xdr:rowOff>190499</xdr:rowOff>
    </xdr:from>
    <xdr:to>
      <xdr:col>10</xdr:col>
      <xdr:colOff>1032141</xdr:colOff>
      <xdr:row>7</xdr:row>
      <xdr:rowOff>47624</xdr:rowOff>
    </xdr:to>
    <xdr:sp macro="" textlink="">
      <xdr:nvSpPr>
        <xdr:cNvPr id="12" name="Cuadro de texto 2"/>
        <xdr:cNvSpPr txBox="1">
          <a:spLocks noChangeArrowheads="1"/>
        </xdr:cNvSpPr>
      </xdr:nvSpPr>
      <xdr:spPr bwMode="auto">
        <a:xfrm>
          <a:off x="10318750" y="190499"/>
          <a:ext cx="33816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16</xdr:col>
      <xdr:colOff>0</xdr:colOff>
      <xdr:row>1</xdr:row>
      <xdr:rowOff>0</xdr:rowOff>
    </xdr:from>
    <xdr:to>
      <xdr:col>17</xdr:col>
      <xdr:colOff>920750</xdr:colOff>
      <xdr:row>7</xdr:row>
      <xdr:rowOff>174624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0875" y="190500"/>
          <a:ext cx="2190750" cy="1317624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1016000</xdr:colOff>
      <xdr:row>1</xdr:row>
      <xdr:rowOff>15875</xdr:rowOff>
    </xdr:from>
    <xdr:to>
      <xdr:col>21</xdr:col>
      <xdr:colOff>1016266</xdr:colOff>
      <xdr:row>7</xdr:row>
      <xdr:rowOff>63500</xdr:rowOff>
    </xdr:to>
    <xdr:sp macro="" textlink="">
      <xdr:nvSpPr>
        <xdr:cNvPr id="14" name="Cuadro de texto 2"/>
        <xdr:cNvSpPr txBox="1">
          <a:spLocks noChangeArrowheads="1"/>
        </xdr:cNvSpPr>
      </xdr:nvSpPr>
      <xdr:spPr bwMode="auto">
        <a:xfrm>
          <a:off x="23066375" y="206375"/>
          <a:ext cx="33816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190499</xdr:colOff>
      <xdr:row>0</xdr:row>
      <xdr:rowOff>111124</xdr:rowOff>
    </xdr:from>
    <xdr:to>
      <xdr:col>6</xdr:col>
      <xdr:colOff>1079499</xdr:colOff>
      <xdr:row>7</xdr:row>
      <xdr:rowOff>126999</xdr:rowOff>
    </xdr:to>
    <xdr:pic>
      <xdr:nvPicPr>
        <xdr:cNvPr id="16" name="1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2124" y="111124"/>
          <a:ext cx="2301875" cy="1349375"/>
        </a:xfrm>
        <a:prstGeom prst="rect">
          <a:avLst/>
        </a:prstGeom>
        <a:noFill/>
      </xdr:spPr>
    </xdr:pic>
    <xdr:clientData/>
  </xdr:twoCellAnchor>
  <xdr:twoCellAnchor>
    <xdr:from>
      <xdr:col>7</xdr:col>
      <xdr:colOff>555625</xdr:colOff>
      <xdr:row>0</xdr:row>
      <xdr:rowOff>158750</xdr:rowOff>
    </xdr:from>
    <xdr:to>
      <xdr:col>10</xdr:col>
      <xdr:colOff>301891</xdr:colOff>
      <xdr:row>7</xdr:row>
      <xdr:rowOff>15875</xdr:rowOff>
    </xdr:to>
    <xdr:sp macro="" textlink="">
      <xdr:nvSpPr>
        <xdr:cNvPr id="18" name="Cuadro de texto 2"/>
        <xdr:cNvSpPr txBox="1">
          <a:spLocks noChangeArrowheads="1"/>
        </xdr:cNvSpPr>
      </xdr:nvSpPr>
      <xdr:spPr bwMode="auto">
        <a:xfrm>
          <a:off x="11064875" y="158750"/>
          <a:ext cx="366739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14</xdr:col>
      <xdr:colOff>0</xdr:colOff>
      <xdr:row>1</xdr:row>
      <xdr:rowOff>0</xdr:rowOff>
    </xdr:from>
    <xdr:to>
      <xdr:col>15</xdr:col>
      <xdr:colOff>1127125</xdr:colOff>
      <xdr:row>8</xdr:row>
      <xdr:rowOff>15875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9375" y="190500"/>
          <a:ext cx="2301875" cy="1349375"/>
        </a:xfrm>
        <a:prstGeom prst="rect">
          <a:avLst/>
        </a:prstGeom>
        <a:noFill/>
      </xdr:spPr>
    </xdr:pic>
    <xdr:clientData/>
  </xdr:twoCellAnchor>
  <xdr:twoCellAnchor>
    <xdr:from>
      <xdr:col>17</xdr:col>
      <xdr:colOff>0</xdr:colOff>
      <xdr:row>2</xdr:row>
      <xdr:rowOff>0</xdr:rowOff>
    </xdr:from>
    <xdr:to>
      <xdr:col>20</xdr:col>
      <xdr:colOff>143141</xdr:colOff>
      <xdr:row>8</xdr:row>
      <xdr:rowOff>47625</xdr:rowOff>
    </xdr:to>
    <xdr:sp macro="" textlink="">
      <xdr:nvSpPr>
        <xdr:cNvPr id="20" name="Cuadro de texto 2"/>
        <xdr:cNvSpPr txBox="1">
          <a:spLocks noChangeArrowheads="1"/>
        </xdr:cNvSpPr>
      </xdr:nvSpPr>
      <xdr:spPr bwMode="auto">
        <a:xfrm>
          <a:off x="22653625" y="381000"/>
          <a:ext cx="366739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 editAs="oneCell">
    <xdr:from>
      <xdr:col>24</xdr:col>
      <xdr:colOff>0</xdr:colOff>
      <xdr:row>1</xdr:row>
      <xdr:rowOff>0</xdr:rowOff>
    </xdr:from>
    <xdr:to>
      <xdr:col>25</xdr:col>
      <xdr:colOff>1127125</xdr:colOff>
      <xdr:row>8</xdr:row>
      <xdr:rowOff>15875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6875" y="190500"/>
          <a:ext cx="2301875" cy="1349375"/>
        </a:xfrm>
        <a:prstGeom prst="rect">
          <a:avLst/>
        </a:prstGeom>
        <a:noFill/>
      </xdr:spPr>
    </xdr:pic>
    <xdr:clientData/>
  </xdr:twoCellAnchor>
  <xdr:twoCellAnchor>
    <xdr:from>
      <xdr:col>27</xdr:col>
      <xdr:colOff>0</xdr:colOff>
      <xdr:row>1</xdr:row>
      <xdr:rowOff>0</xdr:rowOff>
    </xdr:from>
    <xdr:to>
      <xdr:col>29</xdr:col>
      <xdr:colOff>936891</xdr:colOff>
      <xdr:row>7</xdr:row>
      <xdr:rowOff>47625</xdr:rowOff>
    </xdr:to>
    <xdr:sp macro="" textlink="">
      <xdr:nvSpPr>
        <xdr:cNvPr id="22" name="Cuadro de texto 2"/>
        <xdr:cNvSpPr txBox="1">
          <a:spLocks noChangeArrowheads="1"/>
        </xdr:cNvSpPr>
      </xdr:nvSpPr>
      <xdr:spPr bwMode="auto">
        <a:xfrm>
          <a:off x="34528125" y="190500"/>
          <a:ext cx="366739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5</xdr:col>
      <xdr:colOff>889000</xdr:colOff>
      <xdr:row>10</xdr:row>
      <xdr:rowOff>174624</xdr:rowOff>
    </xdr:to>
    <xdr:pic>
      <xdr:nvPicPr>
        <xdr:cNvPr id="12" name="11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762000"/>
          <a:ext cx="2190750" cy="1317624"/>
        </a:xfrm>
        <a:prstGeom prst="rect">
          <a:avLst/>
        </a:prstGeom>
        <a:noFill/>
      </xdr:spPr>
    </xdr:pic>
    <xdr:clientData/>
  </xdr:twoCellAnchor>
  <xdr:twoCellAnchor>
    <xdr:from>
      <xdr:col>6</xdr:col>
      <xdr:colOff>269875</xdr:colOff>
      <xdr:row>4</xdr:row>
      <xdr:rowOff>31750</xdr:rowOff>
    </xdr:from>
    <xdr:to>
      <xdr:col>8</xdr:col>
      <xdr:colOff>1079766</xdr:colOff>
      <xdr:row>10</xdr:row>
      <xdr:rowOff>79375</xdr:rowOff>
    </xdr:to>
    <xdr:sp macro="" textlink="">
      <xdr:nvSpPr>
        <xdr:cNvPr id="15" name="Cuadro de texto 2"/>
        <xdr:cNvSpPr txBox="1">
          <a:spLocks noChangeArrowheads="1"/>
        </xdr:cNvSpPr>
      </xdr:nvSpPr>
      <xdr:spPr bwMode="auto">
        <a:xfrm>
          <a:off x="8699500" y="793750"/>
          <a:ext cx="33816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13</xdr:col>
      <xdr:colOff>873125</xdr:colOff>
      <xdr:row>2</xdr:row>
      <xdr:rowOff>111125</xdr:rowOff>
    </xdr:from>
    <xdr:ext cx="2190750" cy="1317624"/>
    <xdr:pic>
      <xdr:nvPicPr>
        <xdr:cNvPr id="16" name="1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7625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16</xdr:col>
      <xdr:colOff>714375</xdr:colOff>
      <xdr:row>3</xdr:row>
      <xdr:rowOff>15875</xdr:rowOff>
    </xdr:from>
    <xdr:to>
      <xdr:col>19</xdr:col>
      <xdr:colOff>333641</xdr:colOff>
      <xdr:row>9</xdr:row>
      <xdr:rowOff>63500</xdr:rowOff>
    </xdr:to>
    <xdr:sp macro="" textlink="">
      <xdr:nvSpPr>
        <xdr:cNvPr id="17" name="Cuadro de texto 2"/>
        <xdr:cNvSpPr txBox="1">
          <a:spLocks noChangeArrowheads="1"/>
        </xdr:cNvSpPr>
      </xdr:nvSpPr>
      <xdr:spPr bwMode="auto">
        <a:xfrm>
          <a:off x="21240750" y="587375"/>
          <a:ext cx="31911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22</xdr:col>
      <xdr:colOff>873125</xdr:colOff>
      <xdr:row>2</xdr:row>
      <xdr:rowOff>111125</xdr:rowOff>
    </xdr:from>
    <xdr:ext cx="2190750" cy="1317624"/>
    <xdr:pic>
      <xdr:nvPicPr>
        <xdr:cNvPr id="18" name="1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7625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25</xdr:col>
      <xdr:colOff>714375</xdr:colOff>
      <xdr:row>3</xdr:row>
      <xdr:rowOff>15875</xdr:rowOff>
    </xdr:from>
    <xdr:to>
      <xdr:col>28</xdr:col>
      <xdr:colOff>333641</xdr:colOff>
      <xdr:row>9</xdr:row>
      <xdr:rowOff>63500</xdr:rowOff>
    </xdr:to>
    <xdr:sp macro="" textlink="">
      <xdr:nvSpPr>
        <xdr:cNvPr id="19" name="Cuadro de texto 2"/>
        <xdr:cNvSpPr txBox="1">
          <a:spLocks noChangeArrowheads="1"/>
        </xdr:cNvSpPr>
      </xdr:nvSpPr>
      <xdr:spPr bwMode="auto">
        <a:xfrm>
          <a:off x="21240750" y="587375"/>
          <a:ext cx="31911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873125</xdr:colOff>
      <xdr:row>3</xdr:row>
      <xdr:rowOff>111125</xdr:rowOff>
    </xdr:from>
    <xdr:ext cx="2190750" cy="1317624"/>
    <xdr:pic>
      <xdr:nvPicPr>
        <xdr:cNvPr id="16" name="1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5150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7</xdr:col>
      <xdr:colOff>714375</xdr:colOff>
      <xdr:row>4</xdr:row>
      <xdr:rowOff>15875</xdr:rowOff>
    </xdr:from>
    <xdr:to>
      <xdr:col>10</xdr:col>
      <xdr:colOff>333641</xdr:colOff>
      <xdr:row>10</xdr:row>
      <xdr:rowOff>63500</xdr:rowOff>
    </xdr:to>
    <xdr:sp macro="" textlink="">
      <xdr:nvSpPr>
        <xdr:cNvPr id="17" name="Cuadro de texto 2"/>
        <xdr:cNvSpPr txBox="1">
          <a:spLocks noChangeArrowheads="1"/>
        </xdr:cNvSpPr>
      </xdr:nvSpPr>
      <xdr:spPr bwMode="auto">
        <a:xfrm>
          <a:off x="32004000" y="587375"/>
          <a:ext cx="3238766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12</xdr:col>
      <xdr:colOff>873125</xdr:colOff>
      <xdr:row>3</xdr:row>
      <xdr:rowOff>111125</xdr:rowOff>
    </xdr:from>
    <xdr:ext cx="2190750" cy="1317624"/>
    <xdr:pic>
      <xdr:nvPicPr>
        <xdr:cNvPr id="18" name="1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5150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15</xdr:col>
      <xdr:colOff>714375</xdr:colOff>
      <xdr:row>4</xdr:row>
      <xdr:rowOff>15875</xdr:rowOff>
    </xdr:from>
    <xdr:to>
      <xdr:col>18</xdr:col>
      <xdr:colOff>333641</xdr:colOff>
      <xdr:row>10</xdr:row>
      <xdr:rowOff>63500</xdr:rowOff>
    </xdr:to>
    <xdr:sp macro="" textlink="">
      <xdr:nvSpPr>
        <xdr:cNvPr id="19" name="Cuadro de texto 2"/>
        <xdr:cNvSpPr txBox="1">
          <a:spLocks noChangeArrowheads="1"/>
        </xdr:cNvSpPr>
      </xdr:nvSpPr>
      <xdr:spPr bwMode="auto">
        <a:xfrm>
          <a:off x="32004000" y="587375"/>
          <a:ext cx="3238766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20</xdr:col>
      <xdr:colOff>873125</xdr:colOff>
      <xdr:row>3</xdr:row>
      <xdr:rowOff>111125</xdr:rowOff>
    </xdr:from>
    <xdr:ext cx="2190750" cy="1317624"/>
    <xdr:pic>
      <xdr:nvPicPr>
        <xdr:cNvPr id="20" name="19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5150" y="492125"/>
          <a:ext cx="2190750" cy="1317624"/>
        </a:xfrm>
        <a:prstGeom prst="rect">
          <a:avLst/>
        </a:prstGeom>
        <a:noFill/>
      </xdr:spPr>
    </xdr:pic>
    <xdr:clientData/>
  </xdr:oneCellAnchor>
  <xdr:twoCellAnchor>
    <xdr:from>
      <xdr:col>23</xdr:col>
      <xdr:colOff>714375</xdr:colOff>
      <xdr:row>4</xdr:row>
      <xdr:rowOff>15875</xdr:rowOff>
    </xdr:from>
    <xdr:to>
      <xdr:col>26</xdr:col>
      <xdr:colOff>333641</xdr:colOff>
      <xdr:row>10</xdr:row>
      <xdr:rowOff>63500</xdr:rowOff>
    </xdr:to>
    <xdr:sp macro="" textlink="">
      <xdr:nvSpPr>
        <xdr:cNvPr id="21" name="Cuadro de texto 2"/>
        <xdr:cNvSpPr txBox="1">
          <a:spLocks noChangeArrowheads="1"/>
        </xdr:cNvSpPr>
      </xdr:nvSpPr>
      <xdr:spPr bwMode="auto">
        <a:xfrm>
          <a:off x="32004000" y="587375"/>
          <a:ext cx="3238766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4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4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4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4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873125</xdr:colOff>
      <xdr:row>3</xdr:row>
      <xdr:rowOff>111125</xdr:rowOff>
    </xdr:from>
    <xdr:ext cx="1974850" cy="11747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7125" y="682625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3</xdr:col>
      <xdr:colOff>819150</xdr:colOff>
      <xdr:row>3</xdr:row>
      <xdr:rowOff>73025</xdr:rowOff>
    </xdr:from>
    <xdr:to>
      <xdr:col>3</xdr:col>
      <xdr:colOff>3514991</xdr:colOff>
      <xdr:row>9</xdr:row>
      <xdr:rowOff>120650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5324475" y="644525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361950</xdr:colOff>
      <xdr:row>3</xdr:row>
      <xdr:rowOff>95250</xdr:rowOff>
    </xdr:from>
    <xdr:ext cx="1974850" cy="11747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50" y="666750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6</xdr:col>
      <xdr:colOff>1095375</xdr:colOff>
      <xdr:row>4</xdr:row>
      <xdr:rowOff>28575</xdr:rowOff>
    </xdr:from>
    <xdr:to>
      <xdr:col>9</xdr:col>
      <xdr:colOff>190766</xdr:colOff>
      <xdr:row>10</xdr:row>
      <xdr:rowOff>76200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6905625" y="790575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2924175</xdr:colOff>
      <xdr:row>2</xdr:row>
      <xdr:rowOff>0</xdr:rowOff>
    </xdr:from>
    <xdr:ext cx="1974850" cy="1174750"/>
    <xdr:pic>
      <xdr:nvPicPr>
        <xdr:cNvPr id="9" name="8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323850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7</xdr:col>
      <xdr:colOff>0</xdr:colOff>
      <xdr:row>2</xdr:row>
      <xdr:rowOff>0</xdr:rowOff>
    </xdr:from>
    <xdr:to>
      <xdr:col>10</xdr:col>
      <xdr:colOff>66941</xdr:colOff>
      <xdr:row>9</xdr:row>
      <xdr:rowOff>57150</xdr:rowOff>
    </xdr:to>
    <xdr:sp macro="" textlink="">
      <xdr:nvSpPr>
        <xdr:cNvPr id="10" name="Cuadro de texto 2"/>
        <xdr:cNvSpPr txBox="1">
          <a:spLocks noChangeArrowheads="1"/>
        </xdr:cNvSpPr>
      </xdr:nvSpPr>
      <xdr:spPr bwMode="auto">
        <a:xfrm>
          <a:off x="8296275" y="323850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2857500</xdr:colOff>
      <xdr:row>1</xdr:row>
      <xdr:rowOff>148166</xdr:rowOff>
    </xdr:from>
    <xdr:ext cx="1974850" cy="11747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306916"/>
          <a:ext cx="1974850" cy="1174750"/>
        </a:xfrm>
        <a:prstGeom prst="rect">
          <a:avLst/>
        </a:prstGeom>
        <a:noFill/>
      </xdr:spPr>
    </xdr:pic>
    <xdr:clientData/>
  </xdr:oneCellAnchor>
  <xdr:twoCellAnchor>
    <xdr:from>
      <xdr:col>5</xdr:col>
      <xdr:colOff>0</xdr:colOff>
      <xdr:row>2</xdr:row>
      <xdr:rowOff>0</xdr:rowOff>
    </xdr:from>
    <xdr:to>
      <xdr:col>7</xdr:col>
      <xdr:colOff>462758</xdr:colOff>
      <xdr:row>9</xdr:row>
      <xdr:rowOff>79375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7937500" y="317500"/>
          <a:ext cx="2695841" cy="11906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460375</xdr:colOff>
      <xdr:row>5</xdr:row>
      <xdr:rowOff>0</xdr:rowOff>
    </xdr:from>
    <xdr:ext cx="2689225" cy="1492250"/>
    <xdr:pic>
      <xdr:nvPicPr>
        <xdr:cNvPr id="18" name="17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0" y="9525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10</xdr:col>
      <xdr:colOff>968375</xdr:colOff>
      <xdr:row>4</xdr:row>
      <xdr:rowOff>15875</xdr:rowOff>
    </xdr:from>
    <xdr:to>
      <xdr:col>13</xdr:col>
      <xdr:colOff>333375</xdr:colOff>
      <xdr:row>12</xdr:row>
      <xdr:rowOff>174625</xdr:rowOff>
    </xdr:to>
    <xdr:sp macro="" textlink="">
      <xdr:nvSpPr>
        <xdr:cNvPr id="19" name="Cuadro de texto 2"/>
        <xdr:cNvSpPr txBox="1">
          <a:spLocks noChangeArrowheads="1"/>
        </xdr:cNvSpPr>
      </xdr:nvSpPr>
      <xdr:spPr bwMode="auto">
        <a:xfrm>
          <a:off x="15303500" y="777875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oneCellAnchor>
    <xdr:from>
      <xdr:col>24</xdr:col>
      <xdr:colOff>730250</xdr:colOff>
      <xdr:row>4</xdr:row>
      <xdr:rowOff>111125</xdr:rowOff>
    </xdr:from>
    <xdr:ext cx="2689225" cy="1492250"/>
    <xdr:pic>
      <xdr:nvPicPr>
        <xdr:cNvPr id="20" name="19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0" y="873125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28</xdr:col>
      <xdr:colOff>508000</xdr:colOff>
      <xdr:row>5</xdr:row>
      <xdr:rowOff>79375</xdr:rowOff>
    </xdr:from>
    <xdr:to>
      <xdr:col>31</xdr:col>
      <xdr:colOff>95250</xdr:colOff>
      <xdr:row>14</xdr:row>
      <xdr:rowOff>47625</xdr:rowOff>
    </xdr:to>
    <xdr:sp macro="" textlink="">
      <xdr:nvSpPr>
        <xdr:cNvPr id="21" name="Cuadro de texto 2"/>
        <xdr:cNvSpPr txBox="1">
          <a:spLocks noChangeArrowheads="1"/>
        </xdr:cNvSpPr>
      </xdr:nvSpPr>
      <xdr:spPr bwMode="auto">
        <a:xfrm>
          <a:off x="35845750" y="1031875"/>
          <a:ext cx="287337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7</xdr:row>
      <xdr:rowOff>0</xdr:rowOff>
    </xdr:from>
    <xdr:ext cx="2689225" cy="1492250"/>
    <xdr:pic>
      <xdr:nvPicPr>
        <xdr:cNvPr id="14" name="13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3031" y="1333500"/>
          <a:ext cx="2689225" cy="14922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0</xdr:colOff>
      <xdr:row>7</xdr:row>
      <xdr:rowOff>0</xdr:rowOff>
    </xdr:from>
    <xdr:ext cx="2689225" cy="1492250"/>
    <xdr:pic>
      <xdr:nvPicPr>
        <xdr:cNvPr id="15" name="14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2281" y="13335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21</xdr:col>
      <xdr:colOff>0</xdr:colOff>
      <xdr:row>7</xdr:row>
      <xdr:rowOff>0</xdr:rowOff>
    </xdr:from>
    <xdr:to>
      <xdr:col>23</xdr:col>
      <xdr:colOff>222250</xdr:colOff>
      <xdr:row>20</xdr:row>
      <xdr:rowOff>146844</xdr:rowOff>
    </xdr:to>
    <xdr:sp macro="" textlink="">
      <xdr:nvSpPr>
        <xdr:cNvPr id="16" name="Cuadro de texto 2"/>
        <xdr:cNvSpPr txBox="1">
          <a:spLocks noChangeArrowheads="1"/>
        </xdr:cNvSpPr>
      </xdr:nvSpPr>
      <xdr:spPr bwMode="auto">
        <a:xfrm>
          <a:off x="30087094" y="13335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  <xdr:twoCellAnchor>
    <xdr:from>
      <xdr:col>9</xdr:col>
      <xdr:colOff>0</xdr:colOff>
      <xdr:row>8</xdr:row>
      <xdr:rowOff>0</xdr:rowOff>
    </xdr:from>
    <xdr:to>
      <xdr:col>11</xdr:col>
      <xdr:colOff>222250</xdr:colOff>
      <xdr:row>21</xdr:row>
      <xdr:rowOff>146844</xdr:rowOff>
    </xdr:to>
    <xdr:sp macro="" textlink="">
      <xdr:nvSpPr>
        <xdr:cNvPr id="17" name="Cuadro de texto 2"/>
        <xdr:cNvSpPr txBox="1">
          <a:spLocks noChangeArrowheads="1"/>
        </xdr:cNvSpPr>
      </xdr:nvSpPr>
      <xdr:spPr bwMode="auto">
        <a:xfrm>
          <a:off x="13227844" y="15240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2689225" cy="1492250"/>
    <xdr:pic>
      <xdr:nvPicPr>
        <xdr:cNvPr id="10" name="9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9525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6</xdr:col>
      <xdr:colOff>0</xdr:colOff>
      <xdr:row>5</xdr:row>
      <xdr:rowOff>0</xdr:rowOff>
    </xdr:from>
    <xdr:to>
      <xdr:col>8</xdr:col>
      <xdr:colOff>635000</xdr:colOff>
      <xdr:row>13</xdr:row>
      <xdr:rowOff>95250</xdr:rowOff>
    </xdr:to>
    <xdr:sp macro="" textlink="">
      <xdr:nvSpPr>
        <xdr:cNvPr id="11" name="Cuadro de texto 2"/>
        <xdr:cNvSpPr txBox="1">
          <a:spLocks noChangeArrowheads="1"/>
        </xdr:cNvSpPr>
      </xdr:nvSpPr>
      <xdr:spPr bwMode="auto">
        <a:xfrm>
          <a:off x="10795000" y="9525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2689225" cy="1492250"/>
    <xdr:pic>
      <xdr:nvPicPr>
        <xdr:cNvPr id="6" name="5 Imagen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4250" y="762000"/>
          <a:ext cx="2689225" cy="1492250"/>
        </a:xfrm>
        <a:prstGeom prst="rect">
          <a:avLst/>
        </a:prstGeom>
        <a:noFill/>
      </xdr:spPr>
    </xdr:pic>
    <xdr:clientData/>
  </xdr:oneCellAnchor>
  <xdr:twoCellAnchor>
    <xdr:from>
      <xdr:col>6</xdr:col>
      <xdr:colOff>0</xdr:colOff>
      <xdr:row>5</xdr:row>
      <xdr:rowOff>0</xdr:rowOff>
    </xdr:from>
    <xdr:to>
      <xdr:col>7</xdr:col>
      <xdr:colOff>777875</xdr:colOff>
      <xdr:row>13</xdr:row>
      <xdr:rowOff>158750</xdr:rowOff>
    </xdr:to>
    <xdr:sp macro="" textlink="">
      <xdr:nvSpPr>
        <xdr:cNvPr id="7" name="Cuadro de texto 2"/>
        <xdr:cNvSpPr txBox="1">
          <a:spLocks noChangeArrowheads="1"/>
        </xdr:cNvSpPr>
      </xdr:nvSpPr>
      <xdr:spPr bwMode="auto">
        <a:xfrm>
          <a:off x="9525000" y="952500"/>
          <a:ext cx="3032125" cy="16827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CONCURSO PÚBLICO NO. SFA-CP-APP-2014/002</a:t>
          </a:r>
          <a:endParaRPr lang="es-MX" sz="1200">
            <a:effectLst/>
            <a:latin typeface="+mn-lt"/>
            <a:ea typeface="+mn-ea"/>
            <a:cs typeface="+mn-cs"/>
          </a:endParaRPr>
        </a:p>
        <a:p>
          <a:pPr algn="ctr"/>
          <a:r>
            <a:rPr lang="es-MX" sz="1200" b="1">
              <a:effectLst/>
              <a:latin typeface="+mn-lt"/>
              <a:ea typeface="+mn-ea"/>
              <a:cs typeface="+mn-cs"/>
            </a:rPr>
            <a:t>Construcción, Equipo Multimedia, Audiovisual y de Recursos Museográficos del </a:t>
          </a:r>
          <a:r>
            <a:rPr lang="es-MX" sz="1200" b="1" i="1">
              <a:effectLst/>
              <a:latin typeface="+mn-lt"/>
              <a:ea typeface="+mn-ea"/>
              <a:cs typeface="+mn-cs"/>
            </a:rPr>
            <a:t>Museo Internacional del Barroco</a:t>
          </a:r>
          <a:r>
            <a:rPr lang="es-MX" sz="1200">
              <a:effectLst/>
              <a:latin typeface="Calibri"/>
              <a:ea typeface="Times New Roman"/>
              <a:cs typeface="Times New Roman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DLVN/Modelos%20Finales/LIBRAMIENTO%20LA%20PIEDAD/Piedad%20vs.%20025%20TOMA%20DECISI&#211;N%20(MODELO%20FINAL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Fernandez/Documents/GroupWise/REPOSICI&#211;N%20VIA%20VARIACIONES%20AL%20PROYEC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a"/>
      <sheetName val="Portada"/>
      <sheetName val="S"/>
      <sheetName val="Swbd."/>
      <sheetName val="S. Inv."/>
      <sheetName val="Form. 17 AEF"/>
      <sheetName val="Fin. Const."/>
      <sheetName val="Form. 20 AEF"/>
      <sheetName val="Edos. Fin."/>
      <sheetName val="Form. 18 AEF "/>
      <sheetName val="Egr. Const."/>
      <sheetName val="Const."/>
      <sheetName val="Programa de montos"/>
      <sheetName val="Fin. "/>
      <sheetName val="Edos. Fin. Const."/>
      <sheetName val="Imp."/>
      <sheetName val="TIR"/>
      <sheetName val="Fin. Capital"/>
      <sheetName val="Res. Traf."/>
      <sheetName val="Tramo 1"/>
      <sheetName val="Tramo 2"/>
      <sheetName val="SCT"/>
      <sheetName val="Res. Egr."/>
      <sheetName val="Egr. Op."/>
      <sheetName val="Fondos"/>
      <sheetName val="Gráficas"/>
      <sheetName val="Op. y Mtto."/>
      <sheetName val="Ppto Anualizado (3)"/>
      <sheetName val="Ppto Anualizado (2)"/>
      <sheetName val="Ppto Anualizado"/>
      <sheetName val="Relación Egresos"/>
      <sheetName val="Form. 2.1.1"/>
      <sheetName val="Form. 2.1.7"/>
      <sheetName val="Form. 2.1.8"/>
      <sheetName val="Form. 2.1.9"/>
      <sheetName val="LLCR"/>
      <sheetName val="Lista"/>
      <sheetName val="Calendario SCT"/>
      <sheetName val="Comp Estudios"/>
    </sheetNames>
    <sheetDataSet>
      <sheetData sheetId="0" refreshError="1"/>
      <sheetData sheetId="1" refreshError="1"/>
      <sheetData sheetId="2" refreshError="1"/>
      <sheetData sheetId="3">
        <row r="19">
          <cell r="F19">
            <v>0.28000000000000003</v>
          </cell>
        </row>
      </sheetData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5">
          <cell r="G5">
            <v>39783</v>
          </cell>
        </row>
      </sheetData>
      <sheetData sheetId="14" refreshError="1"/>
      <sheetData sheetId="15">
        <row r="130">
          <cell r="G130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cionB"/>
    </sheetNames>
    <sheetDataSet>
      <sheetData sheetId="0"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C93"/>
  <sheetViews>
    <sheetView zoomScale="75" zoomScaleNormal="75" workbookViewId="0">
      <selection activeCell="M16" sqref="M16"/>
    </sheetView>
  </sheetViews>
  <sheetFormatPr baseColWidth="10" defaultRowHeight="15"/>
  <cols>
    <col min="1" max="1" width="4" style="1" customWidth="1"/>
    <col min="2" max="2" width="25" style="1" customWidth="1"/>
    <col min="3" max="3" width="21.42578125" style="1" customWidth="1"/>
    <col min="4" max="4" width="27.140625" style="1" customWidth="1"/>
    <col min="5" max="5" width="8.5703125" style="1" customWidth="1"/>
    <col min="6" max="6" width="18.42578125" style="1" customWidth="1"/>
    <col min="7" max="7" width="16" style="1" bestFit="1" customWidth="1"/>
    <col min="8" max="8" width="2.42578125" style="1" customWidth="1"/>
    <col min="9" max="9" width="24.42578125" style="1" bestFit="1" customWidth="1"/>
    <col min="10" max="10" width="21.42578125" style="1" customWidth="1"/>
    <col min="11" max="11" width="8.28515625" style="1" customWidth="1"/>
    <col min="12" max="12" width="11.42578125" style="1"/>
    <col min="13" max="13" width="22.140625" style="1" customWidth="1"/>
    <col min="14" max="14" width="16.5703125" style="1" customWidth="1"/>
    <col min="15" max="15" width="4.85546875" style="1" customWidth="1"/>
    <col min="16" max="16" width="20.5703125" style="6" customWidth="1"/>
    <col min="17" max="17" width="24" style="6" customWidth="1"/>
    <col min="18" max="18" width="20.42578125" style="6" customWidth="1"/>
    <col min="19" max="19" width="17.140625" style="1" customWidth="1"/>
    <col min="20" max="20" width="27" style="1" bestFit="1" customWidth="1"/>
    <col min="21" max="21" width="11.42578125" style="510"/>
    <col min="22" max="16384" width="11.42578125" style="1"/>
  </cols>
  <sheetData>
    <row r="4" spans="2:24">
      <c r="M4" s="8"/>
    </row>
    <row r="7" spans="2:24">
      <c r="X7" s="760" t="s">
        <v>491</v>
      </c>
    </row>
    <row r="8" spans="2:24">
      <c r="B8" s="21" t="s">
        <v>365</v>
      </c>
      <c r="X8" s="761"/>
    </row>
    <row r="9" spans="2:24">
      <c r="B9" s="1" t="s">
        <v>137</v>
      </c>
      <c r="X9" s="762" t="s">
        <v>69</v>
      </c>
    </row>
    <row r="10" spans="2:24">
      <c r="B10" s="809" t="s">
        <v>257</v>
      </c>
      <c r="C10" s="809"/>
      <c r="D10" s="809"/>
      <c r="E10" s="809"/>
      <c r="F10" s="809"/>
      <c r="G10" s="809"/>
      <c r="H10" s="147"/>
      <c r="I10" s="809" t="s">
        <v>259</v>
      </c>
      <c r="J10" s="809"/>
      <c r="K10" s="809"/>
      <c r="L10" s="147"/>
      <c r="Q10" s="809" t="s">
        <v>3</v>
      </c>
      <c r="R10" s="809"/>
      <c r="S10" s="809"/>
      <c r="X10" s="762" t="s">
        <v>362</v>
      </c>
    </row>
    <row r="11" spans="2:24">
      <c r="B11" s="147"/>
      <c r="C11" s="147"/>
      <c r="D11" s="621" t="s">
        <v>537</v>
      </c>
      <c r="E11" s="147"/>
      <c r="F11" s="147"/>
      <c r="G11" s="147"/>
      <c r="H11" s="147"/>
      <c r="I11" s="147"/>
      <c r="J11" s="147"/>
      <c r="K11" s="147"/>
      <c r="L11" s="147"/>
      <c r="Q11" s="147"/>
      <c r="R11" s="147"/>
      <c r="S11" s="147"/>
      <c r="X11" s="762"/>
    </row>
    <row r="12" spans="2:24">
      <c r="B12" s="6" t="s">
        <v>136</v>
      </c>
      <c r="C12" s="165">
        <f>+'Construcción y Equipamiento'!D31</f>
        <v>60000000</v>
      </c>
      <c r="D12" s="619"/>
      <c r="E12" s="165"/>
      <c r="F12" s="605">
        <f t="shared" ref="F12:F21" si="0">+C12/$C$22</f>
        <v>3.4455293666685434E-2</v>
      </c>
      <c r="G12" s="23"/>
      <c r="H12" s="23"/>
      <c r="I12" s="6" t="s">
        <v>136</v>
      </c>
      <c r="J12" s="204">
        <f>+'Construcción y Equipamiento'!D31</f>
        <v>60000000</v>
      </c>
      <c r="K12" s="23">
        <f t="shared" ref="K12:K23" ca="1" si="1">+J12/$J$24</f>
        <v>2.7398191462343957E-2</v>
      </c>
      <c r="L12" s="23"/>
      <c r="Q12" s="6" t="s">
        <v>5</v>
      </c>
      <c r="R12" s="505">
        <v>41897</v>
      </c>
      <c r="S12" s="6"/>
      <c r="X12" s="761"/>
    </row>
    <row r="13" spans="2:24">
      <c r="B13" s="6" t="s">
        <v>0</v>
      </c>
      <c r="C13" s="165">
        <f>+SUM('Formato III'!I24+'Formato III'!I30)</f>
        <v>892784493.27999997</v>
      </c>
      <c r="D13" s="622">
        <v>1</v>
      </c>
      <c r="E13" s="165"/>
      <c r="F13" s="605">
        <f t="shared" si="0"/>
        <v>0.51268586495042245</v>
      </c>
      <c r="G13" s="23"/>
      <c r="H13" s="23"/>
      <c r="I13" s="6" t="s">
        <v>0</v>
      </c>
      <c r="J13" s="204">
        <f>+'Construcción y Equipamiento'!D35</f>
        <v>892784493.27999997</v>
      </c>
      <c r="K13" s="23">
        <f t="shared" ca="1" si="1"/>
        <v>0.40767800802495285</v>
      </c>
      <c r="L13" s="23"/>
      <c r="Q13" s="6" t="s">
        <v>14</v>
      </c>
      <c r="R13" s="504">
        <f>25*12</f>
        <v>300</v>
      </c>
      <c r="S13" s="6" t="s">
        <v>7</v>
      </c>
      <c r="X13" s="761" t="s">
        <v>533</v>
      </c>
    </row>
    <row r="14" spans="2:24">
      <c r="B14" s="6" t="s">
        <v>417</v>
      </c>
      <c r="C14" s="459">
        <f>300000000*$D$14</f>
        <v>300000000</v>
      </c>
      <c r="D14" s="622">
        <v>1</v>
      </c>
      <c r="E14" s="165"/>
      <c r="F14" s="605">
        <f t="shared" si="0"/>
        <v>0.17227646833342716</v>
      </c>
      <c r="G14" s="23"/>
      <c r="H14" s="23"/>
      <c r="I14" s="6" t="s">
        <v>417</v>
      </c>
      <c r="J14" s="204">
        <f>+'Construcción y Equipamiento'!D39</f>
        <v>300000000</v>
      </c>
      <c r="K14" s="23">
        <f t="shared" ca="1" si="1"/>
        <v>0.13699095731171979</v>
      </c>
      <c r="L14" s="23"/>
      <c r="Q14" s="6" t="s">
        <v>9</v>
      </c>
      <c r="R14" s="505">
        <v>41897</v>
      </c>
      <c r="S14" s="6"/>
      <c r="X14" s="761" t="s">
        <v>534</v>
      </c>
    </row>
    <row r="15" spans="2:24">
      <c r="B15" s="6" t="s">
        <v>418</v>
      </c>
      <c r="C15" s="459">
        <f>260000000*$D$15</f>
        <v>260000000</v>
      </c>
      <c r="D15" s="622">
        <v>1</v>
      </c>
      <c r="E15" s="165"/>
      <c r="F15" s="605">
        <f t="shared" si="0"/>
        <v>0.14930627255563689</v>
      </c>
      <c r="G15" s="23"/>
      <c r="H15" s="23"/>
      <c r="I15" s="6" t="s">
        <v>2</v>
      </c>
      <c r="J15" s="204">
        <f>+'Construcción y Equipamiento'!D43</f>
        <v>260000000</v>
      </c>
      <c r="K15" s="23">
        <f t="shared" ca="1" si="1"/>
        <v>0.1187254963368238</v>
      </c>
      <c r="L15" s="23"/>
      <c r="Q15" s="6" t="s">
        <v>11</v>
      </c>
      <c r="R15" s="13">
        <f>+DATE(YEAR(R14),MONTH(R14)+R13,DAY(R14))</f>
        <v>51028</v>
      </c>
      <c r="S15" s="6"/>
      <c r="X15" s="761"/>
    </row>
    <row r="16" spans="2:24">
      <c r="B16" s="1" t="s">
        <v>419</v>
      </c>
      <c r="C16" s="18">
        <f>+'Construcción y Equipamiento'!D47</f>
        <v>121557142.03025758</v>
      </c>
      <c r="D16" s="622">
        <v>1</v>
      </c>
      <c r="E16" s="618"/>
      <c r="F16" s="605">
        <f t="shared" si="0"/>
        <v>6.9804783765591932E-2</v>
      </c>
      <c r="G16" s="23"/>
      <c r="H16" s="23"/>
      <c r="I16" s="1" t="s">
        <v>1</v>
      </c>
      <c r="J16" s="204">
        <f>+'Construcción y Equipamiento'!D204</f>
        <v>121557142.03025758</v>
      </c>
      <c r="K16" s="23">
        <f t="shared" ca="1" si="1"/>
        <v>5.5507430849338915E-2</v>
      </c>
      <c r="L16" s="23"/>
      <c r="R16" s="13"/>
      <c r="S16" s="6"/>
    </row>
    <row r="17" spans="1:29">
      <c r="B17" s="1" t="s">
        <v>481</v>
      </c>
      <c r="C17" s="18">
        <f>+SUM('Formato VIII'!H27:H35)</f>
        <v>5070000</v>
      </c>
      <c r="D17" s="622">
        <v>1</v>
      </c>
      <c r="E17" s="18"/>
      <c r="F17" s="605">
        <f t="shared" si="0"/>
        <v>2.911472314834919E-3</v>
      </c>
      <c r="G17" s="23"/>
      <c r="H17" s="23"/>
      <c r="I17" s="1" t="s">
        <v>481</v>
      </c>
      <c r="J17" s="204">
        <f>+C17</f>
        <v>5070000</v>
      </c>
      <c r="K17" s="23">
        <f t="shared" ca="1" si="1"/>
        <v>2.3151471785680645E-3</v>
      </c>
      <c r="L17" s="23"/>
      <c r="Q17" s="809" t="s">
        <v>12</v>
      </c>
      <c r="R17" s="809"/>
      <c r="S17" s="809"/>
      <c r="W17" s="10"/>
    </row>
    <row r="18" spans="1:29">
      <c r="B18" s="1" t="s">
        <v>477</v>
      </c>
      <c r="C18" s="460">
        <v>0</v>
      </c>
      <c r="D18" s="622">
        <v>1</v>
      </c>
      <c r="E18" s="18"/>
      <c r="F18" s="605">
        <f t="shared" si="0"/>
        <v>0</v>
      </c>
      <c r="G18" s="23"/>
      <c r="H18" s="23"/>
      <c r="I18" s="1" t="s">
        <v>551</v>
      </c>
      <c r="J18" s="204">
        <f ca="1">+'Construcción y Equipamiento'!D208</f>
        <v>285337645.97255999</v>
      </c>
      <c r="K18" s="23">
        <f t="shared" ca="1" si="1"/>
        <v>0.13029559092951193</v>
      </c>
      <c r="L18" s="23"/>
      <c r="Q18" s="6" t="s">
        <v>14</v>
      </c>
      <c r="R18" s="504">
        <v>15</v>
      </c>
      <c r="S18" s="6" t="s">
        <v>7</v>
      </c>
      <c r="W18" s="10"/>
    </row>
    <row r="19" spans="1:29">
      <c r="B19" s="1" t="s">
        <v>573</v>
      </c>
      <c r="C19" s="165">
        <f>+(C13/D13)*D19*C34</f>
        <v>26783534.7984</v>
      </c>
      <c r="D19" s="622">
        <v>1</v>
      </c>
      <c r="E19" s="18"/>
      <c r="F19" s="605">
        <f t="shared" si="0"/>
        <v>1.5380575948512673E-2</v>
      </c>
      <c r="G19" s="23"/>
      <c r="H19" s="23"/>
      <c r="I19" s="1" t="s">
        <v>6</v>
      </c>
      <c r="J19" s="204">
        <f>+'Construcción y Equipamiento'!D55</f>
        <v>27240467.333591387</v>
      </c>
      <c r="K19" s="23">
        <f t="shared" ca="1" si="1"/>
        <v>1.243899232549105E-2</v>
      </c>
      <c r="L19" s="23"/>
      <c r="Q19" s="6" t="s">
        <v>5</v>
      </c>
      <c r="R19" s="13">
        <v>41898</v>
      </c>
      <c r="S19" s="6"/>
    </row>
    <row r="20" spans="1:29">
      <c r="B20" s="1" t="s">
        <v>490</v>
      </c>
      <c r="C20" s="460">
        <f>+'Construcción y Equipamiento'!D59</f>
        <v>28371816.182321485</v>
      </c>
      <c r="D20" s="622">
        <v>1</v>
      </c>
      <c r="E20" s="18"/>
      <c r="F20" s="605">
        <f t="shared" si="0"/>
        <v>1.629265430698508E-2</v>
      </c>
      <c r="G20" s="23"/>
      <c r="H20" s="23"/>
      <c r="I20" s="1" t="s">
        <v>490</v>
      </c>
      <c r="J20" s="204">
        <f>+'Construcción y Equipamiento'!D59</f>
        <v>28371816.182321485</v>
      </c>
      <c r="K20" s="23">
        <f t="shared" ca="1" si="1"/>
        <v>1.2955607531627876E-2</v>
      </c>
      <c r="L20" s="23"/>
      <c r="P20" s="20"/>
      <c r="Q20" s="6" t="s">
        <v>11</v>
      </c>
      <c r="R20" s="13">
        <f>+DATE(YEAR(R19),MONTH(R19)+R18,DAY(R19))-1</f>
        <v>42353</v>
      </c>
      <c r="S20" s="6"/>
    </row>
    <row r="21" spans="1:29">
      <c r="B21" s="19" t="s">
        <v>4</v>
      </c>
      <c r="C21" s="763">
        <f>46820000*$D$21</f>
        <v>46820000</v>
      </c>
      <c r="D21" s="623">
        <v>1</v>
      </c>
      <c r="E21" s="206"/>
      <c r="F21" s="624">
        <f t="shared" si="0"/>
        <v>2.6886614157903534E-2</v>
      </c>
      <c r="G21" s="23"/>
      <c r="H21" s="23"/>
      <c r="I21" s="1" t="s">
        <v>4</v>
      </c>
      <c r="J21" s="204">
        <f>+'Construcción y Equipamiento'!D63</f>
        <v>47921495.392716385</v>
      </c>
      <c r="K21" s="23">
        <f t="shared" ca="1" si="1"/>
        <v>2.1882705098857955E-2</v>
      </c>
      <c r="L21" s="23"/>
      <c r="M21" s="23"/>
      <c r="O21" s="6"/>
      <c r="S21" s="6"/>
    </row>
    <row r="22" spans="1:29">
      <c r="A22" s="21"/>
      <c r="B22" s="4" t="s">
        <v>258</v>
      </c>
      <c r="C22" s="18">
        <f>+SUM(C12:C21)</f>
        <v>1741386986.2909789</v>
      </c>
      <c r="D22" s="620"/>
      <c r="E22" s="18"/>
      <c r="F22" s="605">
        <f>+SUM(F12:F21)</f>
        <v>1.0000000000000002</v>
      </c>
      <c r="G22" s="23"/>
      <c r="H22" s="23"/>
      <c r="I22" s="1" t="s">
        <v>8</v>
      </c>
      <c r="J22" s="8">
        <f ca="1">+'Construcción y Equipamiento'!D81+'Construcción y Equipamiento'!D82+'Construcción y Equipamiento'!D212+'Construcción y Equipamiento'!D213</f>
        <v>40414873.109612897</v>
      </c>
      <c r="K22" s="23">
        <f t="shared" ca="1" si="1"/>
        <v>1.8454907189725173E-2</v>
      </c>
      <c r="L22" s="23"/>
      <c r="M22" s="23"/>
      <c r="O22" s="6"/>
      <c r="Q22" s="809" t="s">
        <v>17</v>
      </c>
      <c r="R22" s="809"/>
      <c r="S22" s="809"/>
    </row>
    <row r="23" spans="1:29" ht="13.5" customHeight="1">
      <c r="A23" s="99"/>
      <c r="C23" s="84"/>
      <c r="D23" s="612"/>
      <c r="G23" s="23"/>
      <c r="H23" s="23"/>
      <c r="I23" s="19" t="s">
        <v>10</v>
      </c>
      <c r="J23" s="152">
        <f ca="1">+'Construcción y Equipamiento'!D217+'Construcción y Equipamiento'!D214</f>
        <v>121227634.68629935</v>
      </c>
      <c r="K23" s="193">
        <f t="shared" ca="1" si="1"/>
        <v>5.535696576103865E-2</v>
      </c>
      <c r="L23" s="23"/>
      <c r="M23" s="23"/>
      <c r="N23" s="23"/>
      <c r="Q23" s="6" t="s">
        <v>14</v>
      </c>
      <c r="R23" s="15">
        <f>+R13-R18</f>
        <v>285</v>
      </c>
      <c r="S23" s="6" t="s">
        <v>7</v>
      </c>
      <c r="Y23" s="8"/>
    </row>
    <row r="24" spans="1:29">
      <c r="C24" s="11"/>
      <c r="D24" s="22"/>
      <c r="E24" s="22"/>
      <c r="F24" s="84"/>
      <c r="G24" s="23"/>
      <c r="H24" s="23"/>
      <c r="I24" s="4" t="s">
        <v>258</v>
      </c>
      <c r="J24" s="205">
        <f ca="1">+SUM(J12:J23)</f>
        <v>2189925567.987359</v>
      </c>
      <c r="K24" s="192">
        <f ca="1">+SUM(K12:K23)</f>
        <v>1</v>
      </c>
      <c r="L24" s="23"/>
      <c r="M24" s="23"/>
      <c r="N24" s="23"/>
      <c r="Q24" s="6" t="s">
        <v>5</v>
      </c>
      <c r="R24" s="13">
        <f>+R20+17</f>
        <v>42370</v>
      </c>
      <c r="S24" s="6"/>
      <c r="Y24" s="8"/>
      <c r="Z24" s="8"/>
      <c r="AA24" s="8"/>
      <c r="AB24" s="8"/>
      <c r="AC24" s="8"/>
    </row>
    <row r="25" spans="1:29">
      <c r="C25" s="11"/>
      <c r="D25" s="22"/>
      <c r="E25" s="22"/>
      <c r="G25" s="22"/>
      <c r="H25" s="23"/>
      <c r="I25" s="4"/>
      <c r="J25" s="22"/>
      <c r="K25" s="23"/>
      <c r="L25" s="23"/>
      <c r="M25" s="23"/>
      <c r="N25" s="23"/>
      <c r="Q25" s="6" t="s">
        <v>11</v>
      </c>
      <c r="R25" s="13">
        <f>+DATE(YEAR(R24),MONTH(R24)+R23,DAY(R24))</f>
        <v>51044</v>
      </c>
      <c r="S25" s="6"/>
      <c r="Y25" s="11"/>
      <c r="Z25" s="11"/>
      <c r="AA25" s="11"/>
      <c r="AB25" s="11"/>
      <c r="AC25" s="11"/>
    </row>
    <row r="26" spans="1:29">
      <c r="B26" s="194" t="s">
        <v>13</v>
      </c>
      <c r="C26" s="206">
        <f>+C28+C29+C30+C27</f>
        <v>1741386986.2909791</v>
      </c>
      <c r="D26" s="625" t="s">
        <v>272</v>
      </c>
      <c r="E26" s="625" t="s">
        <v>4</v>
      </c>
      <c r="F26" s="625" t="s">
        <v>25</v>
      </c>
      <c r="G26" s="204"/>
      <c r="H26" s="23"/>
      <c r="I26" s="194" t="s">
        <v>13</v>
      </c>
      <c r="J26" s="206">
        <f ca="1">+SUM(J27:J30)</f>
        <v>2189925567.9873595</v>
      </c>
      <c r="K26" s="195">
        <f ca="1">+SUM(K27:K30)</f>
        <v>0.99999999999999978</v>
      </c>
      <c r="L26" s="12"/>
      <c r="M26" s="12"/>
      <c r="N26" s="12"/>
      <c r="R26" s="13"/>
      <c r="S26" s="6"/>
      <c r="T26" s="13"/>
    </row>
    <row r="27" spans="1:29">
      <c r="B27" s="1" t="s">
        <v>540</v>
      </c>
      <c r="C27" s="8">
        <f>+D27*SUM(C13:C15)+(E27*(C12+C16+C17+C18+C19+C20+C21))</f>
        <v>0</v>
      </c>
      <c r="D27" s="461">
        <v>0</v>
      </c>
      <c r="E27" s="461">
        <f>+D27</f>
        <v>0</v>
      </c>
      <c r="F27" s="654"/>
      <c r="G27" s="23"/>
      <c r="H27" s="23"/>
      <c r="I27" s="1" t="s">
        <v>15</v>
      </c>
      <c r="J27" s="8">
        <f ca="1">+'Construcción y Equipamiento'!D142</f>
        <v>404363336.0987817</v>
      </c>
      <c r="K27" s="617">
        <f ca="1">+J27/$J$26</f>
        <v>0.18464706837977596</v>
      </c>
      <c r="L27" s="12"/>
      <c r="M27" s="136"/>
      <c r="N27" s="136"/>
    </row>
    <row r="28" spans="1:29">
      <c r="B28" s="1" t="s">
        <v>15</v>
      </c>
      <c r="C28" s="8">
        <f>+D28*SUM(C13:C15)+(E28*(C12+C16+C17+C18+C19+C20+C21))</f>
        <v>348277397.25819582</v>
      </c>
      <c r="D28" s="461">
        <v>0.2</v>
      </c>
      <c r="E28" s="192">
        <f>+D28</f>
        <v>0.2</v>
      </c>
      <c r="F28" s="12">
        <f>+C28/$C$26</f>
        <v>0.19999999999999998</v>
      </c>
      <c r="G28" s="12"/>
      <c r="H28" s="12"/>
      <c r="I28" s="1" t="s">
        <v>16</v>
      </c>
      <c r="J28" s="8">
        <f ca="1">+'Construcción y Equipamiento'!D143</f>
        <v>1285562231.8885777</v>
      </c>
      <c r="K28" s="617">
        <f ca="1">+J28/$J$26</f>
        <v>0.58703466943402438</v>
      </c>
      <c r="L28" s="610">
        <f ca="1">+K28/(K27+K28)</f>
        <v>0.76072121532526205</v>
      </c>
      <c r="Q28" s="809" t="s">
        <v>359</v>
      </c>
      <c r="R28" s="809"/>
      <c r="S28" s="809"/>
      <c r="T28" s="13"/>
    </row>
    <row r="29" spans="1:29">
      <c r="B29" s="1" t="s">
        <v>16</v>
      </c>
      <c r="C29" s="8">
        <f>+D29*(SUM(C13:C15))+(E29*(C12+C16+C17+C18+C19+C20+C21))</f>
        <v>893109589.03278327</v>
      </c>
      <c r="D29" s="192">
        <f>100%-D28-D30-D27</f>
        <v>0.45583333088093936</v>
      </c>
      <c r="E29" s="461">
        <v>0.8</v>
      </c>
      <c r="F29" s="12">
        <f>+C29/$C$26</f>
        <v>0.51287255277762145</v>
      </c>
      <c r="G29" s="26"/>
      <c r="H29" s="136"/>
      <c r="I29" s="1" t="s">
        <v>540</v>
      </c>
      <c r="J29" s="8">
        <f ca="1">+'Construcción y Equipamiento'!D221</f>
        <v>0</v>
      </c>
      <c r="K29" s="617">
        <f ca="1">+J29/$J$26</f>
        <v>0</v>
      </c>
      <c r="L29" s="12"/>
      <c r="M29" s="12"/>
      <c r="N29" s="12"/>
      <c r="Q29" s="506"/>
      <c r="R29" s="453"/>
      <c r="S29" s="212"/>
    </row>
    <row r="30" spans="1:29">
      <c r="B30" s="1" t="s">
        <v>26</v>
      </c>
      <c r="C30" s="460">
        <v>500000000</v>
      </c>
      <c r="D30" s="192">
        <f>+C30/SUM(C13:C15)</f>
        <v>0.34416666911906069</v>
      </c>
      <c r="E30" s="18">
        <v>0</v>
      </c>
      <c r="F30" s="12">
        <f>+C30/$C$26</f>
        <v>0.2871274472223786</v>
      </c>
      <c r="I30" s="1" t="s">
        <v>26</v>
      </c>
      <c r="J30" s="8">
        <f>+'Construcción y Equipamiento'!D144</f>
        <v>499999999.99999982</v>
      </c>
      <c r="K30" s="617">
        <f ca="1">+J30/$J$26</f>
        <v>0.22831826218619949</v>
      </c>
      <c r="L30" s="12"/>
      <c r="M30" s="12"/>
      <c r="N30" s="12"/>
      <c r="Q30" s="14" t="s">
        <v>17</v>
      </c>
      <c r="R30" s="465">
        <v>0</v>
      </c>
      <c r="S30" s="25"/>
    </row>
    <row r="31" spans="1:29">
      <c r="A31" s="28"/>
      <c r="C31" s="1" t="s">
        <v>79</v>
      </c>
      <c r="D31" s="98">
        <f>+SUM(D27:D30)</f>
        <v>1</v>
      </c>
      <c r="E31" s="12">
        <f>+SUM(E27:E30)</f>
        <v>1</v>
      </c>
      <c r="F31" s="12">
        <f>+F30+F29+F28</f>
        <v>1</v>
      </c>
      <c r="G31" s="12"/>
      <c r="H31" s="12"/>
      <c r="I31" s="136"/>
      <c r="J31" s="136"/>
      <c r="K31" s="617">
        <f ca="1">+SUM(K27:K30)</f>
        <v>0.99999999999999978</v>
      </c>
      <c r="P31" s="101"/>
      <c r="Q31" s="166" t="s">
        <v>0</v>
      </c>
      <c r="R31" s="465">
        <v>0</v>
      </c>
    </row>
    <row r="32" spans="1:29">
      <c r="C32" s="12"/>
      <c r="D32" s="12"/>
      <c r="E32" s="12"/>
      <c r="F32" s="8"/>
      <c r="G32" s="12"/>
      <c r="I32" s="1" t="s">
        <v>358</v>
      </c>
      <c r="J32" s="612" t="str">
        <f>+IF('Construcción y Equipamiento'!B99&gt;=20%,"CHECK",FALSE)</f>
        <v>CHECK</v>
      </c>
      <c r="M32" s="615" t="s">
        <v>83</v>
      </c>
      <c r="N32" s="47" t="s">
        <v>535</v>
      </c>
      <c r="Q32" s="20"/>
    </row>
    <row r="33" spans="2:26">
      <c r="B33" s="1" t="s">
        <v>571</v>
      </c>
      <c r="C33" s="461">
        <v>0.02</v>
      </c>
      <c r="I33" s="12"/>
      <c r="J33" s="12"/>
      <c r="K33" s="12"/>
      <c r="M33" s="511">
        <v>2016</v>
      </c>
      <c r="N33" s="614">
        <f t="array" aca="1" ref="N33:N37" ca="1">+TRANSPOSE('Prestación de Servicios'!H129:L129)</f>
        <v>1.0447501337056389</v>
      </c>
      <c r="Q33" s="24" t="s">
        <v>20</v>
      </c>
      <c r="R33" s="503" t="s">
        <v>362</v>
      </c>
      <c r="S33" s="460">
        <f>+(R33="Nominales")*1</f>
        <v>1</v>
      </c>
    </row>
    <row r="34" spans="2:26">
      <c r="B34" s="1" t="s">
        <v>485</v>
      </c>
      <c r="C34" s="764">
        <v>0.03</v>
      </c>
      <c r="I34" s="809" t="s">
        <v>366</v>
      </c>
      <c r="J34" s="809"/>
      <c r="K34" s="809"/>
      <c r="M34" s="511">
        <f>+M33+1</f>
        <v>2017</v>
      </c>
      <c r="N34" s="614">
        <f ca="1"/>
        <v>1.4383332709151411</v>
      </c>
      <c r="S34" s="8"/>
    </row>
    <row r="35" spans="2:26">
      <c r="B35" s="512" t="s">
        <v>17</v>
      </c>
      <c r="C35" s="512"/>
      <c r="D35" s="512"/>
      <c r="E35" s="512"/>
      <c r="F35" s="512"/>
      <c r="G35" s="3"/>
      <c r="I35" s="148" t="s">
        <v>18</v>
      </c>
      <c r="J35" s="148" t="s">
        <v>19</v>
      </c>
      <c r="K35" s="148" t="s">
        <v>271</v>
      </c>
      <c r="L35" s="106"/>
      <c r="M35" s="511">
        <f>+M34+1</f>
        <v>2018</v>
      </c>
      <c r="N35" s="614">
        <f ca="1"/>
        <v>1.462946884291719</v>
      </c>
      <c r="Q35" s="6" t="s">
        <v>364</v>
      </c>
      <c r="R35" s="463">
        <v>0</v>
      </c>
      <c r="S35" s="8"/>
    </row>
    <row r="36" spans="2:26">
      <c r="B36" s="1" t="s">
        <v>275</v>
      </c>
      <c r="F36" s="212">
        <f>+'Formato VI'!F27*(1-G36)</f>
        <v>3425766.6135</v>
      </c>
      <c r="G36" s="608">
        <v>0</v>
      </c>
      <c r="I36" s="1" t="s">
        <v>612</v>
      </c>
      <c r="J36" s="463">
        <v>3.6999999999999998E-2</v>
      </c>
      <c r="K36" s="16">
        <f>+(1+J36)^(1/365)-1</f>
        <v>9.9544486408253974E-5</v>
      </c>
      <c r="M36" s="511">
        <f>+M35+1</f>
        <v>2019</v>
      </c>
      <c r="N36" s="614">
        <f ca="1"/>
        <v>1.4005124495011478</v>
      </c>
      <c r="S36" s="8"/>
    </row>
    <row r="37" spans="2:26">
      <c r="B37" s="1" t="s">
        <v>276</v>
      </c>
      <c r="F37" s="212">
        <f>+'Formato VI'!F28*(1-G37)</f>
        <v>12737671.124852916</v>
      </c>
      <c r="G37" s="608">
        <v>0</v>
      </c>
      <c r="I37" s="1" t="s">
        <v>21</v>
      </c>
      <c r="J37" s="463">
        <v>0.04</v>
      </c>
      <c r="K37" s="16">
        <f>+(1+J37)^(1/360)-1</f>
        <v>1.0895236030306066E-4</v>
      </c>
      <c r="M37" s="511">
        <f>+M36+1</f>
        <v>2020</v>
      </c>
      <c r="N37" s="614">
        <f ca="1"/>
        <v>1.3744773072597165</v>
      </c>
      <c r="Q37" s="6" t="s">
        <v>528</v>
      </c>
      <c r="R37" s="503" t="s">
        <v>533</v>
      </c>
      <c r="S37" s="460">
        <f>+(R37="ON")*1</f>
        <v>1</v>
      </c>
      <c r="W37" s="22"/>
    </row>
    <row r="38" spans="2:26">
      <c r="B38" s="1" t="s">
        <v>564</v>
      </c>
      <c r="F38" s="212">
        <f>+'Formato VI'!F29*(1-G38)</f>
        <v>9442663.5403875001</v>
      </c>
      <c r="G38" s="608">
        <v>0</v>
      </c>
      <c r="I38" s="1" t="s">
        <v>351</v>
      </c>
      <c r="J38" s="575">
        <v>1.2</v>
      </c>
      <c r="K38" s="16"/>
      <c r="M38" s="511"/>
    </row>
    <row r="39" spans="2:26">
      <c r="B39" s="1" t="s">
        <v>565</v>
      </c>
      <c r="F39" s="212">
        <f>+'Formato VI'!F30*(1-G39)</f>
        <v>925501.40827200003</v>
      </c>
      <c r="G39" s="608">
        <v>0</v>
      </c>
      <c r="I39" s="1" t="s">
        <v>613</v>
      </c>
      <c r="J39" s="10">
        <f>+(1+J40)/(1+J36)-1</f>
        <v>5.5930568948891146E-2</v>
      </c>
      <c r="K39" s="16">
        <f>+(1+J39)^(1/360)-1</f>
        <v>1.5118485511478319E-4</v>
      </c>
      <c r="L39" s="107"/>
      <c r="M39" s="106"/>
      <c r="Q39" s="154"/>
    </row>
    <row r="40" spans="2:26">
      <c r="B40" s="1" t="s">
        <v>566</v>
      </c>
      <c r="F40" s="212">
        <f>+'Formato VI'!F31*(1-G40)</f>
        <v>2178987.2036099997</v>
      </c>
      <c r="G40" s="608">
        <v>0</v>
      </c>
      <c r="I40" s="1" t="s">
        <v>532</v>
      </c>
      <c r="J40" s="207">
        <f>+IF($R$33="Reales",J37+J41+J42-J36,J37+J41+J42)</f>
        <v>9.5000000000000001E-2</v>
      </c>
      <c r="K40" s="16">
        <f>+(1+J40)^(1/360)-1</f>
        <v>2.5212723225265243E-4</v>
      </c>
      <c r="P40" s="24"/>
    </row>
    <row r="41" spans="2:26">
      <c r="B41" s="1" t="s">
        <v>567</v>
      </c>
      <c r="F41" s="212">
        <f>+'Formato VI'!F32*(1-G41)</f>
        <v>15595713.374495035</v>
      </c>
      <c r="G41" s="608">
        <v>0</v>
      </c>
      <c r="I41" s="1" t="s">
        <v>22</v>
      </c>
      <c r="J41" s="463">
        <v>0.04</v>
      </c>
      <c r="K41" s="16">
        <f>+(1+J41)^(1/360)-1</f>
        <v>1.0895236030306066E-4</v>
      </c>
      <c r="P41" s="24"/>
      <c r="Q41" s="207"/>
      <c r="Z41" s="12"/>
    </row>
    <row r="42" spans="2:26">
      <c r="B42" s="1" t="s">
        <v>568</v>
      </c>
      <c r="F42" s="212">
        <f>+'Formato VI'!F33*(1-G42)</f>
        <v>977319.73113282386</v>
      </c>
      <c r="G42" s="608">
        <v>0</v>
      </c>
      <c r="I42" s="6" t="s">
        <v>351</v>
      </c>
      <c r="J42" s="463">
        <v>1.4999999999999999E-2</v>
      </c>
      <c r="K42" s="16">
        <f>+(1+J42)^(1/360)-1</f>
        <v>4.1358112150335913E-5</v>
      </c>
      <c r="P42" s="24"/>
      <c r="Q42" s="26"/>
      <c r="Z42" s="107"/>
    </row>
    <row r="43" spans="2:26">
      <c r="B43" s="1" t="s">
        <v>570</v>
      </c>
      <c r="F43" s="212">
        <f>+'Formato VI'!F34*(1-G43)</f>
        <v>11704739.010300001</v>
      </c>
      <c r="G43" s="608">
        <v>0</v>
      </c>
      <c r="I43" s="1" t="s">
        <v>8</v>
      </c>
      <c r="J43" s="463">
        <v>0.03</v>
      </c>
      <c r="K43" s="20">
        <f>+J43/360</f>
        <v>8.3333333333333331E-5</v>
      </c>
      <c r="P43" s="27"/>
      <c r="Q43" s="27"/>
      <c r="R43" s="9"/>
    </row>
    <row r="44" spans="2:26">
      <c r="B44" s="1" t="s">
        <v>531</v>
      </c>
      <c r="F44" s="212">
        <f>+'Prestación de Servicios'!E66</f>
        <v>80211299.409999996</v>
      </c>
      <c r="G44" s="608">
        <v>0</v>
      </c>
      <c r="I44" s="6" t="s">
        <v>126</v>
      </c>
      <c r="J44" s="463">
        <v>5.0000000000000001E-3</v>
      </c>
      <c r="R44" s="9"/>
    </row>
    <row r="45" spans="2:26">
      <c r="B45" s="1" t="s">
        <v>571</v>
      </c>
      <c r="F45" s="462">
        <v>5380000</v>
      </c>
      <c r="G45" s="608"/>
      <c r="I45" s="1" t="s">
        <v>482</v>
      </c>
      <c r="J45" s="464">
        <v>3</v>
      </c>
    </row>
    <row r="46" spans="2:26">
      <c r="B46" s="1" t="s">
        <v>17</v>
      </c>
      <c r="F46" s="462">
        <v>8009977.8149999995</v>
      </c>
      <c r="G46" s="608"/>
    </row>
    <row r="47" spans="2:26">
      <c r="F47" s="212"/>
      <c r="G47" s="608">
        <v>0</v>
      </c>
      <c r="J47" s="8"/>
    </row>
    <row r="48" spans="2:26">
      <c r="B48" s="1" t="s">
        <v>507</v>
      </c>
      <c r="F48" s="462">
        <v>500000</v>
      </c>
      <c r="G48" s="608">
        <v>0</v>
      </c>
      <c r="I48" s="809" t="s">
        <v>540</v>
      </c>
      <c r="J48" s="809"/>
      <c r="K48" s="809"/>
    </row>
    <row r="49" spans="2:10">
      <c r="B49" s="1" t="s">
        <v>481</v>
      </c>
      <c r="F49" s="212">
        <f>+SUM('Formato VIII'!H37:H52)*(1-G49)</f>
        <v>7350000</v>
      </c>
      <c r="G49" s="608">
        <v>0</v>
      </c>
      <c r="I49" s="1" t="s">
        <v>532</v>
      </c>
      <c r="J49" s="463">
        <v>0.12</v>
      </c>
    </row>
    <row r="50" spans="2:10">
      <c r="B50" s="1" t="s">
        <v>364</v>
      </c>
      <c r="F50" s="212">
        <f>+$R$35*'Prestación de Servicios'!$B$30</f>
        <v>0</v>
      </c>
      <c r="G50" s="608">
        <v>0</v>
      </c>
      <c r="I50" s="6" t="s">
        <v>126</v>
      </c>
      <c r="J50" s="463">
        <v>5.0000000000000001E-3</v>
      </c>
    </row>
    <row r="51" spans="2:10">
      <c r="B51" s="19"/>
      <c r="C51" s="19"/>
      <c r="D51" s="19"/>
      <c r="E51" s="19"/>
      <c r="F51" s="609"/>
      <c r="G51" s="95"/>
    </row>
    <row r="52" spans="2:10">
      <c r="F52" s="11"/>
    </row>
    <row r="53" spans="2:10">
      <c r="F53" s="11"/>
    </row>
    <row r="54" spans="2:10">
      <c r="C54" s="11"/>
      <c r="F54" s="11"/>
      <c r="G54" s="22"/>
    </row>
    <row r="55" spans="2:10">
      <c r="C55" s="11"/>
    </row>
    <row r="56" spans="2:10">
      <c r="B56" s="513" t="s">
        <v>492</v>
      </c>
      <c r="C56" s="513"/>
      <c r="D56" s="513"/>
    </row>
    <row r="58" spans="2:10">
      <c r="B58" s="511">
        <v>2014</v>
      </c>
      <c r="C58" s="463">
        <v>3.7999999999999999E-2</v>
      </c>
    </row>
    <row r="59" spans="2:10">
      <c r="B59" s="511">
        <f t="shared" ref="B59:B83" si="2">+B58+1</f>
        <v>2015</v>
      </c>
      <c r="C59" s="463">
        <v>0.04</v>
      </c>
    </row>
    <row r="60" spans="2:10">
      <c r="B60" s="511">
        <f t="shared" si="2"/>
        <v>2016</v>
      </c>
      <c r="C60" s="463">
        <v>0.04</v>
      </c>
      <c r="F60" s="22"/>
    </row>
    <row r="61" spans="2:10">
      <c r="B61" s="511">
        <f t="shared" si="2"/>
        <v>2017</v>
      </c>
      <c r="C61" s="463">
        <v>4.4999999999999998E-2</v>
      </c>
      <c r="F61" s="22"/>
    </row>
    <row r="62" spans="2:10">
      <c r="B62" s="511">
        <f t="shared" si="2"/>
        <v>2018</v>
      </c>
      <c r="C62" s="463">
        <v>4.4999999999999998E-2</v>
      </c>
      <c r="F62" s="22"/>
    </row>
    <row r="63" spans="2:10">
      <c r="B63" s="511">
        <f t="shared" si="2"/>
        <v>2019</v>
      </c>
      <c r="C63" s="463">
        <v>4.4999999999999998E-2</v>
      </c>
    </row>
    <row r="64" spans="2:10">
      <c r="B64" s="511">
        <f t="shared" si="2"/>
        <v>2020</v>
      </c>
      <c r="C64" s="463">
        <v>4.4999999999999998E-2</v>
      </c>
    </row>
    <row r="65" spans="2:18">
      <c r="B65" s="511">
        <f t="shared" si="2"/>
        <v>2021</v>
      </c>
      <c r="C65" s="463">
        <v>0.05</v>
      </c>
    </row>
    <row r="66" spans="2:18">
      <c r="B66" s="511">
        <f t="shared" si="2"/>
        <v>2022</v>
      </c>
      <c r="C66" s="463">
        <v>0.05</v>
      </c>
    </row>
    <row r="67" spans="2:18">
      <c r="B67" s="511">
        <f t="shared" si="2"/>
        <v>2023</v>
      </c>
      <c r="C67" s="463">
        <v>0.05</v>
      </c>
    </row>
    <row r="68" spans="2:18">
      <c r="B68" s="511">
        <f t="shared" si="2"/>
        <v>2024</v>
      </c>
      <c r="C68" s="463">
        <v>0.05</v>
      </c>
    </row>
    <row r="69" spans="2:18">
      <c r="B69" s="511">
        <f t="shared" si="2"/>
        <v>2025</v>
      </c>
      <c r="C69" s="463">
        <v>0.05</v>
      </c>
    </row>
    <row r="70" spans="2:18">
      <c r="B70" s="511">
        <f t="shared" si="2"/>
        <v>2026</v>
      </c>
      <c r="C70" s="463">
        <v>0.05</v>
      </c>
    </row>
    <row r="71" spans="2:18">
      <c r="B71" s="511">
        <f t="shared" si="2"/>
        <v>2027</v>
      </c>
      <c r="C71" s="463">
        <v>0.05</v>
      </c>
    </row>
    <row r="72" spans="2:18">
      <c r="B72" s="511">
        <f t="shared" si="2"/>
        <v>2028</v>
      </c>
      <c r="C72" s="463">
        <v>0.05</v>
      </c>
    </row>
    <row r="73" spans="2:18">
      <c r="B73" s="511">
        <f t="shared" si="2"/>
        <v>2029</v>
      </c>
      <c r="C73" s="463">
        <v>0.05</v>
      </c>
    </row>
    <row r="74" spans="2:18">
      <c r="B74" s="511">
        <f t="shared" si="2"/>
        <v>2030</v>
      </c>
      <c r="C74" s="463">
        <v>0.05</v>
      </c>
    </row>
    <row r="75" spans="2:18">
      <c r="B75" s="511">
        <f t="shared" si="2"/>
        <v>2031</v>
      </c>
      <c r="C75" s="463">
        <v>0.05</v>
      </c>
    </row>
    <row r="76" spans="2:18">
      <c r="B76" s="511">
        <f t="shared" si="2"/>
        <v>2032</v>
      </c>
      <c r="C76" s="463">
        <v>0.05</v>
      </c>
    </row>
    <row r="77" spans="2:18">
      <c r="B77" s="511">
        <f t="shared" si="2"/>
        <v>2033</v>
      </c>
      <c r="C77" s="463">
        <v>0.05</v>
      </c>
    </row>
    <row r="78" spans="2:18">
      <c r="B78" s="511">
        <f t="shared" si="2"/>
        <v>2034</v>
      </c>
      <c r="C78" s="463">
        <v>0.05</v>
      </c>
    </row>
    <row r="79" spans="2:18">
      <c r="B79" s="511">
        <f t="shared" si="2"/>
        <v>2035</v>
      </c>
      <c r="C79" s="463">
        <v>0.05</v>
      </c>
      <c r="P79" s="342"/>
      <c r="Q79" s="342"/>
      <c r="R79" s="342"/>
    </row>
    <row r="80" spans="2:18">
      <c r="B80" s="511">
        <f t="shared" si="2"/>
        <v>2036</v>
      </c>
      <c r="C80" s="463">
        <v>0.05</v>
      </c>
      <c r="P80" s="317" t="s">
        <v>371</v>
      </c>
    </row>
    <row r="81" spans="2:16">
      <c r="B81" s="511">
        <f t="shared" si="2"/>
        <v>2037</v>
      </c>
      <c r="C81" s="463">
        <v>0.05</v>
      </c>
      <c r="P81" s="318" t="s">
        <v>372</v>
      </c>
    </row>
    <row r="82" spans="2:16">
      <c r="B82" s="511">
        <f t="shared" si="2"/>
        <v>2038</v>
      </c>
      <c r="C82" s="463">
        <v>0.05</v>
      </c>
      <c r="P82" s="14"/>
    </row>
    <row r="83" spans="2:16">
      <c r="B83" s="511">
        <f t="shared" si="2"/>
        <v>2039</v>
      </c>
      <c r="C83" s="463">
        <v>0.05</v>
      </c>
    </row>
    <row r="89" spans="2:16">
      <c r="B89" s="611"/>
    </row>
    <row r="90" spans="2:16">
      <c r="B90" s="611"/>
    </row>
    <row r="91" spans="2:16">
      <c r="C91" s="22"/>
    </row>
    <row r="92" spans="2:16">
      <c r="B92" s="8"/>
    </row>
    <row r="93" spans="2:16">
      <c r="B93" s="8"/>
    </row>
  </sheetData>
  <mergeCells count="8">
    <mergeCell ref="I48:K48"/>
    <mergeCell ref="B10:G10"/>
    <mergeCell ref="I34:K34"/>
    <mergeCell ref="Q28:S28"/>
    <mergeCell ref="Q10:S10"/>
    <mergeCell ref="Q17:S17"/>
    <mergeCell ref="I10:K10"/>
    <mergeCell ref="Q22:S22"/>
  </mergeCells>
  <dataValidations count="2">
    <dataValidation type="list" allowBlank="1" showInputMessage="1" showErrorMessage="1" sqref="R33">
      <formula1>$X$9:$X$10</formula1>
    </dataValidation>
    <dataValidation type="list" allowBlank="1" showInputMessage="1" showErrorMessage="1" sqref="R37">
      <formula1>$X$13:$X$14</formula1>
    </dataValidation>
  </dataValidations>
  <printOptions horizontalCentered="1" verticalCentered="1"/>
  <pageMargins left="0.25" right="0.25" top="0.75" bottom="0.75" header="0.3" footer="0.3"/>
  <pageSetup scale="40" pageOrder="overThenDown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XFD247"/>
  <sheetViews>
    <sheetView showGridLines="0" topLeftCell="A118" zoomScale="60" zoomScaleNormal="60" workbookViewId="0">
      <selection activeCell="D96" sqref="D96"/>
    </sheetView>
  </sheetViews>
  <sheetFormatPr baseColWidth="10" defaultRowHeight="15"/>
  <cols>
    <col min="1" max="1" width="28.5703125" style="1" bestFit="1" customWidth="1"/>
    <col min="2" max="2" width="11.42578125" style="1"/>
    <col min="3" max="3" width="17" style="1" bestFit="1" customWidth="1"/>
    <col min="4" max="4" width="20.140625" style="4" bestFit="1" customWidth="1"/>
    <col min="5" max="5" width="18.7109375" style="1" bestFit="1" customWidth="1"/>
    <col min="6" max="6" width="20.140625" style="1" customWidth="1"/>
    <col min="7" max="7" width="18.28515625" style="1" bestFit="1" customWidth="1"/>
    <col min="8" max="8" width="20.140625" style="1" bestFit="1" customWidth="1"/>
    <col min="9" max="13" width="17.7109375" style="1" bestFit="1" customWidth="1"/>
    <col min="14" max="14" width="17.42578125" style="1" customWidth="1"/>
    <col min="15" max="16" width="17.7109375" style="1" bestFit="1" customWidth="1"/>
    <col min="17" max="17" width="19" style="1" bestFit="1" customWidth="1"/>
    <col min="18" max="18" width="18.28515625" style="1" customWidth="1"/>
    <col min="19" max="21" width="16.85546875" style="1" bestFit="1" customWidth="1"/>
    <col min="22" max="22" width="16.28515625" style="1" bestFit="1" customWidth="1"/>
    <col min="23" max="25" width="16.85546875" style="1" bestFit="1" customWidth="1"/>
    <col min="26" max="26" width="34.7109375" style="14" bestFit="1" customWidth="1"/>
    <col min="27" max="27" width="13" style="14" bestFit="1" customWidth="1"/>
    <col min="28" max="16384" width="11.42578125" style="14"/>
  </cols>
  <sheetData>
    <row r="10" spans="1:28">
      <c r="E10" s="1">
        <f>+YEAR(E11)</f>
        <v>2014</v>
      </c>
      <c r="F10" s="1">
        <f t="shared" ref="F10:Y10" si="0">+YEAR(F11)</f>
        <v>2014</v>
      </c>
      <c r="G10" s="1">
        <f t="shared" si="0"/>
        <v>2014</v>
      </c>
      <c r="H10" s="1">
        <f t="shared" si="0"/>
        <v>2014</v>
      </c>
      <c r="I10" s="1">
        <f t="shared" si="0"/>
        <v>2015</v>
      </c>
      <c r="J10" s="1">
        <f t="shared" si="0"/>
        <v>2015</v>
      </c>
      <c r="K10" s="1">
        <f t="shared" si="0"/>
        <v>2015</v>
      </c>
      <c r="L10" s="1">
        <f t="shared" si="0"/>
        <v>2015</v>
      </c>
      <c r="M10" s="1">
        <f t="shared" si="0"/>
        <v>2015</v>
      </c>
      <c r="N10" s="1">
        <f t="shared" si="0"/>
        <v>2015</v>
      </c>
      <c r="O10" s="1">
        <f t="shared" si="0"/>
        <v>2015</v>
      </c>
      <c r="P10" s="1">
        <f t="shared" si="0"/>
        <v>2015</v>
      </c>
      <c r="Q10" s="1">
        <f t="shared" si="0"/>
        <v>2015</v>
      </c>
      <c r="R10" s="1">
        <f t="shared" si="0"/>
        <v>2015</v>
      </c>
      <c r="S10" s="1">
        <f t="shared" si="0"/>
        <v>2015</v>
      </c>
      <c r="T10" s="1">
        <f t="shared" si="0"/>
        <v>2015</v>
      </c>
      <c r="U10" s="1">
        <f t="shared" si="0"/>
        <v>2016</v>
      </c>
      <c r="V10" s="1">
        <f t="shared" si="0"/>
        <v>2016</v>
      </c>
      <c r="W10" s="1">
        <f t="shared" si="0"/>
        <v>2016</v>
      </c>
      <c r="X10" s="1">
        <f t="shared" si="0"/>
        <v>2016</v>
      </c>
      <c r="Y10" s="1">
        <f t="shared" si="0"/>
        <v>2016</v>
      </c>
    </row>
    <row r="11" spans="1:28" s="656" customFormat="1">
      <c r="A11" s="29"/>
      <c r="B11" s="29"/>
      <c r="C11" s="29"/>
      <c r="D11" s="29" t="s">
        <v>25</v>
      </c>
      <c r="E11" s="112">
        <v>41883</v>
      </c>
      <c r="F11" s="112">
        <v>41913</v>
      </c>
      <c r="G11" s="112">
        <v>41944</v>
      </c>
      <c r="H11" s="112">
        <v>41974</v>
      </c>
      <c r="I11" s="112">
        <v>42005</v>
      </c>
      <c r="J11" s="112">
        <v>42036</v>
      </c>
      <c r="K11" s="112">
        <v>42064</v>
      </c>
      <c r="L11" s="112">
        <v>42095</v>
      </c>
      <c r="M11" s="112">
        <v>42125</v>
      </c>
      <c r="N11" s="112">
        <v>42156</v>
      </c>
      <c r="O11" s="112">
        <v>42186</v>
      </c>
      <c r="P11" s="112">
        <v>42217</v>
      </c>
      <c r="Q11" s="112">
        <v>42248</v>
      </c>
      <c r="R11" s="112">
        <v>42278</v>
      </c>
      <c r="S11" s="112">
        <v>42309</v>
      </c>
      <c r="T11" s="112">
        <v>42339</v>
      </c>
      <c r="U11" s="112">
        <v>42370</v>
      </c>
      <c r="V11" s="112">
        <v>42401</v>
      </c>
      <c r="W11" s="112">
        <v>42430</v>
      </c>
      <c r="X11" s="112">
        <v>42461</v>
      </c>
      <c r="Y11" s="112">
        <v>42491</v>
      </c>
      <c r="Z11" s="655"/>
      <c r="AA11" s="655"/>
      <c r="AB11" s="655"/>
    </row>
    <row r="12" spans="1:28">
      <c r="A12" s="4" t="s">
        <v>28</v>
      </c>
    </row>
    <row r="13" spans="1:28">
      <c r="B13" s="1" t="s">
        <v>29</v>
      </c>
      <c r="E13" s="472">
        <f>+Supuestos!R19</f>
        <v>41898</v>
      </c>
      <c r="F13" s="472">
        <f>+E14+1</f>
        <v>41913</v>
      </c>
      <c r="G13" s="472">
        <f t="shared" ref="G13:Y13" si="1">+F14+1</f>
        <v>41944</v>
      </c>
      <c r="H13" s="472">
        <f t="shared" si="1"/>
        <v>41974</v>
      </c>
      <c r="I13" s="472">
        <f t="shared" si="1"/>
        <v>42005</v>
      </c>
      <c r="J13" s="472">
        <f t="shared" si="1"/>
        <v>42036</v>
      </c>
      <c r="K13" s="472">
        <f t="shared" si="1"/>
        <v>42064</v>
      </c>
      <c r="L13" s="472">
        <f t="shared" si="1"/>
        <v>42095</v>
      </c>
      <c r="M13" s="472">
        <f t="shared" si="1"/>
        <v>42125</v>
      </c>
      <c r="N13" s="472">
        <f t="shared" si="1"/>
        <v>42156</v>
      </c>
      <c r="O13" s="472">
        <f t="shared" si="1"/>
        <v>42186</v>
      </c>
      <c r="P13" s="472">
        <f t="shared" si="1"/>
        <v>42217</v>
      </c>
      <c r="Q13" s="472">
        <f t="shared" si="1"/>
        <v>42248</v>
      </c>
      <c r="R13" s="472">
        <f t="shared" si="1"/>
        <v>42278</v>
      </c>
      <c r="S13" s="472">
        <f t="shared" si="1"/>
        <v>42309</v>
      </c>
      <c r="T13" s="472">
        <f t="shared" si="1"/>
        <v>42339</v>
      </c>
      <c r="U13" s="472">
        <f t="shared" si="1"/>
        <v>42370</v>
      </c>
      <c r="V13" s="472">
        <f t="shared" si="1"/>
        <v>42401</v>
      </c>
      <c r="W13" s="472">
        <f t="shared" si="1"/>
        <v>42430</v>
      </c>
      <c r="X13" s="472">
        <f t="shared" si="1"/>
        <v>42461</v>
      </c>
      <c r="Y13" s="472">
        <f t="shared" si="1"/>
        <v>42491</v>
      </c>
      <c r="Z13" s="657"/>
      <c r="AA13" s="657"/>
      <c r="AB13" s="657"/>
    </row>
    <row r="14" spans="1:28">
      <c r="B14" s="1" t="s">
        <v>30</v>
      </c>
      <c r="E14" s="472">
        <f>+EOMONTH(E13,0)</f>
        <v>41912</v>
      </c>
      <c r="F14" s="472">
        <f t="shared" ref="F14:L14" si="2">+EOMONTH(F13,0)</f>
        <v>41943</v>
      </c>
      <c r="G14" s="472">
        <f t="shared" si="2"/>
        <v>41973</v>
      </c>
      <c r="H14" s="472">
        <f t="shared" si="2"/>
        <v>42004</v>
      </c>
      <c r="I14" s="472">
        <f t="shared" si="2"/>
        <v>42035</v>
      </c>
      <c r="J14" s="472">
        <f t="shared" si="2"/>
        <v>42063</v>
      </c>
      <c r="K14" s="472">
        <f t="shared" si="2"/>
        <v>42094</v>
      </c>
      <c r="L14" s="472">
        <f t="shared" si="2"/>
        <v>42124</v>
      </c>
      <c r="M14" s="472">
        <f t="shared" ref="M14:X14" si="3">+EOMONTH(M13,0)</f>
        <v>42155</v>
      </c>
      <c r="N14" s="472">
        <f t="shared" si="3"/>
        <v>42185</v>
      </c>
      <c r="O14" s="472">
        <f t="shared" si="3"/>
        <v>42216</v>
      </c>
      <c r="P14" s="472">
        <f t="shared" si="3"/>
        <v>42247</v>
      </c>
      <c r="Q14" s="472">
        <f t="shared" si="3"/>
        <v>42277</v>
      </c>
      <c r="R14" s="472">
        <f t="shared" si="3"/>
        <v>42308</v>
      </c>
      <c r="S14" s="472">
        <f t="shared" si="3"/>
        <v>42338</v>
      </c>
      <c r="T14" s="472">
        <f t="shared" si="3"/>
        <v>42369</v>
      </c>
      <c r="U14" s="472">
        <f t="shared" si="3"/>
        <v>42400</v>
      </c>
      <c r="V14" s="472">
        <f t="shared" si="3"/>
        <v>42429</v>
      </c>
      <c r="W14" s="472">
        <f t="shared" si="3"/>
        <v>42460</v>
      </c>
      <c r="X14" s="472">
        <f t="shared" si="3"/>
        <v>42490</v>
      </c>
      <c r="Y14" s="472">
        <v>42475</v>
      </c>
      <c r="Z14" s="658"/>
      <c r="AA14" s="658"/>
      <c r="AB14" s="658"/>
    </row>
    <row r="15" spans="1:28">
      <c r="B15" s="1" t="s">
        <v>31</v>
      </c>
      <c r="E15" s="161">
        <f t="shared" ref="E15:L15" si="4">+E14-E13</f>
        <v>14</v>
      </c>
      <c r="F15" s="161">
        <f t="shared" si="4"/>
        <v>30</v>
      </c>
      <c r="G15" s="161">
        <f t="shared" si="4"/>
        <v>29</v>
      </c>
      <c r="H15" s="161">
        <f t="shared" si="4"/>
        <v>30</v>
      </c>
      <c r="I15" s="161">
        <f t="shared" si="4"/>
        <v>30</v>
      </c>
      <c r="J15" s="161">
        <f t="shared" si="4"/>
        <v>27</v>
      </c>
      <c r="K15" s="161">
        <f t="shared" si="4"/>
        <v>30</v>
      </c>
      <c r="L15" s="161">
        <f t="shared" si="4"/>
        <v>29</v>
      </c>
      <c r="M15" s="161">
        <f t="shared" ref="M15:Y15" si="5">+M14-M13</f>
        <v>30</v>
      </c>
      <c r="N15" s="161">
        <f t="shared" si="5"/>
        <v>29</v>
      </c>
      <c r="O15" s="161">
        <f t="shared" si="5"/>
        <v>30</v>
      </c>
      <c r="P15" s="161">
        <f t="shared" si="5"/>
        <v>30</v>
      </c>
      <c r="Q15" s="161">
        <f t="shared" si="5"/>
        <v>29</v>
      </c>
      <c r="R15" s="161">
        <f t="shared" si="5"/>
        <v>30</v>
      </c>
      <c r="S15" s="161">
        <f t="shared" si="5"/>
        <v>29</v>
      </c>
      <c r="T15" s="161">
        <f t="shared" si="5"/>
        <v>30</v>
      </c>
      <c r="U15" s="161">
        <f t="shared" si="5"/>
        <v>30</v>
      </c>
      <c r="V15" s="161">
        <f t="shared" si="5"/>
        <v>28</v>
      </c>
      <c r="W15" s="161">
        <f t="shared" si="5"/>
        <v>30</v>
      </c>
      <c r="X15" s="161">
        <f t="shared" si="5"/>
        <v>29</v>
      </c>
      <c r="Y15" s="161">
        <f t="shared" si="5"/>
        <v>-16</v>
      </c>
      <c r="Z15" s="454"/>
      <c r="AA15" s="454"/>
      <c r="AB15" s="454"/>
    </row>
    <row r="16" spans="1:28"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454"/>
      <c r="AA16" s="454"/>
      <c r="AB16" s="454"/>
    </row>
    <row r="17" spans="1:16384">
      <c r="A17" s="4" t="s">
        <v>18</v>
      </c>
      <c r="B17" s="1" t="s">
        <v>20</v>
      </c>
      <c r="E17" s="473">
        <f>+Supuestos!$C$58*Supuestos!$S$33</f>
        <v>3.7999999999999999E-2</v>
      </c>
      <c r="F17" s="473">
        <f>+Supuestos!$C$58*Supuestos!$S$33</f>
        <v>3.7999999999999999E-2</v>
      </c>
      <c r="G17" s="473">
        <f>+Supuestos!$C$58*Supuestos!$S$33</f>
        <v>3.7999999999999999E-2</v>
      </c>
      <c r="H17" s="473">
        <f>+Supuestos!$C$58*Supuestos!$S$33</f>
        <v>3.7999999999999999E-2</v>
      </c>
      <c r="I17" s="473">
        <f>+Supuestos!$C$58*Supuestos!$S$33</f>
        <v>3.7999999999999999E-2</v>
      </c>
      <c r="J17" s="473">
        <f>+Supuestos!$C$59*Supuestos!$S$33</f>
        <v>0.04</v>
      </c>
      <c r="K17" s="473">
        <f>+Supuestos!$C$59*Supuestos!$S$33</f>
        <v>0.04</v>
      </c>
      <c r="L17" s="473">
        <f>+Supuestos!$C$59*Supuestos!$S$33</f>
        <v>0.04</v>
      </c>
      <c r="M17" s="473">
        <f>+Supuestos!$C$59*Supuestos!$S$33</f>
        <v>0.04</v>
      </c>
      <c r="N17" s="473">
        <f>+Supuestos!$C$59*Supuestos!$S$33</f>
        <v>0.04</v>
      </c>
      <c r="O17" s="473">
        <f>+Supuestos!$C$59*Supuestos!$S$33</f>
        <v>0.04</v>
      </c>
      <c r="P17" s="473">
        <f>+Supuestos!$C$59*Supuestos!$S$33</f>
        <v>0.04</v>
      </c>
      <c r="Q17" s="473">
        <f>+Supuestos!$C$59*Supuestos!$S$33</f>
        <v>0.04</v>
      </c>
      <c r="R17" s="473">
        <f>+Supuestos!$C$59*Supuestos!$S$33</f>
        <v>0.04</v>
      </c>
      <c r="S17" s="473">
        <f>+Supuestos!$C$59*Supuestos!$S$33</f>
        <v>0.04</v>
      </c>
      <c r="T17" s="473">
        <f>+Supuestos!$C$59*Supuestos!$S$33</f>
        <v>0.04</v>
      </c>
      <c r="U17" s="473">
        <f>+Supuestos!$C$59*Supuestos!$S$33</f>
        <v>0.04</v>
      </c>
      <c r="V17" s="473">
        <f>+Supuestos!$C$60*Supuestos!$S$33</f>
        <v>0.04</v>
      </c>
      <c r="W17" s="473">
        <f>+Supuestos!$C$60*Supuestos!$S$33</f>
        <v>0.04</v>
      </c>
      <c r="X17" s="473">
        <f>+Supuestos!$C$60*Supuestos!$S$33</f>
        <v>0.04</v>
      </c>
      <c r="Y17" s="473">
        <f>+Supuestos!$C$60*Supuestos!$S$33</f>
        <v>0.04</v>
      </c>
    </row>
    <row r="18" spans="1:16384">
      <c r="B18" s="1" t="s">
        <v>134</v>
      </c>
      <c r="D18" s="94"/>
      <c r="E18" s="473">
        <f>((1+E$17)^(1/365)-1)*E$15</f>
        <v>1.430596338532375E-3</v>
      </c>
      <c r="F18" s="473">
        <f>((1+F$17)^(1/365)-1)*F$15</f>
        <v>3.065563582569375E-3</v>
      </c>
      <c r="G18" s="473">
        <f t="shared" ref="G18:Y18" si="6">((1+G$17)^(1/365)-1)*G$15</f>
        <v>2.9633781298170625E-3</v>
      </c>
      <c r="H18" s="473">
        <f t="shared" si="6"/>
        <v>3.065563582569375E-3</v>
      </c>
      <c r="I18" s="473">
        <f t="shared" si="6"/>
        <v>3.065563582569375E-3</v>
      </c>
      <c r="J18" s="473">
        <f t="shared" si="6"/>
        <v>2.9014141147523098E-3</v>
      </c>
      <c r="K18" s="473">
        <f t="shared" si="6"/>
        <v>3.2237934608358998E-3</v>
      </c>
      <c r="L18" s="473">
        <f t="shared" si="6"/>
        <v>3.1163336788080365E-3</v>
      </c>
      <c r="M18" s="473">
        <f t="shared" si="6"/>
        <v>3.2237934608358998E-3</v>
      </c>
      <c r="N18" s="473">
        <f t="shared" si="6"/>
        <v>3.1163336788080365E-3</v>
      </c>
      <c r="O18" s="473">
        <f t="shared" si="6"/>
        <v>3.2237934608358998E-3</v>
      </c>
      <c r="P18" s="473">
        <f t="shared" si="6"/>
        <v>3.2237934608358998E-3</v>
      </c>
      <c r="Q18" s="473">
        <f t="shared" si="6"/>
        <v>3.1163336788080365E-3</v>
      </c>
      <c r="R18" s="473">
        <f t="shared" si="6"/>
        <v>3.2237934608358998E-3</v>
      </c>
      <c r="S18" s="473">
        <f t="shared" si="6"/>
        <v>3.1163336788080365E-3</v>
      </c>
      <c r="T18" s="473">
        <f t="shared" si="6"/>
        <v>3.2237934608358998E-3</v>
      </c>
      <c r="U18" s="473">
        <f t="shared" si="6"/>
        <v>3.2237934608358998E-3</v>
      </c>
      <c r="V18" s="473">
        <f t="shared" si="6"/>
        <v>3.0088738967801731E-3</v>
      </c>
      <c r="W18" s="473">
        <f t="shared" si="6"/>
        <v>3.2237934608358998E-3</v>
      </c>
      <c r="X18" s="473">
        <f t="shared" si="6"/>
        <v>3.1163336788080365E-3</v>
      </c>
      <c r="Y18" s="473">
        <f t="shared" si="6"/>
        <v>-1.7193565124458132E-3</v>
      </c>
      <c r="Z18" s="659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</row>
    <row r="19" spans="1:16384">
      <c r="B19" s="1" t="s">
        <v>493</v>
      </c>
      <c r="D19" s="94"/>
      <c r="E19" s="473">
        <f>+Supuestos!$J$40</f>
        <v>9.5000000000000001E-2</v>
      </c>
      <c r="F19" s="473">
        <f>+Supuestos!$J$40</f>
        <v>9.5000000000000001E-2</v>
      </c>
      <c r="G19" s="473">
        <f>+Supuestos!$J$40</f>
        <v>9.5000000000000001E-2</v>
      </c>
      <c r="H19" s="473">
        <f>+Supuestos!$J$40</f>
        <v>9.5000000000000001E-2</v>
      </c>
      <c r="I19" s="473">
        <f>+Supuestos!$J$40</f>
        <v>9.5000000000000001E-2</v>
      </c>
      <c r="J19" s="473">
        <f>+Supuestos!$J$40</f>
        <v>9.5000000000000001E-2</v>
      </c>
      <c r="K19" s="473">
        <f>+Supuestos!$J$40</f>
        <v>9.5000000000000001E-2</v>
      </c>
      <c r="L19" s="473">
        <f>+Supuestos!$J$40</f>
        <v>9.5000000000000001E-2</v>
      </c>
      <c r="M19" s="473">
        <f>+Supuestos!$J$40</f>
        <v>9.5000000000000001E-2</v>
      </c>
      <c r="N19" s="473">
        <f>+Supuestos!$J$40</f>
        <v>9.5000000000000001E-2</v>
      </c>
      <c r="O19" s="473">
        <f>+Supuestos!$J$40</f>
        <v>9.5000000000000001E-2</v>
      </c>
      <c r="P19" s="473">
        <f>+Supuestos!$J$40</f>
        <v>9.5000000000000001E-2</v>
      </c>
      <c r="Q19" s="473">
        <f>+Supuestos!$J$40</f>
        <v>9.5000000000000001E-2</v>
      </c>
      <c r="R19" s="473">
        <f>+Supuestos!$J$40</f>
        <v>9.5000000000000001E-2</v>
      </c>
      <c r="S19" s="473">
        <f>+Supuestos!$J$40</f>
        <v>9.5000000000000001E-2</v>
      </c>
      <c r="T19" s="473">
        <f>+Supuestos!$J$40</f>
        <v>9.5000000000000001E-2</v>
      </c>
      <c r="U19" s="473">
        <f>+Supuestos!$J$40</f>
        <v>9.5000000000000001E-2</v>
      </c>
      <c r="V19" s="473">
        <f>+Supuestos!$J$40</f>
        <v>9.5000000000000001E-2</v>
      </c>
      <c r="W19" s="473">
        <f>+Supuestos!$J$40</f>
        <v>9.5000000000000001E-2</v>
      </c>
      <c r="X19" s="473">
        <f>+Supuestos!$J$40</f>
        <v>9.5000000000000001E-2</v>
      </c>
      <c r="Y19" s="473">
        <f>+Supuestos!$J$40</f>
        <v>9.5000000000000001E-2</v>
      </c>
      <c r="Z19" s="659"/>
      <c r="AA19" s="659"/>
      <c r="AB19" s="659"/>
      <c r="AC19" s="659"/>
      <c r="AD19" s="659"/>
      <c r="AE19" s="659"/>
      <c r="AF19" s="659"/>
      <c r="AG19" s="659"/>
      <c r="AH19" s="659"/>
      <c r="AI19" s="659"/>
      <c r="AJ19" s="659"/>
      <c r="AK19" s="659"/>
      <c r="AL19" s="659"/>
      <c r="AM19" s="659"/>
      <c r="AN19" s="659"/>
      <c r="AO19" s="659"/>
      <c r="AP19" s="659"/>
      <c r="AQ19" s="659"/>
      <c r="AR19" s="659"/>
      <c r="AS19" s="659"/>
    </row>
    <row r="20" spans="1:16384">
      <c r="B20" s="1" t="s">
        <v>135</v>
      </c>
      <c r="D20" s="94"/>
      <c r="E20" s="473">
        <f>+(E$19/360)*E$15</f>
        <v>3.6944444444444446E-3</v>
      </c>
      <c r="F20" s="473">
        <f t="shared" ref="F20:Y20" si="7">+(F$19/360)*F$15</f>
        <v>7.9166666666666673E-3</v>
      </c>
      <c r="G20" s="473">
        <f t="shared" si="7"/>
        <v>7.6527777777777783E-3</v>
      </c>
      <c r="H20" s="473">
        <f t="shared" si="7"/>
        <v>7.9166666666666673E-3</v>
      </c>
      <c r="I20" s="473">
        <f t="shared" si="7"/>
        <v>7.9166666666666673E-3</v>
      </c>
      <c r="J20" s="473">
        <f t="shared" si="7"/>
        <v>7.1250000000000011E-3</v>
      </c>
      <c r="K20" s="473">
        <f t="shared" si="7"/>
        <v>7.9166666666666673E-3</v>
      </c>
      <c r="L20" s="473">
        <f t="shared" si="7"/>
        <v>7.6527777777777783E-3</v>
      </c>
      <c r="M20" s="473">
        <f t="shared" si="7"/>
        <v>7.9166666666666673E-3</v>
      </c>
      <c r="N20" s="473">
        <f t="shared" si="7"/>
        <v>7.6527777777777783E-3</v>
      </c>
      <c r="O20" s="473">
        <f t="shared" si="7"/>
        <v>7.9166666666666673E-3</v>
      </c>
      <c r="P20" s="473">
        <f t="shared" si="7"/>
        <v>7.9166666666666673E-3</v>
      </c>
      <c r="Q20" s="473">
        <f t="shared" si="7"/>
        <v>7.6527777777777783E-3</v>
      </c>
      <c r="R20" s="473">
        <f t="shared" si="7"/>
        <v>7.9166666666666673E-3</v>
      </c>
      <c r="S20" s="473">
        <f t="shared" si="7"/>
        <v>7.6527777777777783E-3</v>
      </c>
      <c r="T20" s="473">
        <f t="shared" si="7"/>
        <v>7.9166666666666673E-3</v>
      </c>
      <c r="U20" s="473">
        <f t="shared" si="7"/>
        <v>7.9166666666666673E-3</v>
      </c>
      <c r="V20" s="473">
        <f t="shared" si="7"/>
        <v>7.3888888888888893E-3</v>
      </c>
      <c r="W20" s="473">
        <f t="shared" si="7"/>
        <v>7.9166666666666673E-3</v>
      </c>
      <c r="X20" s="473">
        <f t="shared" si="7"/>
        <v>7.6527777777777783E-3</v>
      </c>
      <c r="Y20" s="473">
        <f t="shared" si="7"/>
        <v>-4.2222222222222227E-3</v>
      </c>
      <c r="Z20" s="659"/>
      <c r="AA20" s="659"/>
      <c r="AB20" s="659"/>
    </row>
    <row r="21" spans="1:16384">
      <c r="B21" s="1" t="s">
        <v>540</v>
      </c>
      <c r="E21" s="473">
        <f>+Supuestos!$J$49</f>
        <v>0.12</v>
      </c>
      <c r="F21" s="473">
        <f>+Supuestos!$J$49</f>
        <v>0.12</v>
      </c>
      <c r="G21" s="473">
        <f>+Supuestos!$J$49</f>
        <v>0.12</v>
      </c>
      <c r="H21" s="473">
        <f>+Supuestos!$J$49</f>
        <v>0.12</v>
      </c>
      <c r="I21" s="473">
        <f>+Supuestos!$J$49</f>
        <v>0.12</v>
      </c>
      <c r="J21" s="473">
        <f>+Supuestos!$J$49</f>
        <v>0.12</v>
      </c>
      <c r="K21" s="473">
        <f>+Supuestos!$J$49</f>
        <v>0.12</v>
      </c>
      <c r="L21" s="473">
        <f>+Supuestos!$J$49</f>
        <v>0.12</v>
      </c>
      <c r="M21" s="473">
        <f>+Supuestos!$J$49</f>
        <v>0.12</v>
      </c>
      <c r="N21" s="473">
        <f>+Supuestos!$J$49</f>
        <v>0.12</v>
      </c>
      <c r="O21" s="473">
        <f>+Supuestos!$J$49</f>
        <v>0.12</v>
      </c>
      <c r="P21" s="473">
        <f>+Supuestos!$J$49</f>
        <v>0.12</v>
      </c>
      <c r="Q21" s="473">
        <f>+Supuestos!$J$49</f>
        <v>0.12</v>
      </c>
      <c r="R21" s="473">
        <f>+Supuestos!$J$49</f>
        <v>0.12</v>
      </c>
      <c r="S21" s="473">
        <f>+Supuestos!$J$49</f>
        <v>0.12</v>
      </c>
      <c r="T21" s="473">
        <f>+Supuestos!$J$49</f>
        <v>0.12</v>
      </c>
      <c r="U21" s="473">
        <f>+Supuestos!$J$49</f>
        <v>0.12</v>
      </c>
      <c r="V21" s="473">
        <f>+Supuestos!$J$49</f>
        <v>0.12</v>
      </c>
      <c r="W21" s="473">
        <f>+Supuestos!$J$49</f>
        <v>0.12</v>
      </c>
      <c r="X21" s="473">
        <f>+Supuestos!$J$49</f>
        <v>0.12</v>
      </c>
      <c r="Y21" s="473">
        <f>+Supuestos!$J$49</f>
        <v>0.12</v>
      </c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660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660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660"/>
      <c r="BV21" s="660"/>
      <c r="BW21" s="660"/>
      <c r="BX21" s="660"/>
      <c r="BY21" s="660"/>
      <c r="BZ21" s="660"/>
      <c r="CA21" s="660"/>
      <c r="CB21" s="660"/>
      <c r="CC21" s="660"/>
      <c r="CD21" s="660"/>
      <c r="CE21" s="660"/>
      <c r="CF21" s="660"/>
      <c r="CG21" s="660"/>
      <c r="CH21" s="660"/>
      <c r="CI21" s="660"/>
      <c r="CJ21" s="660"/>
      <c r="CK21" s="660"/>
      <c r="CL21" s="660"/>
      <c r="CM21" s="660"/>
      <c r="CN21" s="660"/>
      <c r="CO21" s="660"/>
      <c r="CP21" s="660"/>
      <c r="CQ21" s="660"/>
      <c r="CR21" s="660"/>
      <c r="CS21" s="660"/>
      <c r="CT21" s="660"/>
      <c r="CU21" s="660"/>
      <c r="CV21" s="660"/>
      <c r="CW21" s="660"/>
      <c r="CX21" s="660"/>
      <c r="CY21" s="660"/>
      <c r="CZ21" s="660"/>
      <c r="DA21" s="660"/>
      <c r="DB21" s="660"/>
      <c r="DC21" s="660"/>
      <c r="DD21" s="660"/>
      <c r="DE21" s="660"/>
      <c r="DF21" s="660"/>
      <c r="DG21" s="660"/>
      <c r="DH21" s="660"/>
      <c r="DI21" s="660"/>
      <c r="DJ21" s="660"/>
      <c r="DK21" s="660"/>
      <c r="DL21" s="660"/>
      <c r="DM21" s="660"/>
      <c r="DN21" s="660"/>
      <c r="DO21" s="660"/>
      <c r="DP21" s="660"/>
      <c r="DQ21" s="660"/>
      <c r="DR21" s="660"/>
      <c r="DS21" s="660"/>
      <c r="DT21" s="660"/>
      <c r="DU21" s="660"/>
      <c r="DV21" s="660"/>
      <c r="DW21" s="660"/>
      <c r="DX21" s="660"/>
      <c r="DY21" s="660"/>
      <c r="DZ21" s="660"/>
      <c r="EA21" s="660"/>
      <c r="EB21" s="660"/>
      <c r="EC21" s="660"/>
      <c r="ED21" s="660"/>
      <c r="EE21" s="660"/>
      <c r="EF21" s="660"/>
      <c r="EG21" s="660"/>
      <c r="EH21" s="660"/>
      <c r="EI21" s="660"/>
      <c r="EJ21" s="660"/>
      <c r="EK21" s="660"/>
      <c r="EL21" s="660"/>
      <c r="EM21" s="660"/>
      <c r="EN21" s="660"/>
      <c r="EO21" s="660"/>
      <c r="EP21" s="660"/>
      <c r="EQ21" s="660"/>
      <c r="ER21" s="660"/>
      <c r="ES21" s="660"/>
      <c r="ET21" s="660"/>
      <c r="EU21" s="660"/>
      <c r="EV21" s="660"/>
      <c r="EW21" s="660"/>
      <c r="EX21" s="660"/>
      <c r="EY21" s="660"/>
      <c r="EZ21" s="660"/>
      <c r="FA21" s="660"/>
      <c r="FB21" s="660"/>
      <c r="FC21" s="660"/>
      <c r="FD21" s="660"/>
      <c r="FE21" s="660"/>
      <c r="FF21" s="660"/>
      <c r="FG21" s="660"/>
      <c r="FH21" s="660"/>
      <c r="FI21" s="660"/>
      <c r="FJ21" s="660"/>
      <c r="FK21" s="660"/>
      <c r="FL21" s="660"/>
      <c r="FM21" s="660"/>
      <c r="FN21" s="660"/>
      <c r="FO21" s="660"/>
      <c r="FP21" s="660"/>
      <c r="FQ21" s="660"/>
      <c r="FR21" s="660"/>
      <c r="FS21" s="660"/>
      <c r="FT21" s="660"/>
      <c r="FU21" s="660"/>
      <c r="FV21" s="660"/>
      <c r="FW21" s="660"/>
      <c r="FX21" s="660"/>
      <c r="FY21" s="660"/>
      <c r="FZ21" s="660"/>
      <c r="GA21" s="660"/>
      <c r="GB21" s="660"/>
      <c r="GC21" s="660"/>
      <c r="GD21" s="660"/>
      <c r="GE21" s="660"/>
      <c r="GF21" s="660"/>
      <c r="GG21" s="660"/>
      <c r="GH21" s="660"/>
      <c r="GI21" s="660"/>
      <c r="GJ21" s="660"/>
      <c r="GK21" s="660"/>
      <c r="GL21" s="660"/>
      <c r="GM21" s="660"/>
      <c r="GN21" s="660"/>
      <c r="GO21" s="660"/>
      <c r="GP21" s="660"/>
      <c r="GQ21" s="660"/>
      <c r="GR21" s="660"/>
      <c r="GS21" s="660"/>
      <c r="GT21" s="660"/>
      <c r="GU21" s="660"/>
      <c r="GV21" s="660"/>
      <c r="GW21" s="660"/>
      <c r="GX21" s="660"/>
      <c r="GY21" s="660"/>
      <c r="GZ21" s="660"/>
      <c r="HA21" s="660"/>
      <c r="HB21" s="660"/>
      <c r="HC21" s="660"/>
      <c r="HD21" s="660"/>
      <c r="HE21" s="660"/>
      <c r="HF21" s="660"/>
      <c r="HG21" s="660"/>
      <c r="HH21" s="660"/>
      <c r="HI21" s="660"/>
      <c r="HJ21" s="660"/>
      <c r="HK21" s="660"/>
      <c r="HL21" s="660"/>
      <c r="HM21" s="660"/>
      <c r="HN21" s="660"/>
      <c r="HO21" s="660"/>
      <c r="HP21" s="660"/>
      <c r="HQ21" s="660"/>
      <c r="HR21" s="660"/>
      <c r="HS21" s="660"/>
      <c r="HT21" s="660"/>
      <c r="HU21" s="660"/>
      <c r="HV21" s="660"/>
      <c r="HW21" s="660"/>
      <c r="HX21" s="660"/>
      <c r="HY21" s="660"/>
      <c r="HZ21" s="660"/>
      <c r="IA21" s="660"/>
      <c r="IB21" s="660"/>
      <c r="IC21" s="660"/>
      <c r="ID21" s="660"/>
      <c r="IE21" s="660"/>
      <c r="IF21" s="660"/>
      <c r="IG21" s="660"/>
      <c r="IH21" s="660"/>
      <c r="II21" s="660"/>
      <c r="IJ21" s="660"/>
      <c r="IK21" s="660"/>
      <c r="IL21" s="660"/>
      <c r="IM21" s="660"/>
      <c r="IN21" s="660"/>
      <c r="IO21" s="660"/>
      <c r="IP21" s="660"/>
      <c r="IQ21" s="660"/>
      <c r="IR21" s="660"/>
      <c r="IS21" s="660"/>
      <c r="IT21" s="660"/>
      <c r="IU21" s="660"/>
      <c r="IV21" s="660"/>
      <c r="IW21" s="660"/>
      <c r="IX21" s="660"/>
      <c r="IY21" s="660"/>
      <c r="IZ21" s="660"/>
      <c r="JA21" s="660"/>
      <c r="JB21" s="660"/>
      <c r="JC21" s="660"/>
      <c r="JD21" s="660"/>
      <c r="JE21" s="660"/>
      <c r="JF21" s="660"/>
      <c r="JG21" s="660"/>
      <c r="JH21" s="660"/>
      <c r="JI21" s="660"/>
      <c r="JJ21" s="660"/>
      <c r="JK21" s="660"/>
      <c r="JL21" s="660"/>
      <c r="JM21" s="660"/>
      <c r="JN21" s="660"/>
      <c r="JO21" s="660"/>
      <c r="JP21" s="660"/>
      <c r="JQ21" s="660"/>
      <c r="JR21" s="660"/>
      <c r="JS21" s="660"/>
      <c r="JT21" s="660"/>
      <c r="JU21" s="660"/>
      <c r="JV21" s="660"/>
      <c r="JW21" s="660"/>
      <c r="JX21" s="660"/>
      <c r="JY21" s="660"/>
      <c r="JZ21" s="660"/>
      <c r="KA21" s="660"/>
      <c r="KB21" s="660"/>
      <c r="KC21" s="660"/>
      <c r="KD21" s="660"/>
      <c r="KE21" s="660"/>
      <c r="KF21" s="660"/>
      <c r="KG21" s="660"/>
      <c r="KH21" s="660"/>
      <c r="KI21" s="660"/>
      <c r="KJ21" s="660"/>
      <c r="KK21" s="660"/>
      <c r="KL21" s="660"/>
      <c r="KM21" s="660"/>
      <c r="KN21" s="660"/>
      <c r="KO21" s="660"/>
      <c r="KP21" s="660"/>
      <c r="KQ21" s="660"/>
      <c r="KR21" s="660"/>
      <c r="KS21" s="660"/>
      <c r="KT21" s="660"/>
      <c r="KU21" s="660"/>
      <c r="KV21" s="660"/>
      <c r="KW21" s="660"/>
      <c r="KX21" s="660"/>
      <c r="KY21" s="660"/>
      <c r="KZ21" s="660"/>
      <c r="LA21" s="660"/>
      <c r="LB21" s="660"/>
      <c r="LC21" s="660"/>
      <c r="LD21" s="660"/>
      <c r="LE21" s="660"/>
      <c r="LF21" s="660"/>
      <c r="LG21" s="660"/>
      <c r="LH21" s="660"/>
      <c r="LI21" s="660"/>
      <c r="LJ21" s="660"/>
      <c r="LK21" s="660"/>
      <c r="LL21" s="660"/>
      <c r="LM21" s="660"/>
      <c r="LN21" s="660"/>
      <c r="LO21" s="660"/>
      <c r="LP21" s="660"/>
      <c r="LQ21" s="660"/>
      <c r="LR21" s="660"/>
      <c r="LS21" s="660"/>
      <c r="LT21" s="660"/>
      <c r="LU21" s="660"/>
      <c r="LV21" s="660"/>
      <c r="LW21" s="660"/>
      <c r="LX21" s="660"/>
      <c r="LY21" s="660"/>
      <c r="LZ21" s="660"/>
      <c r="MA21" s="660"/>
      <c r="MB21" s="660"/>
      <c r="MC21" s="660"/>
      <c r="MD21" s="660"/>
      <c r="ME21" s="660"/>
      <c r="MF21" s="660"/>
      <c r="MG21" s="660"/>
      <c r="MH21" s="660"/>
      <c r="MI21" s="660"/>
      <c r="MJ21" s="660"/>
      <c r="MK21" s="660"/>
      <c r="ML21" s="660"/>
      <c r="MM21" s="660"/>
      <c r="MN21" s="660"/>
      <c r="MO21" s="660"/>
      <c r="MP21" s="660"/>
      <c r="MQ21" s="660"/>
      <c r="MR21" s="660"/>
      <c r="MS21" s="660"/>
      <c r="MT21" s="660"/>
      <c r="MU21" s="660"/>
      <c r="MV21" s="660"/>
      <c r="MW21" s="660"/>
      <c r="MX21" s="660"/>
      <c r="MY21" s="660"/>
      <c r="MZ21" s="660"/>
      <c r="NA21" s="660"/>
      <c r="NB21" s="660"/>
      <c r="NC21" s="660"/>
      <c r="ND21" s="660"/>
      <c r="NE21" s="660"/>
      <c r="NF21" s="660"/>
      <c r="NG21" s="660"/>
      <c r="NH21" s="660"/>
      <c r="NI21" s="660"/>
      <c r="NJ21" s="660"/>
      <c r="NK21" s="660"/>
      <c r="NL21" s="660"/>
      <c r="NM21" s="660"/>
      <c r="NN21" s="660"/>
      <c r="NO21" s="660"/>
      <c r="NP21" s="660"/>
      <c r="NQ21" s="660"/>
      <c r="NR21" s="660"/>
      <c r="NS21" s="660"/>
      <c r="NT21" s="660"/>
      <c r="NU21" s="660"/>
      <c r="NV21" s="660"/>
      <c r="NW21" s="660"/>
      <c r="NX21" s="660"/>
      <c r="NY21" s="660"/>
      <c r="NZ21" s="660"/>
      <c r="OA21" s="660"/>
      <c r="OB21" s="660"/>
      <c r="OC21" s="660"/>
      <c r="OD21" s="660"/>
      <c r="OE21" s="660"/>
      <c r="OF21" s="660"/>
      <c r="OG21" s="660"/>
      <c r="OH21" s="660"/>
      <c r="OI21" s="660"/>
      <c r="OJ21" s="660"/>
      <c r="OK21" s="660"/>
      <c r="OL21" s="660"/>
      <c r="OM21" s="660"/>
      <c r="ON21" s="660"/>
      <c r="OO21" s="660"/>
      <c r="OP21" s="660"/>
      <c r="OQ21" s="660"/>
      <c r="OR21" s="660"/>
      <c r="OS21" s="660"/>
      <c r="OT21" s="660"/>
      <c r="OU21" s="660"/>
      <c r="OV21" s="660"/>
      <c r="OW21" s="660"/>
      <c r="OX21" s="660"/>
      <c r="OY21" s="660"/>
      <c r="OZ21" s="660"/>
      <c r="PA21" s="660"/>
      <c r="PB21" s="660"/>
      <c r="PC21" s="660"/>
      <c r="PD21" s="660"/>
      <c r="PE21" s="660"/>
      <c r="PF21" s="660"/>
      <c r="PG21" s="660"/>
      <c r="PH21" s="660"/>
      <c r="PI21" s="660"/>
      <c r="PJ21" s="660"/>
      <c r="PK21" s="660"/>
      <c r="PL21" s="660"/>
      <c r="PM21" s="660"/>
      <c r="PN21" s="660"/>
      <c r="PO21" s="660"/>
      <c r="PP21" s="660"/>
      <c r="PQ21" s="660"/>
      <c r="PR21" s="660"/>
      <c r="PS21" s="660"/>
      <c r="PT21" s="660"/>
      <c r="PU21" s="660"/>
      <c r="PV21" s="660"/>
      <c r="PW21" s="660"/>
      <c r="PX21" s="660"/>
      <c r="PY21" s="660"/>
      <c r="PZ21" s="660"/>
      <c r="QA21" s="660"/>
      <c r="QB21" s="660"/>
      <c r="QC21" s="660"/>
      <c r="QD21" s="660"/>
      <c r="QE21" s="660"/>
      <c r="QF21" s="660"/>
      <c r="QG21" s="660"/>
      <c r="QH21" s="660"/>
      <c r="QI21" s="660"/>
      <c r="QJ21" s="660"/>
      <c r="QK21" s="660"/>
      <c r="QL21" s="660"/>
      <c r="QM21" s="660"/>
      <c r="QN21" s="660"/>
      <c r="QO21" s="660"/>
      <c r="QP21" s="660"/>
      <c r="QQ21" s="660"/>
      <c r="QR21" s="660"/>
      <c r="QS21" s="660"/>
      <c r="QT21" s="660"/>
      <c r="QU21" s="660"/>
      <c r="QV21" s="660"/>
      <c r="QW21" s="660"/>
      <c r="QX21" s="660"/>
      <c r="QY21" s="660"/>
      <c r="QZ21" s="660"/>
      <c r="RA21" s="660"/>
      <c r="RB21" s="660"/>
      <c r="RC21" s="660"/>
      <c r="RD21" s="660"/>
      <c r="RE21" s="660"/>
      <c r="RF21" s="660"/>
      <c r="RG21" s="660"/>
      <c r="RH21" s="660"/>
      <c r="RI21" s="660"/>
      <c r="RJ21" s="660"/>
      <c r="RK21" s="660"/>
      <c r="RL21" s="660"/>
      <c r="RM21" s="660"/>
      <c r="RN21" s="660"/>
      <c r="RO21" s="660"/>
      <c r="RP21" s="660"/>
      <c r="RQ21" s="660"/>
      <c r="RR21" s="660"/>
      <c r="RS21" s="660"/>
      <c r="RT21" s="660"/>
      <c r="RU21" s="660"/>
      <c r="RV21" s="660"/>
      <c r="RW21" s="660"/>
      <c r="RX21" s="660"/>
      <c r="RY21" s="660"/>
      <c r="RZ21" s="660"/>
      <c r="SA21" s="660"/>
      <c r="SB21" s="660"/>
      <c r="SC21" s="660"/>
      <c r="SD21" s="660"/>
      <c r="SE21" s="660"/>
      <c r="SF21" s="660"/>
      <c r="SG21" s="660"/>
      <c r="SH21" s="660"/>
      <c r="SI21" s="660"/>
      <c r="SJ21" s="660"/>
      <c r="SK21" s="660"/>
      <c r="SL21" s="660"/>
      <c r="SM21" s="660"/>
      <c r="SN21" s="660"/>
      <c r="SO21" s="660"/>
      <c r="SP21" s="660"/>
      <c r="SQ21" s="660"/>
      <c r="SR21" s="660"/>
      <c r="SS21" s="660"/>
      <c r="ST21" s="660"/>
      <c r="SU21" s="660"/>
      <c r="SV21" s="660"/>
      <c r="SW21" s="660"/>
      <c r="SX21" s="660"/>
      <c r="SY21" s="660"/>
      <c r="SZ21" s="660"/>
      <c r="TA21" s="660"/>
      <c r="TB21" s="660"/>
      <c r="TC21" s="660"/>
      <c r="TD21" s="660"/>
      <c r="TE21" s="660"/>
      <c r="TF21" s="660"/>
      <c r="TG21" s="660"/>
      <c r="TH21" s="660"/>
      <c r="TI21" s="660"/>
      <c r="TJ21" s="660"/>
      <c r="TK21" s="660"/>
      <c r="TL21" s="660"/>
      <c r="TM21" s="660"/>
      <c r="TN21" s="660"/>
      <c r="TO21" s="660"/>
      <c r="TP21" s="660"/>
      <c r="TQ21" s="660"/>
      <c r="TR21" s="660"/>
      <c r="TS21" s="660"/>
      <c r="TT21" s="660"/>
      <c r="TU21" s="660"/>
      <c r="TV21" s="660"/>
      <c r="TW21" s="660"/>
      <c r="TX21" s="660"/>
      <c r="TY21" s="660"/>
      <c r="TZ21" s="660"/>
      <c r="UA21" s="660"/>
      <c r="UB21" s="660"/>
      <c r="UC21" s="660"/>
      <c r="UD21" s="660"/>
      <c r="UE21" s="660"/>
      <c r="UF21" s="660"/>
      <c r="UG21" s="660"/>
      <c r="UH21" s="660"/>
      <c r="UI21" s="660"/>
      <c r="UJ21" s="660"/>
      <c r="UK21" s="660"/>
      <c r="UL21" s="660"/>
      <c r="UM21" s="660"/>
      <c r="UN21" s="660"/>
      <c r="UO21" s="660"/>
      <c r="UP21" s="660"/>
      <c r="UQ21" s="660"/>
      <c r="UR21" s="660"/>
      <c r="US21" s="660"/>
      <c r="UT21" s="660"/>
      <c r="UU21" s="660"/>
      <c r="UV21" s="660"/>
      <c r="UW21" s="660"/>
      <c r="UX21" s="660"/>
      <c r="UY21" s="660"/>
      <c r="UZ21" s="660"/>
      <c r="VA21" s="660"/>
      <c r="VB21" s="660"/>
      <c r="VC21" s="660"/>
      <c r="VD21" s="660"/>
      <c r="VE21" s="660"/>
      <c r="VF21" s="660"/>
      <c r="VG21" s="660"/>
      <c r="VH21" s="660"/>
      <c r="VI21" s="660"/>
      <c r="VJ21" s="660"/>
      <c r="VK21" s="660"/>
      <c r="VL21" s="660"/>
      <c r="VM21" s="660"/>
      <c r="VN21" s="660"/>
      <c r="VO21" s="660"/>
      <c r="VP21" s="660"/>
      <c r="VQ21" s="660"/>
      <c r="VR21" s="660"/>
      <c r="VS21" s="660"/>
      <c r="VT21" s="660"/>
      <c r="VU21" s="660"/>
      <c r="VV21" s="660"/>
      <c r="VW21" s="660"/>
      <c r="VX21" s="660"/>
      <c r="VY21" s="660"/>
      <c r="VZ21" s="660"/>
      <c r="WA21" s="660"/>
      <c r="WB21" s="660"/>
      <c r="WC21" s="660"/>
      <c r="WD21" s="660"/>
      <c r="WE21" s="660"/>
      <c r="WF21" s="660"/>
      <c r="WG21" s="660"/>
      <c r="WH21" s="660"/>
      <c r="WI21" s="660"/>
      <c r="WJ21" s="660"/>
      <c r="WK21" s="660"/>
      <c r="WL21" s="660"/>
      <c r="WM21" s="660"/>
      <c r="WN21" s="660"/>
      <c r="WO21" s="660"/>
      <c r="WP21" s="660"/>
      <c r="WQ21" s="660"/>
      <c r="WR21" s="660"/>
      <c r="WS21" s="660"/>
      <c r="WT21" s="660"/>
      <c r="WU21" s="660"/>
      <c r="WV21" s="660"/>
      <c r="WW21" s="660"/>
      <c r="WX21" s="660"/>
      <c r="WY21" s="660"/>
      <c r="WZ21" s="660"/>
      <c r="XA21" s="660"/>
      <c r="XB21" s="660"/>
      <c r="XC21" s="660"/>
      <c r="XD21" s="660"/>
      <c r="XE21" s="660"/>
      <c r="XF21" s="660"/>
      <c r="XG21" s="660"/>
      <c r="XH21" s="660"/>
      <c r="XI21" s="660"/>
      <c r="XJ21" s="660"/>
      <c r="XK21" s="660"/>
      <c r="XL21" s="660"/>
      <c r="XM21" s="660"/>
      <c r="XN21" s="660"/>
      <c r="XO21" s="660"/>
      <c r="XP21" s="660"/>
      <c r="XQ21" s="660"/>
      <c r="XR21" s="660"/>
      <c r="XS21" s="660"/>
      <c r="XT21" s="660"/>
      <c r="XU21" s="660"/>
      <c r="XV21" s="660"/>
      <c r="XW21" s="660"/>
      <c r="XX21" s="660"/>
      <c r="XY21" s="660"/>
      <c r="XZ21" s="660"/>
      <c r="YA21" s="660"/>
      <c r="YB21" s="660"/>
      <c r="YC21" s="660"/>
      <c r="YD21" s="660"/>
      <c r="YE21" s="660"/>
      <c r="YF21" s="660"/>
      <c r="YG21" s="660"/>
      <c r="YH21" s="660"/>
      <c r="YI21" s="660"/>
      <c r="YJ21" s="660"/>
      <c r="YK21" s="660"/>
      <c r="YL21" s="660"/>
      <c r="YM21" s="660"/>
      <c r="YN21" s="660"/>
      <c r="YO21" s="660"/>
      <c r="YP21" s="660"/>
      <c r="YQ21" s="660"/>
      <c r="YR21" s="660"/>
      <c r="YS21" s="660"/>
      <c r="YT21" s="660"/>
      <c r="YU21" s="660"/>
      <c r="YV21" s="660"/>
      <c r="YW21" s="660"/>
      <c r="YX21" s="660"/>
      <c r="YY21" s="660"/>
      <c r="YZ21" s="660"/>
      <c r="ZA21" s="660"/>
      <c r="ZB21" s="660"/>
      <c r="ZC21" s="660"/>
      <c r="ZD21" s="660"/>
      <c r="ZE21" s="660"/>
      <c r="ZF21" s="660"/>
      <c r="ZG21" s="660"/>
      <c r="ZH21" s="660"/>
      <c r="ZI21" s="660"/>
      <c r="ZJ21" s="660"/>
      <c r="ZK21" s="660"/>
      <c r="ZL21" s="660"/>
      <c r="ZM21" s="660"/>
      <c r="ZN21" s="660"/>
      <c r="ZO21" s="660"/>
      <c r="ZP21" s="660"/>
      <c r="ZQ21" s="660"/>
      <c r="ZR21" s="660"/>
      <c r="ZS21" s="660"/>
      <c r="ZT21" s="660"/>
      <c r="ZU21" s="660"/>
      <c r="ZV21" s="660"/>
      <c r="ZW21" s="660"/>
      <c r="ZX21" s="660"/>
      <c r="ZY21" s="660"/>
      <c r="ZZ21" s="660"/>
      <c r="AAA21" s="660"/>
      <c r="AAB21" s="660"/>
      <c r="AAC21" s="660"/>
      <c r="AAD21" s="660"/>
      <c r="AAE21" s="660"/>
      <c r="AAF21" s="660"/>
      <c r="AAG21" s="660"/>
      <c r="AAH21" s="660"/>
      <c r="AAI21" s="660"/>
      <c r="AAJ21" s="660"/>
      <c r="AAK21" s="660"/>
      <c r="AAL21" s="660"/>
      <c r="AAM21" s="660"/>
      <c r="AAN21" s="660"/>
      <c r="AAO21" s="660"/>
      <c r="AAP21" s="660"/>
      <c r="AAQ21" s="660"/>
      <c r="AAR21" s="660"/>
      <c r="AAS21" s="660"/>
      <c r="AAT21" s="660"/>
      <c r="AAU21" s="660"/>
      <c r="AAV21" s="660"/>
      <c r="AAW21" s="660"/>
      <c r="AAX21" s="660"/>
      <c r="AAY21" s="660"/>
      <c r="AAZ21" s="660"/>
      <c r="ABA21" s="660"/>
      <c r="ABB21" s="660"/>
      <c r="ABC21" s="660"/>
      <c r="ABD21" s="660"/>
      <c r="ABE21" s="660"/>
      <c r="ABF21" s="660"/>
      <c r="ABG21" s="660"/>
      <c r="ABH21" s="660"/>
      <c r="ABI21" s="660"/>
      <c r="ABJ21" s="660"/>
      <c r="ABK21" s="660"/>
      <c r="ABL21" s="660"/>
      <c r="ABM21" s="660"/>
      <c r="ABN21" s="660"/>
      <c r="ABO21" s="660"/>
      <c r="ABP21" s="660"/>
      <c r="ABQ21" s="660"/>
      <c r="ABR21" s="660"/>
      <c r="ABS21" s="660"/>
      <c r="ABT21" s="660"/>
      <c r="ABU21" s="660"/>
      <c r="ABV21" s="660"/>
      <c r="ABW21" s="660"/>
      <c r="ABX21" s="660"/>
      <c r="ABY21" s="660"/>
      <c r="ABZ21" s="660"/>
      <c r="ACA21" s="660"/>
      <c r="ACB21" s="660"/>
      <c r="ACC21" s="660"/>
      <c r="ACD21" s="660"/>
      <c r="ACE21" s="660"/>
      <c r="ACF21" s="660"/>
      <c r="ACG21" s="660"/>
      <c r="ACH21" s="660"/>
      <c r="ACI21" s="660"/>
      <c r="ACJ21" s="660"/>
      <c r="ACK21" s="660"/>
      <c r="ACL21" s="660"/>
      <c r="ACM21" s="660"/>
      <c r="ACN21" s="660"/>
      <c r="ACO21" s="660"/>
      <c r="ACP21" s="660"/>
      <c r="ACQ21" s="660"/>
      <c r="ACR21" s="660"/>
      <c r="ACS21" s="660"/>
      <c r="ACT21" s="660"/>
      <c r="ACU21" s="660"/>
      <c r="ACV21" s="660"/>
      <c r="ACW21" s="660"/>
      <c r="ACX21" s="660"/>
      <c r="ACY21" s="660"/>
      <c r="ACZ21" s="660"/>
      <c r="ADA21" s="660"/>
      <c r="ADB21" s="660"/>
      <c r="ADC21" s="660"/>
      <c r="ADD21" s="660"/>
      <c r="ADE21" s="660"/>
      <c r="ADF21" s="660"/>
      <c r="ADG21" s="660"/>
      <c r="ADH21" s="660"/>
      <c r="ADI21" s="660"/>
      <c r="ADJ21" s="660"/>
      <c r="ADK21" s="660"/>
      <c r="ADL21" s="660"/>
      <c r="ADM21" s="660"/>
      <c r="ADN21" s="660"/>
      <c r="ADO21" s="660"/>
      <c r="ADP21" s="660"/>
      <c r="ADQ21" s="660"/>
      <c r="ADR21" s="660"/>
      <c r="ADS21" s="660"/>
      <c r="ADT21" s="660"/>
      <c r="ADU21" s="660"/>
      <c r="ADV21" s="660"/>
      <c r="ADW21" s="660"/>
      <c r="ADX21" s="660"/>
      <c r="ADY21" s="660"/>
      <c r="ADZ21" s="660"/>
      <c r="AEA21" s="660"/>
      <c r="AEB21" s="660"/>
      <c r="AEC21" s="660"/>
      <c r="AED21" s="660"/>
      <c r="AEE21" s="660"/>
      <c r="AEF21" s="660"/>
      <c r="AEG21" s="660"/>
      <c r="AEH21" s="660"/>
      <c r="AEI21" s="660"/>
      <c r="AEJ21" s="660"/>
      <c r="AEK21" s="660"/>
      <c r="AEL21" s="660"/>
      <c r="AEM21" s="660"/>
      <c r="AEN21" s="660"/>
      <c r="AEO21" s="660"/>
      <c r="AEP21" s="660"/>
      <c r="AEQ21" s="660"/>
      <c r="AER21" s="660"/>
      <c r="AES21" s="660"/>
      <c r="AET21" s="660"/>
      <c r="AEU21" s="660"/>
      <c r="AEV21" s="660"/>
      <c r="AEW21" s="660"/>
      <c r="AEX21" s="660"/>
      <c r="AEY21" s="660"/>
      <c r="AEZ21" s="660"/>
      <c r="AFA21" s="660"/>
      <c r="AFB21" s="660"/>
      <c r="AFC21" s="660"/>
      <c r="AFD21" s="660"/>
      <c r="AFE21" s="660"/>
      <c r="AFF21" s="660"/>
      <c r="AFG21" s="660"/>
      <c r="AFH21" s="660"/>
      <c r="AFI21" s="660"/>
      <c r="AFJ21" s="660"/>
      <c r="AFK21" s="660"/>
      <c r="AFL21" s="660"/>
      <c r="AFM21" s="660"/>
      <c r="AFN21" s="660"/>
      <c r="AFO21" s="660"/>
      <c r="AFP21" s="660"/>
      <c r="AFQ21" s="660"/>
      <c r="AFR21" s="660"/>
      <c r="AFS21" s="660"/>
      <c r="AFT21" s="660"/>
      <c r="AFU21" s="660"/>
      <c r="AFV21" s="660"/>
      <c r="AFW21" s="660"/>
      <c r="AFX21" s="660"/>
      <c r="AFY21" s="660"/>
      <c r="AFZ21" s="660"/>
      <c r="AGA21" s="660"/>
      <c r="AGB21" s="660"/>
      <c r="AGC21" s="660"/>
      <c r="AGD21" s="660"/>
      <c r="AGE21" s="660"/>
      <c r="AGF21" s="660"/>
      <c r="AGG21" s="660"/>
      <c r="AGH21" s="660"/>
      <c r="AGI21" s="660"/>
      <c r="AGJ21" s="660"/>
      <c r="AGK21" s="660"/>
      <c r="AGL21" s="660"/>
      <c r="AGM21" s="660"/>
      <c r="AGN21" s="660"/>
      <c r="AGO21" s="660"/>
      <c r="AGP21" s="660"/>
      <c r="AGQ21" s="660"/>
      <c r="AGR21" s="660"/>
      <c r="AGS21" s="660"/>
      <c r="AGT21" s="660"/>
      <c r="AGU21" s="660"/>
      <c r="AGV21" s="660"/>
      <c r="AGW21" s="660"/>
      <c r="AGX21" s="660"/>
      <c r="AGY21" s="660"/>
      <c r="AGZ21" s="660"/>
      <c r="AHA21" s="660"/>
      <c r="AHB21" s="660"/>
      <c r="AHC21" s="660"/>
      <c r="AHD21" s="660"/>
      <c r="AHE21" s="660"/>
      <c r="AHF21" s="660"/>
      <c r="AHG21" s="660"/>
      <c r="AHH21" s="660"/>
      <c r="AHI21" s="660"/>
      <c r="AHJ21" s="660"/>
      <c r="AHK21" s="660"/>
      <c r="AHL21" s="660"/>
      <c r="AHM21" s="660"/>
      <c r="AHN21" s="660"/>
      <c r="AHO21" s="660"/>
      <c r="AHP21" s="660"/>
      <c r="AHQ21" s="660"/>
      <c r="AHR21" s="660"/>
      <c r="AHS21" s="660"/>
      <c r="AHT21" s="660"/>
      <c r="AHU21" s="660"/>
      <c r="AHV21" s="660"/>
      <c r="AHW21" s="660"/>
      <c r="AHX21" s="660"/>
      <c r="AHY21" s="660"/>
      <c r="AHZ21" s="660"/>
      <c r="AIA21" s="660"/>
      <c r="AIB21" s="660"/>
      <c r="AIC21" s="660"/>
      <c r="AID21" s="660"/>
      <c r="AIE21" s="660"/>
      <c r="AIF21" s="660"/>
      <c r="AIG21" s="660"/>
      <c r="AIH21" s="660"/>
      <c r="AII21" s="660"/>
      <c r="AIJ21" s="660"/>
      <c r="AIK21" s="660"/>
      <c r="AIL21" s="660"/>
      <c r="AIM21" s="660"/>
      <c r="AIN21" s="660"/>
      <c r="AIO21" s="660"/>
      <c r="AIP21" s="660"/>
      <c r="AIQ21" s="660"/>
      <c r="AIR21" s="660"/>
      <c r="AIS21" s="660"/>
      <c r="AIT21" s="660"/>
      <c r="AIU21" s="660"/>
      <c r="AIV21" s="660"/>
      <c r="AIW21" s="660"/>
      <c r="AIX21" s="660"/>
      <c r="AIY21" s="660"/>
      <c r="AIZ21" s="660"/>
      <c r="AJA21" s="660"/>
      <c r="AJB21" s="660"/>
      <c r="AJC21" s="660"/>
      <c r="AJD21" s="660"/>
      <c r="AJE21" s="660"/>
      <c r="AJF21" s="660"/>
      <c r="AJG21" s="660"/>
      <c r="AJH21" s="660"/>
      <c r="AJI21" s="660"/>
      <c r="AJJ21" s="660"/>
      <c r="AJK21" s="660"/>
      <c r="AJL21" s="660"/>
      <c r="AJM21" s="660"/>
      <c r="AJN21" s="660"/>
      <c r="AJO21" s="660"/>
      <c r="AJP21" s="660"/>
      <c r="AJQ21" s="660"/>
      <c r="AJR21" s="660"/>
      <c r="AJS21" s="660"/>
      <c r="AJT21" s="660"/>
      <c r="AJU21" s="660"/>
      <c r="AJV21" s="660"/>
      <c r="AJW21" s="660"/>
      <c r="AJX21" s="660"/>
      <c r="AJY21" s="660"/>
      <c r="AJZ21" s="660"/>
      <c r="AKA21" s="660"/>
      <c r="AKB21" s="660"/>
      <c r="AKC21" s="660"/>
      <c r="AKD21" s="660"/>
      <c r="AKE21" s="660"/>
      <c r="AKF21" s="660"/>
      <c r="AKG21" s="660"/>
      <c r="AKH21" s="660"/>
      <c r="AKI21" s="660"/>
      <c r="AKJ21" s="660"/>
      <c r="AKK21" s="660"/>
      <c r="AKL21" s="660"/>
      <c r="AKM21" s="660"/>
      <c r="AKN21" s="660"/>
      <c r="AKO21" s="660"/>
      <c r="AKP21" s="660"/>
      <c r="AKQ21" s="660"/>
      <c r="AKR21" s="660"/>
      <c r="AKS21" s="660"/>
      <c r="AKT21" s="660"/>
      <c r="AKU21" s="660"/>
      <c r="AKV21" s="660"/>
      <c r="AKW21" s="660"/>
      <c r="AKX21" s="660"/>
      <c r="AKY21" s="660"/>
      <c r="AKZ21" s="660"/>
      <c r="ALA21" s="660"/>
      <c r="ALB21" s="660"/>
      <c r="ALC21" s="660"/>
      <c r="ALD21" s="660"/>
      <c r="ALE21" s="660"/>
      <c r="ALF21" s="660"/>
      <c r="ALG21" s="660"/>
      <c r="ALH21" s="660"/>
      <c r="ALI21" s="660"/>
      <c r="ALJ21" s="660"/>
      <c r="ALK21" s="660"/>
      <c r="ALL21" s="660"/>
      <c r="ALM21" s="660"/>
      <c r="ALN21" s="660"/>
      <c r="ALO21" s="660"/>
      <c r="ALP21" s="660"/>
      <c r="ALQ21" s="660"/>
      <c r="ALR21" s="660"/>
      <c r="ALS21" s="660"/>
      <c r="ALT21" s="660"/>
      <c r="ALU21" s="660"/>
      <c r="ALV21" s="660"/>
      <c r="ALW21" s="660"/>
      <c r="ALX21" s="660"/>
      <c r="ALY21" s="660"/>
      <c r="ALZ21" s="660"/>
      <c r="AMA21" s="660"/>
      <c r="AMB21" s="660"/>
      <c r="AMC21" s="660"/>
      <c r="AMD21" s="660"/>
      <c r="AME21" s="660"/>
      <c r="AMF21" s="660"/>
      <c r="AMG21" s="660"/>
      <c r="AMH21" s="660"/>
      <c r="AMI21" s="660"/>
      <c r="AMJ21" s="660"/>
      <c r="AMK21" s="660"/>
      <c r="AML21" s="660"/>
      <c r="AMM21" s="660"/>
      <c r="AMN21" s="660"/>
      <c r="AMO21" s="660"/>
      <c r="AMP21" s="660"/>
      <c r="AMQ21" s="660"/>
      <c r="AMR21" s="660"/>
      <c r="AMS21" s="660"/>
      <c r="AMT21" s="660"/>
      <c r="AMU21" s="660"/>
      <c r="AMV21" s="660"/>
      <c r="AMW21" s="660"/>
      <c r="AMX21" s="660"/>
      <c r="AMY21" s="660"/>
      <c r="AMZ21" s="660"/>
      <c r="ANA21" s="660"/>
      <c r="ANB21" s="660"/>
      <c r="ANC21" s="660"/>
      <c r="AND21" s="660"/>
      <c r="ANE21" s="660"/>
      <c r="ANF21" s="660"/>
      <c r="ANG21" s="660"/>
      <c r="ANH21" s="660"/>
      <c r="ANI21" s="660"/>
      <c r="ANJ21" s="660"/>
      <c r="ANK21" s="660"/>
      <c r="ANL21" s="660"/>
      <c r="ANM21" s="660"/>
      <c r="ANN21" s="660"/>
      <c r="ANO21" s="660"/>
      <c r="ANP21" s="660"/>
      <c r="ANQ21" s="660"/>
      <c r="ANR21" s="660"/>
      <c r="ANS21" s="660"/>
      <c r="ANT21" s="660"/>
      <c r="ANU21" s="660"/>
      <c r="ANV21" s="660"/>
      <c r="ANW21" s="660"/>
      <c r="ANX21" s="660"/>
      <c r="ANY21" s="660"/>
      <c r="ANZ21" s="660"/>
      <c r="AOA21" s="660"/>
      <c r="AOB21" s="660"/>
      <c r="AOC21" s="660"/>
      <c r="AOD21" s="660"/>
      <c r="AOE21" s="660"/>
      <c r="AOF21" s="660"/>
      <c r="AOG21" s="660"/>
      <c r="AOH21" s="660"/>
      <c r="AOI21" s="660"/>
      <c r="AOJ21" s="660"/>
      <c r="AOK21" s="660"/>
      <c r="AOL21" s="660"/>
      <c r="AOM21" s="660"/>
      <c r="AON21" s="660"/>
      <c r="AOO21" s="660"/>
      <c r="AOP21" s="660"/>
      <c r="AOQ21" s="660"/>
      <c r="AOR21" s="660"/>
      <c r="AOS21" s="660"/>
      <c r="AOT21" s="660"/>
      <c r="AOU21" s="660"/>
      <c r="AOV21" s="660"/>
      <c r="AOW21" s="660"/>
      <c r="AOX21" s="660"/>
      <c r="AOY21" s="660"/>
      <c r="AOZ21" s="660"/>
      <c r="APA21" s="660"/>
      <c r="APB21" s="660"/>
      <c r="APC21" s="660"/>
      <c r="APD21" s="660"/>
      <c r="APE21" s="660"/>
      <c r="APF21" s="660"/>
      <c r="APG21" s="660"/>
      <c r="APH21" s="660"/>
      <c r="API21" s="660"/>
      <c r="APJ21" s="660"/>
      <c r="APK21" s="660"/>
      <c r="APL21" s="660"/>
      <c r="APM21" s="660"/>
      <c r="APN21" s="660"/>
      <c r="APO21" s="660"/>
      <c r="APP21" s="660"/>
      <c r="APQ21" s="660"/>
      <c r="APR21" s="660"/>
      <c r="APS21" s="660"/>
      <c r="APT21" s="660"/>
      <c r="APU21" s="660"/>
      <c r="APV21" s="660"/>
      <c r="APW21" s="660"/>
      <c r="APX21" s="660"/>
      <c r="APY21" s="660"/>
      <c r="APZ21" s="660"/>
      <c r="AQA21" s="660"/>
      <c r="AQB21" s="660"/>
      <c r="AQC21" s="660"/>
      <c r="AQD21" s="660"/>
      <c r="AQE21" s="660"/>
      <c r="AQF21" s="660"/>
      <c r="AQG21" s="660"/>
      <c r="AQH21" s="660"/>
      <c r="AQI21" s="660"/>
      <c r="AQJ21" s="660"/>
      <c r="AQK21" s="660"/>
      <c r="AQL21" s="660"/>
      <c r="AQM21" s="660"/>
      <c r="AQN21" s="660"/>
      <c r="AQO21" s="660"/>
      <c r="AQP21" s="660"/>
      <c r="AQQ21" s="660"/>
      <c r="AQR21" s="660"/>
      <c r="AQS21" s="660"/>
      <c r="AQT21" s="660"/>
      <c r="AQU21" s="660"/>
      <c r="AQV21" s="660"/>
      <c r="AQW21" s="660"/>
      <c r="AQX21" s="660"/>
      <c r="AQY21" s="660"/>
      <c r="AQZ21" s="660"/>
      <c r="ARA21" s="660"/>
      <c r="ARB21" s="660"/>
      <c r="ARC21" s="660"/>
      <c r="ARD21" s="660"/>
      <c r="ARE21" s="660"/>
      <c r="ARF21" s="660"/>
      <c r="ARG21" s="660"/>
      <c r="ARH21" s="660"/>
      <c r="ARI21" s="660"/>
      <c r="ARJ21" s="660"/>
      <c r="ARK21" s="660"/>
      <c r="ARL21" s="660"/>
      <c r="ARM21" s="660"/>
      <c r="ARN21" s="660"/>
      <c r="ARO21" s="660"/>
      <c r="ARP21" s="660"/>
      <c r="ARQ21" s="660"/>
      <c r="ARR21" s="660"/>
      <c r="ARS21" s="660"/>
      <c r="ART21" s="660"/>
      <c r="ARU21" s="660"/>
      <c r="ARV21" s="660"/>
      <c r="ARW21" s="660"/>
      <c r="ARX21" s="660"/>
      <c r="ARY21" s="660"/>
      <c r="ARZ21" s="660"/>
      <c r="ASA21" s="660"/>
      <c r="ASB21" s="660"/>
      <c r="ASC21" s="660"/>
      <c r="ASD21" s="660"/>
      <c r="ASE21" s="660"/>
      <c r="ASF21" s="660"/>
      <c r="ASG21" s="660"/>
      <c r="ASH21" s="660"/>
      <c r="ASI21" s="660"/>
      <c r="ASJ21" s="660"/>
      <c r="ASK21" s="660"/>
      <c r="ASL21" s="660"/>
      <c r="ASM21" s="660"/>
      <c r="ASN21" s="660"/>
      <c r="ASO21" s="660"/>
      <c r="ASP21" s="660"/>
      <c r="ASQ21" s="660"/>
      <c r="ASR21" s="660"/>
      <c r="ASS21" s="660"/>
      <c r="AST21" s="660"/>
      <c r="ASU21" s="660"/>
      <c r="ASV21" s="660"/>
      <c r="ASW21" s="660"/>
      <c r="ASX21" s="660"/>
      <c r="ASY21" s="660"/>
      <c r="ASZ21" s="660"/>
      <c r="ATA21" s="660"/>
      <c r="ATB21" s="660"/>
      <c r="ATC21" s="660"/>
      <c r="ATD21" s="660"/>
      <c r="ATE21" s="660"/>
      <c r="ATF21" s="660"/>
      <c r="ATG21" s="660"/>
      <c r="ATH21" s="660"/>
      <c r="ATI21" s="660"/>
      <c r="ATJ21" s="660"/>
      <c r="ATK21" s="660"/>
      <c r="ATL21" s="660"/>
      <c r="ATM21" s="660"/>
      <c r="ATN21" s="660"/>
      <c r="ATO21" s="660"/>
      <c r="ATP21" s="660"/>
      <c r="ATQ21" s="660"/>
      <c r="ATR21" s="660"/>
      <c r="ATS21" s="660"/>
      <c r="ATT21" s="660"/>
      <c r="ATU21" s="660"/>
      <c r="ATV21" s="660"/>
      <c r="ATW21" s="660"/>
      <c r="ATX21" s="660"/>
      <c r="ATY21" s="660"/>
      <c r="ATZ21" s="660"/>
      <c r="AUA21" s="660"/>
      <c r="AUB21" s="660"/>
      <c r="AUC21" s="660"/>
      <c r="AUD21" s="660"/>
      <c r="AUE21" s="660"/>
      <c r="AUF21" s="660"/>
      <c r="AUG21" s="660"/>
      <c r="AUH21" s="660"/>
      <c r="AUI21" s="660"/>
      <c r="AUJ21" s="660"/>
      <c r="AUK21" s="660"/>
      <c r="AUL21" s="660"/>
      <c r="AUM21" s="660"/>
      <c r="AUN21" s="660"/>
      <c r="AUO21" s="660"/>
      <c r="AUP21" s="660"/>
      <c r="AUQ21" s="660"/>
      <c r="AUR21" s="660"/>
      <c r="AUS21" s="660"/>
      <c r="AUT21" s="660"/>
      <c r="AUU21" s="660"/>
      <c r="AUV21" s="660"/>
      <c r="AUW21" s="660"/>
      <c r="AUX21" s="660"/>
      <c r="AUY21" s="660"/>
      <c r="AUZ21" s="660"/>
      <c r="AVA21" s="660"/>
      <c r="AVB21" s="660"/>
      <c r="AVC21" s="660"/>
      <c r="AVD21" s="660"/>
      <c r="AVE21" s="660"/>
      <c r="AVF21" s="660"/>
      <c r="AVG21" s="660"/>
      <c r="AVH21" s="660"/>
      <c r="AVI21" s="660"/>
      <c r="AVJ21" s="660"/>
      <c r="AVK21" s="660"/>
      <c r="AVL21" s="660"/>
      <c r="AVM21" s="660"/>
      <c r="AVN21" s="660"/>
      <c r="AVO21" s="660"/>
      <c r="AVP21" s="660"/>
      <c r="AVQ21" s="660"/>
      <c r="AVR21" s="660"/>
      <c r="AVS21" s="660"/>
      <c r="AVT21" s="660"/>
      <c r="AVU21" s="660"/>
      <c r="AVV21" s="660"/>
      <c r="AVW21" s="660"/>
      <c r="AVX21" s="660"/>
      <c r="AVY21" s="660"/>
      <c r="AVZ21" s="660"/>
      <c r="AWA21" s="660"/>
      <c r="AWB21" s="660"/>
      <c r="AWC21" s="660"/>
      <c r="AWD21" s="660"/>
      <c r="AWE21" s="660"/>
      <c r="AWF21" s="660"/>
      <c r="AWG21" s="660"/>
      <c r="AWH21" s="660"/>
      <c r="AWI21" s="660"/>
      <c r="AWJ21" s="660"/>
      <c r="AWK21" s="660"/>
      <c r="AWL21" s="660"/>
      <c r="AWM21" s="660"/>
      <c r="AWN21" s="660"/>
      <c r="AWO21" s="660"/>
      <c r="AWP21" s="660"/>
      <c r="AWQ21" s="660"/>
      <c r="AWR21" s="660"/>
      <c r="AWS21" s="660"/>
      <c r="AWT21" s="660"/>
      <c r="AWU21" s="660"/>
      <c r="AWV21" s="660"/>
      <c r="AWW21" s="660"/>
      <c r="AWX21" s="660"/>
      <c r="AWY21" s="660"/>
      <c r="AWZ21" s="660"/>
      <c r="AXA21" s="660"/>
      <c r="AXB21" s="660"/>
      <c r="AXC21" s="660"/>
      <c r="AXD21" s="660"/>
      <c r="AXE21" s="660"/>
      <c r="AXF21" s="660"/>
      <c r="AXG21" s="660"/>
      <c r="AXH21" s="660"/>
      <c r="AXI21" s="660"/>
      <c r="AXJ21" s="660"/>
      <c r="AXK21" s="660"/>
      <c r="AXL21" s="660"/>
      <c r="AXM21" s="660"/>
      <c r="AXN21" s="660"/>
      <c r="AXO21" s="660"/>
      <c r="AXP21" s="660"/>
      <c r="AXQ21" s="660"/>
      <c r="AXR21" s="660"/>
      <c r="AXS21" s="660"/>
      <c r="AXT21" s="660"/>
      <c r="AXU21" s="660"/>
      <c r="AXV21" s="660"/>
      <c r="AXW21" s="660"/>
      <c r="AXX21" s="660"/>
      <c r="AXY21" s="660"/>
      <c r="AXZ21" s="660"/>
      <c r="AYA21" s="660"/>
      <c r="AYB21" s="660"/>
      <c r="AYC21" s="660"/>
      <c r="AYD21" s="660"/>
      <c r="AYE21" s="660"/>
      <c r="AYF21" s="660"/>
      <c r="AYG21" s="660"/>
      <c r="AYH21" s="660"/>
      <c r="AYI21" s="660"/>
      <c r="AYJ21" s="660"/>
      <c r="AYK21" s="660"/>
      <c r="AYL21" s="660"/>
      <c r="AYM21" s="660"/>
      <c r="AYN21" s="660"/>
      <c r="AYO21" s="660"/>
      <c r="AYP21" s="660"/>
      <c r="AYQ21" s="660"/>
      <c r="AYR21" s="660"/>
      <c r="AYS21" s="660"/>
      <c r="AYT21" s="660"/>
      <c r="AYU21" s="660"/>
      <c r="AYV21" s="660"/>
      <c r="AYW21" s="660"/>
      <c r="AYX21" s="660"/>
      <c r="AYY21" s="660"/>
      <c r="AYZ21" s="660"/>
      <c r="AZA21" s="660"/>
      <c r="AZB21" s="660"/>
      <c r="AZC21" s="660"/>
      <c r="AZD21" s="660"/>
      <c r="AZE21" s="660"/>
      <c r="AZF21" s="660"/>
      <c r="AZG21" s="660"/>
      <c r="AZH21" s="660"/>
      <c r="AZI21" s="660"/>
      <c r="AZJ21" s="660"/>
      <c r="AZK21" s="660"/>
      <c r="AZL21" s="660"/>
      <c r="AZM21" s="660"/>
      <c r="AZN21" s="660"/>
      <c r="AZO21" s="660"/>
      <c r="AZP21" s="660"/>
      <c r="AZQ21" s="660"/>
      <c r="AZR21" s="660"/>
      <c r="AZS21" s="660"/>
      <c r="AZT21" s="660"/>
      <c r="AZU21" s="660"/>
      <c r="AZV21" s="660"/>
      <c r="AZW21" s="660"/>
      <c r="AZX21" s="660"/>
      <c r="AZY21" s="660"/>
      <c r="AZZ21" s="660"/>
      <c r="BAA21" s="660"/>
      <c r="BAB21" s="660"/>
      <c r="BAC21" s="660"/>
      <c r="BAD21" s="660"/>
      <c r="BAE21" s="660"/>
      <c r="BAF21" s="660"/>
      <c r="BAG21" s="660"/>
      <c r="BAH21" s="660"/>
      <c r="BAI21" s="660"/>
      <c r="BAJ21" s="660"/>
      <c r="BAK21" s="660"/>
      <c r="BAL21" s="660"/>
      <c r="BAM21" s="660"/>
      <c r="BAN21" s="660"/>
      <c r="BAO21" s="660"/>
      <c r="BAP21" s="660"/>
      <c r="BAQ21" s="660"/>
      <c r="BAR21" s="660"/>
      <c r="BAS21" s="660"/>
      <c r="BAT21" s="660"/>
      <c r="BAU21" s="660"/>
      <c r="BAV21" s="660"/>
      <c r="BAW21" s="660"/>
      <c r="BAX21" s="660"/>
      <c r="BAY21" s="660"/>
      <c r="BAZ21" s="660"/>
      <c r="BBA21" s="660"/>
      <c r="BBB21" s="660"/>
      <c r="BBC21" s="660"/>
      <c r="BBD21" s="660"/>
      <c r="BBE21" s="660"/>
      <c r="BBF21" s="660"/>
      <c r="BBG21" s="660"/>
      <c r="BBH21" s="660"/>
      <c r="BBI21" s="660"/>
      <c r="BBJ21" s="660"/>
      <c r="BBK21" s="660"/>
      <c r="BBL21" s="660"/>
      <c r="BBM21" s="660"/>
      <c r="BBN21" s="660"/>
      <c r="BBO21" s="660"/>
      <c r="BBP21" s="660"/>
      <c r="BBQ21" s="660"/>
      <c r="BBR21" s="660"/>
      <c r="BBS21" s="660"/>
      <c r="BBT21" s="660"/>
      <c r="BBU21" s="660"/>
      <c r="BBV21" s="660"/>
      <c r="BBW21" s="660"/>
      <c r="BBX21" s="660"/>
      <c r="BBY21" s="660"/>
      <c r="BBZ21" s="660"/>
      <c r="BCA21" s="660"/>
      <c r="BCB21" s="660"/>
      <c r="BCC21" s="660"/>
      <c r="BCD21" s="660"/>
      <c r="BCE21" s="660"/>
      <c r="BCF21" s="660"/>
      <c r="BCG21" s="660"/>
      <c r="BCH21" s="660"/>
      <c r="BCI21" s="660"/>
      <c r="BCJ21" s="660"/>
      <c r="BCK21" s="660"/>
      <c r="BCL21" s="660"/>
      <c r="BCM21" s="660"/>
      <c r="BCN21" s="660"/>
      <c r="BCO21" s="660"/>
      <c r="BCP21" s="660"/>
      <c r="BCQ21" s="660"/>
      <c r="BCR21" s="660"/>
      <c r="BCS21" s="660"/>
      <c r="BCT21" s="660"/>
      <c r="BCU21" s="660"/>
      <c r="BCV21" s="660"/>
      <c r="BCW21" s="660"/>
      <c r="BCX21" s="660"/>
      <c r="BCY21" s="660"/>
      <c r="BCZ21" s="660"/>
      <c r="BDA21" s="660"/>
      <c r="BDB21" s="660"/>
      <c r="BDC21" s="660"/>
      <c r="BDD21" s="660"/>
      <c r="BDE21" s="660"/>
      <c r="BDF21" s="660"/>
      <c r="BDG21" s="660"/>
      <c r="BDH21" s="660"/>
      <c r="BDI21" s="660"/>
      <c r="BDJ21" s="660"/>
      <c r="BDK21" s="660"/>
      <c r="BDL21" s="660"/>
      <c r="BDM21" s="660"/>
      <c r="BDN21" s="660"/>
      <c r="BDO21" s="660"/>
      <c r="BDP21" s="660"/>
      <c r="BDQ21" s="660"/>
      <c r="BDR21" s="660"/>
      <c r="BDS21" s="660"/>
      <c r="BDT21" s="660"/>
      <c r="BDU21" s="660"/>
      <c r="BDV21" s="660"/>
      <c r="BDW21" s="660"/>
      <c r="BDX21" s="660"/>
      <c r="BDY21" s="660"/>
      <c r="BDZ21" s="660"/>
      <c r="BEA21" s="660"/>
      <c r="BEB21" s="660"/>
      <c r="BEC21" s="660"/>
      <c r="BED21" s="660"/>
      <c r="BEE21" s="660"/>
      <c r="BEF21" s="660"/>
      <c r="BEG21" s="660"/>
      <c r="BEH21" s="660"/>
      <c r="BEI21" s="660"/>
      <c r="BEJ21" s="660"/>
      <c r="BEK21" s="660"/>
      <c r="BEL21" s="660"/>
      <c r="BEM21" s="660"/>
      <c r="BEN21" s="660"/>
      <c r="BEO21" s="660"/>
      <c r="BEP21" s="660"/>
      <c r="BEQ21" s="660"/>
      <c r="BER21" s="660"/>
      <c r="BES21" s="660"/>
      <c r="BET21" s="660"/>
      <c r="BEU21" s="660"/>
      <c r="BEV21" s="660"/>
      <c r="BEW21" s="660"/>
      <c r="BEX21" s="660"/>
      <c r="BEY21" s="660"/>
      <c r="BEZ21" s="660"/>
      <c r="BFA21" s="660"/>
      <c r="BFB21" s="660"/>
      <c r="BFC21" s="660"/>
      <c r="BFD21" s="660"/>
      <c r="BFE21" s="660"/>
      <c r="BFF21" s="660"/>
      <c r="BFG21" s="660"/>
      <c r="BFH21" s="660"/>
      <c r="BFI21" s="660"/>
      <c r="BFJ21" s="660"/>
      <c r="BFK21" s="660"/>
      <c r="BFL21" s="660"/>
      <c r="BFM21" s="660"/>
      <c r="BFN21" s="660"/>
      <c r="BFO21" s="660"/>
      <c r="BFP21" s="660"/>
      <c r="BFQ21" s="660"/>
      <c r="BFR21" s="660"/>
      <c r="BFS21" s="660"/>
      <c r="BFT21" s="660"/>
      <c r="BFU21" s="660"/>
      <c r="BFV21" s="660"/>
      <c r="BFW21" s="660"/>
      <c r="BFX21" s="660"/>
      <c r="BFY21" s="660"/>
      <c r="BFZ21" s="660"/>
      <c r="BGA21" s="660"/>
      <c r="BGB21" s="660"/>
      <c r="BGC21" s="660"/>
      <c r="BGD21" s="660"/>
      <c r="BGE21" s="660"/>
      <c r="BGF21" s="660"/>
      <c r="BGG21" s="660"/>
      <c r="BGH21" s="660"/>
      <c r="BGI21" s="660"/>
      <c r="BGJ21" s="660"/>
      <c r="BGK21" s="660"/>
      <c r="BGL21" s="660"/>
      <c r="BGM21" s="660"/>
      <c r="BGN21" s="660"/>
      <c r="BGO21" s="660"/>
      <c r="BGP21" s="660"/>
      <c r="BGQ21" s="660"/>
      <c r="BGR21" s="660"/>
      <c r="BGS21" s="660"/>
      <c r="BGT21" s="660"/>
      <c r="BGU21" s="660"/>
      <c r="BGV21" s="660"/>
      <c r="BGW21" s="660"/>
      <c r="BGX21" s="660"/>
      <c r="BGY21" s="660"/>
      <c r="BGZ21" s="660"/>
      <c r="BHA21" s="660"/>
      <c r="BHB21" s="660"/>
      <c r="BHC21" s="660"/>
      <c r="BHD21" s="660"/>
      <c r="BHE21" s="660"/>
      <c r="BHF21" s="660"/>
      <c r="BHG21" s="660"/>
      <c r="BHH21" s="660"/>
      <c r="BHI21" s="660"/>
      <c r="BHJ21" s="660"/>
      <c r="BHK21" s="660"/>
      <c r="BHL21" s="660"/>
      <c r="BHM21" s="660"/>
      <c r="BHN21" s="660"/>
      <c r="BHO21" s="660"/>
      <c r="BHP21" s="660"/>
      <c r="BHQ21" s="660"/>
      <c r="BHR21" s="660"/>
      <c r="BHS21" s="660"/>
      <c r="BHT21" s="660"/>
      <c r="BHU21" s="660"/>
      <c r="BHV21" s="660"/>
      <c r="BHW21" s="660"/>
      <c r="BHX21" s="660"/>
      <c r="BHY21" s="660"/>
      <c r="BHZ21" s="660"/>
      <c r="BIA21" s="660"/>
      <c r="BIB21" s="660"/>
      <c r="BIC21" s="660"/>
      <c r="BID21" s="660"/>
      <c r="BIE21" s="660"/>
      <c r="BIF21" s="660"/>
      <c r="BIG21" s="660"/>
      <c r="BIH21" s="660"/>
      <c r="BII21" s="660"/>
      <c r="BIJ21" s="660"/>
      <c r="BIK21" s="660"/>
      <c r="BIL21" s="660"/>
      <c r="BIM21" s="660"/>
      <c r="BIN21" s="660"/>
      <c r="BIO21" s="660"/>
      <c r="BIP21" s="660"/>
      <c r="BIQ21" s="660"/>
      <c r="BIR21" s="660"/>
      <c r="BIS21" s="660"/>
      <c r="BIT21" s="660"/>
      <c r="BIU21" s="660"/>
      <c r="BIV21" s="660"/>
      <c r="BIW21" s="660"/>
      <c r="BIX21" s="660"/>
      <c r="BIY21" s="660"/>
      <c r="BIZ21" s="660"/>
      <c r="BJA21" s="660"/>
      <c r="BJB21" s="660"/>
      <c r="BJC21" s="660"/>
      <c r="BJD21" s="660"/>
      <c r="BJE21" s="660"/>
      <c r="BJF21" s="660"/>
      <c r="BJG21" s="660"/>
      <c r="BJH21" s="660"/>
      <c r="BJI21" s="660"/>
      <c r="BJJ21" s="660"/>
      <c r="BJK21" s="660"/>
      <c r="BJL21" s="660"/>
      <c r="BJM21" s="660"/>
      <c r="BJN21" s="660"/>
      <c r="BJO21" s="660"/>
      <c r="BJP21" s="660"/>
      <c r="BJQ21" s="660"/>
      <c r="BJR21" s="660"/>
      <c r="BJS21" s="660"/>
      <c r="BJT21" s="660"/>
      <c r="BJU21" s="660"/>
      <c r="BJV21" s="660"/>
      <c r="BJW21" s="660"/>
      <c r="BJX21" s="660"/>
      <c r="BJY21" s="660"/>
      <c r="BJZ21" s="660"/>
      <c r="BKA21" s="660"/>
      <c r="BKB21" s="660"/>
      <c r="BKC21" s="660"/>
      <c r="BKD21" s="660"/>
      <c r="BKE21" s="660"/>
      <c r="BKF21" s="660"/>
      <c r="BKG21" s="660"/>
      <c r="BKH21" s="660"/>
      <c r="BKI21" s="660"/>
      <c r="BKJ21" s="660"/>
      <c r="BKK21" s="660"/>
      <c r="BKL21" s="660"/>
      <c r="BKM21" s="660"/>
      <c r="BKN21" s="660"/>
      <c r="BKO21" s="660"/>
      <c r="BKP21" s="660"/>
      <c r="BKQ21" s="660"/>
      <c r="BKR21" s="660"/>
      <c r="BKS21" s="660"/>
      <c r="BKT21" s="660"/>
      <c r="BKU21" s="660"/>
      <c r="BKV21" s="660"/>
      <c r="BKW21" s="660"/>
      <c r="BKX21" s="660"/>
      <c r="BKY21" s="660"/>
      <c r="BKZ21" s="660"/>
      <c r="BLA21" s="660"/>
      <c r="BLB21" s="660"/>
      <c r="BLC21" s="660"/>
      <c r="BLD21" s="660"/>
      <c r="BLE21" s="660"/>
      <c r="BLF21" s="660"/>
      <c r="BLG21" s="660"/>
      <c r="BLH21" s="660"/>
      <c r="BLI21" s="660"/>
      <c r="BLJ21" s="660"/>
      <c r="BLK21" s="660"/>
      <c r="BLL21" s="660"/>
      <c r="BLM21" s="660"/>
      <c r="BLN21" s="660"/>
      <c r="BLO21" s="660"/>
      <c r="BLP21" s="660"/>
      <c r="BLQ21" s="660"/>
      <c r="BLR21" s="660"/>
      <c r="BLS21" s="660"/>
      <c r="BLT21" s="660"/>
      <c r="BLU21" s="660"/>
      <c r="BLV21" s="660"/>
      <c r="BLW21" s="660"/>
      <c r="BLX21" s="660"/>
      <c r="BLY21" s="660"/>
      <c r="BLZ21" s="660"/>
      <c r="BMA21" s="660"/>
      <c r="BMB21" s="660"/>
      <c r="BMC21" s="660"/>
      <c r="BMD21" s="660"/>
      <c r="BME21" s="660"/>
      <c r="BMF21" s="660"/>
      <c r="BMG21" s="660"/>
      <c r="BMH21" s="660"/>
      <c r="BMI21" s="660"/>
      <c r="BMJ21" s="660"/>
      <c r="BMK21" s="660"/>
      <c r="BML21" s="660"/>
      <c r="BMM21" s="660"/>
      <c r="BMN21" s="660"/>
      <c r="BMO21" s="660"/>
      <c r="BMP21" s="660"/>
      <c r="BMQ21" s="660"/>
      <c r="BMR21" s="660"/>
      <c r="BMS21" s="660"/>
      <c r="BMT21" s="660"/>
      <c r="BMU21" s="660"/>
      <c r="BMV21" s="660"/>
      <c r="BMW21" s="660"/>
      <c r="BMX21" s="660"/>
      <c r="BMY21" s="660"/>
      <c r="BMZ21" s="660"/>
      <c r="BNA21" s="660"/>
      <c r="BNB21" s="660"/>
      <c r="BNC21" s="660"/>
      <c r="BND21" s="660"/>
      <c r="BNE21" s="660"/>
      <c r="BNF21" s="660"/>
      <c r="BNG21" s="660"/>
      <c r="BNH21" s="660"/>
      <c r="BNI21" s="660"/>
      <c r="BNJ21" s="660"/>
      <c r="BNK21" s="660"/>
      <c r="BNL21" s="660"/>
      <c r="BNM21" s="660"/>
      <c r="BNN21" s="660"/>
      <c r="BNO21" s="660"/>
      <c r="BNP21" s="660"/>
      <c r="BNQ21" s="660"/>
      <c r="BNR21" s="660"/>
      <c r="BNS21" s="660"/>
      <c r="BNT21" s="660"/>
      <c r="BNU21" s="660"/>
      <c r="BNV21" s="660"/>
      <c r="BNW21" s="660"/>
      <c r="BNX21" s="660"/>
      <c r="BNY21" s="660"/>
      <c r="BNZ21" s="660"/>
      <c r="BOA21" s="660"/>
      <c r="BOB21" s="660"/>
      <c r="BOC21" s="660"/>
      <c r="BOD21" s="660"/>
      <c r="BOE21" s="660"/>
      <c r="BOF21" s="660"/>
      <c r="BOG21" s="660"/>
      <c r="BOH21" s="660"/>
      <c r="BOI21" s="660"/>
      <c r="BOJ21" s="660"/>
      <c r="BOK21" s="660"/>
      <c r="BOL21" s="660"/>
      <c r="BOM21" s="660"/>
      <c r="BON21" s="660"/>
      <c r="BOO21" s="660"/>
      <c r="BOP21" s="660"/>
      <c r="BOQ21" s="660"/>
      <c r="BOR21" s="660"/>
      <c r="BOS21" s="660"/>
      <c r="BOT21" s="660"/>
      <c r="BOU21" s="660"/>
      <c r="BOV21" s="660"/>
      <c r="BOW21" s="660"/>
      <c r="BOX21" s="660"/>
      <c r="BOY21" s="660"/>
      <c r="BOZ21" s="660"/>
      <c r="BPA21" s="660"/>
      <c r="BPB21" s="660"/>
      <c r="BPC21" s="660"/>
      <c r="BPD21" s="660"/>
      <c r="BPE21" s="660"/>
      <c r="BPF21" s="660"/>
      <c r="BPG21" s="660"/>
      <c r="BPH21" s="660"/>
      <c r="BPI21" s="660"/>
      <c r="BPJ21" s="660"/>
      <c r="BPK21" s="660"/>
      <c r="BPL21" s="660"/>
      <c r="BPM21" s="660"/>
      <c r="BPN21" s="660"/>
      <c r="BPO21" s="660"/>
      <c r="BPP21" s="660"/>
      <c r="BPQ21" s="660"/>
      <c r="BPR21" s="660"/>
      <c r="BPS21" s="660"/>
      <c r="BPT21" s="660"/>
      <c r="BPU21" s="660"/>
      <c r="BPV21" s="660"/>
      <c r="BPW21" s="660"/>
      <c r="BPX21" s="660"/>
      <c r="BPY21" s="660"/>
      <c r="BPZ21" s="660"/>
      <c r="BQA21" s="660"/>
      <c r="BQB21" s="660"/>
      <c r="BQC21" s="660"/>
      <c r="BQD21" s="660"/>
      <c r="BQE21" s="660"/>
      <c r="BQF21" s="660"/>
      <c r="BQG21" s="660"/>
      <c r="BQH21" s="660"/>
      <c r="BQI21" s="660"/>
      <c r="BQJ21" s="660"/>
      <c r="BQK21" s="660"/>
      <c r="BQL21" s="660"/>
      <c r="BQM21" s="660"/>
      <c r="BQN21" s="660"/>
      <c r="BQO21" s="660"/>
      <c r="BQP21" s="660"/>
      <c r="BQQ21" s="660"/>
      <c r="BQR21" s="660"/>
      <c r="BQS21" s="660"/>
      <c r="BQT21" s="660"/>
      <c r="BQU21" s="660"/>
      <c r="BQV21" s="660"/>
      <c r="BQW21" s="660"/>
      <c r="BQX21" s="660"/>
      <c r="BQY21" s="660"/>
      <c r="BQZ21" s="660"/>
      <c r="BRA21" s="660"/>
      <c r="BRB21" s="660"/>
      <c r="BRC21" s="660"/>
      <c r="BRD21" s="660"/>
      <c r="BRE21" s="660"/>
      <c r="BRF21" s="660"/>
      <c r="BRG21" s="660"/>
      <c r="BRH21" s="660"/>
      <c r="BRI21" s="660"/>
      <c r="BRJ21" s="660"/>
      <c r="BRK21" s="660"/>
      <c r="BRL21" s="660"/>
      <c r="BRM21" s="660"/>
      <c r="BRN21" s="660"/>
      <c r="BRO21" s="660"/>
      <c r="BRP21" s="660"/>
      <c r="BRQ21" s="660"/>
      <c r="BRR21" s="660"/>
      <c r="BRS21" s="660"/>
      <c r="BRT21" s="660"/>
      <c r="BRU21" s="660"/>
      <c r="BRV21" s="660"/>
      <c r="BRW21" s="660"/>
      <c r="BRX21" s="660"/>
      <c r="BRY21" s="660"/>
      <c r="BRZ21" s="660"/>
      <c r="BSA21" s="660"/>
      <c r="BSB21" s="660"/>
      <c r="BSC21" s="660"/>
      <c r="BSD21" s="660"/>
      <c r="BSE21" s="660"/>
      <c r="BSF21" s="660"/>
      <c r="BSG21" s="660"/>
      <c r="BSH21" s="660"/>
      <c r="BSI21" s="660"/>
      <c r="BSJ21" s="660"/>
      <c r="BSK21" s="660"/>
      <c r="BSL21" s="660"/>
      <c r="BSM21" s="660"/>
      <c r="BSN21" s="660"/>
      <c r="BSO21" s="660"/>
      <c r="BSP21" s="660"/>
      <c r="BSQ21" s="660"/>
      <c r="BSR21" s="660"/>
      <c r="BSS21" s="660"/>
      <c r="BST21" s="660"/>
      <c r="BSU21" s="660"/>
      <c r="BSV21" s="660"/>
      <c r="BSW21" s="660"/>
      <c r="BSX21" s="660"/>
      <c r="BSY21" s="660"/>
      <c r="BSZ21" s="660"/>
      <c r="BTA21" s="660"/>
      <c r="BTB21" s="660"/>
      <c r="BTC21" s="660"/>
      <c r="BTD21" s="660"/>
      <c r="BTE21" s="660"/>
      <c r="BTF21" s="660"/>
      <c r="BTG21" s="660"/>
      <c r="BTH21" s="660"/>
      <c r="BTI21" s="660"/>
      <c r="BTJ21" s="660"/>
      <c r="BTK21" s="660"/>
      <c r="BTL21" s="660"/>
      <c r="BTM21" s="660"/>
      <c r="BTN21" s="660"/>
      <c r="BTO21" s="660"/>
      <c r="BTP21" s="660"/>
      <c r="BTQ21" s="660"/>
      <c r="BTR21" s="660"/>
      <c r="BTS21" s="660"/>
      <c r="BTT21" s="660"/>
      <c r="BTU21" s="660"/>
      <c r="BTV21" s="660"/>
      <c r="BTW21" s="660"/>
      <c r="BTX21" s="660"/>
      <c r="BTY21" s="660"/>
      <c r="BTZ21" s="660"/>
      <c r="BUA21" s="660"/>
      <c r="BUB21" s="660"/>
      <c r="BUC21" s="660"/>
      <c r="BUD21" s="660"/>
      <c r="BUE21" s="660"/>
      <c r="BUF21" s="660"/>
      <c r="BUG21" s="660"/>
      <c r="BUH21" s="660"/>
      <c r="BUI21" s="660"/>
      <c r="BUJ21" s="660"/>
      <c r="BUK21" s="660"/>
      <c r="BUL21" s="660"/>
      <c r="BUM21" s="660"/>
      <c r="BUN21" s="660"/>
      <c r="BUO21" s="660"/>
      <c r="BUP21" s="660"/>
      <c r="BUQ21" s="660"/>
      <c r="BUR21" s="660"/>
      <c r="BUS21" s="660"/>
      <c r="BUT21" s="660"/>
      <c r="BUU21" s="660"/>
      <c r="BUV21" s="660"/>
      <c r="BUW21" s="660"/>
      <c r="BUX21" s="660"/>
      <c r="BUY21" s="660"/>
      <c r="BUZ21" s="660"/>
      <c r="BVA21" s="660"/>
      <c r="BVB21" s="660"/>
      <c r="BVC21" s="660"/>
      <c r="BVD21" s="660"/>
      <c r="BVE21" s="660"/>
      <c r="BVF21" s="660"/>
      <c r="BVG21" s="660"/>
      <c r="BVH21" s="660"/>
      <c r="BVI21" s="660"/>
      <c r="BVJ21" s="660"/>
      <c r="BVK21" s="660"/>
      <c r="BVL21" s="660"/>
      <c r="BVM21" s="660"/>
      <c r="BVN21" s="660"/>
      <c r="BVO21" s="660"/>
      <c r="BVP21" s="660"/>
      <c r="BVQ21" s="660"/>
      <c r="BVR21" s="660"/>
      <c r="BVS21" s="660"/>
      <c r="BVT21" s="660"/>
      <c r="BVU21" s="660"/>
      <c r="BVV21" s="660"/>
      <c r="BVW21" s="660"/>
      <c r="BVX21" s="660"/>
      <c r="BVY21" s="660"/>
      <c r="BVZ21" s="660"/>
      <c r="BWA21" s="660"/>
      <c r="BWB21" s="660"/>
      <c r="BWC21" s="660"/>
      <c r="BWD21" s="660"/>
      <c r="BWE21" s="660"/>
      <c r="BWF21" s="660"/>
      <c r="BWG21" s="660"/>
      <c r="BWH21" s="660"/>
      <c r="BWI21" s="660"/>
      <c r="BWJ21" s="660"/>
      <c r="BWK21" s="660"/>
      <c r="BWL21" s="660"/>
      <c r="BWM21" s="660"/>
      <c r="BWN21" s="660"/>
      <c r="BWO21" s="660"/>
      <c r="BWP21" s="660"/>
      <c r="BWQ21" s="660"/>
      <c r="BWR21" s="660"/>
      <c r="BWS21" s="660"/>
      <c r="BWT21" s="660"/>
      <c r="BWU21" s="660"/>
      <c r="BWV21" s="660"/>
      <c r="BWW21" s="660"/>
      <c r="BWX21" s="660"/>
      <c r="BWY21" s="660"/>
      <c r="BWZ21" s="660"/>
      <c r="BXA21" s="660"/>
      <c r="BXB21" s="660"/>
      <c r="BXC21" s="660"/>
      <c r="BXD21" s="660"/>
      <c r="BXE21" s="660"/>
      <c r="BXF21" s="660"/>
      <c r="BXG21" s="660"/>
      <c r="BXH21" s="660"/>
      <c r="BXI21" s="660"/>
      <c r="BXJ21" s="660"/>
      <c r="BXK21" s="660"/>
      <c r="BXL21" s="660"/>
      <c r="BXM21" s="660"/>
      <c r="BXN21" s="660"/>
      <c r="BXO21" s="660"/>
      <c r="BXP21" s="660"/>
      <c r="BXQ21" s="660"/>
      <c r="BXR21" s="660"/>
      <c r="BXS21" s="660"/>
      <c r="BXT21" s="660"/>
      <c r="BXU21" s="660"/>
      <c r="BXV21" s="660"/>
      <c r="BXW21" s="660"/>
      <c r="BXX21" s="660"/>
      <c r="BXY21" s="660"/>
      <c r="BXZ21" s="660"/>
      <c r="BYA21" s="660"/>
      <c r="BYB21" s="660"/>
      <c r="BYC21" s="660"/>
      <c r="BYD21" s="660"/>
      <c r="BYE21" s="660"/>
      <c r="BYF21" s="660"/>
      <c r="BYG21" s="660"/>
      <c r="BYH21" s="660"/>
      <c r="BYI21" s="660"/>
      <c r="BYJ21" s="660"/>
      <c r="BYK21" s="660"/>
      <c r="BYL21" s="660"/>
      <c r="BYM21" s="660"/>
      <c r="BYN21" s="660"/>
      <c r="BYO21" s="660"/>
      <c r="BYP21" s="660"/>
      <c r="BYQ21" s="660"/>
      <c r="BYR21" s="660"/>
      <c r="BYS21" s="660"/>
      <c r="BYT21" s="660"/>
      <c r="BYU21" s="660"/>
      <c r="BYV21" s="660"/>
      <c r="BYW21" s="660"/>
      <c r="BYX21" s="660"/>
      <c r="BYY21" s="660"/>
      <c r="BYZ21" s="660"/>
      <c r="BZA21" s="660"/>
      <c r="BZB21" s="660"/>
      <c r="BZC21" s="660"/>
      <c r="BZD21" s="660"/>
      <c r="BZE21" s="660"/>
      <c r="BZF21" s="660"/>
      <c r="BZG21" s="660"/>
      <c r="BZH21" s="660"/>
      <c r="BZI21" s="660"/>
      <c r="BZJ21" s="660"/>
      <c r="BZK21" s="660"/>
      <c r="BZL21" s="660"/>
      <c r="BZM21" s="660"/>
      <c r="BZN21" s="660"/>
      <c r="BZO21" s="660"/>
      <c r="BZP21" s="660"/>
      <c r="BZQ21" s="660"/>
      <c r="BZR21" s="660"/>
      <c r="BZS21" s="660"/>
      <c r="BZT21" s="660"/>
      <c r="BZU21" s="660"/>
      <c r="BZV21" s="660"/>
      <c r="BZW21" s="660"/>
      <c r="BZX21" s="660"/>
      <c r="BZY21" s="660"/>
      <c r="BZZ21" s="660"/>
      <c r="CAA21" s="660"/>
      <c r="CAB21" s="660"/>
      <c r="CAC21" s="660"/>
      <c r="CAD21" s="660"/>
      <c r="CAE21" s="660"/>
      <c r="CAF21" s="660"/>
      <c r="CAG21" s="660"/>
      <c r="CAH21" s="660"/>
      <c r="CAI21" s="660"/>
      <c r="CAJ21" s="660"/>
      <c r="CAK21" s="660"/>
      <c r="CAL21" s="660"/>
      <c r="CAM21" s="660"/>
      <c r="CAN21" s="660"/>
      <c r="CAO21" s="660"/>
      <c r="CAP21" s="660"/>
      <c r="CAQ21" s="660"/>
      <c r="CAR21" s="660"/>
      <c r="CAS21" s="660"/>
      <c r="CAT21" s="660"/>
      <c r="CAU21" s="660"/>
      <c r="CAV21" s="660"/>
      <c r="CAW21" s="660"/>
      <c r="CAX21" s="660"/>
      <c r="CAY21" s="660"/>
      <c r="CAZ21" s="660"/>
      <c r="CBA21" s="660"/>
      <c r="CBB21" s="660"/>
      <c r="CBC21" s="660"/>
      <c r="CBD21" s="660"/>
      <c r="CBE21" s="660"/>
      <c r="CBF21" s="660"/>
      <c r="CBG21" s="660"/>
      <c r="CBH21" s="660"/>
      <c r="CBI21" s="660"/>
      <c r="CBJ21" s="660"/>
      <c r="CBK21" s="660"/>
      <c r="CBL21" s="660"/>
      <c r="CBM21" s="660"/>
      <c r="CBN21" s="660"/>
      <c r="CBO21" s="660"/>
      <c r="CBP21" s="660"/>
      <c r="CBQ21" s="660"/>
      <c r="CBR21" s="660"/>
      <c r="CBS21" s="660"/>
      <c r="CBT21" s="660"/>
      <c r="CBU21" s="660"/>
      <c r="CBV21" s="660"/>
      <c r="CBW21" s="660"/>
      <c r="CBX21" s="660"/>
      <c r="CBY21" s="660"/>
      <c r="CBZ21" s="660"/>
      <c r="CCA21" s="660"/>
      <c r="CCB21" s="660"/>
      <c r="CCC21" s="660"/>
      <c r="CCD21" s="660"/>
      <c r="CCE21" s="660"/>
      <c r="CCF21" s="660"/>
      <c r="CCG21" s="660"/>
      <c r="CCH21" s="660"/>
      <c r="CCI21" s="660"/>
      <c r="CCJ21" s="660"/>
      <c r="CCK21" s="660"/>
      <c r="CCL21" s="660"/>
      <c r="CCM21" s="660"/>
      <c r="CCN21" s="660"/>
      <c r="CCO21" s="660"/>
      <c r="CCP21" s="660"/>
      <c r="CCQ21" s="660"/>
      <c r="CCR21" s="660"/>
      <c r="CCS21" s="660"/>
      <c r="CCT21" s="660"/>
      <c r="CCU21" s="660"/>
      <c r="CCV21" s="660"/>
      <c r="CCW21" s="660"/>
      <c r="CCX21" s="660"/>
      <c r="CCY21" s="660"/>
      <c r="CCZ21" s="660"/>
      <c r="CDA21" s="660"/>
      <c r="CDB21" s="660"/>
      <c r="CDC21" s="660"/>
      <c r="CDD21" s="660"/>
      <c r="CDE21" s="660"/>
      <c r="CDF21" s="660"/>
      <c r="CDG21" s="660"/>
      <c r="CDH21" s="660"/>
      <c r="CDI21" s="660"/>
      <c r="CDJ21" s="660"/>
      <c r="CDK21" s="660"/>
      <c r="CDL21" s="660"/>
      <c r="CDM21" s="660"/>
      <c r="CDN21" s="660"/>
      <c r="CDO21" s="660"/>
      <c r="CDP21" s="660"/>
      <c r="CDQ21" s="660"/>
      <c r="CDR21" s="660"/>
      <c r="CDS21" s="660"/>
      <c r="CDT21" s="660"/>
      <c r="CDU21" s="660"/>
      <c r="CDV21" s="660"/>
      <c r="CDW21" s="660"/>
      <c r="CDX21" s="660"/>
      <c r="CDY21" s="660"/>
      <c r="CDZ21" s="660"/>
      <c r="CEA21" s="660"/>
      <c r="CEB21" s="660"/>
      <c r="CEC21" s="660"/>
      <c r="CED21" s="660"/>
      <c r="CEE21" s="660"/>
      <c r="CEF21" s="660"/>
      <c r="CEG21" s="660"/>
      <c r="CEH21" s="660"/>
      <c r="CEI21" s="660"/>
      <c r="CEJ21" s="660"/>
      <c r="CEK21" s="660"/>
      <c r="CEL21" s="660"/>
      <c r="CEM21" s="660"/>
      <c r="CEN21" s="660"/>
      <c r="CEO21" s="660"/>
      <c r="CEP21" s="660"/>
      <c r="CEQ21" s="660"/>
      <c r="CER21" s="660"/>
      <c r="CES21" s="660"/>
      <c r="CET21" s="660"/>
      <c r="CEU21" s="660"/>
      <c r="CEV21" s="660"/>
      <c r="CEW21" s="660"/>
      <c r="CEX21" s="660"/>
      <c r="CEY21" s="660"/>
      <c r="CEZ21" s="660"/>
      <c r="CFA21" s="660"/>
      <c r="CFB21" s="660"/>
      <c r="CFC21" s="660"/>
      <c r="CFD21" s="660"/>
      <c r="CFE21" s="660"/>
      <c r="CFF21" s="660"/>
      <c r="CFG21" s="660"/>
      <c r="CFH21" s="660"/>
      <c r="CFI21" s="660"/>
      <c r="CFJ21" s="660"/>
      <c r="CFK21" s="660"/>
      <c r="CFL21" s="660"/>
      <c r="CFM21" s="660"/>
      <c r="CFN21" s="660"/>
      <c r="CFO21" s="660"/>
      <c r="CFP21" s="660"/>
      <c r="CFQ21" s="660"/>
      <c r="CFR21" s="660"/>
      <c r="CFS21" s="660"/>
      <c r="CFT21" s="660"/>
      <c r="CFU21" s="660"/>
      <c r="CFV21" s="660"/>
      <c r="CFW21" s="660"/>
      <c r="CFX21" s="660"/>
      <c r="CFY21" s="660"/>
      <c r="CFZ21" s="660"/>
      <c r="CGA21" s="660"/>
      <c r="CGB21" s="660"/>
      <c r="CGC21" s="660"/>
      <c r="CGD21" s="660"/>
      <c r="CGE21" s="660"/>
      <c r="CGF21" s="660"/>
      <c r="CGG21" s="660"/>
      <c r="CGH21" s="660"/>
      <c r="CGI21" s="660"/>
      <c r="CGJ21" s="660"/>
      <c r="CGK21" s="660"/>
      <c r="CGL21" s="660"/>
      <c r="CGM21" s="660"/>
      <c r="CGN21" s="660"/>
      <c r="CGO21" s="660"/>
      <c r="CGP21" s="660"/>
      <c r="CGQ21" s="660"/>
      <c r="CGR21" s="660"/>
      <c r="CGS21" s="660"/>
      <c r="CGT21" s="660"/>
      <c r="CGU21" s="660"/>
      <c r="CGV21" s="660"/>
      <c r="CGW21" s="660"/>
      <c r="CGX21" s="660"/>
      <c r="CGY21" s="660"/>
      <c r="CGZ21" s="660"/>
      <c r="CHA21" s="660"/>
      <c r="CHB21" s="660"/>
      <c r="CHC21" s="660"/>
      <c r="CHD21" s="660"/>
      <c r="CHE21" s="660"/>
      <c r="CHF21" s="660"/>
      <c r="CHG21" s="660"/>
      <c r="CHH21" s="660"/>
      <c r="CHI21" s="660"/>
      <c r="CHJ21" s="660"/>
      <c r="CHK21" s="660"/>
      <c r="CHL21" s="660"/>
      <c r="CHM21" s="660"/>
      <c r="CHN21" s="660"/>
      <c r="CHO21" s="660"/>
      <c r="CHP21" s="660"/>
      <c r="CHQ21" s="660"/>
      <c r="CHR21" s="660"/>
      <c r="CHS21" s="660"/>
      <c r="CHT21" s="660"/>
      <c r="CHU21" s="660"/>
      <c r="CHV21" s="660"/>
      <c r="CHW21" s="660"/>
      <c r="CHX21" s="660"/>
      <c r="CHY21" s="660"/>
      <c r="CHZ21" s="660"/>
      <c r="CIA21" s="660"/>
      <c r="CIB21" s="660"/>
      <c r="CIC21" s="660"/>
      <c r="CID21" s="660"/>
      <c r="CIE21" s="660"/>
      <c r="CIF21" s="660"/>
      <c r="CIG21" s="660"/>
      <c r="CIH21" s="660"/>
      <c r="CII21" s="660"/>
      <c r="CIJ21" s="660"/>
      <c r="CIK21" s="660"/>
      <c r="CIL21" s="660"/>
      <c r="CIM21" s="660"/>
      <c r="CIN21" s="660"/>
      <c r="CIO21" s="660"/>
      <c r="CIP21" s="660"/>
      <c r="CIQ21" s="660"/>
      <c r="CIR21" s="660"/>
      <c r="CIS21" s="660"/>
      <c r="CIT21" s="660"/>
      <c r="CIU21" s="660"/>
      <c r="CIV21" s="660"/>
      <c r="CIW21" s="660"/>
      <c r="CIX21" s="660"/>
      <c r="CIY21" s="660"/>
      <c r="CIZ21" s="660"/>
      <c r="CJA21" s="660"/>
      <c r="CJB21" s="660"/>
      <c r="CJC21" s="660"/>
      <c r="CJD21" s="660"/>
      <c r="CJE21" s="660"/>
      <c r="CJF21" s="660"/>
      <c r="CJG21" s="660"/>
      <c r="CJH21" s="660"/>
      <c r="CJI21" s="660"/>
      <c r="CJJ21" s="660"/>
      <c r="CJK21" s="660"/>
      <c r="CJL21" s="660"/>
      <c r="CJM21" s="660"/>
      <c r="CJN21" s="660"/>
      <c r="CJO21" s="660"/>
      <c r="CJP21" s="660"/>
      <c r="CJQ21" s="660"/>
      <c r="CJR21" s="660"/>
      <c r="CJS21" s="660"/>
      <c r="CJT21" s="660"/>
      <c r="CJU21" s="660"/>
      <c r="CJV21" s="660"/>
      <c r="CJW21" s="660"/>
      <c r="CJX21" s="660"/>
      <c r="CJY21" s="660"/>
      <c r="CJZ21" s="660"/>
      <c r="CKA21" s="660"/>
      <c r="CKB21" s="660"/>
      <c r="CKC21" s="660"/>
      <c r="CKD21" s="660"/>
      <c r="CKE21" s="660"/>
      <c r="CKF21" s="660"/>
      <c r="CKG21" s="660"/>
      <c r="CKH21" s="660"/>
      <c r="CKI21" s="660"/>
      <c r="CKJ21" s="660"/>
      <c r="CKK21" s="660"/>
      <c r="CKL21" s="660"/>
      <c r="CKM21" s="660"/>
      <c r="CKN21" s="660"/>
      <c r="CKO21" s="660"/>
      <c r="CKP21" s="660"/>
      <c r="CKQ21" s="660"/>
      <c r="CKR21" s="660"/>
      <c r="CKS21" s="660"/>
      <c r="CKT21" s="660"/>
      <c r="CKU21" s="660"/>
      <c r="CKV21" s="660"/>
      <c r="CKW21" s="660"/>
      <c r="CKX21" s="660"/>
      <c r="CKY21" s="660"/>
      <c r="CKZ21" s="660"/>
      <c r="CLA21" s="660"/>
      <c r="CLB21" s="660"/>
      <c r="CLC21" s="660"/>
      <c r="CLD21" s="660"/>
      <c r="CLE21" s="660"/>
      <c r="CLF21" s="660"/>
      <c r="CLG21" s="660"/>
      <c r="CLH21" s="660"/>
      <c r="CLI21" s="660"/>
      <c r="CLJ21" s="660"/>
      <c r="CLK21" s="660"/>
      <c r="CLL21" s="660"/>
      <c r="CLM21" s="660"/>
      <c r="CLN21" s="660"/>
      <c r="CLO21" s="660"/>
      <c r="CLP21" s="660"/>
      <c r="CLQ21" s="660"/>
      <c r="CLR21" s="660"/>
      <c r="CLS21" s="660"/>
      <c r="CLT21" s="660"/>
      <c r="CLU21" s="660"/>
      <c r="CLV21" s="660"/>
      <c r="CLW21" s="660"/>
      <c r="CLX21" s="660"/>
      <c r="CLY21" s="660"/>
      <c r="CLZ21" s="660"/>
      <c r="CMA21" s="660"/>
      <c r="CMB21" s="660"/>
      <c r="CMC21" s="660"/>
      <c r="CMD21" s="660"/>
      <c r="CME21" s="660"/>
      <c r="CMF21" s="660"/>
      <c r="CMG21" s="660"/>
      <c r="CMH21" s="660"/>
      <c r="CMI21" s="660"/>
      <c r="CMJ21" s="660"/>
      <c r="CMK21" s="660"/>
      <c r="CML21" s="660"/>
      <c r="CMM21" s="660"/>
      <c r="CMN21" s="660"/>
      <c r="CMO21" s="660"/>
      <c r="CMP21" s="660"/>
      <c r="CMQ21" s="660"/>
      <c r="CMR21" s="660"/>
      <c r="CMS21" s="660"/>
      <c r="CMT21" s="660"/>
      <c r="CMU21" s="660"/>
      <c r="CMV21" s="660"/>
      <c r="CMW21" s="660"/>
      <c r="CMX21" s="660"/>
      <c r="CMY21" s="660"/>
      <c r="CMZ21" s="660"/>
      <c r="CNA21" s="660"/>
      <c r="CNB21" s="660"/>
      <c r="CNC21" s="660"/>
      <c r="CND21" s="660"/>
      <c r="CNE21" s="660"/>
      <c r="CNF21" s="660"/>
      <c r="CNG21" s="660"/>
      <c r="CNH21" s="660"/>
      <c r="CNI21" s="660"/>
      <c r="CNJ21" s="660"/>
      <c r="CNK21" s="660"/>
      <c r="CNL21" s="660"/>
      <c r="CNM21" s="660"/>
      <c r="CNN21" s="660"/>
      <c r="CNO21" s="660"/>
      <c r="CNP21" s="660"/>
      <c r="CNQ21" s="660"/>
      <c r="CNR21" s="660"/>
      <c r="CNS21" s="660"/>
      <c r="CNT21" s="660"/>
      <c r="CNU21" s="660"/>
      <c r="CNV21" s="660"/>
      <c r="CNW21" s="660"/>
      <c r="CNX21" s="660"/>
      <c r="CNY21" s="660"/>
      <c r="CNZ21" s="660"/>
      <c r="COA21" s="660"/>
      <c r="COB21" s="660"/>
      <c r="COC21" s="660"/>
      <c r="COD21" s="660"/>
      <c r="COE21" s="660"/>
      <c r="COF21" s="660"/>
      <c r="COG21" s="660"/>
      <c r="COH21" s="660"/>
      <c r="COI21" s="660"/>
      <c r="COJ21" s="660"/>
      <c r="COK21" s="660"/>
      <c r="COL21" s="660"/>
      <c r="COM21" s="660"/>
      <c r="CON21" s="660"/>
      <c r="COO21" s="660"/>
      <c r="COP21" s="660"/>
      <c r="COQ21" s="660"/>
      <c r="COR21" s="660"/>
      <c r="COS21" s="660"/>
      <c r="COT21" s="660"/>
      <c r="COU21" s="660"/>
      <c r="COV21" s="660"/>
      <c r="COW21" s="660"/>
      <c r="COX21" s="660"/>
      <c r="COY21" s="660"/>
      <c r="COZ21" s="660"/>
      <c r="CPA21" s="660"/>
      <c r="CPB21" s="660"/>
      <c r="CPC21" s="660"/>
      <c r="CPD21" s="660"/>
      <c r="CPE21" s="660"/>
      <c r="CPF21" s="660"/>
      <c r="CPG21" s="660"/>
      <c r="CPH21" s="660"/>
      <c r="CPI21" s="660"/>
      <c r="CPJ21" s="660"/>
      <c r="CPK21" s="660"/>
      <c r="CPL21" s="660"/>
      <c r="CPM21" s="660"/>
      <c r="CPN21" s="660"/>
      <c r="CPO21" s="660"/>
      <c r="CPP21" s="660"/>
      <c r="CPQ21" s="660"/>
      <c r="CPR21" s="660"/>
      <c r="CPS21" s="660"/>
      <c r="CPT21" s="660"/>
      <c r="CPU21" s="660"/>
      <c r="CPV21" s="660"/>
      <c r="CPW21" s="660"/>
      <c r="CPX21" s="660"/>
      <c r="CPY21" s="660"/>
      <c r="CPZ21" s="660"/>
      <c r="CQA21" s="660"/>
      <c r="CQB21" s="660"/>
      <c r="CQC21" s="660"/>
      <c r="CQD21" s="660"/>
      <c r="CQE21" s="660"/>
      <c r="CQF21" s="660"/>
      <c r="CQG21" s="660"/>
      <c r="CQH21" s="660"/>
      <c r="CQI21" s="660"/>
      <c r="CQJ21" s="660"/>
      <c r="CQK21" s="660"/>
      <c r="CQL21" s="660"/>
      <c r="CQM21" s="660"/>
      <c r="CQN21" s="660"/>
      <c r="CQO21" s="660"/>
      <c r="CQP21" s="660"/>
      <c r="CQQ21" s="660"/>
      <c r="CQR21" s="660"/>
      <c r="CQS21" s="660"/>
      <c r="CQT21" s="660"/>
      <c r="CQU21" s="660"/>
      <c r="CQV21" s="660"/>
      <c r="CQW21" s="660"/>
      <c r="CQX21" s="660"/>
      <c r="CQY21" s="660"/>
      <c r="CQZ21" s="660"/>
      <c r="CRA21" s="660"/>
      <c r="CRB21" s="660"/>
      <c r="CRC21" s="660"/>
      <c r="CRD21" s="660"/>
      <c r="CRE21" s="660"/>
      <c r="CRF21" s="660"/>
      <c r="CRG21" s="660"/>
      <c r="CRH21" s="660"/>
      <c r="CRI21" s="660"/>
      <c r="CRJ21" s="660"/>
      <c r="CRK21" s="660"/>
      <c r="CRL21" s="660"/>
      <c r="CRM21" s="660"/>
      <c r="CRN21" s="660"/>
      <c r="CRO21" s="660"/>
      <c r="CRP21" s="660"/>
      <c r="CRQ21" s="660"/>
      <c r="CRR21" s="660"/>
      <c r="CRS21" s="660"/>
      <c r="CRT21" s="660"/>
      <c r="CRU21" s="660"/>
      <c r="CRV21" s="660"/>
      <c r="CRW21" s="660"/>
      <c r="CRX21" s="660"/>
      <c r="CRY21" s="660"/>
      <c r="CRZ21" s="660"/>
      <c r="CSA21" s="660"/>
      <c r="CSB21" s="660"/>
      <c r="CSC21" s="660"/>
      <c r="CSD21" s="660"/>
      <c r="CSE21" s="660"/>
      <c r="CSF21" s="660"/>
      <c r="CSG21" s="660"/>
      <c r="CSH21" s="660"/>
      <c r="CSI21" s="660"/>
      <c r="CSJ21" s="660"/>
      <c r="CSK21" s="660"/>
      <c r="CSL21" s="660"/>
      <c r="CSM21" s="660"/>
      <c r="CSN21" s="660"/>
      <c r="CSO21" s="660"/>
      <c r="CSP21" s="660"/>
      <c r="CSQ21" s="660"/>
      <c r="CSR21" s="660"/>
      <c r="CSS21" s="660"/>
      <c r="CST21" s="660"/>
      <c r="CSU21" s="660"/>
      <c r="CSV21" s="660"/>
      <c r="CSW21" s="660"/>
      <c r="CSX21" s="660"/>
      <c r="CSY21" s="660"/>
      <c r="CSZ21" s="660"/>
      <c r="CTA21" s="660"/>
      <c r="CTB21" s="660"/>
      <c r="CTC21" s="660"/>
      <c r="CTD21" s="660"/>
      <c r="CTE21" s="660"/>
      <c r="CTF21" s="660"/>
      <c r="CTG21" s="660"/>
      <c r="CTH21" s="660"/>
      <c r="CTI21" s="660"/>
      <c r="CTJ21" s="660"/>
      <c r="CTK21" s="660"/>
      <c r="CTL21" s="660"/>
      <c r="CTM21" s="660"/>
      <c r="CTN21" s="660"/>
      <c r="CTO21" s="660"/>
      <c r="CTP21" s="660"/>
      <c r="CTQ21" s="660"/>
      <c r="CTR21" s="660"/>
      <c r="CTS21" s="660"/>
      <c r="CTT21" s="660"/>
      <c r="CTU21" s="660"/>
      <c r="CTV21" s="660"/>
      <c r="CTW21" s="660"/>
      <c r="CTX21" s="660"/>
      <c r="CTY21" s="660"/>
      <c r="CTZ21" s="660"/>
      <c r="CUA21" s="660"/>
      <c r="CUB21" s="660"/>
      <c r="CUC21" s="660"/>
      <c r="CUD21" s="660"/>
      <c r="CUE21" s="660"/>
      <c r="CUF21" s="660"/>
      <c r="CUG21" s="660"/>
      <c r="CUH21" s="660"/>
      <c r="CUI21" s="660"/>
      <c r="CUJ21" s="660"/>
      <c r="CUK21" s="660"/>
      <c r="CUL21" s="660"/>
      <c r="CUM21" s="660"/>
      <c r="CUN21" s="660"/>
      <c r="CUO21" s="660"/>
      <c r="CUP21" s="660"/>
      <c r="CUQ21" s="660"/>
      <c r="CUR21" s="660"/>
      <c r="CUS21" s="660"/>
      <c r="CUT21" s="660"/>
      <c r="CUU21" s="660"/>
      <c r="CUV21" s="660"/>
      <c r="CUW21" s="660"/>
      <c r="CUX21" s="660"/>
      <c r="CUY21" s="660"/>
      <c r="CUZ21" s="660"/>
      <c r="CVA21" s="660"/>
      <c r="CVB21" s="660"/>
      <c r="CVC21" s="660"/>
      <c r="CVD21" s="660"/>
      <c r="CVE21" s="660"/>
      <c r="CVF21" s="660"/>
      <c r="CVG21" s="660"/>
      <c r="CVH21" s="660"/>
      <c r="CVI21" s="660"/>
      <c r="CVJ21" s="660"/>
      <c r="CVK21" s="660"/>
      <c r="CVL21" s="660"/>
      <c r="CVM21" s="660"/>
      <c r="CVN21" s="660"/>
      <c r="CVO21" s="660"/>
      <c r="CVP21" s="660"/>
      <c r="CVQ21" s="660"/>
      <c r="CVR21" s="660"/>
      <c r="CVS21" s="660"/>
      <c r="CVT21" s="660"/>
      <c r="CVU21" s="660"/>
      <c r="CVV21" s="660"/>
      <c r="CVW21" s="660"/>
      <c r="CVX21" s="660"/>
      <c r="CVY21" s="660"/>
      <c r="CVZ21" s="660"/>
      <c r="CWA21" s="660"/>
      <c r="CWB21" s="660"/>
      <c r="CWC21" s="660"/>
      <c r="CWD21" s="660"/>
      <c r="CWE21" s="660"/>
      <c r="CWF21" s="660"/>
      <c r="CWG21" s="660"/>
      <c r="CWH21" s="660"/>
      <c r="CWI21" s="660"/>
      <c r="CWJ21" s="660"/>
      <c r="CWK21" s="660"/>
      <c r="CWL21" s="660"/>
      <c r="CWM21" s="660"/>
      <c r="CWN21" s="660"/>
      <c r="CWO21" s="660"/>
      <c r="CWP21" s="660"/>
      <c r="CWQ21" s="660"/>
      <c r="CWR21" s="660"/>
      <c r="CWS21" s="660"/>
      <c r="CWT21" s="660"/>
      <c r="CWU21" s="660"/>
      <c r="CWV21" s="660"/>
      <c r="CWW21" s="660"/>
      <c r="CWX21" s="660"/>
      <c r="CWY21" s="660"/>
      <c r="CWZ21" s="660"/>
      <c r="CXA21" s="660"/>
      <c r="CXB21" s="660"/>
      <c r="CXC21" s="660"/>
      <c r="CXD21" s="660"/>
      <c r="CXE21" s="660"/>
      <c r="CXF21" s="660"/>
      <c r="CXG21" s="660"/>
      <c r="CXH21" s="660"/>
      <c r="CXI21" s="660"/>
      <c r="CXJ21" s="660"/>
      <c r="CXK21" s="660"/>
      <c r="CXL21" s="660"/>
      <c r="CXM21" s="660"/>
      <c r="CXN21" s="660"/>
      <c r="CXO21" s="660"/>
      <c r="CXP21" s="660"/>
      <c r="CXQ21" s="660"/>
      <c r="CXR21" s="660"/>
      <c r="CXS21" s="660"/>
      <c r="CXT21" s="660"/>
      <c r="CXU21" s="660"/>
      <c r="CXV21" s="660"/>
      <c r="CXW21" s="660"/>
      <c r="CXX21" s="660"/>
      <c r="CXY21" s="660"/>
      <c r="CXZ21" s="660"/>
      <c r="CYA21" s="660"/>
      <c r="CYB21" s="660"/>
      <c r="CYC21" s="660"/>
      <c r="CYD21" s="660"/>
      <c r="CYE21" s="660"/>
      <c r="CYF21" s="660"/>
      <c r="CYG21" s="660"/>
      <c r="CYH21" s="660"/>
      <c r="CYI21" s="660"/>
      <c r="CYJ21" s="660"/>
      <c r="CYK21" s="660"/>
      <c r="CYL21" s="660"/>
      <c r="CYM21" s="660"/>
      <c r="CYN21" s="660"/>
      <c r="CYO21" s="660"/>
      <c r="CYP21" s="660"/>
      <c r="CYQ21" s="660"/>
      <c r="CYR21" s="660"/>
      <c r="CYS21" s="660"/>
      <c r="CYT21" s="660"/>
      <c r="CYU21" s="660"/>
      <c r="CYV21" s="660"/>
      <c r="CYW21" s="660"/>
      <c r="CYX21" s="660"/>
      <c r="CYY21" s="660"/>
      <c r="CYZ21" s="660"/>
      <c r="CZA21" s="660"/>
      <c r="CZB21" s="660"/>
      <c r="CZC21" s="660"/>
      <c r="CZD21" s="660"/>
      <c r="CZE21" s="660"/>
      <c r="CZF21" s="660"/>
      <c r="CZG21" s="660"/>
      <c r="CZH21" s="660"/>
      <c r="CZI21" s="660"/>
      <c r="CZJ21" s="660"/>
      <c r="CZK21" s="660"/>
      <c r="CZL21" s="660"/>
      <c r="CZM21" s="660"/>
      <c r="CZN21" s="660"/>
      <c r="CZO21" s="660"/>
      <c r="CZP21" s="660"/>
      <c r="CZQ21" s="660"/>
      <c r="CZR21" s="660"/>
      <c r="CZS21" s="660"/>
      <c r="CZT21" s="660"/>
      <c r="CZU21" s="660"/>
      <c r="CZV21" s="660"/>
      <c r="CZW21" s="660"/>
      <c r="CZX21" s="660"/>
      <c r="CZY21" s="660"/>
      <c r="CZZ21" s="660"/>
      <c r="DAA21" s="660"/>
      <c r="DAB21" s="660"/>
      <c r="DAC21" s="660"/>
      <c r="DAD21" s="660"/>
      <c r="DAE21" s="660"/>
      <c r="DAF21" s="660"/>
      <c r="DAG21" s="660"/>
      <c r="DAH21" s="660"/>
      <c r="DAI21" s="660"/>
      <c r="DAJ21" s="660"/>
      <c r="DAK21" s="660"/>
      <c r="DAL21" s="660"/>
      <c r="DAM21" s="660"/>
      <c r="DAN21" s="660"/>
      <c r="DAO21" s="660"/>
      <c r="DAP21" s="660"/>
      <c r="DAQ21" s="660"/>
      <c r="DAR21" s="660"/>
      <c r="DAS21" s="660"/>
      <c r="DAT21" s="660"/>
      <c r="DAU21" s="660"/>
      <c r="DAV21" s="660"/>
      <c r="DAW21" s="660"/>
      <c r="DAX21" s="660"/>
      <c r="DAY21" s="660"/>
      <c r="DAZ21" s="660"/>
      <c r="DBA21" s="660"/>
      <c r="DBB21" s="660"/>
      <c r="DBC21" s="660"/>
      <c r="DBD21" s="660"/>
      <c r="DBE21" s="660"/>
      <c r="DBF21" s="660"/>
      <c r="DBG21" s="660"/>
      <c r="DBH21" s="660"/>
      <c r="DBI21" s="660"/>
      <c r="DBJ21" s="660"/>
      <c r="DBK21" s="660"/>
      <c r="DBL21" s="660"/>
      <c r="DBM21" s="660"/>
      <c r="DBN21" s="660"/>
      <c r="DBO21" s="660"/>
      <c r="DBP21" s="660"/>
      <c r="DBQ21" s="660"/>
      <c r="DBR21" s="660"/>
      <c r="DBS21" s="660"/>
      <c r="DBT21" s="660"/>
      <c r="DBU21" s="660"/>
      <c r="DBV21" s="660"/>
      <c r="DBW21" s="660"/>
      <c r="DBX21" s="660"/>
      <c r="DBY21" s="660"/>
      <c r="DBZ21" s="660"/>
      <c r="DCA21" s="660"/>
      <c r="DCB21" s="660"/>
      <c r="DCC21" s="660"/>
      <c r="DCD21" s="660"/>
      <c r="DCE21" s="660"/>
      <c r="DCF21" s="660"/>
      <c r="DCG21" s="660"/>
      <c r="DCH21" s="660"/>
      <c r="DCI21" s="660"/>
      <c r="DCJ21" s="660"/>
      <c r="DCK21" s="660"/>
      <c r="DCL21" s="660"/>
      <c r="DCM21" s="660"/>
      <c r="DCN21" s="660"/>
      <c r="DCO21" s="660"/>
      <c r="DCP21" s="660"/>
      <c r="DCQ21" s="660"/>
      <c r="DCR21" s="660"/>
      <c r="DCS21" s="660"/>
      <c r="DCT21" s="660"/>
      <c r="DCU21" s="660"/>
      <c r="DCV21" s="660"/>
      <c r="DCW21" s="660"/>
      <c r="DCX21" s="660"/>
      <c r="DCY21" s="660"/>
      <c r="DCZ21" s="660"/>
      <c r="DDA21" s="660"/>
      <c r="DDB21" s="660"/>
      <c r="DDC21" s="660"/>
      <c r="DDD21" s="660"/>
      <c r="DDE21" s="660"/>
      <c r="DDF21" s="660"/>
      <c r="DDG21" s="660"/>
      <c r="DDH21" s="660"/>
      <c r="DDI21" s="660"/>
      <c r="DDJ21" s="660"/>
      <c r="DDK21" s="660"/>
      <c r="DDL21" s="660"/>
      <c r="DDM21" s="660"/>
      <c r="DDN21" s="660"/>
      <c r="DDO21" s="660"/>
      <c r="DDP21" s="660"/>
      <c r="DDQ21" s="660"/>
      <c r="DDR21" s="660"/>
      <c r="DDS21" s="660"/>
      <c r="DDT21" s="660"/>
      <c r="DDU21" s="660"/>
      <c r="DDV21" s="660"/>
      <c r="DDW21" s="660"/>
      <c r="DDX21" s="660"/>
      <c r="DDY21" s="660"/>
      <c r="DDZ21" s="660"/>
      <c r="DEA21" s="660"/>
      <c r="DEB21" s="660"/>
      <c r="DEC21" s="660"/>
      <c r="DED21" s="660"/>
      <c r="DEE21" s="660"/>
      <c r="DEF21" s="660"/>
      <c r="DEG21" s="660"/>
      <c r="DEH21" s="660"/>
      <c r="DEI21" s="660"/>
      <c r="DEJ21" s="660"/>
      <c r="DEK21" s="660"/>
      <c r="DEL21" s="660"/>
      <c r="DEM21" s="660"/>
      <c r="DEN21" s="660"/>
      <c r="DEO21" s="660"/>
      <c r="DEP21" s="660"/>
      <c r="DEQ21" s="660"/>
      <c r="DER21" s="660"/>
      <c r="DES21" s="660"/>
      <c r="DET21" s="660"/>
      <c r="DEU21" s="660"/>
      <c r="DEV21" s="660"/>
      <c r="DEW21" s="660"/>
      <c r="DEX21" s="660"/>
      <c r="DEY21" s="660"/>
      <c r="DEZ21" s="660"/>
      <c r="DFA21" s="660"/>
      <c r="DFB21" s="660"/>
      <c r="DFC21" s="660"/>
      <c r="DFD21" s="660"/>
      <c r="DFE21" s="660"/>
      <c r="DFF21" s="660"/>
      <c r="DFG21" s="660"/>
      <c r="DFH21" s="660"/>
      <c r="DFI21" s="660"/>
      <c r="DFJ21" s="660"/>
      <c r="DFK21" s="660"/>
      <c r="DFL21" s="660"/>
      <c r="DFM21" s="660"/>
      <c r="DFN21" s="660"/>
      <c r="DFO21" s="660"/>
      <c r="DFP21" s="660"/>
      <c r="DFQ21" s="660"/>
      <c r="DFR21" s="660"/>
      <c r="DFS21" s="660"/>
      <c r="DFT21" s="660"/>
      <c r="DFU21" s="660"/>
      <c r="DFV21" s="660"/>
      <c r="DFW21" s="660"/>
      <c r="DFX21" s="660"/>
      <c r="DFY21" s="660"/>
      <c r="DFZ21" s="660"/>
      <c r="DGA21" s="660"/>
      <c r="DGB21" s="660"/>
      <c r="DGC21" s="660"/>
      <c r="DGD21" s="660"/>
      <c r="DGE21" s="660"/>
      <c r="DGF21" s="660"/>
      <c r="DGG21" s="660"/>
      <c r="DGH21" s="660"/>
      <c r="DGI21" s="660"/>
      <c r="DGJ21" s="660"/>
      <c r="DGK21" s="660"/>
      <c r="DGL21" s="660"/>
      <c r="DGM21" s="660"/>
      <c r="DGN21" s="660"/>
      <c r="DGO21" s="660"/>
      <c r="DGP21" s="660"/>
      <c r="DGQ21" s="660"/>
      <c r="DGR21" s="660"/>
      <c r="DGS21" s="660"/>
      <c r="DGT21" s="660"/>
      <c r="DGU21" s="660"/>
      <c r="DGV21" s="660"/>
      <c r="DGW21" s="660"/>
      <c r="DGX21" s="660"/>
      <c r="DGY21" s="660"/>
      <c r="DGZ21" s="660"/>
      <c r="DHA21" s="660"/>
      <c r="DHB21" s="660"/>
      <c r="DHC21" s="660"/>
      <c r="DHD21" s="660"/>
      <c r="DHE21" s="660"/>
      <c r="DHF21" s="660"/>
      <c r="DHG21" s="660"/>
      <c r="DHH21" s="660"/>
      <c r="DHI21" s="660"/>
      <c r="DHJ21" s="660"/>
      <c r="DHK21" s="660"/>
      <c r="DHL21" s="660"/>
      <c r="DHM21" s="660"/>
      <c r="DHN21" s="660"/>
      <c r="DHO21" s="660"/>
      <c r="DHP21" s="660"/>
      <c r="DHQ21" s="660"/>
      <c r="DHR21" s="660"/>
      <c r="DHS21" s="660"/>
      <c r="DHT21" s="660"/>
      <c r="DHU21" s="660"/>
      <c r="DHV21" s="660"/>
      <c r="DHW21" s="660"/>
      <c r="DHX21" s="660"/>
      <c r="DHY21" s="660"/>
      <c r="DHZ21" s="660"/>
      <c r="DIA21" s="660"/>
      <c r="DIB21" s="660"/>
      <c r="DIC21" s="660"/>
      <c r="DID21" s="660"/>
      <c r="DIE21" s="660"/>
      <c r="DIF21" s="660"/>
      <c r="DIG21" s="660"/>
      <c r="DIH21" s="660"/>
      <c r="DII21" s="660"/>
      <c r="DIJ21" s="660"/>
      <c r="DIK21" s="660"/>
      <c r="DIL21" s="660"/>
      <c r="DIM21" s="660"/>
      <c r="DIN21" s="660"/>
      <c r="DIO21" s="660"/>
      <c r="DIP21" s="660"/>
      <c r="DIQ21" s="660"/>
      <c r="DIR21" s="660"/>
      <c r="DIS21" s="660"/>
      <c r="DIT21" s="660"/>
      <c r="DIU21" s="660"/>
      <c r="DIV21" s="660"/>
      <c r="DIW21" s="660"/>
      <c r="DIX21" s="660"/>
      <c r="DIY21" s="660"/>
      <c r="DIZ21" s="660"/>
      <c r="DJA21" s="660"/>
      <c r="DJB21" s="660"/>
      <c r="DJC21" s="660"/>
      <c r="DJD21" s="660"/>
      <c r="DJE21" s="660"/>
      <c r="DJF21" s="660"/>
      <c r="DJG21" s="660"/>
      <c r="DJH21" s="660"/>
      <c r="DJI21" s="660"/>
      <c r="DJJ21" s="660"/>
      <c r="DJK21" s="660"/>
      <c r="DJL21" s="660"/>
      <c r="DJM21" s="660"/>
      <c r="DJN21" s="660"/>
      <c r="DJO21" s="660"/>
      <c r="DJP21" s="660"/>
      <c r="DJQ21" s="660"/>
      <c r="DJR21" s="660"/>
      <c r="DJS21" s="660"/>
      <c r="DJT21" s="660"/>
      <c r="DJU21" s="660"/>
      <c r="DJV21" s="660"/>
      <c r="DJW21" s="660"/>
      <c r="DJX21" s="660"/>
      <c r="DJY21" s="660"/>
      <c r="DJZ21" s="660"/>
      <c r="DKA21" s="660"/>
      <c r="DKB21" s="660"/>
      <c r="DKC21" s="660"/>
      <c r="DKD21" s="660"/>
      <c r="DKE21" s="660"/>
      <c r="DKF21" s="660"/>
      <c r="DKG21" s="660"/>
      <c r="DKH21" s="660"/>
      <c r="DKI21" s="660"/>
      <c r="DKJ21" s="660"/>
      <c r="DKK21" s="660"/>
      <c r="DKL21" s="660"/>
      <c r="DKM21" s="660"/>
      <c r="DKN21" s="660"/>
      <c r="DKO21" s="660"/>
      <c r="DKP21" s="660"/>
      <c r="DKQ21" s="660"/>
      <c r="DKR21" s="660"/>
      <c r="DKS21" s="660"/>
      <c r="DKT21" s="660"/>
      <c r="DKU21" s="660"/>
      <c r="DKV21" s="660"/>
      <c r="DKW21" s="660"/>
      <c r="DKX21" s="660"/>
      <c r="DKY21" s="660"/>
      <c r="DKZ21" s="660"/>
      <c r="DLA21" s="660"/>
      <c r="DLB21" s="660"/>
      <c r="DLC21" s="660"/>
      <c r="DLD21" s="660"/>
      <c r="DLE21" s="660"/>
      <c r="DLF21" s="660"/>
      <c r="DLG21" s="660"/>
      <c r="DLH21" s="660"/>
      <c r="DLI21" s="660"/>
      <c r="DLJ21" s="660"/>
      <c r="DLK21" s="660"/>
      <c r="DLL21" s="660"/>
      <c r="DLM21" s="660"/>
      <c r="DLN21" s="660"/>
      <c r="DLO21" s="660"/>
      <c r="DLP21" s="660"/>
      <c r="DLQ21" s="660"/>
      <c r="DLR21" s="660"/>
      <c r="DLS21" s="660"/>
      <c r="DLT21" s="660"/>
      <c r="DLU21" s="660"/>
      <c r="DLV21" s="660"/>
      <c r="DLW21" s="660"/>
      <c r="DLX21" s="660"/>
      <c r="DLY21" s="660"/>
      <c r="DLZ21" s="660"/>
      <c r="DMA21" s="660"/>
      <c r="DMB21" s="660"/>
      <c r="DMC21" s="660"/>
      <c r="DMD21" s="660"/>
      <c r="DME21" s="660"/>
      <c r="DMF21" s="660"/>
      <c r="DMG21" s="660"/>
      <c r="DMH21" s="660"/>
      <c r="DMI21" s="660"/>
      <c r="DMJ21" s="660"/>
      <c r="DMK21" s="660"/>
      <c r="DML21" s="660"/>
      <c r="DMM21" s="660"/>
      <c r="DMN21" s="660"/>
      <c r="DMO21" s="660"/>
      <c r="DMP21" s="660"/>
      <c r="DMQ21" s="660"/>
      <c r="DMR21" s="660"/>
      <c r="DMS21" s="660"/>
      <c r="DMT21" s="660"/>
      <c r="DMU21" s="660"/>
      <c r="DMV21" s="660"/>
      <c r="DMW21" s="660"/>
      <c r="DMX21" s="660"/>
      <c r="DMY21" s="660"/>
      <c r="DMZ21" s="660"/>
      <c r="DNA21" s="660"/>
      <c r="DNB21" s="660"/>
      <c r="DNC21" s="660"/>
      <c r="DND21" s="660"/>
      <c r="DNE21" s="660"/>
      <c r="DNF21" s="660"/>
      <c r="DNG21" s="660"/>
      <c r="DNH21" s="660"/>
      <c r="DNI21" s="660"/>
      <c r="DNJ21" s="660"/>
      <c r="DNK21" s="660"/>
      <c r="DNL21" s="660"/>
      <c r="DNM21" s="660"/>
      <c r="DNN21" s="660"/>
      <c r="DNO21" s="660"/>
      <c r="DNP21" s="660"/>
      <c r="DNQ21" s="660"/>
      <c r="DNR21" s="660"/>
      <c r="DNS21" s="660"/>
      <c r="DNT21" s="660"/>
      <c r="DNU21" s="660"/>
      <c r="DNV21" s="660"/>
      <c r="DNW21" s="660"/>
      <c r="DNX21" s="660"/>
      <c r="DNY21" s="660"/>
      <c r="DNZ21" s="660"/>
      <c r="DOA21" s="660"/>
      <c r="DOB21" s="660"/>
      <c r="DOC21" s="660"/>
      <c r="DOD21" s="660"/>
      <c r="DOE21" s="660"/>
      <c r="DOF21" s="660"/>
      <c r="DOG21" s="660"/>
      <c r="DOH21" s="660"/>
      <c r="DOI21" s="660"/>
      <c r="DOJ21" s="660"/>
      <c r="DOK21" s="660"/>
      <c r="DOL21" s="660"/>
      <c r="DOM21" s="660"/>
      <c r="DON21" s="660"/>
      <c r="DOO21" s="660"/>
      <c r="DOP21" s="660"/>
      <c r="DOQ21" s="660"/>
      <c r="DOR21" s="660"/>
      <c r="DOS21" s="660"/>
      <c r="DOT21" s="660"/>
      <c r="DOU21" s="660"/>
      <c r="DOV21" s="660"/>
      <c r="DOW21" s="660"/>
      <c r="DOX21" s="660"/>
      <c r="DOY21" s="660"/>
      <c r="DOZ21" s="660"/>
      <c r="DPA21" s="660"/>
      <c r="DPB21" s="660"/>
      <c r="DPC21" s="660"/>
      <c r="DPD21" s="660"/>
      <c r="DPE21" s="660"/>
      <c r="DPF21" s="660"/>
      <c r="DPG21" s="660"/>
      <c r="DPH21" s="660"/>
      <c r="DPI21" s="660"/>
      <c r="DPJ21" s="660"/>
      <c r="DPK21" s="660"/>
      <c r="DPL21" s="660"/>
      <c r="DPM21" s="660"/>
      <c r="DPN21" s="660"/>
      <c r="DPO21" s="660"/>
      <c r="DPP21" s="660"/>
      <c r="DPQ21" s="660"/>
      <c r="DPR21" s="660"/>
      <c r="DPS21" s="660"/>
      <c r="DPT21" s="660"/>
      <c r="DPU21" s="660"/>
      <c r="DPV21" s="660"/>
      <c r="DPW21" s="660"/>
      <c r="DPX21" s="660"/>
      <c r="DPY21" s="660"/>
      <c r="DPZ21" s="660"/>
      <c r="DQA21" s="660"/>
      <c r="DQB21" s="660"/>
      <c r="DQC21" s="660"/>
      <c r="DQD21" s="660"/>
      <c r="DQE21" s="660"/>
      <c r="DQF21" s="660"/>
      <c r="DQG21" s="660"/>
      <c r="DQH21" s="660"/>
      <c r="DQI21" s="660"/>
      <c r="DQJ21" s="660"/>
      <c r="DQK21" s="660"/>
      <c r="DQL21" s="660"/>
      <c r="DQM21" s="660"/>
      <c r="DQN21" s="660"/>
      <c r="DQO21" s="660"/>
      <c r="DQP21" s="660"/>
      <c r="DQQ21" s="660"/>
      <c r="DQR21" s="660"/>
      <c r="DQS21" s="660"/>
      <c r="DQT21" s="660"/>
      <c r="DQU21" s="660"/>
      <c r="DQV21" s="660"/>
      <c r="DQW21" s="660"/>
      <c r="DQX21" s="660"/>
      <c r="DQY21" s="660"/>
      <c r="DQZ21" s="660"/>
      <c r="DRA21" s="660"/>
      <c r="DRB21" s="660"/>
      <c r="DRC21" s="660"/>
      <c r="DRD21" s="660"/>
      <c r="DRE21" s="660"/>
      <c r="DRF21" s="660"/>
      <c r="DRG21" s="660"/>
      <c r="DRH21" s="660"/>
      <c r="DRI21" s="660"/>
      <c r="DRJ21" s="660"/>
      <c r="DRK21" s="660"/>
      <c r="DRL21" s="660"/>
      <c r="DRM21" s="660"/>
      <c r="DRN21" s="660"/>
      <c r="DRO21" s="660"/>
      <c r="DRP21" s="660"/>
      <c r="DRQ21" s="660"/>
      <c r="DRR21" s="660"/>
      <c r="DRS21" s="660"/>
      <c r="DRT21" s="660"/>
      <c r="DRU21" s="660"/>
      <c r="DRV21" s="660"/>
      <c r="DRW21" s="660"/>
      <c r="DRX21" s="660"/>
      <c r="DRY21" s="660"/>
      <c r="DRZ21" s="660"/>
      <c r="DSA21" s="660"/>
      <c r="DSB21" s="660"/>
      <c r="DSC21" s="660"/>
      <c r="DSD21" s="660"/>
      <c r="DSE21" s="660"/>
      <c r="DSF21" s="660"/>
      <c r="DSG21" s="660"/>
      <c r="DSH21" s="660"/>
      <c r="DSI21" s="660"/>
      <c r="DSJ21" s="660"/>
      <c r="DSK21" s="660"/>
      <c r="DSL21" s="660"/>
      <c r="DSM21" s="660"/>
      <c r="DSN21" s="660"/>
      <c r="DSO21" s="660"/>
      <c r="DSP21" s="660"/>
      <c r="DSQ21" s="660"/>
      <c r="DSR21" s="660"/>
      <c r="DSS21" s="660"/>
      <c r="DST21" s="660"/>
      <c r="DSU21" s="660"/>
      <c r="DSV21" s="660"/>
      <c r="DSW21" s="660"/>
      <c r="DSX21" s="660"/>
      <c r="DSY21" s="660"/>
      <c r="DSZ21" s="660"/>
      <c r="DTA21" s="660"/>
      <c r="DTB21" s="660"/>
      <c r="DTC21" s="660"/>
      <c r="DTD21" s="660"/>
      <c r="DTE21" s="660"/>
      <c r="DTF21" s="660"/>
      <c r="DTG21" s="660"/>
      <c r="DTH21" s="660"/>
      <c r="DTI21" s="660"/>
      <c r="DTJ21" s="660"/>
      <c r="DTK21" s="660"/>
      <c r="DTL21" s="660"/>
      <c r="DTM21" s="660"/>
      <c r="DTN21" s="660"/>
      <c r="DTO21" s="660"/>
      <c r="DTP21" s="660"/>
      <c r="DTQ21" s="660"/>
      <c r="DTR21" s="660"/>
      <c r="DTS21" s="660"/>
      <c r="DTT21" s="660"/>
      <c r="DTU21" s="660"/>
      <c r="DTV21" s="660"/>
      <c r="DTW21" s="660"/>
      <c r="DTX21" s="660"/>
      <c r="DTY21" s="660"/>
      <c r="DTZ21" s="660"/>
      <c r="DUA21" s="660"/>
      <c r="DUB21" s="660"/>
      <c r="DUC21" s="660"/>
      <c r="DUD21" s="660"/>
      <c r="DUE21" s="660"/>
      <c r="DUF21" s="660"/>
      <c r="DUG21" s="660"/>
      <c r="DUH21" s="660"/>
      <c r="DUI21" s="660"/>
      <c r="DUJ21" s="660"/>
      <c r="DUK21" s="660"/>
      <c r="DUL21" s="660"/>
      <c r="DUM21" s="660"/>
      <c r="DUN21" s="660"/>
      <c r="DUO21" s="660"/>
      <c r="DUP21" s="660"/>
      <c r="DUQ21" s="660"/>
      <c r="DUR21" s="660"/>
      <c r="DUS21" s="660"/>
      <c r="DUT21" s="660"/>
      <c r="DUU21" s="660"/>
      <c r="DUV21" s="660"/>
      <c r="DUW21" s="660"/>
      <c r="DUX21" s="660"/>
      <c r="DUY21" s="660"/>
      <c r="DUZ21" s="660"/>
      <c r="DVA21" s="660"/>
      <c r="DVB21" s="660"/>
      <c r="DVC21" s="660"/>
      <c r="DVD21" s="660"/>
      <c r="DVE21" s="660"/>
      <c r="DVF21" s="660"/>
      <c r="DVG21" s="660"/>
      <c r="DVH21" s="660"/>
      <c r="DVI21" s="660"/>
      <c r="DVJ21" s="660"/>
      <c r="DVK21" s="660"/>
      <c r="DVL21" s="660"/>
      <c r="DVM21" s="660"/>
      <c r="DVN21" s="660"/>
      <c r="DVO21" s="660"/>
      <c r="DVP21" s="660"/>
      <c r="DVQ21" s="660"/>
      <c r="DVR21" s="660"/>
      <c r="DVS21" s="660"/>
      <c r="DVT21" s="660"/>
      <c r="DVU21" s="660"/>
      <c r="DVV21" s="660"/>
      <c r="DVW21" s="660"/>
      <c r="DVX21" s="660"/>
      <c r="DVY21" s="660"/>
      <c r="DVZ21" s="660"/>
      <c r="DWA21" s="660"/>
      <c r="DWB21" s="660"/>
      <c r="DWC21" s="660"/>
      <c r="DWD21" s="660"/>
      <c r="DWE21" s="660"/>
      <c r="DWF21" s="660"/>
      <c r="DWG21" s="660"/>
      <c r="DWH21" s="660"/>
      <c r="DWI21" s="660"/>
      <c r="DWJ21" s="660"/>
      <c r="DWK21" s="660"/>
      <c r="DWL21" s="660"/>
      <c r="DWM21" s="660"/>
      <c r="DWN21" s="660"/>
      <c r="DWO21" s="660"/>
      <c r="DWP21" s="660"/>
      <c r="DWQ21" s="660"/>
      <c r="DWR21" s="660"/>
      <c r="DWS21" s="660"/>
      <c r="DWT21" s="660"/>
      <c r="DWU21" s="660"/>
      <c r="DWV21" s="660"/>
      <c r="DWW21" s="660"/>
      <c r="DWX21" s="660"/>
      <c r="DWY21" s="660"/>
      <c r="DWZ21" s="660"/>
      <c r="DXA21" s="660"/>
      <c r="DXB21" s="660"/>
      <c r="DXC21" s="660"/>
      <c r="DXD21" s="660"/>
      <c r="DXE21" s="660"/>
      <c r="DXF21" s="660"/>
      <c r="DXG21" s="660"/>
      <c r="DXH21" s="660"/>
      <c r="DXI21" s="660"/>
      <c r="DXJ21" s="660"/>
      <c r="DXK21" s="660"/>
      <c r="DXL21" s="660"/>
      <c r="DXM21" s="660"/>
      <c r="DXN21" s="660"/>
      <c r="DXO21" s="660"/>
      <c r="DXP21" s="660"/>
      <c r="DXQ21" s="660"/>
      <c r="DXR21" s="660"/>
      <c r="DXS21" s="660"/>
      <c r="DXT21" s="660"/>
      <c r="DXU21" s="660"/>
      <c r="DXV21" s="660"/>
      <c r="DXW21" s="660"/>
      <c r="DXX21" s="660"/>
      <c r="DXY21" s="660"/>
      <c r="DXZ21" s="660"/>
      <c r="DYA21" s="660"/>
      <c r="DYB21" s="660"/>
      <c r="DYC21" s="660"/>
      <c r="DYD21" s="660"/>
      <c r="DYE21" s="660"/>
      <c r="DYF21" s="660"/>
      <c r="DYG21" s="660"/>
      <c r="DYH21" s="660"/>
      <c r="DYI21" s="660"/>
      <c r="DYJ21" s="660"/>
      <c r="DYK21" s="660"/>
      <c r="DYL21" s="660"/>
      <c r="DYM21" s="660"/>
      <c r="DYN21" s="660"/>
      <c r="DYO21" s="660"/>
      <c r="DYP21" s="660"/>
      <c r="DYQ21" s="660"/>
      <c r="DYR21" s="660"/>
      <c r="DYS21" s="660"/>
      <c r="DYT21" s="660"/>
      <c r="DYU21" s="660"/>
      <c r="DYV21" s="660"/>
      <c r="DYW21" s="660"/>
      <c r="DYX21" s="660"/>
      <c r="DYY21" s="660"/>
      <c r="DYZ21" s="660"/>
      <c r="DZA21" s="660"/>
      <c r="DZB21" s="660"/>
      <c r="DZC21" s="660"/>
      <c r="DZD21" s="660"/>
      <c r="DZE21" s="660"/>
      <c r="DZF21" s="660"/>
      <c r="DZG21" s="660"/>
      <c r="DZH21" s="660"/>
      <c r="DZI21" s="660"/>
      <c r="DZJ21" s="660"/>
      <c r="DZK21" s="660"/>
      <c r="DZL21" s="660"/>
      <c r="DZM21" s="660"/>
      <c r="DZN21" s="660"/>
      <c r="DZO21" s="660"/>
      <c r="DZP21" s="660"/>
      <c r="DZQ21" s="660"/>
      <c r="DZR21" s="660"/>
      <c r="DZS21" s="660"/>
      <c r="DZT21" s="660"/>
      <c r="DZU21" s="660"/>
      <c r="DZV21" s="660"/>
      <c r="DZW21" s="660"/>
      <c r="DZX21" s="660"/>
      <c r="DZY21" s="660"/>
      <c r="DZZ21" s="660"/>
      <c r="EAA21" s="660"/>
      <c r="EAB21" s="660"/>
      <c r="EAC21" s="660"/>
      <c r="EAD21" s="660"/>
      <c r="EAE21" s="660"/>
      <c r="EAF21" s="660"/>
      <c r="EAG21" s="660"/>
      <c r="EAH21" s="660"/>
      <c r="EAI21" s="660"/>
      <c r="EAJ21" s="660"/>
      <c r="EAK21" s="660"/>
      <c r="EAL21" s="660"/>
      <c r="EAM21" s="660"/>
      <c r="EAN21" s="660"/>
      <c r="EAO21" s="660"/>
      <c r="EAP21" s="660"/>
      <c r="EAQ21" s="660"/>
      <c r="EAR21" s="660"/>
      <c r="EAS21" s="660"/>
      <c r="EAT21" s="660"/>
      <c r="EAU21" s="660"/>
      <c r="EAV21" s="660"/>
      <c r="EAW21" s="660"/>
      <c r="EAX21" s="660"/>
      <c r="EAY21" s="660"/>
      <c r="EAZ21" s="660"/>
      <c r="EBA21" s="660"/>
      <c r="EBB21" s="660"/>
      <c r="EBC21" s="660"/>
      <c r="EBD21" s="660"/>
      <c r="EBE21" s="660"/>
      <c r="EBF21" s="660"/>
      <c r="EBG21" s="660"/>
      <c r="EBH21" s="660"/>
      <c r="EBI21" s="660"/>
      <c r="EBJ21" s="660"/>
      <c r="EBK21" s="660"/>
      <c r="EBL21" s="660"/>
      <c r="EBM21" s="660"/>
      <c r="EBN21" s="660"/>
      <c r="EBO21" s="660"/>
      <c r="EBP21" s="660"/>
      <c r="EBQ21" s="660"/>
      <c r="EBR21" s="660"/>
      <c r="EBS21" s="660"/>
      <c r="EBT21" s="660"/>
      <c r="EBU21" s="660"/>
      <c r="EBV21" s="660"/>
      <c r="EBW21" s="660"/>
      <c r="EBX21" s="660"/>
      <c r="EBY21" s="660"/>
      <c r="EBZ21" s="660"/>
      <c r="ECA21" s="660"/>
      <c r="ECB21" s="660"/>
      <c r="ECC21" s="660"/>
      <c r="ECD21" s="660"/>
      <c r="ECE21" s="660"/>
      <c r="ECF21" s="660"/>
      <c r="ECG21" s="660"/>
      <c r="ECH21" s="660"/>
      <c r="ECI21" s="660"/>
      <c r="ECJ21" s="660"/>
      <c r="ECK21" s="660"/>
      <c r="ECL21" s="660"/>
      <c r="ECM21" s="660"/>
      <c r="ECN21" s="660"/>
      <c r="ECO21" s="660"/>
      <c r="ECP21" s="660"/>
      <c r="ECQ21" s="660"/>
      <c r="ECR21" s="660"/>
      <c r="ECS21" s="660"/>
      <c r="ECT21" s="660"/>
      <c r="ECU21" s="660"/>
      <c r="ECV21" s="660"/>
      <c r="ECW21" s="660"/>
      <c r="ECX21" s="660"/>
      <c r="ECY21" s="660"/>
      <c r="ECZ21" s="660"/>
      <c r="EDA21" s="660"/>
      <c r="EDB21" s="660"/>
      <c r="EDC21" s="660"/>
      <c r="EDD21" s="660"/>
      <c r="EDE21" s="660"/>
      <c r="EDF21" s="660"/>
      <c r="EDG21" s="660"/>
      <c r="EDH21" s="660"/>
      <c r="EDI21" s="660"/>
      <c r="EDJ21" s="660"/>
      <c r="EDK21" s="660"/>
      <c r="EDL21" s="660"/>
      <c r="EDM21" s="660"/>
      <c r="EDN21" s="660"/>
      <c r="EDO21" s="660"/>
      <c r="EDP21" s="660"/>
      <c r="EDQ21" s="660"/>
      <c r="EDR21" s="660"/>
      <c r="EDS21" s="660"/>
      <c r="EDT21" s="660"/>
      <c r="EDU21" s="660"/>
      <c r="EDV21" s="660"/>
      <c r="EDW21" s="660"/>
      <c r="EDX21" s="660"/>
      <c r="EDY21" s="660"/>
      <c r="EDZ21" s="660"/>
      <c r="EEA21" s="660"/>
      <c r="EEB21" s="660"/>
      <c r="EEC21" s="660"/>
      <c r="EED21" s="660"/>
      <c r="EEE21" s="660"/>
      <c r="EEF21" s="660"/>
      <c r="EEG21" s="660"/>
      <c r="EEH21" s="660"/>
      <c r="EEI21" s="660"/>
      <c r="EEJ21" s="660"/>
      <c r="EEK21" s="660"/>
      <c r="EEL21" s="660"/>
      <c r="EEM21" s="660"/>
      <c r="EEN21" s="660"/>
      <c r="EEO21" s="660"/>
      <c r="EEP21" s="660"/>
      <c r="EEQ21" s="660"/>
      <c r="EER21" s="660"/>
      <c r="EES21" s="660"/>
      <c r="EET21" s="660"/>
      <c r="EEU21" s="660"/>
      <c r="EEV21" s="660"/>
      <c r="EEW21" s="660"/>
      <c r="EEX21" s="660"/>
      <c r="EEY21" s="660"/>
      <c r="EEZ21" s="660"/>
      <c r="EFA21" s="660"/>
      <c r="EFB21" s="660"/>
      <c r="EFC21" s="660"/>
      <c r="EFD21" s="660"/>
      <c r="EFE21" s="660"/>
      <c r="EFF21" s="660"/>
      <c r="EFG21" s="660"/>
      <c r="EFH21" s="660"/>
      <c r="EFI21" s="660"/>
      <c r="EFJ21" s="660"/>
      <c r="EFK21" s="660"/>
      <c r="EFL21" s="660"/>
      <c r="EFM21" s="660"/>
      <c r="EFN21" s="660"/>
      <c r="EFO21" s="660"/>
      <c r="EFP21" s="660"/>
      <c r="EFQ21" s="660"/>
      <c r="EFR21" s="660"/>
      <c r="EFS21" s="660"/>
      <c r="EFT21" s="660"/>
      <c r="EFU21" s="660"/>
      <c r="EFV21" s="660"/>
      <c r="EFW21" s="660"/>
      <c r="EFX21" s="660"/>
      <c r="EFY21" s="660"/>
      <c r="EFZ21" s="660"/>
      <c r="EGA21" s="660"/>
      <c r="EGB21" s="660"/>
      <c r="EGC21" s="660"/>
      <c r="EGD21" s="660"/>
      <c r="EGE21" s="660"/>
      <c r="EGF21" s="660"/>
      <c r="EGG21" s="660"/>
      <c r="EGH21" s="660"/>
      <c r="EGI21" s="660"/>
      <c r="EGJ21" s="660"/>
      <c r="EGK21" s="660"/>
      <c r="EGL21" s="660"/>
      <c r="EGM21" s="660"/>
      <c r="EGN21" s="660"/>
      <c r="EGO21" s="660"/>
      <c r="EGP21" s="660"/>
      <c r="EGQ21" s="660"/>
      <c r="EGR21" s="660"/>
      <c r="EGS21" s="660"/>
      <c r="EGT21" s="660"/>
      <c r="EGU21" s="660"/>
      <c r="EGV21" s="660"/>
      <c r="EGW21" s="660"/>
      <c r="EGX21" s="660"/>
      <c r="EGY21" s="660"/>
      <c r="EGZ21" s="660"/>
      <c r="EHA21" s="660"/>
      <c r="EHB21" s="660"/>
      <c r="EHC21" s="660"/>
      <c r="EHD21" s="660"/>
      <c r="EHE21" s="660"/>
      <c r="EHF21" s="660"/>
      <c r="EHG21" s="660"/>
      <c r="EHH21" s="660"/>
      <c r="EHI21" s="660"/>
      <c r="EHJ21" s="660"/>
      <c r="EHK21" s="660"/>
      <c r="EHL21" s="660"/>
      <c r="EHM21" s="660"/>
      <c r="EHN21" s="660"/>
      <c r="EHO21" s="660"/>
      <c r="EHP21" s="660"/>
      <c r="EHQ21" s="660"/>
      <c r="EHR21" s="660"/>
      <c r="EHS21" s="660"/>
      <c r="EHT21" s="660"/>
      <c r="EHU21" s="660"/>
      <c r="EHV21" s="660"/>
      <c r="EHW21" s="660"/>
      <c r="EHX21" s="660"/>
      <c r="EHY21" s="660"/>
      <c r="EHZ21" s="660"/>
      <c r="EIA21" s="660"/>
      <c r="EIB21" s="660"/>
      <c r="EIC21" s="660"/>
      <c r="EID21" s="660"/>
      <c r="EIE21" s="660"/>
      <c r="EIF21" s="660"/>
      <c r="EIG21" s="660"/>
      <c r="EIH21" s="660"/>
      <c r="EII21" s="660"/>
      <c r="EIJ21" s="660"/>
      <c r="EIK21" s="660"/>
      <c r="EIL21" s="660"/>
      <c r="EIM21" s="660"/>
      <c r="EIN21" s="660"/>
      <c r="EIO21" s="660"/>
      <c r="EIP21" s="660"/>
      <c r="EIQ21" s="660"/>
      <c r="EIR21" s="660"/>
      <c r="EIS21" s="660"/>
      <c r="EIT21" s="660"/>
      <c r="EIU21" s="660"/>
      <c r="EIV21" s="660"/>
      <c r="EIW21" s="660"/>
      <c r="EIX21" s="660"/>
      <c r="EIY21" s="660"/>
      <c r="EIZ21" s="660"/>
      <c r="EJA21" s="660"/>
      <c r="EJB21" s="660"/>
      <c r="EJC21" s="660"/>
      <c r="EJD21" s="660"/>
      <c r="EJE21" s="660"/>
      <c r="EJF21" s="660"/>
      <c r="EJG21" s="660"/>
      <c r="EJH21" s="660"/>
      <c r="EJI21" s="660"/>
      <c r="EJJ21" s="660"/>
      <c r="EJK21" s="660"/>
      <c r="EJL21" s="660"/>
      <c r="EJM21" s="660"/>
      <c r="EJN21" s="660"/>
      <c r="EJO21" s="660"/>
      <c r="EJP21" s="660"/>
      <c r="EJQ21" s="660"/>
      <c r="EJR21" s="660"/>
      <c r="EJS21" s="660"/>
      <c r="EJT21" s="660"/>
      <c r="EJU21" s="660"/>
      <c r="EJV21" s="660"/>
      <c r="EJW21" s="660"/>
      <c r="EJX21" s="660"/>
      <c r="EJY21" s="660"/>
      <c r="EJZ21" s="660"/>
      <c r="EKA21" s="660"/>
      <c r="EKB21" s="660"/>
      <c r="EKC21" s="660"/>
      <c r="EKD21" s="660"/>
      <c r="EKE21" s="660"/>
      <c r="EKF21" s="660"/>
      <c r="EKG21" s="660"/>
      <c r="EKH21" s="660"/>
      <c r="EKI21" s="660"/>
      <c r="EKJ21" s="660"/>
      <c r="EKK21" s="660"/>
      <c r="EKL21" s="660"/>
      <c r="EKM21" s="660"/>
      <c r="EKN21" s="660"/>
      <c r="EKO21" s="660"/>
      <c r="EKP21" s="660"/>
      <c r="EKQ21" s="660"/>
      <c r="EKR21" s="660"/>
      <c r="EKS21" s="660"/>
      <c r="EKT21" s="660"/>
      <c r="EKU21" s="660"/>
      <c r="EKV21" s="660"/>
      <c r="EKW21" s="660"/>
      <c r="EKX21" s="660"/>
      <c r="EKY21" s="660"/>
      <c r="EKZ21" s="660"/>
      <c r="ELA21" s="660"/>
      <c r="ELB21" s="660"/>
      <c r="ELC21" s="660"/>
      <c r="ELD21" s="660"/>
      <c r="ELE21" s="660"/>
      <c r="ELF21" s="660"/>
      <c r="ELG21" s="660"/>
      <c r="ELH21" s="660"/>
      <c r="ELI21" s="660"/>
      <c r="ELJ21" s="660"/>
      <c r="ELK21" s="660"/>
      <c r="ELL21" s="660"/>
      <c r="ELM21" s="660"/>
      <c r="ELN21" s="660"/>
      <c r="ELO21" s="660"/>
      <c r="ELP21" s="660"/>
      <c r="ELQ21" s="660"/>
      <c r="ELR21" s="660"/>
      <c r="ELS21" s="660"/>
      <c r="ELT21" s="660"/>
      <c r="ELU21" s="660"/>
      <c r="ELV21" s="660"/>
      <c r="ELW21" s="660"/>
      <c r="ELX21" s="660"/>
      <c r="ELY21" s="660"/>
      <c r="ELZ21" s="660"/>
      <c r="EMA21" s="660"/>
      <c r="EMB21" s="660"/>
      <c r="EMC21" s="660"/>
      <c r="EMD21" s="660"/>
      <c r="EME21" s="660"/>
      <c r="EMF21" s="660"/>
      <c r="EMG21" s="660"/>
      <c r="EMH21" s="660"/>
      <c r="EMI21" s="660"/>
      <c r="EMJ21" s="660"/>
      <c r="EMK21" s="660"/>
      <c r="EML21" s="660"/>
      <c r="EMM21" s="660"/>
      <c r="EMN21" s="660"/>
      <c r="EMO21" s="660"/>
      <c r="EMP21" s="660"/>
      <c r="EMQ21" s="660"/>
      <c r="EMR21" s="660"/>
      <c r="EMS21" s="660"/>
      <c r="EMT21" s="660"/>
      <c r="EMU21" s="660"/>
      <c r="EMV21" s="660"/>
      <c r="EMW21" s="660"/>
      <c r="EMX21" s="660"/>
      <c r="EMY21" s="660"/>
      <c r="EMZ21" s="660"/>
      <c r="ENA21" s="660"/>
      <c r="ENB21" s="660"/>
      <c r="ENC21" s="660"/>
      <c r="END21" s="660"/>
      <c r="ENE21" s="660"/>
      <c r="ENF21" s="660"/>
      <c r="ENG21" s="660"/>
      <c r="ENH21" s="660"/>
      <c r="ENI21" s="660"/>
      <c r="ENJ21" s="660"/>
      <c r="ENK21" s="660"/>
      <c r="ENL21" s="660"/>
      <c r="ENM21" s="660"/>
      <c r="ENN21" s="660"/>
      <c r="ENO21" s="660"/>
      <c r="ENP21" s="660"/>
      <c r="ENQ21" s="660"/>
      <c r="ENR21" s="660"/>
      <c r="ENS21" s="660"/>
      <c r="ENT21" s="660"/>
      <c r="ENU21" s="660"/>
      <c r="ENV21" s="660"/>
      <c r="ENW21" s="660"/>
      <c r="ENX21" s="660"/>
      <c r="ENY21" s="660"/>
      <c r="ENZ21" s="660"/>
      <c r="EOA21" s="660"/>
      <c r="EOB21" s="660"/>
      <c r="EOC21" s="660"/>
      <c r="EOD21" s="660"/>
      <c r="EOE21" s="660"/>
      <c r="EOF21" s="660"/>
      <c r="EOG21" s="660"/>
      <c r="EOH21" s="660"/>
      <c r="EOI21" s="660"/>
      <c r="EOJ21" s="660"/>
      <c r="EOK21" s="660"/>
      <c r="EOL21" s="660"/>
      <c r="EOM21" s="660"/>
      <c r="EON21" s="660"/>
      <c r="EOO21" s="660"/>
      <c r="EOP21" s="660"/>
      <c r="EOQ21" s="660"/>
      <c r="EOR21" s="660"/>
      <c r="EOS21" s="660"/>
      <c r="EOT21" s="660"/>
      <c r="EOU21" s="660"/>
      <c r="EOV21" s="660"/>
      <c r="EOW21" s="660"/>
      <c r="EOX21" s="660"/>
      <c r="EOY21" s="660"/>
      <c r="EOZ21" s="660"/>
      <c r="EPA21" s="660"/>
      <c r="EPB21" s="660"/>
      <c r="EPC21" s="660"/>
      <c r="EPD21" s="660"/>
      <c r="EPE21" s="660"/>
      <c r="EPF21" s="660"/>
      <c r="EPG21" s="660"/>
      <c r="EPH21" s="660"/>
      <c r="EPI21" s="660"/>
      <c r="EPJ21" s="660"/>
      <c r="EPK21" s="660"/>
      <c r="EPL21" s="660"/>
      <c r="EPM21" s="660"/>
      <c r="EPN21" s="660"/>
      <c r="EPO21" s="660"/>
      <c r="EPP21" s="660"/>
      <c r="EPQ21" s="660"/>
      <c r="EPR21" s="660"/>
      <c r="EPS21" s="660"/>
      <c r="EPT21" s="660"/>
      <c r="EPU21" s="660"/>
      <c r="EPV21" s="660"/>
      <c r="EPW21" s="660"/>
      <c r="EPX21" s="660"/>
      <c r="EPY21" s="660"/>
      <c r="EPZ21" s="660"/>
      <c r="EQA21" s="660"/>
      <c r="EQB21" s="660"/>
      <c r="EQC21" s="660"/>
      <c r="EQD21" s="660"/>
      <c r="EQE21" s="660"/>
      <c r="EQF21" s="660"/>
      <c r="EQG21" s="660"/>
      <c r="EQH21" s="660"/>
      <c r="EQI21" s="660"/>
      <c r="EQJ21" s="660"/>
      <c r="EQK21" s="660"/>
      <c r="EQL21" s="660"/>
      <c r="EQM21" s="660"/>
      <c r="EQN21" s="660"/>
      <c r="EQO21" s="660"/>
      <c r="EQP21" s="660"/>
      <c r="EQQ21" s="660"/>
      <c r="EQR21" s="660"/>
      <c r="EQS21" s="660"/>
      <c r="EQT21" s="660"/>
      <c r="EQU21" s="660"/>
      <c r="EQV21" s="660"/>
      <c r="EQW21" s="660"/>
      <c r="EQX21" s="660"/>
      <c r="EQY21" s="660"/>
      <c r="EQZ21" s="660"/>
      <c r="ERA21" s="660"/>
      <c r="ERB21" s="660"/>
      <c r="ERC21" s="660"/>
      <c r="ERD21" s="660"/>
      <c r="ERE21" s="660"/>
      <c r="ERF21" s="660"/>
      <c r="ERG21" s="660"/>
      <c r="ERH21" s="660"/>
      <c r="ERI21" s="660"/>
      <c r="ERJ21" s="660"/>
      <c r="ERK21" s="660"/>
      <c r="ERL21" s="660"/>
      <c r="ERM21" s="660"/>
      <c r="ERN21" s="660"/>
      <c r="ERO21" s="660"/>
      <c r="ERP21" s="660"/>
      <c r="ERQ21" s="660"/>
      <c r="ERR21" s="660"/>
      <c r="ERS21" s="660"/>
      <c r="ERT21" s="660"/>
      <c r="ERU21" s="660"/>
      <c r="ERV21" s="660"/>
      <c r="ERW21" s="660"/>
      <c r="ERX21" s="660"/>
      <c r="ERY21" s="660"/>
      <c r="ERZ21" s="660"/>
      <c r="ESA21" s="660"/>
      <c r="ESB21" s="660"/>
      <c r="ESC21" s="660"/>
      <c r="ESD21" s="660"/>
      <c r="ESE21" s="660"/>
      <c r="ESF21" s="660"/>
      <c r="ESG21" s="660"/>
      <c r="ESH21" s="660"/>
      <c r="ESI21" s="660"/>
      <c r="ESJ21" s="660"/>
      <c r="ESK21" s="660"/>
      <c r="ESL21" s="660"/>
      <c r="ESM21" s="660"/>
      <c r="ESN21" s="660"/>
      <c r="ESO21" s="660"/>
      <c r="ESP21" s="660"/>
      <c r="ESQ21" s="660"/>
      <c r="ESR21" s="660"/>
      <c r="ESS21" s="660"/>
      <c r="EST21" s="660"/>
      <c r="ESU21" s="660"/>
      <c r="ESV21" s="660"/>
      <c r="ESW21" s="660"/>
      <c r="ESX21" s="660"/>
      <c r="ESY21" s="660"/>
      <c r="ESZ21" s="660"/>
      <c r="ETA21" s="660"/>
      <c r="ETB21" s="660"/>
      <c r="ETC21" s="660"/>
      <c r="ETD21" s="660"/>
      <c r="ETE21" s="660"/>
      <c r="ETF21" s="660"/>
      <c r="ETG21" s="660"/>
      <c r="ETH21" s="660"/>
      <c r="ETI21" s="660"/>
      <c r="ETJ21" s="660"/>
      <c r="ETK21" s="660"/>
      <c r="ETL21" s="660"/>
      <c r="ETM21" s="660"/>
      <c r="ETN21" s="660"/>
      <c r="ETO21" s="660"/>
      <c r="ETP21" s="660"/>
      <c r="ETQ21" s="660"/>
      <c r="ETR21" s="660"/>
      <c r="ETS21" s="660"/>
      <c r="ETT21" s="660"/>
      <c r="ETU21" s="660"/>
      <c r="ETV21" s="660"/>
      <c r="ETW21" s="660"/>
      <c r="ETX21" s="660"/>
      <c r="ETY21" s="660"/>
      <c r="ETZ21" s="660"/>
      <c r="EUA21" s="660"/>
      <c r="EUB21" s="660"/>
      <c r="EUC21" s="660"/>
      <c r="EUD21" s="660"/>
      <c r="EUE21" s="660"/>
      <c r="EUF21" s="660"/>
      <c r="EUG21" s="660"/>
      <c r="EUH21" s="660"/>
      <c r="EUI21" s="660"/>
      <c r="EUJ21" s="660"/>
      <c r="EUK21" s="660"/>
      <c r="EUL21" s="660"/>
      <c r="EUM21" s="660"/>
      <c r="EUN21" s="660"/>
      <c r="EUO21" s="660"/>
      <c r="EUP21" s="660"/>
      <c r="EUQ21" s="660"/>
      <c r="EUR21" s="660"/>
      <c r="EUS21" s="660"/>
      <c r="EUT21" s="660"/>
      <c r="EUU21" s="660"/>
      <c r="EUV21" s="660"/>
      <c r="EUW21" s="660"/>
      <c r="EUX21" s="660"/>
      <c r="EUY21" s="660"/>
      <c r="EUZ21" s="660"/>
      <c r="EVA21" s="660"/>
      <c r="EVB21" s="660"/>
      <c r="EVC21" s="660"/>
      <c r="EVD21" s="660"/>
      <c r="EVE21" s="660"/>
      <c r="EVF21" s="660"/>
      <c r="EVG21" s="660"/>
      <c r="EVH21" s="660"/>
      <c r="EVI21" s="660"/>
      <c r="EVJ21" s="660"/>
      <c r="EVK21" s="660"/>
      <c r="EVL21" s="660"/>
      <c r="EVM21" s="660"/>
      <c r="EVN21" s="660"/>
      <c r="EVO21" s="660"/>
      <c r="EVP21" s="660"/>
      <c r="EVQ21" s="660"/>
      <c r="EVR21" s="660"/>
      <c r="EVS21" s="660"/>
      <c r="EVT21" s="660"/>
      <c r="EVU21" s="660"/>
      <c r="EVV21" s="660"/>
      <c r="EVW21" s="660"/>
      <c r="EVX21" s="660"/>
      <c r="EVY21" s="660"/>
      <c r="EVZ21" s="660"/>
      <c r="EWA21" s="660"/>
      <c r="EWB21" s="660"/>
      <c r="EWC21" s="660"/>
      <c r="EWD21" s="660"/>
      <c r="EWE21" s="660"/>
      <c r="EWF21" s="660"/>
      <c r="EWG21" s="660"/>
      <c r="EWH21" s="660"/>
      <c r="EWI21" s="660"/>
      <c r="EWJ21" s="660"/>
      <c r="EWK21" s="660"/>
      <c r="EWL21" s="660"/>
      <c r="EWM21" s="660"/>
      <c r="EWN21" s="660"/>
      <c r="EWO21" s="660"/>
      <c r="EWP21" s="660"/>
      <c r="EWQ21" s="660"/>
      <c r="EWR21" s="660"/>
      <c r="EWS21" s="660"/>
      <c r="EWT21" s="660"/>
      <c r="EWU21" s="660"/>
      <c r="EWV21" s="660"/>
      <c r="EWW21" s="660"/>
      <c r="EWX21" s="660"/>
      <c r="EWY21" s="660"/>
      <c r="EWZ21" s="660"/>
      <c r="EXA21" s="660"/>
      <c r="EXB21" s="660"/>
      <c r="EXC21" s="660"/>
      <c r="EXD21" s="660"/>
      <c r="EXE21" s="660"/>
      <c r="EXF21" s="660"/>
      <c r="EXG21" s="660"/>
      <c r="EXH21" s="660"/>
      <c r="EXI21" s="660"/>
      <c r="EXJ21" s="660"/>
      <c r="EXK21" s="660"/>
      <c r="EXL21" s="660"/>
      <c r="EXM21" s="660"/>
      <c r="EXN21" s="660"/>
      <c r="EXO21" s="660"/>
      <c r="EXP21" s="660"/>
      <c r="EXQ21" s="660"/>
      <c r="EXR21" s="660"/>
      <c r="EXS21" s="660"/>
      <c r="EXT21" s="660"/>
      <c r="EXU21" s="660"/>
      <c r="EXV21" s="660"/>
      <c r="EXW21" s="660"/>
      <c r="EXX21" s="660"/>
      <c r="EXY21" s="660"/>
      <c r="EXZ21" s="660"/>
      <c r="EYA21" s="660"/>
      <c r="EYB21" s="660"/>
      <c r="EYC21" s="660"/>
      <c r="EYD21" s="660"/>
      <c r="EYE21" s="660"/>
      <c r="EYF21" s="660"/>
      <c r="EYG21" s="660"/>
      <c r="EYH21" s="660"/>
      <c r="EYI21" s="660"/>
      <c r="EYJ21" s="660"/>
      <c r="EYK21" s="660"/>
      <c r="EYL21" s="660"/>
      <c r="EYM21" s="660"/>
      <c r="EYN21" s="660"/>
      <c r="EYO21" s="660"/>
      <c r="EYP21" s="660"/>
      <c r="EYQ21" s="660"/>
      <c r="EYR21" s="660"/>
      <c r="EYS21" s="660"/>
      <c r="EYT21" s="660"/>
      <c r="EYU21" s="660"/>
      <c r="EYV21" s="660"/>
      <c r="EYW21" s="660"/>
      <c r="EYX21" s="660"/>
      <c r="EYY21" s="660"/>
      <c r="EYZ21" s="660"/>
      <c r="EZA21" s="660"/>
      <c r="EZB21" s="660"/>
      <c r="EZC21" s="660"/>
      <c r="EZD21" s="660"/>
      <c r="EZE21" s="660"/>
      <c r="EZF21" s="660"/>
      <c r="EZG21" s="660"/>
      <c r="EZH21" s="660"/>
      <c r="EZI21" s="660"/>
      <c r="EZJ21" s="660"/>
      <c r="EZK21" s="660"/>
      <c r="EZL21" s="660"/>
      <c r="EZM21" s="660"/>
      <c r="EZN21" s="660"/>
      <c r="EZO21" s="660"/>
      <c r="EZP21" s="660"/>
      <c r="EZQ21" s="660"/>
      <c r="EZR21" s="660"/>
      <c r="EZS21" s="660"/>
      <c r="EZT21" s="660"/>
      <c r="EZU21" s="660"/>
      <c r="EZV21" s="660"/>
      <c r="EZW21" s="660"/>
      <c r="EZX21" s="660"/>
      <c r="EZY21" s="660"/>
      <c r="EZZ21" s="660"/>
      <c r="FAA21" s="660"/>
      <c r="FAB21" s="660"/>
      <c r="FAC21" s="660"/>
      <c r="FAD21" s="660"/>
      <c r="FAE21" s="660"/>
      <c r="FAF21" s="660"/>
      <c r="FAG21" s="660"/>
      <c r="FAH21" s="660"/>
      <c r="FAI21" s="660"/>
      <c r="FAJ21" s="660"/>
      <c r="FAK21" s="660"/>
      <c r="FAL21" s="660"/>
      <c r="FAM21" s="660"/>
      <c r="FAN21" s="660"/>
      <c r="FAO21" s="660"/>
      <c r="FAP21" s="660"/>
      <c r="FAQ21" s="660"/>
      <c r="FAR21" s="660"/>
      <c r="FAS21" s="660"/>
      <c r="FAT21" s="660"/>
      <c r="FAU21" s="660"/>
      <c r="FAV21" s="660"/>
      <c r="FAW21" s="660"/>
      <c r="FAX21" s="660"/>
      <c r="FAY21" s="660"/>
      <c r="FAZ21" s="660"/>
      <c r="FBA21" s="660"/>
      <c r="FBB21" s="660"/>
      <c r="FBC21" s="660"/>
      <c r="FBD21" s="660"/>
      <c r="FBE21" s="660"/>
      <c r="FBF21" s="660"/>
      <c r="FBG21" s="660"/>
      <c r="FBH21" s="660"/>
      <c r="FBI21" s="660"/>
      <c r="FBJ21" s="660"/>
      <c r="FBK21" s="660"/>
      <c r="FBL21" s="660"/>
      <c r="FBM21" s="660"/>
      <c r="FBN21" s="660"/>
      <c r="FBO21" s="660"/>
      <c r="FBP21" s="660"/>
      <c r="FBQ21" s="660"/>
      <c r="FBR21" s="660"/>
      <c r="FBS21" s="660"/>
      <c r="FBT21" s="660"/>
      <c r="FBU21" s="660"/>
      <c r="FBV21" s="660"/>
      <c r="FBW21" s="660"/>
      <c r="FBX21" s="660"/>
      <c r="FBY21" s="660"/>
      <c r="FBZ21" s="660"/>
      <c r="FCA21" s="660"/>
      <c r="FCB21" s="660"/>
      <c r="FCC21" s="660"/>
      <c r="FCD21" s="660"/>
      <c r="FCE21" s="660"/>
      <c r="FCF21" s="660"/>
      <c r="FCG21" s="660"/>
      <c r="FCH21" s="660"/>
      <c r="FCI21" s="660"/>
      <c r="FCJ21" s="660"/>
      <c r="FCK21" s="660"/>
      <c r="FCL21" s="660"/>
      <c r="FCM21" s="660"/>
      <c r="FCN21" s="660"/>
      <c r="FCO21" s="660"/>
      <c r="FCP21" s="660"/>
      <c r="FCQ21" s="660"/>
      <c r="FCR21" s="660"/>
      <c r="FCS21" s="660"/>
      <c r="FCT21" s="660"/>
      <c r="FCU21" s="660"/>
      <c r="FCV21" s="660"/>
      <c r="FCW21" s="660"/>
      <c r="FCX21" s="660"/>
      <c r="FCY21" s="660"/>
      <c r="FCZ21" s="660"/>
      <c r="FDA21" s="660"/>
      <c r="FDB21" s="660"/>
      <c r="FDC21" s="660"/>
      <c r="FDD21" s="660"/>
      <c r="FDE21" s="660"/>
      <c r="FDF21" s="660"/>
      <c r="FDG21" s="660"/>
      <c r="FDH21" s="660"/>
      <c r="FDI21" s="660"/>
      <c r="FDJ21" s="660"/>
      <c r="FDK21" s="660"/>
      <c r="FDL21" s="660"/>
      <c r="FDM21" s="660"/>
      <c r="FDN21" s="660"/>
      <c r="FDO21" s="660"/>
      <c r="FDP21" s="660"/>
      <c r="FDQ21" s="660"/>
      <c r="FDR21" s="660"/>
      <c r="FDS21" s="660"/>
      <c r="FDT21" s="660"/>
      <c r="FDU21" s="660"/>
      <c r="FDV21" s="660"/>
      <c r="FDW21" s="660"/>
      <c r="FDX21" s="660"/>
      <c r="FDY21" s="660"/>
      <c r="FDZ21" s="660"/>
      <c r="FEA21" s="660"/>
      <c r="FEB21" s="660"/>
      <c r="FEC21" s="660"/>
      <c r="FED21" s="660"/>
      <c r="FEE21" s="660"/>
      <c r="FEF21" s="660"/>
      <c r="FEG21" s="660"/>
      <c r="FEH21" s="660"/>
      <c r="FEI21" s="660"/>
      <c r="FEJ21" s="660"/>
      <c r="FEK21" s="660"/>
      <c r="FEL21" s="660"/>
      <c r="FEM21" s="660"/>
      <c r="FEN21" s="660"/>
      <c r="FEO21" s="660"/>
      <c r="FEP21" s="660"/>
      <c r="FEQ21" s="660"/>
      <c r="FER21" s="660"/>
      <c r="FES21" s="660"/>
      <c r="FET21" s="660"/>
      <c r="FEU21" s="660"/>
      <c r="FEV21" s="660"/>
      <c r="FEW21" s="660"/>
      <c r="FEX21" s="660"/>
      <c r="FEY21" s="660"/>
      <c r="FEZ21" s="660"/>
      <c r="FFA21" s="660"/>
      <c r="FFB21" s="660"/>
      <c r="FFC21" s="660"/>
      <c r="FFD21" s="660"/>
      <c r="FFE21" s="660"/>
      <c r="FFF21" s="660"/>
      <c r="FFG21" s="660"/>
      <c r="FFH21" s="660"/>
      <c r="FFI21" s="660"/>
      <c r="FFJ21" s="660"/>
      <c r="FFK21" s="660"/>
      <c r="FFL21" s="660"/>
      <c r="FFM21" s="660"/>
      <c r="FFN21" s="660"/>
      <c r="FFO21" s="660"/>
      <c r="FFP21" s="660"/>
      <c r="FFQ21" s="660"/>
      <c r="FFR21" s="660"/>
      <c r="FFS21" s="660"/>
      <c r="FFT21" s="660"/>
      <c r="FFU21" s="660"/>
      <c r="FFV21" s="660"/>
      <c r="FFW21" s="660"/>
      <c r="FFX21" s="660"/>
      <c r="FFY21" s="660"/>
      <c r="FFZ21" s="660"/>
      <c r="FGA21" s="660"/>
      <c r="FGB21" s="660"/>
      <c r="FGC21" s="660"/>
      <c r="FGD21" s="660"/>
      <c r="FGE21" s="660"/>
      <c r="FGF21" s="660"/>
      <c r="FGG21" s="660"/>
      <c r="FGH21" s="660"/>
      <c r="FGI21" s="660"/>
      <c r="FGJ21" s="660"/>
      <c r="FGK21" s="660"/>
      <c r="FGL21" s="660"/>
      <c r="FGM21" s="660"/>
      <c r="FGN21" s="660"/>
      <c r="FGO21" s="660"/>
      <c r="FGP21" s="660"/>
      <c r="FGQ21" s="660"/>
      <c r="FGR21" s="660"/>
      <c r="FGS21" s="660"/>
      <c r="FGT21" s="660"/>
      <c r="FGU21" s="660"/>
      <c r="FGV21" s="660"/>
      <c r="FGW21" s="660"/>
      <c r="FGX21" s="660"/>
      <c r="FGY21" s="660"/>
      <c r="FGZ21" s="660"/>
      <c r="FHA21" s="660"/>
      <c r="FHB21" s="660"/>
      <c r="FHC21" s="660"/>
      <c r="FHD21" s="660"/>
      <c r="FHE21" s="660"/>
      <c r="FHF21" s="660"/>
      <c r="FHG21" s="660"/>
      <c r="FHH21" s="660"/>
      <c r="FHI21" s="660"/>
      <c r="FHJ21" s="660"/>
      <c r="FHK21" s="660"/>
      <c r="FHL21" s="660"/>
      <c r="FHM21" s="660"/>
      <c r="FHN21" s="660"/>
      <c r="FHO21" s="660"/>
      <c r="FHP21" s="660"/>
      <c r="FHQ21" s="660"/>
      <c r="FHR21" s="660"/>
      <c r="FHS21" s="660"/>
      <c r="FHT21" s="660"/>
      <c r="FHU21" s="660"/>
      <c r="FHV21" s="660"/>
      <c r="FHW21" s="660"/>
      <c r="FHX21" s="660"/>
      <c r="FHY21" s="660"/>
      <c r="FHZ21" s="660"/>
      <c r="FIA21" s="660"/>
      <c r="FIB21" s="660"/>
      <c r="FIC21" s="660"/>
      <c r="FID21" s="660"/>
      <c r="FIE21" s="660"/>
      <c r="FIF21" s="660"/>
      <c r="FIG21" s="660"/>
      <c r="FIH21" s="660"/>
      <c r="FII21" s="660"/>
      <c r="FIJ21" s="660"/>
      <c r="FIK21" s="660"/>
      <c r="FIL21" s="660"/>
      <c r="FIM21" s="660"/>
      <c r="FIN21" s="660"/>
      <c r="FIO21" s="660"/>
      <c r="FIP21" s="660"/>
      <c r="FIQ21" s="660"/>
      <c r="FIR21" s="660"/>
      <c r="FIS21" s="660"/>
      <c r="FIT21" s="660"/>
      <c r="FIU21" s="660"/>
      <c r="FIV21" s="660"/>
      <c r="FIW21" s="660"/>
      <c r="FIX21" s="660"/>
      <c r="FIY21" s="660"/>
      <c r="FIZ21" s="660"/>
      <c r="FJA21" s="660"/>
      <c r="FJB21" s="660"/>
      <c r="FJC21" s="660"/>
      <c r="FJD21" s="660"/>
      <c r="FJE21" s="660"/>
      <c r="FJF21" s="660"/>
      <c r="FJG21" s="660"/>
      <c r="FJH21" s="660"/>
      <c r="FJI21" s="660"/>
      <c r="FJJ21" s="660"/>
      <c r="FJK21" s="660"/>
      <c r="FJL21" s="660"/>
      <c r="FJM21" s="660"/>
      <c r="FJN21" s="660"/>
      <c r="FJO21" s="660"/>
      <c r="FJP21" s="660"/>
      <c r="FJQ21" s="660"/>
      <c r="FJR21" s="660"/>
      <c r="FJS21" s="660"/>
      <c r="FJT21" s="660"/>
      <c r="FJU21" s="660"/>
      <c r="FJV21" s="660"/>
      <c r="FJW21" s="660"/>
      <c r="FJX21" s="660"/>
      <c r="FJY21" s="660"/>
      <c r="FJZ21" s="660"/>
      <c r="FKA21" s="660"/>
      <c r="FKB21" s="660"/>
      <c r="FKC21" s="660"/>
      <c r="FKD21" s="660"/>
      <c r="FKE21" s="660"/>
      <c r="FKF21" s="660"/>
      <c r="FKG21" s="660"/>
      <c r="FKH21" s="660"/>
      <c r="FKI21" s="660"/>
      <c r="FKJ21" s="660"/>
      <c r="FKK21" s="660"/>
      <c r="FKL21" s="660"/>
      <c r="FKM21" s="660"/>
      <c r="FKN21" s="660"/>
      <c r="FKO21" s="660"/>
      <c r="FKP21" s="660"/>
      <c r="FKQ21" s="660"/>
      <c r="FKR21" s="660"/>
      <c r="FKS21" s="660"/>
      <c r="FKT21" s="660"/>
      <c r="FKU21" s="660"/>
      <c r="FKV21" s="660"/>
      <c r="FKW21" s="660"/>
      <c r="FKX21" s="660"/>
      <c r="FKY21" s="660"/>
      <c r="FKZ21" s="660"/>
      <c r="FLA21" s="660"/>
      <c r="FLB21" s="660"/>
      <c r="FLC21" s="660"/>
      <c r="FLD21" s="660"/>
      <c r="FLE21" s="660"/>
      <c r="FLF21" s="660"/>
      <c r="FLG21" s="660"/>
      <c r="FLH21" s="660"/>
      <c r="FLI21" s="660"/>
      <c r="FLJ21" s="660"/>
      <c r="FLK21" s="660"/>
      <c r="FLL21" s="660"/>
      <c r="FLM21" s="660"/>
      <c r="FLN21" s="660"/>
      <c r="FLO21" s="660"/>
      <c r="FLP21" s="660"/>
      <c r="FLQ21" s="660"/>
      <c r="FLR21" s="660"/>
      <c r="FLS21" s="660"/>
      <c r="FLT21" s="660"/>
      <c r="FLU21" s="660"/>
      <c r="FLV21" s="660"/>
      <c r="FLW21" s="660"/>
      <c r="FLX21" s="660"/>
      <c r="FLY21" s="660"/>
      <c r="FLZ21" s="660"/>
      <c r="FMA21" s="660"/>
      <c r="FMB21" s="660"/>
      <c r="FMC21" s="660"/>
      <c r="FMD21" s="660"/>
      <c r="FME21" s="660"/>
      <c r="FMF21" s="660"/>
      <c r="FMG21" s="660"/>
      <c r="FMH21" s="660"/>
      <c r="FMI21" s="660"/>
      <c r="FMJ21" s="660"/>
      <c r="FMK21" s="660"/>
      <c r="FML21" s="660"/>
      <c r="FMM21" s="660"/>
      <c r="FMN21" s="660"/>
      <c r="FMO21" s="660"/>
      <c r="FMP21" s="660"/>
      <c r="FMQ21" s="660"/>
      <c r="FMR21" s="660"/>
      <c r="FMS21" s="660"/>
      <c r="FMT21" s="660"/>
      <c r="FMU21" s="660"/>
      <c r="FMV21" s="660"/>
      <c r="FMW21" s="660"/>
      <c r="FMX21" s="660"/>
      <c r="FMY21" s="660"/>
      <c r="FMZ21" s="660"/>
      <c r="FNA21" s="660"/>
      <c r="FNB21" s="660"/>
      <c r="FNC21" s="660"/>
      <c r="FND21" s="660"/>
      <c r="FNE21" s="660"/>
      <c r="FNF21" s="660"/>
      <c r="FNG21" s="660"/>
      <c r="FNH21" s="660"/>
      <c r="FNI21" s="660"/>
      <c r="FNJ21" s="660"/>
      <c r="FNK21" s="660"/>
      <c r="FNL21" s="660"/>
      <c r="FNM21" s="660"/>
      <c r="FNN21" s="660"/>
      <c r="FNO21" s="660"/>
      <c r="FNP21" s="660"/>
      <c r="FNQ21" s="660"/>
      <c r="FNR21" s="660"/>
      <c r="FNS21" s="660"/>
      <c r="FNT21" s="660"/>
      <c r="FNU21" s="660"/>
      <c r="FNV21" s="660"/>
      <c r="FNW21" s="660"/>
      <c r="FNX21" s="660"/>
      <c r="FNY21" s="660"/>
      <c r="FNZ21" s="660"/>
      <c r="FOA21" s="660"/>
      <c r="FOB21" s="660"/>
      <c r="FOC21" s="660"/>
      <c r="FOD21" s="660"/>
      <c r="FOE21" s="660"/>
      <c r="FOF21" s="660"/>
      <c r="FOG21" s="660"/>
      <c r="FOH21" s="660"/>
      <c r="FOI21" s="660"/>
      <c r="FOJ21" s="660"/>
      <c r="FOK21" s="660"/>
      <c r="FOL21" s="660"/>
      <c r="FOM21" s="660"/>
      <c r="FON21" s="660"/>
      <c r="FOO21" s="660"/>
      <c r="FOP21" s="660"/>
      <c r="FOQ21" s="660"/>
      <c r="FOR21" s="660"/>
      <c r="FOS21" s="660"/>
      <c r="FOT21" s="660"/>
      <c r="FOU21" s="660"/>
      <c r="FOV21" s="660"/>
      <c r="FOW21" s="660"/>
      <c r="FOX21" s="660"/>
      <c r="FOY21" s="660"/>
      <c r="FOZ21" s="660"/>
      <c r="FPA21" s="660"/>
      <c r="FPB21" s="660"/>
      <c r="FPC21" s="660"/>
      <c r="FPD21" s="660"/>
      <c r="FPE21" s="660"/>
      <c r="FPF21" s="660"/>
      <c r="FPG21" s="660"/>
      <c r="FPH21" s="660"/>
      <c r="FPI21" s="660"/>
      <c r="FPJ21" s="660"/>
      <c r="FPK21" s="660"/>
      <c r="FPL21" s="660"/>
      <c r="FPM21" s="660"/>
      <c r="FPN21" s="660"/>
      <c r="FPO21" s="660"/>
      <c r="FPP21" s="660"/>
      <c r="FPQ21" s="660"/>
      <c r="FPR21" s="660"/>
      <c r="FPS21" s="660"/>
      <c r="FPT21" s="660"/>
      <c r="FPU21" s="660"/>
      <c r="FPV21" s="660"/>
      <c r="FPW21" s="660"/>
      <c r="FPX21" s="660"/>
      <c r="FPY21" s="660"/>
      <c r="FPZ21" s="660"/>
      <c r="FQA21" s="660"/>
      <c r="FQB21" s="660"/>
      <c r="FQC21" s="660"/>
      <c r="FQD21" s="660"/>
      <c r="FQE21" s="660"/>
      <c r="FQF21" s="660"/>
      <c r="FQG21" s="660"/>
      <c r="FQH21" s="660"/>
      <c r="FQI21" s="660"/>
      <c r="FQJ21" s="660"/>
      <c r="FQK21" s="660"/>
      <c r="FQL21" s="660"/>
      <c r="FQM21" s="660"/>
      <c r="FQN21" s="660"/>
      <c r="FQO21" s="660"/>
      <c r="FQP21" s="660"/>
      <c r="FQQ21" s="660"/>
      <c r="FQR21" s="660"/>
      <c r="FQS21" s="660"/>
      <c r="FQT21" s="660"/>
      <c r="FQU21" s="660"/>
      <c r="FQV21" s="660"/>
      <c r="FQW21" s="660"/>
      <c r="FQX21" s="660"/>
      <c r="FQY21" s="660"/>
      <c r="FQZ21" s="660"/>
      <c r="FRA21" s="660"/>
      <c r="FRB21" s="660"/>
      <c r="FRC21" s="660"/>
      <c r="FRD21" s="660"/>
      <c r="FRE21" s="660"/>
      <c r="FRF21" s="660"/>
      <c r="FRG21" s="660"/>
      <c r="FRH21" s="660"/>
      <c r="FRI21" s="660"/>
      <c r="FRJ21" s="660"/>
      <c r="FRK21" s="660"/>
      <c r="FRL21" s="660"/>
      <c r="FRM21" s="660"/>
      <c r="FRN21" s="660"/>
      <c r="FRO21" s="660"/>
      <c r="FRP21" s="660"/>
      <c r="FRQ21" s="660"/>
      <c r="FRR21" s="660"/>
      <c r="FRS21" s="660"/>
      <c r="FRT21" s="660"/>
      <c r="FRU21" s="660"/>
      <c r="FRV21" s="660"/>
      <c r="FRW21" s="660"/>
      <c r="FRX21" s="660"/>
      <c r="FRY21" s="660"/>
      <c r="FRZ21" s="660"/>
      <c r="FSA21" s="660"/>
      <c r="FSB21" s="660"/>
      <c r="FSC21" s="660"/>
      <c r="FSD21" s="660"/>
      <c r="FSE21" s="660"/>
      <c r="FSF21" s="660"/>
      <c r="FSG21" s="660"/>
      <c r="FSH21" s="660"/>
      <c r="FSI21" s="660"/>
      <c r="FSJ21" s="660"/>
      <c r="FSK21" s="660"/>
      <c r="FSL21" s="660"/>
      <c r="FSM21" s="660"/>
      <c r="FSN21" s="660"/>
      <c r="FSO21" s="660"/>
      <c r="FSP21" s="660"/>
      <c r="FSQ21" s="660"/>
      <c r="FSR21" s="660"/>
      <c r="FSS21" s="660"/>
      <c r="FST21" s="660"/>
      <c r="FSU21" s="660"/>
      <c r="FSV21" s="660"/>
      <c r="FSW21" s="660"/>
      <c r="FSX21" s="660"/>
      <c r="FSY21" s="660"/>
      <c r="FSZ21" s="660"/>
      <c r="FTA21" s="660"/>
      <c r="FTB21" s="660"/>
      <c r="FTC21" s="660"/>
      <c r="FTD21" s="660"/>
      <c r="FTE21" s="660"/>
      <c r="FTF21" s="660"/>
      <c r="FTG21" s="660"/>
      <c r="FTH21" s="660"/>
      <c r="FTI21" s="660"/>
      <c r="FTJ21" s="660"/>
      <c r="FTK21" s="660"/>
      <c r="FTL21" s="660"/>
      <c r="FTM21" s="660"/>
      <c r="FTN21" s="660"/>
      <c r="FTO21" s="660"/>
      <c r="FTP21" s="660"/>
      <c r="FTQ21" s="660"/>
      <c r="FTR21" s="660"/>
      <c r="FTS21" s="660"/>
      <c r="FTT21" s="660"/>
      <c r="FTU21" s="660"/>
      <c r="FTV21" s="660"/>
      <c r="FTW21" s="660"/>
      <c r="FTX21" s="660"/>
      <c r="FTY21" s="660"/>
      <c r="FTZ21" s="660"/>
      <c r="FUA21" s="660"/>
      <c r="FUB21" s="660"/>
      <c r="FUC21" s="660"/>
      <c r="FUD21" s="660"/>
      <c r="FUE21" s="660"/>
      <c r="FUF21" s="660"/>
      <c r="FUG21" s="660"/>
      <c r="FUH21" s="660"/>
      <c r="FUI21" s="660"/>
      <c r="FUJ21" s="660"/>
      <c r="FUK21" s="660"/>
      <c r="FUL21" s="660"/>
      <c r="FUM21" s="660"/>
      <c r="FUN21" s="660"/>
      <c r="FUO21" s="660"/>
      <c r="FUP21" s="660"/>
      <c r="FUQ21" s="660"/>
      <c r="FUR21" s="660"/>
      <c r="FUS21" s="660"/>
      <c r="FUT21" s="660"/>
      <c r="FUU21" s="660"/>
      <c r="FUV21" s="660"/>
      <c r="FUW21" s="660"/>
      <c r="FUX21" s="660"/>
      <c r="FUY21" s="660"/>
      <c r="FUZ21" s="660"/>
      <c r="FVA21" s="660"/>
      <c r="FVB21" s="660"/>
      <c r="FVC21" s="660"/>
      <c r="FVD21" s="660"/>
      <c r="FVE21" s="660"/>
      <c r="FVF21" s="660"/>
      <c r="FVG21" s="660"/>
      <c r="FVH21" s="660"/>
      <c r="FVI21" s="660"/>
      <c r="FVJ21" s="660"/>
      <c r="FVK21" s="660"/>
      <c r="FVL21" s="660"/>
      <c r="FVM21" s="660"/>
      <c r="FVN21" s="660"/>
      <c r="FVO21" s="660"/>
      <c r="FVP21" s="660"/>
      <c r="FVQ21" s="660"/>
      <c r="FVR21" s="660"/>
      <c r="FVS21" s="660"/>
      <c r="FVT21" s="660"/>
      <c r="FVU21" s="660"/>
      <c r="FVV21" s="660"/>
      <c r="FVW21" s="660"/>
      <c r="FVX21" s="660"/>
      <c r="FVY21" s="660"/>
      <c r="FVZ21" s="660"/>
      <c r="FWA21" s="660"/>
      <c r="FWB21" s="660"/>
      <c r="FWC21" s="660"/>
      <c r="FWD21" s="660"/>
      <c r="FWE21" s="660"/>
      <c r="FWF21" s="660"/>
      <c r="FWG21" s="660"/>
      <c r="FWH21" s="660"/>
      <c r="FWI21" s="660"/>
      <c r="FWJ21" s="660"/>
      <c r="FWK21" s="660"/>
      <c r="FWL21" s="660"/>
      <c r="FWM21" s="660"/>
      <c r="FWN21" s="660"/>
      <c r="FWO21" s="660"/>
      <c r="FWP21" s="660"/>
      <c r="FWQ21" s="660"/>
      <c r="FWR21" s="660"/>
      <c r="FWS21" s="660"/>
      <c r="FWT21" s="660"/>
      <c r="FWU21" s="660"/>
      <c r="FWV21" s="660"/>
      <c r="FWW21" s="660"/>
      <c r="FWX21" s="660"/>
      <c r="FWY21" s="660"/>
      <c r="FWZ21" s="660"/>
      <c r="FXA21" s="660"/>
      <c r="FXB21" s="660"/>
      <c r="FXC21" s="660"/>
      <c r="FXD21" s="660"/>
      <c r="FXE21" s="660"/>
      <c r="FXF21" s="660"/>
      <c r="FXG21" s="660"/>
      <c r="FXH21" s="660"/>
      <c r="FXI21" s="660"/>
      <c r="FXJ21" s="660"/>
      <c r="FXK21" s="660"/>
      <c r="FXL21" s="660"/>
      <c r="FXM21" s="660"/>
      <c r="FXN21" s="660"/>
      <c r="FXO21" s="660"/>
      <c r="FXP21" s="660"/>
      <c r="FXQ21" s="660"/>
      <c r="FXR21" s="660"/>
      <c r="FXS21" s="660"/>
      <c r="FXT21" s="660"/>
      <c r="FXU21" s="660"/>
      <c r="FXV21" s="660"/>
      <c r="FXW21" s="660"/>
      <c r="FXX21" s="660"/>
      <c r="FXY21" s="660"/>
      <c r="FXZ21" s="660"/>
      <c r="FYA21" s="660"/>
      <c r="FYB21" s="660"/>
      <c r="FYC21" s="660"/>
      <c r="FYD21" s="660"/>
      <c r="FYE21" s="660"/>
      <c r="FYF21" s="660"/>
      <c r="FYG21" s="660"/>
      <c r="FYH21" s="660"/>
      <c r="FYI21" s="660"/>
      <c r="FYJ21" s="660"/>
      <c r="FYK21" s="660"/>
      <c r="FYL21" s="660"/>
      <c r="FYM21" s="660"/>
      <c r="FYN21" s="660"/>
      <c r="FYO21" s="660"/>
      <c r="FYP21" s="660"/>
      <c r="FYQ21" s="660"/>
      <c r="FYR21" s="660"/>
      <c r="FYS21" s="660"/>
      <c r="FYT21" s="660"/>
      <c r="FYU21" s="660"/>
      <c r="FYV21" s="660"/>
      <c r="FYW21" s="660"/>
      <c r="FYX21" s="660"/>
      <c r="FYY21" s="660"/>
      <c r="FYZ21" s="660"/>
      <c r="FZA21" s="660"/>
      <c r="FZB21" s="660"/>
      <c r="FZC21" s="660"/>
      <c r="FZD21" s="660"/>
      <c r="FZE21" s="660"/>
      <c r="FZF21" s="660"/>
      <c r="FZG21" s="660"/>
      <c r="FZH21" s="660"/>
      <c r="FZI21" s="660"/>
      <c r="FZJ21" s="660"/>
      <c r="FZK21" s="660"/>
      <c r="FZL21" s="660"/>
      <c r="FZM21" s="660"/>
      <c r="FZN21" s="660"/>
      <c r="FZO21" s="660"/>
      <c r="FZP21" s="660"/>
      <c r="FZQ21" s="660"/>
      <c r="FZR21" s="660"/>
      <c r="FZS21" s="660"/>
      <c r="FZT21" s="660"/>
      <c r="FZU21" s="660"/>
      <c r="FZV21" s="660"/>
      <c r="FZW21" s="660"/>
      <c r="FZX21" s="660"/>
      <c r="FZY21" s="660"/>
      <c r="FZZ21" s="660"/>
      <c r="GAA21" s="660"/>
      <c r="GAB21" s="660"/>
      <c r="GAC21" s="660"/>
      <c r="GAD21" s="660"/>
      <c r="GAE21" s="660"/>
      <c r="GAF21" s="660"/>
      <c r="GAG21" s="660"/>
      <c r="GAH21" s="660"/>
      <c r="GAI21" s="660"/>
      <c r="GAJ21" s="660"/>
      <c r="GAK21" s="660"/>
      <c r="GAL21" s="660"/>
      <c r="GAM21" s="660"/>
      <c r="GAN21" s="660"/>
      <c r="GAO21" s="660"/>
      <c r="GAP21" s="660"/>
      <c r="GAQ21" s="660"/>
      <c r="GAR21" s="660"/>
      <c r="GAS21" s="660"/>
      <c r="GAT21" s="660"/>
      <c r="GAU21" s="660"/>
      <c r="GAV21" s="660"/>
      <c r="GAW21" s="660"/>
      <c r="GAX21" s="660"/>
      <c r="GAY21" s="660"/>
      <c r="GAZ21" s="660"/>
      <c r="GBA21" s="660"/>
      <c r="GBB21" s="660"/>
      <c r="GBC21" s="660"/>
      <c r="GBD21" s="660"/>
      <c r="GBE21" s="660"/>
      <c r="GBF21" s="660"/>
      <c r="GBG21" s="660"/>
      <c r="GBH21" s="660"/>
      <c r="GBI21" s="660"/>
      <c r="GBJ21" s="660"/>
      <c r="GBK21" s="660"/>
      <c r="GBL21" s="660"/>
      <c r="GBM21" s="660"/>
      <c r="GBN21" s="660"/>
      <c r="GBO21" s="660"/>
      <c r="GBP21" s="660"/>
      <c r="GBQ21" s="660"/>
      <c r="GBR21" s="660"/>
      <c r="GBS21" s="660"/>
      <c r="GBT21" s="660"/>
      <c r="GBU21" s="660"/>
      <c r="GBV21" s="660"/>
      <c r="GBW21" s="660"/>
      <c r="GBX21" s="660"/>
      <c r="GBY21" s="660"/>
      <c r="GBZ21" s="660"/>
      <c r="GCA21" s="660"/>
      <c r="GCB21" s="660"/>
      <c r="GCC21" s="660"/>
      <c r="GCD21" s="660"/>
      <c r="GCE21" s="660"/>
      <c r="GCF21" s="660"/>
      <c r="GCG21" s="660"/>
      <c r="GCH21" s="660"/>
      <c r="GCI21" s="660"/>
      <c r="GCJ21" s="660"/>
      <c r="GCK21" s="660"/>
      <c r="GCL21" s="660"/>
      <c r="GCM21" s="660"/>
      <c r="GCN21" s="660"/>
      <c r="GCO21" s="660"/>
      <c r="GCP21" s="660"/>
      <c r="GCQ21" s="660"/>
      <c r="GCR21" s="660"/>
      <c r="GCS21" s="660"/>
      <c r="GCT21" s="660"/>
      <c r="GCU21" s="660"/>
      <c r="GCV21" s="660"/>
      <c r="GCW21" s="660"/>
      <c r="GCX21" s="660"/>
      <c r="GCY21" s="660"/>
      <c r="GCZ21" s="660"/>
      <c r="GDA21" s="660"/>
      <c r="GDB21" s="660"/>
      <c r="GDC21" s="660"/>
      <c r="GDD21" s="660"/>
      <c r="GDE21" s="660"/>
      <c r="GDF21" s="660"/>
      <c r="GDG21" s="660"/>
      <c r="GDH21" s="660"/>
      <c r="GDI21" s="660"/>
      <c r="GDJ21" s="660"/>
      <c r="GDK21" s="660"/>
      <c r="GDL21" s="660"/>
      <c r="GDM21" s="660"/>
      <c r="GDN21" s="660"/>
      <c r="GDO21" s="660"/>
      <c r="GDP21" s="660"/>
      <c r="GDQ21" s="660"/>
      <c r="GDR21" s="660"/>
      <c r="GDS21" s="660"/>
      <c r="GDT21" s="660"/>
      <c r="GDU21" s="660"/>
      <c r="GDV21" s="660"/>
      <c r="GDW21" s="660"/>
      <c r="GDX21" s="660"/>
      <c r="GDY21" s="660"/>
      <c r="GDZ21" s="660"/>
      <c r="GEA21" s="660"/>
      <c r="GEB21" s="660"/>
      <c r="GEC21" s="660"/>
      <c r="GED21" s="660"/>
      <c r="GEE21" s="660"/>
      <c r="GEF21" s="660"/>
      <c r="GEG21" s="660"/>
      <c r="GEH21" s="660"/>
      <c r="GEI21" s="660"/>
      <c r="GEJ21" s="660"/>
      <c r="GEK21" s="660"/>
      <c r="GEL21" s="660"/>
      <c r="GEM21" s="660"/>
      <c r="GEN21" s="660"/>
      <c r="GEO21" s="660"/>
      <c r="GEP21" s="660"/>
      <c r="GEQ21" s="660"/>
      <c r="GER21" s="660"/>
      <c r="GES21" s="660"/>
      <c r="GET21" s="660"/>
      <c r="GEU21" s="660"/>
      <c r="GEV21" s="660"/>
      <c r="GEW21" s="660"/>
      <c r="GEX21" s="660"/>
      <c r="GEY21" s="660"/>
      <c r="GEZ21" s="660"/>
      <c r="GFA21" s="660"/>
      <c r="GFB21" s="660"/>
      <c r="GFC21" s="660"/>
      <c r="GFD21" s="660"/>
      <c r="GFE21" s="660"/>
      <c r="GFF21" s="660"/>
      <c r="GFG21" s="660"/>
      <c r="GFH21" s="660"/>
      <c r="GFI21" s="660"/>
      <c r="GFJ21" s="660"/>
      <c r="GFK21" s="660"/>
      <c r="GFL21" s="660"/>
      <c r="GFM21" s="660"/>
      <c r="GFN21" s="660"/>
      <c r="GFO21" s="660"/>
      <c r="GFP21" s="660"/>
      <c r="GFQ21" s="660"/>
      <c r="GFR21" s="660"/>
      <c r="GFS21" s="660"/>
      <c r="GFT21" s="660"/>
      <c r="GFU21" s="660"/>
      <c r="GFV21" s="660"/>
      <c r="GFW21" s="660"/>
      <c r="GFX21" s="660"/>
      <c r="GFY21" s="660"/>
      <c r="GFZ21" s="660"/>
      <c r="GGA21" s="660"/>
      <c r="GGB21" s="660"/>
      <c r="GGC21" s="660"/>
      <c r="GGD21" s="660"/>
      <c r="GGE21" s="660"/>
      <c r="GGF21" s="660"/>
      <c r="GGG21" s="660"/>
      <c r="GGH21" s="660"/>
      <c r="GGI21" s="660"/>
      <c r="GGJ21" s="660"/>
      <c r="GGK21" s="660"/>
      <c r="GGL21" s="660"/>
      <c r="GGM21" s="660"/>
      <c r="GGN21" s="660"/>
      <c r="GGO21" s="660"/>
      <c r="GGP21" s="660"/>
      <c r="GGQ21" s="660"/>
      <c r="GGR21" s="660"/>
      <c r="GGS21" s="660"/>
      <c r="GGT21" s="660"/>
      <c r="GGU21" s="660"/>
      <c r="GGV21" s="660"/>
      <c r="GGW21" s="660"/>
      <c r="GGX21" s="660"/>
      <c r="GGY21" s="660"/>
      <c r="GGZ21" s="660"/>
      <c r="GHA21" s="660"/>
      <c r="GHB21" s="660"/>
      <c r="GHC21" s="660"/>
      <c r="GHD21" s="660"/>
      <c r="GHE21" s="660"/>
      <c r="GHF21" s="660"/>
      <c r="GHG21" s="660"/>
      <c r="GHH21" s="660"/>
      <c r="GHI21" s="660"/>
      <c r="GHJ21" s="660"/>
      <c r="GHK21" s="660"/>
      <c r="GHL21" s="660"/>
      <c r="GHM21" s="660"/>
      <c r="GHN21" s="660"/>
      <c r="GHO21" s="660"/>
      <c r="GHP21" s="660"/>
      <c r="GHQ21" s="660"/>
      <c r="GHR21" s="660"/>
      <c r="GHS21" s="660"/>
      <c r="GHT21" s="660"/>
      <c r="GHU21" s="660"/>
      <c r="GHV21" s="660"/>
      <c r="GHW21" s="660"/>
      <c r="GHX21" s="660"/>
      <c r="GHY21" s="660"/>
      <c r="GHZ21" s="660"/>
      <c r="GIA21" s="660"/>
      <c r="GIB21" s="660"/>
      <c r="GIC21" s="660"/>
      <c r="GID21" s="660"/>
      <c r="GIE21" s="660"/>
      <c r="GIF21" s="660"/>
      <c r="GIG21" s="660"/>
      <c r="GIH21" s="660"/>
      <c r="GII21" s="660"/>
      <c r="GIJ21" s="660"/>
      <c r="GIK21" s="660"/>
      <c r="GIL21" s="660"/>
      <c r="GIM21" s="660"/>
      <c r="GIN21" s="660"/>
      <c r="GIO21" s="660"/>
      <c r="GIP21" s="660"/>
      <c r="GIQ21" s="660"/>
      <c r="GIR21" s="660"/>
      <c r="GIS21" s="660"/>
      <c r="GIT21" s="660"/>
      <c r="GIU21" s="660"/>
      <c r="GIV21" s="660"/>
      <c r="GIW21" s="660"/>
      <c r="GIX21" s="660"/>
      <c r="GIY21" s="660"/>
      <c r="GIZ21" s="660"/>
      <c r="GJA21" s="660"/>
      <c r="GJB21" s="660"/>
      <c r="GJC21" s="660"/>
      <c r="GJD21" s="660"/>
      <c r="GJE21" s="660"/>
      <c r="GJF21" s="660"/>
      <c r="GJG21" s="660"/>
      <c r="GJH21" s="660"/>
      <c r="GJI21" s="660"/>
      <c r="GJJ21" s="660"/>
      <c r="GJK21" s="660"/>
      <c r="GJL21" s="660"/>
      <c r="GJM21" s="660"/>
      <c r="GJN21" s="660"/>
      <c r="GJO21" s="660"/>
      <c r="GJP21" s="660"/>
      <c r="GJQ21" s="660"/>
      <c r="GJR21" s="660"/>
      <c r="GJS21" s="660"/>
      <c r="GJT21" s="660"/>
      <c r="GJU21" s="660"/>
      <c r="GJV21" s="660"/>
      <c r="GJW21" s="660"/>
      <c r="GJX21" s="660"/>
      <c r="GJY21" s="660"/>
      <c r="GJZ21" s="660"/>
      <c r="GKA21" s="660"/>
      <c r="GKB21" s="660"/>
      <c r="GKC21" s="660"/>
      <c r="GKD21" s="660"/>
      <c r="GKE21" s="660"/>
      <c r="GKF21" s="660"/>
      <c r="GKG21" s="660"/>
      <c r="GKH21" s="660"/>
      <c r="GKI21" s="660"/>
      <c r="GKJ21" s="660"/>
      <c r="GKK21" s="660"/>
      <c r="GKL21" s="660"/>
      <c r="GKM21" s="660"/>
      <c r="GKN21" s="660"/>
      <c r="GKO21" s="660"/>
      <c r="GKP21" s="660"/>
      <c r="GKQ21" s="660"/>
      <c r="GKR21" s="660"/>
      <c r="GKS21" s="660"/>
      <c r="GKT21" s="660"/>
      <c r="GKU21" s="660"/>
      <c r="GKV21" s="660"/>
      <c r="GKW21" s="660"/>
      <c r="GKX21" s="660"/>
      <c r="GKY21" s="660"/>
      <c r="GKZ21" s="660"/>
      <c r="GLA21" s="660"/>
      <c r="GLB21" s="660"/>
      <c r="GLC21" s="660"/>
      <c r="GLD21" s="660"/>
      <c r="GLE21" s="660"/>
      <c r="GLF21" s="660"/>
      <c r="GLG21" s="660"/>
      <c r="GLH21" s="660"/>
      <c r="GLI21" s="660"/>
      <c r="GLJ21" s="660"/>
      <c r="GLK21" s="660"/>
      <c r="GLL21" s="660"/>
      <c r="GLM21" s="660"/>
      <c r="GLN21" s="660"/>
      <c r="GLO21" s="660"/>
      <c r="GLP21" s="660"/>
      <c r="GLQ21" s="660"/>
      <c r="GLR21" s="660"/>
      <c r="GLS21" s="660"/>
      <c r="GLT21" s="660"/>
      <c r="GLU21" s="660"/>
      <c r="GLV21" s="660"/>
      <c r="GLW21" s="660"/>
      <c r="GLX21" s="660"/>
      <c r="GLY21" s="660"/>
      <c r="GLZ21" s="660"/>
      <c r="GMA21" s="660"/>
      <c r="GMB21" s="660"/>
      <c r="GMC21" s="660"/>
      <c r="GMD21" s="660"/>
      <c r="GME21" s="660"/>
      <c r="GMF21" s="660"/>
      <c r="GMG21" s="660"/>
      <c r="GMH21" s="660"/>
      <c r="GMI21" s="660"/>
      <c r="GMJ21" s="660"/>
      <c r="GMK21" s="660"/>
      <c r="GML21" s="660"/>
      <c r="GMM21" s="660"/>
      <c r="GMN21" s="660"/>
      <c r="GMO21" s="660"/>
      <c r="GMP21" s="660"/>
      <c r="GMQ21" s="660"/>
      <c r="GMR21" s="660"/>
      <c r="GMS21" s="660"/>
      <c r="GMT21" s="660"/>
      <c r="GMU21" s="660"/>
      <c r="GMV21" s="660"/>
      <c r="GMW21" s="660"/>
      <c r="GMX21" s="660"/>
      <c r="GMY21" s="660"/>
      <c r="GMZ21" s="660"/>
      <c r="GNA21" s="660"/>
      <c r="GNB21" s="660"/>
      <c r="GNC21" s="660"/>
      <c r="GND21" s="660"/>
      <c r="GNE21" s="660"/>
      <c r="GNF21" s="660"/>
      <c r="GNG21" s="660"/>
      <c r="GNH21" s="660"/>
      <c r="GNI21" s="660"/>
      <c r="GNJ21" s="660"/>
      <c r="GNK21" s="660"/>
      <c r="GNL21" s="660"/>
      <c r="GNM21" s="660"/>
      <c r="GNN21" s="660"/>
      <c r="GNO21" s="660"/>
      <c r="GNP21" s="660"/>
      <c r="GNQ21" s="660"/>
      <c r="GNR21" s="660"/>
      <c r="GNS21" s="660"/>
      <c r="GNT21" s="660"/>
      <c r="GNU21" s="660"/>
      <c r="GNV21" s="660"/>
      <c r="GNW21" s="660"/>
      <c r="GNX21" s="660"/>
      <c r="GNY21" s="660"/>
      <c r="GNZ21" s="660"/>
      <c r="GOA21" s="660"/>
      <c r="GOB21" s="660"/>
      <c r="GOC21" s="660"/>
      <c r="GOD21" s="660"/>
      <c r="GOE21" s="660"/>
      <c r="GOF21" s="660"/>
      <c r="GOG21" s="660"/>
      <c r="GOH21" s="660"/>
      <c r="GOI21" s="660"/>
      <c r="GOJ21" s="660"/>
      <c r="GOK21" s="660"/>
      <c r="GOL21" s="660"/>
      <c r="GOM21" s="660"/>
      <c r="GON21" s="660"/>
      <c r="GOO21" s="660"/>
      <c r="GOP21" s="660"/>
      <c r="GOQ21" s="660"/>
      <c r="GOR21" s="660"/>
      <c r="GOS21" s="660"/>
      <c r="GOT21" s="660"/>
      <c r="GOU21" s="660"/>
      <c r="GOV21" s="660"/>
      <c r="GOW21" s="660"/>
      <c r="GOX21" s="660"/>
      <c r="GOY21" s="660"/>
      <c r="GOZ21" s="660"/>
      <c r="GPA21" s="660"/>
      <c r="GPB21" s="660"/>
      <c r="GPC21" s="660"/>
      <c r="GPD21" s="660"/>
      <c r="GPE21" s="660"/>
      <c r="GPF21" s="660"/>
      <c r="GPG21" s="660"/>
      <c r="GPH21" s="660"/>
      <c r="GPI21" s="660"/>
      <c r="GPJ21" s="660"/>
      <c r="GPK21" s="660"/>
      <c r="GPL21" s="660"/>
      <c r="GPM21" s="660"/>
      <c r="GPN21" s="660"/>
      <c r="GPO21" s="660"/>
      <c r="GPP21" s="660"/>
      <c r="GPQ21" s="660"/>
      <c r="GPR21" s="660"/>
      <c r="GPS21" s="660"/>
      <c r="GPT21" s="660"/>
      <c r="GPU21" s="660"/>
      <c r="GPV21" s="660"/>
      <c r="GPW21" s="660"/>
      <c r="GPX21" s="660"/>
      <c r="GPY21" s="660"/>
      <c r="GPZ21" s="660"/>
      <c r="GQA21" s="660"/>
      <c r="GQB21" s="660"/>
      <c r="GQC21" s="660"/>
      <c r="GQD21" s="660"/>
      <c r="GQE21" s="660"/>
      <c r="GQF21" s="660"/>
      <c r="GQG21" s="660"/>
      <c r="GQH21" s="660"/>
      <c r="GQI21" s="660"/>
      <c r="GQJ21" s="660"/>
      <c r="GQK21" s="660"/>
      <c r="GQL21" s="660"/>
      <c r="GQM21" s="660"/>
      <c r="GQN21" s="660"/>
      <c r="GQO21" s="660"/>
      <c r="GQP21" s="660"/>
      <c r="GQQ21" s="660"/>
      <c r="GQR21" s="660"/>
      <c r="GQS21" s="660"/>
      <c r="GQT21" s="660"/>
      <c r="GQU21" s="660"/>
      <c r="GQV21" s="660"/>
      <c r="GQW21" s="660"/>
      <c r="GQX21" s="660"/>
      <c r="GQY21" s="660"/>
      <c r="GQZ21" s="660"/>
      <c r="GRA21" s="660"/>
      <c r="GRB21" s="660"/>
      <c r="GRC21" s="660"/>
      <c r="GRD21" s="660"/>
      <c r="GRE21" s="660"/>
      <c r="GRF21" s="660"/>
      <c r="GRG21" s="660"/>
      <c r="GRH21" s="660"/>
      <c r="GRI21" s="660"/>
      <c r="GRJ21" s="660"/>
      <c r="GRK21" s="660"/>
      <c r="GRL21" s="660"/>
      <c r="GRM21" s="660"/>
      <c r="GRN21" s="660"/>
      <c r="GRO21" s="660"/>
      <c r="GRP21" s="660"/>
      <c r="GRQ21" s="660"/>
      <c r="GRR21" s="660"/>
      <c r="GRS21" s="660"/>
      <c r="GRT21" s="660"/>
      <c r="GRU21" s="660"/>
      <c r="GRV21" s="660"/>
      <c r="GRW21" s="660"/>
      <c r="GRX21" s="660"/>
      <c r="GRY21" s="660"/>
      <c r="GRZ21" s="660"/>
      <c r="GSA21" s="660"/>
      <c r="GSB21" s="660"/>
      <c r="GSC21" s="660"/>
      <c r="GSD21" s="660"/>
      <c r="GSE21" s="660"/>
      <c r="GSF21" s="660"/>
      <c r="GSG21" s="660"/>
      <c r="GSH21" s="660"/>
      <c r="GSI21" s="660"/>
      <c r="GSJ21" s="660"/>
      <c r="GSK21" s="660"/>
      <c r="GSL21" s="660"/>
      <c r="GSM21" s="660"/>
      <c r="GSN21" s="660"/>
      <c r="GSO21" s="660"/>
      <c r="GSP21" s="660"/>
      <c r="GSQ21" s="660"/>
      <c r="GSR21" s="660"/>
      <c r="GSS21" s="660"/>
      <c r="GST21" s="660"/>
      <c r="GSU21" s="660"/>
      <c r="GSV21" s="660"/>
      <c r="GSW21" s="660"/>
      <c r="GSX21" s="660"/>
      <c r="GSY21" s="660"/>
      <c r="GSZ21" s="660"/>
      <c r="GTA21" s="660"/>
      <c r="GTB21" s="660"/>
      <c r="GTC21" s="660"/>
      <c r="GTD21" s="660"/>
      <c r="GTE21" s="660"/>
      <c r="GTF21" s="660"/>
      <c r="GTG21" s="660"/>
      <c r="GTH21" s="660"/>
      <c r="GTI21" s="660"/>
      <c r="GTJ21" s="660"/>
      <c r="GTK21" s="660"/>
      <c r="GTL21" s="660"/>
      <c r="GTM21" s="660"/>
      <c r="GTN21" s="660"/>
      <c r="GTO21" s="660"/>
      <c r="GTP21" s="660"/>
      <c r="GTQ21" s="660"/>
      <c r="GTR21" s="660"/>
      <c r="GTS21" s="660"/>
      <c r="GTT21" s="660"/>
      <c r="GTU21" s="660"/>
      <c r="GTV21" s="660"/>
      <c r="GTW21" s="660"/>
      <c r="GTX21" s="660"/>
      <c r="GTY21" s="660"/>
      <c r="GTZ21" s="660"/>
      <c r="GUA21" s="660"/>
      <c r="GUB21" s="660"/>
      <c r="GUC21" s="660"/>
      <c r="GUD21" s="660"/>
      <c r="GUE21" s="660"/>
      <c r="GUF21" s="660"/>
      <c r="GUG21" s="660"/>
      <c r="GUH21" s="660"/>
      <c r="GUI21" s="660"/>
      <c r="GUJ21" s="660"/>
      <c r="GUK21" s="660"/>
      <c r="GUL21" s="660"/>
      <c r="GUM21" s="660"/>
      <c r="GUN21" s="660"/>
      <c r="GUO21" s="660"/>
      <c r="GUP21" s="660"/>
      <c r="GUQ21" s="660"/>
      <c r="GUR21" s="660"/>
      <c r="GUS21" s="660"/>
      <c r="GUT21" s="660"/>
      <c r="GUU21" s="660"/>
      <c r="GUV21" s="660"/>
      <c r="GUW21" s="660"/>
      <c r="GUX21" s="660"/>
      <c r="GUY21" s="660"/>
      <c r="GUZ21" s="660"/>
      <c r="GVA21" s="660"/>
      <c r="GVB21" s="660"/>
      <c r="GVC21" s="660"/>
      <c r="GVD21" s="660"/>
      <c r="GVE21" s="660"/>
      <c r="GVF21" s="660"/>
      <c r="GVG21" s="660"/>
      <c r="GVH21" s="660"/>
      <c r="GVI21" s="660"/>
      <c r="GVJ21" s="660"/>
      <c r="GVK21" s="660"/>
      <c r="GVL21" s="660"/>
      <c r="GVM21" s="660"/>
      <c r="GVN21" s="660"/>
      <c r="GVO21" s="660"/>
      <c r="GVP21" s="660"/>
      <c r="GVQ21" s="660"/>
      <c r="GVR21" s="660"/>
      <c r="GVS21" s="660"/>
      <c r="GVT21" s="660"/>
      <c r="GVU21" s="660"/>
      <c r="GVV21" s="660"/>
      <c r="GVW21" s="660"/>
      <c r="GVX21" s="660"/>
      <c r="GVY21" s="660"/>
      <c r="GVZ21" s="660"/>
      <c r="GWA21" s="660"/>
      <c r="GWB21" s="660"/>
      <c r="GWC21" s="660"/>
      <c r="GWD21" s="660"/>
      <c r="GWE21" s="660"/>
      <c r="GWF21" s="660"/>
      <c r="GWG21" s="660"/>
      <c r="GWH21" s="660"/>
      <c r="GWI21" s="660"/>
      <c r="GWJ21" s="660"/>
      <c r="GWK21" s="660"/>
      <c r="GWL21" s="660"/>
      <c r="GWM21" s="660"/>
      <c r="GWN21" s="660"/>
      <c r="GWO21" s="660"/>
      <c r="GWP21" s="660"/>
      <c r="GWQ21" s="660"/>
      <c r="GWR21" s="660"/>
      <c r="GWS21" s="660"/>
      <c r="GWT21" s="660"/>
      <c r="GWU21" s="660"/>
      <c r="GWV21" s="660"/>
      <c r="GWW21" s="660"/>
      <c r="GWX21" s="660"/>
      <c r="GWY21" s="660"/>
      <c r="GWZ21" s="660"/>
      <c r="GXA21" s="660"/>
      <c r="GXB21" s="660"/>
      <c r="GXC21" s="660"/>
      <c r="GXD21" s="660"/>
      <c r="GXE21" s="660"/>
      <c r="GXF21" s="660"/>
      <c r="GXG21" s="660"/>
      <c r="GXH21" s="660"/>
      <c r="GXI21" s="660"/>
      <c r="GXJ21" s="660"/>
      <c r="GXK21" s="660"/>
      <c r="GXL21" s="660"/>
      <c r="GXM21" s="660"/>
      <c r="GXN21" s="660"/>
      <c r="GXO21" s="660"/>
      <c r="GXP21" s="660"/>
      <c r="GXQ21" s="660"/>
      <c r="GXR21" s="660"/>
      <c r="GXS21" s="660"/>
      <c r="GXT21" s="660"/>
      <c r="GXU21" s="660"/>
      <c r="GXV21" s="660"/>
      <c r="GXW21" s="660"/>
      <c r="GXX21" s="660"/>
      <c r="GXY21" s="660"/>
      <c r="GXZ21" s="660"/>
      <c r="GYA21" s="660"/>
      <c r="GYB21" s="660"/>
      <c r="GYC21" s="660"/>
      <c r="GYD21" s="660"/>
      <c r="GYE21" s="660"/>
      <c r="GYF21" s="660"/>
      <c r="GYG21" s="660"/>
      <c r="GYH21" s="660"/>
      <c r="GYI21" s="660"/>
      <c r="GYJ21" s="660"/>
      <c r="GYK21" s="660"/>
      <c r="GYL21" s="660"/>
      <c r="GYM21" s="660"/>
      <c r="GYN21" s="660"/>
      <c r="GYO21" s="660"/>
      <c r="GYP21" s="660"/>
      <c r="GYQ21" s="660"/>
      <c r="GYR21" s="660"/>
      <c r="GYS21" s="660"/>
      <c r="GYT21" s="660"/>
      <c r="GYU21" s="660"/>
      <c r="GYV21" s="660"/>
      <c r="GYW21" s="660"/>
      <c r="GYX21" s="660"/>
      <c r="GYY21" s="660"/>
      <c r="GYZ21" s="660"/>
      <c r="GZA21" s="660"/>
      <c r="GZB21" s="660"/>
      <c r="GZC21" s="660"/>
      <c r="GZD21" s="660"/>
      <c r="GZE21" s="660"/>
      <c r="GZF21" s="660"/>
      <c r="GZG21" s="660"/>
      <c r="GZH21" s="660"/>
      <c r="GZI21" s="660"/>
      <c r="GZJ21" s="660"/>
      <c r="GZK21" s="660"/>
      <c r="GZL21" s="660"/>
      <c r="GZM21" s="660"/>
      <c r="GZN21" s="660"/>
      <c r="GZO21" s="660"/>
      <c r="GZP21" s="660"/>
      <c r="GZQ21" s="660"/>
      <c r="GZR21" s="660"/>
      <c r="GZS21" s="660"/>
      <c r="GZT21" s="660"/>
      <c r="GZU21" s="660"/>
      <c r="GZV21" s="660"/>
      <c r="GZW21" s="660"/>
      <c r="GZX21" s="660"/>
      <c r="GZY21" s="660"/>
      <c r="GZZ21" s="660"/>
      <c r="HAA21" s="660"/>
      <c r="HAB21" s="660"/>
      <c r="HAC21" s="660"/>
      <c r="HAD21" s="660"/>
      <c r="HAE21" s="660"/>
      <c r="HAF21" s="660"/>
      <c r="HAG21" s="660"/>
      <c r="HAH21" s="660"/>
      <c r="HAI21" s="660"/>
      <c r="HAJ21" s="660"/>
      <c r="HAK21" s="660"/>
      <c r="HAL21" s="660"/>
      <c r="HAM21" s="660"/>
      <c r="HAN21" s="660"/>
      <c r="HAO21" s="660"/>
      <c r="HAP21" s="660"/>
      <c r="HAQ21" s="660"/>
      <c r="HAR21" s="660"/>
      <c r="HAS21" s="660"/>
      <c r="HAT21" s="660"/>
      <c r="HAU21" s="660"/>
      <c r="HAV21" s="660"/>
      <c r="HAW21" s="660"/>
      <c r="HAX21" s="660"/>
      <c r="HAY21" s="660"/>
      <c r="HAZ21" s="660"/>
      <c r="HBA21" s="660"/>
      <c r="HBB21" s="660"/>
      <c r="HBC21" s="660"/>
      <c r="HBD21" s="660"/>
      <c r="HBE21" s="660"/>
      <c r="HBF21" s="660"/>
      <c r="HBG21" s="660"/>
      <c r="HBH21" s="660"/>
      <c r="HBI21" s="660"/>
      <c r="HBJ21" s="660"/>
      <c r="HBK21" s="660"/>
      <c r="HBL21" s="660"/>
      <c r="HBM21" s="660"/>
      <c r="HBN21" s="660"/>
      <c r="HBO21" s="660"/>
      <c r="HBP21" s="660"/>
      <c r="HBQ21" s="660"/>
      <c r="HBR21" s="660"/>
      <c r="HBS21" s="660"/>
      <c r="HBT21" s="660"/>
      <c r="HBU21" s="660"/>
      <c r="HBV21" s="660"/>
      <c r="HBW21" s="660"/>
      <c r="HBX21" s="660"/>
      <c r="HBY21" s="660"/>
      <c r="HBZ21" s="660"/>
      <c r="HCA21" s="660"/>
      <c r="HCB21" s="660"/>
      <c r="HCC21" s="660"/>
      <c r="HCD21" s="660"/>
      <c r="HCE21" s="660"/>
      <c r="HCF21" s="660"/>
      <c r="HCG21" s="660"/>
      <c r="HCH21" s="660"/>
      <c r="HCI21" s="660"/>
      <c r="HCJ21" s="660"/>
      <c r="HCK21" s="660"/>
      <c r="HCL21" s="660"/>
      <c r="HCM21" s="660"/>
      <c r="HCN21" s="660"/>
      <c r="HCO21" s="660"/>
      <c r="HCP21" s="660"/>
      <c r="HCQ21" s="660"/>
      <c r="HCR21" s="660"/>
      <c r="HCS21" s="660"/>
      <c r="HCT21" s="660"/>
      <c r="HCU21" s="660"/>
      <c r="HCV21" s="660"/>
      <c r="HCW21" s="660"/>
      <c r="HCX21" s="660"/>
      <c r="HCY21" s="660"/>
      <c r="HCZ21" s="660"/>
      <c r="HDA21" s="660"/>
      <c r="HDB21" s="660"/>
      <c r="HDC21" s="660"/>
      <c r="HDD21" s="660"/>
      <c r="HDE21" s="660"/>
      <c r="HDF21" s="660"/>
      <c r="HDG21" s="660"/>
      <c r="HDH21" s="660"/>
      <c r="HDI21" s="660"/>
      <c r="HDJ21" s="660"/>
      <c r="HDK21" s="660"/>
      <c r="HDL21" s="660"/>
      <c r="HDM21" s="660"/>
      <c r="HDN21" s="660"/>
      <c r="HDO21" s="660"/>
      <c r="HDP21" s="660"/>
      <c r="HDQ21" s="660"/>
      <c r="HDR21" s="660"/>
      <c r="HDS21" s="660"/>
      <c r="HDT21" s="660"/>
      <c r="HDU21" s="660"/>
      <c r="HDV21" s="660"/>
      <c r="HDW21" s="660"/>
      <c r="HDX21" s="660"/>
      <c r="HDY21" s="660"/>
      <c r="HDZ21" s="660"/>
      <c r="HEA21" s="660"/>
      <c r="HEB21" s="660"/>
      <c r="HEC21" s="660"/>
      <c r="HED21" s="660"/>
      <c r="HEE21" s="660"/>
      <c r="HEF21" s="660"/>
      <c r="HEG21" s="660"/>
      <c r="HEH21" s="660"/>
      <c r="HEI21" s="660"/>
      <c r="HEJ21" s="660"/>
      <c r="HEK21" s="660"/>
      <c r="HEL21" s="660"/>
      <c r="HEM21" s="660"/>
      <c r="HEN21" s="660"/>
      <c r="HEO21" s="660"/>
      <c r="HEP21" s="660"/>
      <c r="HEQ21" s="660"/>
      <c r="HER21" s="660"/>
      <c r="HES21" s="660"/>
      <c r="HET21" s="660"/>
      <c r="HEU21" s="660"/>
      <c r="HEV21" s="660"/>
      <c r="HEW21" s="660"/>
      <c r="HEX21" s="660"/>
      <c r="HEY21" s="660"/>
      <c r="HEZ21" s="660"/>
      <c r="HFA21" s="660"/>
      <c r="HFB21" s="660"/>
      <c r="HFC21" s="660"/>
      <c r="HFD21" s="660"/>
      <c r="HFE21" s="660"/>
      <c r="HFF21" s="660"/>
      <c r="HFG21" s="660"/>
      <c r="HFH21" s="660"/>
      <c r="HFI21" s="660"/>
      <c r="HFJ21" s="660"/>
      <c r="HFK21" s="660"/>
      <c r="HFL21" s="660"/>
      <c r="HFM21" s="660"/>
      <c r="HFN21" s="660"/>
      <c r="HFO21" s="660"/>
      <c r="HFP21" s="660"/>
      <c r="HFQ21" s="660"/>
      <c r="HFR21" s="660"/>
      <c r="HFS21" s="660"/>
      <c r="HFT21" s="660"/>
      <c r="HFU21" s="660"/>
      <c r="HFV21" s="660"/>
      <c r="HFW21" s="660"/>
      <c r="HFX21" s="660"/>
      <c r="HFY21" s="660"/>
      <c r="HFZ21" s="660"/>
      <c r="HGA21" s="660"/>
      <c r="HGB21" s="660"/>
      <c r="HGC21" s="660"/>
      <c r="HGD21" s="660"/>
      <c r="HGE21" s="660"/>
      <c r="HGF21" s="660"/>
      <c r="HGG21" s="660"/>
      <c r="HGH21" s="660"/>
      <c r="HGI21" s="660"/>
      <c r="HGJ21" s="660"/>
      <c r="HGK21" s="660"/>
      <c r="HGL21" s="660"/>
      <c r="HGM21" s="660"/>
      <c r="HGN21" s="660"/>
      <c r="HGO21" s="660"/>
      <c r="HGP21" s="660"/>
      <c r="HGQ21" s="660"/>
      <c r="HGR21" s="660"/>
      <c r="HGS21" s="660"/>
      <c r="HGT21" s="660"/>
      <c r="HGU21" s="660"/>
      <c r="HGV21" s="660"/>
      <c r="HGW21" s="660"/>
      <c r="HGX21" s="660"/>
      <c r="HGY21" s="660"/>
      <c r="HGZ21" s="660"/>
      <c r="HHA21" s="660"/>
      <c r="HHB21" s="660"/>
      <c r="HHC21" s="660"/>
      <c r="HHD21" s="660"/>
      <c r="HHE21" s="660"/>
      <c r="HHF21" s="660"/>
      <c r="HHG21" s="660"/>
      <c r="HHH21" s="660"/>
      <c r="HHI21" s="660"/>
      <c r="HHJ21" s="660"/>
      <c r="HHK21" s="660"/>
      <c r="HHL21" s="660"/>
      <c r="HHM21" s="660"/>
      <c r="HHN21" s="660"/>
      <c r="HHO21" s="660"/>
      <c r="HHP21" s="660"/>
      <c r="HHQ21" s="660"/>
      <c r="HHR21" s="660"/>
      <c r="HHS21" s="660"/>
      <c r="HHT21" s="660"/>
      <c r="HHU21" s="660"/>
      <c r="HHV21" s="660"/>
      <c r="HHW21" s="660"/>
      <c r="HHX21" s="660"/>
      <c r="HHY21" s="660"/>
      <c r="HHZ21" s="660"/>
      <c r="HIA21" s="660"/>
      <c r="HIB21" s="660"/>
      <c r="HIC21" s="660"/>
      <c r="HID21" s="660"/>
      <c r="HIE21" s="660"/>
      <c r="HIF21" s="660"/>
      <c r="HIG21" s="660"/>
      <c r="HIH21" s="660"/>
      <c r="HII21" s="660"/>
      <c r="HIJ21" s="660"/>
      <c r="HIK21" s="660"/>
      <c r="HIL21" s="660"/>
      <c r="HIM21" s="660"/>
      <c r="HIN21" s="660"/>
      <c r="HIO21" s="660"/>
      <c r="HIP21" s="660"/>
      <c r="HIQ21" s="660"/>
      <c r="HIR21" s="660"/>
      <c r="HIS21" s="660"/>
      <c r="HIT21" s="660"/>
      <c r="HIU21" s="660"/>
      <c r="HIV21" s="660"/>
      <c r="HIW21" s="660"/>
      <c r="HIX21" s="660"/>
      <c r="HIY21" s="660"/>
      <c r="HIZ21" s="660"/>
      <c r="HJA21" s="660"/>
      <c r="HJB21" s="660"/>
      <c r="HJC21" s="660"/>
      <c r="HJD21" s="660"/>
      <c r="HJE21" s="660"/>
      <c r="HJF21" s="660"/>
      <c r="HJG21" s="660"/>
      <c r="HJH21" s="660"/>
      <c r="HJI21" s="660"/>
      <c r="HJJ21" s="660"/>
      <c r="HJK21" s="660"/>
      <c r="HJL21" s="660"/>
      <c r="HJM21" s="660"/>
      <c r="HJN21" s="660"/>
      <c r="HJO21" s="660"/>
      <c r="HJP21" s="660"/>
      <c r="HJQ21" s="660"/>
      <c r="HJR21" s="660"/>
      <c r="HJS21" s="660"/>
      <c r="HJT21" s="660"/>
      <c r="HJU21" s="660"/>
      <c r="HJV21" s="660"/>
      <c r="HJW21" s="660"/>
      <c r="HJX21" s="660"/>
      <c r="HJY21" s="660"/>
      <c r="HJZ21" s="660"/>
      <c r="HKA21" s="660"/>
      <c r="HKB21" s="660"/>
      <c r="HKC21" s="660"/>
      <c r="HKD21" s="660"/>
      <c r="HKE21" s="660"/>
      <c r="HKF21" s="660"/>
      <c r="HKG21" s="660"/>
      <c r="HKH21" s="660"/>
      <c r="HKI21" s="660"/>
      <c r="HKJ21" s="660"/>
      <c r="HKK21" s="660"/>
      <c r="HKL21" s="660"/>
      <c r="HKM21" s="660"/>
      <c r="HKN21" s="660"/>
      <c r="HKO21" s="660"/>
      <c r="HKP21" s="660"/>
      <c r="HKQ21" s="660"/>
      <c r="HKR21" s="660"/>
      <c r="HKS21" s="660"/>
      <c r="HKT21" s="660"/>
      <c r="HKU21" s="660"/>
      <c r="HKV21" s="660"/>
      <c r="HKW21" s="660"/>
      <c r="HKX21" s="660"/>
      <c r="HKY21" s="660"/>
      <c r="HKZ21" s="660"/>
      <c r="HLA21" s="660"/>
      <c r="HLB21" s="660"/>
      <c r="HLC21" s="660"/>
      <c r="HLD21" s="660"/>
      <c r="HLE21" s="660"/>
      <c r="HLF21" s="660"/>
      <c r="HLG21" s="660"/>
      <c r="HLH21" s="660"/>
      <c r="HLI21" s="660"/>
      <c r="HLJ21" s="660"/>
      <c r="HLK21" s="660"/>
      <c r="HLL21" s="660"/>
      <c r="HLM21" s="660"/>
      <c r="HLN21" s="660"/>
      <c r="HLO21" s="660"/>
      <c r="HLP21" s="660"/>
      <c r="HLQ21" s="660"/>
      <c r="HLR21" s="660"/>
      <c r="HLS21" s="660"/>
      <c r="HLT21" s="660"/>
      <c r="HLU21" s="660"/>
      <c r="HLV21" s="660"/>
      <c r="HLW21" s="660"/>
      <c r="HLX21" s="660"/>
      <c r="HLY21" s="660"/>
      <c r="HLZ21" s="660"/>
      <c r="HMA21" s="660"/>
      <c r="HMB21" s="660"/>
      <c r="HMC21" s="660"/>
      <c r="HMD21" s="660"/>
      <c r="HME21" s="660"/>
      <c r="HMF21" s="660"/>
      <c r="HMG21" s="660"/>
      <c r="HMH21" s="660"/>
      <c r="HMI21" s="660"/>
      <c r="HMJ21" s="660"/>
      <c r="HMK21" s="660"/>
      <c r="HML21" s="660"/>
      <c r="HMM21" s="660"/>
      <c r="HMN21" s="660"/>
      <c r="HMO21" s="660"/>
      <c r="HMP21" s="660"/>
      <c r="HMQ21" s="660"/>
      <c r="HMR21" s="660"/>
      <c r="HMS21" s="660"/>
      <c r="HMT21" s="660"/>
      <c r="HMU21" s="660"/>
      <c r="HMV21" s="660"/>
      <c r="HMW21" s="660"/>
      <c r="HMX21" s="660"/>
      <c r="HMY21" s="660"/>
      <c r="HMZ21" s="660"/>
      <c r="HNA21" s="660"/>
      <c r="HNB21" s="660"/>
      <c r="HNC21" s="660"/>
      <c r="HND21" s="660"/>
      <c r="HNE21" s="660"/>
      <c r="HNF21" s="660"/>
      <c r="HNG21" s="660"/>
      <c r="HNH21" s="660"/>
      <c r="HNI21" s="660"/>
      <c r="HNJ21" s="660"/>
      <c r="HNK21" s="660"/>
      <c r="HNL21" s="660"/>
      <c r="HNM21" s="660"/>
      <c r="HNN21" s="660"/>
      <c r="HNO21" s="660"/>
      <c r="HNP21" s="660"/>
      <c r="HNQ21" s="660"/>
      <c r="HNR21" s="660"/>
      <c r="HNS21" s="660"/>
      <c r="HNT21" s="660"/>
      <c r="HNU21" s="660"/>
      <c r="HNV21" s="660"/>
      <c r="HNW21" s="660"/>
      <c r="HNX21" s="660"/>
      <c r="HNY21" s="660"/>
      <c r="HNZ21" s="660"/>
      <c r="HOA21" s="660"/>
      <c r="HOB21" s="660"/>
      <c r="HOC21" s="660"/>
      <c r="HOD21" s="660"/>
      <c r="HOE21" s="660"/>
      <c r="HOF21" s="660"/>
      <c r="HOG21" s="660"/>
      <c r="HOH21" s="660"/>
      <c r="HOI21" s="660"/>
      <c r="HOJ21" s="660"/>
      <c r="HOK21" s="660"/>
      <c r="HOL21" s="660"/>
      <c r="HOM21" s="660"/>
      <c r="HON21" s="660"/>
      <c r="HOO21" s="660"/>
      <c r="HOP21" s="660"/>
      <c r="HOQ21" s="660"/>
      <c r="HOR21" s="660"/>
      <c r="HOS21" s="660"/>
      <c r="HOT21" s="660"/>
      <c r="HOU21" s="660"/>
      <c r="HOV21" s="660"/>
      <c r="HOW21" s="660"/>
      <c r="HOX21" s="660"/>
      <c r="HOY21" s="660"/>
      <c r="HOZ21" s="660"/>
      <c r="HPA21" s="660"/>
      <c r="HPB21" s="660"/>
      <c r="HPC21" s="660"/>
      <c r="HPD21" s="660"/>
      <c r="HPE21" s="660"/>
      <c r="HPF21" s="660"/>
      <c r="HPG21" s="660"/>
      <c r="HPH21" s="660"/>
      <c r="HPI21" s="660"/>
      <c r="HPJ21" s="660"/>
      <c r="HPK21" s="660"/>
      <c r="HPL21" s="660"/>
      <c r="HPM21" s="660"/>
      <c r="HPN21" s="660"/>
      <c r="HPO21" s="660"/>
      <c r="HPP21" s="660"/>
      <c r="HPQ21" s="660"/>
      <c r="HPR21" s="660"/>
      <c r="HPS21" s="660"/>
      <c r="HPT21" s="660"/>
      <c r="HPU21" s="660"/>
      <c r="HPV21" s="660"/>
      <c r="HPW21" s="660"/>
      <c r="HPX21" s="660"/>
      <c r="HPY21" s="660"/>
      <c r="HPZ21" s="660"/>
      <c r="HQA21" s="660"/>
      <c r="HQB21" s="660"/>
      <c r="HQC21" s="660"/>
      <c r="HQD21" s="660"/>
      <c r="HQE21" s="660"/>
      <c r="HQF21" s="660"/>
      <c r="HQG21" s="660"/>
      <c r="HQH21" s="660"/>
      <c r="HQI21" s="660"/>
      <c r="HQJ21" s="660"/>
      <c r="HQK21" s="660"/>
      <c r="HQL21" s="660"/>
      <c r="HQM21" s="660"/>
      <c r="HQN21" s="660"/>
      <c r="HQO21" s="660"/>
      <c r="HQP21" s="660"/>
      <c r="HQQ21" s="660"/>
      <c r="HQR21" s="660"/>
      <c r="HQS21" s="660"/>
      <c r="HQT21" s="660"/>
      <c r="HQU21" s="660"/>
      <c r="HQV21" s="660"/>
      <c r="HQW21" s="660"/>
      <c r="HQX21" s="660"/>
      <c r="HQY21" s="660"/>
      <c r="HQZ21" s="660"/>
      <c r="HRA21" s="660"/>
      <c r="HRB21" s="660"/>
      <c r="HRC21" s="660"/>
      <c r="HRD21" s="660"/>
      <c r="HRE21" s="660"/>
      <c r="HRF21" s="660"/>
      <c r="HRG21" s="660"/>
      <c r="HRH21" s="660"/>
      <c r="HRI21" s="660"/>
      <c r="HRJ21" s="660"/>
      <c r="HRK21" s="660"/>
      <c r="HRL21" s="660"/>
      <c r="HRM21" s="660"/>
      <c r="HRN21" s="660"/>
      <c r="HRO21" s="660"/>
      <c r="HRP21" s="660"/>
      <c r="HRQ21" s="660"/>
      <c r="HRR21" s="660"/>
      <c r="HRS21" s="660"/>
      <c r="HRT21" s="660"/>
      <c r="HRU21" s="660"/>
      <c r="HRV21" s="660"/>
      <c r="HRW21" s="660"/>
      <c r="HRX21" s="660"/>
      <c r="HRY21" s="660"/>
      <c r="HRZ21" s="660"/>
      <c r="HSA21" s="660"/>
      <c r="HSB21" s="660"/>
      <c r="HSC21" s="660"/>
      <c r="HSD21" s="660"/>
      <c r="HSE21" s="660"/>
      <c r="HSF21" s="660"/>
      <c r="HSG21" s="660"/>
      <c r="HSH21" s="660"/>
      <c r="HSI21" s="660"/>
      <c r="HSJ21" s="660"/>
      <c r="HSK21" s="660"/>
      <c r="HSL21" s="660"/>
      <c r="HSM21" s="660"/>
      <c r="HSN21" s="660"/>
      <c r="HSO21" s="660"/>
      <c r="HSP21" s="660"/>
      <c r="HSQ21" s="660"/>
      <c r="HSR21" s="660"/>
      <c r="HSS21" s="660"/>
      <c r="HST21" s="660"/>
      <c r="HSU21" s="660"/>
      <c r="HSV21" s="660"/>
      <c r="HSW21" s="660"/>
      <c r="HSX21" s="660"/>
      <c r="HSY21" s="660"/>
      <c r="HSZ21" s="660"/>
      <c r="HTA21" s="660"/>
      <c r="HTB21" s="660"/>
      <c r="HTC21" s="660"/>
      <c r="HTD21" s="660"/>
      <c r="HTE21" s="660"/>
      <c r="HTF21" s="660"/>
      <c r="HTG21" s="660"/>
      <c r="HTH21" s="660"/>
      <c r="HTI21" s="660"/>
      <c r="HTJ21" s="660"/>
      <c r="HTK21" s="660"/>
      <c r="HTL21" s="660"/>
      <c r="HTM21" s="660"/>
      <c r="HTN21" s="660"/>
      <c r="HTO21" s="660"/>
      <c r="HTP21" s="660"/>
      <c r="HTQ21" s="660"/>
      <c r="HTR21" s="660"/>
      <c r="HTS21" s="660"/>
      <c r="HTT21" s="660"/>
      <c r="HTU21" s="660"/>
      <c r="HTV21" s="660"/>
      <c r="HTW21" s="660"/>
      <c r="HTX21" s="660"/>
      <c r="HTY21" s="660"/>
      <c r="HTZ21" s="660"/>
      <c r="HUA21" s="660"/>
      <c r="HUB21" s="660"/>
      <c r="HUC21" s="660"/>
      <c r="HUD21" s="660"/>
      <c r="HUE21" s="660"/>
      <c r="HUF21" s="660"/>
      <c r="HUG21" s="660"/>
      <c r="HUH21" s="660"/>
      <c r="HUI21" s="660"/>
      <c r="HUJ21" s="660"/>
      <c r="HUK21" s="660"/>
      <c r="HUL21" s="660"/>
      <c r="HUM21" s="660"/>
      <c r="HUN21" s="660"/>
      <c r="HUO21" s="660"/>
      <c r="HUP21" s="660"/>
      <c r="HUQ21" s="660"/>
      <c r="HUR21" s="660"/>
      <c r="HUS21" s="660"/>
      <c r="HUT21" s="660"/>
      <c r="HUU21" s="660"/>
      <c r="HUV21" s="660"/>
      <c r="HUW21" s="660"/>
      <c r="HUX21" s="660"/>
      <c r="HUY21" s="660"/>
      <c r="HUZ21" s="660"/>
      <c r="HVA21" s="660"/>
      <c r="HVB21" s="660"/>
      <c r="HVC21" s="660"/>
      <c r="HVD21" s="660"/>
      <c r="HVE21" s="660"/>
      <c r="HVF21" s="660"/>
      <c r="HVG21" s="660"/>
      <c r="HVH21" s="660"/>
      <c r="HVI21" s="660"/>
      <c r="HVJ21" s="660"/>
      <c r="HVK21" s="660"/>
      <c r="HVL21" s="660"/>
      <c r="HVM21" s="660"/>
      <c r="HVN21" s="660"/>
      <c r="HVO21" s="660"/>
      <c r="HVP21" s="660"/>
      <c r="HVQ21" s="660"/>
      <c r="HVR21" s="660"/>
      <c r="HVS21" s="660"/>
      <c r="HVT21" s="660"/>
      <c r="HVU21" s="660"/>
      <c r="HVV21" s="660"/>
      <c r="HVW21" s="660"/>
      <c r="HVX21" s="660"/>
      <c r="HVY21" s="660"/>
      <c r="HVZ21" s="660"/>
      <c r="HWA21" s="660"/>
      <c r="HWB21" s="660"/>
      <c r="HWC21" s="660"/>
      <c r="HWD21" s="660"/>
      <c r="HWE21" s="660"/>
      <c r="HWF21" s="660"/>
      <c r="HWG21" s="660"/>
      <c r="HWH21" s="660"/>
      <c r="HWI21" s="660"/>
      <c r="HWJ21" s="660"/>
      <c r="HWK21" s="660"/>
      <c r="HWL21" s="660"/>
      <c r="HWM21" s="660"/>
      <c r="HWN21" s="660"/>
      <c r="HWO21" s="660"/>
      <c r="HWP21" s="660"/>
      <c r="HWQ21" s="660"/>
      <c r="HWR21" s="660"/>
      <c r="HWS21" s="660"/>
      <c r="HWT21" s="660"/>
      <c r="HWU21" s="660"/>
      <c r="HWV21" s="660"/>
      <c r="HWW21" s="660"/>
      <c r="HWX21" s="660"/>
      <c r="HWY21" s="660"/>
      <c r="HWZ21" s="660"/>
      <c r="HXA21" s="660"/>
      <c r="HXB21" s="660"/>
      <c r="HXC21" s="660"/>
      <c r="HXD21" s="660"/>
      <c r="HXE21" s="660"/>
      <c r="HXF21" s="660"/>
      <c r="HXG21" s="660"/>
      <c r="HXH21" s="660"/>
      <c r="HXI21" s="660"/>
      <c r="HXJ21" s="660"/>
      <c r="HXK21" s="660"/>
      <c r="HXL21" s="660"/>
      <c r="HXM21" s="660"/>
      <c r="HXN21" s="660"/>
      <c r="HXO21" s="660"/>
      <c r="HXP21" s="660"/>
      <c r="HXQ21" s="660"/>
      <c r="HXR21" s="660"/>
      <c r="HXS21" s="660"/>
      <c r="HXT21" s="660"/>
      <c r="HXU21" s="660"/>
      <c r="HXV21" s="660"/>
      <c r="HXW21" s="660"/>
      <c r="HXX21" s="660"/>
      <c r="HXY21" s="660"/>
      <c r="HXZ21" s="660"/>
      <c r="HYA21" s="660"/>
      <c r="HYB21" s="660"/>
      <c r="HYC21" s="660"/>
      <c r="HYD21" s="660"/>
      <c r="HYE21" s="660"/>
      <c r="HYF21" s="660"/>
      <c r="HYG21" s="660"/>
      <c r="HYH21" s="660"/>
      <c r="HYI21" s="660"/>
      <c r="HYJ21" s="660"/>
      <c r="HYK21" s="660"/>
      <c r="HYL21" s="660"/>
      <c r="HYM21" s="660"/>
      <c r="HYN21" s="660"/>
      <c r="HYO21" s="660"/>
      <c r="HYP21" s="660"/>
      <c r="HYQ21" s="660"/>
      <c r="HYR21" s="660"/>
      <c r="HYS21" s="660"/>
      <c r="HYT21" s="660"/>
      <c r="HYU21" s="660"/>
      <c r="HYV21" s="660"/>
      <c r="HYW21" s="660"/>
      <c r="HYX21" s="660"/>
      <c r="HYY21" s="660"/>
      <c r="HYZ21" s="660"/>
      <c r="HZA21" s="660"/>
      <c r="HZB21" s="660"/>
      <c r="HZC21" s="660"/>
      <c r="HZD21" s="660"/>
      <c r="HZE21" s="660"/>
      <c r="HZF21" s="660"/>
      <c r="HZG21" s="660"/>
      <c r="HZH21" s="660"/>
      <c r="HZI21" s="660"/>
      <c r="HZJ21" s="660"/>
      <c r="HZK21" s="660"/>
      <c r="HZL21" s="660"/>
      <c r="HZM21" s="660"/>
      <c r="HZN21" s="660"/>
      <c r="HZO21" s="660"/>
      <c r="HZP21" s="660"/>
      <c r="HZQ21" s="660"/>
      <c r="HZR21" s="660"/>
      <c r="HZS21" s="660"/>
      <c r="HZT21" s="660"/>
      <c r="HZU21" s="660"/>
      <c r="HZV21" s="660"/>
      <c r="HZW21" s="660"/>
      <c r="HZX21" s="660"/>
      <c r="HZY21" s="660"/>
      <c r="HZZ21" s="660"/>
      <c r="IAA21" s="660"/>
      <c r="IAB21" s="660"/>
      <c r="IAC21" s="660"/>
      <c r="IAD21" s="660"/>
      <c r="IAE21" s="660"/>
      <c r="IAF21" s="660"/>
      <c r="IAG21" s="660"/>
      <c r="IAH21" s="660"/>
      <c r="IAI21" s="660"/>
      <c r="IAJ21" s="660"/>
      <c r="IAK21" s="660"/>
      <c r="IAL21" s="660"/>
      <c r="IAM21" s="660"/>
      <c r="IAN21" s="660"/>
      <c r="IAO21" s="660"/>
      <c r="IAP21" s="660"/>
      <c r="IAQ21" s="660"/>
      <c r="IAR21" s="660"/>
      <c r="IAS21" s="660"/>
      <c r="IAT21" s="660"/>
      <c r="IAU21" s="660"/>
      <c r="IAV21" s="660"/>
      <c r="IAW21" s="660"/>
      <c r="IAX21" s="660"/>
      <c r="IAY21" s="660"/>
      <c r="IAZ21" s="660"/>
      <c r="IBA21" s="660"/>
      <c r="IBB21" s="660"/>
      <c r="IBC21" s="660"/>
      <c r="IBD21" s="660"/>
      <c r="IBE21" s="660"/>
      <c r="IBF21" s="660"/>
      <c r="IBG21" s="660"/>
      <c r="IBH21" s="660"/>
      <c r="IBI21" s="660"/>
      <c r="IBJ21" s="660"/>
      <c r="IBK21" s="660"/>
      <c r="IBL21" s="660"/>
      <c r="IBM21" s="660"/>
      <c r="IBN21" s="660"/>
      <c r="IBO21" s="660"/>
      <c r="IBP21" s="660"/>
      <c r="IBQ21" s="660"/>
      <c r="IBR21" s="660"/>
      <c r="IBS21" s="660"/>
      <c r="IBT21" s="660"/>
      <c r="IBU21" s="660"/>
      <c r="IBV21" s="660"/>
      <c r="IBW21" s="660"/>
      <c r="IBX21" s="660"/>
      <c r="IBY21" s="660"/>
      <c r="IBZ21" s="660"/>
      <c r="ICA21" s="660"/>
      <c r="ICB21" s="660"/>
      <c r="ICC21" s="660"/>
      <c r="ICD21" s="660"/>
      <c r="ICE21" s="660"/>
      <c r="ICF21" s="660"/>
      <c r="ICG21" s="660"/>
      <c r="ICH21" s="660"/>
      <c r="ICI21" s="660"/>
      <c r="ICJ21" s="660"/>
      <c r="ICK21" s="660"/>
      <c r="ICL21" s="660"/>
      <c r="ICM21" s="660"/>
      <c r="ICN21" s="660"/>
      <c r="ICO21" s="660"/>
      <c r="ICP21" s="660"/>
      <c r="ICQ21" s="660"/>
      <c r="ICR21" s="660"/>
      <c r="ICS21" s="660"/>
      <c r="ICT21" s="660"/>
      <c r="ICU21" s="660"/>
      <c r="ICV21" s="660"/>
      <c r="ICW21" s="660"/>
      <c r="ICX21" s="660"/>
      <c r="ICY21" s="660"/>
      <c r="ICZ21" s="660"/>
      <c r="IDA21" s="660"/>
      <c r="IDB21" s="660"/>
      <c r="IDC21" s="660"/>
      <c r="IDD21" s="660"/>
      <c r="IDE21" s="660"/>
      <c r="IDF21" s="660"/>
      <c r="IDG21" s="660"/>
      <c r="IDH21" s="660"/>
      <c r="IDI21" s="660"/>
      <c r="IDJ21" s="660"/>
      <c r="IDK21" s="660"/>
      <c r="IDL21" s="660"/>
      <c r="IDM21" s="660"/>
      <c r="IDN21" s="660"/>
      <c r="IDO21" s="660"/>
      <c r="IDP21" s="660"/>
      <c r="IDQ21" s="660"/>
      <c r="IDR21" s="660"/>
      <c r="IDS21" s="660"/>
      <c r="IDT21" s="660"/>
      <c r="IDU21" s="660"/>
      <c r="IDV21" s="660"/>
      <c r="IDW21" s="660"/>
      <c r="IDX21" s="660"/>
      <c r="IDY21" s="660"/>
      <c r="IDZ21" s="660"/>
      <c r="IEA21" s="660"/>
      <c r="IEB21" s="660"/>
      <c r="IEC21" s="660"/>
      <c r="IED21" s="660"/>
      <c r="IEE21" s="660"/>
      <c r="IEF21" s="660"/>
      <c r="IEG21" s="660"/>
      <c r="IEH21" s="660"/>
      <c r="IEI21" s="660"/>
      <c r="IEJ21" s="660"/>
      <c r="IEK21" s="660"/>
      <c r="IEL21" s="660"/>
      <c r="IEM21" s="660"/>
      <c r="IEN21" s="660"/>
      <c r="IEO21" s="660"/>
      <c r="IEP21" s="660"/>
      <c r="IEQ21" s="660"/>
      <c r="IER21" s="660"/>
      <c r="IES21" s="660"/>
      <c r="IET21" s="660"/>
      <c r="IEU21" s="660"/>
      <c r="IEV21" s="660"/>
      <c r="IEW21" s="660"/>
      <c r="IEX21" s="660"/>
      <c r="IEY21" s="660"/>
      <c r="IEZ21" s="660"/>
      <c r="IFA21" s="660"/>
      <c r="IFB21" s="660"/>
      <c r="IFC21" s="660"/>
      <c r="IFD21" s="660"/>
      <c r="IFE21" s="660"/>
      <c r="IFF21" s="660"/>
      <c r="IFG21" s="660"/>
      <c r="IFH21" s="660"/>
      <c r="IFI21" s="660"/>
      <c r="IFJ21" s="660"/>
      <c r="IFK21" s="660"/>
      <c r="IFL21" s="660"/>
      <c r="IFM21" s="660"/>
      <c r="IFN21" s="660"/>
      <c r="IFO21" s="660"/>
      <c r="IFP21" s="660"/>
      <c r="IFQ21" s="660"/>
      <c r="IFR21" s="660"/>
      <c r="IFS21" s="660"/>
      <c r="IFT21" s="660"/>
      <c r="IFU21" s="660"/>
      <c r="IFV21" s="660"/>
      <c r="IFW21" s="660"/>
      <c r="IFX21" s="660"/>
      <c r="IFY21" s="660"/>
      <c r="IFZ21" s="660"/>
      <c r="IGA21" s="660"/>
      <c r="IGB21" s="660"/>
      <c r="IGC21" s="660"/>
      <c r="IGD21" s="660"/>
      <c r="IGE21" s="660"/>
      <c r="IGF21" s="660"/>
      <c r="IGG21" s="660"/>
      <c r="IGH21" s="660"/>
      <c r="IGI21" s="660"/>
      <c r="IGJ21" s="660"/>
      <c r="IGK21" s="660"/>
      <c r="IGL21" s="660"/>
      <c r="IGM21" s="660"/>
      <c r="IGN21" s="660"/>
      <c r="IGO21" s="660"/>
      <c r="IGP21" s="660"/>
      <c r="IGQ21" s="660"/>
      <c r="IGR21" s="660"/>
      <c r="IGS21" s="660"/>
      <c r="IGT21" s="660"/>
      <c r="IGU21" s="660"/>
      <c r="IGV21" s="660"/>
      <c r="IGW21" s="660"/>
      <c r="IGX21" s="660"/>
      <c r="IGY21" s="660"/>
      <c r="IGZ21" s="660"/>
      <c r="IHA21" s="660"/>
      <c r="IHB21" s="660"/>
      <c r="IHC21" s="660"/>
      <c r="IHD21" s="660"/>
      <c r="IHE21" s="660"/>
      <c r="IHF21" s="660"/>
      <c r="IHG21" s="660"/>
      <c r="IHH21" s="660"/>
      <c r="IHI21" s="660"/>
      <c r="IHJ21" s="660"/>
      <c r="IHK21" s="660"/>
      <c r="IHL21" s="660"/>
      <c r="IHM21" s="660"/>
      <c r="IHN21" s="660"/>
      <c r="IHO21" s="660"/>
      <c r="IHP21" s="660"/>
      <c r="IHQ21" s="660"/>
      <c r="IHR21" s="660"/>
      <c r="IHS21" s="660"/>
      <c r="IHT21" s="660"/>
      <c r="IHU21" s="660"/>
      <c r="IHV21" s="660"/>
      <c r="IHW21" s="660"/>
      <c r="IHX21" s="660"/>
      <c r="IHY21" s="660"/>
      <c r="IHZ21" s="660"/>
      <c r="IIA21" s="660"/>
      <c r="IIB21" s="660"/>
      <c r="IIC21" s="660"/>
      <c r="IID21" s="660"/>
      <c r="IIE21" s="660"/>
      <c r="IIF21" s="660"/>
      <c r="IIG21" s="660"/>
      <c r="IIH21" s="660"/>
      <c r="III21" s="660"/>
      <c r="IIJ21" s="660"/>
      <c r="IIK21" s="660"/>
      <c r="IIL21" s="660"/>
      <c r="IIM21" s="660"/>
      <c r="IIN21" s="660"/>
      <c r="IIO21" s="660"/>
      <c r="IIP21" s="660"/>
      <c r="IIQ21" s="660"/>
      <c r="IIR21" s="660"/>
      <c r="IIS21" s="660"/>
      <c r="IIT21" s="660"/>
      <c r="IIU21" s="660"/>
      <c r="IIV21" s="660"/>
      <c r="IIW21" s="660"/>
      <c r="IIX21" s="660"/>
      <c r="IIY21" s="660"/>
      <c r="IIZ21" s="660"/>
      <c r="IJA21" s="660"/>
      <c r="IJB21" s="660"/>
      <c r="IJC21" s="660"/>
      <c r="IJD21" s="660"/>
      <c r="IJE21" s="660"/>
      <c r="IJF21" s="660"/>
      <c r="IJG21" s="660"/>
      <c r="IJH21" s="660"/>
      <c r="IJI21" s="660"/>
      <c r="IJJ21" s="660"/>
      <c r="IJK21" s="660"/>
      <c r="IJL21" s="660"/>
      <c r="IJM21" s="660"/>
      <c r="IJN21" s="660"/>
      <c r="IJO21" s="660"/>
      <c r="IJP21" s="660"/>
      <c r="IJQ21" s="660"/>
      <c r="IJR21" s="660"/>
      <c r="IJS21" s="660"/>
      <c r="IJT21" s="660"/>
      <c r="IJU21" s="660"/>
      <c r="IJV21" s="660"/>
      <c r="IJW21" s="660"/>
      <c r="IJX21" s="660"/>
      <c r="IJY21" s="660"/>
      <c r="IJZ21" s="660"/>
      <c r="IKA21" s="660"/>
      <c r="IKB21" s="660"/>
      <c r="IKC21" s="660"/>
      <c r="IKD21" s="660"/>
      <c r="IKE21" s="660"/>
      <c r="IKF21" s="660"/>
      <c r="IKG21" s="660"/>
      <c r="IKH21" s="660"/>
      <c r="IKI21" s="660"/>
      <c r="IKJ21" s="660"/>
      <c r="IKK21" s="660"/>
      <c r="IKL21" s="660"/>
      <c r="IKM21" s="660"/>
      <c r="IKN21" s="660"/>
      <c r="IKO21" s="660"/>
      <c r="IKP21" s="660"/>
      <c r="IKQ21" s="660"/>
      <c r="IKR21" s="660"/>
      <c r="IKS21" s="660"/>
      <c r="IKT21" s="660"/>
      <c r="IKU21" s="660"/>
      <c r="IKV21" s="660"/>
      <c r="IKW21" s="660"/>
      <c r="IKX21" s="660"/>
      <c r="IKY21" s="660"/>
      <c r="IKZ21" s="660"/>
      <c r="ILA21" s="660"/>
      <c r="ILB21" s="660"/>
      <c r="ILC21" s="660"/>
      <c r="ILD21" s="660"/>
      <c r="ILE21" s="660"/>
      <c r="ILF21" s="660"/>
      <c r="ILG21" s="660"/>
      <c r="ILH21" s="660"/>
      <c r="ILI21" s="660"/>
      <c r="ILJ21" s="660"/>
      <c r="ILK21" s="660"/>
      <c r="ILL21" s="660"/>
      <c r="ILM21" s="660"/>
      <c r="ILN21" s="660"/>
      <c r="ILO21" s="660"/>
      <c r="ILP21" s="660"/>
      <c r="ILQ21" s="660"/>
      <c r="ILR21" s="660"/>
      <c r="ILS21" s="660"/>
      <c r="ILT21" s="660"/>
      <c r="ILU21" s="660"/>
      <c r="ILV21" s="660"/>
      <c r="ILW21" s="660"/>
      <c r="ILX21" s="660"/>
      <c r="ILY21" s="660"/>
      <c r="ILZ21" s="660"/>
      <c r="IMA21" s="660"/>
      <c r="IMB21" s="660"/>
      <c r="IMC21" s="660"/>
      <c r="IMD21" s="660"/>
      <c r="IME21" s="660"/>
      <c r="IMF21" s="660"/>
      <c r="IMG21" s="660"/>
      <c r="IMH21" s="660"/>
      <c r="IMI21" s="660"/>
      <c r="IMJ21" s="660"/>
      <c r="IMK21" s="660"/>
      <c r="IML21" s="660"/>
      <c r="IMM21" s="660"/>
      <c r="IMN21" s="660"/>
      <c r="IMO21" s="660"/>
      <c r="IMP21" s="660"/>
      <c r="IMQ21" s="660"/>
      <c r="IMR21" s="660"/>
      <c r="IMS21" s="660"/>
      <c r="IMT21" s="660"/>
      <c r="IMU21" s="660"/>
      <c r="IMV21" s="660"/>
      <c r="IMW21" s="660"/>
      <c r="IMX21" s="660"/>
      <c r="IMY21" s="660"/>
      <c r="IMZ21" s="660"/>
      <c r="INA21" s="660"/>
      <c r="INB21" s="660"/>
      <c r="INC21" s="660"/>
      <c r="IND21" s="660"/>
      <c r="INE21" s="660"/>
      <c r="INF21" s="660"/>
      <c r="ING21" s="660"/>
      <c r="INH21" s="660"/>
      <c r="INI21" s="660"/>
      <c r="INJ21" s="660"/>
      <c r="INK21" s="660"/>
      <c r="INL21" s="660"/>
      <c r="INM21" s="660"/>
      <c r="INN21" s="660"/>
      <c r="INO21" s="660"/>
      <c r="INP21" s="660"/>
      <c r="INQ21" s="660"/>
      <c r="INR21" s="660"/>
      <c r="INS21" s="660"/>
      <c r="INT21" s="660"/>
      <c r="INU21" s="660"/>
      <c r="INV21" s="660"/>
      <c r="INW21" s="660"/>
      <c r="INX21" s="660"/>
      <c r="INY21" s="660"/>
      <c r="INZ21" s="660"/>
      <c r="IOA21" s="660"/>
      <c r="IOB21" s="660"/>
      <c r="IOC21" s="660"/>
      <c r="IOD21" s="660"/>
      <c r="IOE21" s="660"/>
      <c r="IOF21" s="660"/>
      <c r="IOG21" s="660"/>
      <c r="IOH21" s="660"/>
      <c r="IOI21" s="660"/>
      <c r="IOJ21" s="660"/>
      <c r="IOK21" s="660"/>
      <c r="IOL21" s="660"/>
      <c r="IOM21" s="660"/>
      <c r="ION21" s="660"/>
      <c r="IOO21" s="660"/>
      <c r="IOP21" s="660"/>
      <c r="IOQ21" s="660"/>
      <c r="IOR21" s="660"/>
      <c r="IOS21" s="660"/>
      <c r="IOT21" s="660"/>
      <c r="IOU21" s="660"/>
      <c r="IOV21" s="660"/>
      <c r="IOW21" s="660"/>
      <c r="IOX21" s="660"/>
      <c r="IOY21" s="660"/>
      <c r="IOZ21" s="660"/>
      <c r="IPA21" s="660"/>
      <c r="IPB21" s="660"/>
      <c r="IPC21" s="660"/>
      <c r="IPD21" s="660"/>
      <c r="IPE21" s="660"/>
      <c r="IPF21" s="660"/>
      <c r="IPG21" s="660"/>
      <c r="IPH21" s="660"/>
      <c r="IPI21" s="660"/>
      <c r="IPJ21" s="660"/>
      <c r="IPK21" s="660"/>
      <c r="IPL21" s="660"/>
      <c r="IPM21" s="660"/>
      <c r="IPN21" s="660"/>
      <c r="IPO21" s="660"/>
      <c r="IPP21" s="660"/>
      <c r="IPQ21" s="660"/>
      <c r="IPR21" s="660"/>
      <c r="IPS21" s="660"/>
      <c r="IPT21" s="660"/>
      <c r="IPU21" s="660"/>
      <c r="IPV21" s="660"/>
      <c r="IPW21" s="660"/>
      <c r="IPX21" s="660"/>
      <c r="IPY21" s="660"/>
      <c r="IPZ21" s="660"/>
      <c r="IQA21" s="660"/>
      <c r="IQB21" s="660"/>
      <c r="IQC21" s="660"/>
      <c r="IQD21" s="660"/>
      <c r="IQE21" s="660"/>
      <c r="IQF21" s="660"/>
      <c r="IQG21" s="660"/>
      <c r="IQH21" s="660"/>
      <c r="IQI21" s="660"/>
      <c r="IQJ21" s="660"/>
      <c r="IQK21" s="660"/>
      <c r="IQL21" s="660"/>
      <c r="IQM21" s="660"/>
      <c r="IQN21" s="660"/>
      <c r="IQO21" s="660"/>
      <c r="IQP21" s="660"/>
      <c r="IQQ21" s="660"/>
      <c r="IQR21" s="660"/>
      <c r="IQS21" s="660"/>
      <c r="IQT21" s="660"/>
      <c r="IQU21" s="660"/>
      <c r="IQV21" s="660"/>
      <c r="IQW21" s="660"/>
      <c r="IQX21" s="660"/>
      <c r="IQY21" s="660"/>
      <c r="IQZ21" s="660"/>
      <c r="IRA21" s="660"/>
      <c r="IRB21" s="660"/>
      <c r="IRC21" s="660"/>
      <c r="IRD21" s="660"/>
      <c r="IRE21" s="660"/>
      <c r="IRF21" s="660"/>
      <c r="IRG21" s="660"/>
      <c r="IRH21" s="660"/>
      <c r="IRI21" s="660"/>
      <c r="IRJ21" s="660"/>
      <c r="IRK21" s="660"/>
      <c r="IRL21" s="660"/>
      <c r="IRM21" s="660"/>
      <c r="IRN21" s="660"/>
      <c r="IRO21" s="660"/>
      <c r="IRP21" s="660"/>
      <c r="IRQ21" s="660"/>
      <c r="IRR21" s="660"/>
      <c r="IRS21" s="660"/>
      <c r="IRT21" s="660"/>
      <c r="IRU21" s="660"/>
      <c r="IRV21" s="660"/>
      <c r="IRW21" s="660"/>
      <c r="IRX21" s="660"/>
      <c r="IRY21" s="660"/>
      <c r="IRZ21" s="660"/>
      <c r="ISA21" s="660"/>
      <c r="ISB21" s="660"/>
      <c r="ISC21" s="660"/>
      <c r="ISD21" s="660"/>
      <c r="ISE21" s="660"/>
      <c r="ISF21" s="660"/>
      <c r="ISG21" s="660"/>
      <c r="ISH21" s="660"/>
      <c r="ISI21" s="660"/>
      <c r="ISJ21" s="660"/>
      <c r="ISK21" s="660"/>
      <c r="ISL21" s="660"/>
      <c r="ISM21" s="660"/>
      <c r="ISN21" s="660"/>
      <c r="ISO21" s="660"/>
      <c r="ISP21" s="660"/>
      <c r="ISQ21" s="660"/>
      <c r="ISR21" s="660"/>
      <c r="ISS21" s="660"/>
      <c r="IST21" s="660"/>
      <c r="ISU21" s="660"/>
      <c r="ISV21" s="660"/>
      <c r="ISW21" s="660"/>
      <c r="ISX21" s="660"/>
      <c r="ISY21" s="660"/>
      <c r="ISZ21" s="660"/>
      <c r="ITA21" s="660"/>
      <c r="ITB21" s="660"/>
      <c r="ITC21" s="660"/>
      <c r="ITD21" s="660"/>
      <c r="ITE21" s="660"/>
      <c r="ITF21" s="660"/>
      <c r="ITG21" s="660"/>
      <c r="ITH21" s="660"/>
      <c r="ITI21" s="660"/>
      <c r="ITJ21" s="660"/>
      <c r="ITK21" s="660"/>
      <c r="ITL21" s="660"/>
      <c r="ITM21" s="660"/>
      <c r="ITN21" s="660"/>
      <c r="ITO21" s="660"/>
      <c r="ITP21" s="660"/>
      <c r="ITQ21" s="660"/>
      <c r="ITR21" s="660"/>
      <c r="ITS21" s="660"/>
      <c r="ITT21" s="660"/>
      <c r="ITU21" s="660"/>
      <c r="ITV21" s="660"/>
      <c r="ITW21" s="660"/>
      <c r="ITX21" s="660"/>
      <c r="ITY21" s="660"/>
      <c r="ITZ21" s="660"/>
      <c r="IUA21" s="660"/>
      <c r="IUB21" s="660"/>
      <c r="IUC21" s="660"/>
      <c r="IUD21" s="660"/>
      <c r="IUE21" s="660"/>
      <c r="IUF21" s="660"/>
      <c r="IUG21" s="660"/>
      <c r="IUH21" s="660"/>
      <c r="IUI21" s="660"/>
      <c r="IUJ21" s="660"/>
      <c r="IUK21" s="660"/>
      <c r="IUL21" s="660"/>
      <c r="IUM21" s="660"/>
      <c r="IUN21" s="660"/>
      <c r="IUO21" s="660"/>
      <c r="IUP21" s="660"/>
      <c r="IUQ21" s="660"/>
      <c r="IUR21" s="660"/>
      <c r="IUS21" s="660"/>
      <c r="IUT21" s="660"/>
      <c r="IUU21" s="660"/>
      <c r="IUV21" s="660"/>
      <c r="IUW21" s="660"/>
      <c r="IUX21" s="660"/>
      <c r="IUY21" s="660"/>
      <c r="IUZ21" s="660"/>
      <c r="IVA21" s="660"/>
      <c r="IVB21" s="660"/>
      <c r="IVC21" s="660"/>
      <c r="IVD21" s="660"/>
      <c r="IVE21" s="660"/>
      <c r="IVF21" s="660"/>
      <c r="IVG21" s="660"/>
      <c r="IVH21" s="660"/>
      <c r="IVI21" s="660"/>
      <c r="IVJ21" s="660"/>
      <c r="IVK21" s="660"/>
      <c r="IVL21" s="660"/>
      <c r="IVM21" s="660"/>
      <c r="IVN21" s="660"/>
      <c r="IVO21" s="660"/>
      <c r="IVP21" s="660"/>
      <c r="IVQ21" s="660"/>
      <c r="IVR21" s="660"/>
      <c r="IVS21" s="660"/>
      <c r="IVT21" s="660"/>
      <c r="IVU21" s="660"/>
      <c r="IVV21" s="660"/>
      <c r="IVW21" s="660"/>
      <c r="IVX21" s="660"/>
      <c r="IVY21" s="660"/>
      <c r="IVZ21" s="660"/>
      <c r="IWA21" s="660"/>
      <c r="IWB21" s="660"/>
      <c r="IWC21" s="660"/>
      <c r="IWD21" s="660"/>
      <c r="IWE21" s="660"/>
      <c r="IWF21" s="660"/>
      <c r="IWG21" s="660"/>
      <c r="IWH21" s="660"/>
      <c r="IWI21" s="660"/>
      <c r="IWJ21" s="660"/>
      <c r="IWK21" s="660"/>
      <c r="IWL21" s="660"/>
      <c r="IWM21" s="660"/>
      <c r="IWN21" s="660"/>
      <c r="IWO21" s="660"/>
      <c r="IWP21" s="660"/>
      <c r="IWQ21" s="660"/>
      <c r="IWR21" s="660"/>
      <c r="IWS21" s="660"/>
      <c r="IWT21" s="660"/>
      <c r="IWU21" s="660"/>
      <c r="IWV21" s="660"/>
      <c r="IWW21" s="660"/>
      <c r="IWX21" s="660"/>
      <c r="IWY21" s="660"/>
      <c r="IWZ21" s="660"/>
      <c r="IXA21" s="660"/>
      <c r="IXB21" s="660"/>
      <c r="IXC21" s="660"/>
      <c r="IXD21" s="660"/>
      <c r="IXE21" s="660"/>
      <c r="IXF21" s="660"/>
      <c r="IXG21" s="660"/>
      <c r="IXH21" s="660"/>
      <c r="IXI21" s="660"/>
      <c r="IXJ21" s="660"/>
      <c r="IXK21" s="660"/>
      <c r="IXL21" s="660"/>
      <c r="IXM21" s="660"/>
      <c r="IXN21" s="660"/>
      <c r="IXO21" s="660"/>
      <c r="IXP21" s="660"/>
      <c r="IXQ21" s="660"/>
      <c r="IXR21" s="660"/>
      <c r="IXS21" s="660"/>
      <c r="IXT21" s="660"/>
      <c r="IXU21" s="660"/>
      <c r="IXV21" s="660"/>
      <c r="IXW21" s="660"/>
      <c r="IXX21" s="660"/>
      <c r="IXY21" s="660"/>
      <c r="IXZ21" s="660"/>
      <c r="IYA21" s="660"/>
      <c r="IYB21" s="660"/>
      <c r="IYC21" s="660"/>
      <c r="IYD21" s="660"/>
      <c r="IYE21" s="660"/>
      <c r="IYF21" s="660"/>
      <c r="IYG21" s="660"/>
      <c r="IYH21" s="660"/>
      <c r="IYI21" s="660"/>
      <c r="IYJ21" s="660"/>
      <c r="IYK21" s="660"/>
      <c r="IYL21" s="660"/>
      <c r="IYM21" s="660"/>
      <c r="IYN21" s="660"/>
      <c r="IYO21" s="660"/>
      <c r="IYP21" s="660"/>
      <c r="IYQ21" s="660"/>
      <c r="IYR21" s="660"/>
      <c r="IYS21" s="660"/>
      <c r="IYT21" s="660"/>
      <c r="IYU21" s="660"/>
      <c r="IYV21" s="660"/>
      <c r="IYW21" s="660"/>
      <c r="IYX21" s="660"/>
      <c r="IYY21" s="660"/>
      <c r="IYZ21" s="660"/>
      <c r="IZA21" s="660"/>
      <c r="IZB21" s="660"/>
      <c r="IZC21" s="660"/>
      <c r="IZD21" s="660"/>
      <c r="IZE21" s="660"/>
      <c r="IZF21" s="660"/>
      <c r="IZG21" s="660"/>
      <c r="IZH21" s="660"/>
      <c r="IZI21" s="660"/>
      <c r="IZJ21" s="660"/>
      <c r="IZK21" s="660"/>
      <c r="IZL21" s="660"/>
      <c r="IZM21" s="660"/>
      <c r="IZN21" s="660"/>
      <c r="IZO21" s="660"/>
      <c r="IZP21" s="660"/>
      <c r="IZQ21" s="660"/>
      <c r="IZR21" s="660"/>
      <c r="IZS21" s="660"/>
      <c r="IZT21" s="660"/>
      <c r="IZU21" s="660"/>
      <c r="IZV21" s="660"/>
      <c r="IZW21" s="660"/>
      <c r="IZX21" s="660"/>
      <c r="IZY21" s="660"/>
      <c r="IZZ21" s="660"/>
      <c r="JAA21" s="660"/>
      <c r="JAB21" s="660"/>
      <c r="JAC21" s="660"/>
      <c r="JAD21" s="660"/>
      <c r="JAE21" s="660"/>
      <c r="JAF21" s="660"/>
      <c r="JAG21" s="660"/>
      <c r="JAH21" s="660"/>
      <c r="JAI21" s="660"/>
      <c r="JAJ21" s="660"/>
      <c r="JAK21" s="660"/>
      <c r="JAL21" s="660"/>
      <c r="JAM21" s="660"/>
      <c r="JAN21" s="660"/>
      <c r="JAO21" s="660"/>
      <c r="JAP21" s="660"/>
      <c r="JAQ21" s="660"/>
      <c r="JAR21" s="660"/>
      <c r="JAS21" s="660"/>
      <c r="JAT21" s="660"/>
      <c r="JAU21" s="660"/>
      <c r="JAV21" s="660"/>
      <c r="JAW21" s="660"/>
      <c r="JAX21" s="660"/>
      <c r="JAY21" s="660"/>
      <c r="JAZ21" s="660"/>
      <c r="JBA21" s="660"/>
      <c r="JBB21" s="660"/>
      <c r="JBC21" s="660"/>
      <c r="JBD21" s="660"/>
      <c r="JBE21" s="660"/>
      <c r="JBF21" s="660"/>
      <c r="JBG21" s="660"/>
      <c r="JBH21" s="660"/>
      <c r="JBI21" s="660"/>
      <c r="JBJ21" s="660"/>
      <c r="JBK21" s="660"/>
      <c r="JBL21" s="660"/>
      <c r="JBM21" s="660"/>
      <c r="JBN21" s="660"/>
      <c r="JBO21" s="660"/>
      <c r="JBP21" s="660"/>
      <c r="JBQ21" s="660"/>
      <c r="JBR21" s="660"/>
      <c r="JBS21" s="660"/>
      <c r="JBT21" s="660"/>
      <c r="JBU21" s="660"/>
      <c r="JBV21" s="660"/>
      <c r="JBW21" s="660"/>
      <c r="JBX21" s="660"/>
      <c r="JBY21" s="660"/>
      <c r="JBZ21" s="660"/>
      <c r="JCA21" s="660"/>
      <c r="JCB21" s="660"/>
      <c r="JCC21" s="660"/>
      <c r="JCD21" s="660"/>
      <c r="JCE21" s="660"/>
      <c r="JCF21" s="660"/>
      <c r="JCG21" s="660"/>
      <c r="JCH21" s="660"/>
      <c r="JCI21" s="660"/>
      <c r="JCJ21" s="660"/>
      <c r="JCK21" s="660"/>
      <c r="JCL21" s="660"/>
      <c r="JCM21" s="660"/>
      <c r="JCN21" s="660"/>
      <c r="JCO21" s="660"/>
      <c r="JCP21" s="660"/>
      <c r="JCQ21" s="660"/>
      <c r="JCR21" s="660"/>
      <c r="JCS21" s="660"/>
      <c r="JCT21" s="660"/>
      <c r="JCU21" s="660"/>
      <c r="JCV21" s="660"/>
      <c r="JCW21" s="660"/>
      <c r="JCX21" s="660"/>
      <c r="JCY21" s="660"/>
      <c r="JCZ21" s="660"/>
      <c r="JDA21" s="660"/>
      <c r="JDB21" s="660"/>
      <c r="JDC21" s="660"/>
      <c r="JDD21" s="660"/>
      <c r="JDE21" s="660"/>
      <c r="JDF21" s="660"/>
      <c r="JDG21" s="660"/>
      <c r="JDH21" s="660"/>
      <c r="JDI21" s="660"/>
      <c r="JDJ21" s="660"/>
      <c r="JDK21" s="660"/>
      <c r="JDL21" s="660"/>
      <c r="JDM21" s="660"/>
      <c r="JDN21" s="660"/>
      <c r="JDO21" s="660"/>
      <c r="JDP21" s="660"/>
      <c r="JDQ21" s="660"/>
      <c r="JDR21" s="660"/>
      <c r="JDS21" s="660"/>
      <c r="JDT21" s="660"/>
      <c r="JDU21" s="660"/>
      <c r="JDV21" s="660"/>
      <c r="JDW21" s="660"/>
      <c r="JDX21" s="660"/>
      <c r="JDY21" s="660"/>
      <c r="JDZ21" s="660"/>
      <c r="JEA21" s="660"/>
      <c r="JEB21" s="660"/>
      <c r="JEC21" s="660"/>
      <c r="JED21" s="660"/>
      <c r="JEE21" s="660"/>
      <c r="JEF21" s="660"/>
      <c r="JEG21" s="660"/>
      <c r="JEH21" s="660"/>
      <c r="JEI21" s="660"/>
      <c r="JEJ21" s="660"/>
      <c r="JEK21" s="660"/>
      <c r="JEL21" s="660"/>
      <c r="JEM21" s="660"/>
      <c r="JEN21" s="660"/>
      <c r="JEO21" s="660"/>
      <c r="JEP21" s="660"/>
      <c r="JEQ21" s="660"/>
      <c r="JER21" s="660"/>
      <c r="JES21" s="660"/>
      <c r="JET21" s="660"/>
      <c r="JEU21" s="660"/>
      <c r="JEV21" s="660"/>
      <c r="JEW21" s="660"/>
      <c r="JEX21" s="660"/>
      <c r="JEY21" s="660"/>
      <c r="JEZ21" s="660"/>
      <c r="JFA21" s="660"/>
      <c r="JFB21" s="660"/>
      <c r="JFC21" s="660"/>
      <c r="JFD21" s="660"/>
      <c r="JFE21" s="660"/>
      <c r="JFF21" s="660"/>
      <c r="JFG21" s="660"/>
      <c r="JFH21" s="660"/>
      <c r="JFI21" s="660"/>
      <c r="JFJ21" s="660"/>
      <c r="JFK21" s="660"/>
      <c r="JFL21" s="660"/>
      <c r="JFM21" s="660"/>
      <c r="JFN21" s="660"/>
      <c r="JFO21" s="660"/>
      <c r="JFP21" s="660"/>
      <c r="JFQ21" s="660"/>
      <c r="JFR21" s="660"/>
      <c r="JFS21" s="660"/>
      <c r="JFT21" s="660"/>
      <c r="JFU21" s="660"/>
      <c r="JFV21" s="660"/>
      <c r="JFW21" s="660"/>
      <c r="JFX21" s="660"/>
      <c r="JFY21" s="660"/>
      <c r="JFZ21" s="660"/>
      <c r="JGA21" s="660"/>
      <c r="JGB21" s="660"/>
      <c r="JGC21" s="660"/>
      <c r="JGD21" s="660"/>
      <c r="JGE21" s="660"/>
      <c r="JGF21" s="660"/>
      <c r="JGG21" s="660"/>
      <c r="JGH21" s="660"/>
      <c r="JGI21" s="660"/>
      <c r="JGJ21" s="660"/>
      <c r="JGK21" s="660"/>
      <c r="JGL21" s="660"/>
      <c r="JGM21" s="660"/>
      <c r="JGN21" s="660"/>
      <c r="JGO21" s="660"/>
      <c r="JGP21" s="660"/>
      <c r="JGQ21" s="660"/>
      <c r="JGR21" s="660"/>
      <c r="JGS21" s="660"/>
      <c r="JGT21" s="660"/>
      <c r="JGU21" s="660"/>
      <c r="JGV21" s="660"/>
      <c r="JGW21" s="660"/>
      <c r="JGX21" s="660"/>
      <c r="JGY21" s="660"/>
      <c r="JGZ21" s="660"/>
      <c r="JHA21" s="660"/>
      <c r="JHB21" s="660"/>
      <c r="JHC21" s="660"/>
      <c r="JHD21" s="660"/>
      <c r="JHE21" s="660"/>
      <c r="JHF21" s="660"/>
      <c r="JHG21" s="660"/>
      <c r="JHH21" s="660"/>
      <c r="JHI21" s="660"/>
      <c r="JHJ21" s="660"/>
      <c r="JHK21" s="660"/>
      <c r="JHL21" s="660"/>
      <c r="JHM21" s="660"/>
      <c r="JHN21" s="660"/>
      <c r="JHO21" s="660"/>
      <c r="JHP21" s="660"/>
      <c r="JHQ21" s="660"/>
      <c r="JHR21" s="660"/>
      <c r="JHS21" s="660"/>
      <c r="JHT21" s="660"/>
      <c r="JHU21" s="660"/>
      <c r="JHV21" s="660"/>
      <c r="JHW21" s="660"/>
      <c r="JHX21" s="660"/>
      <c r="JHY21" s="660"/>
      <c r="JHZ21" s="660"/>
      <c r="JIA21" s="660"/>
      <c r="JIB21" s="660"/>
      <c r="JIC21" s="660"/>
      <c r="JID21" s="660"/>
      <c r="JIE21" s="660"/>
      <c r="JIF21" s="660"/>
      <c r="JIG21" s="660"/>
      <c r="JIH21" s="660"/>
      <c r="JII21" s="660"/>
      <c r="JIJ21" s="660"/>
      <c r="JIK21" s="660"/>
      <c r="JIL21" s="660"/>
      <c r="JIM21" s="660"/>
      <c r="JIN21" s="660"/>
      <c r="JIO21" s="660"/>
      <c r="JIP21" s="660"/>
      <c r="JIQ21" s="660"/>
      <c r="JIR21" s="660"/>
      <c r="JIS21" s="660"/>
      <c r="JIT21" s="660"/>
      <c r="JIU21" s="660"/>
      <c r="JIV21" s="660"/>
      <c r="JIW21" s="660"/>
      <c r="JIX21" s="660"/>
      <c r="JIY21" s="660"/>
      <c r="JIZ21" s="660"/>
      <c r="JJA21" s="660"/>
      <c r="JJB21" s="660"/>
      <c r="JJC21" s="660"/>
      <c r="JJD21" s="660"/>
      <c r="JJE21" s="660"/>
      <c r="JJF21" s="660"/>
      <c r="JJG21" s="660"/>
      <c r="JJH21" s="660"/>
      <c r="JJI21" s="660"/>
      <c r="JJJ21" s="660"/>
      <c r="JJK21" s="660"/>
      <c r="JJL21" s="660"/>
      <c r="JJM21" s="660"/>
      <c r="JJN21" s="660"/>
      <c r="JJO21" s="660"/>
      <c r="JJP21" s="660"/>
      <c r="JJQ21" s="660"/>
      <c r="JJR21" s="660"/>
      <c r="JJS21" s="660"/>
      <c r="JJT21" s="660"/>
      <c r="JJU21" s="660"/>
      <c r="JJV21" s="660"/>
      <c r="JJW21" s="660"/>
      <c r="JJX21" s="660"/>
      <c r="JJY21" s="660"/>
      <c r="JJZ21" s="660"/>
      <c r="JKA21" s="660"/>
      <c r="JKB21" s="660"/>
      <c r="JKC21" s="660"/>
      <c r="JKD21" s="660"/>
      <c r="JKE21" s="660"/>
      <c r="JKF21" s="660"/>
      <c r="JKG21" s="660"/>
      <c r="JKH21" s="660"/>
      <c r="JKI21" s="660"/>
      <c r="JKJ21" s="660"/>
      <c r="JKK21" s="660"/>
      <c r="JKL21" s="660"/>
      <c r="JKM21" s="660"/>
      <c r="JKN21" s="660"/>
      <c r="JKO21" s="660"/>
      <c r="JKP21" s="660"/>
      <c r="JKQ21" s="660"/>
      <c r="JKR21" s="660"/>
      <c r="JKS21" s="660"/>
      <c r="JKT21" s="660"/>
      <c r="JKU21" s="660"/>
      <c r="JKV21" s="660"/>
      <c r="JKW21" s="660"/>
      <c r="JKX21" s="660"/>
      <c r="JKY21" s="660"/>
      <c r="JKZ21" s="660"/>
      <c r="JLA21" s="660"/>
      <c r="JLB21" s="660"/>
      <c r="JLC21" s="660"/>
      <c r="JLD21" s="660"/>
      <c r="JLE21" s="660"/>
      <c r="JLF21" s="660"/>
      <c r="JLG21" s="660"/>
      <c r="JLH21" s="660"/>
      <c r="JLI21" s="660"/>
      <c r="JLJ21" s="660"/>
      <c r="JLK21" s="660"/>
      <c r="JLL21" s="660"/>
      <c r="JLM21" s="660"/>
      <c r="JLN21" s="660"/>
      <c r="JLO21" s="660"/>
      <c r="JLP21" s="660"/>
      <c r="JLQ21" s="660"/>
      <c r="JLR21" s="660"/>
      <c r="JLS21" s="660"/>
      <c r="JLT21" s="660"/>
      <c r="JLU21" s="660"/>
      <c r="JLV21" s="660"/>
      <c r="JLW21" s="660"/>
      <c r="JLX21" s="660"/>
      <c r="JLY21" s="660"/>
      <c r="JLZ21" s="660"/>
      <c r="JMA21" s="660"/>
      <c r="JMB21" s="660"/>
      <c r="JMC21" s="660"/>
      <c r="JMD21" s="660"/>
      <c r="JME21" s="660"/>
      <c r="JMF21" s="660"/>
      <c r="JMG21" s="660"/>
      <c r="JMH21" s="660"/>
      <c r="JMI21" s="660"/>
      <c r="JMJ21" s="660"/>
      <c r="JMK21" s="660"/>
      <c r="JML21" s="660"/>
      <c r="JMM21" s="660"/>
      <c r="JMN21" s="660"/>
      <c r="JMO21" s="660"/>
      <c r="JMP21" s="660"/>
      <c r="JMQ21" s="660"/>
      <c r="JMR21" s="660"/>
      <c r="JMS21" s="660"/>
      <c r="JMT21" s="660"/>
      <c r="JMU21" s="660"/>
      <c r="JMV21" s="660"/>
      <c r="JMW21" s="660"/>
      <c r="JMX21" s="660"/>
      <c r="JMY21" s="660"/>
      <c r="JMZ21" s="660"/>
      <c r="JNA21" s="660"/>
      <c r="JNB21" s="660"/>
      <c r="JNC21" s="660"/>
      <c r="JND21" s="660"/>
      <c r="JNE21" s="660"/>
      <c r="JNF21" s="660"/>
      <c r="JNG21" s="660"/>
      <c r="JNH21" s="660"/>
      <c r="JNI21" s="660"/>
      <c r="JNJ21" s="660"/>
      <c r="JNK21" s="660"/>
      <c r="JNL21" s="660"/>
      <c r="JNM21" s="660"/>
      <c r="JNN21" s="660"/>
      <c r="JNO21" s="660"/>
      <c r="JNP21" s="660"/>
      <c r="JNQ21" s="660"/>
      <c r="JNR21" s="660"/>
      <c r="JNS21" s="660"/>
      <c r="JNT21" s="660"/>
      <c r="JNU21" s="660"/>
      <c r="JNV21" s="660"/>
      <c r="JNW21" s="660"/>
      <c r="JNX21" s="660"/>
      <c r="JNY21" s="660"/>
      <c r="JNZ21" s="660"/>
      <c r="JOA21" s="660"/>
      <c r="JOB21" s="660"/>
      <c r="JOC21" s="660"/>
      <c r="JOD21" s="660"/>
      <c r="JOE21" s="660"/>
      <c r="JOF21" s="660"/>
      <c r="JOG21" s="660"/>
      <c r="JOH21" s="660"/>
      <c r="JOI21" s="660"/>
      <c r="JOJ21" s="660"/>
      <c r="JOK21" s="660"/>
      <c r="JOL21" s="660"/>
      <c r="JOM21" s="660"/>
      <c r="JON21" s="660"/>
      <c r="JOO21" s="660"/>
      <c r="JOP21" s="660"/>
      <c r="JOQ21" s="660"/>
      <c r="JOR21" s="660"/>
      <c r="JOS21" s="660"/>
      <c r="JOT21" s="660"/>
      <c r="JOU21" s="660"/>
      <c r="JOV21" s="660"/>
      <c r="JOW21" s="660"/>
      <c r="JOX21" s="660"/>
      <c r="JOY21" s="660"/>
      <c r="JOZ21" s="660"/>
      <c r="JPA21" s="660"/>
      <c r="JPB21" s="660"/>
      <c r="JPC21" s="660"/>
      <c r="JPD21" s="660"/>
      <c r="JPE21" s="660"/>
      <c r="JPF21" s="660"/>
      <c r="JPG21" s="660"/>
      <c r="JPH21" s="660"/>
      <c r="JPI21" s="660"/>
      <c r="JPJ21" s="660"/>
      <c r="JPK21" s="660"/>
      <c r="JPL21" s="660"/>
      <c r="JPM21" s="660"/>
      <c r="JPN21" s="660"/>
      <c r="JPO21" s="660"/>
      <c r="JPP21" s="660"/>
      <c r="JPQ21" s="660"/>
      <c r="JPR21" s="660"/>
      <c r="JPS21" s="660"/>
      <c r="JPT21" s="660"/>
      <c r="JPU21" s="660"/>
      <c r="JPV21" s="660"/>
      <c r="JPW21" s="660"/>
      <c r="JPX21" s="660"/>
      <c r="JPY21" s="660"/>
      <c r="JPZ21" s="660"/>
      <c r="JQA21" s="660"/>
      <c r="JQB21" s="660"/>
      <c r="JQC21" s="660"/>
      <c r="JQD21" s="660"/>
      <c r="JQE21" s="660"/>
      <c r="JQF21" s="660"/>
      <c r="JQG21" s="660"/>
      <c r="JQH21" s="660"/>
      <c r="JQI21" s="660"/>
      <c r="JQJ21" s="660"/>
      <c r="JQK21" s="660"/>
      <c r="JQL21" s="660"/>
      <c r="JQM21" s="660"/>
      <c r="JQN21" s="660"/>
      <c r="JQO21" s="660"/>
      <c r="JQP21" s="660"/>
      <c r="JQQ21" s="660"/>
      <c r="JQR21" s="660"/>
      <c r="JQS21" s="660"/>
      <c r="JQT21" s="660"/>
      <c r="JQU21" s="660"/>
      <c r="JQV21" s="660"/>
      <c r="JQW21" s="660"/>
      <c r="JQX21" s="660"/>
      <c r="JQY21" s="660"/>
      <c r="JQZ21" s="660"/>
      <c r="JRA21" s="660"/>
      <c r="JRB21" s="660"/>
      <c r="JRC21" s="660"/>
      <c r="JRD21" s="660"/>
      <c r="JRE21" s="660"/>
      <c r="JRF21" s="660"/>
      <c r="JRG21" s="660"/>
      <c r="JRH21" s="660"/>
      <c r="JRI21" s="660"/>
      <c r="JRJ21" s="660"/>
      <c r="JRK21" s="660"/>
      <c r="JRL21" s="660"/>
      <c r="JRM21" s="660"/>
      <c r="JRN21" s="660"/>
      <c r="JRO21" s="660"/>
      <c r="JRP21" s="660"/>
      <c r="JRQ21" s="660"/>
      <c r="JRR21" s="660"/>
      <c r="JRS21" s="660"/>
      <c r="JRT21" s="660"/>
      <c r="JRU21" s="660"/>
      <c r="JRV21" s="660"/>
      <c r="JRW21" s="660"/>
      <c r="JRX21" s="660"/>
      <c r="JRY21" s="660"/>
      <c r="JRZ21" s="660"/>
      <c r="JSA21" s="660"/>
      <c r="JSB21" s="660"/>
      <c r="JSC21" s="660"/>
      <c r="JSD21" s="660"/>
      <c r="JSE21" s="660"/>
      <c r="JSF21" s="660"/>
      <c r="JSG21" s="660"/>
      <c r="JSH21" s="660"/>
      <c r="JSI21" s="660"/>
      <c r="JSJ21" s="660"/>
      <c r="JSK21" s="660"/>
      <c r="JSL21" s="660"/>
      <c r="JSM21" s="660"/>
      <c r="JSN21" s="660"/>
      <c r="JSO21" s="660"/>
      <c r="JSP21" s="660"/>
      <c r="JSQ21" s="660"/>
      <c r="JSR21" s="660"/>
      <c r="JSS21" s="660"/>
      <c r="JST21" s="660"/>
      <c r="JSU21" s="660"/>
      <c r="JSV21" s="660"/>
      <c r="JSW21" s="660"/>
      <c r="JSX21" s="660"/>
      <c r="JSY21" s="660"/>
      <c r="JSZ21" s="660"/>
      <c r="JTA21" s="660"/>
      <c r="JTB21" s="660"/>
      <c r="JTC21" s="660"/>
      <c r="JTD21" s="660"/>
      <c r="JTE21" s="660"/>
      <c r="JTF21" s="660"/>
      <c r="JTG21" s="660"/>
      <c r="JTH21" s="660"/>
      <c r="JTI21" s="660"/>
      <c r="JTJ21" s="660"/>
      <c r="JTK21" s="660"/>
      <c r="JTL21" s="660"/>
      <c r="JTM21" s="660"/>
      <c r="JTN21" s="660"/>
      <c r="JTO21" s="660"/>
      <c r="JTP21" s="660"/>
      <c r="JTQ21" s="660"/>
      <c r="JTR21" s="660"/>
      <c r="JTS21" s="660"/>
      <c r="JTT21" s="660"/>
      <c r="JTU21" s="660"/>
      <c r="JTV21" s="660"/>
      <c r="JTW21" s="660"/>
      <c r="JTX21" s="660"/>
      <c r="JTY21" s="660"/>
      <c r="JTZ21" s="660"/>
      <c r="JUA21" s="660"/>
      <c r="JUB21" s="660"/>
      <c r="JUC21" s="660"/>
      <c r="JUD21" s="660"/>
      <c r="JUE21" s="660"/>
      <c r="JUF21" s="660"/>
      <c r="JUG21" s="660"/>
      <c r="JUH21" s="660"/>
      <c r="JUI21" s="660"/>
      <c r="JUJ21" s="660"/>
      <c r="JUK21" s="660"/>
      <c r="JUL21" s="660"/>
      <c r="JUM21" s="660"/>
      <c r="JUN21" s="660"/>
      <c r="JUO21" s="660"/>
      <c r="JUP21" s="660"/>
      <c r="JUQ21" s="660"/>
      <c r="JUR21" s="660"/>
      <c r="JUS21" s="660"/>
      <c r="JUT21" s="660"/>
      <c r="JUU21" s="660"/>
      <c r="JUV21" s="660"/>
      <c r="JUW21" s="660"/>
      <c r="JUX21" s="660"/>
      <c r="JUY21" s="660"/>
      <c r="JUZ21" s="660"/>
      <c r="JVA21" s="660"/>
      <c r="JVB21" s="660"/>
      <c r="JVC21" s="660"/>
      <c r="JVD21" s="660"/>
      <c r="JVE21" s="660"/>
      <c r="JVF21" s="660"/>
      <c r="JVG21" s="660"/>
      <c r="JVH21" s="660"/>
      <c r="JVI21" s="660"/>
      <c r="JVJ21" s="660"/>
      <c r="JVK21" s="660"/>
      <c r="JVL21" s="660"/>
      <c r="JVM21" s="660"/>
      <c r="JVN21" s="660"/>
      <c r="JVO21" s="660"/>
      <c r="JVP21" s="660"/>
      <c r="JVQ21" s="660"/>
      <c r="JVR21" s="660"/>
      <c r="JVS21" s="660"/>
      <c r="JVT21" s="660"/>
      <c r="JVU21" s="660"/>
      <c r="JVV21" s="660"/>
      <c r="JVW21" s="660"/>
      <c r="JVX21" s="660"/>
      <c r="JVY21" s="660"/>
      <c r="JVZ21" s="660"/>
      <c r="JWA21" s="660"/>
      <c r="JWB21" s="660"/>
      <c r="JWC21" s="660"/>
      <c r="JWD21" s="660"/>
      <c r="JWE21" s="660"/>
      <c r="JWF21" s="660"/>
      <c r="JWG21" s="660"/>
      <c r="JWH21" s="660"/>
      <c r="JWI21" s="660"/>
      <c r="JWJ21" s="660"/>
      <c r="JWK21" s="660"/>
      <c r="JWL21" s="660"/>
      <c r="JWM21" s="660"/>
      <c r="JWN21" s="660"/>
      <c r="JWO21" s="660"/>
      <c r="JWP21" s="660"/>
      <c r="JWQ21" s="660"/>
      <c r="JWR21" s="660"/>
      <c r="JWS21" s="660"/>
      <c r="JWT21" s="660"/>
      <c r="JWU21" s="660"/>
      <c r="JWV21" s="660"/>
      <c r="JWW21" s="660"/>
      <c r="JWX21" s="660"/>
      <c r="JWY21" s="660"/>
      <c r="JWZ21" s="660"/>
      <c r="JXA21" s="660"/>
      <c r="JXB21" s="660"/>
      <c r="JXC21" s="660"/>
      <c r="JXD21" s="660"/>
      <c r="JXE21" s="660"/>
      <c r="JXF21" s="660"/>
      <c r="JXG21" s="660"/>
      <c r="JXH21" s="660"/>
      <c r="JXI21" s="660"/>
      <c r="JXJ21" s="660"/>
      <c r="JXK21" s="660"/>
      <c r="JXL21" s="660"/>
      <c r="JXM21" s="660"/>
      <c r="JXN21" s="660"/>
      <c r="JXO21" s="660"/>
      <c r="JXP21" s="660"/>
      <c r="JXQ21" s="660"/>
      <c r="JXR21" s="660"/>
      <c r="JXS21" s="660"/>
      <c r="JXT21" s="660"/>
      <c r="JXU21" s="660"/>
      <c r="JXV21" s="660"/>
      <c r="JXW21" s="660"/>
      <c r="JXX21" s="660"/>
      <c r="JXY21" s="660"/>
      <c r="JXZ21" s="660"/>
      <c r="JYA21" s="660"/>
      <c r="JYB21" s="660"/>
      <c r="JYC21" s="660"/>
      <c r="JYD21" s="660"/>
      <c r="JYE21" s="660"/>
      <c r="JYF21" s="660"/>
      <c r="JYG21" s="660"/>
      <c r="JYH21" s="660"/>
      <c r="JYI21" s="660"/>
      <c r="JYJ21" s="660"/>
      <c r="JYK21" s="660"/>
      <c r="JYL21" s="660"/>
      <c r="JYM21" s="660"/>
      <c r="JYN21" s="660"/>
      <c r="JYO21" s="660"/>
      <c r="JYP21" s="660"/>
      <c r="JYQ21" s="660"/>
      <c r="JYR21" s="660"/>
      <c r="JYS21" s="660"/>
      <c r="JYT21" s="660"/>
      <c r="JYU21" s="660"/>
      <c r="JYV21" s="660"/>
      <c r="JYW21" s="660"/>
      <c r="JYX21" s="660"/>
      <c r="JYY21" s="660"/>
      <c r="JYZ21" s="660"/>
      <c r="JZA21" s="660"/>
      <c r="JZB21" s="660"/>
      <c r="JZC21" s="660"/>
      <c r="JZD21" s="660"/>
      <c r="JZE21" s="660"/>
      <c r="JZF21" s="660"/>
      <c r="JZG21" s="660"/>
      <c r="JZH21" s="660"/>
      <c r="JZI21" s="660"/>
      <c r="JZJ21" s="660"/>
      <c r="JZK21" s="660"/>
      <c r="JZL21" s="660"/>
      <c r="JZM21" s="660"/>
      <c r="JZN21" s="660"/>
      <c r="JZO21" s="660"/>
      <c r="JZP21" s="660"/>
      <c r="JZQ21" s="660"/>
      <c r="JZR21" s="660"/>
      <c r="JZS21" s="660"/>
      <c r="JZT21" s="660"/>
      <c r="JZU21" s="660"/>
      <c r="JZV21" s="660"/>
      <c r="JZW21" s="660"/>
      <c r="JZX21" s="660"/>
      <c r="JZY21" s="660"/>
      <c r="JZZ21" s="660"/>
      <c r="KAA21" s="660"/>
      <c r="KAB21" s="660"/>
      <c r="KAC21" s="660"/>
      <c r="KAD21" s="660"/>
      <c r="KAE21" s="660"/>
      <c r="KAF21" s="660"/>
      <c r="KAG21" s="660"/>
      <c r="KAH21" s="660"/>
      <c r="KAI21" s="660"/>
      <c r="KAJ21" s="660"/>
      <c r="KAK21" s="660"/>
      <c r="KAL21" s="660"/>
      <c r="KAM21" s="660"/>
      <c r="KAN21" s="660"/>
      <c r="KAO21" s="660"/>
      <c r="KAP21" s="660"/>
      <c r="KAQ21" s="660"/>
      <c r="KAR21" s="660"/>
      <c r="KAS21" s="660"/>
      <c r="KAT21" s="660"/>
      <c r="KAU21" s="660"/>
      <c r="KAV21" s="660"/>
      <c r="KAW21" s="660"/>
      <c r="KAX21" s="660"/>
      <c r="KAY21" s="660"/>
      <c r="KAZ21" s="660"/>
      <c r="KBA21" s="660"/>
      <c r="KBB21" s="660"/>
      <c r="KBC21" s="660"/>
      <c r="KBD21" s="660"/>
      <c r="KBE21" s="660"/>
      <c r="KBF21" s="660"/>
      <c r="KBG21" s="660"/>
      <c r="KBH21" s="660"/>
      <c r="KBI21" s="660"/>
      <c r="KBJ21" s="660"/>
      <c r="KBK21" s="660"/>
      <c r="KBL21" s="660"/>
      <c r="KBM21" s="660"/>
      <c r="KBN21" s="660"/>
      <c r="KBO21" s="660"/>
      <c r="KBP21" s="660"/>
      <c r="KBQ21" s="660"/>
      <c r="KBR21" s="660"/>
      <c r="KBS21" s="660"/>
      <c r="KBT21" s="660"/>
      <c r="KBU21" s="660"/>
      <c r="KBV21" s="660"/>
      <c r="KBW21" s="660"/>
      <c r="KBX21" s="660"/>
      <c r="KBY21" s="660"/>
      <c r="KBZ21" s="660"/>
      <c r="KCA21" s="660"/>
      <c r="KCB21" s="660"/>
      <c r="KCC21" s="660"/>
      <c r="KCD21" s="660"/>
      <c r="KCE21" s="660"/>
      <c r="KCF21" s="660"/>
      <c r="KCG21" s="660"/>
      <c r="KCH21" s="660"/>
      <c r="KCI21" s="660"/>
      <c r="KCJ21" s="660"/>
      <c r="KCK21" s="660"/>
      <c r="KCL21" s="660"/>
      <c r="KCM21" s="660"/>
      <c r="KCN21" s="660"/>
      <c r="KCO21" s="660"/>
      <c r="KCP21" s="660"/>
      <c r="KCQ21" s="660"/>
      <c r="KCR21" s="660"/>
      <c r="KCS21" s="660"/>
      <c r="KCT21" s="660"/>
      <c r="KCU21" s="660"/>
      <c r="KCV21" s="660"/>
      <c r="KCW21" s="660"/>
      <c r="KCX21" s="660"/>
      <c r="KCY21" s="660"/>
      <c r="KCZ21" s="660"/>
      <c r="KDA21" s="660"/>
      <c r="KDB21" s="660"/>
      <c r="KDC21" s="660"/>
      <c r="KDD21" s="660"/>
      <c r="KDE21" s="660"/>
      <c r="KDF21" s="660"/>
      <c r="KDG21" s="660"/>
      <c r="KDH21" s="660"/>
      <c r="KDI21" s="660"/>
      <c r="KDJ21" s="660"/>
      <c r="KDK21" s="660"/>
      <c r="KDL21" s="660"/>
      <c r="KDM21" s="660"/>
      <c r="KDN21" s="660"/>
      <c r="KDO21" s="660"/>
      <c r="KDP21" s="660"/>
      <c r="KDQ21" s="660"/>
      <c r="KDR21" s="660"/>
      <c r="KDS21" s="660"/>
      <c r="KDT21" s="660"/>
      <c r="KDU21" s="660"/>
      <c r="KDV21" s="660"/>
      <c r="KDW21" s="660"/>
      <c r="KDX21" s="660"/>
      <c r="KDY21" s="660"/>
      <c r="KDZ21" s="660"/>
      <c r="KEA21" s="660"/>
      <c r="KEB21" s="660"/>
      <c r="KEC21" s="660"/>
      <c r="KED21" s="660"/>
      <c r="KEE21" s="660"/>
      <c r="KEF21" s="660"/>
      <c r="KEG21" s="660"/>
      <c r="KEH21" s="660"/>
      <c r="KEI21" s="660"/>
      <c r="KEJ21" s="660"/>
      <c r="KEK21" s="660"/>
      <c r="KEL21" s="660"/>
      <c r="KEM21" s="660"/>
      <c r="KEN21" s="660"/>
      <c r="KEO21" s="660"/>
      <c r="KEP21" s="660"/>
      <c r="KEQ21" s="660"/>
      <c r="KER21" s="660"/>
      <c r="KES21" s="660"/>
      <c r="KET21" s="660"/>
      <c r="KEU21" s="660"/>
      <c r="KEV21" s="660"/>
      <c r="KEW21" s="660"/>
      <c r="KEX21" s="660"/>
      <c r="KEY21" s="660"/>
      <c r="KEZ21" s="660"/>
      <c r="KFA21" s="660"/>
      <c r="KFB21" s="660"/>
      <c r="KFC21" s="660"/>
      <c r="KFD21" s="660"/>
      <c r="KFE21" s="660"/>
      <c r="KFF21" s="660"/>
      <c r="KFG21" s="660"/>
      <c r="KFH21" s="660"/>
      <c r="KFI21" s="660"/>
      <c r="KFJ21" s="660"/>
      <c r="KFK21" s="660"/>
      <c r="KFL21" s="660"/>
      <c r="KFM21" s="660"/>
      <c r="KFN21" s="660"/>
      <c r="KFO21" s="660"/>
      <c r="KFP21" s="660"/>
      <c r="KFQ21" s="660"/>
      <c r="KFR21" s="660"/>
      <c r="KFS21" s="660"/>
      <c r="KFT21" s="660"/>
      <c r="KFU21" s="660"/>
      <c r="KFV21" s="660"/>
      <c r="KFW21" s="660"/>
      <c r="KFX21" s="660"/>
      <c r="KFY21" s="660"/>
      <c r="KFZ21" s="660"/>
      <c r="KGA21" s="660"/>
      <c r="KGB21" s="660"/>
      <c r="KGC21" s="660"/>
      <c r="KGD21" s="660"/>
      <c r="KGE21" s="660"/>
      <c r="KGF21" s="660"/>
      <c r="KGG21" s="660"/>
      <c r="KGH21" s="660"/>
      <c r="KGI21" s="660"/>
      <c r="KGJ21" s="660"/>
      <c r="KGK21" s="660"/>
      <c r="KGL21" s="660"/>
      <c r="KGM21" s="660"/>
      <c r="KGN21" s="660"/>
      <c r="KGO21" s="660"/>
      <c r="KGP21" s="660"/>
      <c r="KGQ21" s="660"/>
      <c r="KGR21" s="660"/>
      <c r="KGS21" s="660"/>
      <c r="KGT21" s="660"/>
      <c r="KGU21" s="660"/>
      <c r="KGV21" s="660"/>
      <c r="KGW21" s="660"/>
      <c r="KGX21" s="660"/>
      <c r="KGY21" s="660"/>
      <c r="KGZ21" s="660"/>
      <c r="KHA21" s="660"/>
      <c r="KHB21" s="660"/>
      <c r="KHC21" s="660"/>
      <c r="KHD21" s="660"/>
      <c r="KHE21" s="660"/>
      <c r="KHF21" s="660"/>
      <c r="KHG21" s="660"/>
      <c r="KHH21" s="660"/>
      <c r="KHI21" s="660"/>
      <c r="KHJ21" s="660"/>
      <c r="KHK21" s="660"/>
      <c r="KHL21" s="660"/>
      <c r="KHM21" s="660"/>
      <c r="KHN21" s="660"/>
      <c r="KHO21" s="660"/>
      <c r="KHP21" s="660"/>
      <c r="KHQ21" s="660"/>
      <c r="KHR21" s="660"/>
      <c r="KHS21" s="660"/>
      <c r="KHT21" s="660"/>
      <c r="KHU21" s="660"/>
      <c r="KHV21" s="660"/>
      <c r="KHW21" s="660"/>
      <c r="KHX21" s="660"/>
      <c r="KHY21" s="660"/>
      <c r="KHZ21" s="660"/>
      <c r="KIA21" s="660"/>
      <c r="KIB21" s="660"/>
      <c r="KIC21" s="660"/>
      <c r="KID21" s="660"/>
      <c r="KIE21" s="660"/>
      <c r="KIF21" s="660"/>
      <c r="KIG21" s="660"/>
      <c r="KIH21" s="660"/>
      <c r="KII21" s="660"/>
      <c r="KIJ21" s="660"/>
      <c r="KIK21" s="660"/>
      <c r="KIL21" s="660"/>
      <c r="KIM21" s="660"/>
      <c r="KIN21" s="660"/>
      <c r="KIO21" s="660"/>
      <c r="KIP21" s="660"/>
      <c r="KIQ21" s="660"/>
      <c r="KIR21" s="660"/>
      <c r="KIS21" s="660"/>
      <c r="KIT21" s="660"/>
      <c r="KIU21" s="660"/>
      <c r="KIV21" s="660"/>
      <c r="KIW21" s="660"/>
      <c r="KIX21" s="660"/>
      <c r="KIY21" s="660"/>
      <c r="KIZ21" s="660"/>
      <c r="KJA21" s="660"/>
      <c r="KJB21" s="660"/>
      <c r="KJC21" s="660"/>
      <c r="KJD21" s="660"/>
      <c r="KJE21" s="660"/>
      <c r="KJF21" s="660"/>
      <c r="KJG21" s="660"/>
      <c r="KJH21" s="660"/>
      <c r="KJI21" s="660"/>
      <c r="KJJ21" s="660"/>
      <c r="KJK21" s="660"/>
      <c r="KJL21" s="660"/>
      <c r="KJM21" s="660"/>
      <c r="KJN21" s="660"/>
      <c r="KJO21" s="660"/>
      <c r="KJP21" s="660"/>
      <c r="KJQ21" s="660"/>
      <c r="KJR21" s="660"/>
      <c r="KJS21" s="660"/>
      <c r="KJT21" s="660"/>
      <c r="KJU21" s="660"/>
      <c r="KJV21" s="660"/>
      <c r="KJW21" s="660"/>
      <c r="KJX21" s="660"/>
      <c r="KJY21" s="660"/>
      <c r="KJZ21" s="660"/>
      <c r="KKA21" s="660"/>
      <c r="KKB21" s="660"/>
      <c r="KKC21" s="660"/>
      <c r="KKD21" s="660"/>
      <c r="KKE21" s="660"/>
      <c r="KKF21" s="660"/>
      <c r="KKG21" s="660"/>
      <c r="KKH21" s="660"/>
      <c r="KKI21" s="660"/>
      <c r="KKJ21" s="660"/>
      <c r="KKK21" s="660"/>
      <c r="KKL21" s="660"/>
      <c r="KKM21" s="660"/>
      <c r="KKN21" s="660"/>
      <c r="KKO21" s="660"/>
      <c r="KKP21" s="660"/>
      <c r="KKQ21" s="660"/>
      <c r="KKR21" s="660"/>
      <c r="KKS21" s="660"/>
      <c r="KKT21" s="660"/>
      <c r="KKU21" s="660"/>
      <c r="KKV21" s="660"/>
      <c r="KKW21" s="660"/>
      <c r="KKX21" s="660"/>
      <c r="KKY21" s="660"/>
      <c r="KKZ21" s="660"/>
      <c r="KLA21" s="660"/>
      <c r="KLB21" s="660"/>
      <c r="KLC21" s="660"/>
      <c r="KLD21" s="660"/>
      <c r="KLE21" s="660"/>
      <c r="KLF21" s="660"/>
      <c r="KLG21" s="660"/>
      <c r="KLH21" s="660"/>
      <c r="KLI21" s="660"/>
      <c r="KLJ21" s="660"/>
      <c r="KLK21" s="660"/>
      <c r="KLL21" s="660"/>
      <c r="KLM21" s="660"/>
      <c r="KLN21" s="660"/>
      <c r="KLO21" s="660"/>
      <c r="KLP21" s="660"/>
      <c r="KLQ21" s="660"/>
      <c r="KLR21" s="660"/>
      <c r="KLS21" s="660"/>
      <c r="KLT21" s="660"/>
      <c r="KLU21" s="660"/>
      <c r="KLV21" s="660"/>
      <c r="KLW21" s="660"/>
      <c r="KLX21" s="660"/>
      <c r="KLY21" s="660"/>
      <c r="KLZ21" s="660"/>
      <c r="KMA21" s="660"/>
      <c r="KMB21" s="660"/>
      <c r="KMC21" s="660"/>
      <c r="KMD21" s="660"/>
      <c r="KME21" s="660"/>
      <c r="KMF21" s="660"/>
      <c r="KMG21" s="660"/>
      <c r="KMH21" s="660"/>
      <c r="KMI21" s="660"/>
      <c r="KMJ21" s="660"/>
      <c r="KMK21" s="660"/>
      <c r="KML21" s="660"/>
      <c r="KMM21" s="660"/>
      <c r="KMN21" s="660"/>
      <c r="KMO21" s="660"/>
      <c r="KMP21" s="660"/>
      <c r="KMQ21" s="660"/>
      <c r="KMR21" s="660"/>
      <c r="KMS21" s="660"/>
      <c r="KMT21" s="660"/>
      <c r="KMU21" s="660"/>
      <c r="KMV21" s="660"/>
      <c r="KMW21" s="660"/>
      <c r="KMX21" s="660"/>
      <c r="KMY21" s="660"/>
      <c r="KMZ21" s="660"/>
      <c r="KNA21" s="660"/>
      <c r="KNB21" s="660"/>
      <c r="KNC21" s="660"/>
      <c r="KND21" s="660"/>
      <c r="KNE21" s="660"/>
      <c r="KNF21" s="660"/>
      <c r="KNG21" s="660"/>
      <c r="KNH21" s="660"/>
      <c r="KNI21" s="660"/>
      <c r="KNJ21" s="660"/>
      <c r="KNK21" s="660"/>
      <c r="KNL21" s="660"/>
      <c r="KNM21" s="660"/>
      <c r="KNN21" s="660"/>
      <c r="KNO21" s="660"/>
      <c r="KNP21" s="660"/>
      <c r="KNQ21" s="660"/>
      <c r="KNR21" s="660"/>
      <c r="KNS21" s="660"/>
      <c r="KNT21" s="660"/>
      <c r="KNU21" s="660"/>
      <c r="KNV21" s="660"/>
      <c r="KNW21" s="660"/>
      <c r="KNX21" s="660"/>
      <c r="KNY21" s="660"/>
      <c r="KNZ21" s="660"/>
      <c r="KOA21" s="660"/>
      <c r="KOB21" s="660"/>
      <c r="KOC21" s="660"/>
      <c r="KOD21" s="660"/>
      <c r="KOE21" s="660"/>
      <c r="KOF21" s="660"/>
      <c r="KOG21" s="660"/>
      <c r="KOH21" s="660"/>
      <c r="KOI21" s="660"/>
      <c r="KOJ21" s="660"/>
      <c r="KOK21" s="660"/>
      <c r="KOL21" s="660"/>
      <c r="KOM21" s="660"/>
      <c r="KON21" s="660"/>
      <c r="KOO21" s="660"/>
      <c r="KOP21" s="660"/>
      <c r="KOQ21" s="660"/>
      <c r="KOR21" s="660"/>
      <c r="KOS21" s="660"/>
      <c r="KOT21" s="660"/>
      <c r="KOU21" s="660"/>
      <c r="KOV21" s="660"/>
      <c r="KOW21" s="660"/>
      <c r="KOX21" s="660"/>
      <c r="KOY21" s="660"/>
      <c r="KOZ21" s="660"/>
      <c r="KPA21" s="660"/>
      <c r="KPB21" s="660"/>
      <c r="KPC21" s="660"/>
      <c r="KPD21" s="660"/>
      <c r="KPE21" s="660"/>
      <c r="KPF21" s="660"/>
      <c r="KPG21" s="660"/>
      <c r="KPH21" s="660"/>
      <c r="KPI21" s="660"/>
      <c r="KPJ21" s="660"/>
      <c r="KPK21" s="660"/>
      <c r="KPL21" s="660"/>
      <c r="KPM21" s="660"/>
      <c r="KPN21" s="660"/>
      <c r="KPO21" s="660"/>
      <c r="KPP21" s="660"/>
      <c r="KPQ21" s="660"/>
      <c r="KPR21" s="660"/>
      <c r="KPS21" s="660"/>
      <c r="KPT21" s="660"/>
      <c r="KPU21" s="660"/>
      <c r="KPV21" s="660"/>
      <c r="KPW21" s="660"/>
      <c r="KPX21" s="660"/>
      <c r="KPY21" s="660"/>
      <c r="KPZ21" s="660"/>
      <c r="KQA21" s="660"/>
      <c r="KQB21" s="660"/>
      <c r="KQC21" s="660"/>
      <c r="KQD21" s="660"/>
      <c r="KQE21" s="660"/>
      <c r="KQF21" s="660"/>
      <c r="KQG21" s="660"/>
      <c r="KQH21" s="660"/>
      <c r="KQI21" s="660"/>
      <c r="KQJ21" s="660"/>
      <c r="KQK21" s="660"/>
      <c r="KQL21" s="660"/>
      <c r="KQM21" s="660"/>
      <c r="KQN21" s="660"/>
      <c r="KQO21" s="660"/>
      <c r="KQP21" s="660"/>
      <c r="KQQ21" s="660"/>
      <c r="KQR21" s="660"/>
      <c r="KQS21" s="660"/>
      <c r="KQT21" s="660"/>
      <c r="KQU21" s="660"/>
      <c r="KQV21" s="660"/>
      <c r="KQW21" s="660"/>
      <c r="KQX21" s="660"/>
      <c r="KQY21" s="660"/>
      <c r="KQZ21" s="660"/>
      <c r="KRA21" s="660"/>
      <c r="KRB21" s="660"/>
      <c r="KRC21" s="660"/>
      <c r="KRD21" s="660"/>
      <c r="KRE21" s="660"/>
      <c r="KRF21" s="660"/>
      <c r="KRG21" s="660"/>
      <c r="KRH21" s="660"/>
      <c r="KRI21" s="660"/>
      <c r="KRJ21" s="660"/>
      <c r="KRK21" s="660"/>
      <c r="KRL21" s="660"/>
      <c r="KRM21" s="660"/>
      <c r="KRN21" s="660"/>
      <c r="KRO21" s="660"/>
      <c r="KRP21" s="660"/>
      <c r="KRQ21" s="660"/>
      <c r="KRR21" s="660"/>
      <c r="KRS21" s="660"/>
      <c r="KRT21" s="660"/>
      <c r="KRU21" s="660"/>
      <c r="KRV21" s="660"/>
      <c r="KRW21" s="660"/>
      <c r="KRX21" s="660"/>
      <c r="KRY21" s="660"/>
      <c r="KRZ21" s="660"/>
      <c r="KSA21" s="660"/>
      <c r="KSB21" s="660"/>
      <c r="KSC21" s="660"/>
      <c r="KSD21" s="660"/>
      <c r="KSE21" s="660"/>
      <c r="KSF21" s="660"/>
      <c r="KSG21" s="660"/>
      <c r="KSH21" s="660"/>
      <c r="KSI21" s="660"/>
      <c r="KSJ21" s="660"/>
      <c r="KSK21" s="660"/>
      <c r="KSL21" s="660"/>
      <c r="KSM21" s="660"/>
      <c r="KSN21" s="660"/>
      <c r="KSO21" s="660"/>
      <c r="KSP21" s="660"/>
      <c r="KSQ21" s="660"/>
      <c r="KSR21" s="660"/>
      <c r="KSS21" s="660"/>
      <c r="KST21" s="660"/>
      <c r="KSU21" s="660"/>
      <c r="KSV21" s="660"/>
      <c r="KSW21" s="660"/>
      <c r="KSX21" s="660"/>
      <c r="KSY21" s="660"/>
      <c r="KSZ21" s="660"/>
      <c r="KTA21" s="660"/>
      <c r="KTB21" s="660"/>
      <c r="KTC21" s="660"/>
      <c r="KTD21" s="660"/>
      <c r="KTE21" s="660"/>
      <c r="KTF21" s="660"/>
      <c r="KTG21" s="660"/>
      <c r="KTH21" s="660"/>
      <c r="KTI21" s="660"/>
      <c r="KTJ21" s="660"/>
      <c r="KTK21" s="660"/>
      <c r="KTL21" s="660"/>
      <c r="KTM21" s="660"/>
      <c r="KTN21" s="660"/>
      <c r="KTO21" s="660"/>
      <c r="KTP21" s="660"/>
      <c r="KTQ21" s="660"/>
      <c r="KTR21" s="660"/>
      <c r="KTS21" s="660"/>
      <c r="KTT21" s="660"/>
      <c r="KTU21" s="660"/>
      <c r="KTV21" s="660"/>
      <c r="KTW21" s="660"/>
      <c r="KTX21" s="660"/>
      <c r="KTY21" s="660"/>
      <c r="KTZ21" s="660"/>
      <c r="KUA21" s="660"/>
      <c r="KUB21" s="660"/>
      <c r="KUC21" s="660"/>
      <c r="KUD21" s="660"/>
      <c r="KUE21" s="660"/>
      <c r="KUF21" s="660"/>
      <c r="KUG21" s="660"/>
      <c r="KUH21" s="660"/>
      <c r="KUI21" s="660"/>
      <c r="KUJ21" s="660"/>
      <c r="KUK21" s="660"/>
      <c r="KUL21" s="660"/>
      <c r="KUM21" s="660"/>
      <c r="KUN21" s="660"/>
      <c r="KUO21" s="660"/>
      <c r="KUP21" s="660"/>
      <c r="KUQ21" s="660"/>
      <c r="KUR21" s="660"/>
      <c r="KUS21" s="660"/>
      <c r="KUT21" s="660"/>
      <c r="KUU21" s="660"/>
      <c r="KUV21" s="660"/>
      <c r="KUW21" s="660"/>
      <c r="KUX21" s="660"/>
      <c r="KUY21" s="660"/>
      <c r="KUZ21" s="660"/>
      <c r="KVA21" s="660"/>
      <c r="KVB21" s="660"/>
      <c r="KVC21" s="660"/>
      <c r="KVD21" s="660"/>
      <c r="KVE21" s="660"/>
      <c r="KVF21" s="660"/>
      <c r="KVG21" s="660"/>
      <c r="KVH21" s="660"/>
      <c r="KVI21" s="660"/>
      <c r="KVJ21" s="660"/>
      <c r="KVK21" s="660"/>
      <c r="KVL21" s="660"/>
      <c r="KVM21" s="660"/>
      <c r="KVN21" s="660"/>
      <c r="KVO21" s="660"/>
      <c r="KVP21" s="660"/>
      <c r="KVQ21" s="660"/>
      <c r="KVR21" s="660"/>
      <c r="KVS21" s="660"/>
      <c r="KVT21" s="660"/>
      <c r="KVU21" s="660"/>
      <c r="KVV21" s="660"/>
      <c r="KVW21" s="660"/>
      <c r="KVX21" s="660"/>
      <c r="KVY21" s="660"/>
      <c r="KVZ21" s="660"/>
      <c r="KWA21" s="660"/>
      <c r="KWB21" s="660"/>
      <c r="KWC21" s="660"/>
      <c r="KWD21" s="660"/>
      <c r="KWE21" s="660"/>
      <c r="KWF21" s="660"/>
      <c r="KWG21" s="660"/>
      <c r="KWH21" s="660"/>
      <c r="KWI21" s="660"/>
      <c r="KWJ21" s="660"/>
      <c r="KWK21" s="660"/>
      <c r="KWL21" s="660"/>
      <c r="KWM21" s="660"/>
      <c r="KWN21" s="660"/>
      <c r="KWO21" s="660"/>
      <c r="KWP21" s="660"/>
      <c r="KWQ21" s="660"/>
      <c r="KWR21" s="660"/>
      <c r="KWS21" s="660"/>
      <c r="KWT21" s="660"/>
      <c r="KWU21" s="660"/>
      <c r="KWV21" s="660"/>
      <c r="KWW21" s="660"/>
      <c r="KWX21" s="660"/>
      <c r="KWY21" s="660"/>
      <c r="KWZ21" s="660"/>
      <c r="KXA21" s="660"/>
      <c r="KXB21" s="660"/>
      <c r="KXC21" s="660"/>
      <c r="KXD21" s="660"/>
      <c r="KXE21" s="660"/>
      <c r="KXF21" s="660"/>
      <c r="KXG21" s="660"/>
      <c r="KXH21" s="660"/>
      <c r="KXI21" s="660"/>
      <c r="KXJ21" s="660"/>
      <c r="KXK21" s="660"/>
      <c r="KXL21" s="660"/>
      <c r="KXM21" s="660"/>
      <c r="KXN21" s="660"/>
      <c r="KXO21" s="660"/>
      <c r="KXP21" s="660"/>
      <c r="KXQ21" s="660"/>
      <c r="KXR21" s="660"/>
      <c r="KXS21" s="660"/>
      <c r="KXT21" s="660"/>
      <c r="KXU21" s="660"/>
      <c r="KXV21" s="660"/>
      <c r="KXW21" s="660"/>
      <c r="KXX21" s="660"/>
      <c r="KXY21" s="660"/>
      <c r="KXZ21" s="660"/>
      <c r="KYA21" s="660"/>
      <c r="KYB21" s="660"/>
      <c r="KYC21" s="660"/>
      <c r="KYD21" s="660"/>
      <c r="KYE21" s="660"/>
      <c r="KYF21" s="660"/>
      <c r="KYG21" s="660"/>
      <c r="KYH21" s="660"/>
      <c r="KYI21" s="660"/>
      <c r="KYJ21" s="660"/>
      <c r="KYK21" s="660"/>
      <c r="KYL21" s="660"/>
      <c r="KYM21" s="660"/>
      <c r="KYN21" s="660"/>
      <c r="KYO21" s="660"/>
      <c r="KYP21" s="660"/>
      <c r="KYQ21" s="660"/>
      <c r="KYR21" s="660"/>
      <c r="KYS21" s="660"/>
      <c r="KYT21" s="660"/>
      <c r="KYU21" s="660"/>
      <c r="KYV21" s="660"/>
      <c r="KYW21" s="660"/>
      <c r="KYX21" s="660"/>
      <c r="KYY21" s="660"/>
      <c r="KYZ21" s="660"/>
      <c r="KZA21" s="660"/>
      <c r="KZB21" s="660"/>
      <c r="KZC21" s="660"/>
      <c r="KZD21" s="660"/>
      <c r="KZE21" s="660"/>
      <c r="KZF21" s="660"/>
      <c r="KZG21" s="660"/>
      <c r="KZH21" s="660"/>
      <c r="KZI21" s="660"/>
      <c r="KZJ21" s="660"/>
      <c r="KZK21" s="660"/>
      <c r="KZL21" s="660"/>
      <c r="KZM21" s="660"/>
      <c r="KZN21" s="660"/>
      <c r="KZO21" s="660"/>
      <c r="KZP21" s="660"/>
      <c r="KZQ21" s="660"/>
      <c r="KZR21" s="660"/>
      <c r="KZS21" s="660"/>
      <c r="KZT21" s="660"/>
      <c r="KZU21" s="660"/>
      <c r="KZV21" s="660"/>
      <c r="KZW21" s="660"/>
      <c r="KZX21" s="660"/>
      <c r="KZY21" s="660"/>
      <c r="KZZ21" s="660"/>
      <c r="LAA21" s="660"/>
      <c r="LAB21" s="660"/>
      <c r="LAC21" s="660"/>
      <c r="LAD21" s="660"/>
      <c r="LAE21" s="660"/>
      <c r="LAF21" s="660"/>
      <c r="LAG21" s="660"/>
      <c r="LAH21" s="660"/>
      <c r="LAI21" s="660"/>
      <c r="LAJ21" s="660"/>
      <c r="LAK21" s="660"/>
      <c r="LAL21" s="660"/>
      <c r="LAM21" s="660"/>
      <c r="LAN21" s="660"/>
      <c r="LAO21" s="660"/>
      <c r="LAP21" s="660"/>
      <c r="LAQ21" s="660"/>
      <c r="LAR21" s="660"/>
      <c r="LAS21" s="660"/>
      <c r="LAT21" s="660"/>
      <c r="LAU21" s="660"/>
      <c r="LAV21" s="660"/>
      <c r="LAW21" s="660"/>
      <c r="LAX21" s="660"/>
      <c r="LAY21" s="660"/>
      <c r="LAZ21" s="660"/>
      <c r="LBA21" s="660"/>
      <c r="LBB21" s="660"/>
      <c r="LBC21" s="660"/>
      <c r="LBD21" s="660"/>
      <c r="LBE21" s="660"/>
      <c r="LBF21" s="660"/>
      <c r="LBG21" s="660"/>
      <c r="LBH21" s="660"/>
      <c r="LBI21" s="660"/>
      <c r="LBJ21" s="660"/>
      <c r="LBK21" s="660"/>
      <c r="LBL21" s="660"/>
      <c r="LBM21" s="660"/>
      <c r="LBN21" s="660"/>
      <c r="LBO21" s="660"/>
      <c r="LBP21" s="660"/>
      <c r="LBQ21" s="660"/>
      <c r="LBR21" s="660"/>
      <c r="LBS21" s="660"/>
      <c r="LBT21" s="660"/>
      <c r="LBU21" s="660"/>
      <c r="LBV21" s="660"/>
      <c r="LBW21" s="660"/>
      <c r="LBX21" s="660"/>
      <c r="LBY21" s="660"/>
      <c r="LBZ21" s="660"/>
      <c r="LCA21" s="660"/>
      <c r="LCB21" s="660"/>
      <c r="LCC21" s="660"/>
      <c r="LCD21" s="660"/>
      <c r="LCE21" s="660"/>
      <c r="LCF21" s="660"/>
      <c r="LCG21" s="660"/>
      <c r="LCH21" s="660"/>
      <c r="LCI21" s="660"/>
      <c r="LCJ21" s="660"/>
      <c r="LCK21" s="660"/>
      <c r="LCL21" s="660"/>
      <c r="LCM21" s="660"/>
      <c r="LCN21" s="660"/>
      <c r="LCO21" s="660"/>
      <c r="LCP21" s="660"/>
      <c r="LCQ21" s="660"/>
      <c r="LCR21" s="660"/>
      <c r="LCS21" s="660"/>
      <c r="LCT21" s="660"/>
      <c r="LCU21" s="660"/>
      <c r="LCV21" s="660"/>
      <c r="LCW21" s="660"/>
      <c r="LCX21" s="660"/>
      <c r="LCY21" s="660"/>
      <c r="LCZ21" s="660"/>
      <c r="LDA21" s="660"/>
      <c r="LDB21" s="660"/>
      <c r="LDC21" s="660"/>
      <c r="LDD21" s="660"/>
      <c r="LDE21" s="660"/>
      <c r="LDF21" s="660"/>
      <c r="LDG21" s="660"/>
      <c r="LDH21" s="660"/>
      <c r="LDI21" s="660"/>
      <c r="LDJ21" s="660"/>
      <c r="LDK21" s="660"/>
      <c r="LDL21" s="660"/>
      <c r="LDM21" s="660"/>
      <c r="LDN21" s="660"/>
      <c r="LDO21" s="660"/>
      <c r="LDP21" s="660"/>
      <c r="LDQ21" s="660"/>
      <c r="LDR21" s="660"/>
      <c r="LDS21" s="660"/>
      <c r="LDT21" s="660"/>
      <c r="LDU21" s="660"/>
      <c r="LDV21" s="660"/>
      <c r="LDW21" s="660"/>
      <c r="LDX21" s="660"/>
      <c r="LDY21" s="660"/>
      <c r="LDZ21" s="660"/>
      <c r="LEA21" s="660"/>
      <c r="LEB21" s="660"/>
      <c r="LEC21" s="660"/>
      <c r="LED21" s="660"/>
      <c r="LEE21" s="660"/>
      <c r="LEF21" s="660"/>
      <c r="LEG21" s="660"/>
      <c r="LEH21" s="660"/>
      <c r="LEI21" s="660"/>
      <c r="LEJ21" s="660"/>
      <c r="LEK21" s="660"/>
      <c r="LEL21" s="660"/>
      <c r="LEM21" s="660"/>
      <c r="LEN21" s="660"/>
      <c r="LEO21" s="660"/>
      <c r="LEP21" s="660"/>
      <c r="LEQ21" s="660"/>
      <c r="LER21" s="660"/>
      <c r="LES21" s="660"/>
      <c r="LET21" s="660"/>
      <c r="LEU21" s="660"/>
      <c r="LEV21" s="660"/>
      <c r="LEW21" s="660"/>
      <c r="LEX21" s="660"/>
      <c r="LEY21" s="660"/>
      <c r="LEZ21" s="660"/>
      <c r="LFA21" s="660"/>
      <c r="LFB21" s="660"/>
      <c r="LFC21" s="660"/>
      <c r="LFD21" s="660"/>
      <c r="LFE21" s="660"/>
      <c r="LFF21" s="660"/>
      <c r="LFG21" s="660"/>
      <c r="LFH21" s="660"/>
      <c r="LFI21" s="660"/>
      <c r="LFJ21" s="660"/>
      <c r="LFK21" s="660"/>
      <c r="LFL21" s="660"/>
      <c r="LFM21" s="660"/>
      <c r="LFN21" s="660"/>
      <c r="LFO21" s="660"/>
      <c r="LFP21" s="660"/>
      <c r="LFQ21" s="660"/>
      <c r="LFR21" s="660"/>
      <c r="LFS21" s="660"/>
      <c r="LFT21" s="660"/>
      <c r="LFU21" s="660"/>
      <c r="LFV21" s="660"/>
      <c r="LFW21" s="660"/>
      <c r="LFX21" s="660"/>
      <c r="LFY21" s="660"/>
      <c r="LFZ21" s="660"/>
      <c r="LGA21" s="660"/>
      <c r="LGB21" s="660"/>
      <c r="LGC21" s="660"/>
      <c r="LGD21" s="660"/>
      <c r="LGE21" s="660"/>
      <c r="LGF21" s="660"/>
      <c r="LGG21" s="660"/>
      <c r="LGH21" s="660"/>
      <c r="LGI21" s="660"/>
      <c r="LGJ21" s="660"/>
      <c r="LGK21" s="660"/>
      <c r="LGL21" s="660"/>
      <c r="LGM21" s="660"/>
      <c r="LGN21" s="660"/>
      <c r="LGO21" s="660"/>
      <c r="LGP21" s="660"/>
      <c r="LGQ21" s="660"/>
      <c r="LGR21" s="660"/>
      <c r="LGS21" s="660"/>
      <c r="LGT21" s="660"/>
      <c r="LGU21" s="660"/>
      <c r="LGV21" s="660"/>
      <c r="LGW21" s="660"/>
      <c r="LGX21" s="660"/>
      <c r="LGY21" s="660"/>
      <c r="LGZ21" s="660"/>
      <c r="LHA21" s="660"/>
      <c r="LHB21" s="660"/>
      <c r="LHC21" s="660"/>
      <c r="LHD21" s="660"/>
      <c r="LHE21" s="660"/>
      <c r="LHF21" s="660"/>
      <c r="LHG21" s="660"/>
      <c r="LHH21" s="660"/>
      <c r="LHI21" s="660"/>
      <c r="LHJ21" s="660"/>
      <c r="LHK21" s="660"/>
      <c r="LHL21" s="660"/>
      <c r="LHM21" s="660"/>
      <c r="LHN21" s="660"/>
      <c r="LHO21" s="660"/>
      <c r="LHP21" s="660"/>
      <c r="LHQ21" s="660"/>
      <c r="LHR21" s="660"/>
      <c r="LHS21" s="660"/>
      <c r="LHT21" s="660"/>
      <c r="LHU21" s="660"/>
      <c r="LHV21" s="660"/>
      <c r="LHW21" s="660"/>
      <c r="LHX21" s="660"/>
      <c r="LHY21" s="660"/>
      <c r="LHZ21" s="660"/>
      <c r="LIA21" s="660"/>
      <c r="LIB21" s="660"/>
      <c r="LIC21" s="660"/>
      <c r="LID21" s="660"/>
      <c r="LIE21" s="660"/>
      <c r="LIF21" s="660"/>
      <c r="LIG21" s="660"/>
      <c r="LIH21" s="660"/>
      <c r="LII21" s="660"/>
      <c r="LIJ21" s="660"/>
      <c r="LIK21" s="660"/>
      <c r="LIL21" s="660"/>
      <c r="LIM21" s="660"/>
      <c r="LIN21" s="660"/>
      <c r="LIO21" s="660"/>
      <c r="LIP21" s="660"/>
      <c r="LIQ21" s="660"/>
      <c r="LIR21" s="660"/>
      <c r="LIS21" s="660"/>
      <c r="LIT21" s="660"/>
      <c r="LIU21" s="660"/>
      <c r="LIV21" s="660"/>
      <c r="LIW21" s="660"/>
      <c r="LIX21" s="660"/>
      <c r="LIY21" s="660"/>
      <c r="LIZ21" s="660"/>
      <c r="LJA21" s="660"/>
      <c r="LJB21" s="660"/>
      <c r="LJC21" s="660"/>
      <c r="LJD21" s="660"/>
      <c r="LJE21" s="660"/>
      <c r="LJF21" s="660"/>
      <c r="LJG21" s="660"/>
      <c r="LJH21" s="660"/>
      <c r="LJI21" s="660"/>
      <c r="LJJ21" s="660"/>
      <c r="LJK21" s="660"/>
      <c r="LJL21" s="660"/>
      <c r="LJM21" s="660"/>
      <c r="LJN21" s="660"/>
      <c r="LJO21" s="660"/>
      <c r="LJP21" s="660"/>
      <c r="LJQ21" s="660"/>
      <c r="LJR21" s="660"/>
      <c r="LJS21" s="660"/>
      <c r="LJT21" s="660"/>
      <c r="LJU21" s="660"/>
      <c r="LJV21" s="660"/>
      <c r="LJW21" s="660"/>
      <c r="LJX21" s="660"/>
      <c r="LJY21" s="660"/>
      <c r="LJZ21" s="660"/>
      <c r="LKA21" s="660"/>
      <c r="LKB21" s="660"/>
      <c r="LKC21" s="660"/>
      <c r="LKD21" s="660"/>
      <c r="LKE21" s="660"/>
      <c r="LKF21" s="660"/>
      <c r="LKG21" s="660"/>
      <c r="LKH21" s="660"/>
      <c r="LKI21" s="660"/>
      <c r="LKJ21" s="660"/>
      <c r="LKK21" s="660"/>
      <c r="LKL21" s="660"/>
      <c r="LKM21" s="660"/>
      <c r="LKN21" s="660"/>
      <c r="LKO21" s="660"/>
      <c r="LKP21" s="660"/>
      <c r="LKQ21" s="660"/>
      <c r="LKR21" s="660"/>
      <c r="LKS21" s="660"/>
      <c r="LKT21" s="660"/>
      <c r="LKU21" s="660"/>
      <c r="LKV21" s="660"/>
      <c r="LKW21" s="660"/>
      <c r="LKX21" s="660"/>
      <c r="LKY21" s="660"/>
      <c r="LKZ21" s="660"/>
      <c r="LLA21" s="660"/>
      <c r="LLB21" s="660"/>
      <c r="LLC21" s="660"/>
      <c r="LLD21" s="660"/>
      <c r="LLE21" s="660"/>
      <c r="LLF21" s="660"/>
      <c r="LLG21" s="660"/>
      <c r="LLH21" s="660"/>
      <c r="LLI21" s="660"/>
      <c r="LLJ21" s="660"/>
      <c r="LLK21" s="660"/>
      <c r="LLL21" s="660"/>
      <c r="LLM21" s="660"/>
      <c r="LLN21" s="660"/>
      <c r="LLO21" s="660"/>
      <c r="LLP21" s="660"/>
      <c r="LLQ21" s="660"/>
      <c r="LLR21" s="660"/>
      <c r="LLS21" s="660"/>
      <c r="LLT21" s="660"/>
      <c r="LLU21" s="660"/>
      <c r="LLV21" s="660"/>
      <c r="LLW21" s="660"/>
      <c r="LLX21" s="660"/>
      <c r="LLY21" s="660"/>
      <c r="LLZ21" s="660"/>
      <c r="LMA21" s="660"/>
      <c r="LMB21" s="660"/>
      <c r="LMC21" s="660"/>
      <c r="LMD21" s="660"/>
      <c r="LME21" s="660"/>
      <c r="LMF21" s="660"/>
      <c r="LMG21" s="660"/>
      <c r="LMH21" s="660"/>
      <c r="LMI21" s="660"/>
      <c r="LMJ21" s="660"/>
      <c r="LMK21" s="660"/>
      <c r="LML21" s="660"/>
      <c r="LMM21" s="660"/>
      <c r="LMN21" s="660"/>
      <c r="LMO21" s="660"/>
      <c r="LMP21" s="660"/>
      <c r="LMQ21" s="660"/>
      <c r="LMR21" s="660"/>
      <c r="LMS21" s="660"/>
      <c r="LMT21" s="660"/>
      <c r="LMU21" s="660"/>
      <c r="LMV21" s="660"/>
      <c r="LMW21" s="660"/>
      <c r="LMX21" s="660"/>
      <c r="LMY21" s="660"/>
      <c r="LMZ21" s="660"/>
      <c r="LNA21" s="660"/>
      <c r="LNB21" s="660"/>
      <c r="LNC21" s="660"/>
      <c r="LND21" s="660"/>
      <c r="LNE21" s="660"/>
      <c r="LNF21" s="660"/>
      <c r="LNG21" s="660"/>
      <c r="LNH21" s="660"/>
      <c r="LNI21" s="660"/>
      <c r="LNJ21" s="660"/>
      <c r="LNK21" s="660"/>
      <c r="LNL21" s="660"/>
      <c r="LNM21" s="660"/>
      <c r="LNN21" s="660"/>
      <c r="LNO21" s="660"/>
      <c r="LNP21" s="660"/>
      <c r="LNQ21" s="660"/>
      <c r="LNR21" s="660"/>
      <c r="LNS21" s="660"/>
      <c r="LNT21" s="660"/>
      <c r="LNU21" s="660"/>
      <c r="LNV21" s="660"/>
      <c r="LNW21" s="660"/>
      <c r="LNX21" s="660"/>
      <c r="LNY21" s="660"/>
      <c r="LNZ21" s="660"/>
      <c r="LOA21" s="660"/>
      <c r="LOB21" s="660"/>
      <c r="LOC21" s="660"/>
      <c r="LOD21" s="660"/>
      <c r="LOE21" s="660"/>
      <c r="LOF21" s="660"/>
      <c r="LOG21" s="660"/>
      <c r="LOH21" s="660"/>
      <c r="LOI21" s="660"/>
      <c r="LOJ21" s="660"/>
      <c r="LOK21" s="660"/>
      <c r="LOL21" s="660"/>
      <c r="LOM21" s="660"/>
      <c r="LON21" s="660"/>
      <c r="LOO21" s="660"/>
      <c r="LOP21" s="660"/>
      <c r="LOQ21" s="660"/>
      <c r="LOR21" s="660"/>
      <c r="LOS21" s="660"/>
      <c r="LOT21" s="660"/>
      <c r="LOU21" s="660"/>
      <c r="LOV21" s="660"/>
      <c r="LOW21" s="660"/>
      <c r="LOX21" s="660"/>
      <c r="LOY21" s="660"/>
      <c r="LOZ21" s="660"/>
      <c r="LPA21" s="660"/>
      <c r="LPB21" s="660"/>
      <c r="LPC21" s="660"/>
      <c r="LPD21" s="660"/>
      <c r="LPE21" s="660"/>
      <c r="LPF21" s="660"/>
      <c r="LPG21" s="660"/>
      <c r="LPH21" s="660"/>
      <c r="LPI21" s="660"/>
      <c r="LPJ21" s="660"/>
      <c r="LPK21" s="660"/>
      <c r="LPL21" s="660"/>
      <c r="LPM21" s="660"/>
      <c r="LPN21" s="660"/>
      <c r="LPO21" s="660"/>
      <c r="LPP21" s="660"/>
      <c r="LPQ21" s="660"/>
      <c r="LPR21" s="660"/>
      <c r="LPS21" s="660"/>
      <c r="LPT21" s="660"/>
      <c r="LPU21" s="660"/>
      <c r="LPV21" s="660"/>
      <c r="LPW21" s="660"/>
      <c r="LPX21" s="660"/>
      <c r="LPY21" s="660"/>
      <c r="LPZ21" s="660"/>
      <c r="LQA21" s="660"/>
      <c r="LQB21" s="660"/>
      <c r="LQC21" s="660"/>
      <c r="LQD21" s="660"/>
      <c r="LQE21" s="660"/>
      <c r="LQF21" s="660"/>
      <c r="LQG21" s="660"/>
      <c r="LQH21" s="660"/>
      <c r="LQI21" s="660"/>
      <c r="LQJ21" s="660"/>
      <c r="LQK21" s="660"/>
      <c r="LQL21" s="660"/>
      <c r="LQM21" s="660"/>
      <c r="LQN21" s="660"/>
      <c r="LQO21" s="660"/>
      <c r="LQP21" s="660"/>
      <c r="LQQ21" s="660"/>
      <c r="LQR21" s="660"/>
      <c r="LQS21" s="660"/>
      <c r="LQT21" s="660"/>
      <c r="LQU21" s="660"/>
      <c r="LQV21" s="660"/>
      <c r="LQW21" s="660"/>
      <c r="LQX21" s="660"/>
      <c r="LQY21" s="660"/>
      <c r="LQZ21" s="660"/>
      <c r="LRA21" s="660"/>
      <c r="LRB21" s="660"/>
      <c r="LRC21" s="660"/>
      <c r="LRD21" s="660"/>
      <c r="LRE21" s="660"/>
      <c r="LRF21" s="660"/>
      <c r="LRG21" s="660"/>
      <c r="LRH21" s="660"/>
      <c r="LRI21" s="660"/>
      <c r="LRJ21" s="660"/>
      <c r="LRK21" s="660"/>
      <c r="LRL21" s="660"/>
      <c r="LRM21" s="660"/>
      <c r="LRN21" s="660"/>
      <c r="LRO21" s="660"/>
      <c r="LRP21" s="660"/>
      <c r="LRQ21" s="660"/>
      <c r="LRR21" s="660"/>
      <c r="LRS21" s="660"/>
      <c r="LRT21" s="660"/>
      <c r="LRU21" s="660"/>
      <c r="LRV21" s="660"/>
      <c r="LRW21" s="660"/>
      <c r="LRX21" s="660"/>
      <c r="LRY21" s="660"/>
      <c r="LRZ21" s="660"/>
      <c r="LSA21" s="660"/>
      <c r="LSB21" s="660"/>
      <c r="LSC21" s="660"/>
      <c r="LSD21" s="660"/>
      <c r="LSE21" s="660"/>
      <c r="LSF21" s="660"/>
      <c r="LSG21" s="660"/>
      <c r="LSH21" s="660"/>
      <c r="LSI21" s="660"/>
      <c r="LSJ21" s="660"/>
      <c r="LSK21" s="660"/>
      <c r="LSL21" s="660"/>
      <c r="LSM21" s="660"/>
      <c r="LSN21" s="660"/>
      <c r="LSO21" s="660"/>
      <c r="LSP21" s="660"/>
      <c r="LSQ21" s="660"/>
      <c r="LSR21" s="660"/>
      <c r="LSS21" s="660"/>
      <c r="LST21" s="660"/>
      <c r="LSU21" s="660"/>
      <c r="LSV21" s="660"/>
      <c r="LSW21" s="660"/>
      <c r="LSX21" s="660"/>
      <c r="LSY21" s="660"/>
      <c r="LSZ21" s="660"/>
      <c r="LTA21" s="660"/>
      <c r="LTB21" s="660"/>
      <c r="LTC21" s="660"/>
      <c r="LTD21" s="660"/>
      <c r="LTE21" s="660"/>
      <c r="LTF21" s="660"/>
      <c r="LTG21" s="660"/>
      <c r="LTH21" s="660"/>
      <c r="LTI21" s="660"/>
      <c r="LTJ21" s="660"/>
      <c r="LTK21" s="660"/>
      <c r="LTL21" s="660"/>
      <c r="LTM21" s="660"/>
      <c r="LTN21" s="660"/>
      <c r="LTO21" s="660"/>
      <c r="LTP21" s="660"/>
      <c r="LTQ21" s="660"/>
      <c r="LTR21" s="660"/>
      <c r="LTS21" s="660"/>
      <c r="LTT21" s="660"/>
      <c r="LTU21" s="660"/>
      <c r="LTV21" s="660"/>
      <c r="LTW21" s="660"/>
      <c r="LTX21" s="660"/>
      <c r="LTY21" s="660"/>
      <c r="LTZ21" s="660"/>
      <c r="LUA21" s="660"/>
      <c r="LUB21" s="660"/>
      <c r="LUC21" s="660"/>
      <c r="LUD21" s="660"/>
      <c r="LUE21" s="660"/>
      <c r="LUF21" s="660"/>
      <c r="LUG21" s="660"/>
      <c r="LUH21" s="660"/>
      <c r="LUI21" s="660"/>
      <c r="LUJ21" s="660"/>
      <c r="LUK21" s="660"/>
      <c r="LUL21" s="660"/>
      <c r="LUM21" s="660"/>
      <c r="LUN21" s="660"/>
      <c r="LUO21" s="660"/>
      <c r="LUP21" s="660"/>
      <c r="LUQ21" s="660"/>
      <c r="LUR21" s="660"/>
      <c r="LUS21" s="660"/>
      <c r="LUT21" s="660"/>
      <c r="LUU21" s="660"/>
      <c r="LUV21" s="660"/>
      <c r="LUW21" s="660"/>
      <c r="LUX21" s="660"/>
      <c r="LUY21" s="660"/>
      <c r="LUZ21" s="660"/>
      <c r="LVA21" s="660"/>
      <c r="LVB21" s="660"/>
      <c r="LVC21" s="660"/>
      <c r="LVD21" s="660"/>
      <c r="LVE21" s="660"/>
      <c r="LVF21" s="660"/>
      <c r="LVG21" s="660"/>
      <c r="LVH21" s="660"/>
      <c r="LVI21" s="660"/>
      <c r="LVJ21" s="660"/>
      <c r="LVK21" s="660"/>
      <c r="LVL21" s="660"/>
      <c r="LVM21" s="660"/>
      <c r="LVN21" s="660"/>
      <c r="LVO21" s="660"/>
      <c r="LVP21" s="660"/>
      <c r="LVQ21" s="660"/>
      <c r="LVR21" s="660"/>
      <c r="LVS21" s="660"/>
      <c r="LVT21" s="660"/>
      <c r="LVU21" s="660"/>
      <c r="LVV21" s="660"/>
      <c r="LVW21" s="660"/>
      <c r="LVX21" s="660"/>
      <c r="LVY21" s="660"/>
      <c r="LVZ21" s="660"/>
      <c r="LWA21" s="660"/>
      <c r="LWB21" s="660"/>
      <c r="LWC21" s="660"/>
      <c r="LWD21" s="660"/>
      <c r="LWE21" s="660"/>
      <c r="LWF21" s="660"/>
      <c r="LWG21" s="660"/>
      <c r="LWH21" s="660"/>
      <c r="LWI21" s="660"/>
      <c r="LWJ21" s="660"/>
      <c r="LWK21" s="660"/>
      <c r="LWL21" s="660"/>
      <c r="LWM21" s="660"/>
      <c r="LWN21" s="660"/>
      <c r="LWO21" s="660"/>
      <c r="LWP21" s="660"/>
      <c r="LWQ21" s="660"/>
      <c r="LWR21" s="660"/>
      <c r="LWS21" s="660"/>
      <c r="LWT21" s="660"/>
      <c r="LWU21" s="660"/>
      <c r="LWV21" s="660"/>
      <c r="LWW21" s="660"/>
      <c r="LWX21" s="660"/>
      <c r="LWY21" s="660"/>
      <c r="LWZ21" s="660"/>
      <c r="LXA21" s="660"/>
      <c r="LXB21" s="660"/>
      <c r="LXC21" s="660"/>
      <c r="LXD21" s="660"/>
      <c r="LXE21" s="660"/>
      <c r="LXF21" s="660"/>
      <c r="LXG21" s="660"/>
      <c r="LXH21" s="660"/>
      <c r="LXI21" s="660"/>
      <c r="LXJ21" s="660"/>
      <c r="LXK21" s="660"/>
      <c r="LXL21" s="660"/>
      <c r="LXM21" s="660"/>
      <c r="LXN21" s="660"/>
      <c r="LXO21" s="660"/>
      <c r="LXP21" s="660"/>
      <c r="LXQ21" s="660"/>
      <c r="LXR21" s="660"/>
      <c r="LXS21" s="660"/>
      <c r="LXT21" s="660"/>
      <c r="LXU21" s="660"/>
      <c r="LXV21" s="660"/>
      <c r="LXW21" s="660"/>
      <c r="LXX21" s="660"/>
      <c r="LXY21" s="660"/>
      <c r="LXZ21" s="660"/>
      <c r="LYA21" s="660"/>
      <c r="LYB21" s="660"/>
      <c r="LYC21" s="660"/>
      <c r="LYD21" s="660"/>
      <c r="LYE21" s="660"/>
      <c r="LYF21" s="660"/>
      <c r="LYG21" s="660"/>
      <c r="LYH21" s="660"/>
      <c r="LYI21" s="660"/>
      <c r="LYJ21" s="660"/>
      <c r="LYK21" s="660"/>
      <c r="LYL21" s="660"/>
      <c r="LYM21" s="660"/>
      <c r="LYN21" s="660"/>
      <c r="LYO21" s="660"/>
      <c r="LYP21" s="660"/>
      <c r="LYQ21" s="660"/>
      <c r="LYR21" s="660"/>
      <c r="LYS21" s="660"/>
      <c r="LYT21" s="660"/>
      <c r="LYU21" s="660"/>
      <c r="LYV21" s="660"/>
      <c r="LYW21" s="660"/>
      <c r="LYX21" s="660"/>
      <c r="LYY21" s="660"/>
      <c r="LYZ21" s="660"/>
      <c r="LZA21" s="660"/>
      <c r="LZB21" s="660"/>
      <c r="LZC21" s="660"/>
      <c r="LZD21" s="660"/>
      <c r="LZE21" s="660"/>
      <c r="LZF21" s="660"/>
      <c r="LZG21" s="660"/>
      <c r="LZH21" s="660"/>
      <c r="LZI21" s="660"/>
      <c r="LZJ21" s="660"/>
      <c r="LZK21" s="660"/>
      <c r="LZL21" s="660"/>
      <c r="LZM21" s="660"/>
      <c r="LZN21" s="660"/>
      <c r="LZO21" s="660"/>
      <c r="LZP21" s="660"/>
      <c r="LZQ21" s="660"/>
      <c r="LZR21" s="660"/>
      <c r="LZS21" s="660"/>
      <c r="LZT21" s="660"/>
      <c r="LZU21" s="660"/>
      <c r="LZV21" s="660"/>
      <c r="LZW21" s="660"/>
      <c r="LZX21" s="660"/>
      <c r="LZY21" s="660"/>
      <c r="LZZ21" s="660"/>
      <c r="MAA21" s="660"/>
      <c r="MAB21" s="660"/>
      <c r="MAC21" s="660"/>
      <c r="MAD21" s="660"/>
      <c r="MAE21" s="660"/>
      <c r="MAF21" s="660"/>
      <c r="MAG21" s="660"/>
      <c r="MAH21" s="660"/>
      <c r="MAI21" s="660"/>
      <c r="MAJ21" s="660"/>
      <c r="MAK21" s="660"/>
      <c r="MAL21" s="660"/>
      <c r="MAM21" s="660"/>
      <c r="MAN21" s="660"/>
      <c r="MAO21" s="660"/>
      <c r="MAP21" s="660"/>
      <c r="MAQ21" s="660"/>
      <c r="MAR21" s="660"/>
      <c r="MAS21" s="660"/>
      <c r="MAT21" s="660"/>
      <c r="MAU21" s="660"/>
      <c r="MAV21" s="660"/>
      <c r="MAW21" s="660"/>
      <c r="MAX21" s="660"/>
      <c r="MAY21" s="660"/>
      <c r="MAZ21" s="660"/>
      <c r="MBA21" s="660"/>
      <c r="MBB21" s="660"/>
      <c r="MBC21" s="660"/>
      <c r="MBD21" s="660"/>
      <c r="MBE21" s="660"/>
      <c r="MBF21" s="660"/>
      <c r="MBG21" s="660"/>
      <c r="MBH21" s="660"/>
      <c r="MBI21" s="660"/>
      <c r="MBJ21" s="660"/>
      <c r="MBK21" s="660"/>
      <c r="MBL21" s="660"/>
      <c r="MBM21" s="660"/>
      <c r="MBN21" s="660"/>
      <c r="MBO21" s="660"/>
      <c r="MBP21" s="660"/>
      <c r="MBQ21" s="660"/>
      <c r="MBR21" s="660"/>
      <c r="MBS21" s="660"/>
      <c r="MBT21" s="660"/>
      <c r="MBU21" s="660"/>
      <c r="MBV21" s="660"/>
      <c r="MBW21" s="660"/>
      <c r="MBX21" s="660"/>
      <c r="MBY21" s="660"/>
      <c r="MBZ21" s="660"/>
      <c r="MCA21" s="660"/>
      <c r="MCB21" s="660"/>
      <c r="MCC21" s="660"/>
      <c r="MCD21" s="660"/>
      <c r="MCE21" s="660"/>
      <c r="MCF21" s="660"/>
      <c r="MCG21" s="660"/>
      <c r="MCH21" s="660"/>
      <c r="MCI21" s="660"/>
      <c r="MCJ21" s="660"/>
      <c r="MCK21" s="660"/>
      <c r="MCL21" s="660"/>
      <c r="MCM21" s="660"/>
      <c r="MCN21" s="660"/>
      <c r="MCO21" s="660"/>
      <c r="MCP21" s="660"/>
      <c r="MCQ21" s="660"/>
      <c r="MCR21" s="660"/>
      <c r="MCS21" s="660"/>
      <c r="MCT21" s="660"/>
      <c r="MCU21" s="660"/>
      <c r="MCV21" s="660"/>
      <c r="MCW21" s="660"/>
      <c r="MCX21" s="660"/>
      <c r="MCY21" s="660"/>
      <c r="MCZ21" s="660"/>
      <c r="MDA21" s="660"/>
      <c r="MDB21" s="660"/>
      <c r="MDC21" s="660"/>
      <c r="MDD21" s="660"/>
      <c r="MDE21" s="660"/>
      <c r="MDF21" s="660"/>
      <c r="MDG21" s="660"/>
      <c r="MDH21" s="660"/>
      <c r="MDI21" s="660"/>
      <c r="MDJ21" s="660"/>
      <c r="MDK21" s="660"/>
      <c r="MDL21" s="660"/>
      <c r="MDM21" s="660"/>
      <c r="MDN21" s="660"/>
      <c r="MDO21" s="660"/>
      <c r="MDP21" s="660"/>
      <c r="MDQ21" s="660"/>
      <c r="MDR21" s="660"/>
      <c r="MDS21" s="660"/>
      <c r="MDT21" s="660"/>
      <c r="MDU21" s="660"/>
      <c r="MDV21" s="660"/>
      <c r="MDW21" s="660"/>
      <c r="MDX21" s="660"/>
      <c r="MDY21" s="660"/>
      <c r="MDZ21" s="660"/>
      <c r="MEA21" s="660"/>
      <c r="MEB21" s="660"/>
      <c r="MEC21" s="660"/>
      <c r="MED21" s="660"/>
      <c r="MEE21" s="660"/>
      <c r="MEF21" s="660"/>
      <c r="MEG21" s="660"/>
      <c r="MEH21" s="660"/>
      <c r="MEI21" s="660"/>
      <c r="MEJ21" s="660"/>
      <c r="MEK21" s="660"/>
      <c r="MEL21" s="660"/>
      <c r="MEM21" s="660"/>
      <c r="MEN21" s="660"/>
      <c r="MEO21" s="660"/>
      <c r="MEP21" s="660"/>
      <c r="MEQ21" s="660"/>
      <c r="MER21" s="660"/>
      <c r="MES21" s="660"/>
      <c r="MET21" s="660"/>
      <c r="MEU21" s="660"/>
      <c r="MEV21" s="660"/>
      <c r="MEW21" s="660"/>
      <c r="MEX21" s="660"/>
      <c r="MEY21" s="660"/>
      <c r="MEZ21" s="660"/>
      <c r="MFA21" s="660"/>
      <c r="MFB21" s="660"/>
      <c r="MFC21" s="660"/>
      <c r="MFD21" s="660"/>
      <c r="MFE21" s="660"/>
      <c r="MFF21" s="660"/>
      <c r="MFG21" s="660"/>
      <c r="MFH21" s="660"/>
      <c r="MFI21" s="660"/>
      <c r="MFJ21" s="660"/>
      <c r="MFK21" s="660"/>
      <c r="MFL21" s="660"/>
      <c r="MFM21" s="660"/>
      <c r="MFN21" s="660"/>
      <c r="MFO21" s="660"/>
      <c r="MFP21" s="660"/>
      <c r="MFQ21" s="660"/>
      <c r="MFR21" s="660"/>
      <c r="MFS21" s="660"/>
      <c r="MFT21" s="660"/>
      <c r="MFU21" s="660"/>
      <c r="MFV21" s="660"/>
      <c r="MFW21" s="660"/>
      <c r="MFX21" s="660"/>
      <c r="MFY21" s="660"/>
      <c r="MFZ21" s="660"/>
      <c r="MGA21" s="660"/>
      <c r="MGB21" s="660"/>
      <c r="MGC21" s="660"/>
      <c r="MGD21" s="660"/>
      <c r="MGE21" s="660"/>
      <c r="MGF21" s="660"/>
      <c r="MGG21" s="660"/>
      <c r="MGH21" s="660"/>
      <c r="MGI21" s="660"/>
      <c r="MGJ21" s="660"/>
      <c r="MGK21" s="660"/>
      <c r="MGL21" s="660"/>
      <c r="MGM21" s="660"/>
      <c r="MGN21" s="660"/>
      <c r="MGO21" s="660"/>
      <c r="MGP21" s="660"/>
      <c r="MGQ21" s="660"/>
      <c r="MGR21" s="660"/>
      <c r="MGS21" s="660"/>
      <c r="MGT21" s="660"/>
      <c r="MGU21" s="660"/>
      <c r="MGV21" s="660"/>
      <c r="MGW21" s="660"/>
      <c r="MGX21" s="660"/>
      <c r="MGY21" s="660"/>
      <c r="MGZ21" s="660"/>
      <c r="MHA21" s="660"/>
      <c r="MHB21" s="660"/>
      <c r="MHC21" s="660"/>
      <c r="MHD21" s="660"/>
      <c r="MHE21" s="660"/>
      <c r="MHF21" s="660"/>
      <c r="MHG21" s="660"/>
      <c r="MHH21" s="660"/>
      <c r="MHI21" s="660"/>
      <c r="MHJ21" s="660"/>
      <c r="MHK21" s="660"/>
      <c r="MHL21" s="660"/>
      <c r="MHM21" s="660"/>
      <c r="MHN21" s="660"/>
      <c r="MHO21" s="660"/>
      <c r="MHP21" s="660"/>
      <c r="MHQ21" s="660"/>
      <c r="MHR21" s="660"/>
      <c r="MHS21" s="660"/>
      <c r="MHT21" s="660"/>
      <c r="MHU21" s="660"/>
      <c r="MHV21" s="660"/>
      <c r="MHW21" s="660"/>
      <c r="MHX21" s="660"/>
      <c r="MHY21" s="660"/>
      <c r="MHZ21" s="660"/>
      <c r="MIA21" s="660"/>
      <c r="MIB21" s="660"/>
      <c r="MIC21" s="660"/>
      <c r="MID21" s="660"/>
      <c r="MIE21" s="660"/>
      <c r="MIF21" s="660"/>
      <c r="MIG21" s="660"/>
      <c r="MIH21" s="660"/>
      <c r="MII21" s="660"/>
      <c r="MIJ21" s="660"/>
      <c r="MIK21" s="660"/>
      <c r="MIL21" s="660"/>
      <c r="MIM21" s="660"/>
      <c r="MIN21" s="660"/>
      <c r="MIO21" s="660"/>
      <c r="MIP21" s="660"/>
      <c r="MIQ21" s="660"/>
      <c r="MIR21" s="660"/>
      <c r="MIS21" s="660"/>
      <c r="MIT21" s="660"/>
      <c r="MIU21" s="660"/>
      <c r="MIV21" s="660"/>
      <c r="MIW21" s="660"/>
      <c r="MIX21" s="660"/>
      <c r="MIY21" s="660"/>
      <c r="MIZ21" s="660"/>
      <c r="MJA21" s="660"/>
      <c r="MJB21" s="660"/>
      <c r="MJC21" s="660"/>
      <c r="MJD21" s="660"/>
      <c r="MJE21" s="660"/>
      <c r="MJF21" s="660"/>
      <c r="MJG21" s="660"/>
      <c r="MJH21" s="660"/>
      <c r="MJI21" s="660"/>
      <c r="MJJ21" s="660"/>
      <c r="MJK21" s="660"/>
      <c r="MJL21" s="660"/>
      <c r="MJM21" s="660"/>
      <c r="MJN21" s="660"/>
      <c r="MJO21" s="660"/>
      <c r="MJP21" s="660"/>
      <c r="MJQ21" s="660"/>
      <c r="MJR21" s="660"/>
      <c r="MJS21" s="660"/>
      <c r="MJT21" s="660"/>
      <c r="MJU21" s="660"/>
      <c r="MJV21" s="660"/>
      <c r="MJW21" s="660"/>
      <c r="MJX21" s="660"/>
      <c r="MJY21" s="660"/>
      <c r="MJZ21" s="660"/>
      <c r="MKA21" s="660"/>
      <c r="MKB21" s="660"/>
      <c r="MKC21" s="660"/>
      <c r="MKD21" s="660"/>
      <c r="MKE21" s="660"/>
      <c r="MKF21" s="660"/>
      <c r="MKG21" s="660"/>
      <c r="MKH21" s="660"/>
      <c r="MKI21" s="660"/>
      <c r="MKJ21" s="660"/>
      <c r="MKK21" s="660"/>
      <c r="MKL21" s="660"/>
      <c r="MKM21" s="660"/>
      <c r="MKN21" s="660"/>
      <c r="MKO21" s="660"/>
      <c r="MKP21" s="660"/>
      <c r="MKQ21" s="660"/>
      <c r="MKR21" s="660"/>
      <c r="MKS21" s="660"/>
      <c r="MKT21" s="660"/>
      <c r="MKU21" s="660"/>
      <c r="MKV21" s="660"/>
      <c r="MKW21" s="660"/>
      <c r="MKX21" s="660"/>
      <c r="MKY21" s="660"/>
      <c r="MKZ21" s="660"/>
      <c r="MLA21" s="660"/>
      <c r="MLB21" s="660"/>
      <c r="MLC21" s="660"/>
      <c r="MLD21" s="660"/>
      <c r="MLE21" s="660"/>
      <c r="MLF21" s="660"/>
      <c r="MLG21" s="660"/>
      <c r="MLH21" s="660"/>
      <c r="MLI21" s="660"/>
      <c r="MLJ21" s="660"/>
      <c r="MLK21" s="660"/>
      <c r="MLL21" s="660"/>
      <c r="MLM21" s="660"/>
      <c r="MLN21" s="660"/>
      <c r="MLO21" s="660"/>
      <c r="MLP21" s="660"/>
      <c r="MLQ21" s="660"/>
      <c r="MLR21" s="660"/>
      <c r="MLS21" s="660"/>
      <c r="MLT21" s="660"/>
      <c r="MLU21" s="660"/>
      <c r="MLV21" s="660"/>
      <c r="MLW21" s="660"/>
      <c r="MLX21" s="660"/>
      <c r="MLY21" s="660"/>
      <c r="MLZ21" s="660"/>
      <c r="MMA21" s="660"/>
      <c r="MMB21" s="660"/>
      <c r="MMC21" s="660"/>
      <c r="MMD21" s="660"/>
      <c r="MME21" s="660"/>
      <c r="MMF21" s="660"/>
      <c r="MMG21" s="660"/>
      <c r="MMH21" s="660"/>
      <c r="MMI21" s="660"/>
      <c r="MMJ21" s="660"/>
      <c r="MMK21" s="660"/>
      <c r="MML21" s="660"/>
      <c r="MMM21" s="660"/>
      <c r="MMN21" s="660"/>
      <c r="MMO21" s="660"/>
      <c r="MMP21" s="660"/>
      <c r="MMQ21" s="660"/>
      <c r="MMR21" s="660"/>
      <c r="MMS21" s="660"/>
      <c r="MMT21" s="660"/>
      <c r="MMU21" s="660"/>
      <c r="MMV21" s="660"/>
      <c r="MMW21" s="660"/>
      <c r="MMX21" s="660"/>
      <c r="MMY21" s="660"/>
      <c r="MMZ21" s="660"/>
      <c r="MNA21" s="660"/>
      <c r="MNB21" s="660"/>
      <c r="MNC21" s="660"/>
      <c r="MND21" s="660"/>
      <c r="MNE21" s="660"/>
      <c r="MNF21" s="660"/>
      <c r="MNG21" s="660"/>
      <c r="MNH21" s="660"/>
      <c r="MNI21" s="660"/>
      <c r="MNJ21" s="660"/>
      <c r="MNK21" s="660"/>
      <c r="MNL21" s="660"/>
      <c r="MNM21" s="660"/>
      <c r="MNN21" s="660"/>
      <c r="MNO21" s="660"/>
      <c r="MNP21" s="660"/>
      <c r="MNQ21" s="660"/>
      <c r="MNR21" s="660"/>
      <c r="MNS21" s="660"/>
      <c r="MNT21" s="660"/>
      <c r="MNU21" s="660"/>
      <c r="MNV21" s="660"/>
      <c r="MNW21" s="660"/>
      <c r="MNX21" s="660"/>
      <c r="MNY21" s="660"/>
      <c r="MNZ21" s="660"/>
      <c r="MOA21" s="660"/>
      <c r="MOB21" s="660"/>
      <c r="MOC21" s="660"/>
      <c r="MOD21" s="660"/>
      <c r="MOE21" s="660"/>
      <c r="MOF21" s="660"/>
      <c r="MOG21" s="660"/>
      <c r="MOH21" s="660"/>
      <c r="MOI21" s="660"/>
      <c r="MOJ21" s="660"/>
      <c r="MOK21" s="660"/>
      <c r="MOL21" s="660"/>
      <c r="MOM21" s="660"/>
      <c r="MON21" s="660"/>
      <c r="MOO21" s="660"/>
      <c r="MOP21" s="660"/>
      <c r="MOQ21" s="660"/>
      <c r="MOR21" s="660"/>
      <c r="MOS21" s="660"/>
      <c r="MOT21" s="660"/>
      <c r="MOU21" s="660"/>
      <c r="MOV21" s="660"/>
      <c r="MOW21" s="660"/>
      <c r="MOX21" s="660"/>
      <c r="MOY21" s="660"/>
      <c r="MOZ21" s="660"/>
      <c r="MPA21" s="660"/>
      <c r="MPB21" s="660"/>
      <c r="MPC21" s="660"/>
      <c r="MPD21" s="660"/>
      <c r="MPE21" s="660"/>
      <c r="MPF21" s="660"/>
      <c r="MPG21" s="660"/>
      <c r="MPH21" s="660"/>
      <c r="MPI21" s="660"/>
      <c r="MPJ21" s="660"/>
      <c r="MPK21" s="660"/>
      <c r="MPL21" s="660"/>
      <c r="MPM21" s="660"/>
      <c r="MPN21" s="660"/>
      <c r="MPO21" s="660"/>
      <c r="MPP21" s="660"/>
      <c r="MPQ21" s="660"/>
      <c r="MPR21" s="660"/>
      <c r="MPS21" s="660"/>
      <c r="MPT21" s="660"/>
      <c r="MPU21" s="660"/>
      <c r="MPV21" s="660"/>
      <c r="MPW21" s="660"/>
      <c r="MPX21" s="660"/>
      <c r="MPY21" s="660"/>
      <c r="MPZ21" s="660"/>
      <c r="MQA21" s="660"/>
      <c r="MQB21" s="660"/>
      <c r="MQC21" s="660"/>
      <c r="MQD21" s="660"/>
      <c r="MQE21" s="660"/>
      <c r="MQF21" s="660"/>
      <c r="MQG21" s="660"/>
      <c r="MQH21" s="660"/>
      <c r="MQI21" s="660"/>
      <c r="MQJ21" s="660"/>
      <c r="MQK21" s="660"/>
      <c r="MQL21" s="660"/>
      <c r="MQM21" s="660"/>
      <c r="MQN21" s="660"/>
      <c r="MQO21" s="660"/>
      <c r="MQP21" s="660"/>
      <c r="MQQ21" s="660"/>
      <c r="MQR21" s="660"/>
      <c r="MQS21" s="660"/>
      <c r="MQT21" s="660"/>
      <c r="MQU21" s="660"/>
      <c r="MQV21" s="660"/>
      <c r="MQW21" s="660"/>
      <c r="MQX21" s="660"/>
      <c r="MQY21" s="660"/>
      <c r="MQZ21" s="660"/>
      <c r="MRA21" s="660"/>
      <c r="MRB21" s="660"/>
      <c r="MRC21" s="660"/>
      <c r="MRD21" s="660"/>
      <c r="MRE21" s="660"/>
      <c r="MRF21" s="660"/>
      <c r="MRG21" s="660"/>
      <c r="MRH21" s="660"/>
      <c r="MRI21" s="660"/>
      <c r="MRJ21" s="660"/>
      <c r="MRK21" s="660"/>
      <c r="MRL21" s="660"/>
      <c r="MRM21" s="660"/>
      <c r="MRN21" s="660"/>
      <c r="MRO21" s="660"/>
      <c r="MRP21" s="660"/>
      <c r="MRQ21" s="660"/>
      <c r="MRR21" s="660"/>
      <c r="MRS21" s="660"/>
      <c r="MRT21" s="660"/>
      <c r="MRU21" s="660"/>
      <c r="MRV21" s="660"/>
      <c r="MRW21" s="660"/>
      <c r="MRX21" s="660"/>
      <c r="MRY21" s="660"/>
      <c r="MRZ21" s="660"/>
      <c r="MSA21" s="660"/>
      <c r="MSB21" s="660"/>
      <c r="MSC21" s="660"/>
      <c r="MSD21" s="660"/>
      <c r="MSE21" s="660"/>
      <c r="MSF21" s="660"/>
      <c r="MSG21" s="660"/>
      <c r="MSH21" s="660"/>
      <c r="MSI21" s="660"/>
      <c r="MSJ21" s="660"/>
      <c r="MSK21" s="660"/>
      <c r="MSL21" s="660"/>
      <c r="MSM21" s="660"/>
      <c r="MSN21" s="660"/>
      <c r="MSO21" s="660"/>
      <c r="MSP21" s="660"/>
      <c r="MSQ21" s="660"/>
      <c r="MSR21" s="660"/>
      <c r="MSS21" s="660"/>
      <c r="MST21" s="660"/>
      <c r="MSU21" s="660"/>
      <c r="MSV21" s="660"/>
      <c r="MSW21" s="660"/>
      <c r="MSX21" s="660"/>
      <c r="MSY21" s="660"/>
      <c r="MSZ21" s="660"/>
      <c r="MTA21" s="660"/>
      <c r="MTB21" s="660"/>
      <c r="MTC21" s="660"/>
      <c r="MTD21" s="660"/>
      <c r="MTE21" s="660"/>
      <c r="MTF21" s="660"/>
      <c r="MTG21" s="660"/>
      <c r="MTH21" s="660"/>
      <c r="MTI21" s="660"/>
      <c r="MTJ21" s="660"/>
      <c r="MTK21" s="660"/>
      <c r="MTL21" s="660"/>
      <c r="MTM21" s="660"/>
      <c r="MTN21" s="660"/>
      <c r="MTO21" s="660"/>
      <c r="MTP21" s="660"/>
      <c r="MTQ21" s="660"/>
      <c r="MTR21" s="660"/>
      <c r="MTS21" s="660"/>
      <c r="MTT21" s="660"/>
      <c r="MTU21" s="660"/>
      <c r="MTV21" s="660"/>
      <c r="MTW21" s="660"/>
      <c r="MTX21" s="660"/>
      <c r="MTY21" s="660"/>
      <c r="MTZ21" s="660"/>
      <c r="MUA21" s="660"/>
      <c r="MUB21" s="660"/>
      <c r="MUC21" s="660"/>
      <c r="MUD21" s="660"/>
      <c r="MUE21" s="660"/>
      <c r="MUF21" s="660"/>
      <c r="MUG21" s="660"/>
      <c r="MUH21" s="660"/>
      <c r="MUI21" s="660"/>
      <c r="MUJ21" s="660"/>
      <c r="MUK21" s="660"/>
      <c r="MUL21" s="660"/>
      <c r="MUM21" s="660"/>
      <c r="MUN21" s="660"/>
      <c r="MUO21" s="660"/>
      <c r="MUP21" s="660"/>
      <c r="MUQ21" s="660"/>
      <c r="MUR21" s="660"/>
      <c r="MUS21" s="660"/>
      <c r="MUT21" s="660"/>
      <c r="MUU21" s="660"/>
      <c r="MUV21" s="660"/>
      <c r="MUW21" s="660"/>
      <c r="MUX21" s="660"/>
      <c r="MUY21" s="660"/>
      <c r="MUZ21" s="660"/>
      <c r="MVA21" s="660"/>
      <c r="MVB21" s="660"/>
      <c r="MVC21" s="660"/>
      <c r="MVD21" s="660"/>
      <c r="MVE21" s="660"/>
      <c r="MVF21" s="660"/>
      <c r="MVG21" s="660"/>
      <c r="MVH21" s="660"/>
      <c r="MVI21" s="660"/>
      <c r="MVJ21" s="660"/>
      <c r="MVK21" s="660"/>
      <c r="MVL21" s="660"/>
      <c r="MVM21" s="660"/>
      <c r="MVN21" s="660"/>
      <c r="MVO21" s="660"/>
      <c r="MVP21" s="660"/>
      <c r="MVQ21" s="660"/>
      <c r="MVR21" s="660"/>
      <c r="MVS21" s="660"/>
      <c r="MVT21" s="660"/>
      <c r="MVU21" s="660"/>
      <c r="MVV21" s="660"/>
      <c r="MVW21" s="660"/>
      <c r="MVX21" s="660"/>
      <c r="MVY21" s="660"/>
      <c r="MVZ21" s="660"/>
      <c r="MWA21" s="660"/>
      <c r="MWB21" s="660"/>
      <c r="MWC21" s="660"/>
      <c r="MWD21" s="660"/>
      <c r="MWE21" s="660"/>
      <c r="MWF21" s="660"/>
      <c r="MWG21" s="660"/>
      <c r="MWH21" s="660"/>
      <c r="MWI21" s="660"/>
      <c r="MWJ21" s="660"/>
      <c r="MWK21" s="660"/>
      <c r="MWL21" s="660"/>
      <c r="MWM21" s="660"/>
      <c r="MWN21" s="660"/>
      <c r="MWO21" s="660"/>
      <c r="MWP21" s="660"/>
      <c r="MWQ21" s="660"/>
      <c r="MWR21" s="660"/>
      <c r="MWS21" s="660"/>
      <c r="MWT21" s="660"/>
      <c r="MWU21" s="660"/>
      <c r="MWV21" s="660"/>
      <c r="MWW21" s="660"/>
      <c r="MWX21" s="660"/>
      <c r="MWY21" s="660"/>
      <c r="MWZ21" s="660"/>
      <c r="MXA21" s="660"/>
      <c r="MXB21" s="660"/>
      <c r="MXC21" s="660"/>
      <c r="MXD21" s="660"/>
      <c r="MXE21" s="660"/>
      <c r="MXF21" s="660"/>
      <c r="MXG21" s="660"/>
      <c r="MXH21" s="660"/>
      <c r="MXI21" s="660"/>
      <c r="MXJ21" s="660"/>
      <c r="MXK21" s="660"/>
      <c r="MXL21" s="660"/>
      <c r="MXM21" s="660"/>
      <c r="MXN21" s="660"/>
      <c r="MXO21" s="660"/>
      <c r="MXP21" s="660"/>
      <c r="MXQ21" s="660"/>
      <c r="MXR21" s="660"/>
      <c r="MXS21" s="660"/>
      <c r="MXT21" s="660"/>
      <c r="MXU21" s="660"/>
      <c r="MXV21" s="660"/>
      <c r="MXW21" s="660"/>
      <c r="MXX21" s="660"/>
      <c r="MXY21" s="660"/>
      <c r="MXZ21" s="660"/>
      <c r="MYA21" s="660"/>
      <c r="MYB21" s="660"/>
      <c r="MYC21" s="660"/>
      <c r="MYD21" s="660"/>
      <c r="MYE21" s="660"/>
      <c r="MYF21" s="660"/>
      <c r="MYG21" s="660"/>
      <c r="MYH21" s="660"/>
      <c r="MYI21" s="660"/>
      <c r="MYJ21" s="660"/>
      <c r="MYK21" s="660"/>
      <c r="MYL21" s="660"/>
      <c r="MYM21" s="660"/>
      <c r="MYN21" s="660"/>
      <c r="MYO21" s="660"/>
      <c r="MYP21" s="660"/>
      <c r="MYQ21" s="660"/>
      <c r="MYR21" s="660"/>
      <c r="MYS21" s="660"/>
      <c r="MYT21" s="660"/>
      <c r="MYU21" s="660"/>
      <c r="MYV21" s="660"/>
      <c r="MYW21" s="660"/>
      <c r="MYX21" s="660"/>
      <c r="MYY21" s="660"/>
      <c r="MYZ21" s="660"/>
      <c r="MZA21" s="660"/>
      <c r="MZB21" s="660"/>
      <c r="MZC21" s="660"/>
      <c r="MZD21" s="660"/>
      <c r="MZE21" s="660"/>
      <c r="MZF21" s="660"/>
      <c r="MZG21" s="660"/>
      <c r="MZH21" s="660"/>
      <c r="MZI21" s="660"/>
      <c r="MZJ21" s="660"/>
      <c r="MZK21" s="660"/>
      <c r="MZL21" s="660"/>
      <c r="MZM21" s="660"/>
      <c r="MZN21" s="660"/>
      <c r="MZO21" s="660"/>
      <c r="MZP21" s="660"/>
      <c r="MZQ21" s="660"/>
      <c r="MZR21" s="660"/>
      <c r="MZS21" s="660"/>
      <c r="MZT21" s="660"/>
      <c r="MZU21" s="660"/>
      <c r="MZV21" s="660"/>
      <c r="MZW21" s="660"/>
      <c r="MZX21" s="660"/>
      <c r="MZY21" s="660"/>
      <c r="MZZ21" s="660"/>
      <c r="NAA21" s="660"/>
      <c r="NAB21" s="660"/>
      <c r="NAC21" s="660"/>
      <c r="NAD21" s="660"/>
      <c r="NAE21" s="660"/>
      <c r="NAF21" s="660"/>
      <c r="NAG21" s="660"/>
      <c r="NAH21" s="660"/>
      <c r="NAI21" s="660"/>
      <c r="NAJ21" s="660"/>
      <c r="NAK21" s="660"/>
      <c r="NAL21" s="660"/>
      <c r="NAM21" s="660"/>
      <c r="NAN21" s="660"/>
      <c r="NAO21" s="660"/>
      <c r="NAP21" s="660"/>
      <c r="NAQ21" s="660"/>
      <c r="NAR21" s="660"/>
      <c r="NAS21" s="660"/>
      <c r="NAT21" s="660"/>
      <c r="NAU21" s="660"/>
      <c r="NAV21" s="660"/>
      <c r="NAW21" s="660"/>
      <c r="NAX21" s="660"/>
      <c r="NAY21" s="660"/>
      <c r="NAZ21" s="660"/>
      <c r="NBA21" s="660"/>
      <c r="NBB21" s="660"/>
      <c r="NBC21" s="660"/>
      <c r="NBD21" s="660"/>
      <c r="NBE21" s="660"/>
      <c r="NBF21" s="660"/>
      <c r="NBG21" s="660"/>
      <c r="NBH21" s="660"/>
      <c r="NBI21" s="660"/>
      <c r="NBJ21" s="660"/>
      <c r="NBK21" s="660"/>
      <c r="NBL21" s="660"/>
      <c r="NBM21" s="660"/>
      <c r="NBN21" s="660"/>
      <c r="NBO21" s="660"/>
      <c r="NBP21" s="660"/>
      <c r="NBQ21" s="660"/>
      <c r="NBR21" s="660"/>
      <c r="NBS21" s="660"/>
      <c r="NBT21" s="660"/>
      <c r="NBU21" s="660"/>
      <c r="NBV21" s="660"/>
      <c r="NBW21" s="660"/>
      <c r="NBX21" s="660"/>
      <c r="NBY21" s="660"/>
      <c r="NBZ21" s="660"/>
      <c r="NCA21" s="660"/>
      <c r="NCB21" s="660"/>
      <c r="NCC21" s="660"/>
      <c r="NCD21" s="660"/>
      <c r="NCE21" s="660"/>
      <c r="NCF21" s="660"/>
      <c r="NCG21" s="660"/>
      <c r="NCH21" s="660"/>
      <c r="NCI21" s="660"/>
      <c r="NCJ21" s="660"/>
      <c r="NCK21" s="660"/>
      <c r="NCL21" s="660"/>
      <c r="NCM21" s="660"/>
      <c r="NCN21" s="660"/>
      <c r="NCO21" s="660"/>
      <c r="NCP21" s="660"/>
      <c r="NCQ21" s="660"/>
      <c r="NCR21" s="660"/>
      <c r="NCS21" s="660"/>
      <c r="NCT21" s="660"/>
      <c r="NCU21" s="660"/>
      <c r="NCV21" s="660"/>
      <c r="NCW21" s="660"/>
      <c r="NCX21" s="660"/>
      <c r="NCY21" s="660"/>
      <c r="NCZ21" s="660"/>
      <c r="NDA21" s="660"/>
      <c r="NDB21" s="660"/>
      <c r="NDC21" s="660"/>
      <c r="NDD21" s="660"/>
      <c r="NDE21" s="660"/>
      <c r="NDF21" s="660"/>
      <c r="NDG21" s="660"/>
      <c r="NDH21" s="660"/>
      <c r="NDI21" s="660"/>
      <c r="NDJ21" s="660"/>
      <c r="NDK21" s="660"/>
      <c r="NDL21" s="660"/>
      <c r="NDM21" s="660"/>
      <c r="NDN21" s="660"/>
      <c r="NDO21" s="660"/>
      <c r="NDP21" s="660"/>
      <c r="NDQ21" s="660"/>
      <c r="NDR21" s="660"/>
      <c r="NDS21" s="660"/>
      <c r="NDT21" s="660"/>
      <c r="NDU21" s="660"/>
      <c r="NDV21" s="660"/>
      <c r="NDW21" s="660"/>
      <c r="NDX21" s="660"/>
      <c r="NDY21" s="660"/>
      <c r="NDZ21" s="660"/>
      <c r="NEA21" s="660"/>
      <c r="NEB21" s="660"/>
      <c r="NEC21" s="660"/>
      <c r="NED21" s="660"/>
      <c r="NEE21" s="660"/>
      <c r="NEF21" s="660"/>
      <c r="NEG21" s="660"/>
      <c r="NEH21" s="660"/>
      <c r="NEI21" s="660"/>
      <c r="NEJ21" s="660"/>
      <c r="NEK21" s="660"/>
      <c r="NEL21" s="660"/>
      <c r="NEM21" s="660"/>
      <c r="NEN21" s="660"/>
      <c r="NEO21" s="660"/>
      <c r="NEP21" s="660"/>
      <c r="NEQ21" s="660"/>
      <c r="NER21" s="660"/>
      <c r="NES21" s="660"/>
      <c r="NET21" s="660"/>
      <c r="NEU21" s="660"/>
      <c r="NEV21" s="660"/>
      <c r="NEW21" s="660"/>
      <c r="NEX21" s="660"/>
      <c r="NEY21" s="660"/>
      <c r="NEZ21" s="660"/>
      <c r="NFA21" s="660"/>
      <c r="NFB21" s="660"/>
      <c r="NFC21" s="660"/>
      <c r="NFD21" s="660"/>
      <c r="NFE21" s="660"/>
      <c r="NFF21" s="660"/>
      <c r="NFG21" s="660"/>
      <c r="NFH21" s="660"/>
      <c r="NFI21" s="660"/>
      <c r="NFJ21" s="660"/>
      <c r="NFK21" s="660"/>
      <c r="NFL21" s="660"/>
      <c r="NFM21" s="660"/>
      <c r="NFN21" s="660"/>
      <c r="NFO21" s="660"/>
      <c r="NFP21" s="660"/>
      <c r="NFQ21" s="660"/>
      <c r="NFR21" s="660"/>
      <c r="NFS21" s="660"/>
      <c r="NFT21" s="660"/>
      <c r="NFU21" s="660"/>
      <c r="NFV21" s="660"/>
      <c r="NFW21" s="660"/>
      <c r="NFX21" s="660"/>
      <c r="NFY21" s="660"/>
      <c r="NFZ21" s="660"/>
      <c r="NGA21" s="660"/>
      <c r="NGB21" s="660"/>
      <c r="NGC21" s="660"/>
      <c r="NGD21" s="660"/>
      <c r="NGE21" s="660"/>
      <c r="NGF21" s="660"/>
      <c r="NGG21" s="660"/>
      <c r="NGH21" s="660"/>
      <c r="NGI21" s="660"/>
      <c r="NGJ21" s="660"/>
      <c r="NGK21" s="660"/>
      <c r="NGL21" s="660"/>
      <c r="NGM21" s="660"/>
      <c r="NGN21" s="660"/>
      <c r="NGO21" s="660"/>
      <c r="NGP21" s="660"/>
      <c r="NGQ21" s="660"/>
      <c r="NGR21" s="660"/>
      <c r="NGS21" s="660"/>
      <c r="NGT21" s="660"/>
      <c r="NGU21" s="660"/>
      <c r="NGV21" s="660"/>
      <c r="NGW21" s="660"/>
      <c r="NGX21" s="660"/>
      <c r="NGY21" s="660"/>
      <c r="NGZ21" s="660"/>
      <c r="NHA21" s="660"/>
      <c r="NHB21" s="660"/>
      <c r="NHC21" s="660"/>
      <c r="NHD21" s="660"/>
      <c r="NHE21" s="660"/>
      <c r="NHF21" s="660"/>
      <c r="NHG21" s="660"/>
      <c r="NHH21" s="660"/>
      <c r="NHI21" s="660"/>
      <c r="NHJ21" s="660"/>
      <c r="NHK21" s="660"/>
      <c r="NHL21" s="660"/>
      <c r="NHM21" s="660"/>
      <c r="NHN21" s="660"/>
      <c r="NHO21" s="660"/>
      <c r="NHP21" s="660"/>
      <c r="NHQ21" s="660"/>
      <c r="NHR21" s="660"/>
      <c r="NHS21" s="660"/>
      <c r="NHT21" s="660"/>
      <c r="NHU21" s="660"/>
      <c r="NHV21" s="660"/>
      <c r="NHW21" s="660"/>
      <c r="NHX21" s="660"/>
      <c r="NHY21" s="660"/>
      <c r="NHZ21" s="660"/>
      <c r="NIA21" s="660"/>
      <c r="NIB21" s="660"/>
      <c r="NIC21" s="660"/>
      <c r="NID21" s="660"/>
      <c r="NIE21" s="660"/>
      <c r="NIF21" s="660"/>
      <c r="NIG21" s="660"/>
      <c r="NIH21" s="660"/>
      <c r="NII21" s="660"/>
      <c r="NIJ21" s="660"/>
      <c r="NIK21" s="660"/>
      <c r="NIL21" s="660"/>
      <c r="NIM21" s="660"/>
      <c r="NIN21" s="660"/>
      <c r="NIO21" s="660"/>
      <c r="NIP21" s="660"/>
      <c r="NIQ21" s="660"/>
      <c r="NIR21" s="660"/>
      <c r="NIS21" s="660"/>
      <c r="NIT21" s="660"/>
      <c r="NIU21" s="660"/>
      <c r="NIV21" s="660"/>
      <c r="NIW21" s="660"/>
      <c r="NIX21" s="660"/>
      <c r="NIY21" s="660"/>
      <c r="NIZ21" s="660"/>
      <c r="NJA21" s="660"/>
      <c r="NJB21" s="660"/>
      <c r="NJC21" s="660"/>
      <c r="NJD21" s="660"/>
      <c r="NJE21" s="660"/>
      <c r="NJF21" s="660"/>
      <c r="NJG21" s="660"/>
      <c r="NJH21" s="660"/>
      <c r="NJI21" s="660"/>
      <c r="NJJ21" s="660"/>
      <c r="NJK21" s="660"/>
      <c r="NJL21" s="660"/>
      <c r="NJM21" s="660"/>
      <c r="NJN21" s="660"/>
      <c r="NJO21" s="660"/>
      <c r="NJP21" s="660"/>
      <c r="NJQ21" s="660"/>
      <c r="NJR21" s="660"/>
      <c r="NJS21" s="660"/>
      <c r="NJT21" s="660"/>
      <c r="NJU21" s="660"/>
      <c r="NJV21" s="660"/>
      <c r="NJW21" s="660"/>
      <c r="NJX21" s="660"/>
      <c r="NJY21" s="660"/>
      <c r="NJZ21" s="660"/>
      <c r="NKA21" s="660"/>
      <c r="NKB21" s="660"/>
      <c r="NKC21" s="660"/>
      <c r="NKD21" s="660"/>
      <c r="NKE21" s="660"/>
      <c r="NKF21" s="660"/>
      <c r="NKG21" s="660"/>
      <c r="NKH21" s="660"/>
      <c r="NKI21" s="660"/>
      <c r="NKJ21" s="660"/>
      <c r="NKK21" s="660"/>
      <c r="NKL21" s="660"/>
      <c r="NKM21" s="660"/>
      <c r="NKN21" s="660"/>
      <c r="NKO21" s="660"/>
      <c r="NKP21" s="660"/>
      <c r="NKQ21" s="660"/>
      <c r="NKR21" s="660"/>
      <c r="NKS21" s="660"/>
      <c r="NKT21" s="660"/>
      <c r="NKU21" s="660"/>
      <c r="NKV21" s="660"/>
      <c r="NKW21" s="660"/>
      <c r="NKX21" s="660"/>
      <c r="NKY21" s="660"/>
      <c r="NKZ21" s="660"/>
      <c r="NLA21" s="660"/>
      <c r="NLB21" s="660"/>
      <c r="NLC21" s="660"/>
      <c r="NLD21" s="660"/>
      <c r="NLE21" s="660"/>
      <c r="NLF21" s="660"/>
      <c r="NLG21" s="660"/>
      <c r="NLH21" s="660"/>
      <c r="NLI21" s="660"/>
      <c r="NLJ21" s="660"/>
      <c r="NLK21" s="660"/>
      <c r="NLL21" s="660"/>
      <c r="NLM21" s="660"/>
      <c r="NLN21" s="660"/>
      <c r="NLO21" s="660"/>
      <c r="NLP21" s="660"/>
      <c r="NLQ21" s="660"/>
      <c r="NLR21" s="660"/>
      <c r="NLS21" s="660"/>
      <c r="NLT21" s="660"/>
      <c r="NLU21" s="660"/>
      <c r="NLV21" s="660"/>
      <c r="NLW21" s="660"/>
      <c r="NLX21" s="660"/>
      <c r="NLY21" s="660"/>
      <c r="NLZ21" s="660"/>
      <c r="NMA21" s="660"/>
      <c r="NMB21" s="660"/>
      <c r="NMC21" s="660"/>
      <c r="NMD21" s="660"/>
      <c r="NME21" s="660"/>
      <c r="NMF21" s="660"/>
      <c r="NMG21" s="660"/>
      <c r="NMH21" s="660"/>
      <c r="NMI21" s="660"/>
      <c r="NMJ21" s="660"/>
      <c r="NMK21" s="660"/>
      <c r="NML21" s="660"/>
      <c r="NMM21" s="660"/>
      <c r="NMN21" s="660"/>
      <c r="NMO21" s="660"/>
      <c r="NMP21" s="660"/>
      <c r="NMQ21" s="660"/>
      <c r="NMR21" s="660"/>
      <c r="NMS21" s="660"/>
      <c r="NMT21" s="660"/>
      <c r="NMU21" s="660"/>
      <c r="NMV21" s="660"/>
      <c r="NMW21" s="660"/>
      <c r="NMX21" s="660"/>
      <c r="NMY21" s="660"/>
      <c r="NMZ21" s="660"/>
      <c r="NNA21" s="660"/>
      <c r="NNB21" s="660"/>
      <c r="NNC21" s="660"/>
      <c r="NND21" s="660"/>
      <c r="NNE21" s="660"/>
      <c r="NNF21" s="660"/>
      <c r="NNG21" s="660"/>
      <c r="NNH21" s="660"/>
      <c r="NNI21" s="660"/>
      <c r="NNJ21" s="660"/>
      <c r="NNK21" s="660"/>
      <c r="NNL21" s="660"/>
      <c r="NNM21" s="660"/>
      <c r="NNN21" s="660"/>
      <c r="NNO21" s="660"/>
      <c r="NNP21" s="660"/>
      <c r="NNQ21" s="660"/>
      <c r="NNR21" s="660"/>
      <c r="NNS21" s="660"/>
      <c r="NNT21" s="660"/>
      <c r="NNU21" s="660"/>
      <c r="NNV21" s="660"/>
      <c r="NNW21" s="660"/>
      <c r="NNX21" s="660"/>
      <c r="NNY21" s="660"/>
      <c r="NNZ21" s="660"/>
      <c r="NOA21" s="660"/>
      <c r="NOB21" s="660"/>
      <c r="NOC21" s="660"/>
      <c r="NOD21" s="660"/>
      <c r="NOE21" s="660"/>
      <c r="NOF21" s="660"/>
      <c r="NOG21" s="660"/>
      <c r="NOH21" s="660"/>
      <c r="NOI21" s="660"/>
      <c r="NOJ21" s="660"/>
      <c r="NOK21" s="660"/>
      <c r="NOL21" s="660"/>
      <c r="NOM21" s="660"/>
      <c r="NON21" s="660"/>
      <c r="NOO21" s="660"/>
      <c r="NOP21" s="660"/>
      <c r="NOQ21" s="660"/>
      <c r="NOR21" s="660"/>
      <c r="NOS21" s="660"/>
      <c r="NOT21" s="660"/>
      <c r="NOU21" s="660"/>
      <c r="NOV21" s="660"/>
      <c r="NOW21" s="660"/>
      <c r="NOX21" s="660"/>
      <c r="NOY21" s="660"/>
      <c r="NOZ21" s="660"/>
      <c r="NPA21" s="660"/>
      <c r="NPB21" s="660"/>
      <c r="NPC21" s="660"/>
      <c r="NPD21" s="660"/>
      <c r="NPE21" s="660"/>
      <c r="NPF21" s="660"/>
      <c r="NPG21" s="660"/>
      <c r="NPH21" s="660"/>
      <c r="NPI21" s="660"/>
      <c r="NPJ21" s="660"/>
      <c r="NPK21" s="660"/>
      <c r="NPL21" s="660"/>
      <c r="NPM21" s="660"/>
      <c r="NPN21" s="660"/>
      <c r="NPO21" s="660"/>
      <c r="NPP21" s="660"/>
      <c r="NPQ21" s="660"/>
      <c r="NPR21" s="660"/>
      <c r="NPS21" s="660"/>
      <c r="NPT21" s="660"/>
      <c r="NPU21" s="660"/>
      <c r="NPV21" s="660"/>
      <c r="NPW21" s="660"/>
      <c r="NPX21" s="660"/>
      <c r="NPY21" s="660"/>
      <c r="NPZ21" s="660"/>
      <c r="NQA21" s="660"/>
      <c r="NQB21" s="660"/>
      <c r="NQC21" s="660"/>
      <c r="NQD21" s="660"/>
      <c r="NQE21" s="660"/>
      <c r="NQF21" s="660"/>
      <c r="NQG21" s="660"/>
      <c r="NQH21" s="660"/>
      <c r="NQI21" s="660"/>
      <c r="NQJ21" s="660"/>
      <c r="NQK21" s="660"/>
      <c r="NQL21" s="660"/>
      <c r="NQM21" s="660"/>
      <c r="NQN21" s="660"/>
      <c r="NQO21" s="660"/>
      <c r="NQP21" s="660"/>
      <c r="NQQ21" s="660"/>
      <c r="NQR21" s="660"/>
      <c r="NQS21" s="660"/>
      <c r="NQT21" s="660"/>
      <c r="NQU21" s="660"/>
      <c r="NQV21" s="660"/>
      <c r="NQW21" s="660"/>
      <c r="NQX21" s="660"/>
      <c r="NQY21" s="660"/>
      <c r="NQZ21" s="660"/>
      <c r="NRA21" s="660"/>
      <c r="NRB21" s="660"/>
      <c r="NRC21" s="660"/>
      <c r="NRD21" s="660"/>
      <c r="NRE21" s="660"/>
      <c r="NRF21" s="660"/>
      <c r="NRG21" s="660"/>
      <c r="NRH21" s="660"/>
      <c r="NRI21" s="660"/>
      <c r="NRJ21" s="660"/>
      <c r="NRK21" s="660"/>
      <c r="NRL21" s="660"/>
      <c r="NRM21" s="660"/>
      <c r="NRN21" s="660"/>
      <c r="NRO21" s="660"/>
      <c r="NRP21" s="660"/>
      <c r="NRQ21" s="660"/>
      <c r="NRR21" s="660"/>
      <c r="NRS21" s="660"/>
      <c r="NRT21" s="660"/>
      <c r="NRU21" s="660"/>
      <c r="NRV21" s="660"/>
      <c r="NRW21" s="660"/>
      <c r="NRX21" s="660"/>
      <c r="NRY21" s="660"/>
      <c r="NRZ21" s="660"/>
      <c r="NSA21" s="660"/>
      <c r="NSB21" s="660"/>
      <c r="NSC21" s="660"/>
      <c r="NSD21" s="660"/>
      <c r="NSE21" s="660"/>
      <c r="NSF21" s="660"/>
      <c r="NSG21" s="660"/>
      <c r="NSH21" s="660"/>
      <c r="NSI21" s="660"/>
      <c r="NSJ21" s="660"/>
      <c r="NSK21" s="660"/>
      <c r="NSL21" s="660"/>
      <c r="NSM21" s="660"/>
      <c r="NSN21" s="660"/>
      <c r="NSO21" s="660"/>
      <c r="NSP21" s="660"/>
      <c r="NSQ21" s="660"/>
      <c r="NSR21" s="660"/>
      <c r="NSS21" s="660"/>
      <c r="NST21" s="660"/>
      <c r="NSU21" s="660"/>
      <c r="NSV21" s="660"/>
      <c r="NSW21" s="660"/>
      <c r="NSX21" s="660"/>
      <c r="NSY21" s="660"/>
      <c r="NSZ21" s="660"/>
      <c r="NTA21" s="660"/>
      <c r="NTB21" s="660"/>
      <c r="NTC21" s="660"/>
      <c r="NTD21" s="660"/>
      <c r="NTE21" s="660"/>
      <c r="NTF21" s="660"/>
      <c r="NTG21" s="660"/>
      <c r="NTH21" s="660"/>
      <c r="NTI21" s="660"/>
      <c r="NTJ21" s="660"/>
      <c r="NTK21" s="660"/>
      <c r="NTL21" s="660"/>
      <c r="NTM21" s="660"/>
      <c r="NTN21" s="660"/>
      <c r="NTO21" s="660"/>
      <c r="NTP21" s="660"/>
      <c r="NTQ21" s="660"/>
      <c r="NTR21" s="660"/>
      <c r="NTS21" s="660"/>
      <c r="NTT21" s="660"/>
      <c r="NTU21" s="660"/>
      <c r="NTV21" s="660"/>
      <c r="NTW21" s="660"/>
      <c r="NTX21" s="660"/>
      <c r="NTY21" s="660"/>
      <c r="NTZ21" s="660"/>
      <c r="NUA21" s="660"/>
      <c r="NUB21" s="660"/>
      <c r="NUC21" s="660"/>
      <c r="NUD21" s="660"/>
      <c r="NUE21" s="660"/>
      <c r="NUF21" s="660"/>
      <c r="NUG21" s="660"/>
      <c r="NUH21" s="660"/>
      <c r="NUI21" s="660"/>
      <c r="NUJ21" s="660"/>
      <c r="NUK21" s="660"/>
      <c r="NUL21" s="660"/>
      <c r="NUM21" s="660"/>
      <c r="NUN21" s="660"/>
      <c r="NUO21" s="660"/>
      <c r="NUP21" s="660"/>
      <c r="NUQ21" s="660"/>
      <c r="NUR21" s="660"/>
      <c r="NUS21" s="660"/>
      <c r="NUT21" s="660"/>
      <c r="NUU21" s="660"/>
      <c r="NUV21" s="660"/>
      <c r="NUW21" s="660"/>
      <c r="NUX21" s="660"/>
      <c r="NUY21" s="660"/>
      <c r="NUZ21" s="660"/>
      <c r="NVA21" s="660"/>
      <c r="NVB21" s="660"/>
      <c r="NVC21" s="660"/>
      <c r="NVD21" s="660"/>
      <c r="NVE21" s="660"/>
      <c r="NVF21" s="660"/>
      <c r="NVG21" s="660"/>
      <c r="NVH21" s="660"/>
      <c r="NVI21" s="660"/>
      <c r="NVJ21" s="660"/>
      <c r="NVK21" s="660"/>
      <c r="NVL21" s="660"/>
      <c r="NVM21" s="660"/>
      <c r="NVN21" s="660"/>
      <c r="NVO21" s="660"/>
      <c r="NVP21" s="660"/>
      <c r="NVQ21" s="660"/>
      <c r="NVR21" s="660"/>
      <c r="NVS21" s="660"/>
      <c r="NVT21" s="660"/>
      <c r="NVU21" s="660"/>
      <c r="NVV21" s="660"/>
      <c r="NVW21" s="660"/>
      <c r="NVX21" s="660"/>
      <c r="NVY21" s="660"/>
      <c r="NVZ21" s="660"/>
      <c r="NWA21" s="660"/>
      <c r="NWB21" s="660"/>
      <c r="NWC21" s="660"/>
      <c r="NWD21" s="660"/>
      <c r="NWE21" s="660"/>
      <c r="NWF21" s="660"/>
      <c r="NWG21" s="660"/>
      <c r="NWH21" s="660"/>
      <c r="NWI21" s="660"/>
      <c r="NWJ21" s="660"/>
      <c r="NWK21" s="660"/>
      <c r="NWL21" s="660"/>
      <c r="NWM21" s="660"/>
      <c r="NWN21" s="660"/>
      <c r="NWO21" s="660"/>
      <c r="NWP21" s="660"/>
      <c r="NWQ21" s="660"/>
      <c r="NWR21" s="660"/>
      <c r="NWS21" s="660"/>
      <c r="NWT21" s="660"/>
      <c r="NWU21" s="660"/>
      <c r="NWV21" s="660"/>
      <c r="NWW21" s="660"/>
      <c r="NWX21" s="660"/>
      <c r="NWY21" s="660"/>
      <c r="NWZ21" s="660"/>
      <c r="NXA21" s="660"/>
      <c r="NXB21" s="660"/>
      <c r="NXC21" s="660"/>
      <c r="NXD21" s="660"/>
      <c r="NXE21" s="660"/>
      <c r="NXF21" s="660"/>
      <c r="NXG21" s="660"/>
      <c r="NXH21" s="660"/>
      <c r="NXI21" s="660"/>
      <c r="NXJ21" s="660"/>
      <c r="NXK21" s="660"/>
      <c r="NXL21" s="660"/>
      <c r="NXM21" s="660"/>
      <c r="NXN21" s="660"/>
      <c r="NXO21" s="660"/>
      <c r="NXP21" s="660"/>
      <c r="NXQ21" s="660"/>
      <c r="NXR21" s="660"/>
      <c r="NXS21" s="660"/>
      <c r="NXT21" s="660"/>
      <c r="NXU21" s="660"/>
      <c r="NXV21" s="660"/>
      <c r="NXW21" s="660"/>
      <c r="NXX21" s="660"/>
      <c r="NXY21" s="660"/>
      <c r="NXZ21" s="660"/>
      <c r="NYA21" s="660"/>
      <c r="NYB21" s="660"/>
      <c r="NYC21" s="660"/>
      <c r="NYD21" s="660"/>
      <c r="NYE21" s="660"/>
      <c r="NYF21" s="660"/>
      <c r="NYG21" s="660"/>
      <c r="NYH21" s="660"/>
      <c r="NYI21" s="660"/>
      <c r="NYJ21" s="660"/>
      <c r="NYK21" s="660"/>
      <c r="NYL21" s="660"/>
      <c r="NYM21" s="660"/>
      <c r="NYN21" s="660"/>
      <c r="NYO21" s="660"/>
      <c r="NYP21" s="660"/>
      <c r="NYQ21" s="660"/>
      <c r="NYR21" s="660"/>
      <c r="NYS21" s="660"/>
      <c r="NYT21" s="660"/>
      <c r="NYU21" s="660"/>
      <c r="NYV21" s="660"/>
      <c r="NYW21" s="660"/>
      <c r="NYX21" s="660"/>
      <c r="NYY21" s="660"/>
      <c r="NYZ21" s="660"/>
      <c r="NZA21" s="660"/>
      <c r="NZB21" s="660"/>
      <c r="NZC21" s="660"/>
      <c r="NZD21" s="660"/>
      <c r="NZE21" s="660"/>
      <c r="NZF21" s="660"/>
      <c r="NZG21" s="660"/>
      <c r="NZH21" s="660"/>
      <c r="NZI21" s="660"/>
      <c r="NZJ21" s="660"/>
      <c r="NZK21" s="660"/>
      <c r="NZL21" s="660"/>
      <c r="NZM21" s="660"/>
      <c r="NZN21" s="660"/>
      <c r="NZO21" s="660"/>
      <c r="NZP21" s="660"/>
      <c r="NZQ21" s="660"/>
      <c r="NZR21" s="660"/>
      <c r="NZS21" s="660"/>
      <c r="NZT21" s="660"/>
      <c r="NZU21" s="660"/>
      <c r="NZV21" s="660"/>
      <c r="NZW21" s="660"/>
      <c r="NZX21" s="660"/>
      <c r="NZY21" s="660"/>
      <c r="NZZ21" s="660"/>
      <c r="OAA21" s="660"/>
      <c r="OAB21" s="660"/>
      <c r="OAC21" s="660"/>
      <c r="OAD21" s="660"/>
      <c r="OAE21" s="660"/>
      <c r="OAF21" s="660"/>
      <c r="OAG21" s="660"/>
      <c r="OAH21" s="660"/>
      <c r="OAI21" s="660"/>
      <c r="OAJ21" s="660"/>
      <c r="OAK21" s="660"/>
      <c r="OAL21" s="660"/>
      <c r="OAM21" s="660"/>
      <c r="OAN21" s="660"/>
      <c r="OAO21" s="660"/>
      <c r="OAP21" s="660"/>
      <c r="OAQ21" s="660"/>
      <c r="OAR21" s="660"/>
      <c r="OAS21" s="660"/>
      <c r="OAT21" s="660"/>
      <c r="OAU21" s="660"/>
      <c r="OAV21" s="660"/>
      <c r="OAW21" s="660"/>
      <c r="OAX21" s="660"/>
      <c r="OAY21" s="660"/>
      <c r="OAZ21" s="660"/>
      <c r="OBA21" s="660"/>
      <c r="OBB21" s="660"/>
      <c r="OBC21" s="660"/>
      <c r="OBD21" s="660"/>
      <c r="OBE21" s="660"/>
      <c r="OBF21" s="660"/>
      <c r="OBG21" s="660"/>
      <c r="OBH21" s="660"/>
      <c r="OBI21" s="660"/>
      <c r="OBJ21" s="660"/>
      <c r="OBK21" s="660"/>
      <c r="OBL21" s="660"/>
      <c r="OBM21" s="660"/>
      <c r="OBN21" s="660"/>
      <c r="OBO21" s="660"/>
      <c r="OBP21" s="660"/>
      <c r="OBQ21" s="660"/>
      <c r="OBR21" s="660"/>
      <c r="OBS21" s="660"/>
      <c r="OBT21" s="660"/>
      <c r="OBU21" s="660"/>
      <c r="OBV21" s="660"/>
      <c r="OBW21" s="660"/>
      <c r="OBX21" s="660"/>
      <c r="OBY21" s="660"/>
      <c r="OBZ21" s="660"/>
      <c r="OCA21" s="660"/>
      <c r="OCB21" s="660"/>
      <c r="OCC21" s="660"/>
      <c r="OCD21" s="660"/>
      <c r="OCE21" s="660"/>
      <c r="OCF21" s="660"/>
      <c r="OCG21" s="660"/>
      <c r="OCH21" s="660"/>
      <c r="OCI21" s="660"/>
      <c r="OCJ21" s="660"/>
      <c r="OCK21" s="660"/>
      <c r="OCL21" s="660"/>
      <c r="OCM21" s="660"/>
      <c r="OCN21" s="660"/>
      <c r="OCO21" s="660"/>
      <c r="OCP21" s="660"/>
      <c r="OCQ21" s="660"/>
      <c r="OCR21" s="660"/>
      <c r="OCS21" s="660"/>
      <c r="OCT21" s="660"/>
      <c r="OCU21" s="660"/>
      <c r="OCV21" s="660"/>
      <c r="OCW21" s="660"/>
      <c r="OCX21" s="660"/>
      <c r="OCY21" s="660"/>
      <c r="OCZ21" s="660"/>
      <c r="ODA21" s="660"/>
      <c r="ODB21" s="660"/>
      <c r="ODC21" s="660"/>
      <c r="ODD21" s="660"/>
      <c r="ODE21" s="660"/>
      <c r="ODF21" s="660"/>
      <c r="ODG21" s="660"/>
      <c r="ODH21" s="660"/>
      <c r="ODI21" s="660"/>
      <c r="ODJ21" s="660"/>
      <c r="ODK21" s="660"/>
      <c r="ODL21" s="660"/>
      <c r="ODM21" s="660"/>
      <c r="ODN21" s="660"/>
      <c r="ODO21" s="660"/>
      <c r="ODP21" s="660"/>
      <c r="ODQ21" s="660"/>
      <c r="ODR21" s="660"/>
      <c r="ODS21" s="660"/>
      <c r="ODT21" s="660"/>
      <c r="ODU21" s="660"/>
      <c r="ODV21" s="660"/>
      <c r="ODW21" s="660"/>
      <c r="ODX21" s="660"/>
      <c r="ODY21" s="660"/>
      <c r="ODZ21" s="660"/>
      <c r="OEA21" s="660"/>
      <c r="OEB21" s="660"/>
      <c r="OEC21" s="660"/>
      <c r="OED21" s="660"/>
      <c r="OEE21" s="660"/>
      <c r="OEF21" s="660"/>
      <c r="OEG21" s="660"/>
      <c r="OEH21" s="660"/>
      <c r="OEI21" s="660"/>
      <c r="OEJ21" s="660"/>
      <c r="OEK21" s="660"/>
      <c r="OEL21" s="660"/>
      <c r="OEM21" s="660"/>
      <c r="OEN21" s="660"/>
      <c r="OEO21" s="660"/>
      <c r="OEP21" s="660"/>
      <c r="OEQ21" s="660"/>
      <c r="OER21" s="660"/>
      <c r="OES21" s="660"/>
      <c r="OET21" s="660"/>
      <c r="OEU21" s="660"/>
      <c r="OEV21" s="660"/>
      <c r="OEW21" s="660"/>
      <c r="OEX21" s="660"/>
      <c r="OEY21" s="660"/>
      <c r="OEZ21" s="660"/>
      <c r="OFA21" s="660"/>
      <c r="OFB21" s="660"/>
      <c r="OFC21" s="660"/>
      <c r="OFD21" s="660"/>
      <c r="OFE21" s="660"/>
      <c r="OFF21" s="660"/>
      <c r="OFG21" s="660"/>
      <c r="OFH21" s="660"/>
      <c r="OFI21" s="660"/>
      <c r="OFJ21" s="660"/>
      <c r="OFK21" s="660"/>
      <c r="OFL21" s="660"/>
      <c r="OFM21" s="660"/>
      <c r="OFN21" s="660"/>
      <c r="OFO21" s="660"/>
      <c r="OFP21" s="660"/>
      <c r="OFQ21" s="660"/>
      <c r="OFR21" s="660"/>
      <c r="OFS21" s="660"/>
      <c r="OFT21" s="660"/>
      <c r="OFU21" s="660"/>
      <c r="OFV21" s="660"/>
      <c r="OFW21" s="660"/>
      <c r="OFX21" s="660"/>
      <c r="OFY21" s="660"/>
      <c r="OFZ21" s="660"/>
      <c r="OGA21" s="660"/>
      <c r="OGB21" s="660"/>
      <c r="OGC21" s="660"/>
      <c r="OGD21" s="660"/>
      <c r="OGE21" s="660"/>
      <c r="OGF21" s="660"/>
      <c r="OGG21" s="660"/>
      <c r="OGH21" s="660"/>
      <c r="OGI21" s="660"/>
      <c r="OGJ21" s="660"/>
      <c r="OGK21" s="660"/>
      <c r="OGL21" s="660"/>
      <c r="OGM21" s="660"/>
      <c r="OGN21" s="660"/>
      <c r="OGO21" s="660"/>
      <c r="OGP21" s="660"/>
      <c r="OGQ21" s="660"/>
      <c r="OGR21" s="660"/>
      <c r="OGS21" s="660"/>
      <c r="OGT21" s="660"/>
      <c r="OGU21" s="660"/>
      <c r="OGV21" s="660"/>
      <c r="OGW21" s="660"/>
      <c r="OGX21" s="660"/>
      <c r="OGY21" s="660"/>
      <c r="OGZ21" s="660"/>
      <c r="OHA21" s="660"/>
      <c r="OHB21" s="660"/>
      <c r="OHC21" s="660"/>
      <c r="OHD21" s="660"/>
      <c r="OHE21" s="660"/>
      <c r="OHF21" s="660"/>
      <c r="OHG21" s="660"/>
      <c r="OHH21" s="660"/>
      <c r="OHI21" s="660"/>
      <c r="OHJ21" s="660"/>
      <c r="OHK21" s="660"/>
      <c r="OHL21" s="660"/>
      <c r="OHM21" s="660"/>
      <c r="OHN21" s="660"/>
      <c r="OHO21" s="660"/>
      <c r="OHP21" s="660"/>
      <c r="OHQ21" s="660"/>
      <c r="OHR21" s="660"/>
      <c r="OHS21" s="660"/>
      <c r="OHT21" s="660"/>
      <c r="OHU21" s="660"/>
      <c r="OHV21" s="660"/>
      <c r="OHW21" s="660"/>
      <c r="OHX21" s="660"/>
      <c r="OHY21" s="660"/>
      <c r="OHZ21" s="660"/>
      <c r="OIA21" s="660"/>
      <c r="OIB21" s="660"/>
      <c r="OIC21" s="660"/>
      <c r="OID21" s="660"/>
      <c r="OIE21" s="660"/>
      <c r="OIF21" s="660"/>
      <c r="OIG21" s="660"/>
      <c r="OIH21" s="660"/>
      <c r="OII21" s="660"/>
      <c r="OIJ21" s="660"/>
      <c r="OIK21" s="660"/>
      <c r="OIL21" s="660"/>
      <c r="OIM21" s="660"/>
      <c r="OIN21" s="660"/>
      <c r="OIO21" s="660"/>
      <c r="OIP21" s="660"/>
      <c r="OIQ21" s="660"/>
      <c r="OIR21" s="660"/>
      <c r="OIS21" s="660"/>
      <c r="OIT21" s="660"/>
      <c r="OIU21" s="660"/>
      <c r="OIV21" s="660"/>
      <c r="OIW21" s="660"/>
      <c r="OIX21" s="660"/>
      <c r="OIY21" s="660"/>
      <c r="OIZ21" s="660"/>
      <c r="OJA21" s="660"/>
      <c r="OJB21" s="660"/>
      <c r="OJC21" s="660"/>
      <c r="OJD21" s="660"/>
      <c r="OJE21" s="660"/>
      <c r="OJF21" s="660"/>
      <c r="OJG21" s="660"/>
      <c r="OJH21" s="660"/>
      <c r="OJI21" s="660"/>
      <c r="OJJ21" s="660"/>
      <c r="OJK21" s="660"/>
      <c r="OJL21" s="660"/>
      <c r="OJM21" s="660"/>
      <c r="OJN21" s="660"/>
      <c r="OJO21" s="660"/>
      <c r="OJP21" s="660"/>
      <c r="OJQ21" s="660"/>
      <c r="OJR21" s="660"/>
      <c r="OJS21" s="660"/>
      <c r="OJT21" s="660"/>
      <c r="OJU21" s="660"/>
      <c r="OJV21" s="660"/>
      <c r="OJW21" s="660"/>
      <c r="OJX21" s="660"/>
      <c r="OJY21" s="660"/>
      <c r="OJZ21" s="660"/>
      <c r="OKA21" s="660"/>
      <c r="OKB21" s="660"/>
      <c r="OKC21" s="660"/>
      <c r="OKD21" s="660"/>
      <c r="OKE21" s="660"/>
      <c r="OKF21" s="660"/>
      <c r="OKG21" s="660"/>
      <c r="OKH21" s="660"/>
      <c r="OKI21" s="660"/>
      <c r="OKJ21" s="660"/>
      <c r="OKK21" s="660"/>
      <c r="OKL21" s="660"/>
      <c r="OKM21" s="660"/>
      <c r="OKN21" s="660"/>
      <c r="OKO21" s="660"/>
      <c r="OKP21" s="660"/>
      <c r="OKQ21" s="660"/>
      <c r="OKR21" s="660"/>
      <c r="OKS21" s="660"/>
      <c r="OKT21" s="660"/>
      <c r="OKU21" s="660"/>
      <c r="OKV21" s="660"/>
      <c r="OKW21" s="660"/>
      <c r="OKX21" s="660"/>
      <c r="OKY21" s="660"/>
      <c r="OKZ21" s="660"/>
      <c r="OLA21" s="660"/>
      <c r="OLB21" s="660"/>
      <c r="OLC21" s="660"/>
      <c r="OLD21" s="660"/>
      <c r="OLE21" s="660"/>
      <c r="OLF21" s="660"/>
      <c r="OLG21" s="660"/>
      <c r="OLH21" s="660"/>
      <c r="OLI21" s="660"/>
      <c r="OLJ21" s="660"/>
      <c r="OLK21" s="660"/>
      <c r="OLL21" s="660"/>
      <c r="OLM21" s="660"/>
      <c r="OLN21" s="660"/>
      <c r="OLO21" s="660"/>
      <c r="OLP21" s="660"/>
      <c r="OLQ21" s="660"/>
      <c r="OLR21" s="660"/>
      <c r="OLS21" s="660"/>
      <c r="OLT21" s="660"/>
      <c r="OLU21" s="660"/>
      <c r="OLV21" s="660"/>
      <c r="OLW21" s="660"/>
      <c r="OLX21" s="660"/>
      <c r="OLY21" s="660"/>
      <c r="OLZ21" s="660"/>
      <c r="OMA21" s="660"/>
      <c r="OMB21" s="660"/>
      <c r="OMC21" s="660"/>
      <c r="OMD21" s="660"/>
      <c r="OME21" s="660"/>
      <c r="OMF21" s="660"/>
      <c r="OMG21" s="660"/>
      <c r="OMH21" s="660"/>
      <c r="OMI21" s="660"/>
      <c r="OMJ21" s="660"/>
      <c r="OMK21" s="660"/>
      <c r="OML21" s="660"/>
      <c r="OMM21" s="660"/>
      <c r="OMN21" s="660"/>
      <c r="OMO21" s="660"/>
      <c r="OMP21" s="660"/>
      <c r="OMQ21" s="660"/>
      <c r="OMR21" s="660"/>
      <c r="OMS21" s="660"/>
      <c r="OMT21" s="660"/>
      <c r="OMU21" s="660"/>
      <c r="OMV21" s="660"/>
      <c r="OMW21" s="660"/>
      <c r="OMX21" s="660"/>
      <c r="OMY21" s="660"/>
      <c r="OMZ21" s="660"/>
      <c r="ONA21" s="660"/>
      <c r="ONB21" s="660"/>
      <c r="ONC21" s="660"/>
      <c r="OND21" s="660"/>
      <c r="ONE21" s="660"/>
      <c r="ONF21" s="660"/>
      <c r="ONG21" s="660"/>
      <c r="ONH21" s="660"/>
      <c r="ONI21" s="660"/>
      <c r="ONJ21" s="660"/>
      <c r="ONK21" s="660"/>
      <c r="ONL21" s="660"/>
      <c r="ONM21" s="660"/>
      <c r="ONN21" s="660"/>
      <c r="ONO21" s="660"/>
      <c r="ONP21" s="660"/>
      <c r="ONQ21" s="660"/>
      <c r="ONR21" s="660"/>
      <c r="ONS21" s="660"/>
      <c r="ONT21" s="660"/>
      <c r="ONU21" s="660"/>
      <c r="ONV21" s="660"/>
      <c r="ONW21" s="660"/>
      <c r="ONX21" s="660"/>
      <c r="ONY21" s="660"/>
      <c r="ONZ21" s="660"/>
      <c r="OOA21" s="660"/>
      <c r="OOB21" s="660"/>
      <c r="OOC21" s="660"/>
      <c r="OOD21" s="660"/>
      <c r="OOE21" s="660"/>
      <c r="OOF21" s="660"/>
      <c r="OOG21" s="660"/>
      <c r="OOH21" s="660"/>
      <c r="OOI21" s="660"/>
      <c r="OOJ21" s="660"/>
      <c r="OOK21" s="660"/>
      <c r="OOL21" s="660"/>
      <c r="OOM21" s="660"/>
      <c r="OON21" s="660"/>
      <c r="OOO21" s="660"/>
      <c r="OOP21" s="660"/>
      <c r="OOQ21" s="660"/>
      <c r="OOR21" s="660"/>
      <c r="OOS21" s="660"/>
      <c r="OOT21" s="660"/>
      <c r="OOU21" s="660"/>
      <c r="OOV21" s="660"/>
      <c r="OOW21" s="660"/>
      <c r="OOX21" s="660"/>
      <c r="OOY21" s="660"/>
      <c r="OOZ21" s="660"/>
      <c r="OPA21" s="660"/>
      <c r="OPB21" s="660"/>
      <c r="OPC21" s="660"/>
      <c r="OPD21" s="660"/>
      <c r="OPE21" s="660"/>
      <c r="OPF21" s="660"/>
      <c r="OPG21" s="660"/>
      <c r="OPH21" s="660"/>
      <c r="OPI21" s="660"/>
      <c r="OPJ21" s="660"/>
      <c r="OPK21" s="660"/>
      <c r="OPL21" s="660"/>
      <c r="OPM21" s="660"/>
      <c r="OPN21" s="660"/>
      <c r="OPO21" s="660"/>
      <c r="OPP21" s="660"/>
      <c r="OPQ21" s="660"/>
      <c r="OPR21" s="660"/>
      <c r="OPS21" s="660"/>
      <c r="OPT21" s="660"/>
      <c r="OPU21" s="660"/>
      <c r="OPV21" s="660"/>
      <c r="OPW21" s="660"/>
      <c r="OPX21" s="660"/>
      <c r="OPY21" s="660"/>
      <c r="OPZ21" s="660"/>
      <c r="OQA21" s="660"/>
      <c r="OQB21" s="660"/>
      <c r="OQC21" s="660"/>
      <c r="OQD21" s="660"/>
      <c r="OQE21" s="660"/>
      <c r="OQF21" s="660"/>
      <c r="OQG21" s="660"/>
      <c r="OQH21" s="660"/>
      <c r="OQI21" s="660"/>
      <c r="OQJ21" s="660"/>
      <c r="OQK21" s="660"/>
      <c r="OQL21" s="660"/>
      <c r="OQM21" s="660"/>
      <c r="OQN21" s="660"/>
      <c r="OQO21" s="660"/>
      <c r="OQP21" s="660"/>
      <c r="OQQ21" s="660"/>
      <c r="OQR21" s="660"/>
      <c r="OQS21" s="660"/>
      <c r="OQT21" s="660"/>
      <c r="OQU21" s="660"/>
      <c r="OQV21" s="660"/>
      <c r="OQW21" s="660"/>
      <c r="OQX21" s="660"/>
      <c r="OQY21" s="660"/>
      <c r="OQZ21" s="660"/>
      <c r="ORA21" s="660"/>
      <c r="ORB21" s="660"/>
      <c r="ORC21" s="660"/>
      <c r="ORD21" s="660"/>
      <c r="ORE21" s="660"/>
      <c r="ORF21" s="660"/>
      <c r="ORG21" s="660"/>
      <c r="ORH21" s="660"/>
      <c r="ORI21" s="660"/>
      <c r="ORJ21" s="660"/>
      <c r="ORK21" s="660"/>
      <c r="ORL21" s="660"/>
      <c r="ORM21" s="660"/>
      <c r="ORN21" s="660"/>
      <c r="ORO21" s="660"/>
      <c r="ORP21" s="660"/>
      <c r="ORQ21" s="660"/>
      <c r="ORR21" s="660"/>
      <c r="ORS21" s="660"/>
      <c r="ORT21" s="660"/>
      <c r="ORU21" s="660"/>
      <c r="ORV21" s="660"/>
      <c r="ORW21" s="660"/>
      <c r="ORX21" s="660"/>
      <c r="ORY21" s="660"/>
      <c r="ORZ21" s="660"/>
      <c r="OSA21" s="660"/>
      <c r="OSB21" s="660"/>
      <c r="OSC21" s="660"/>
      <c r="OSD21" s="660"/>
      <c r="OSE21" s="660"/>
      <c r="OSF21" s="660"/>
      <c r="OSG21" s="660"/>
      <c r="OSH21" s="660"/>
      <c r="OSI21" s="660"/>
      <c r="OSJ21" s="660"/>
      <c r="OSK21" s="660"/>
      <c r="OSL21" s="660"/>
      <c r="OSM21" s="660"/>
      <c r="OSN21" s="660"/>
      <c r="OSO21" s="660"/>
      <c r="OSP21" s="660"/>
      <c r="OSQ21" s="660"/>
      <c r="OSR21" s="660"/>
      <c r="OSS21" s="660"/>
      <c r="OST21" s="660"/>
      <c r="OSU21" s="660"/>
      <c r="OSV21" s="660"/>
      <c r="OSW21" s="660"/>
      <c r="OSX21" s="660"/>
      <c r="OSY21" s="660"/>
      <c r="OSZ21" s="660"/>
      <c r="OTA21" s="660"/>
      <c r="OTB21" s="660"/>
      <c r="OTC21" s="660"/>
      <c r="OTD21" s="660"/>
      <c r="OTE21" s="660"/>
      <c r="OTF21" s="660"/>
      <c r="OTG21" s="660"/>
      <c r="OTH21" s="660"/>
      <c r="OTI21" s="660"/>
      <c r="OTJ21" s="660"/>
      <c r="OTK21" s="660"/>
      <c r="OTL21" s="660"/>
      <c r="OTM21" s="660"/>
      <c r="OTN21" s="660"/>
      <c r="OTO21" s="660"/>
      <c r="OTP21" s="660"/>
      <c r="OTQ21" s="660"/>
      <c r="OTR21" s="660"/>
      <c r="OTS21" s="660"/>
      <c r="OTT21" s="660"/>
      <c r="OTU21" s="660"/>
      <c r="OTV21" s="660"/>
      <c r="OTW21" s="660"/>
      <c r="OTX21" s="660"/>
      <c r="OTY21" s="660"/>
      <c r="OTZ21" s="660"/>
      <c r="OUA21" s="660"/>
      <c r="OUB21" s="660"/>
      <c r="OUC21" s="660"/>
      <c r="OUD21" s="660"/>
      <c r="OUE21" s="660"/>
      <c r="OUF21" s="660"/>
      <c r="OUG21" s="660"/>
      <c r="OUH21" s="660"/>
      <c r="OUI21" s="660"/>
      <c r="OUJ21" s="660"/>
      <c r="OUK21" s="660"/>
      <c r="OUL21" s="660"/>
      <c r="OUM21" s="660"/>
      <c r="OUN21" s="660"/>
      <c r="OUO21" s="660"/>
      <c r="OUP21" s="660"/>
      <c r="OUQ21" s="660"/>
      <c r="OUR21" s="660"/>
      <c r="OUS21" s="660"/>
      <c r="OUT21" s="660"/>
      <c r="OUU21" s="660"/>
      <c r="OUV21" s="660"/>
      <c r="OUW21" s="660"/>
      <c r="OUX21" s="660"/>
      <c r="OUY21" s="660"/>
      <c r="OUZ21" s="660"/>
      <c r="OVA21" s="660"/>
      <c r="OVB21" s="660"/>
      <c r="OVC21" s="660"/>
      <c r="OVD21" s="660"/>
      <c r="OVE21" s="660"/>
      <c r="OVF21" s="660"/>
      <c r="OVG21" s="660"/>
      <c r="OVH21" s="660"/>
      <c r="OVI21" s="660"/>
      <c r="OVJ21" s="660"/>
      <c r="OVK21" s="660"/>
      <c r="OVL21" s="660"/>
      <c r="OVM21" s="660"/>
      <c r="OVN21" s="660"/>
      <c r="OVO21" s="660"/>
      <c r="OVP21" s="660"/>
      <c r="OVQ21" s="660"/>
      <c r="OVR21" s="660"/>
      <c r="OVS21" s="660"/>
      <c r="OVT21" s="660"/>
      <c r="OVU21" s="660"/>
      <c r="OVV21" s="660"/>
      <c r="OVW21" s="660"/>
      <c r="OVX21" s="660"/>
      <c r="OVY21" s="660"/>
      <c r="OVZ21" s="660"/>
      <c r="OWA21" s="660"/>
      <c r="OWB21" s="660"/>
      <c r="OWC21" s="660"/>
      <c r="OWD21" s="660"/>
      <c r="OWE21" s="660"/>
      <c r="OWF21" s="660"/>
      <c r="OWG21" s="660"/>
      <c r="OWH21" s="660"/>
      <c r="OWI21" s="660"/>
      <c r="OWJ21" s="660"/>
      <c r="OWK21" s="660"/>
      <c r="OWL21" s="660"/>
      <c r="OWM21" s="660"/>
      <c r="OWN21" s="660"/>
      <c r="OWO21" s="660"/>
      <c r="OWP21" s="660"/>
      <c r="OWQ21" s="660"/>
      <c r="OWR21" s="660"/>
      <c r="OWS21" s="660"/>
      <c r="OWT21" s="660"/>
      <c r="OWU21" s="660"/>
      <c r="OWV21" s="660"/>
      <c r="OWW21" s="660"/>
      <c r="OWX21" s="660"/>
      <c r="OWY21" s="660"/>
      <c r="OWZ21" s="660"/>
      <c r="OXA21" s="660"/>
      <c r="OXB21" s="660"/>
      <c r="OXC21" s="660"/>
      <c r="OXD21" s="660"/>
      <c r="OXE21" s="660"/>
      <c r="OXF21" s="660"/>
      <c r="OXG21" s="660"/>
      <c r="OXH21" s="660"/>
      <c r="OXI21" s="660"/>
      <c r="OXJ21" s="660"/>
      <c r="OXK21" s="660"/>
      <c r="OXL21" s="660"/>
      <c r="OXM21" s="660"/>
      <c r="OXN21" s="660"/>
      <c r="OXO21" s="660"/>
      <c r="OXP21" s="660"/>
      <c r="OXQ21" s="660"/>
      <c r="OXR21" s="660"/>
      <c r="OXS21" s="660"/>
      <c r="OXT21" s="660"/>
      <c r="OXU21" s="660"/>
      <c r="OXV21" s="660"/>
      <c r="OXW21" s="660"/>
      <c r="OXX21" s="660"/>
      <c r="OXY21" s="660"/>
      <c r="OXZ21" s="660"/>
      <c r="OYA21" s="660"/>
      <c r="OYB21" s="660"/>
      <c r="OYC21" s="660"/>
      <c r="OYD21" s="660"/>
      <c r="OYE21" s="660"/>
      <c r="OYF21" s="660"/>
      <c r="OYG21" s="660"/>
      <c r="OYH21" s="660"/>
      <c r="OYI21" s="660"/>
      <c r="OYJ21" s="660"/>
      <c r="OYK21" s="660"/>
      <c r="OYL21" s="660"/>
      <c r="OYM21" s="660"/>
      <c r="OYN21" s="660"/>
      <c r="OYO21" s="660"/>
      <c r="OYP21" s="660"/>
      <c r="OYQ21" s="660"/>
      <c r="OYR21" s="660"/>
      <c r="OYS21" s="660"/>
      <c r="OYT21" s="660"/>
      <c r="OYU21" s="660"/>
      <c r="OYV21" s="660"/>
      <c r="OYW21" s="660"/>
      <c r="OYX21" s="660"/>
      <c r="OYY21" s="660"/>
      <c r="OYZ21" s="660"/>
      <c r="OZA21" s="660"/>
      <c r="OZB21" s="660"/>
      <c r="OZC21" s="660"/>
      <c r="OZD21" s="660"/>
      <c r="OZE21" s="660"/>
      <c r="OZF21" s="660"/>
      <c r="OZG21" s="660"/>
      <c r="OZH21" s="660"/>
      <c r="OZI21" s="660"/>
      <c r="OZJ21" s="660"/>
      <c r="OZK21" s="660"/>
      <c r="OZL21" s="660"/>
      <c r="OZM21" s="660"/>
      <c r="OZN21" s="660"/>
      <c r="OZO21" s="660"/>
      <c r="OZP21" s="660"/>
      <c r="OZQ21" s="660"/>
      <c r="OZR21" s="660"/>
      <c r="OZS21" s="660"/>
      <c r="OZT21" s="660"/>
      <c r="OZU21" s="660"/>
      <c r="OZV21" s="660"/>
      <c r="OZW21" s="660"/>
      <c r="OZX21" s="660"/>
      <c r="OZY21" s="660"/>
      <c r="OZZ21" s="660"/>
      <c r="PAA21" s="660"/>
      <c r="PAB21" s="660"/>
      <c r="PAC21" s="660"/>
      <c r="PAD21" s="660"/>
      <c r="PAE21" s="660"/>
      <c r="PAF21" s="660"/>
      <c r="PAG21" s="660"/>
      <c r="PAH21" s="660"/>
      <c r="PAI21" s="660"/>
      <c r="PAJ21" s="660"/>
      <c r="PAK21" s="660"/>
      <c r="PAL21" s="660"/>
      <c r="PAM21" s="660"/>
      <c r="PAN21" s="660"/>
      <c r="PAO21" s="660"/>
      <c r="PAP21" s="660"/>
      <c r="PAQ21" s="660"/>
      <c r="PAR21" s="660"/>
      <c r="PAS21" s="660"/>
      <c r="PAT21" s="660"/>
      <c r="PAU21" s="660"/>
      <c r="PAV21" s="660"/>
      <c r="PAW21" s="660"/>
      <c r="PAX21" s="660"/>
      <c r="PAY21" s="660"/>
      <c r="PAZ21" s="660"/>
      <c r="PBA21" s="660"/>
      <c r="PBB21" s="660"/>
      <c r="PBC21" s="660"/>
      <c r="PBD21" s="660"/>
      <c r="PBE21" s="660"/>
      <c r="PBF21" s="660"/>
      <c r="PBG21" s="660"/>
      <c r="PBH21" s="660"/>
      <c r="PBI21" s="660"/>
      <c r="PBJ21" s="660"/>
      <c r="PBK21" s="660"/>
      <c r="PBL21" s="660"/>
      <c r="PBM21" s="660"/>
      <c r="PBN21" s="660"/>
      <c r="PBO21" s="660"/>
      <c r="PBP21" s="660"/>
      <c r="PBQ21" s="660"/>
      <c r="PBR21" s="660"/>
      <c r="PBS21" s="660"/>
      <c r="PBT21" s="660"/>
      <c r="PBU21" s="660"/>
      <c r="PBV21" s="660"/>
      <c r="PBW21" s="660"/>
      <c r="PBX21" s="660"/>
      <c r="PBY21" s="660"/>
      <c r="PBZ21" s="660"/>
      <c r="PCA21" s="660"/>
      <c r="PCB21" s="660"/>
      <c r="PCC21" s="660"/>
      <c r="PCD21" s="660"/>
      <c r="PCE21" s="660"/>
      <c r="PCF21" s="660"/>
      <c r="PCG21" s="660"/>
      <c r="PCH21" s="660"/>
      <c r="PCI21" s="660"/>
      <c r="PCJ21" s="660"/>
      <c r="PCK21" s="660"/>
      <c r="PCL21" s="660"/>
      <c r="PCM21" s="660"/>
      <c r="PCN21" s="660"/>
      <c r="PCO21" s="660"/>
      <c r="PCP21" s="660"/>
      <c r="PCQ21" s="660"/>
      <c r="PCR21" s="660"/>
      <c r="PCS21" s="660"/>
      <c r="PCT21" s="660"/>
      <c r="PCU21" s="660"/>
      <c r="PCV21" s="660"/>
      <c r="PCW21" s="660"/>
      <c r="PCX21" s="660"/>
      <c r="PCY21" s="660"/>
      <c r="PCZ21" s="660"/>
      <c r="PDA21" s="660"/>
      <c r="PDB21" s="660"/>
      <c r="PDC21" s="660"/>
      <c r="PDD21" s="660"/>
      <c r="PDE21" s="660"/>
      <c r="PDF21" s="660"/>
      <c r="PDG21" s="660"/>
      <c r="PDH21" s="660"/>
      <c r="PDI21" s="660"/>
      <c r="PDJ21" s="660"/>
      <c r="PDK21" s="660"/>
      <c r="PDL21" s="660"/>
      <c r="PDM21" s="660"/>
      <c r="PDN21" s="660"/>
      <c r="PDO21" s="660"/>
      <c r="PDP21" s="660"/>
      <c r="PDQ21" s="660"/>
      <c r="PDR21" s="660"/>
      <c r="PDS21" s="660"/>
      <c r="PDT21" s="660"/>
      <c r="PDU21" s="660"/>
      <c r="PDV21" s="660"/>
      <c r="PDW21" s="660"/>
      <c r="PDX21" s="660"/>
      <c r="PDY21" s="660"/>
      <c r="PDZ21" s="660"/>
      <c r="PEA21" s="660"/>
      <c r="PEB21" s="660"/>
      <c r="PEC21" s="660"/>
      <c r="PED21" s="660"/>
      <c r="PEE21" s="660"/>
      <c r="PEF21" s="660"/>
      <c r="PEG21" s="660"/>
      <c r="PEH21" s="660"/>
      <c r="PEI21" s="660"/>
      <c r="PEJ21" s="660"/>
      <c r="PEK21" s="660"/>
      <c r="PEL21" s="660"/>
      <c r="PEM21" s="660"/>
      <c r="PEN21" s="660"/>
      <c r="PEO21" s="660"/>
      <c r="PEP21" s="660"/>
      <c r="PEQ21" s="660"/>
      <c r="PER21" s="660"/>
      <c r="PES21" s="660"/>
      <c r="PET21" s="660"/>
      <c r="PEU21" s="660"/>
      <c r="PEV21" s="660"/>
      <c r="PEW21" s="660"/>
      <c r="PEX21" s="660"/>
      <c r="PEY21" s="660"/>
      <c r="PEZ21" s="660"/>
      <c r="PFA21" s="660"/>
      <c r="PFB21" s="660"/>
      <c r="PFC21" s="660"/>
      <c r="PFD21" s="660"/>
      <c r="PFE21" s="660"/>
      <c r="PFF21" s="660"/>
      <c r="PFG21" s="660"/>
      <c r="PFH21" s="660"/>
      <c r="PFI21" s="660"/>
      <c r="PFJ21" s="660"/>
      <c r="PFK21" s="660"/>
      <c r="PFL21" s="660"/>
      <c r="PFM21" s="660"/>
      <c r="PFN21" s="660"/>
      <c r="PFO21" s="660"/>
      <c r="PFP21" s="660"/>
      <c r="PFQ21" s="660"/>
      <c r="PFR21" s="660"/>
      <c r="PFS21" s="660"/>
      <c r="PFT21" s="660"/>
      <c r="PFU21" s="660"/>
      <c r="PFV21" s="660"/>
      <c r="PFW21" s="660"/>
      <c r="PFX21" s="660"/>
      <c r="PFY21" s="660"/>
      <c r="PFZ21" s="660"/>
      <c r="PGA21" s="660"/>
      <c r="PGB21" s="660"/>
      <c r="PGC21" s="660"/>
      <c r="PGD21" s="660"/>
      <c r="PGE21" s="660"/>
      <c r="PGF21" s="660"/>
      <c r="PGG21" s="660"/>
      <c r="PGH21" s="660"/>
      <c r="PGI21" s="660"/>
      <c r="PGJ21" s="660"/>
      <c r="PGK21" s="660"/>
      <c r="PGL21" s="660"/>
      <c r="PGM21" s="660"/>
      <c r="PGN21" s="660"/>
      <c r="PGO21" s="660"/>
      <c r="PGP21" s="660"/>
      <c r="PGQ21" s="660"/>
      <c r="PGR21" s="660"/>
      <c r="PGS21" s="660"/>
      <c r="PGT21" s="660"/>
      <c r="PGU21" s="660"/>
      <c r="PGV21" s="660"/>
      <c r="PGW21" s="660"/>
      <c r="PGX21" s="660"/>
      <c r="PGY21" s="660"/>
      <c r="PGZ21" s="660"/>
      <c r="PHA21" s="660"/>
      <c r="PHB21" s="660"/>
      <c r="PHC21" s="660"/>
      <c r="PHD21" s="660"/>
      <c r="PHE21" s="660"/>
      <c r="PHF21" s="660"/>
      <c r="PHG21" s="660"/>
      <c r="PHH21" s="660"/>
      <c r="PHI21" s="660"/>
      <c r="PHJ21" s="660"/>
      <c r="PHK21" s="660"/>
      <c r="PHL21" s="660"/>
      <c r="PHM21" s="660"/>
      <c r="PHN21" s="660"/>
      <c r="PHO21" s="660"/>
      <c r="PHP21" s="660"/>
      <c r="PHQ21" s="660"/>
      <c r="PHR21" s="660"/>
      <c r="PHS21" s="660"/>
      <c r="PHT21" s="660"/>
      <c r="PHU21" s="660"/>
      <c r="PHV21" s="660"/>
      <c r="PHW21" s="660"/>
      <c r="PHX21" s="660"/>
      <c r="PHY21" s="660"/>
      <c r="PHZ21" s="660"/>
      <c r="PIA21" s="660"/>
      <c r="PIB21" s="660"/>
      <c r="PIC21" s="660"/>
      <c r="PID21" s="660"/>
      <c r="PIE21" s="660"/>
      <c r="PIF21" s="660"/>
      <c r="PIG21" s="660"/>
      <c r="PIH21" s="660"/>
      <c r="PII21" s="660"/>
      <c r="PIJ21" s="660"/>
      <c r="PIK21" s="660"/>
      <c r="PIL21" s="660"/>
      <c r="PIM21" s="660"/>
      <c r="PIN21" s="660"/>
      <c r="PIO21" s="660"/>
      <c r="PIP21" s="660"/>
      <c r="PIQ21" s="660"/>
      <c r="PIR21" s="660"/>
      <c r="PIS21" s="660"/>
      <c r="PIT21" s="660"/>
      <c r="PIU21" s="660"/>
      <c r="PIV21" s="660"/>
      <c r="PIW21" s="660"/>
      <c r="PIX21" s="660"/>
      <c r="PIY21" s="660"/>
      <c r="PIZ21" s="660"/>
      <c r="PJA21" s="660"/>
      <c r="PJB21" s="660"/>
      <c r="PJC21" s="660"/>
      <c r="PJD21" s="660"/>
      <c r="PJE21" s="660"/>
      <c r="PJF21" s="660"/>
      <c r="PJG21" s="660"/>
      <c r="PJH21" s="660"/>
      <c r="PJI21" s="660"/>
      <c r="PJJ21" s="660"/>
      <c r="PJK21" s="660"/>
      <c r="PJL21" s="660"/>
      <c r="PJM21" s="660"/>
      <c r="PJN21" s="660"/>
      <c r="PJO21" s="660"/>
      <c r="PJP21" s="660"/>
      <c r="PJQ21" s="660"/>
      <c r="PJR21" s="660"/>
      <c r="PJS21" s="660"/>
      <c r="PJT21" s="660"/>
      <c r="PJU21" s="660"/>
      <c r="PJV21" s="660"/>
      <c r="PJW21" s="660"/>
      <c r="PJX21" s="660"/>
      <c r="PJY21" s="660"/>
      <c r="PJZ21" s="660"/>
      <c r="PKA21" s="660"/>
      <c r="PKB21" s="660"/>
      <c r="PKC21" s="660"/>
      <c r="PKD21" s="660"/>
      <c r="PKE21" s="660"/>
      <c r="PKF21" s="660"/>
      <c r="PKG21" s="660"/>
      <c r="PKH21" s="660"/>
      <c r="PKI21" s="660"/>
      <c r="PKJ21" s="660"/>
      <c r="PKK21" s="660"/>
      <c r="PKL21" s="660"/>
      <c r="PKM21" s="660"/>
      <c r="PKN21" s="660"/>
      <c r="PKO21" s="660"/>
      <c r="PKP21" s="660"/>
      <c r="PKQ21" s="660"/>
      <c r="PKR21" s="660"/>
      <c r="PKS21" s="660"/>
      <c r="PKT21" s="660"/>
      <c r="PKU21" s="660"/>
      <c r="PKV21" s="660"/>
      <c r="PKW21" s="660"/>
      <c r="PKX21" s="660"/>
      <c r="PKY21" s="660"/>
      <c r="PKZ21" s="660"/>
      <c r="PLA21" s="660"/>
      <c r="PLB21" s="660"/>
      <c r="PLC21" s="660"/>
      <c r="PLD21" s="660"/>
      <c r="PLE21" s="660"/>
      <c r="PLF21" s="660"/>
      <c r="PLG21" s="660"/>
      <c r="PLH21" s="660"/>
      <c r="PLI21" s="660"/>
      <c r="PLJ21" s="660"/>
      <c r="PLK21" s="660"/>
      <c r="PLL21" s="660"/>
      <c r="PLM21" s="660"/>
      <c r="PLN21" s="660"/>
      <c r="PLO21" s="660"/>
      <c r="PLP21" s="660"/>
      <c r="PLQ21" s="660"/>
      <c r="PLR21" s="660"/>
      <c r="PLS21" s="660"/>
      <c r="PLT21" s="660"/>
      <c r="PLU21" s="660"/>
      <c r="PLV21" s="660"/>
      <c r="PLW21" s="660"/>
      <c r="PLX21" s="660"/>
      <c r="PLY21" s="660"/>
      <c r="PLZ21" s="660"/>
      <c r="PMA21" s="660"/>
      <c r="PMB21" s="660"/>
      <c r="PMC21" s="660"/>
      <c r="PMD21" s="660"/>
      <c r="PME21" s="660"/>
      <c r="PMF21" s="660"/>
      <c r="PMG21" s="660"/>
      <c r="PMH21" s="660"/>
      <c r="PMI21" s="660"/>
      <c r="PMJ21" s="660"/>
      <c r="PMK21" s="660"/>
      <c r="PML21" s="660"/>
      <c r="PMM21" s="660"/>
      <c r="PMN21" s="660"/>
      <c r="PMO21" s="660"/>
      <c r="PMP21" s="660"/>
      <c r="PMQ21" s="660"/>
      <c r="PMR21" s="660"/>
      <c r="PMS21" s="660"/>
      <c r="PMT21" s="660"/>
      <c r="PMU21" s="660"/>
      <c r="PMV21" s="660"/>
      <c r="PMW21" s="660"/>
      <c r="PMX21" s="660"/>
      <c r="PMY21" s="660"/>
      <c r="PMZ21" s="660"/>
      <c r="PNA21" s="660"/>
      <c r="PNB21" s="660"/>
      <c r="PNC21" s="660"/>
      <c r="PND21" s="660"/>
      <c r="PNE21" s="660"/>
      <c r="PNF21" s="660"/>
      <c r="PNG21" s="660"/>
      <c r="PNH21" s="660"/>
      <c r="PNI21" s="660"/>
      <c r="PNJ21" s="660"/>
      <c r="PNK21" s="660"/>
      <c r="PNL21" s="660"/>
      <c r="PNM21" s="660"/>
      <c r="PNN21" s="660"/>
      <c r="PNO21" s="660"/>
      <c r="PNP21" s="660"/>
      <c r="PNQ21" s="660"/>
      <c r="PNR21" s="660"/>
      <c r="PNS21" s="660"/>
      <c r="PNT21" s="660"/>
      <c r="PNU21" s="660"/>
      <c r="PNV21" s="660"/>
      <c r="PNW21" s="660"/>
      <c r="PNX21" s="660"/>
      <c r="PNY21" s="660"/>
      <c r="PNZ21" s="660"/>
      <c r="POA21" s="660"/>
      <c r="POB21" s="660"/>
      <c r="POC21" s="660"/>
      <c r="POD21" s="660"/>
      <c r="POE21" s="660"/>
      <c r="POF21" s="660"/>
      <c r="POG21" s="660"/>
      <c r="POH21" s="660"/>
      <c r="POI21" s="660"/>
      <c r="POJ21" s="660"/>
      <c r="POK21" s="660"/>
      <c r="POL21" s="660"/>
      <c r="POM21" s="660"/>
      <c r="PON21" s="660"/>
      <c r="POO21" s="660"/>
      <c r="POP21" s="660"/>
      <c r="POQ21" s="660"/>
      <c r="POR21" s="660"/>
      <c r="POS21" s="660"/>
      <c r="POT21" s="660"/>
      <c r="POU21" s="660"/>
      <c r="POV21" s="660"/>
      <c r="POW21" s="660"/>
      <c r="POX21" s="660"/>
      <c r="POY21" s="660"/>
      <c r="POZ21" s="660"/>
      <c r="PPA21" s="660"/>
      <c r="PPB21" s="660"/>
      <c r="PPC21" s="660"/>
      <c r="PPD21" s="660"/>
      <c r="PPE21" s="660"/>
      <c r="PPF21" s="660"/>
      <c r="PPG21" s="660"/>
      <c r="PPH21" s="660"/>
      <c r="PPI21" s="660"/>
      <c r="PPJ21" s="660"/>
      <c r="PPK21" s="660"/>
      <c r="PPL21" s="660"/>
      <c r="PPM21" s="660"/>
      <c r="PPN21" s="660"/>
      <c r="PPO21" s="660"/>
      <c r="PPP21" s="660"/>
      <c r="PPQ21" s="660"/>
      <c r="PPR21" s="660"/>
      <c r="PPS21" s="660"/>
      <c r="PPT21" s="660"/>
      <c r="PPU21" s="660"/>
      <c r="PPV21" s="660"/>
      <c r="PPW21" s="660"/>
      <c r="PPX21" s="660"/>
      <c r="PPY21" s="660"/>
      <c r="PPZ21" s="660"/>
      <c r="PQA21" s="660"/>
      <c r="PQB21" s="660"/>
      <c r="PQC21" s="660"/>
      <c r="PQD21" s="660"/>
      <c r="PQE21" s="660"/>
      <c r="PQF21" s="660"/>
      <c r="PQG21" s="660"/>
      <c r="PQH21" s="660"/>
      <c r="PQI21" s="660"/>
      <c r="PQJ21" s="660"/>
      <c r="PQK21" s="660"/>
      <c r="PQL21" s="660"/>
      <c r="PQM21" s="660"/>
      <c r="PQN21" s="660"/>
      <c r="PQO21" s="660"/>
      <c r="PQP21" s="660"/>
      <c r="PQQ21" s="660"/>
      <c r="PQR21" s="660"/>
      <c r="PQS21" s="660"/>
      <c r="PQT21" s="660"/>
      <c r="PQU21" s="660"/>
      <c r="PQV21" s="660"/>
      <c r="PQW21" s="660"/>
      <c r="PQX21" s="660"/>
      <c r="PQY21" s="660"/>
      <c r="PQZ21" s="660"/>
      <c r="PRA21" s="660"/>
      <c r="PRB21" s="660"/>
      <c r="PRC21" s="660"/>
      <c r="PRD21" s="660"/>
      <c r="PRE21" s="660"/>
      <c r="PRF21" s="660"/>
      <c r="PRG21" s="660"/>
      <c r="PRH21" s="660"/>
      <c r="PRI21" s="660"/>
      <c r="PRJ21" s="660"/>
      <c r="PRK21" s="660"/>
      <c r="PRL21" s="660"/>
      <c r="PRM21" s="660"/>
      <c r="PRN21" s="660"/>
      <c r="PRO21" s="660"/>
      <c r="PRP21" s="660"/>
      <c r="PRQ21" s="660"/>
      <c r="PRR21" s="660"/>
      <c r="PRS21" s="660"/>
      <c r="PRT21" s="660"/>
      <c r="PRU21" s="660"/>
      <c r="PRV21" s="660"/>
      <c r="PRW21" s="660"/>
      <c r="PRX21" s="660"/>
      <c r="PRY21" s="660"/>
      <c r="PRZ21" s="660"/>
      <c r="PSA21" s="660"/>
      <c r="PSB21" s="660"/>
      <c r="PSC21" s="660"/>
      <c r="PSD21" s="660"/>
      <c r="PSE21" s="660"/>
      <c r="PSF21" s="660"/>
      <c r="PSG21" s="660"/>
      <c r="PSH21" s="660"/>
      <c r="PSI21" s="660"/>
      <c r="PSJ21" s="660"/>
      <c r="PSK21" s="660"/>
      <c r="PSL21" s="660"/>
      <c r="PSM21" s="660"/>
      <c r="PSN21" s="660"/>
      <c r="PSO21" s="660"/>
      <c r="PSP21" s="660"/>
      <c r="PSQ21" s="660"/>
      <c r="PSR21" s="660"/>
      <c r="PSS21" s="660"/>
      <c r="PST21" s="660"/>
      <c r="PSU21" s="660"/>
      <c r="PSV21" s="660"/>
      <c r="PSW21" s="660"/>
      <c r="PSX21" s="660"/>
      <c r="PSY21" s="660"/>
      <c r="PSZ21" s="660"/>
      <c r="PTA21" s="660"/>
      <c r="PTB21" s="660"/>
      <c r="PTC21" s="660"/>
      <c r="PTD21" s="660"/>
      <c r="PTE21" s="660"/>
      <c r="PTF21" s="660"/>
      <c r="PTG21" s="660"/>
      <c r="PTH21" s="660"/>
      <c r="PTI21" s="660"/>
      <c r="PTJ21" s="660"/>
      <c r="PTK21" s="660"/>
      <c r="PTL21" s="660"/>
      <c r="PTM21" s="660"/>
      <c r="PTN21" s="660"/>
      <c r="PTO21" s="660"/>
      <c r="PTP21" s="660"/>
      <c r="PTQ21" s="660"/>
      <c r="PTR21" s="660"/>
      <c r="PTS21" s="660"/>
      <c r="PTT21" s="660"/>
      <c r="PTU21" s="660"/>
      <c r="PTV21" s="660"/>
      <c r="PTW21" s="660"/>
      <c r="PTX21" s="660"/>
      <c r="PTY21" s="660"/>
      <c r="PTZ21" s="660"/>
      <c r="PUA21" s="660"/>
      <c r="PUB21" s="660"/>
      <c r="PUC21" s="660"/>
      <c r="PUD21" s="660"/>
      <c r="PUE21" s="660"/>
      <c r="PUF21" s="660"/>
      <c r="PUG21" s="660"/>
      <c r="PUH21" s="660"/>
      <c r="PUI21" s="660"/>
      <c r="PUJ21" s="660"/>
      <c r="PUK21" s="660"/>
      <c r="PUL21" s="660"/>
      <c r="PUM21" s="660"/>
      <c r="PUN21" s="660"/>
      <c r="PUO21" s="660"/>
      <c r="PUP21" s="660"/>
      <c r="PUQ21" s="660"/>
      <c r="PUR21" s="660"/>
      <c r="PUS21" s="660"/>
      <c r="PUT21" s="660"/>
      <c r="PUU21" s="660"/>
      <c r="PUV21" s="660"/>
      <c r="PUW21" s="660"/>
      <c r="PUX21" s="660"/>
      <c r="PUY21" s="660"/>
      <c r="PUZ21" s="660"/>
      <c r="PVA21" s="660"/>
      <c r="PVB21" s="660"/>
      <c r="PVC21" s="660"/>
      <c r="PVD21" s="660"/>
      <c r="PVE21" s="660"/>
      <c r="PVF21" s="660"/>
      <c r="PVG21" s="660"/>
      <c r="PVH21" s="660"/>
      <c r="PVI21" s="660"/>
      <c r="PVJ21" s="660"/>
      <c r="PVK21" s="660"/>
      <c r="PVL21" s="660"/>
      <c r="PVM21" s="660"/>
      <c r="PVN21" s="660"/>
      <c r="PVO21" s="660"/>
      <c r="PVP21" s="660"/>
      <c r="PVQ21" s="660"/>
      <c r="PVR21" s="660"/>
      <c r="PVS21" s="660"/>
      <c r="PVT21" s="660"/>
      <c r="PVU21" s="660"/>
      <c r="PVV21" s="660"/>
      <c r="PVW21" s="660"/>
      <c r="PVX21" s="660"/>
      <c r="PVY21" s="660"/>
      <c r="PVZ21" s="660"/>
      <c r="PWA21" s="660"/>
      <c r="PWB21" s="660"/>
      <c r="PWC21" s="660"/>
      <c r="PWD21" s="660"/>
      <c r="PWE21" s="660"/>
      <c r="PWF21" s="660"/>
      <c r="PWG21" s="660"/>
      <c r="PWH21" s="660"/>
      <c r="PWI21" s="660"/>
      <c r="PWJ21" s="660"/>
      <c r="PWK21" s="660"/>
      <c r="PWL21" s="660"/>
      <c r="PWM21" s="660"/>
      <c r="PWN21" s="660"/>
      <c r="PWO21" s="660"/>
      <c r="PWP21" s="660"/>
      <c r="PWQ21" s="660"/>
      <c r="PWR21" s="660"/>
      <c r="PWS21" s="660"/>
      <c r="PWT21" s="660"/>
      <c r="PWU21" s="660"/>
      <c r="PWV21" s="660"/>
      <c r="PWW21" s="660"/>
      <c r="PWX21" s="660"/>
      <c r="PWY21" s="660"/>
      <c r="PWZ21" s="660"/>
      <c r="PXA21" s="660"/>
      <c r="PXB21" s="660"/>
      <c r="PXC21" s="660"/>
      <c r="PXD21" s="660"/>
      <c r="PXE21" s="660"/>
      <c r="PXF21" s="660"/>
      <c r="PXG21" s="660"/>
      <c r="PXH21" s="660"/>
      <c r="PXI21" s="660"/>
      <c r="PXJ21" s="660"/>
      <c r="PXK21" s="660"/>
      <c r="PXL21" s="660"/>
      <c r="PXM21" s="660"/>
      <c r="PXN21" s="660"/>
      <c r="PXO21" s="660"/>
      <c r="PXP21" s="660"/>
      <c r="PXQ21" s="660"/>
      <c r="PXR21" s="660"/>
      <c r="PXS21" s="660"/>
      <c r="PXT21" s="660"/>
      <c r="PXU21" s="660"/>
      <c r="PXV21" s="660"/>
      <c r="PXW21" s="660"/>
      <c r="PXX21" s="660"/>
      <c r="PXY21" s="660"/>
      <c r="PXZ21" s="660"/>
      <c r="PYA21" s="660"/>
      <c r="PYB21" s="660"/>
      <c r="PYC21" s="660"/>
      <c r="PYD21" s="660"/>
      <c r="PYE21" s="660"/>
      <c r="PYF21" s="660"/>
      <c r="PYG21" s="660"/>
      <c r="PYH21" s="660"/>
      <c r="PYI21" s="660"/>
      <c r="PYJ21" s="660"/>
      <c r="PYK21" s="660"/>
      <c r="PYL21" s="660"/>
      <c r="PYM21" s="660"/>
      <c r="PYN21" s="660"/>
      <c r="PYO21" s="660"/>
      <c r="PYP21" s="660"/>
      <c r="PYQ21" s="660"/>
      <c r="PYR21" s="660"/>
      <c r="PYS21" s="660"/>
      <c r="PYT21" s="660"/>
      <c r="PYU21" s="660"/>
      <c r="PYV21" s="660"/>
      <c r="PYW21" s="660"/>
      <c r="PYX21" s="660"/>
      <c r="PYY21" s="660"/>
      <c r="PYZ21" s="660"/>
      <c r="PZA21" s="660"/>
      <c r="PZB21" s="660"/>
      <c r="PZC21" s="660"/>
      <c r="PZD21" s="660"/>
      <c r="PZE21" s="660"/>
      <c r="PZF21" s="660"/>
      <c r="PZG21" s="660"/>
      <c r="PZH21" s="660"/>
      <c r="PZI21" s="660"/>
      <c r="PZJ21" s="660"/>
      <c r="PZK21" s="660"/>
      <c r="PZL21" s="660"/>
      <c r="PZM21" s="660"/>
      <c r="PZN21" s="660"/>
      <c r="PZO21" s="660"/>
      <c r="PZP21" s="660"/>
      <c r="PZQ21" s="660"/>
      <c r="PZR21" s="660"/>
      <c r="PZS21" s="660"/>
      <c r="PZT21" s="660"/>
      <c r="PZU21" s="660"/>
      <c r="PZV21" s="660"/>
      <c r="PZW21" s="660"/>
      <c r="PZX21" s="660"/>
      <c r="PZY21" s="660"/>
      <c r="PZZ21" s="660"/>
      <c r="QAA21" s="660"/>
      <c r="QAB21" s="660"/>
      <c r="QAC21" s="660"/>
      <c r="QAD21" s="660"/>
      <c r="QAE21" s="660"/>
      <c r="QAF21" s="660"/>
      <c r="QAG21" s="660"/>
      <c r="QAH21" s="660"/>
      <c r="QAI21" s="660"/>
      <c r="QAJ21" s="660"/>
      <c r="QAK21" s="660"/>
      <c r="QAL21" s="660"/>
      <c r="QAM21" s="660"/>
      <c r="QAN21" s="660"/>
      <c r="QAO21" s="660"/>
      <c r="QAP21" s="660"/>
      <c r="QAQ21" s="660"/>
      <c r="QAR21" s="660"/>
      <c r="QAS21" s="660"/>
      <c r="QAT21" s="660"/>
      <c r="QAU21" s="660"/>
      <c r="QAV21" s="660"/>
      <c r="QAW21" s="660"/>
      <c r="QAX21" s="660"/>
      <c r="QAY21" s="660"/>
      <c r="QAZ21" s="660"/>
      <c r="QBA21" s="660"/>
      <c r="QBB21" s="660"/>
      <c r="QBC21" s="660"/>
      <c r="QBD21" s="660"/>
      <c r="QBE21" s="660"/>
      <c r="QBF21" s="660"/>
      <c r="QBG21" s="660"/>
      <c r="QBH21" s="660"/>
      <c r="QBI21" s="660"/>
      <c r="QBJ21" s="660"/>
      <c r="QBK21" s="660"/>
      <c r="QBL21" s="660"/>
      <c r="QBM21" s="660"/>
      <c r="QBN21" s="660"/>
      <c r="QBO21" s="660"/>
      <c r="QBP21" s="660"/>
      <c r="QBQ21" s="660"/>
      <c r="QBR21" s="660"/>
      <c r="QBS21" s="660"/>
      <c r="QBT21" s="660"/>
      <c r="QBU21" s="660"/>
      <c r="QBV21" s="660"/>
      <c r="QBW21" s="660"/>
      <c r="QBX21" s="660"/>
      <c r="QBY21" s="660"/>
      <c r="QBZ21" s="660"/>
      <c r="QCA21" s="660"/>
      <c r="QCB21" s="660"/>
      <c r="QCC21" s="660"/>
      <c r="QCD21" s="660"/>
      <c r="QCE21" s="660"/>
      <c r="QCF21" s="660"/>
      <c r="QCG21" s="660"/>
      <c r="QCH21" s="660"/>
      <c r="QCI21" s="660"/>
      <c r="QCJ21" s="660"/>
      <c r="QCK21" s="660"/>
      <c r="QCL21" s="660"/>
      <c r="QCM21" s="660"/>
      <c r="QCN21" s="660"/>
      <c r="QCO21" s="660"/>
      <c r="QCP21" s="660"/>
      <c r="QCQ21" s="660"/>
      <c r="QCR21" s="660"/>
      <c r="QCS21" s="660"/>
      <c r="QCT21" s="660"/>
      <c r="QCU21" s="660"/>
      <c r="QCV21" s="660"/>
      <c r="QCW21" s="660"/>
      <c r="QCX21" s="660"/>
      <c r="QCY21" s="660"/>
      <c r="QCZ21" s="660"/>
      <c r="QDA21" s="660"/>
      <c r="QDB21" s="660"/>
      <c r="QDC21" s="660"/>
      <c r="QDD21" s="660"/>
      <c r="QDE21" s="660"/>
      <c r="QDF21" s="660"/>
      <c r="QDG21" s="660"/>
      <c r="QDH21" s="660"/>
      <c r="QDI21" s="660"/>
      <c r="QDJ21" s="660"/>
      <c r="QDK21" s="660"/>
      <c r="QDL21" s="660"/>
      <c r="QDM21" s="660"/>
      <c r="QDN21" s="660"/>
      <c r="QDO21" s="660"/>
      <c r="QDP21" s="660"/>
      <c r="QDQ21" s="660"/>
      <c r="QDR21" s="660"/>
      <c r="QDS21" s="660"/>
      <c r="QDT21" s="660"/>
      <c r="QDU21" s="660"/>
      <c r="QDV21" s="660"/>
      <c r="QDW21" s="660"/>
      <c r="QDX21" s="660"/>
      <c r="QDY21" s="660"/>
      <c r="QDZ21" s="660"/>
      <c r="QEA21" s="660"/>
      <c r="QEB21" s="660"/>
      <c r="QEC21" s="660"/>
      <c r="QED21" s="660"/>
      <c r="QEE21" s="660"/>
      <c r="QEF21" s="660"/>
      <c r="QEG21" s="660"/>
      <c r="QEH21" s="660"/>
      <c r="QEI21" s="660"/>
      <c r="QEJ21" s="660"/>
      <c r="QEK21" s="660"/>
      <c r="QEL21" s="660"/>
      <c r="QEM21" s="660"/>
      <c r="QEN21" s="660"/>
      <c r="QEO21" s="660"/>
      <c r="QEP21" s="660"/>
      <c r="QEQ21" s="660"/>
      <c r="QER21" s="660"/>
      <c r="QES21" s="660"/>
      <c r="QET21" s="660"/>
      <c r="QEU21" s="660"/>
      <c r="QEV21" s="660"/>
      <c r="QEW21" s="660"/>
      <c r="QEX21" s="660"/>
      <c r="QEY21" s="660"/>
      <c r="QEZ21" s="660"/>
      <c r="QFA21" s="660"/>
      <c r="QFB21" s="660"/>
      <c r="QFC21" s="660"/>
      <c r="QFD21" s="660"/>
      <c r="QFE21" s="660"/>
      <c r="QFF21" s="660"/>
      <c r="QFG21" s="660"/>
      <c r="QFH21" s="660"/>
      <c r="QFI21" s="660"/>
      <c r="QFJ21" s="660"/>
      <c r="QFK21" s="660"/>
      <c r="QFL21" s="660"/>
      <c r="QFM21" s="660"/>
      <c r="QFN21" s="660"/>
      <c r="QFO21" s="660"/>
      <c r="QFP21" s="660"/>
      <c r="QFQ21" s="660"/>
      <c r="QFR21" s="660"/>
      <c r="QFS21" s="660"/>
      <c r="QFT21" s="660"/>
      <c r="QFU21" s="660"/>
      <c r="QFV21" s="660"/>
      <c r="QFW21" s="660"/>
      <c r="QFX21" s="660"/>
      <c r="QFY21" s="660"/>
      <c r="QFZ21" s="660"/>
      <c r="QGA21" s="660"/>
      <c r="QGB21" s="660"/>
      <c r="QGC21" s="660"/>
      <c r="QGD21" s="660"/>
      <c r="QGE21" s="660"/>
      <c r="QGF21" s="660"/>
      <c r="QGG21" s="660"/>
      <c r="QGH21" s="660"/>
      <c r="QGI21" s="660"/>
      <c r="QGJ21" s="660"/>
      <c r="QGK21" s="660"/>
      <c r="QGL21" s="660"/>
      <c r="QGM21" s="660"/>
      <c r="QGN21" s="660"/>
      <c r="QGO21" s="660"/>
      <c r="QGP21" s="660"/>
      <c r="QGQ21" s="660"/>
      <c r="QGR21" s="660"/>
      <c r="QGS21" s="660"/>
      <c r="QGT21" s="660"/>
      <c r="QGU21" s="660"/>
      <c r="QGV21" s="660"/>
      <c r="QGW21" s="660"/>
      <c r="QGX21" s="660"/>
      <c r="QGY21" s="660"/>
      <c r="QGZ21" s="660"/>
      <c r="QHA21" s="660"/>
      <c r="QHB21" s="660"/>
      <c r="QHC21" s="660"/>
      <c r="QHD21" s="660"/>
      <c r="QHE21" s="660"/>
      <c r="QHF21" s="660"/>
      <c r="QHG21" s="660"/>
      <c r="QHH21" s="660"/>
      <c r="QHI21" s="660"/>
      <c r="QHJ21" s="660"/>
      <c r="QHK21" s="660"/>
      <c r="QHL21" s="660"/>
      <c r="QHM21" s="660"/>
      <c r="QHN21" s="660"/>
      <c r="QHO21" s="660"/>
      <c r="QHP21" s="660"/>
      <c r="QHQ21" s="660"/>
      <c r="QHR21" s="660"/>
      <c r="QHS21" s="660"/>
      <c r="QHT21" s="660"/>
      <c r="QHU21" s="660"/>
      <c r="QHV21" s="660"/>
      <c r="QHW21" s="660"/>
      <c r="QHX21" s="660"/>
      <c r="QHY21" s="660"/>
      <c r="QHZ21" s="660"/>
      <c r="QIA21" s="660"/>
      <c r="QIB21" s="660"/>
      <c r="QIC21" s="660"/>
      <c r="QID21" s="660"/>
      <c r="QIE21" s="660"/>
      <c r="QIF21" s="660"/>
      <c r="QIG21" s="660"/>
      <c r="QIH21" s="660"/>
      <c r="QII21" s="660"/>
      <c r="QIJ21" s="660"/>
      <c r="QIK21" s="660"/>
      <c r="QIL21" s="660"/>
      <c r="QIM21" s="660"/>
      <c r="QIN21" s="660"/>
      <c r="QIO21" s="660"/>
      <c r="QIP21" s="660"/>
      <c r="QIQ21" s="660"/>
      <c r="QIR21" s="660"/>
      <c r="QIS21" s="660"/>
      <c r="QIT21" s="660"/>
      <c r="QIU21" s="660"/>
      <c r="QIV21" s="660"/>
      <c r="QIW21" s="660"/>
      <c r="QIX21" s="660"/>
      <c r="QIY21" s="660"/>
      <c r="QIZ21" s="660"/>
      <c r="QJA21" s="660"/>
      <c r="QJB21" s="660"/>
      <c r="QJC21" s="660"/>
      <c r="QJD21" s="660"/>
      <c r="QJE21" s="660"/>
      <c r="QJF21" s="660"/>
      <c r="QJG21" s="660"/>
      <c r="QJH21" s="660"/>
      <c r="QJI21" s="660"/>
      <c r="QJJ21" s="660"/>
      <c r="QJK21" s="660"/>
      <c r="QJL21" s="660"/>
      <c r="QJM21" s="660"/>
      <c r="QJN21" s="660"/>
      <c r="QJO21" s="660"/>
      <c r="QJP21" s="660"/>
      <c r="QJQ21" s="660"/>
      <c r="QJR21" s="660"/>
      <c r="QJS21" s="660"/>
      <c r="QJT21" s="660"/>
      <c r="QJU21" s="660"/>
      <c r="QJV21" s="660"/>
      <c r="QJW21" s="660"/>
      <c r="QJX21" s="660"/>
      <c r="QJY21" s="660"/>
      <c r="QJZ21" s="660"/>
      <c r="QKA21" s="660"/>
      <c r="QKB21" s="660"/>
      <c r="QKC21" s="660"/>
      <c r="QKD21" s="660"/>
      <c r="QKE21" s="660"/>
      <c r="QKF21" s="660"/>
      <c r="QKG21" s="660"/>
      <c r="QKH21" s="660"/>
      <c r="QKI21" s="660"/>
      <c r="QKJ21" s="660"/>
      <c r="QKK21" s="660"/>
      <c r="QKL21" s="660"/>
      <c r="QKM21" s="660"/>
      <c r="QKN21" s="660"/>
      <c r="QKO21" s="660"/>
      <c r="QKP21" s="660"/>
      <c r="QKQ21" s="660"/>
      <c r="QKR21" s="660"/>
      <c r="QKS21" s="660"/>
      <c r="QKT21" s="660"/>
      <c r="QKU21" s="660"/>
      <c r="QKV21" s="660"/>
      <c r="QKW21" s="660"/>
      <c r="QKX21" s="660"/>
      <c r="QKY21" s="660"/>
      <c r="QKZ21" s="660"/>
      <c r="QLA21" s="660"/>
      <c r="QLB21" s="660"/>
      <c r="QLC21" s="660"/>
      <c r="QLD21" s="660"/>
      <c r="QLE21" s="660"/>
      <c r="QLF21" s="660"/>
      <c r="QLG21" s="660"/>
      <c r="QLH21" s="660"/>
      <c r="QLI21" s="660"/>
      <c r="QLJ21" s="660"/>
      <c r="QLK21" s="660"/>
      <c r="QLL21" s="660"/>
      <c r="QLM21" s="660"/>
      <c r="QLN21" s="660"/>
      <c r="QLO21" s="660"/>
      <c r="QLP21" s="660"/>
      <c r="QLQ21" s="660"/>
      <c r="QLR21" s="660"/>
      <c r="QLS21" s="660"/>
      <c r="QLT21" s="660"/>
      <c r="QLU21" s="660"/>
      <c r="QLV21" s="660"/>
      <c r="QLW21" s="660"/>
      <c r="QLX21" s="660"/>
      <c r="QLY21" s="660"/>
      <c r="QLZ21" s="660"/>
      <c r="QMA21" s="660"/>
      <c r="QMB21" s="660"/>
      <c r="QMC21" s="660"/>
      <c r="QMD21" s="660"/>
      <c r="QME21" s="660"/>
      <c r="QMF21" s="660"/>
      <c r="QMG21" s="660"/>
      <c r="QMH21" s="660"/>
      <c r="QMI21" s="660"/>
      <c r="QMJ21" s="660"/>
      <c r="QMK21" s="660"/>
      <c r="QML21" s="660"/>
      <c r="QMM21" s="660"/>
      <c r="QMN21" s="660"/>
      <c r="QMO21" s="660"/>
      <c r="QMP21" s="660"/>
      <c r="QMQ21" s="660"/>
      <c r="QMR21" s="660"/>
      <c r="QMS21" s="660"/>
      <c r="QMT21" s="660"/>
      <c r="QMU21" s="660"/>
      <c r="QMV21" s="660"/>
      <c r="QMW21" s="660"/>
      <c r="QMX21" s="660"/>
      <c r="QMY21" s="660"/>
      <c r="QMZ21" s="660"/>
      <c r="QNA21" s="660"/>
      <c r="QNB21" s="660"/>
      <c r="QNC21" s="660"/>
      <c r="QND21" s="660"/>
      <c r="QNE21" s="660"/>
      <c r="QNF21" s="660"/>
      <c r="QNG21" s="660"/>
      <c r="QNH21" s="660"/>
      <c r="QNI21" s="660"/>
      <c r="QNJ21" s="660"/>
      <c r="QNK21" s="660"/>
      <c r="QNL21" s="660"/>
      <c r="QNM21" s="660"/>
      <c r="QNN21" s="660"/>
      <c r="QNO21" s="660"/>
      <c r="QNP21" s="660"/>
      <c r="QNQ21" s="660"/>
      <c r="QNR21" s="660"/>
      <c r="QNS21" s="660"/>
      <c r="QNT21" s="660"/>
      <c r="QNU21" s="660"/>
      <c r="QNV21" s="660"/>
      <c r="QNW21" s="660"/>
      <c r="QNX21" s="660"/>
      <c r="QNY21" s="660"/>
      <c r="QNZ21" s="660"/>
      <c r="QOA21" s="660"/>
      <c r="QOB21" s="660"/>
      <c r="QOC21" s="660"/>
      <c r="QOD21" s="660"/>
      <c r="QOE21" s="660"/>
      <c r="QOF21" s="660"/>
      <c r="QOG21" s="660"/>
      <c r="QOH21" s="660"/>
      <c r="QOI21" s="660"/>
      <c r="QOJ21" s="660"/>
      <c r="QOK21" s="660"/>
      <c r="QOL21" s="660"/>
      <c r="QOM21" s="660"/>
      <c r="QON21" s="660"/>
      <c r="QOO21" s="660"/>
      <c r="QOP21" s="660"/>
      <c r="QOQ21" s="660"/>
      <c r="QOR21" s="660"/>
      <c r="QOS21" s="660"/>
      <c r="QOT21" s="660"/>
      <c r="QOU21" s="660"/>
      <c r="QOV21" s="660"/>
      <c r="QOW21" s="660"/>
      <c r="QOX21" s="660"/>
      <c r="QOY21" s="660"/>
      <c r="QOZ21" s="660"/>
      <c r="QPA21" s="660"/>
      <c r="QPB21" s="660"/>
      <c r="QPC21" s="660"/>
      <c r="QPD21" s="660"/>
      <c r="QPE21" s="660"/>
      <c r="QPF21" s="660"/>
      <c r="QPG21" s="660"/>
      <c r="QPH21" s="660"/>
      <c r="QPI21" s="660"/>
      <c r="QPJ21" s="660"/>
      <c r="QPK21" s="660"/>
      <c r="QPL21" s="660"/>
      <c r="QPM21" s="660"/>
      <c r="QPN21" s="660"/>
      <c r="QPO21" s="660"/>
      <c r="QPP21" s="660"/>
      <c r="QPQ21" s="660"/>
      <c r="QPR21" s="660"/>
      <c r="QPS21" s="660"/>
      <c r="QPT21" s="660"/>
      <c r="QPU21" s="660"/>
      <c r="QPV21" s="660"/>
      <c r="QPW21" s="660"/>
      <c r="QPX21" s="660"/>
      <c r="QPY21" s="660"/>
      <c r="QPZ21" s="660"/>
      <c r="QQA21" s="660"/>
      <c r="QQB21" s="660"/>
      <c r="QQC21" s="660"/>
      <c r="QQD21" s="660"/>
      <c r="QQE21" s="660"/>
      <c r="QQF21" s="660"/>
      <c r="QQG21" s="660"/>
      <c r="QQH21" s="660"/>
      <c r="QQI21" s="660"/>
      <c r="QQJ21" s="660"/>
      <c r="QQK21" s="660"/>
      <c r="QQL21" s="660"/>
      <c r="QQM21" s="660"/>
      <c r="QQN21" s="660"/>
      <c r="QQO21" s="660"/>
      <c r="QQP21" s="660"/>
      <c r="QQQ21" s="660"/>
      <c r="QQR21" s="660"/>
      <c r="QQS21" s="660"/>
      <c r="QQT21" s="660"/>
      <c r="QQU21" s="660"/>
      <c r="QQV21" s="660"/>
      <c r="QQW21" s="660"/>
      <c r="QQX21" s="660"/>
      <c r="QQY21" s="660"/>
      <c r="QQZ21" s="660"/>
      <c r="QRA21" s="660"/>
      <c r="QRB21" s="660"/>
      <c r="QRC21" s="660"/>
      <c r="QRD21" s="660"/>
      <c r="QRE21" s="660"/>
      <c r="QRF21" s="660"/>
      <c r="QRG21" s="660"/>
      <c r="QRH21" s="660"/>
      <c r="QRI21" s="660"/>
      <c r="QRJ21" s="660"/>
      <c r="QRK21" s="660"/>
      <c r="QRL21" s="660"/>
      <c r="QRM21" s="660"/>
      <c r="QRN21" s="660"/>
      <c r="QRO21" s="660"/>
      <c r="QRP21" s="660"/>
      <c r="QRQ21" s="660"/>
      <c r="QRR21" s="660"/>
      <c r="QRS21" s="660"/>
      <c r="QRT21" s="660"/>
      <c r="QRU21" s="660"/>
      <c r="QRV21" s="660"/>
      <c r="QRW21" s="660"/>
      <c r="QRX21" s="660"/>
      <c r="QRY21" s="660"/>
      <c r="QRZ21" s="660"/>
      <c r="QSA21" s="660"/>
      <c r="QSB21" s="660"/>
      <c r="QSC21" s="660"/>
      <c r="QSD21" s="660"/>
      <c r="QSE21" s="660"/>
      <c r="QSF21" s="660"/>
      <c r="QSG21" s="660"/>
      <c r="QSH21" s="660"/>
      <c r="QSI21" s="660"/>
      <c r="QSJ21" s="660"/>
      <c r="QSK21" s="660"/>
      <c r="QSL21" s="660"/>
      <c r="QSM21" s="660"/>
      <c r="QSN21" s="660"/>
      <c r="QSO21" s="660"/>
      <c r="QSP21" s="660"/>
      <c r="QSQ21" s="660"/>
      <c r="QSR21" s="660"/>
      <c r="QSS21" s="660"/>
      <c r="QST21" s="660"/>
      <c r="QSU21" s="660"/>
      <c r="QSV21" s="660"/>
      <c r="QSW21" s="660"/>
      <c r="QSX21" s="660"/>
      <c r="QSY21" s="660"/>
      <c r="QSZ21" s="660"/>
      <c r="QTA21" s="660"/>
      <c r="QTB21" s="660"/>
      <c r="QTC21" s="660"/>
      <c r="QTD21" s="660"/>
      <c r="QTE21" s="660"/>
      <c r="QTF21" s="660"/>
      <c r="QTG21" s="660"/>
      <c r="QTH21" s="660"/>
      <c r="QTI21" s="660"/>
      <c r="QTJ21" s="660"/>
      <c r="QTK21" s="660"/>
      <c r="QTL21" s="660"/>
      <c r="QTM21" s="660"/>
      <c r="QTN21" s="660"/>
      <c r="QTO21" s="660"/>
      <c r="QTP21" s="660"/>
      <c r="QTQ21" s="660"/>
      <c r="QTR21" s="660"/>
      <c r="QTS21" s="660"/>
      <c r="QTT21" s="660"/>
      <c r="QTU21" s="660"/>
      <c r="QTV21" s="660"/>
      <c r="QTW21" s="660"/>
      <c r="QTX21" s="660"/>
      <c r="QTY21" s="660"/>
      <c r="QTZ21" s="660"/>
      <c r="QUA21" s="660"/>
      <c r="QUB21" s="660"/>
      <c r="QUC21" s="660"/>
      <c r="QUD21" s="660"/>
      <c r="QUE21" s="660"/>
      <c r="QUF21" s="660"/>
      <c r="QUG21" s="660"/>
      <c r="QUH21" s="660"/>
      <c r="QUI21" s="660"/>
      <c r="QUJ21" s="660"/>
      <c r="QUK21" s="660"/>
      <c r="QUL21" s="660"/>
      <c r="QUM21" s="660"/>
      <c r="QUN21" s="660"/>
      <c r="QUO21" s="660"/>
      <c r="QUP21" s="660"/>
      <c r="QUQ21" s="660"/>
      <c r="QUR21" s="660"/>
      <c r="QUS21" s="660"/>
      <c r="QUT21" s="660"/>
      <c r="QUU21" s="660"/>
      <c r="QUV21" s="660"/>
      <c r="QUW21" s="660"/>
      <c r="QUX21" s="660"/>
      <c r="QUY21" s="660"/>
      <c r="QUZ21" s="660"/>
      <c r="QVA21" s="660"/>
      <c r="QVB21" s="660"/>
      <c r="QVC21" s="660"/>
      <c r="QVD21" s="660"/>
      <c r="QVE21" s="660"/>
      <c r="QVF21" s="660"/>
      <c r="QVG21" s="660"/>
      <c r="QVH21" s="660"/>
      <c r="QVI21" s="660"/>
      <c r="QVJ21" s="660"/>
      <c r="QVK21" s="660"/>
      <c r="QVL21" s="660"/>
      <c r="QVM21" s="660"/>
      <c r="QVN21" s="660"/>
      <c r="QVO21" s="660"/>
      <c r="QVP21" s="660"/>
      <c r="QVQ21" s="660"/>
      <c r="QVR21" s="660"/>
      <c r="QVS21" s="660"/>
      <c r="QVT21" s="660"/>
      <c r="QVU21" s="660"/>
      <c r="QVV21" s="660"/>
      <c r="QVW21" s="660"/>
      <c r="QVX21" s="660"/>
      <c r="QVY21" s="660"/>
      <c r="QVZ21" s="660"/>
      <c r="QWA21" s="660"/>
      <c r="QWB21" s="660"/>
      <c r="QWC21" s="660"/>
      <c r="QWD21" s="660"/>
      <c r="QWE21" s="660"/>
      <c r="QWF21" s="660"/>
      <c r="QWG21" s="660"/>
      <c r="QWH21" s="660"/>
      <c r="QWI21" s="660"/>
      <c r="QWJ21" s="660"/>
      <c r="QWK21" s="660"/>
      <c r="QWL21" s="660"/>
      <c r="QWM21" s="660"/>
      <c r="QWN21" s="660"/>
      <c r="QWO21" s="660"/>
      <c r="QWP21" s="660"/>
      <c r="QWQ21" s="660"/>
      <c r="QWR21" s="660"/>
      <c r="QWS21" s="660"/>
      <c r="QWT21" s="660"/>
      <c r="QWU21" s="660"/>
      <c r="QWV21" s="660"/>
      <c r="QWW21" s="660"/>
      <c r="QWX21" s="660"/>
      <c r="QWY21" s="660"/>
      <c r="QWZ21" s="660"/>
      <c r="QXA21" s="660"/>
      <c r="QXB21" s="660"/>
      <c r="QXC21" s="660"/>
      <c r="QXD21" s="660"/>
      <c r="QXE21" s="660"/>
      <c r="QXF21" s="660"/>
      <c r="QXG21" s="660"/>
      <c r="QXH21" s="660"/>
      <c r="QXI21" s="660"/>
      <c r="QXJ21" s="660"/>
      <c r="QXK21" s="660"/>
      <c r="QXL21" s="660"/>
      <c r="QXM21" s="660"/>
      <c r="QXN21" s="660"/>
      <c r="QXO21" s="660"/>
      <c r="QXP21" s="660"/>
      <c r="QXQ21" s="660"/>
      <c r="QXR21" s="660"/>
      <c r="QXS21" s="660"/>
      <c r="QXT21" s="660"/>
      <c r="QXU21" s="660"/>
      <c r="QXV21" s="660"/>
      <c r="QXW21" s="660"/>
      <c r="QXX21" s="660"/>
      <c r="QXY21" s="660"/>
      <c r="QXZ21" s="660"/>
      <c r="QYA21" s="660"/>
      <c r="QYB21" s="660"/>
      <c r="QYC21" s="660"/>
      <c r="QYD21" s="660"/>
      <c r="QYE21" s="660"/>
      <c r="QYF21" s="660"/>
      <c r="QYG21" s="660"/>
      <c r="QYH21" s="660"/>
      <c r="QYI21" s="660"/>
      <c r="QYJ21" s="660"/>
      <c r="QYK21" s="660"/>
      <c r="QYL21" s="660"/>
      <c r="QYM21" s="660"/>
      <c r="QYN21" s="660"/>
      <c r="QYO21" s="660"/>
      <c r="QYP21" s="660"/>
      <c r="QYQ21" s="660"/>
      <c r="QYR21" s="660"/>
      <c r="QYS21" s="660"/>
      <c r="QYT21" s="660"/>
      <c r="QYU21" s="660"/>
      <c r="QYV21" s="660"/>
      <c r="QYW21" s="660"/>
      <c r="QYX21" s="660"/>
      <c r="QYY21" s="660"/>
      <c r="QYZ21" s="660"/>
      <c r="QZA21" s="660"/>
      <c r="QZB21" s="660"/>
      <c r="QZC21" s="660"/>
      <c r="QZD21" s="660"/>
      <c r="QZE21" s="660"/>
      <c r="QZF21" s="660"/>
      <c r="QZG21" s="660"/>
      <c r="QZH21" s="660"/>
      <c r="QZI21" s="660"/>
      <c r="QZJ21" s="660"/>
      <c r="QZK21" s="660"/>
      <c r="QZL21" s="660"/>
      <c r="QZM21" s="660"/>
      <c r="QZN21" s="660"/>
      <c r="QZO21" s="660"/>
      <c r="QZP21" s="660"/>
      <c r="QZQ21" s="660"/>
      <c r="QZR21" s="660"/>
      <c r="QZS21" s="660"/>
      <c r="QZT21" s="660"/>
      <c r="QZU21" s="660"/>
      <c r="QZV21" s="660"/>
      <c r="QZW21" s="660"/>
      <c r="QZX21" s="660"/>
      <c r="QZY21" s="660"/>
      <c r="QZZ21" s="660"/>
      <c r="RAA21" s="660"/>
      <c r="RAB21" s="660"/>
      <c r="RAC21" s="660"/>
      <c r="RAD21" s="660"/>
      <c r="RAE21" s="660"/>
      <c r="RAF21" s="660"/>
      <c r="RAG21" s="660"/>
      <c r="RAH21" s="660"/>
      <c r="RAI21" s="660"/>
      <c r="RAJ21" s="660"/>
      <c r="RAK21" s="660"/>
      <c r="RAL21" s="660"/>
      <c r="RAM21" s="660"/>
      <c r="RAN21" s="660"/>
      <c r="RAO21" s="660"/>
      <c r="RAP21" s="660"/>
      <c r="RAQ21" s="660"/>
      <c r="RAR21" s="660"/>
      <c r="RAS21" s="660"/>
      <c r="RAT21" s="660"/>
      <c r="RAU21" s="660"/>
      <c r="RAV21" s="660"/>
      <c r="RAW21" s="660"/>
      <c r="RAX21" s="660"/>
      <c r="RAY21" s="660"/>
      <c r="RAZ21" s="660"/>
      <c r="RBA21" s="660"/>
      <c r="RBB21" s="660"/>
      <c r="RBC21" s="660"/>
      <c r="RBD21" s="660"/>
      <c r="RBE21" s="660"/>
      <c r="RBF21" s="660"/>
      <c r="RBG21" s="660"/>
      <c r="RBH21" s="660"/>
      <c r="RBI21" s="660"/>
      <c r="RBJ21" s="660"/>
      <c r="RBK21" s="660"/>
      <c r="RBL21" s="660"/>
      <c r="RBM21" s="660"/>
      <c r="RBN21" s="660"/>
      <c r="RBO21" s="660"/>
      <c r="RBP21" s="660"/>
      <c r="RBQ21" s="660"/>
      <c r="RBR21" s="660"/>
      <c r="RBS21" s="660"/>
      <c r="RBT21" s="660"/>
      <c r="RBU21" s="660"/>
      <c r="RBV21" s="660"/>
      <c r="RBW21" s="660"/>
      <c r="RBX21" s="660"/>
      <c r="RBY21" s="660"/>
      <c r="RBZ21" s="660"/>
      <c r="RCA21" s="660"/>
      <c r="RCB21" s="660"/>
      <c r="RCC21" s="660"/>
      <c r="RCD21" s="660"/>
      <c r="RCE21" s="660"/>
      <c r="RCF21" s="660"/>
      <c r="RCG21" s="660"/>
      <c r="RCH21" s="660"/>
      <c r="RCI21" s="660"/>
      <c r="RCJ21" s="660"/>
      <c r="RCK21" s="660"/>
      <c r="RCL21" s="660"/>
      <c r="RCM21" s="660"/>
      <c r="RCN21" s="660"/>
      <c r="RCO21" s="660"/>
      <c r="RCP21" s="660"/>
      <c r="RCQ21" s="660"/>
      <c r="RCR21" s="660"/>
      <c r="RCS21" s="660"/>
      <c r="RCT21" s="660"/>
      <c r="RCU21" s="660"/>
      <c r="RCV21" s="660"/>
      <c r="RCW21" s="660"/>
      <c r="RCX21" s="660"/>
      <c r="RCY21" s="660"/>
      <c r="RCZ21" s="660"/>
      <c r="RDA21" s="660"/>
      <c r="RDB21" s="660"/>
      <c r="RDC21" s="660"/>
      <c r="RDD21" s="660"/>
      <c r="RDE21" s="660"/>
      <c r="RDF21" s="660"/>
      <c r="RDG21" s="660"/>
      <c r="RDH21" s="660"/>
      <c r="RDI21" s="660"/>
      <c r="RDJ21" s="660"/>
      <c r="RDK21" s="660"/>
      <c r="RDL21" s="660"/>
      <c r="RDM21" s="660"/>
      <c r="RDN21" s="660"/>
      <c r="RDO21" s="660"/>
      <c r="RDP21" s="660"/>
      <c r="RDQ21" s="660"/>
      <c r="RDR21" s="660"/>
      <c r="RDS21" s="660"/>
      <c r="RDT21" s="660"/>
      <c r="RDU21" s="660"/>
      <c r="RDV21" s="660"/>
      <c r="RDW21" s="660"/>
      <c r="RDX21" s="660"/>
      <c r="RDY21" s="660"/>
      <c r="RDZ21" s="660"/>
      <c r="REA21" s="660"/>
      <c r="REB21" s="660"/>
      <c r="REC21" s="660"/>
      <c r="RED21" s="660"/>
      <c r="REE21" s="660"/>
      <c r="REF21" s="660"/>
      <c r="REG21" s="660"/>
      <c r="REH21" s="660"/>
      <c r="REI21" s="660"/>
      <c r="REJ21" s="660"/>
      <c r="REK21" s="660"/>
      <c r="REL21" s="660"/>
      <c r="REM21" s="660"/>
      <c r="REN21" s="660"/>
      <c r="REO21" s="660"/>
      <c r="REP21" s="660"/>
      <c r="REQ21" s="660"/>
      <c r="RER21" s="660"/>
      <c r="RES21" s="660"/>
      <c r="RET21" s="660"/>
      <c r="REU21" s="660"/>
      <c r="REV21" s="660"/>
      <c r="REW21" s="660"/>
      <c r="REX21" s="660"/>
      <c r="REY21" s="660"/>
      <c r="REZ21" s="660"/>
      <c r="RFA21" s="660"/>
      <c r="RFB21" s="660"/>
      <c r="RFC21" s="660"/>
      <c r="RFD21" s="660"/>
      <c r="RFE21" s="660"/>
      <c r="RFF21" s="660"/>
      <c r="RFG21" s="660"/>
      <c r="RFH21" s="660"/>
      <c r="RFI21" s="660"/>
      <c r="RFJ21" s="660"/>
      <c r="RFK21" s="660"/>
      <c r="RFL21" s="660"/>
      <c r="RFM21" s="660"/>
      <c r="RFN21" s="660"/>
      <c r="RFO21" s="660"/>
      <c r="RFP21" s="660"/>
      <c r="RFQ21" s="660"/>
      <c r="RFR21" s="660"/>
      <c r="RFS21" s="660"/>
      <c r="RFT21" s="660"/>
      <c r="RFU21" s="660"/>
      <c r="RFV21" s="660"/>
      <c r="RFW21" s="660"/>
      <c r="RFX21" s="660"/>
      <c r="RFY21" s="660"/>
      <c r="RFZ21" s="660"/>
      <c r="RGA21" s="660"/>
      <c r="RGB21" s="660"/>
      <c r="RGC21" s="660"/>
      <c r="RGD21" s="660"/>
      <c r="RGE21" s="660"/>
      <c r="RGF21" s="660"/>
      <c r="RGG21" s="660"/>
      <c r="RGH21" s="660"/>
      <c r="RGI21" s="660"/>
      <c r="RGJ21" s="660"/>
      <c r="RGK21" s="660"/>
      <c r="RGL21" s="660"/>
      <c r="RGM21" s="660"/>
      <c r="RGN21" s="660"/>
      <c r="RGO21" s="660"/>
      <c r="RGP21" s="660"/>
      <c r="RGQ21" s="660"/>
      <c r="RGR21" s="660"/>
      <c r="RGS21" s="660"/>
      <c r="RGT21" s="660"/>
      <c r="RGU21" s="660"/>
      <c r="RGV21" s="660"/>
      <c r="RGW21" s="660"/>
      <c r="RGX21" s="660"/>
      <c r="RGY21" s="660"/>
      <c r="RGZ21" s="660"/>
      <c r="RHA21" s="660"/>
      <c r="RHB21" s="660"/>
      <c r="RHC21" s="660"/>
      <c r="RHD21" s="660"/>
      <c r="RHE21" s="660"/>
      <c r="RHF21" s="660"/>
      <c r="RHG21" s="660"/>
      <c r="RHH21" s="660"/>
      <c r="RHI21" s="660"/>
      <c r="RHJ21" s="660"/>
      <c r="RHK21" s="660"/>
      <c r="RHL21" s="660"/>
      <c r="RHM21" s="660"/>
      <c r="RHN21" s="660"/>
      <c r="RHO21" s="660"/>
      <c r="RHP21" s="660"/>
      <c r="RHQ21" s="660"/>
      <c r="RHR21" s="660"/>
      <c r="RHS21" s="660"/>
      <c r="RHT21" s="660"/>
      <c r="RHU21" s="660"/>
      <c r="RHV21" s="660"/>
      <c r="RHW21" s="660"/>
      <c r="RHX21" s="660"/>
      <c r="RHY21" s="660"/>
      <c r="RHZ21" s="660"/>
      <c r="RIA21" s="660"/>
      <c r="RIB21" s="660"/>
      <c r="RIC21" s="660"/>
      <c r="RID21" s="660"/>
      <c r="RIE21" s="660"/>
      <c r="RIF21" s="660"/>
      <c r="RIG21" s="660"/>
      <c r="RIH21" s="660"/>
      <c r="RII21" s="660"/>
      <c r="RIJ21" s="660"/>
      <c r="RIK21" s="660"/>
      <c r="RIL21" s="660"/>
      <c r="RIM21" s="660"/>
      <c r="RIN21" s="660"/>
      <c r="RIO21" s="660"/>
      <c r="RIP21" s="660"/>
      <c r="RIQ21" s="660"/>
      <c r="RIR21" s="660"/>
      <c r="RIS21" s="660"/>
      <c r="RIT21" s="660"/>
      <c r="RIU21" s="660"/>
      <c r="RIV21" s="660"/>
      <c r="RIW21" s="660"/>
      <c r="RIX21" s="660"/>
      <c r="RIY21" s="660"/>
      <c r="RIZ21" s="660"/>
      <c r="RJA21" s="660"/>
      <c r="RJB21" s="660"/>
      <c r="RJC21" s="660"/>
      <c r="RJD21" s="660"/>
      <c r="RJE21" s="660"/>
      <c r="RJF21" s="660"/>
      <c r="RJG21" s="660"/>
      <c r="RJH21" s="660"/>
      <c r="RJI21" s="660"/>
      <c r="RJJ21" s="660"/>
      <c r="RJK21" s="660"/>
      <c r="RJL21" s="660"/>
      <c r="RJM21" s="660"/>
      <c r="RJN21" s="660"/>
      <c r="RJO21" s="660"/>
      <c r="RJP21" s="660"/>
      <c r="RJQ21" s="660"/>
      <c r="RJR21" s="660"/>
      <c r="RJS21" s="660"/>
      <c r="RJT21" s="660"/>
      <c r="RJU21" s="660"/>
      <c r="RJV21" s="660"/>
      <c r="RJW21" s="660"/>
      <c r="RJX21" s="660"/>
      <c r="RJY21" s="660"/>
      <c r="RJZ21" s="660"/>
      <c r="RKA21" s="660"/>
      <c r="RKB21" s="660"/>
      <c r="RKC21" s="660"/>
      <c r="RKD21" s="660"/>
      <c r="RKE21" s="660"/>
      <c r="RKF21" s="660"/>
      <c r="RKG21" s="660"/>
      <c r="RKH21" s="660"/>
      <c r="RKI21" s="660"/>
      <c r="RKJ21" s="660"/>
      <c r="RKK21" s="660"/>
      <c r="RKL21" s="660"/>
      <c r="RKM21" s="660"/>
      <c r="RKN21" s="660"/>
      <c r="RKO21" s="660"/>
      <c r="RKP21" s="660"/>
      <c r="RKQ21" s="660"/>
      <c r="RKR21" s="660"/>
      <c r="RKS21" s="660"/>
      <c r="RKT21" s="660"/>
      <c r="RKU21" s="660"/>
      <c r="RKV21" s="660"/>
      <c r="RKW21" s="660"/>
      <c r="RKX21" s="660"/>
      <c r="RKY21" s="660"/>
      <c r="RKZ21" s="660"/>
      <c r="RLA21" s="660"/>
      <c r="RLB21" s="660"/>
      <c r="RLC21" s="660"/>
      <c r="RLD21" s="660"/>
      <c r="RLE21" s="660"/>
      <c r="RLF21" s="660"/>
      <c r="RLG21" s="660"/>
      <c r="RLH21" s="660"/>
      <c r="RLI21" s="660"/>
      <c r="RLJ21" s="660"/>
      <c r="RLK21" s="660"/>
      <c r="RLL21" s="660"/>
      <c r="RLM21" s="660"/>
      <c r="RLN21" s="660"/>
      <c r="RLO21" s="660"/>
      <c r="RLP21" s="660"/>
      <c r="RLQ21" s="660"/>
      <c r="RLR21" s="660"/>
      <c r="RLS21" s="660"/>
      <c r="RLT21" s="660"/>
      <c r="RLU21" s="660"/>
      <c r="RLV21" s="660"/>
      <c r="RLW21" s="660"/>
      <c r="RLX21" s="660"/>
      <c r="RLY21" s="660"/>
      <c r="RLZ21" s="660"/>
      <c r="RMA21" s="660"/>
      <c r="RMB21" s="660"/>
      <c r="RMC21" s="660"/>
      <c r="RMD21" s="660"/>
      <c r="RME21" s="660"/>
      <c r="RMF21" s="660"/>
      <c r="RMG21" s="660"/>
      <c r="RMH21" s="660"/>
      <c r="RMI21" s="660"/>
      <c r="RMJ21" s="660"/>
      <c r="RMK21" s="660"/>
      <c r="RML21" s="660"/>
      <c r="RMM21" s="660"/>
      <c r="RMN21" s="660"/>
      <c r="RMO21" s="660"/>
      <c r="RMP21" s="660"/>
      <c r="RMQ21" s="660"/>
      <c r="RMR21" s="660"/>
      <c r="RMS21" s="660"/>
      <c r="RMT21" s="660"/>
      <c r="RMU21" s="660"/>
      <c r="RMV21" s="660"/>
      <c r="RMW21" s="660"/>
      <c r="RMX21" s="660"/>
      <c r="RMY21" s="660"/>
      <c r="RMZ21" s="660"/>
      <c r="RNA21" s="660"/>
      <c r="RNB21" s="660"/>
      <c r="RNC21" s="660"/>
      <c r="RND21" s="660"/>
      <c r="RNE21" s="660"/>
      <c r="RNF21" s="660"/>
      <c r="RNG21" s="660"/>
      <c r="RNH21" s="660"/>
      <c r="RNI21" s="660"/>
      <c r="RNJ21" s="660"/>
      <c r="RNK21" s="660"/>
      <c r="RNL21" s="660"/>
      <c r="RNM21" s="660"/>
      <c r="RNN21" s="660"/>
      <c r="RNO21" s="660"/>
      <c r="RNP21" s="660"/>
      <c r="RNQ21" s="660"/>
      <c r="RNR21" s="660"/>
      <c r="RNS21" s="660"/>
      <c r="RNT21" s="660"/>
      <c r="RNU21" s="660"/>
      <c r="RNV21" s="660"/>
      <c r="RNW21" s="660"/>
      <c r="RNX21" s="660"/>
      <c r="RNY21" s="660"/>
      <c r="RNZ21" s="660"/>
      <c r="ROA21" s="660"/>
      <c r="ROB21" s="660"/>
      <c r="ROC21" s="660"/>
      <c r="ROD21" s="660"/>
      <c r="ROE21" s="660"/>
      <c r="ROF21" s="660"/>
      <c r="ROG21" s="660"/>
      <c r="ROH21" s="660"/>
      <c r="ROI21" s="660"/>
      <c r="ROJ21" s="660"/>
      <c r="ROK21" s="660"/>
      <c r="ROL21" s="660"/>
      <c r="ROM21" s="660"/>
      <c r="RON21" s="660"/>
      <c r="ROO21" s="660"/>
      <c r="ROP21" s="660"/>
      <c r="ROQ21" s="660"/>
      <c r="ROR21" s="660"/>
      <c r="ROS21" s="660"/>
      <c r="ROT21" s="660"/>
      <c r="ROU21" s="660"/>
      <c r="ROV21" s="660"/>
      <c r="ROW21" s="660"/>
      <c r="ROX21" s="660"/>
      <c r="ROY21" s="660"/>
      <c r="ROZ21" s="660"/>
      <c r="RPA21" s="660"/>
      <c r="RPB21" s="660"/>
      <c r="RPC21" s="660"/>
      <c r="RPD21" s="660"/>
      <c r="RPE21" s="660"/>
      <c r="RPF21" s="660"/>
      <c r="RPG21" s="660"/>
      <c r="RPH21" s="660"/>
      <c r="RPI21" s="660"/>
      <c r="RPJ21" s="660"/>
      <c r="RPK21" s="660"/>
      <c r="RPL21" s="660"/>
      <c r="RPM21" s="660"/>
      <c r="RPN21" s="660"/>
      <c r="RPO21" s="660"/>
      <c r="RPP21" s="660"/>
      <c r="RPQ21" s="660"/>
      <c r="RPR21" s="660"/>
      <c r="RPS21" s="660"/>
      <c r="RPT21" s="660"/>
      <c r="RPU21" s="660"/>
      <c r="RPV21" s="660"/>
      <c r="RPW21" s="660"/>
      <c r="RPX21" s="660"/>
      <c r="RPY21" s="660"/>
      <c r="RPZ21" s="660"/>
      <c r="RQA21" s="660"/>
      <c r="RQB21" s="660"/>
      <c r="RQC21" s="660"/>
      <c r="RQD21" s="660"/>
      <c r="RQE21" s="660"/>
      <c r="RQF21" s="660"/>
      <c r="RQG21" s="660"/>
      <c r="RQH21" s="660"/>
      <c r="RQI21" s="660"/>
      <c r="RQJ21" s="660"/>
      <c r="RQK21" s="660"/>
      <c r="RQL21" s="660"/>
      <c r="RQM21" s="660"/>
      <c r="RQN21" s="660"/>
      <c r="RQO21" s="660"/>
      <c r="RQP21" s="660"/>
      <c r="RQQ21" s="660"/>
      <c r="RQR21" s="660"/>
      <c r="RQS21" s="660"/>
      <c r="RQT21" s="660"/>
      <c r="RQU21" s="660"/>
      <c r="RQV21" s="660"/>
      <c r="RQW21" s="660"/>
      <c r="RQX21" s="660"/>
      <c r="RQY21" s="660"/>
      <c r="RQZ21" s="660"/>
      <c r="RRA21" s="660"/>
      <c r="RRB21" s="660"/>
      <c r="RRC21" s="660"/>
      <c r="RRD21" s="660"/>
      <c r="RRE21" s="660"/>
      <c r="RRF21" s="660"/>
      <c r="RRG21" s="660"/>
      <c r="RRH21" s="660"/>
      <c r="RRI21" s="660"/>
      <c r="RRJ21" s="660"/>
      <c r="RRK21" s="660"/>
      <c r="RRL21" s="660"/>
      <c r="RRM21" s="660"/>
      <c r="RRN21" s="660"/>
      <c r="RRO21" s="660"/>
      <c r="RRP21" s="660"/>
      <c r="RRQ21" s="660"/>
      <c r="RRR21" s="660"/>
      <c r="RRS21" s="660"/>
      <c r="RRT21" s="660"/>
      <c r="RRU21" s="660"/>
      <c r="RRV21" s="660"/>
      <c r="RRW21" s="660"/>
      <c r="RRX21" s="660"/>
      <c r="RRY21" s="660"/>
      <c r="RRZ21" s="660"/>
      <c r="RSA21" s="660"/>
      <c r="RSB21" s="660"/>
      <c r="RSC21" s="660"/>
      <c r="RSD21" s="660"/>
      <c r="RSE21" s="660"/>
      <c r="RSF21" s="660"/>
      <c r="RSG21" s="660"/>
      <c r="RSH21" s="660"/>
      <c r="RSI21" s="660"/>
      <c r="RSJ21" s="660"/>
      <c r="RSK21" s="660"/>
      <c r="RSL21" s="660"/>
      <c r="RSM21" s="660"/>
      <c r="RSN21" s="660"/>
      <c r="RSO21" s="660"/>
      <c r="RSP21" s="660"/>
      <c r="RSQ21" s="660"/>
      <c r="RSR21" s="660"/>
      <c r="RSS21" s="660"/>
      <c r="RST21" s="660"/>
      <c r="RSU21" s="660"/>
      <c r="RSV21" s="660"/>
      <c r="RSW21" s="660"/>
      <c r="RSX21" s="660"/>
      <c r="RSY21" s="660"/>
      <c r="RSZ21" s="660"/>
      <c r="RTA21" s="660"/>
      <c r="RTB21" s="660"/>
      <c r="RTC21" s="660"/>
      <c r="RTD21" s="660"/>
      <c r="RTE21" s="660"/>
      <c r="RTF21" s="660"/>
      <c r="RTG21" s="660"/>
      <c r="RTH21" s="660"/>
      <c r="RTI21" s="660"/>
      <c r="RTJ21" s="660"/>
      <c r="RTK21" s="660"/>
      <c r="RTL21" s="660"/>
      <c r="RTM21" s="660"/>
      <c r="RTN21" s="660"/>
      <c r="RTO21" s="660"/>
      <c r="RTP21" s="660"/>
      <c r="RTQ21" s="660"/>
      <c r="RTR21" s="660"/>
      <c r="RTS21" s="660"/>
      <c r="RTT21" s="660"/>
      <c r="RTU21" s="660"/>
      <c r="RTV21" s="660"/>
      <c r="RTW21" s="660"/>
      <c r="RTX21" s="660"/>
      <c r="RTY21" s="660"/>
      <c r="RTZ21" s="660"/>
      <c r="RUA21" s="660"/>
      <c r="RUB21" s="660"/>
      <c r="RUC21" s="660"/>
      <c r="RUD21" s="660"/>
      <c r="RUE21" s="660"/>
      <c r="RUF21" s="660"/>
      <c r="RUG21" s="660"/>
      <c r="RUH21" s="660"/>
      <c r="RUI21" s="660"/>
      <c r="RUJ21" s="660"/>
      <c r="RUK21" s="660"/>
      <c r="RUL21" s="660"/>
      <c r="RUM21" s="660"/>
      <c r="RUN21" s="660"/>
      <c r="RUO21" s="660"/>
      <c r="RUP21" s="660"/>
      <c r="RUQ21" s="660"/>
      <c r="RUR21" s="660"/>
      <c r="RUS21" s="660"/>
      <c r="RUT21" s="660"/>
      <c r="RUU21" s="660"/>
      <c r="RUV21" s="660"/>
      <c r="RUW21" s="660"/>
      <c r="RUX21" s="660"/>
      <c r="RUY21" s="660"/>
      <c r="RUZ21" s="660"/>
      <c r="RVA21" s="660"/>
      <c r="RVB21" s="660"/>
      <c r="RVC21" s="660"/>
      <c r="RVD21" s="660"/>
      <c r="RVE21" s="660"/>
      <c r="RVF21" s="660"/>
      <c r="RVG21" s="660"/>
      <c r="RVH21" s="660"/>
      <c r="RVI21" s="660"/>
      <c r="RVJ21" s="660"/>
      <c r="RVK21" s="660"/>
      <c r="RVL21" s="660"/>
      <c r="RVM21" s="660"/>
      <c r="RVN21" s="660"/>
      <c r="RVO21" s="660"/>
      <c r="RVP21" s="660"/>
      <c r="RVQ21" s="660"/>
      <c r="RVR21" s="660"/>
      <c r="RVS21" s="660"/>
      <c r="RVT21" s="660"/>
      <c r="RVU21" s="660"/>
      <c r="RVV21" s="660"/>
      <c r="RVW21" s="660"/>
      <c r="RVX21" s="660"/>
      <c r="RVY21" s="660"/>
      <c r="RVZ21" s="660"/>
      <c r="RWA21" s="660"/>
      <c r="RWB21" s="660"/>
      <c r="RWC21" s="660"/>
      <c r="RWD21" s="660"/>
      <c r="RWE21" s="660"/>
      <c r="RWF21" s="660"/>
      <c r="RWG21" s="660"/>
      <c r="RWH21" s="660"/>
      <c r="RWI21" s="660"/>
      <c r="RWJ21" s="660"/>
      <c r="RWK21" s="660"/>
      <c r="RWL21" s="660"/>
      <c r="RWM21" s="660"/>
      <c r="RWN21" s="660"/>
      <c r="RWO21" s="660"/>
      <c r="RWP21" s="660"/>
      <c r="RWQ21" s="660"/>
      <c r="RWR21" s="660"/>
      <c r="RWS21" s="660"/>
      <c r="RWT21" s="660"/>
      <c r="RWU21" s="660"/>
      <c r="RWV21" s="660"/>
      <c r="RWW21" s="660"/>
      <c r="RWX21" s="660"/>
      <c r="RWY21" s="660"/>
      <c r="RWZ21" s="660"/>
      <c r="RXA21" s="660"/>
      <c r="RXB21" s="660"/>
      <c r="RXC21" s="660"/>
      <c r="RXD21" s="660"/>
      <c r="RXE21" s="660"/>
      <c r="RXF21" s="660"/>
      <c r="RXG21" s="660"/>
      <c r="RXH21" s="660"/>
      <c r="RXI21" s="660"/>
      <c r="RXJ21" s="660"/>
      <c r="RXK21" s="660"/>
      <c r="RXL21" s="660"/>
      <c r="RXM21" s="660"/>
      <c r="RXN21" s="660"/>
      <c r="RXO21" s="660"/>
      <c r="RXP21" s="660"/>
      <c r="RXQ21" s="660"/>
      <c r="RXR21" s="660"/>
      <c r="RXS21" s="660"/>
      <c r="RXT21" s="660"/>
      <c r="RXU21" s="660"/>
      <c r="RXV21" s="660"/>
      <c r="RXW21" s="660"/>
      <c r="RXX21" s="660"/>
      <c r="RXY21" s="660"/>
      <c r="RXZ21" s="660"/>
      <c r="RYA21" s="660"/>
      <c r="RYB21" s="660"/>
      <c r="RYC21" s="660"/>
      <c r="RYD21" s="660"/>
      <c r="RYE21" s="660"/>
      <c r="RYF21" s="660"/>
      <c r="RYG21" s="660"/>
      <c r="RYH21" s="660"/>
      <c r="RYI21" s="660"/>
      <c r="RYJ21" s="660"/>
      <c r="RYK21" s="660"/>
      <c r="RYL21" s="660"/>
      <c r="RYM21" s="660"/>
      <c r="RYN21" s="660"/>
      <c r="RYO21" s="660"/>
      <c r="RYP21" s="660"/>
      <c r="RYQ21" s="660"/>
      <c r="RYR21" s="660"/>
      <c r="RYS21" s="660"/>
      <c r="RYT21" s="660"/>
      <c r="RYU21" s="660"/>
      <c r="RYV21" s="660"/>
      <c r="RYW21" s="660"/>
      <c r="RYX21" s="660"/>
      <c r="RYY21" s="660"/>
      <c r="RYZ21" s="660"/>
      <c r="RZA21" s="660"/>
      <c r="RZB21" s="660"/>
      <c r="RZC21" s="660"/>
      <c r="RZD21" s="660"/>
      <c r="RZE21" s="660"/>
      <c r="RZF21" s="660"/>
      <c r="RZG21" s="660"/>
      <c r="RZH21" s="660"/>
      <c r="RZI21" s="660"/>
      <c r="RZJ21" s="660"/>
      <c r="RZK21" s="660"/>
      <c r="RZL21" s="660"/>
      <c r="RZM21" s="660"/>
      <c r="RZN21" s="660"/>
      <c r="RZO21" s="660"/>
      <c r="RZP21" s="660"/>
      <c r="RZQ21" s="660"/>
      <c r="RZR21" s="660"/>
      <c r="RZS21" s="660"/>
      <c r="RZT21" s="660"/>
      <c r="RZU21" s="660"/>
      <c r="RZV21" s="660"/>
      <c r="RZW21" s="660"/>
      <c r="RZX21" s="660"/>
      <c r="RZY21" s="660"/>
      <c r="RZZ21" s="660"/>
      <c r="SAA21" s="660"/>
      <c r="SAB21" s="660"/>
      <c r="SAC21" s="660"/>
      <c r="SAD21" s="660"/>
      <c r="SAE21" s="660"/>
      <c r="SAF21" s="660"/>
      <c r="SAG21" s="660"/>
      <c r="SAH21" s="660"/>
      <c r="SAI21" s="660"/>
      <c r="SAJ21" s="660"/>
      <c r="SAK21" s="660"/>
      <c r="SAL21" s="660"/>
      <c r="SAM21" s="660"/>
      <c r="SAN21" s="660"/>
      <c r="SAO21" s="660"/>
      <c r="SAP21" s="660"/>
      <c r="SAQ21" s="660"/>
      <c r="SAR21" s="660"/>
      <c r="SAS21" s="660"/>
      <c r="SAT21" s="660"/>
      <c r="SAU21" s="660"/>
      <c r="SAV21" s="660"/>
      <c r="SAW21" s="660"/>
      <c r="SAX21" s="660"/>
      <c r="SAY21" s="660"/>
      <c r="SAZ21" s="660"/>
      <c r="SBA21" s="660"/>
      <c r="SBB21" s="660"/>
      <c r="SBC21" s="660"/>
      <c r="SBD21" s="660"/>
      <c r="SBE21" s="660"/>
      <c r="SBF21" s="660"/>
      <c r="SBG21" s="660"/>
      <c r="SBH21" s="660"/>
      <c r="SBI21" s="660"/>
      <c r="SBJ21" s="660"/>
      <c r="SBK21" s="660"/>
      <c r="SBL21" s="660"/>
      <c r="SBM21" s="660"/>
      <c r="SBN21" s="660"/>
      <c r="SBO21" s="660"/>
      <c r="SBP21" s="660"/>
      <c r="SBQ21" s="660"/>
      <c r="SBR21" s="660"/>
      <c r="SBS21" s="660"/>
      <c r="SBT21" s="660"/>
      <c r="SBU21" s="660"/>
      <c r="SBV21" s="660"/>
      <c r="SBW21" s="660"/>
      <c r="SBX21" s="660"/>
      <c r="SBY21" s="660"/>
      <c r="SBZ21" s="660"/>
      <c r="SCA21" s="660"/>
      <c r="SCB21" s="660"/>
      <c r="SCC21" s="660"/>
      <c r="SCD21" s="660"/>
      <c r="SCE21" s="660"/>
      <c r="SCF21" s="660"/>
      <c r="SCG21" s="660"/>
      <c r="SCH21" s="660"/>
      <c r="SCI21" s="660"/>
      <c r="SCJ21" s="660"/>
      <c r="SCK21" s="660"/>
      <c r="SCL21" s="660"/>
      <c r="SCM21" s="660"/>
      <c r="SCN21" s="660"/>
      <c r="SCO21" s="660"/>
      <c r="SCP21" s="660"/>
      <c r="SCQ21" s="660"/>
      <c r="SCR21" s="660"/>
      <c r="SCS21" s="660"/>
      <c r="SCT21" s="660"/>
      <c r="SCU21" s="660"/>
      <c r="SCV21" s="660"/>
      <c r="SCW21" s="660"/>
      <c r="SCX21" s="660"/>
      <c r="SCY21" s="660"/>
      <c r="SCZ21" s="660"/>
      <c r="SDA21" s="660"/>
      <c r="SDB21" s="660"/>
      <c r="SDC21" s="660"/>
      <c r="SDD21" s="660"/>
      <c r="SDE21" s="660"/>
      <c r="SDF21" s="660"/>
      <c r="SDG21" s="660"/>
      <c r="SDH21" s="660"/>
      <c r="SDI21" s="660"/>
      <c r="SDJ21" s="660"/>
      <c r="SDK21" s="660"/>
      <c r="SDL21" s="660"/>
      <c r="SDM21" s="660"/>
      <c r="SDN21" s="660"/>
      <c r="SDO21" s="660"/>
      <c r="SDP21" s="660"/>
      <c r="SDQ21" s="660"/>
      <c r="SDR21" s="660"/>
      <c r="SDS21" s="660"/>
      <c r="SDT21" s="660"/>
      <c r="SDU21" s="660"/>
      <c r="SDV21" s="660"/>
      <c r="SDW21" s="660"/>
      <c r="SDX21" s="660"/>
      <c r="SDY21" s="660"/>
      <c r="SDZ21" s="660"/>
      <c r="SEA21" s="660"/>
      <c r="SEB21" s="660"/>
      <c r="SEC21" s="660"/>
      <c r="SED21" s="660"/>
      <c r="SEE21" s="660"/>
      <c r="SEF21" s="660"/>
      <c r="SEG21" s="660"/>
      <c r="SEH21" s="660"/>
      <c r="SEI21" s="660"/>
      <c r="SEJ21" s="660"/>
      <c r="SEK21" s="660"/>
      <c r="SEL21" s="660"/>
      <c r="SEM21" s="660"/>
      <c r="SEN21" s="660"/>
      <c r="SEO21" s="660"/>
      <c r="SEP21" s="660"/>
      <c r="SEQ21" s="660"/>
      <c r="SER21" s="660"/>
      <c r="SES21" s="660"/>
      <c r="SET21" s="660"/>
      <c r="SEU21" s="660"/>
      <c r="SEV21" s="660"/>
      <c r="SEW21" s="660"/>
      <c r="SEX21" s="660"/>
      <c r="SEY21" s="660"/>
      <c r="SEZ21" s="660"/>
      <c r="SFA21" s="660"/>
      <c r="SFB21" s="660"/>
      <c r="SFC21" s="660"/>
      <c r="SFD21" s="660"/>
      <c r="SFE21" s="660"/>
      <c r="SFF21" s="660"/>
      <c r="SFG21" s="660"/>
      <c r="SFH21" s="660"/>
      <c r="SFI21" s="660"/>
      <c r="SFJ21" s="660"/>
      <c r="SFK21" s="660"/>
      <c r="SFL21" s="660"/>
      <c r="SFM21" s="660"/>
      <c r="SFN21" s="660"/>
      <c r="SFO21" s="660"/>
      <c r="SFP21" s="660"/>
      <c r="SFQ21" s="660"/>
      <c r="SFR21" s="660"/>
      <c r="SFS21" s="660"/>
      <c r="SFT21" s="660"/>
      <c r="SFU21" s="660"/>
      <c r="SFV21" s="660"/>
      <c r="SFW21" s="660"/>
      <c r="SFX21" s="660"/>
      <c r="SFY21" s="660"/>
      <c r="SFZ21" s="660"/>
      <c r="SGA21" s="660"/>
      <c r="SGB21" s="660"/>
      <c r="SGC21" s="660"/>
      <c r="SGD21" s="660"/>
      <c r="SGE21" s="660"/>
      <c r="SGF21" s="660"/>
      <c r="SGG21" s="660"/>
      <c r="SGH21" s="660"/>
      <c r="SGI21" s="660"/>
      <c r="SGJ21" s="660"/>
      <c r="SGK21" s="660"/>
      <c r="SGL21" s="660"/>
      <c r="SGM21" s="660"/>
      <c r="SGN21" s="660"/>
      <c r="SGO21" s="660"/>
      <c r="SGP21" s="660"/>
      <c r="SGQ21" s="660"/>
      <c r="SGR21" s="660"/>
      <c r="SGS21" s="660"/>
      <c r="SGT21" s="660"/>
      <c r="SGU21" s="660"/>
      <c r="SGV21" s="660"/>
      <c r="SGW21" s="660"/>
      <c r="SGX21" s="660"/>
      <c r="SGY21" s="660"/>
      <c r="SGZ21" s="660"/>
      <c r="SHA21" s="660"/>
      <c r="SHB21" s="660"/>
      <c r="SHC21" s="660"/>
      <c r="SHD21" s="660"/>
      <c r="SHE21" s="660"/>
      <c r="SHF21" s="660"/>
      <c r="SHG21" s="660"/>
      <c r="SHH21" s="660"/>
      <c r="SHI21" s="660"/>
      <c r="SHJ21" s="660"/>
      <c r="SHK21" s="660"/>
      <c r="SHL21" s="660"/>
      <c r="SHM21" s="660"/>
      <c r="SHN21" s="660"/>
      <c r="SHO21" s="660"/>
      <c r="SHP21" s="660"/>
      <c r="SHQ21" s="660"/>
      <c r="SHR21" s="660"/>
      <c r="SHS21" s="660"/>
      <c r="SHT21" s="660"/>
      <c r="SHU21" s="660"/>
      <c r="SHV21" s="660"/>
      <c r="SHW21" s="660"/>
      <c r="SHX21" s="660"/>
      <c r="SHY21" s="660"/>
      <c r="SHZ21" s="660"/>
      <c r="SIA21" s="660"/>
      <c r="SIB21" s="660"/>
      <c r="SIC21" s="660"/>
      <c r="SID21" s="660"/>
      <c r="SIE21" s="660"/>
      <c r="SIF21" s="660"/>
      <c r="SIG21" s="660"/>
      <c r="SIH21" s="660"/>
      <c r="SII21" s="660"/>
      <c r="SIJ21" s="660"/>
      <c r="SIK21" s="660"/>
      <c r="SIL21" s="660"/>
      <c r="SIM21" s="660"/>
      <c r="SIN21" s="660"/>
      <c r="SIO21" s="660"/>
      <c r="SIP21" s="660"/>
      <c r="SIQ21" s="660"/>
      <c r="SIR21" s="660"/>
      <c r="SIS21" s="660"/>
      <c r="SIT21" s="660"/>
      <c r="SIU21" s="660"/>
      <c r="SIV21" s="660"/>
      <c r="SIW21" s="660"/>
      <c r="SIX21" s="660"/>
      <c r="SIY21" s="660"/>
      <c r="SIZ21" s="660"/>
      <c r="SJA21" s="660"/>
      <c r="SJB21" s="660"/>
      <c r="SJC21" s="660"/>
      <c r="SJD21" s="660"/>
      <c r="SJE21" s="660"/>
      <c r="SJF21" s="660"/>
      <c r="SJG21" s="660"/>
      <c r="SJH21" s="660"/>
      <c r="SJI21" s="660"/>
      <c r="SJJ21" s="660"/>
      <c r="SJK21" s="660"/>
      <c r="SJL21" s="660"/>
      <c r="SJM21" s="660"/>
      <c r="SJN21" s="660"/>
      <c r="SJO21" s="660"/>
      <c r="SJP21" s="660"/>
      <c r="SJQ21" s="660"/>
      <c r="SJR21" s="660"/>
      <c r="SJS21" s="660"/>
      <c r="SJT21" s="660"/>
      <c r="SJU21" s="660"/>
      <c r="SJV21" s="660"/>
      <c r="SJW21" s="660"/>
      <c r="SJX21" s="660"/>
      <c r="SJY21" s="660"/>
      <c r="SJZ21" s="660"/>
      <c r="SKA21" s="660"/>
      <c r="SKB21" s="660"/>
      <c r="SKC21" s="660"/>
      <c r="SKD21" s="660"/>
      <c r="SKE21" s="660"/>
      <c r="SKF21" s="660"/>
      <c r="SKG21" s="660"/>
      <c r="SKH21" s="660"/>
      <c r="SKI21" s="660"/>
      <c r="SKJ21" s="660"/>
      <c r="SKK21" s="660"/>
      <c r="SKL21" s="660"/>
      <c r="SKM21" s="660"/>
      <c r="SKN21" s="660"/>
      <c r="SKO21" s="660"/>
      <c r="SKP21" s="660"/>
      <c r="SKQ21" s="660"/>
      <c r="SKR21" s="660"/>
      <c r="SKS21" s="660"/>
      <c r="SKT21" s="660"/>
      <c r="SKU21" s="660"/>
      <c r="SKV21" s="660"/>
      <c r="SKW21" s="660"/>
      <c r="SKX21" s="660"/>
      <c r="SKY21" s="660"/>
      <c r="SKZ21" s="660"/>
      <c r="SLA21" s="660"/>
      <c r="SLB21" s="660"/>
      <c r="SLC21" s="660"/>
      <c r="SLD21" s="660"/>
      <c r="SLE21" s="660"/>
      <c r="SLF21" s="660"/>
      <c r="SLG21" s="660"/>
      <c r="SLH21" s="660"/>
      <c r="SLI21" s="660"/>
      <c r="SLJ21" s="660"/>
      <c r="SLK21" s="660"/>
      <c r="SLL21" s="660"/>
      <c r="SLM21" s="660"/>
      <c r="SLN21" s="660"/>
      <c r="SLO21" s="660"/>
      <c r="SLP21" s="660"/>
      <c r="SLQ21" s="660"/>
      <c r="SLR21" s="660"/>
      <c r="SLS21" s="660"/>
      <c r="SLT21" s="660"/>
      <c r="SLU21" s="660"/>
      <c r="SLV21" s="660"/>
      <c r="SLW21" s="660"/>
      <c r="SLX21" s="660"/>
      <c r="SLY21" s="660"/>
      <c r="SLZ21" s="660"/>
      <c r="SMA21" s="660"/>
      <c r="SMB21" s="660"/>
      <c r="SMC21" s="660"/>
      <c r="SMD21" s="660"/>
      <c r="SME21" s="660"/>
      <c r="SMF21" s="660"/>
      <c r="SMG21" s="660"/>
      <c r="SMH21" s="660"/>
      <c r="SMI21" s="660"/>
      <c r="SMJ21" s="660"/>
      <c r="SMK21" s="660"/>
      <c r="SML21" s="660"/>
      <c r="SMM21" s="660"/>
      <c r="SMN21" s="660"/>
      <c r="SMO21" s="660"/>
      <c r="SMP21" s="660"/>
      <c r="SMQ21" s="660"/>
      <c r="SMR21" s="660"/>
      <c r="SMS21" s="660"/>
      <c r="SMT21" s="660"/>
      <c r="SMU21" s="660"/>
      <c r="SMV21" s="660"/>
      <c r="SMW21" s="660"/>
      <c r="SMX21" s="660"/>
      <c r="SMY21" s="660"/>
      <c r="SMZ21" s="660"/>
      <c r="SNA21" s="660"/>
      <c r="SNB21" s="660"/>
      <c r="SNC21" s="660"/>
      <c r="SND21" s="660"/>
      <c r="SNE21" s="660"/>
      <c r="SNF21" s="660"/>
      <c r="SNG21" s="660"/>
      <c r="SNH21" s="660"/>
      <c r="SNI21" s="660"/>
      <c r="SNJ21" s="660"/>
      <c r="SNK21" s="660"/>
      <c r="SNL21" s="660"/>
      <c r="SNM21" s="660"/>
      <c r="SNN21" s="660"/>
      <c r="SNO21" s="660"/>
      <c r="SNP21" s="660"/>
      <c r="SNQ21" s="660"/>
      <c r="SNR21" s="660"/>
      <c r="SNS21" s="660"/>
      <c r="SNT21" s="660"/>
      <c r="SNU21" s="660"/>
      <c r="SNV21" s="660"/>
      <c r="SNW21" s="660"/>
      <c r="SNX21" s="660"/>
      <c r="SNY21" s="660"/>
      <c r="SNZ21" s="660"/>
      <c r="SOA21" s="660"/>
      <c r="SOB21" s="660"/>
      <c r="SOC21" s="660"/>
      <c r="SOD21" s="660"/>
      <c r="SOE21" s="660"/>
      <c r="SOF21" s="660"/>
      <c r="SOG21" s="660"/>
      <c r="SOH21" s="660"/>
      <c r="SOI21" s="660"/>
      <c r="SOJ21" s="660"/>
      <c r="SOK21" s="660"/>
      <c r="SOL21" s="660"/>
      <c r="SOM21" s="660"/>
      <c r="SON21" s="660"/>
      <c r="SOO21" s="660"/>
      <c r="SOP21" s="660"/>
      <c r="SOQ21" s="660"/>
      <c r="SOR21" s="660"/>
      <c r="SOS21" s="660"/>
      <c r="SOT21" s="660"/>
      <c r="SOU21" s="660"/>
      <c r="SOV21" s="660"/>
      <c r="SOW21" s="660"/>
      <c r="SOX21" s="660"/>
      <c r="SOY21" s="660"/>
      <c r="SOZ21" s="660"/>
      <c r="SPA21" s="660"/>
      <c r="SPB21" s="660"/>
      <c r="SPC21" s="660"/>
      <c r="SPD21" s="660"/>
      <c r="SPE21" s="660"/>
      <c r="SPF21" s="660"/>
      <c r="SPG21" s="660"/>
      <c r="SPH21" s="660"/>
      <c r="SPI21" s="660"/>
      <c r="SPJ21" s="660"/>
      <c r="SPK21" s="660"/>
      <c r="SPL21" s="660"/>
      <c r="SPM21" s="660"/>
      <c r="SPN21" s="660"/>
      <c r="SPO21" s="660"/>
      <c r="SPP21" s="660"/>
      <c r="SPQ21" s="660"/>
      <c r="SPR21" s="660"/>
      <c r="SPS21" s="660"/>
      <c r="SPT21" s="660"/>
      <c r="SPU21" s="660"/>
      <c r="SPV21" s="660"/>
      <c r="SPW21" s="660"/>
      <c r="SPX21" s="660"/>
      <c r="SPY21" s="660"/>
      <c r="SPZ21" s="660"/>
      <c r="SQA21" s="660"/>
      <c r="SQB21" s="660"/>
      <c r="SQC21" s="660"/>
      <c r="SQD21" s="660"/>
      <c r="SQE21" s="660"/>
      <c r="SQF21" s="660"/>
      <c r="SQG21" s="660"/>
      <c r="SQH21" s="660"/>
      <c r="SQI21" s="660"/>
      <c r="SQJ21" s="660"/>
      <c r="SQK21" s="660"/>
      <c r="SQL21" s="660"/>
      <c r="SQM21" s="660"/>
      <c r="SQN21" s="660"/>
      <c r="SQO21" s="660"/>
      <c r="SQP21" s="660"/>
      <c r="SQQ21" s="660"/>
      <c r="SQR21" s="660"/>
      <c r="SQS21" s="660"/>
      <c r="SQT21" s="660"/>
      <c r="SQU21" s="660"/>
      <c r="SQV21" s="660"/>
      <c r="SQW21" s="660"/>
      <c r="SQX21" s="660"/>
      <c r="SQY21" s="660"/>
      <c r="SQZ21" s="660"/>
      <c r="SRA21" s="660"/>
      <c r="SRB21" s="660"/>
      <c r="SRC21" s="660"/>
      <c r="SRD21" s="660"/>
      <c r="SRE21" s="660"/>
      <c r="SRF21" s="660"/>
      <c r="SRG21" s="660"/>
      <c r="SRH21" s="660"/>
      <c r="SRI21" s="660"/>
      <c r="SRJ21" s="660"/>
      <c r="SRK21" s="660"/>
      <c r="SRL21" s="660"/>
      <c r="SRM21" s="660"/>
      <c r="SRN21" s="660"/>
      <c r="SRO21" s="660"/>
      <c r="SRP21" s="660"/>
      <c r="SRQ21" s="660"/>
      <c r="SRR21" s="660"/>
      <c r="SRS21" s="660"/>
      <c r="SRT21" s="660"/>
      <c r="SRU21" s="660"/>
      <c r="SRV21" s="660"/>
      <c r="SRW21" s="660"/>
      <c r="SRX21" s="660"/>
      <c r="SRY21" s="660"/>
      <c r="SRZ21" s="660"/>
      <c r="SSA21" s="660"/>
      <c r="SSB21" s="660"/>
      <c r="SSC21" s="660"/>
      <c r="SSD21" s="660"/>
      <c r="SSE21" s="660"/>
      <c r="SSF21" s="660"/>
      <c r="SSG21" s="660"/>
      <c r="SSH21" s="660"/>
      <c r="SSI21" s="660"/>
      <c r="SSJ21" s="660"/>
      <c r="SSK21" s="660"/>
      <c r="SSL21" s="660"/>
      <c r="SSM21" s="660"/>
      <c r="SSN21" s="660"/>
      <c r="SSO21" s="660"/>
      <c r="SSP21" s="660"/>
      <c r="SSQ21" s="660"/>
      <c r="SSR21" s="660"/>
      <c r="SSS21" s="660"/>
      <c r="SST21" s="660"/>
      <c r="SSU21" s="660"/>
      <c r="SSV21" s="660"/>
      <c r="SSW21" s="660"/>
      <c r="SSX21" s="660"/>
      <c r="SSY21" s="660"/>
      <c r="SSZ21" s="660"/>
      <c r="STA21" s="660"/>
      <c r="STB21" s="660"/>
      <c r="STC21" s="660"/>
      <c r="STD21" s="660"/>
      <c r="STE21" s="660"/>
      <c r="STF21" s="660"/>
      <c r="STG21" s="660"/>
      <c r="STH21" s="660"/>
      <c r="STI21" s="660"/>
      <c r="STJ21" s="660"/>
      <c r="STK21" s="660"/>
      <c r="STL21" s="660"/>
      <c r="STM21" s="660"/>
      <c r="STN21" s="660"/>
      <c r="STO21" s="660"/>
      <c r="STP21" s="660"/>
      <c r="STQ21" s="660"/>
      <c r="STR21" s="660"/>
      <c r="STS21" s="660"/>
      <c r="STT21" s="660"/>
      <c r="STU21" s="660"/>
      <c r="STV21" s="660"/>
      <c r="STW21" s="660"/>
      <c r="STX21" s="660"/>
      <c r="STY21" s="660"/>
      <c r="STZ21" s="660"/>
      <c r="SUA21" s="660"/>
      <c r="SUB21" s="660"/>
      <c r="SUC21" s="660"/>
      <c r="SUD21" s="660"/>
      <c r="SUE21" s="660"/>
      <c r="SUF21" s="660"/>
      <c r="SUG21" s="660"/>
      <c r="SUH21" s="660"/>
      <c r="SUI21" s="660"/>
      <c r="SUJ21" s="660"/>
      <c r="SUK21" s="660"/>
      <c r="SUL21" s="660"/>
      <c r="SUM21" s="660"/>
      <c r="SUN21" s="660"/>
      <c r="SUO21" s="660"/>
      <c r="SUP21" s="660"/>
      <c r="SUQ21" s="660"/>
      <c r="SUR21" s="660"/>
      <c r="SUS21" s="660"/>
      <c r="SUT21" s="660"/>
      <c r="SUU21" s="660"/>
      <c r="SUV21" s="660"/>
      <c r="SUW21" s="660"/>
      <c r="SUX21" s="660"/>
      <c r="SUY21" s="660"/>
      <c r="SUZ21" s="660"/>
      <c r="SVA21" s="660"/>
      <c r="SVB21" s="660"/>
      <c r="SVC21" s="660"/>
      <c r="SVD21" s="660"/>
      <c r="SVE21" s="660"/>
      <c r="SVF21" s="660"/>
      <c r="SVG21" s="660"/>
      <c r="SVH21" s="660"/>
      <c r="SVI21" s="660"/>
      <c r="SVJ21" s="660"/>
      <c r="SVK21" s="660"/>
      <c r="SVL21" s="660"/>
      <c r="SVM21" s="660"/>
      <c r="SVN21" s="660"/>
      <c r="SVO21" s="660"/>
      <c r="SVP21" s="660"/>
      <c r="SVQ21" s="660"/>
      <c r="SVR21" s="660"/>
      <c r="SVS21" s="660"/>
      <c r="SVT21" s="660"/>
      <c r="SVU21" s="660"/>
      <c r="SVV21" s="660"/>
      <c r="SVW21" s="660"/>
      <c r="SVX21" s="660"/>
      <c r="SVY21" s="660"/>
      <c r="SVZ21" s="660"/>
      <c r="SWA21" s="660"/>
      <c r="SWB21" s="660"/>
      <c r="SWC21" s="660"/>
      <c r="SWD21" s="660"/>
      <c r="SWE21" s="660"/>
      <c r="SWF21" s="660"/>
      <c r="SWG21" s="660"/>
      <c r="SWH21" s="660"/>
      <c r="SWI21" s="660"/>
      <c r="SWJ21" s="660"/>
      <c r="SWK21" s="660"/>
      <c r="SWL21" s="660"/>
      <c r="SWM21" s="660"/>
      <c r="SWN21" s="660"/>
      <c r="SWO21" s="660"/>
      <c r="SWP21" s="660"/>
      <c r="SWQ21" s="660"/>
      <c r="SWR21" s="660"/>
      <c r="SWS21" s="660"/>
      <c r="SWT21" s="660"/>
      <c r="SWU21" s="660"/>
      <c r="SWV21" s="660"/>
      <c r="SWW21" s="660"/>
      <c r="SWX21" s="660"/>
      <c r="SWY21" s="660"/>
      <c r="SWZ21" s="660"/>
      <c r="SXA21" s="660"/>
      <c r="SXB21" s="660"/>
      <c r="SXC21" s="660"/>
      <c r="SXD21" s="660"/>
      <c r="SXE21" s="660"/>
      <c r="SXF21" s="660"/>
      <c r="SXG21" s="660"/>
      <c r="SXH21" s="660"/>
      <c r="SXI21" s="660"/>
      <c r="SXJ21" s="660"/>
      <c r="SXK21" s="660"/>
      <c r="SXL21" s="660"/>
      <c r="SXM21" s="660"/>
      <c r="SXN21" s="660"/>
      <c r="SXO21" s="660"/>
      <c r="SXP21" s="660"/>
      <c r="SXQ21" s="660"/>
      <c r="SXR21" s="660"/>
      <c r="SXS21" s="660"/>
      <c r="SXT21" s="660"/>
      <c r="SXU21" s="660"/>
      <c r="SXV21" s="660"/>
      <c r="SXW21" s="660"/>
      <c r="SXX21" s="660"/>
      <c r="SXY21" s="660"/>
      <c r="SXZ21" s="660"/>
      <c r="SYA21" s="660"/>
      <c r="SYB21" s="660"/>
      <c r="SYC21" s="660"/>
      <c r="SYD21" s="660"/>
      <c r="SYE21" s="660"/>
      <c r="SYF21" s="660"/>
      <c r="SYG21" s="660"/>
      <c r="SYH21" s="660"/>
      <c r="SYI21" s="660"/>
      <c r="SYJ21" s="660"/>
      <c r="SYK21" s="660"/>
      <c r="SYL21" s="660"/>
      <c r="SYM21" s="660"/>
      <c r="SYN21" s="660"/>
      <c r="SYO21" s="660"/>
      <c r="SYP21" s="660"/>
      <c r="SYQ21" s="660"/>
      <c r="SYR21" s="660"/>
      <c r="SYS21" s="660"/>
      <c r="SYT21" s="660"/>
      <c r="SYU21" s="660"/>
      <c r="SYV21" s="660"/>
      <c r="SYW21" s="660"/>
      <c r="SYX21" s="660"/>
      <c r="SYY21" s="660"/>
      <c r="SYZ21" s="660"/>
      <c r="SZA21" s="660"/>
      <c r="SZB21" s="660"/>
      <c r="SZC21" s="660"/>
      <c r="SZD21" s="660"/>
      <c r="SZE21" s="660"/>
      <c r="SZF21" s="660"/>
      <c r="SZG21" s="660"/>
      <c r="SZH21" s="660"/>
      <c r="SZI21" s="660"/>
      <c r="SZJ21" s="660"/>
      <c r="SZK21" s="660"/>
      <c r="SZL21" s="660"/>
      <c r="SZM21" s="660"/>
      <c r="SZN21" s="660"/>
      <c r="SZO21" s="660"/>
      <c r="SZP21" s="660"/>
      <c r="SZQ21" s="660"/>
      <c r="SZR21" s="660"/>
      <c r="SZS21" s="660"/>
      <c r="SZT21" s="660"/>
      <c r="SZU21" s="660"/>
      <c r="SZV21" s="660"/>
      <c r="SZW21" s="660"/>
      <c r="SZX21" s="660"/>
      <c r="SZY21" s="660"/>
      <c r="SZZ21" s="660"/>
      <c r="TAA21" s="660"/>
      <c r="TAB21" s="660"/>
      <c r="TAC21" s="660"/>
      <c r="TAD21" s="660"/>
      <c r="TAE21" s="660"/>
      <c r="TAF21" s="660"/>
      <c r="TAG21" s="660"/>
      <c r="TAH21" s="660"/>
      <c r="TAI21" s="660"/>
      <c r="TAJ21" s="660"/>
      <c r="TAK21" s="660"/>
      <c r="TAL21" s="660"/>
      <c r="TAM21" s="660"/>
      <c r="TAN21" s="660"/>
      <c r="TAO21" s="660"/>
      <c r="TAP21" s="660"/>
      <c r="TAQ21" s="660"/>
      <c r="TAR21" s="660"/>
      <c r="TAS21" s="660"/>
      <c r="TAT21" s="660"/>
      <c r="TAU21" s="660"/>
      <c r="TAV21" s="660"/>
      <c r="TAW21" s="660"/>
      <c r="TAX21" s="660"/>
      <c r="TAY21" s="660"/>
      <c r="TAZ21" s="660"/>
      <c r="TBA21" s="660"/>
      <c r="TBB21" s="660"/>
      <c r="TBC21" s="660"/>
      <c r="TBD21" s="660"/>
      <c r="TBE21" s="660"/>
      <c r="TBF21" s="660"/>
      <c r="TBG21" s="660"/>
      <c r="TBH21" s="660"/>
      <c r="TBI21" s="660"/>
      <c r="TBJ21" s="660"/>
      <c r="TBK21" s="660"/>
      <c r="TBL21" s="660"/>
      <c r="TBM21" s="660"/>
      <c r="TBN21" s="660"/>
      <c r="TBO21" s="660"/>
      <c r="TBP21" s="660"/>
      <c r="TBQ21" s="660"/>
      <c r="TBR21" s="660"/>
      <c r="TBS21" s="660"/>
      <c r="TBT21" s="660"/>
      <c r="TBU21" s="660"/>
      <c r="TBV21" s="660"/>
      <c r="TBW21" s="660"/>
      <c r="TBX21" s="660"/>
      <c r="TBY21" s="660"/>
      <c r="TBZ21" s="660"/>
      <c r="TCA21" s="660"/>
      <c r="TCB21" s="660"/>
      <c r="TCC21" s="660"/>
      <c r="TCD21" s="660"/>
      <c r="TCE21" s="660"/>
      <c r="TCF21" s="660"/>
      <c r="TCG21" s="660"/>
      <c r="TCH21" s="660"/>
      <c r="TCI21" s="660"/>
      <c r="TCJ21" s="660"/>
      <c r="TCK21" s="660"/>
      <c r="TCL21" s="660"/>
      <c r="TCM21" s="660"/>
      <c r="TCN21" s="660"/>
      <c r="TCO21" s="660"/>
      <c r="TCP21" s="660"/>
      <c r="TCQ21" s="660"/>
      <c r="TCR21" s="660"/>
      <c r="TCS21" s="660"/>
      <c r="TCT21" s="660"/>
      <c r="TCU21" s="660"/>
      <c r="TCV21" s="660"/>
      <c r="TCW21" s="660"/>
      <c r="TCX21" s="660"/>
      <c r="TCY21" s="660"/>
      <c r="TCZ21" s="660"/>
      <c r="TDA21" s="660"/>
      <c r="TDB21" s="660"/>
      <c r="TDC21" s="660"/>
      <c r="TDD21" s="660"/>
      <c r="TDE21" s="660"/>
      <c r="TDF21" s="660"/>
      <c r="TDG21" s="660"/>
      <c r="TDH21" s="660"/>
      <c r="TDI21" s="660"/>
      <c r="TDJ21" s="660"/>
      <c r="TDK21" s="660"/>
      <c r="TDL21" s="660"/>
      <c r="TDM21" s="660"/>
      <c r="TDN21" s="660"/>
      <c r="TDO21" s="660"/>
      <c r="TDP21" s="660"/>
      <c r="TDQ21" s="660"/>
      <c r="TDR21" s="660"/>
      <c r="TDS21" s="660"/>
      <c r="TDT21" s="660"/>
      <c r="TDU21" s="660"/>
      <c r="TDV21" s="660"/>
      <c r="TDW21" s="660"/>
      <c r="TDX21" s="660"/>
      <c r="TDY21" s="660"/>
      <c r="TDZ21" s="660"/>
      <c r="TEA21" s="660"/>
      <c r="TEB21" s="660"/>
      <c r="TEC21" s="660"/>
      <c r="TED21" s="660"/>
      <c r="TEE21" s="660"/>
      <c r="TEF21" s="660"/>
      <c r="TEG21" s="660"/>
      <c r="TEH21" s="660"/>
      <c r="TEI21" s="660"/>
      <c r="TEJ21" s="660"/>
      <c r="TEK21" s="660"/>
      <c r="TEL21" s="660"/>
      <c r="TEM21" s="660"/>
      <c r="TEN21" s="660"/>
      <c r="TEO21" s="660"/>
      <c r="TEP21" s="660"/>
      <c r="TEQ21" s="660"/>
      <c r="TER21" s="660"/>
      <c r="TES21" s="660"/>
      <c r="TET21" s="660"/>
      <c r="TEU21" s="660"/>
      <c r="TEV21" s="660"/>
      <c r="TEW21" s="660"/>
      <c r="TEX21" s="660"/>
      <c r="TEY21" s="660"/>
      <c r="TEZ21" s="660"/>
      <c r="TFA21" s="660"/>
      <c r="TFB21" s="660"/>
      <c r="TFC21" s="660"/>
      <c r="TFD21" s="660"/>
      <c r="TFE21" s="660"/>
      <c r="TFF21" s="660"/>
      <c r="TFG21" s="660"/>
      <c r="TFH21" s="660"/>
      <c r="TFI21" s="660"/>
      <c r="TFJ21" s="660"/>
      <c r="TFK21" s="660"/>
      <c r="TFL21" s="660"/>
      <c r="TFM21" s="660"/>
      <c r="TFN21" s="660"/>
      <c r="TFO21" s="660"/>
      <c r="TFP21" s="660"/>
      <c r="TFQ21" s="660"/>
      <c r="TFR21" s="660"/>
      <c r="TFS21" s="660"/>
      <c r="TFT21" s="660"/>
      <c r="TFU21" s="660"/>
      <c r="TFV21" s="660"/>
      <c r="TFW21" s="660"/>
      <c r="TFX21" s="660"/>
      <c r="TFY21" s="660"/>
      <c r="TFZ21" s="660"/>
      <c r="TGA21" s="660"/>
      <c r="TGB21" s="660"/>
      <c r="TGC21" s="660"/>
      <c r="TGD21" s="660"/>
      <c r="TGE21" s="660"/>
      <c r="TGF21" s="660"/>
      <c r="TGG21" s="660"/>
      <c r="TGH21" s="660"/>
      <c r="TGI21" s="660"/>
      <c r="TGJ21" s="660"/>
      <c r="TGK21" s="660"/>
      <c r="TGL21" s="660"/>
      <c r="TGM21" s="660"/>
      <c r="TGN21" s="660"/>
      <c r="TGO21" s="660"/>
      <c r="TGP21" s="660"/>
      <c r="TGQ21" s="660"/>
      <c r="TGR21" s="660"/>
      <c r="TGS21" s="660"/>
      <c r="TGT21" s="660"/>
      <c r="TGU21" s="660"/>
      <c r="TGV21" s="660"/>
      <c r="TGW21" s="660"/>
      <c r="TGX21" s="660"/>
      <c r="TGY21" s="660"/>
      <c r="TGZ21" s="660"/>
      <c r="THA21" s="660"/>
      <c r="THB21" s="660"/>
      <c r="THC21" s="660"/>
      <c r="THD21" s="660"/>
      <c r="THE21" s="660"/>
      <c r="THF21" s="660"/>
      <c r="THG21" s="660"/>
      <c r="THH21" s="660"/>
      <c r="THI21" s="660"/>
      <c r="THJ21" s="660"/>
      <c r="THK21" s="660"/>
      <c r="THL21" s="660"/>
      <c r="THM21" s="660"/>
      <c r="THN21" s="660"/>
      <c r="THO21" s="660"/>
      <c r="THP21" s="660"/>
      <c r="THQ21" s="660"/>
      <c r="THR21" s="660"/>
      <c r="THS21" s="660"/>
      <c r="THT21" s="660"/>
      <c r="THU21" s="660"/>
      <c r="THV21" s="660"/>
      <c r="THW21" s="660"/>
      <c r="THX21" s="660"/>
      <c r="THY21" s="660"/>
      <c r="THZ21" s="660"/>
      <c r="TIA21" s="660"/>
      <c r="TIB21" s="660"/>
      <c r="TIC21" s="660"/>
      <c r="TID21" s="660"/>
      <c r="TIE21" s="660"/>
      <c r="TIF21" s="660"/>
      <c r="TIG21" s="660"/>
      <c r="TIH21" s="660"/>
      <c r="TII21" s="660"/>
      <c r="TIJ21" s="660"/>
      <c r="TIK21" s="660"/>
      <c r="TIL21" s="660"/>
      <c r="TIM21" s="660"/>
      <c r="TIN21" s="660"/>
      <c r="TIO21" s="660"/>
      <c r="TIP21" s="660"/>
      <c r="TIQ21" s="660"/>
      <c r="TIR21" s="660"/>
      <c r="TIS21" s="660"/>
      <c r="TIT21" s="660"/>
      <c r="TIU21" s="660"/>
      <c r="TIV21" s="660"/>
      <c r="TIW21" s="660"/>
      <c r="TIX21" s="660"/>
      <c r="TIY21" s="660"/>
      <c r="TIZ21" s="660"/>
      <c r="TJA21" s="660"/>
      <c r="TJB21" s="660"/>
      <c r="TJC21" s="660"/>
      <c r="TJD21" s="660"/>
      <c r="TJE21" s="660"/>
      <c r="TJF21" s="660"/>
      <c r="TJG21" s="660"/>
      <c r="TJH21" s="660"/>
      <c r="TJI21" s="660"/>
      <c r="TJJ21" s="660"/>
      <c r="TJK21" s="660"/>
      <c r="TJL21" s="660"/>
      <c r="TJM21" s="660"/>
      <c r="TJN21" s="660"/>
      <c r="TJO21" s="660"/>
      <c r="TJP21" s="660"/>
      <c r="TJQ21" s="660"/>
      <c r="TJR21" s="660"/>
      <c r="TJS21" s="660"/>
      <c r="TJT21" s="660"/>
      <c r="TJU21" s="660"/>
      <c r="TJV21" s="660"/>
      <c r="TJW21" s="660"/>
      <c r="TJX21" s="660"/>
      <c r="TJY21" s="660"/>
      <c r="TJZ21" s="660"/>
      <c r="TKA21" s="660"/>
      <c r="TKB21" s="660"/>
      <c r="TKC21" s="660"/>
      <c r="TKD21" s="660"/>
      <c r="TKE21" s="660"/>
      <c r="TKF21" s="660"/>
      <c r="TKG21" s="660"/>
      <c r="TKH21" s="660"/>
      <c r="TKI21" s="660"/>
      <c r="TKJ21" s="660"/>
      <c r="TKK21" s="660"/>
      <c r="TKL21" s="660"/>
      <c r="TKM21" s="660"/>
      <c r="TKN21" s="660"/>
      <c r="TKO21" s="660"/>
      <c r="TKP21" s="660"/>
      <c r="TKQ21" s="660"/>
      <c r="TKR21" s="660"/>
      <c r="TKS21" s="660"/>
      <c r="TKT21" s="660"/>
      <c r="TKU21" s="660"/>
      <c r="TKV21" s="660"/>
      <c r="TKW21" s="660"/>
      <c r="TKX21" s="660"/>
      <c r="TKY21" s="660"/>
      <c r="TKZ21" s="660"/>
      <c r="TLA21" s="660"/>
      <c r="TLB21" s="660"/>
      <c r="TLC21" s="660"/>
      <c r="TLD21" s="660"/>
      <c r="TLE21" s="660"/>
      <c r="TLF21" s="660"/>
      <c r="TLG21" s="660"/>
      <c r="TLH21" s="660"/>
      <c r="TLI21" s="660"/>
      <c r="TLJ21" s="660"/>
      <c r="TLK21" s="660"/>
      <c r="TLL21" s="660"/>
      <c r="TLM21" s="660"/>
      <c r="TLN21" s="660"/>
      <c r="TLO21" s="660"/>
      <c r="TLP21" s="660"/>
      <c r="TLQ21" s="660"/>
      <c r="TLR21" s="660"/>
      <c r="TLS21" s="660"/>
      <c r="TLT21" s="660"/>
      <c r="TLU21" s="660"/>
      <c r="TLV21" s="660"/>
      <c r="TLW21" s="660"/>
      <c r="TLX21" s="660"/>
      <c r="TLY21" s="660"/>
      <c r="TLZ21" s="660"/>
      <c r="TMA21" s="660"/>
      <c r="TMB21" s="660"/>
      <c r="TMC21" s="660"/>
      <c r="TMD21" s="660"/>
      <c r="TME21" s="660"/>
      <c r="TMF21" s="660"/>
      <c r="TMG21" s="660"/>
      <c r="TMH21" s="660"/>
      <c r="TMI21" s="660"/>
      <c r="TMJ21" s="660"/>
      <c r="TMK21" s="660"/>
      <c r="TML21" s="660"/>
      <c r="TMM21" s="660"/>
      <c r="TMN21" s="660"/>
      <c r="TMO21" s="660"/>
      <c r="TMP21" s="660"/>
      <c r="TMQ21" s="660"/>
      <c r="TMR21" s="660"/>
      <c r="TMS21" s="660"/>
      <c r="TMT21" s="660"/>
      <c r="TMU21" s="660"/>
      <c r="TMV21" s="660"/>
      <c r="TMW21" s="660"/>
      <c r="TMX21" s="660"/>
      <c r="TMY21" s="660"/>
      <c r="TMZ21" s="660"/>
      <c r="TNA21" s="660"/>
      <c r="TNB21" s="660"/>
      <c r="TNC21" s="660"/>
      <c r="TND21" s="660"/>
      <c r="TNE21" s="660"/>
      <c r="TNF21" s="660"/>
      <c r="TNG21" s="660"/>
      <c r="TNH21" s="660"/>
      <c r="TNI21" s="660"/>
      <c r="TNJ21" s="660"/>
      <c r="TNK21" s="660"/>
      <c r="TNL21" s="660"/>
      <c r="TNM21" s="660"/>
      <c r="TNN21" s="660"/>
      <c r="TNO21" s="660"/>
      <c r="TNP21" s="660"/>
      <c r="TNQ21" s="660"/>
      <c r="TNR21" s="660"/>
      <c r="TNS21" s="660"/>
      <c r="TNT21" s="660"/>
      <c r="TNU21" s="660"/>
      <c r="TNV21" s="660"/>
      <c r="TNW21" s="660"/>
      <c r="TNX21" s="660"/>
      <c r="TNY21" s="660"/>
      <c r="TNZ21" s="660"/>
      <c r="TOA21" s="660"/>
      <c r="TOB21" s="660"/>
      <c r="TOC21" s="660"/>
      <c r="TOD21" s="660"/>
      <c r="TOE21" s="660"/>
      <c r="TOF21" s="660"/>
      <c r="TOG21" s="660"/>
      <c r="TOH21" s="660"/>
      <c r="TOI21" s="660"/>
      <c r="TOJ21" s="660"/>
      <c r="TOK21" s="660"/>
      <c r="TOL21" s="660"/>
      <c r="TOM21" s="660"/>
      <c r="TON21" s="660"/>
      <c r="TOO21" s="660"/>
      <c r="TOP21" s="660"/>
      <c r="TOQ21" s="660"/>
      <c r="TOR21" s="660"/>
      <c r="TOS21" s="660"/>
      <c r="TOT21" s="660"/>
      <c r="TOU21" s="660"/>
      <c r="TOV21" s="660"/>
      <c r="TOW21" s="660"/>
      <c r="TOX21" s="660"/>
      <c r="TOY21" s="660"/>
      <c r="TOZ21" s="660"/>
      <c r="TPA21" s="660"/>
      <c r="TPB21" s="660"/>
      <c r="TPC21" s="660"/>
      <c r="TPD21" s="660"/>
      <c r="TPE21" s="660"/>
      <c r="TPF21" s="660"/>
      <c r="TPG21" s="660"/>
      <c r="TPH21" s="660"/>
      <c r="TPI21" s="660"/>
      <c r="TPJ21" s="660"/>
      <c r="TPK21" s="660"/>
      <c r="TPL21" s="660"/>
      <c r="TPM21" s="660"/>
      <c r="TPN21" s="660"/>
      <c r="TPO21" s="660"/>
      <c r="TPP21" s="660"/>
      <c r="TPQ21" s="660"/>
      <c r="TPR21" s="660"/>
      <c r="TPS21" s="660"/>
      <c r="TPT21" s="660"/>
      <c r="TPU21" s="660"/>
      <c r="TPV21" s="660"/>
      <c r="TPW21" s="660"/>
      <c r="TPX21" s="660"/>
      <c r="TPY21" s="660"/>
      <c r="TPZ21" s="660"/>
      <c r="TQA21" s="660"/>
      <c r="TQB21" s="660"/>
      <c r="TQC21" s="660"/>
      <c r="TQD21" s="660"/>
      <c r="TQE21" s="660"/>
      <c r="TQF21" s="660"/>
      <c r="TQG21" s="660"/>
      <c r="TQH21" s="660"/>
      <c r="TQI21" s="660"/>
      <c r="TQJ21" s="660"/>
      <c r="TQK21" s="660"/>
      <c r="TQL21" s="660"/>
      <c r="TQM21" s="660"/>
      <c r="TQN21" s="660"/>
      <c r="TQO21" s="660"/>
      <c r="TQP21" s="660"/>
      <c r="TQQ21" s="660"/>
      <c r="TQR21" s="660"/>
      <c r="TQS21" s="660"/>
      <c r="TQT21" s="660"/>
      <c r="TQU21" s="660"/>
      <c r="TQV21" s="660"/>
      <c r="TQW21" s="660"/>
      <c r="TQX21" s="660"/>
      <c r="TQY21" s="660"/>
      <c r="TQZ21" s="660"/>
      <c r="TRA21" s="660"/>
      <c r="TRB21" s="660"/>
      <c r="TRC21" s="660"/>
      <c r="TRD21" s="660"/>
      <c r="TRE21" s="660"/>
      <c r="TRF21" s="660"/>
      <c r="TRG21" s="660"/>
      <c r="TRH21" s="660"/>
      <c r="TRI21" s="660"/>
      <c r="TRJ21" s="660"/>
      <c r="TRK21" s="660"/>
      <c r="TRL21" s="660"/>
      <c r="TRM21" s="660"/>
      <c r="TRN21" s="660"/>
      <c r="TRO21" s="660"/>
      <c r="TRP21" s="660"/>
      <c r="TRQ21" s="660"/>
      <c r="TRR21" s="660"/>
      <c r="TRS21" s="660"/>
      <c r="TRT21" s="660"/>
      <c r="TRU21" s="660"/>
      <c r="TRV21" s="660"/>
      <c r="TRW21" s="660"/>
      <c r="TRX21" s="660"/>
      <c r="TRY21" s="660"/>
      <c r="TRZ21" s="660"/>
      <c r="TSA21" s="660"/>
      <c r="TSB21" s="660"/>
      <c r="TSC21" s="660"/>
      <c r="TSD21" s="660"/>
      <c r="TSE21" s="660"/>
      <c r="TSF21" s="660"/>
      <c r="TSG21" s="660"/>
      <c r="TSH21" s="660"/>
      <c r="TSI21" s="660"/>
      <c r="TSJ21" s="660"/>
      <c r="TSK21" s="660"/>
      <c r="TSL21" s="660"/>
      <c r="TSM21" s="660"/>
      <c r="TSN21" s="660"/>
      <c r="TSO21" s="660"/>
      <c r="TSP21" s="660"/>
      <c r="TSQ21" s="660"/>
      <c r="TSR21" s="660"/>
      <c r="TSS21" s="660"/>
      <c r="TST21" s="660"/>
      <c r="TSU21" s="660"/>
      <c r="TSV21" s="660"/>
      <c r="TSW21" s="660"/>
      <c r="TSX21" s="660"/>
      <c r="TSY21" s="660"/>
      <c r="TSZ21" s="660"/>
      <c r="TTA21" s="660"/>
      <c r="TTB21" s="660"/>
      <c r="TTC21" s="660"/>
      <c r="TTD21" s="660"/>
      <c r="TTE21" s="660"/>
      <c r="TTF21" s="660"/>
      <c r="TTG21" s="660"/>
      <c r="TTH21" s="660"/>
      <c r="TTI21" s="660"/>
      <c r="TTJ21" s="660"/>
      <c r="TTK21" s="660"/>
      <c r="TTL21" s="660"/>
      <c r="TTM21" s="660"/>
      <c r="TTN21" s="660"/>
      <c r="TTO21" s="660"/>
      <c r="TTP21" s="660"/>
      <c r="TTQ21" s="660"/>
      <c r="TTR21" s="660"/>
      <c r="TTS21" s="660"/>
      <c r="TTT21" s="660"/>
      <c r="TTU21" s="660"/>
      <c r="TTV21" s="660"/>
      <c r="TTW21" s="660"/>
      <c r="TTX21" s="660"/>
      <c r="TTY21" s="660"/>
      <c r="TTZ21" s="660"/>
      <c r="TUA21" s="660"/>
      <c r="TUB21" s="660"/>
      <c r="TUC21" s="660"/>
      <c r="TUD21" s="660"/>
      <c r="TUE21" s="660"/>
      <c r="TUF21" s="660"/>
      <c r="TUG21" s="660"/>
      <c r="TUH21" s="660"/>
      <c r="TUI21" s="660"/>
      <c r="TUJ21" s="660"/>
      <c r="TUK21" s="660"/>
      <c r="TUL21" s="660"/>
      <c r="TUM21" s="660"/>
      <c r="TUN21" s="660"/>
      <c r="TUO21" s="660"/>
      <c r="TUP21" s="660"/>
      <c r="TUQ21" s="660"/>
      <c r="TUR21" s="660"/>
      <c r="TUS21" s="660"/>
      <c r="TUT21" s="660"/>
      <c r="TUU21" s="660"/>
      <c r="TUV21" s="660"/>
      <c r="TUW21" s="660"/>
      <c r="TUX21" s="660"/>
      <c r="TUY21" s="660"/>
      <c r="TUZ21" s="660"/>
      <c r="TVA21" s="660"/>
      <c r="TVB21" s="660"/>
      <c r="TVC21" s="660"/>
      <c r="TVD21" s="660"/>
      <c r="TVE21" s="660"/>
      <c r="TVF21" s="660"/>
      <c r="TVG21" s="660"/>
      <c r="TVH21" s="660"/>
      <c r="TVI21" s="660"/>
      <c r="TVJ21" s="660"/>
      <c r="TVK21" s="660"/>
      <c r="TVL21" s="660"/>
      <c r="TVM21" s="660"/>
      <c r="TVN21" s="660"/>
      <c r="TVO21" s="660"/>
      <c r="TVP21" s="660"/>
      <c r="TVQ21" s="660"/>
      <c r="TVR21" s="660"/>
      <c r="TVS21" s="660"/>
      <c r="TVT21" s="660"/>
      <c r="TVU21" s="660"/>
      <c r="TVV21" s="660"/>
      <c r="TVW21" s="660"/>
      <c r="TVX21" s="660"/>
      <c r="TVY21" s="660"/>
      <c r="TVZ21" s="660"/>
      <c r="TWA21" s="660"/>
      <c r="TWB21" s="660"/>
      <c r="TWC21" s="660"/>
      <c r="TWD21" s="660"/>
      <c r="TWE21" s="660"/>
      <c r="TWF21" s="660"/>
      <c r="TWG21" s="660"/>
      <c r="TWH21" s="660"/>
      <c r="TWI21" s="660"/>
      <c r="TWJ21" s="660"/>
      <c r="TWK21" s="660"/>
      <c r="TWL21" s="660"/>
      <c r="TWM21" s="660"/>
      <c r="TWN21" s="660"/>
      <c r="TWO21" s="660"/>
      <c r="TWP21" s="660"/>
      <c r="TWQ21" s="660"/>
      <c r="TWR21" s="660"/>
      <c r="TWS21" s="660"/>
      <c r="TWT21" s="660"/>
      <c r="TWU21" s="660"/>
      <c r="TWV21" s="660"/>
      <c r="TWW21" s="660"/>
      <c r="TWX21" s="660"/>
      <c r="TWY21" s="660"/>
      <c r="TWZ21" s="660"/>
      <c r="TXA21" s="660"/>
      <c r="TXB21" s="660"/>
      <c r="TXC21" s="660"/>
      <c r="TXD21" s="660"/>
      <c r="TXE21" s="660"/>
      <c r="TXF21" s="660"/>
      <c r="TXG21" s="660"/>
      <c r="TXH21" s="660"/>
      <c r="TXI21" s="660"/>
      <c r="TXJ21" s="660"/>
      <c r="TXK21" s="660"/>
      <c r="TXL21" s="660"/>
      <c r="TXM21" s="660"/>
      <c r="TXN21" s="660"/>
      <c r="TXO21" s="660"/>
      <c r="TXP21" s="660"/>
      <c r="TXQ21" s="660"/>
      <c r="TXR21" s="660"/>
      <c r="TXS21" s="660"/>
      <c r="TXT21" s="660"/>
      <c r="TXU21" s="660"/>
      <c r="TXV21" s="660"/>
      <c r="TXW21" s="660"/>
      <c r="TXX21" s="660"/>
      <c r="TXY21" s="660"/>
      <c r="TXZ21" s="660"/>
      <c r="TYA21" s="660"/>
      <c r="TYB21" s="660"/>
      <c r="TYC21" s="660"/>
      <c r="TYD21" s="660"/>
      <c r="TYE21" s="660"/>
      <c r="TYF21" s="660"/>
      <c r="TYG21" s="660"/>
      <c r="TYH21" s="660"/>
      <c r="TYI21" s="660"/>
      <c r="TYJ21" s="660"/>
      <c r="TYK21" s="660"/>
      <c r="TYL21" s="660"/>
      <c r="TYM21" s="660"/>
      <c r="TYN21" s="660"/>
      <c r="TYO21" s="660"/>
      <c r="TYP21" s="660"/>
      <c r="TYQ21" s="660"/>
      <c r="TYR21" s="660"/>
      <c r="TYS21" s="660"/>
      <c r="TYT21" s="660"/>
      <c r="TYU21" s="660"/>
      <c r="TYV21" s="660"/>
      <c r="TYW21" s="660"/>
      <c r="TYX21" s="660"/>
      <c r="TYY21" s="660"/>
      <c r="TYZ21" s="660"/>
      <c r="TZA21" s="660"/>
      <c r="TZB21" s="660"/>
      <c r="TZC21" s="660"/>
      <c r="TZD21" s="660"/>
      <c r="TZE21" s="660"/>
      <c r="TZF21" s="660"/>
      <c r="TZG21" s="660"/>
      <c r="TZH21" s="660"/>
      <c r="TZI21" s="660"/>
      <c r="TZJ21" s="660"/>
      <c r="TZK21" s="660"/>
      <c r="TZL21" s="660"/>
      <c r="TZM21" s="660"/>
      <c r="TZN21" s="660"/>
      <c r="TZO21" s="660"/>
      <c r="TZP21" s="660"/>
      <c r="TZQ21" s="660"/>
      <c r="TZR21" s="660"/>
      <c r="TZS21" s="660"/>
      <c r="TZT21" s="660"/>
      <c r="TZU21" s="660"/>
      <c r="TZV21" s="660"/>
      <c r="TZW21" s="660"/>
      <c r="TZX21" s="660"/>
      <c r="TZY21" s="660"/>
      <c r="TZZ21" s="660"/>
      <c r="UAA21" s="660"/>
      <c r="UAB21" s="660"/>
      <c r="UAC21" s="660"/>
      <c r="UAD21" s="660"/>
      <c r="UAE21" s="660"/>
      <c r="UAF21" s="660"/>
      <c r="UAG21" s="660"/>
      <c r="UAH21" s="660"/>
      <c r="UAI21" s="660"/>
      <c r="UAJ21" s="660"/>
      <c r="UAK21" s="660"/>
      <c r="UAL21" s="660"/>
      <c r="UAM21" s="660"/>
      <c r="UAN21" s="660"/>
      <c r="UAO21" s="660"/>
      <c r="UAP21" s="660"/>
      <c r="UAQ21" s="660"/>
      <c r="UAR21" s="660"/>
      <c r="UAS21" s="660"/>
      <c r="UAT21" s="660"/>
      <c r="UAU21" s="660"/>
      <c r="UAV21" s="660"/>
      <c r="UAW21" s="660"/>
      <c r="UAX21" s="660"/>
      <c r="UAY21" s="660"/>
      <c r="UAZ21" s="660"/>
      <c r="UBA21" s="660"/>
      <c r="UBB21" s="660"/>
      <c r="UBC21" s="660"/>
      <c r="UBD21" s="660"/>
      <c r="UBE21" s="660"/>
      <c r="UBF21" s="660"/>
      <c r="UBG21" s="660"/>
      <c r="UBH21" s="660"/>
      <c r="UBI21" s="660"/>
      <c r="UBJ21" s="660"/>
      <c r="UBK21" s="660"/>
      <c r="UBL21" s="660"/>
      <c r="UBM21" s="660"/>
      <c r="UBN21" s="660"/>
      <c r="UBO21" s="660"/>
      <c r="UBP21" s="660"/>
      <c r="UBQ21" s="660"/>
      <c r="UBR21" s="660"/>
      <c r="UBS21" s="660"/>
      <c r="UBT21" s="660"/>
      <c r="UBU21" s="660"/>
      <c r="UBV21" s="660"/>
      <c r="UBW21" s="660"/>
      <c r="UBX21" s="660"/>
      <c r="UBY21" s="660"/>
      <c r="UBZ21" s="660"/>
      <c r="UCA21" s="660"/>
      <c r="UCB21" s="660"/>
      <c r="UCC21" s="660"/>
      <c r="UCD21" s="660"/>
      <c r="UCE21" s="660"/>
      <c r="UCF21" s="660"/>
      <c r="UCG21" s="660"/>
      <c r="UCH21" s="660"/>
      <c r="UCI21" s="660"/>
      <c r="UCJ21" s="660"/>
      <c r="UCK21" s="660"/>
      <c r="UCL21" s="660"/>
      <c r="UCM21" s="660"/>
      <c r="UCN21" s="660"/>
      <c r="UCO21" s="660"/>
      <c r="UCP21" s="660"/>
      <c r="UCQ21" s="660"/>
      <c r="UCR21" s="660"/>
      <c r="UCS21" s="660"/>
      <c r="UCT21" s="660"/>
      <c r="UCU21" s="660"/>
      <c r="UCV21" s="660"/>
      <c r="UCW21" s="660"/>
      <c r="UCX21" s="660"/>
      <c r="UCY21" s="660"/>
      <c r="UCZ21" s="660"/>
      <c r="UDA21" s="660"/>
      <c r="UDB21" s="660"/>
      <c r="UDC21" s="660"/>
      <c r="UDD21" s="660"/>
      <c r="UDE21" s="660"/>
      <c r="UDF21" s="660"/>
      <c r="UDG21" s="660"/>
      <c r="UDH21" s="660"/>
      <c r="UDI21" s="660"/>
      <c r="UDJ21" s="660"/>
      <c r="UDK21" s="660"/>
      <c r="UDL21" s="660"/>
      <c r="UDM21" s="660"/>
      <c r="UDN21" s="660"/>
      <c r="UDO21" s="660"/>
      <c r="UDP21" s="660"/>
      <c r="UDQ21" s="660"/>
      <c r="UDR21" s="660"/>
      <c r="UDS21" s="660"/>
      <c r="UDT21" s="660"/>
      <c r="UDU21" s="660"/>
      <c r="UDV21" s="660"/>
      <c r="UDW21" s="660"/>
      <c r="UDX21" s="660"/>
      <c r="UDY21" s="660"/>
      <c r="UDZ21" s="660"/>
      <c r="UEA21" s="660"/>
      <c r="UEB21" s="660"/>
      <c r="UEC21" s="660"/>
      <c r="UED21" s="660"/>
      <c r="UEE21" s="660"/>
      <c r="UEF21" s="660"/>
      <c r="UEG21" s="660"/>
      <c r="UEH21" s="660"/>
      <c r="UEI21" s="660"/>
      <c r="UEJ21" s="660"/>
      <c r="UEK21" s="660"/>
      <c r="UEL21" s="660"/>
      <c r="UEM21" s="660"/>
      <c r="UEN21" s="660"/>
      <c r="UEO21" s="660"/>
      <c r="UEP21" s="660"/>
      <c r="UEQ21" s="660"/>
      <c r="UER21" s="660"/>
      <c r="UES21" s="660"/>
      <c r="UET21" s="660"/>
      <c r="UEU21" s="660"/>
      <c r="UEV21" s="660"/>
      <c r="UEW21" s="660"/>
      <c r="UEX21" s="660"/>
      <c r="UEY21" s="660"/>
      <c r="UEZ21" s="660"/>
      <c r="UFA21" s="660"/>
      <c r="UFB21" s="660"/>
      <c r="UFC21" s="660"/>
      <c r="UFD21" s="660"/>
      <c r="UFE21" s="660"/>
      <c r="UFF21" s="660"/>
      <c r="UFG21" s="660"/>
      <c r="UFH21" s="660"/>
      <c r="UFI21" s="660"/>
      <c r="UFJ21" s="660"/>
      <c r="UFK21" s="660"/>
      <c r="UFL21" s="660"/>
      <c r="UFM21" s="660"/>
      <c r="UFN21" s="660"/>
      <c r="UFO21" s="660"/>
      <c r="UFP21" s="660"/>
      <c r="UFQ21" s="660"/>
      <c r="UFR21" s="660"/>
      <c r="UFS21" s="660"/>
      <c r="UFT21" s="660"/>
      <c r="UFU21" s="660"/>
      <c r="UFV21" s="660"/>
      <c r="UFW21" s="660"/>
      <c r="UFX21" s="660"/>
      <c r="UFY21" s="660"/>
      <c r="UFZ21" s="660"/>
      <c r="UGA21" s="660"/>
      <c r="UGB21" s="660"/>
      <c r="UGC21" s="660"/>
      <c r="UGD21" s="660"/>
      <c r="UGE21" s="660"/>
      <c r="UGF21" s="660"/>
      <c r="UGG21" s="660"/>
      <c r="UGH21" s="660"/>
      <c r="UGI21" s="660"/>
      <c r="UGJ21" s="660"/>
      <c r="UGK21" s="660"/>
      <c r="UGL21" s="660"/>
      <c r="UGM21" s="660"/>
      <c r="UGN21" s="660"/>
      <c r="UGO21" s="660"/>
      <c r="UGP21" s="660"/>
      <c r="UGQ21" s="660"/>
      <c r="UGR21" s="660"/>
      <c r="UGS21" s="660"/>
      <c r="UGT21" s="660"/>
      <c r="UGU21" s="660"/>
      <c r="UGV21" s="660"/>
      <c r="UGW21" s="660"/>
      <c r="UGX21" s="660"/>
      <c r="UGY21" s="660"/>
      <c r="UGZ21" s="660"/>
      <c r="UHA21" s="660"/>
      <c r="UHB21" s="660"/>
      <c r="UHC21" s="660"/>
      <c r="UHD21" s="660"/>
      <c r="UHE21" s="660"/>
      <c r="UHF21" s="660"/>
      <c r="UHG21" s="660"/>
      <c r="UHH21" s="660"/>
      <c r="UHI21" s="660"/>
      <c r="UHJ21" s="660"/>
      <c r="UHK21" s="660"/>
      <c r="UHL21" s="660"/>
      <c r="UHM21" s="660"/>
      <c r="UHN21" s="660"/>
      <c r="UHO21" s="660"/>
      <c r="UHP21" s="660"/>
      <c r="UHQ21" s="660"/>
      <c r="UHR21" s="660"/>
      <c r="UHS21" s="660"/>
      <c r="UHT21" s="660"/>
      <c r="UHU21" s="660"/>
      <c r="UHV21" s="660"/>
      <c r="UHW21" s="660"/>
      <c r="UHX21" s="660"/>
      <c r="UHY21" s="660"/>
      <c r="UHZ21" s="660"/>
      <c r="UIA21" s="660"/>
      <c r="UIB21" s="660"/>
      <c r="UIC21" s="660"/>
      <c r="UID21" s="660"/>
      <c r="UIE21" s="660"/>
      <c r="UIF21" s="660"/>
      <c r="UIG21" s="660"/>
      <c r="UIH21" s="660"/>
      <c r="UII21" s="660"/>
      <c r="UIJ21" s="660"/>
      <c r="UIK21" s="660"/>
      <c r="UIL21" s="660"/>
      <c r="UIM21" s="660"/>
      <c r="UIN21" s="660"/>
      <c r="UIO21" s="660"/>
      <c r="UIP21" s="660"/>
      <c r="UIQ21" s="660"/>
      <c r="UIR21" s="660"/>
      <c r="UIS21" s="660"/>
      <c r="UIT21" s="660"/>
      <c r="UIU21" s="660"/>
      <c r="UIV21" s="660"/>
      <c r="UIW21" s="660"/>
      <c r="UIX21" s="660"/>
      <c r="UIY21" s="660"/>
      <c r="UIZ21" s="660"/>
      <c r="UJA21" s="660"/>
      <c r="UJB21" s="660"/>
      <c r="UJC21" s="660"/>
      <c r="UJD21" s="660"/>
      <c r="UJE21" s="660"/>
      <c r="UJF21" s="660"/>
      <c r="UJG21" s="660"/>
      <c r="UJH21" s="660"/>
      <c r="UJI21" s="660"/>
      <c r="UJJ21" s="660"/>
      <c r="UJK21" s="660"/>
      <c r="UJL21" s="660"/>
      <c r="UJM21" s="660"/>
      <c r="UJN21" s="660"/>
      <c r="UJO21" s="660"/>
      <c r="UJP21" s="660"/>
      <c r="UJQ21" s="660"/>
      <c r="UJR21" s="660"/>
      <c r="UJS21" s="660"/>
      <c r="UJT21" s="660"/>
      <c r="UJU21" s="660"/>
      <c r="UJV21" s="660"/>
      <c r="UJW21" s="660"/>
      <c r="UJX21" s="660"/>
      <c r="UJY21" s="660"/>
      <c r="UJZ21" s="660"/>
      <c r="UKA21" s="660"/>
      <c r="UKB21" s="660"/>
      <c r="UKC21" s="660"/>
      <c r="UKD21" s="660"/>
      <c r="UKE21" s="660"/>
      <c r="UKF21" s="660"/>
      <c r="UKG21" s="660"/>
      <c r="UKH21" s="660"/>
      <c r="UKI21" s="660"/>
      <c r="UKJ21" s="660"/>
      <c r="UKK21" s="660"/>
      <c r="UKL21" s="660"/>
      <c r="UKM21" s="660"/>
      <c r="UKN21" s="660"/>
      <c r="UKO21" s="660"/>
      <c r="UKP21" s="660"/>
      <c r="UKQ21" s="660"/>
      <c r="UKR21" s="660"/>
      <c r="UKS21" s="660"/>
      <c r="UKT21" s="660"/>
      <c r="UKU21" s="660"/>
      <c r="UKV21" s="660"/>
      <c r="UKW21" s="660"/>
      <c r="UKX21" s="660"/>
      <c r="UKY21" s="660"/>
      <c r="UKZ21" s="660"/>
      <c r="ULA21" s="660"/>
      <c r="ULB21" s="660"/>
      <c r="ULC21" s="660"/>
      <c r="ULD21" s="660"/>
      <c r="ULE21" s="660"/>
      <c r="ULF21" s="660"/>
      <c r="ULG21" s="660"/>
      <c r="ULH21" s="660"/>
      <c r="ULI21" s="660"/>
      <c r="ULJ21" s="660"/>
      <c r="ULK21" s="660"/>
      <c r="ULL21" s="660"/>
      <c r="ULM21" s="660"/>
      <c r="ULN21" s="660"/>
      <c r="ULO21" s="660"/>
      <c r="ULP21" s="660"/>
      <c r="ULQ21" s="660"/>
      <c r="ULR21" s="660"/>
      <c r="ULS21" s="660"/>
      <c r="ULT21" s="660"/>
      <c r="ULU21" s="660"/>
      <c r="ULV21" s="660"/>
      <c r="ULW21" s="660"/>
      <c r="ULX21" s="660"/>
      <c r="ULY21" s="660"/>
      <c r="ULZ21" s="660"/>
      <c r="UMA21" s="660"/>
      <c r="UMB21" s="660"/>
      <c r="UMC21" s="660"/>
      <c r="UMD21" s="660"/>
      <c r="UME21" s="660"/>
      <c r="UMF21" s="660"/>
      <c r="UMG21" s="660"/>
      <c r="UMH21" s="660"/>
      <c r="UMI21" s="660"/>
      <c r="UMJ21" s="660"/>
      <c r="UMK21" s="660"/>
      <c r="UML21" s="660"/>
      <c r="UMM21" s="660"/>
      <c r="UMN21" s="660"/>
      <c r="UMO21" s="660"/>
      <c r="UMP21" s="660"/>
      <c r="UMQ21" s="660"/>
      <c r="UMR21" s="660"/>
      <c r="UMS21" s="660"/>
      <c r="UMT21" s="660"/>
      <c r="UMU21" s="660"/>
      <c r="UMV21" s="660"/>
      <c r="UMW21" s="660"/>
      <c r="UMX21" s="660"/>
      <c r="UMY21" s="660"/>
      <c r="UMZ21" s="660"/>
      <c r="UNA21" s="660"/>
      <c r="UNB21" s="660"/>
      <c r="UNC21" s="660"/>
      <c r="UND21" s="660"/>
      <c r="UNE21" s="660"/>
      <c r="UNF21" s="660"/>
      <c r="UNG21" s="660"/>
      <c r="UNH21" s="660"/>
      <c r="UNI21" s="660"/>
      <c r="UNJ21" s="660"/>
      <c r="UNK21" s="660"/>
      <c r="UNL21" s="660"/>
      <c r="UNM21" s="660"/>
      <c r="UNN21" s="660"/>
      <c r="UNO21" s="660"/>
      <c r="UNP21" s="660"/>
      <c r="UNQ21" s="660"/>
      <c r="UNR21" s="660"/>
      <c r="UNS21" s="660"/>
      <c r="UNT21" s="660"/>
      <c r="UNU21" s="660"/>
      <c r="UNV21" s="660"/>
      <c r="UNW21" s="660"/>
      <c r="UNX21" s="660"/>
      <c r="UNY21" s="660"/>
      <c r="UNZ21" s="660"/>
      <c r="UOA21" s="660"/>
      <c r="UOB21" s="660"/>
      <c r="UOC21" s="660"/>
      <c r="UOD21" s="660"/>
      <c r="UOE21" s="660"/>
      <c r="UOF21" s="660"/>
      <c r="UOG21" s="660"/>
      <c r="UOH21" s="660"/>
      <c r="UOI21" s="660"/>
      <c r="UOJ21" s="660"/>
      <c r="UOK21" s="660"/>
      <c r="UOL21" s="660"/>
      <c r="UOM21" s="660"/>
      <c r="UON21" s="660"/>
      <c r="UOO21" s="660"/>
      <c r="UOP21" s="660"/>
      <c r="UOQ21" s="660"/>
      <c r="UOR21" s="660"/>
      <c r="UOS21" s="660"/>
      <c r="UOT21" s="660"/>
      <c r="UOU21" s="660"/>
      <c r="UOV21" s="660"/>
      <c r="UOW21" s="660"/>
      <c r="UOX21" s="660"/>
      <c r="UOY21" s="660"/>
      <c r="UOZ21" s="660"/>
      <c r="UPA21" s="660"/>
      <c r="UPB21" s="660"/>
      <c r="UPC21" s="660"/>
      <c r="UPD21" s="660"/>
      <c r="UPE21" s="660"/>
      <c r="UPF21" s="660"/>
      <c r="UPG21" s="660"/>
      <c r="UPH21" s="660"/>
      <c r="UPI21" s="660"/>
      <c r="UPJ21" s="660"/>
      <c r="UPK21" s="660"/>
      <c r="UPL21" s="660"/>
      <c r="UPM21" s="660"/>
      <c r="UPN21" s="660"/>
      <c r="UPO21" s="660"/>
      <c r="UPP21" s="660"/>
      <c r="UPQ21" s="660"/>
      <c r="UPR21" s="660"/>
      <c r="UPS21" s="660"/>
      <c r="UPT21" s="660"/>
      <c r="UPU21" s="660"/>
      <c r="UPV21" s="660"/>
      <c r="UPW21" s="660"/>
      <c r="UPX21" s="660"/>
      <c r="UPY21" s="660"/>
      <c r="UPZ21" s="660"/>
      <c r="UQA21" s="660"/>
      <c r="UQB21" s="660"/>
      <c r="UQC21" s="660"/>
      <c r="UQD21" s="660"/>
      <c r="UQE21" s="660"/>
      <c r="UQF21" s="660"/>
      <c r="UQG21" s="660"/>
      <c r="UQH21" s="660"/>
      <c r="UQI21" s="660"/>
      <c r="UQJ21" s="660"/>
      <c r="UQK21" s="660"/>
      <c r="UQL21" s="660"/>
      <c r="UQM21" s="660"/>
      <c r="UQN21" s="660"/>
      <c r="UQO21" s="660"/>
      <c r="UQP21" s="660"/>
      <c r="UQQ21" s="660"/>
      <c r="UQR21" s="660"/>
      <c r="UQS21" s="660"/>
      <c r="UQT21" s="660"/>
      <c r="UQU21" s="660"/>
      <c r="UQV21" s="660"/>
      <c r="UQW21" s="660"/>
      <c r="UQX21" s="660"/>
      <c r="UQY21" s="660"/>
      <c r="UQZ21" s="660"/>
      <c r="URA21" s="660"/>
      <c r="URB21" s="660"/>
      <c r="URC21" s="660"/>
      <c r="URD21" s="660"/>
      <c r="URE21" s="660"/>
      <c r="URF21" s="660"/>
      <c r="URG21" s="660"/>
      <c r="URH21" s="660"/>
      <c r="URI21" s="660"/>
      <c r="URJ21" s="660"/>
      <c r="URK21" s="660"/>
      <c r="URL21" s="660"/>
      <c r="URM21" s="660"/>
      <c r="URN21" s="660"/>
      <c r="URO21" s="660"/>
      <c r="URP21" s="660"/>
      <c r="URQ21" s="660"/>
      <c r="URR21" s="660"/>
      <c r="URS21" s="660"/>
      <c r="URT21" s="660"/>
      <c r="URU21" s="660"/>
      <c r="URV21" s="660"/>
      <c r="URW21" s="660"/>
      <c r="URX21" s="660"/>
      <c r="URY21" s="660"/>
      <c r="URZ21" s="660"/>
      <c r="USA21" s="660"/>
      <c r="USB21" s="660"/>
      <c r="USC21" s="660"/>
      <c r="USD21" s="660"/>
      <c r="USE21" s="660"/>
      <c r="USF21" s="660"/>
      <c r="USG21" s="660"/>
      <c r="USH21" s="660"/>
      <c r="USI21" s="660"/>
      <c r="USJ21" s="660"/>
      <c r="USK21" s="660"/>
      <c r="USL21" s="660"/>
      <c r="USM21" s="660"/>
      <c r="USN21" s="660"/>
      <c r="USO21" s="660"/>
      <c r="USP21" s="660"/>
      <c r="USQ21" s="660"/>
      <c r="USR21" s="660"/>
      <c r="USS21" s="660"/>
      <c r="UST21" s="660"/>
      <c r="USU21" s="660"/>
      <c r="USV21" s="660"/>
      <c r="USW21" s="660"/>
      <c r="USX21" s="660"/>
      <c r="USY21" s="660"/>
      <c r="USZ21" s="660"/>
      <c r="UTA21" s="660"/>
      <c r="UTB21" s="660"/>
      <c r="UTC21" s="660"/>
      <c r="UTD21" s="660"/>
      <c r="UTE21" s="660"/>
      <c r="UTF21" s="660"/>
      <c r="UTG21" s="660"/>
      <c r="UTH21" s="660"/>
      <c r="UTI21" s="660"/>
      <c r="UTJ21" s="660"/>
      <c r="UTK21" s="660"/>
      <c r="UTL21" s="660"/>
      <c r="UTM21" s="660"/>
      <c r="UTN21" s="660"/>
      <c r="UTO21" s="660"/>
      <c r="UTP21" s="660"/>
      <c r="UTQ21" s="660"/>
      <c r="UTR21" s="660"/>
      <c r="UTS21" s="660"/>
      <c r="UTT21" s="660"/>
      <c r="UTU21" s="660"/>
      <c r="UTV21" s="660"/>
      <c r="UTW21" s="660"/>
      <c r="UTX21" s="660"/>
      <c r="UTY21" s="660"/>
      <c r="UTZ21" s="660"/>
      <c r="UUA21" s="660"/>
      <c r="UUB21" s="660"/>
      <c r="UUC21" s="660"/>
      <c r="UUD21" s="660"/>
      <c r="UUE21" s="660"/>
      <c r="UUF21" s="660"/>
      <c r="UUG21" s="660"/>
      <c r="UUH21" s="660"/>
      <c r="UUI21" s="660"/>
      <c r="UUJ21" s="660"/>
      <c r="UUK21" s="660"/>
      <c r="UUL21" s="660"/>
      <c r="UUM21" s="660"/>
      <c r="UUN21" s="660"/>
      <c r="UUO21" s="660"/>
      <c r="UUP21" s="660"/>
      <c r="UUQ21" s="660"/>
      <c r="UUR21" s="660"/>
      <c r="UUS21" s="660"/>
      <c r="UUT21" s="660"/>
      <c r="UUU21" s="660"/>
      <c r="UUV21" s="660"/>
      <c r="UUW21" s="660"/>
      <c r="UUX21" s="660"/>
      <c r="UUY21" s="660"/>
      <c r="UUZ21" s="660"/>
      <c r="UVA21" s="660"/>
      <c r="UVB21" s="660"/>
      <c r="UVC21" s="660"/>
      <c r="UVD21" s="660"/>
      <c r="UVE21" s="660"/>
      <c r="UVF21" s="660"/>
      <c r="UVG21" s="660"/>
      <c r="UVH21" s="660"/>
      <c r="UVI21" s="660"/>
      <c r="UVJ21" s="660"/>
      <c r="UVK21" s="660"/>
      <c r="UVL21" s="660"/>
      <c r="UVM21" s="660"/>
      <c r="UVN21" s="660"/>
      <c r="UVO21" s="660"/>
      <c r="UVP21" s="660"/>
      <c r="UVQ21" s="660"/>
      <c r="UVR21" s="660"/>
      <c r="UVS21" s="660"/>
      <c r="UVT21" s="660"/>
      <c r="UVU21" s="660"/>
      <c r="UVV21" s="660"/>
      <c r="UVW21" s="660"/>
      <c r="UVX21" s="660"/>
      <c r="UVY21" s="660"/>
      <c r="UVZ21" s="660"/>
      <c r="UWA21" s="660"/>
      <c r="UWB21" s="660"/>
      <c r="UWC21" s="660"/>
      <c r="UWD21" s="660"/>
      <c r="UWE21" s="660"/>
      <c r="UWF21" s="660"/>
      <c r="UWG21" s="660"/>
      <c r="UWH21" s="660"/>
      <c r="UWI21" s="660"/>
      <c r="UWJ21" s="660"/>
      <c r="UWK21" s="660"/>
      <c r="UWL21" s="660"/>
      <c r="UWM21" s="660"/>
      <c r="UWN21" s="660"/>
      <c r="UWO21" s="660"/>
      <c r="UWP21" s="660"/>
      <c r="UWQ21" s="660"/>
      <c r="UWR21" s="660"/>
      <c r="UWS21" s="660"/>
      <c r="UWT21" s="660"/>
      <c r="UWU21" s="660"/>
      <c r="UWV21" s="660"/>
      <c r="UWW21" s="660"/>
      <c r="UWX21" s="660"/>
      <c r="UWY21" s="660"/>
      <c r="UWZ21" s="660"/>
      <c r="UXA21" s="660"/>
      <c r="UXB21" s="660"/>
      <c r="UXC21" s="660"/>
      <c r="UXD21" s="660"/>
      <c r="UXE21" s="660"/>
      <c r="UXF21" s="660"/>
      <c r="UXG21" s="660"/>
      <c r="UXH21" s="660"/>
      <c r="UXI21" s="660"/>
      <c r="UXJ21" s="660"/>
      <c r="UXK21" s="660"/>
      <c r="UXL21" s="660"/>
      <c r="UXM21" s="660"/>
      <c r="UXN21" s="660"/>
      <c r="UXO21" s="660"/>
      <c r="UXP21" s="660"/>
      <c r="UXQ21" s="660"/>
      <c r="UXR21" s="660"/>
      <c r="UXS21" s="660"/>
      <c r="UXT21" s="660"/>
      <c r="UXU21" s="660"/>
      <c r="UXV21" s="660"/>
      <c r="UXW21" s="660"/>
      <c r="UXX21" s="660"/>
      <c r="UXY21" s="660"/>
      <c r="UXZ21" s="660"/>
      <c r="UYA21" s="660"/>
      <c r="UYB21" s="660"/>
      <c r="UYC21" s="660"/>
      <c r="UYD21" s="660"/>
      <c r="UYE21" s="660"/>
      <c r="UYF21" s="660"/>
      <c r="UYG21" s="660"/>
      <c r="UYH21" s="660"/>
      <c r="UYI21" s="660"/>
      <c r="UYJ21" s="660"/>
      <c r="UYK21" s="660"/>
      <c r="UYL21" s="660"/>
      <c r="UYM21" s="660"/>
      <c r="UYN21" s="660"/>
      <c r="UYO21" s="660"/>
      <c r="UYP21" s="660"/>
      <c r="UYQ21" s="660"/>
      <c r="UYR21" s="660"/>
      <c r="UYS21" s="660"/>
      <c r="UYT21" s="660"/>
      <c r="UYU21" s="660"/>
      <c r="UYV21" s="660"/>
      <c r="UYW21" s="660"/>
      <c r="UYX21" s="660"/>
      <c r="UYY21" s="660"/>
      <c r="UYZ21" s="660"/>
      <c r="UZA21" s="660"/>
      <c r="UZB21" s="660"/>
      <c r="UZC21" s="660"/>
      <c r="UZD21" s="660"/>
      <c r="UZE21" s="660"/>
      <c r="UZF21" s="660"/>
      <c r="UZG21" s="660"/>
      <c r="UZH21" s="660"/>
      <c r="UZI21" s="660"/>
      <c r="UZJ21" s="660"/>
      <c r="UZK21" s="660"/>
      <c r="UZL21" s="660"/>
      <c r="UZM21" s="660"/>
      <c r="UZN21" s="660"/>
      <c r="UZO21" s="660"/>
      <c r="UZP21" s="660"/>
      <c r="UZQ21" s="660"/>
      <c r="UZR21" s="660"/>
      <c r="UZS21" s="660"/>
      <c r="UZT21" s="660"/>
      <c r="UZU21" s="660"/>
      <c r="UZV21" s="660"/>
      <c r="UZW21" s="660"/>
      <c r="UZX21" s="660"/>
      <c r="UZY21" s="660"/>
      <c r="UZZ21" s="660"/>
      <c r="VAA21" s="660"/>
      <c r="VAB21" s="660"/>
      <c r="VAC21" s="660"/>
      <c r="VAD21" s="660"/>
      <c r="VAE21" s="660"/>
      <c r="VAF21" s="660"/>
      <c r="VAG21" s="660"/>
      <c r="VAH21" s="660"/>
      <c r="VAI21" s="660"/>
      <c r="VAJ21" s="660"/>
      <c r="VAK21" s="660"/>
      <c r="VAL21" s="660"/>
      <c r="VAM21" s="660"/>
      <c r="VAN21" s="660"/>
      <c r="VAO21" s="660"/>
      <c r="VAP21" s="660"/>
      <c r="VAQ21" s="660"/>
      <c r="VAR21" s="660"/>
      <c r="VAS21" s="660"/>
      <c r="VAT21" s="660"/>
      <c r="VAU21" s="660"/>
      <c r="VAV21" s="660"/>
      <c r="VAW21" s="660"/>
      <c r="VAX21" s="660"/>
      <c r="VAY21" s="660"/>
      <c r="VAZ21" s="660"/>
      <c r="VBA21" s="660"/>
      <c r="VBB21" s="660"/>
      <c r="VBC21" s="660"/>
      <c r="VBD21" s="660"/>
      <c r="VBE21" s="660"/>
      <c r="VBF21" s="660"/>
      <c r="VBG21" s="660"/>
      <c r="VBH21" s="660"/>
      <c r="VBI21" s="660"/>
      <c r="VBJ21" s="660"/>
      <c r="VBK21" s="660"/>
      <c r="VBL21" s="660"/>
      <c r="VBM21" s="660"/>
      <c r="VBN21" s="660"/>
      <c r="VBO21" s="660"/>
      <c r="VBP21" s="660"/>
      <c r="VBQ21" s="660"/>
      <c r="VBR21" s="660"/>
      <c r="VBS21" s="660"/>
      <c r="VBT21" s="660"/>
      <c r="VBU21" s="660"/>
      <c r="VBV21" s="660"/>
      <c r="VBW21" s="660"/>
      <c r="VBX21" s="660"/>
      <c r="VBY21" s="660"/>
      <c r="VBZ21" s="660"/>
      <c r="VCA21" s="660"/>
      <c r="VCB21" s="660"/>
      <c r="VCC21" s="660"/>
      <c r="VCD21" s="660"/>
      <c r="VCE21" s="660"/>
      <c r="VCF21" s="660"/>
      <c r="VCG21" s="660"/>
      <c r="VCH21" s="660"/>
      <c r="VCI21" s="660"/>
      <c r="VCJ21" s="660"/>
      <c r="VCK21" s="660"/>
      <c r="VCL21" s="660"/>
      <c r="VCM21" s="660"/>
      <c r="VCN21" s="660"/>
      <c r="VCO21" s="660"/>
      <c r="VCP21" s="660"/>
      <c r="VCQ21" s="660"/>
      <c r="VCR21" s="660"/>
      <c r="VCS21" s="660"/>
      <c r="VCT21" s="660"/>
      <c r="VCU21" s="660"/>
      <c r="VCV21" s="660"/>
      <c r="VCW21" s="660"/>
      <c r="VCX21" s="660"/>
      <c r="VCY21" s="660"/>
      <c r="VCZ21" s="660"/>
      <c r="VDA21" s="660"/>
      <c r="VDB21" s="660"/>
      <c r="VDC21" s="660"/>
      <c r="VDD21" s="660"/>
      <c r="VDE21" s="660"/>
      <c r="VDF21" s="660"/>
      <c r="VDG21" s="660"/>
      <c r="VDH21" s="660"/>
      <c r="VDI21" s="660"/>
      <c r="VDJ21" s="660"/>
      <c r="VDK21" s="660"/>
      <c r="VDL21" s="660"/>
      <c r="VDM21" s="660"/>
      <c r="VDN21" s="660"/>
      <c r="VDO21" s="660"/>
      <c r="VDP21" s="660"/>
      <c r="VDQ21" s="660"/>
      <c r="VDR21" s="660"/>
      <c r="VDS21" s="660"/>
      <c r="VDT21" s="660"/>
      <c r="VDU21" s="660"/>
      <c r="VDV21" s="660"/>
      <c r="VDW21" s="660"/>
      <c r="VDX21" s="660"/>
      <c r="VDY21" s="660"/>
      <c r="VDZ21" s="660"/>
      <c r="VEA21" s="660"/>
      <c r="VEB21" s="660"/>
      <c r="VEC21" s="660"/>
      <c r="VED21" s="660"/>
      <c r="VEE21" s="660"/>
      <c r="VEF21" s="660"/>
      <c r="VEG21" s="660"/>
      <c r="VEH21" s="660"/>
      <c r="VEI21" s="660"/>
      <c r="VEJ21" s="660"/>
      <c r="VEK21" s="660"/>
      <c r="VEL21" s="660"/>
      <c r="VEM21" s="660"/>
      <c r="VEN21" s="660"/>
      <c r="VEO21" s="660"/>
      <c r="VEP21" s="660"/>
      <c r="VEQ21" s="660"/>
      <c r="VER21" s="660"/>
      <c r="VES21" s="660"/>
      <c r="VET21" s="660"/>
      <c r="VEU21" s="660"/>
      <c r="VEV21" s="660"/>
      <c r="VEW21" s="660"/>
      <c r="VEX21" s="660"/>
      <c r="VEY21" s="660"/>
      <c r="VEZ21" s="660"/>
      <c r="VFA21" s="660"/>
      <c r="VFB21" s="660"/>
      <c r="VFC21" s="660"/>
      <c r="VFD21" s="660"/>
      <c r="VFE21" s="660"/>
      <c r="VFF21" s="660"/>
      <c r="VFG21" s="660"/>
      <c r="VFH21" s="660"/>
      <c r="VFI21" s="660"/>
      <c r="VFJ21" s="660"/>
      <c r="VFK21" s="660"/>
      <c r="VFL21" s="660"/>
      <c r="VFM21" s="660"/>
      <c r="VFN21" s="660"/>
      <c r="VFO21" s="660"/>
      <c r="VFP21" s="660"/>
      <c r="VFQ21" s="660"/>
      <c r="VFR21" s="660"/>
      <c r="VFS21" s="660"/>
      <c r="VFT21" s="660"/>
      <c r="VFU21" s="660"/>
      <c r="VFV21" s="660"/>
      <c r="VFW21" s="660"/>
      <c r="VFX21" s="660"/>
      <c r="VFY21" s="660"/>
      <c r="VFZ21" s="660"/>
      <c r="VGA21" s="660"/>
      <c r="VGB21" s="660"/>
      <c r="VGC21" s="660"/>
      <c r="VGD21" s="660"/>
      <c r="VGE21" s="660"/>
      <c r="VGF21" s="660"/>
      <c r="VGG21" s="660"/>
      <c r="VGH21" s="660"/>
      <c r="VGI21" s="660"/>
      <c r="VGJ21" s="660"/>
      <c r="VGK21" s="660"/>
      <c r="VGL21" s="660"/>
      <c r="VGM21" s="660"/>
      <c r="VGN21" s="660"/>
      <c r="VGO21" s="660"/>
      <c r="VGP21" s="660"/>
      <c r="VGQ21" s="660"/>
      <c r="VGR21" s="660"/>
      <c r="VGS21" s="660"/>
      <c r="VGT21" s="660"/>
      <c r="VGU21" s="660"/>
      <c r="VGV21" s="660"/>
      <c r="VGW21" s="660"/>
      <c r="VGX21" s="660"/>
      <c r="VGY21" s="660"/>
      <c r="VGZ21" s="660"/>
      <c r="VHA21" s="660"/>
      <c r="VHB21" s="660"/>
      <c r="VHC21" s="660"/>
      <c r="VHD21" s="660"/>
      <c r="VHE21" s="660"/>
      <c r="VHF21" s="660"/>
      <c r="VHG21" s="660"/>
      <c r="VHH21" s="660"/>
      <c r="VHI21" s="660"/>
      <c r="VHJ21" s="660"/>
      <c r="VHK21" s="660"/>
      <c r="VHL21" s="660"/>
      <c r="VHM21" s="660"/>
      <c r="VHN21" s="660"/>
      <c r="VHO21" s="660"/>
      <c r="VHP21" s="660"/>
      <c r="VHQ21" s="660"/>
      <c r="VHR21" s="660"/>
      <c r="VHS21" s="660"/>
      <c r="VHT21" s="660"/>
      <c r="VHU21" s="660"/>
      <c r="VHV21" s="660"/>
      <c r="VHW21" s="660"/>
      <c r="VHX21" s="660"/>
      <c r="VHY21" s="660"/>
      <c r="VHZ21" s="660"/>
      <c r="VIA21" s="660"/>
      <c r="VIB21" s="660"/>
      <c r="VIC21" s="660"/>
      <c r="VID21" s="660"/>
      <c r="VIE21" s="660"/>
      <c r="VIF21" s="660"/>
      <c r="VIG21" s="660"/>
      <c r="VIH21" s="660"/>
      <c r="VII21" s="660"/>
      <c r="VIJ21" s="660"/>
      <c r="VIK21" s="660"/>
      <c r="VIL21" s="660"/>
      <c r="VIM21" s="660"/>
      <c r="VIN21" s="660"/>
      <c r="VIO21" s="660"/>
      <c r="VIP21" s="660"/>
      <c r="VIQ21" s="660"/>
      <c r="VIR21" s="660"/>
      <c r="VIS21" s="660"/>
      <c r="VIT21" s="660"/>
      <c r="VIU21" s="660"/>
      <c r="VIV21" s="660"/>
      <c r="VIW21" s="660"/>
      <c r="VIX21" s="660"/>
      <c r="VIY21" s="660"/>
      <c r="VIZ21" s="660"/>
      <c r="VJA21" s="660"/>
      <c r="VJB21" s="660"/>
      <c r="VJC21" s="660"/>
      <c r="VJD21" s="660"/>
      <c r="VJE21" s="660"/>
      <c r="VJF21" s="660"/>
      <c r="VJG21" s="660"/>
      <c r="VJH21" s="660"/>
      <c r="VJI21" s="660"/>
      <c r="VJJ21" s="660"/>
      <c r="VJK21" s="660"/>
      <c r="VJL21" s="660"/>
      <c r="VJM21" s="660"/>
      <c r="VJN21" s="660"/>
      <c r="VJO21" s="660"/>
      <c r="VJP21" s="660"/>
      <c r="VJQ21" s="660"/>
      <c r="VJR21" s="660"/>
      <c r="VJS21" s="660"/>
      <c r="VJT21" s="660"/>
      <c r="VJU21" s="660"/>
      <c r="VJV21" s="660"/>
      <c r="VJW21" s="660"/>
      <c r="VJX21" s="660"/>
      <c r="VJY21" s="660"/>
      <c r="VJZ21" s="660"/>
      <c r="VKA21" s="660"/>
      <c r="VKB21" s="660"/>
      <c r="VKC21" s="660"/>
      <c r="VKD21" s="660"/>
      <c r="VKE21" s="660"/>
      <c r="VKF21" s="660"/>
      <c r="VKG21" s="660"/>
      <c r="VKH21" s="660"/>
      <c r="VKI21" s="660"/>
      <c r="VKJ21" s="660"/>
      <c r="VKK21" s="660"/>
      <c r="VKL21" s="660"/>
      <c r="VKM21" s="660"/>
      <c r="VKN21" s="660"/>
      <c r="VKO21" s="660"/>
      <c r="VKP21" s="660"/>
      <c r="VKQ21" s="660"/>
      <c r="VKR21" s="660"/>
      <c r="VKS21" s="660"/>
      <c r="VKT21" s="660"/>
      <c r="VKU21" s="660"/>
      <c r="VKV21" s="660"/>
      <c r="VKW21" s="660"/>
      <c r="VKX21" s="660"/>
      <c r="VKY21" s="660"/>
      <c r="VKZ21" s="660"/>
      <c r="VLA21" s="660"/>
      <c r="VLB21" s="660"/>
      <c r="VLC21" s="660"/>
      <c r="VLD21" s="660"/>
      <c r="VLE21" s="660"/>
      <c r="VLF21" s="660"/>
      <c r="VLG21" s="660"/>
      <c r="VLH21" s="660"/>
      <c r="VLI21" s="660"/>
      <c r="VLJ21" s="660"/>
      <c r="VLK21" s="660"/>
      <c r="VLL21" s="660"/>
      <c r="VLM21" s="660"/>
      <c r="VLN21" s="660"/>
      <c r="VLO21" s="660"/>
      <c r="VLP21" s="660"/>
      <c r="VLQ21" s="660"/>
      <c r="VLR21" s="660"/>
      <c r="VLS21" s="660"/>
      <c r="VLT21" s="660"/>
      <c r="VLU21" s="660"/>
      <c r="VLV21" s="660"/>
      <c r="VLW21" s="660"/>
      <c r="VLX21" s="660"/>
      <c r="VLY21" s="660"/>
      <c r="VLZ21" s="660"/>
      <c r="VMA21" s="660"/>
      <c r="VMB21" s="660"/>
      <c r="VMC21" s="660"/>
      <c r="VMD21" s="660"/>
      <c r="VME21" s="660"/>
      <c r="VMF21" s="660"/>
      <c r="VMG21" s="660"/>
      <c r="VMH21" s="660"/>
      <c r="VMI21" s="660"/>
      <c r="VMJ21" s="660"/>
      <c r="VMK21" s="660"/>
      <c r="VML21" s="660"/>
      <c r="VMM21" s="660"/>
      <c r="VMN21" s="660"/>
      <c r="VMO21" s="660"/>
      <c r="VMP21" s="660"/>
      <c r="VMQ21" s="660"/>
      <c r="VMR21" s="660"/>
      <c r="VMS21" s="660"/>
      <c r="VMT21" s="660"/>
      <c r="VMU21" s="660"/>
      <c r="VMV21" s="660"/>
      <c r="VMW21" s="660"/>
      <c r="VMX21" s="660"/>
      <c r="VMY21" s="660"/>
      <c r="VMZ21" s="660"/>
      <c r="VNA21" s="660"/>
      <c r="VNB21" s="660"/>
      <c r="VNC21" s="660"/>
      <c r="VND21" s="660"/>
      <c r="VNE21" s="660"/>
      <c r="VNF21" s="660"/>
      <c r="VNG21" s="660"/>
      <c r="VNH21" s="660"/>
      <c r="VNI21" s="660"/>
      <c r="VNJ21" s="660"/>
      <c r="VNK21" s="660"/>
      <c r="VNL21" s="660"/>
      <c r="VNM21" s="660"/>
      <c r="VNN21" s="660"/>
      <c r="VNO21" s="660"/>
      <c r="VNP21" s="660"/>
      <c r="VNQ21" s="660"/>
      <c r="VNR21" s="660"/>
      <c r="VNS21" s="660"/>
      <c r="VNT21" s="660"/>
      <c r="VNU21" s="660"/>
      <c r="VNV21" s="660"/>
      <c r="VNW21" s="660"/>
      <c r="VNX21" s="660"/>
      <c r="VNY21" s="660"/>
      <c r="VNZ21" s="660"/>
      <c r="VOA21" s="660"/>
      <c r="VOB21" s="660"/>
      <c r="VOC21" s="660"/>
      <c r="VOD21" s="660"/>
      <c r="VOE21" s="660"/>
      <c r="VOF21" s="660"/>
      <c r="VOG21" s="660"/>
      <c r="VOH21" s="660"/>
      <c r="VOI21" s="660"/>
      <c r="VOJ21" s="660"/>
      <c r="VOK21" s="660"/>
      <c r="VOL21" s="660"/>
      <c r="VOM21" s="660"/>
      <c r="VON21" s="660"/>
      <c r="VOO21" s="660"/>
      <c r="VOP21" s="660"/>
      <c r="VOQ21" s="660"/>
      <c r="VOR21" s="660"/>
      <c r="VOS21" s="660"/>
      <c r="VOT21" s="660"/>
      <c r="VOU21" s="660"/>
      <c r="VOV21" s="660"/>
      <c r="VOW21" s="660"/>
      <c r="VOX21" s="660"/>
      <c r="VOY21" s="660"/>
      <c r="VOZ21" s="660"/>
      <c r="VPA21" s="660"/>
      <c r="VPB21" s="660"/>
      <c r="VPC21" s="660"/>
      <c r="VPD21" s="660"/>
      <c r="VPE21" s="660"/>
      <c r="VPF21" s="660"/>
      <c r="VPG21" s="660"/>
      <c r="VPH21" s="660"/>
      <c r="VPI21" s="660"/>
      <c r="VPJ21" s="660"/>
      <c r="VPK21" s="660"/>
      <c r="VPL21" s="660"/>
      <c r="VPM21" s="660"/>
      <c r="VPN21" s="660"/>
      <c r="VPO21" s="660"/>
      <c r="VPP21" s="660"/>
      <c r="VPQ21" s="660"/>
      <c r="VPR21" s="660"/>
      <c r="VPS21" s="660"/>
      <c r="VPT21" s="660"/>
      <c r="VPU21" s="660"/>
      <c r="VPV21" s="660"/>
      <c r="VPW21" s="660"/>
      <c r="VPX21" s="660"/>
      <c r="VPY21" s="660"/>
      <c r="VPZ21" s="660"/>
      <c r="VQA21" s="660"/>
      <c r="VQB21" s="660"/>
      <c r="VQC21" s="660"/>
      <c r="VQD21" s="660"/>
      <c r="VQE21" s="660"/>
      <c r="VQF21" s="660"/>
      <c r="VQG21" s="660"/>
      <c r="VQH21" s="660"/>
      <c r="VQI21" s="660"/>
      <c r="VQJ21" s="660"/>
      <c r="VQK21" s="660"/>
      <c r="VQL21" s="660"/>
      <c r="VQM21" s="660"/>
      <c r="VQN21" s="660"/>
      <c r="VQO21" s="660"/>
      <c r="VQP21" s="660"/>
      <c r="VQQ21" s="660"/>
      <c r="VQR21" s="660"/>
      <c r="VQS21" s="660"/>
      <c r="VQT21" s="660"/>
      <c r="VQU21" s="660"/>
      <c r="VQV21" s="660"/>
      <c r="VQW21" s="660"/>
      <c r="VQX21" s="660"/>
      <c r="VQY21" s="660"/>
      <c r="VQZ21" s="660"/>
      <c r="VRA21" s="660"/>
      <c r="VRB21" s="660"/>
      <c r="VRC21" s="660"/>
      <c r="VRD21" s="660"/>
      <c r="VRE21" s="660"/>
      <c r="VRF21" s="660"/>
      <c r="VRG21" s="660"/>
      <c r="VRH21" s="660"/>
      <c r="VRI21" s="660"/>
      <c r="VRJ21" s="660"/>
      <c r="VRK21" s="660"/>
      <c r="VRL21" s="660"/>
      <c r="VRM21" s="660"/>
      <c r="VRN21" s="660"/>
      <c r="VRO21" s="660"/>
      <c r="VRP21" s="660"/>
      <c r="VRQ21" s="660"/>
      <c r="VRR21" s="660"/>
      <c r="VRS21" s="660"/>
      <c r="VRT21" s="660"/>
      <c r="VRU21" s="660"/>
      <c r="VRV21" s="660"/>
      <c r="VRW21" s="660"/>
      <c r="VRX21" s="660"/>
      <c r="VRY21" s="660"/>
      <c r="VRZ21" s="660"/>
      <c r="VSA21" s="660"/>
      <c r="VSB21" s="660"/>
      <c r="VSC21" s="660"/>
      <c r="VSD21" s="660"/>
      <c r="VSE21" s="660"/>
      <c r="VSF21" s="660"/>
      <c r="VSG21" s="660"/>
      <c r="VSH21" s="660"/>
      <c r="VSI21" s="660"/>
      <c r="VSJ21" s="660"/>
      <c r="VSK21" s="660"/>
      <c r="VSL21" s="660"/>
      <c r="VSM21" s="660"/>
      <c r="VSN21" s="660"/>
      <c r="VSO21" s="660"/>
      <c r="VSP21" s="660"/>
      <c r="VSQ21" s="660"/>
      <c r="VSR21" s="660"/>
      <c r="VSS21" s="660"/>
      <c r="VST21" s="660"/>
      <c r="VSU21" s="660"/>
      <c r="VSV21" s="660"/>
      <c r="VSW21" s="660"/>
      <c r="VSX21" s="660"/>
      <c r="VSY21" s="660"/>
      <c r="VSZ21" s="660"/>
      <c r="VTA21" s="660"/>
      <c r="VTB21" s="660"/>
      <c r="VTC21" s="660"/>
      <c r="VTD21" s="660"/>
      <c r="VTE21" s="660"/>
      <c r="VTF21" s="660"/>
      <c r="VTG21" s="660"/>
      <c r="VTH21" s="660"/>
      <c r="VTI21" s="660"/>
      <c r="VTJ21" s="660"/>
      <c r="VTK21" s="660"/>
      <c r="VTL21" s="660"/>
      <c r="VTM21" s="660"/>
      <c r="VTN21" s="660"/>
      <c r="VTO21" s="660"/>
      <c r="VTP21" s="660"/>
      <c r="VTQ21" s="660"/>
      <c r="VTR21" s="660"/>
      <c r="VTS21" s="660"/>
      <c r="VTT21" s="660"/>
      <c r="VTU21" s="660"/>
      <c r="VTV21" s="660"/>
      <c r="VTW21" s="660"/>
      <c r="VTX21" s="660"/>
      <c r="VTY21" s="660"/>
      <c r="VTZ21" s="660"/>
      <c r="VUA21" s="660"/>
      <c r="VUB21" s="660"/>
      <c r="VUC21" s="660"/>
      <c r="VUD21" s="660"/>
      <c r="VUE21" s="660"/>
      <c r="VUF21" s="660"/>
      <c r="VUG21" s="660"/>
      <c r="VUH21" s="660"/>
      <c r="VUI21" s="660"/>
      <c r="VUJ21" s="660"/>
      <c r="VUK21" s="660"/>
      <c r="VUL21" s="660"/>
      <c r="VUM21" s="660"/>
      <c r="VUN21" s="660"/>
      <c r="VUO21" s="660"/>
      <c r="VUP21" s="660"/>
      <c r="VUQ21" s="660"/>
      <c r="VUR21" s="660"/>
      <c r="VUS21" s="660"/>
      <c r="VUT21" s="660"/>
      <c r="VUU21" s="660"/>
      <c r="VUV21" s="660"/>
      <c r="VUW21" s="660"/>
      <c r="VUX21" s="660"/>
      <c r="VUY21" s="660"/>
      <c r="VUZ21" s="660"/>
      <c r="VVA21" s="660"/>
      <c r="VVB21" s="660"/>
      <c r="VVC21" s="660"/>
      <c r="VVD21" s="660"/>
      <c r="VVE21" s="660"/>
      <c r="VVF21" s="660"/>
      <c r="VVG21" s="660"/>
      <c r="VVH21" s="660"/>
      <c r="VVI21" s="660"/>
      <c r="VVJ21" s="660"/>
      <c r="VVK21" s="660"/>
      <c r="VVL21" s="660"/>
      <c r="VVM21" s="660"/>
      <c r="VVN21" s="660"/>
      <c r="VVO21" s="660"/>
      <c r="VVP21" s="660"/>
      <c r="VVQ21" s="660"/>
      <c r="VVR21" s="660"/>
      <c r="VVS21" s="660"/>
      <c r="VVT21" s="660"/>
      <c r="VVU21" s="660"/>
      <c r="VVV21" s="660"/>
      <c r="VVW21" s="660"/>
      <c r="VVX21" s="660"/>
      <c r="VVY21" s="660"/>
      <c r="VVZ21" s="660"/>
      <c r="VWA21" s="660"/>
      <c r="VWB21" s="660"/>
      <c r="VWC21" s="660"/>
      <c r="VWD21" s="660"/>
      <c r="VWE21" s="660"/>
      <c r="VWF21" s="660"/>
      <c r="VWG21" s="660"/>
      <c r="VWH21" s="660"/>
      <c r="VWI21" s="660"/>
      <c r="VWJ21" s="660"/>
      <c r="VWK21" s="660"/>
      <c r="VWL21" s="660"/>
      <c r="VWM21" s="660"/>
      <c r="VWN21" s="660"/>
      <c r="VWO21" s="660"/>
      <c r="VWP21" s="660"/>
      <c r="VWQ21" s="660"/>
      <c r="VWR21" s="660"/>
      <c r="VWS21" s="660"/>
      <c r="VWT21" s="660"/>
      <c r="VWU21" s="660"/>
      <c r="VWV21" s="660"/>
      <c r="VWW21" s="660"/>
      <c r="VWX21" s="660"/>
      <c r="VWY21" s="660"/>
      <c r="VWZ21" s="660"/>
      <c r="VXA21" s="660"/>
      <c r="VXB21" s="660"/>
      <c r="VXC21" s="660"/>
      <c r="VXD21" s="660"/>
      <c r="VXE21" s="660"/>
      <c r="VXF21" s="660"/>
      <c r="VXG21" s="660"/>
      <c r="VXH21" s="660"/>
      <c r="VXI21" s="660"/>
      <c r="VXJ21" s="660"/>
      <c r="VXK21" s="660"/>
      <c r="VXL21" s="660"/>
      <c r="VXM21" s="660"/>
      <c r="VXN21" s="660"/>
      <c r="VXO21" s="660"/>
      <c r="VXP21" s="660"/>
      <c r="VXQ21" s="660"/>
      <c r="VXR21" s="660"/>
      <c r="VXS21" s="660"/>
      <c r="VXT21" s="660"/>
      <c r="VXU21" s="660"/>
      <c r="VXV21" s="660"/>
      <c r="VXW21" s="660"/>
      <c r="VXX21" s="660"/>
      <c r="VXY21" s="660"/>
      <c r="VXZ21" s="660"/>
      <c r="VYA21" s="660"/>
      <c r="VYB21" s="660"/>
      <c r="VYC21" s="660"/>
      <c r="VYD21" s="660"/>
      <c r="VYE21" s="660"/>
      <c r="VYF21" s="660"/>
      <c r="VYG21" s="660"/>
      <c r="VYH21" s="660"/>
      <c r="VYI21" s="660"/>
      <c r="VYJ21" s="660"/>
      <c r="VYK21" s="660"/>
      <c r="VYL21" s="660"/>
      <c r="VYM21" s="660"/>
      <c r="VYN21" s="660"/>
      <c r="VYO21" s="660"/>
      <c r="VYP21" s="660"/>
      <c r="VYQ21" s="660"/>
      <c r="VYR21" s="660"/>
      <c r="VYS21" s="660"/>
      <c r="VYT21" s="660"/>
      <c r="VYU21" s="660"/>
      <c r="VYV21" s="660"/>
      <c r="VYW21" s="660"/>
      <c r="VYX21" s="660"/>
      <c r="VYY21" s="660"/>
      <c r="VYZ21" s="660"/>
      <c r="VZA21" s="660"/>
      <c r="VZB21" s="660"/>
      <c r="VZC21" s="660"/>
      <c r="VZD21" s="660"/>
      <c r="VZE21" s="660"/>
      <c r="VZF21" s="660"/>
      <c r="VZG21" s="660"/>
      <c r="VZH21" s="660"/>
      <c r="VZI21" s="660"/>
      <c r="VZJ21" s="660"/>
      <c r="VZK21" s="660"/>
      <c r="VZL21" s="660"/>
      <c r="VZM21" s="660"/>
      <c r="VZN21" s="660"/>
      <c r="VZO21" s="660"/>
      <c r="VZP21" s="660"/>
      <c r="VZQ21" s="660"/>
      <c r="VZR21" s="660"/>
      <c r="VZS21" s="660"/>
      <c r="VZT21" s="660"/>
      <c r="VZU21" s="660"/>
      <c r="VZV21" s="660"/>
      <c r="VZW21" s="660"/>
      <c r="VZX21" s="660"/>
      <c r="VZY21" s="660"/>
      <c r="VZZ21" s="660"/>
      <c r="WAA21" s="660"/>
      <c r="WAB21" s="660"/>
      <c r="WAC21" s="660"/>
      <c r="WAD21" s="660"/>
      <c r="WAE21" s="660"/>
      <c r="WAF21" s="660"/>
      <c r="WAG21" s="660"/>
      <c r="WAH21" s="660"/>
      <c r="WAI21" s="660"/>
      <c r="WAJ21" s="660"/>
      <c r="WAK21" s="660"/>
      <c r="WAL21" s="660"/>
      <c r="WAM21" s="660"/>
      <c r="WAN21" s="660"/>
      <c r="WAO21" s="660"/>
      <c r="WAP21" s="660"/>
      <c r="WAQ21" s="660"/>
      <c r="WAR21" s="660"/>
      <c r="WAS21" s="660"/>
      <c r="WAT21" s="660"/>
      <c r="WAU21" s="660"/>
      <c r="WAV21" s="660"/>
      <c r="WAW21" s="660"/>
      <c r="WAX21" s="660"/>
      <c r="WAY21" s="660"/>
      <c r="WAZ21" s="660"/>
      <c r="WBA21" s="660"/>
      <c r="WBB21" s="660"/>
      <c r="WBC21" s="660"/>
      <c r="WBD21" s="660"/>
      <c r="WBE21" s="660"/>
      <c r="WBF21" s="660"/>
      <c r="WBG21" s="660"/>
      <c r="WBH21" s="660"/>
      <c r="WBI21" s="660"/>
      <c r="WBJ21" s="660"/>
      <c r="WBK21" s="660"/>
      <c r="WBL21" s="660"/>
      <c r="WBM21" s="660"/>
      <c r="WBN21" s="660"/>
      <c r="WBO21" s="660"/>
      <c r="WBP21" s="660"/>
      <c r="WBQ21" s="660"/>
      <c r="WBR21" s="660"/>
      <c r="WBS21" s="660"/>
      <c r="WBT21" s="660"/>
      <c r="WBU21" s="660"/>
      <c r="WBV21" s="660"/>
      <c r="WBW21" s="660"/>
      <c r="WBX21" s="660"/>
      <c r="WBY21" s="660"/>
      <c r="WBZ21" s="660"/>
      <c r="WCA21" s="660"/>
      <c r="WCB21" s="660"/>
      <c r="WCC21" s="660"/>
      <c r="WCD21" s="660"/>
      <c r="WCE21" s="660"/>
      <c r="WCF21" s="660"/>
      <c r="WCG21" s="660"/>
      <c r="WCH21" s="660"/>
      <c r="WCI21" s="660"/>
      <c r="WCJ21" s="660"/>
      <c r="WCK21" s="660"/>
      <c r="WCL21" s="660"/>
      <c r="WCM21" s="660"/>
      <c r="WCN21" s="660"/>
      <c r="WCO21" s="660"/>
      <c r="WCP21" s="660"/>
      <c r="WCQ21" s="660"/>
      <c r="WCR21" s="660"/>
      <c r="WCS21" s="660"/>
      <c r="WCT21" s="660"/>
      <c r="WCU21" s="660"/>
      <c r="WCV21" s="660"/>
      <c r="WCW21" s="660"/>
      <c r="WCX21" s="660"/>
      <c r="WCY21" s="660"/>
      <c r="WCZ21" s="660"/>
      <c r="WDA21" s="660"/>
      <c r="WDB21" s="660"/>
      <c r="WDC21" s="660"/>
      <c r="WDD21" s="660"/>
      <c r="WDE21" s="660"/>
      <c r="WDF21" s="660"/>
      <c r="WDG21" s="660"/>
      <c r="WDH21" s="660"/>
      <c r="WDI21" s="660"/>
      <c r="WDJ21" s="660"/>
      <c r="WDK21" s="660"/>
      <c r="WDL21" s="660"/>
      <c r="WDM21" s="660"/>
      <c r="WDN21" s="660"/>
      <c r="WDO21" s="660"/>
      <c r="WDP21" s="660"/>
      <c r="WDQ21" s="660"/>
      <c r="WDR21" s="660"/>
      <c r="WDS21" s="660"/>
      <c r="WDT21" s="660"/>
      <c r="WDU21" s="660"/>
      <c r="WDV21" s="660"/>
      <c r="WDW21" s="660"/>
      <c r="WDX21" s="660"/>
      <c r="WDY21" s="660"/>
      <c r="WDZ21" s="660"/>
      <c r="WEA21" s="660"/>
      <c r="WEB21" s="660"/>
      <c r="WEC21" s="660"/>
      <c r="WED21" s="660"/>
      <c r="WEE21" s="660"/>
      <c r="WEF21" s="660"/>
      <c r="WEG21" s="660"/>
      <c r="WEH21" s="660"/>
      <c r="WEI21" s="660"/>
      <c r="WEJ21" s="660"/>
      <c r="WEK21" s="660"/>
      <c r="WEL21" s="660"/>
      <c r="WEM21" s="660"/>
      <c r="WEN21" s="660"/>
      <c r="WEO21" s="660"/>
      <c r="WEP21" s="660"/>
      <c r="WEQ21" s="660"/>
      <c r="WER21" s="660"/>
      <c r="WES21" s="660"/>
      <c r="WET21" s="660"/>
      <c r="WEU21" s="660"/>
      <c r="WEV21" s="660"/>
      <c r="WEW21" s="660"/>
      <c r="WEX21" s="660"/>
      <c r="WEY21" s="660"/>
      <c r="WEZ21" s="660"/>
      <c r="WFA21" s="660"/>
      <c r="WFB21" s="660"/>
      <c r="WFC21" s="660"/>
      <c r="WFD21" s="660"/>
      <c r="WFE21" s="660"/>
      <c r="WFF21" s="660"/>
      <c r="WFG21" s="660"/>
      <c r="WFH21" s="660"/>
      <c r="WFI21" s="660"/>
      <c r="WFJ21" s="660"/>
      <c r="WFK21" s="660"/>
      <c r="WFL21" s="660"/>
      <c r="WFM21" s="660"/>
      <c r="WFN21" s="660"/>
      <c r="WFO21" s="660"/>
      <c r="WFP21" s="660"/>
      <c r="WFQ21" s="660"/>
      <c r="WFR21" s="660"/>
      <c r="WFS21" s="660"/>
      <c r="WFT21" s="660"/>
      <c r="WFU21" s="660"/>
      <c r="WFV21" s="660"/>
      <c r="WFW21" s="660"/>
      <c r="WFX21" s="660"/>
      <c r="WFY21" s="660"/>
      <c r="WFZ21" s="660"/>
      <c r="WGA21" s="660"/>
      <c r="WGB21" s="660"/>
      <c r="WGC21" s="660"/>
      <c r="WGD21" s="660"/>
      <c r="WGE21" s="660"/>
      <c r="WGF21" s="660"/>
      <c r="WGG21" s="660"/>
      <c r="WGH21" s="660"/>
      <c r="WGI21" s="660"/>
      <c r="WGJ21" s="660"/>
      <c r="WGK21" s="660"/>
      <c r="WGL21" s="660"/>
      <c r="WGM21" s="660"/>
      <c r="WGN21" s="660"/>
      <c r="WGO21" s="660"/>
      <c r="WGP21" s="660"/>
      <c r="WGQ21" s="660"/>
      <c r="WGR21" s="660"/>
      <c r="WGS21" s="660"/>
      <c r="WGT21" s="660"/>
      <c r="WGU21" s="660"/>
      <c r="WGV21" s="660"/>
      <c r="WGW21" s="660"/>
      <c r="WGX21" s="660"/>
      <c r="WGY21" s="660"/>
      <c r="WGZ21" s="660"/>
      <c r="WHA21" s="660"/>
      <c r="WHB21" s="660"/>
      <c r="WHC21" s="660"/>
      <c r="WHD21" s="660"/>
      <c r="WHE21" s="660"/>
      <c r="WHF21" s="660"/>
      <c r="WHG21" s="660"/>
      <c r="WHH21" s="660"/>
      <c r="WHI21" s="660"/>
      <c r="WHJ21" s="660"/>
      <c r="WHK21" s="660"/>
      <c r="WHL21" s="660"/>
      <c r="WHM21" s="660"/>
      <c r="WHN21" s="660"/>
      <c r="WHO21" s="660"/>
      <c r="WHP21" s="660"/>
      <c r="WHQ21" s="660"/>
      <c r="WHR21" s="660"/>
      <c r="WHS21" s="660"/>
      <c r="WHT21" s="660"/>
      <c r="WHU21" s="660"/>
      <c r="WHV21" s="660"/>
      <c r="WHW21" s="660"/>
      <c r="WHX21" s="660"/>
      <c r="WHY21" s="660"/>
      <c r="WHZ21" s="660"/>
      <c r="WIA21" s="660"/>
      <c r="WIB21" s="660"/>
      <c r="WIC21" s="660"/>
      <c r="WID21" s="660"/>
      <c r="WIE21" s="660"/>
      <c r="WIF21" s="660"/>
      <c r="WIG21" s="660"/>
      <c r="WIH21" s="660"/>
      <c r="WII21" s="660"/>
      <c r="WIJ21" s="660"/>
      <c r="WIK21" s="660"/>
      <c r="WIL21" s="660"/>
      <c r="WIM21" s="660"/>
      <c r="WIN21" s="660"/>
      <c r="WIO21" s="660"/>
      <c r="WIP21" s="660"/>
      <c r="WIQ21" s="660"/>
      <c r="WIR21" s="660"/>
      <c r="WIS21" s="660"/>
      <c r="WIT21" s="660"/>
      <c r="WIU21" s="660"/>
      <c r="WIV21" s="660"/>
      <c r="WIW21" s="660"/>
      <c r="WIX21" s="660"/>
      <c r="WIY21" s="660"/>
      <c r="WIZ21" s="660"/>
      <c r="WJA21" s="660"/>
      <c r="WJB21" s="660"/>
      <c r="WJC21" s="660"/>
      <c r="WJD21" s="660"/>
      <c r="WJE21" s="660"/>
      <c r="WJF21" s="660"/>
      <c r="WJG21" s="660"/>
      <c r="WJH21" s="660"/>
      <c r="WJI21" s="660"/>
      <c r="WJJ21" s="660"/>
      <c r="WJK21" s="660"/>
      <c r="WJL21" s="660"/>
      <c r="WJM21" s="660"/>
      <c r="WJN21" s="660"/>
      <c r="WJO21" s="660"/>
      <c r="WJP21" s="660"/>
      <c r="WJQ21" s="660"/>
      <c r="WJR21" s="660"/>
      <c r="WJS21" s="660"/>
      <c r="WJT21" s="660"/>
      <c r="WJU21" s="660"/>
      <c r="WJV21" s="660"/>
      <c r="WJW21" s="660"/>
      <c r="WJX21" s="660"/>
      <c r="WJY21" s="660"/>
      <c r="WJZ21" s="660"/>
      <c r="WKA21" s="660"/>
      <c r="WKB21" s="660"/>
      <c r="WKC21" s="660"/>
      <c r="WKD21" s="660"/>
      <c r="WKE21" s="660"/>
      <c r="WKF21" s="660"/>
      <c r="WKG21" s="660"/>
      <c r="WKH21" s="660"/>
      <c r="WKI21" s="660"/>
      <c r="WKJ21" s="660"/>
      <c r="WKK21" s="660"/>
      <c r="WKL21" s="660"/>
      <c r="WKM21" s="660"/>
      <c r="WKN21" s="660"/>
      <c r="WKO21" s="660"/>
      <c r="WKP21" s="660"/>
      <c r="WKQ21" s="660"/>
      <c r="WKR21" s="660"/>
      <c r="WKS21" s="660"/>
      <c r="WKT21" s="660"/>
      <c r="WKU21" s="660"/>
      <c r="WKV21" s="660"/>
      <c r="WKW21" s="660"/>
      <c r="WKX21" s="660"/>
      <c r="WKY21" s="660"/>
      <c r="WKZ21" s="660"/>
      <c r="WLA21" s="660"/>
      <c r="WLB21" s="660"/>
      <c r="WLC21" s="660"/>
      <c r="WLD21" s="660"/>
      <c r="WLE21" s="660"/>
      <c r="WLF21" s="660"/>
      <c r="WLG21" s="660"/>
      <c r="WLH21" s="660"/>
      <c r="WLI21" s="660"/>
      <c r="WLJ21" s="660"/>
      <c r="WLK21" s="660"/>
      <c r="WLL21" s="660"/>
      <c r="WLM21" s="660"/>
      <c r="WLN21" s="660"/>
      <c r="WLO21" s="660"/>
      <c r="WLP21" s="660"/>
      <c r="WLQ21" s="660"/>
      <c r="WLR21" s="660"/>
      <c r="WLS21" s="660"/>
      <c r="WLT21" s="660"/>
      <c r="WLU21" s="660"/>
      <c r="WLV21" s="660"/>
      <c r="WLW21" s="660"/>
      <c r="WLX21" s="660"/>
      <c r="WLY21" s="660"/>
      <c r="WLZ21" s="660"/>
      <c r="WMA21" s="660"/>
      <c r="WMB21" s="660"/>
      <c r="WMC21" s="660"/>
      <c r="WMD21" s="660"/>
      <c r="WME21" s="660"/>
      <c r="WMF21" s="660"/>
      <c r="WMG21" s="660"/>
      <c r="WMH21" s="660"/>
      <c r="WMI21" s="660"/>
      <c r="WMJ21" s="660"/>
      <c r="WMK21" s="660"/>
      <c r="WML21" s="660"/>
      <c r="WMM21" s="660"/>
      <c r="WMN21" s="660"/>
      <c r="WMO21" s="660"/>
      <c r="WMP21" s="660"/>
      <c r="WMQ21" s="660"/>
      <c r="WMR21" s="660"/>
      <c r="WMS21" s="660"/>
      <c r="WMT21" s="660"/>
      <c r="WMU21" s="660"/>
      <c r="WMV21" s="660"/>
      <c r="WMW21" s="660"/>
      <c r="WMX21" s="660"/>
      <c r="WMY21" s="660"/>
      <c r="WMZ21" s="660"/>
      <c r="WNA21" s="660"/>
      <c r="WNB21" s="660"/>
      <c r="WNC21" s="660"/>
      <c r="WND21" s="660"/>
      <c r="WNE21" s="660"/>
      <c r="WNF21" s="660"/>
      <c r="WNG21" s="660"/>
      <c r="WNH21" s="660"/>
      <c r="WNI21" s="660"/>
      <c r="WNJ21" s="660"/>
      <c r="WNK21" s="660"/>
      <c r="WNL21" s="660"/>
      <c r="WNM21" s="660"/>
      <c r="WNN21" s="660"/>
      <c r="WNO21" s="660"/>
      <c r="WNP21" s="660"/>
      <c r="WNQ21" s="660"/>
      <c r="WNR21" s="660"/>
      <c r="WNS21" s="660"/>
      <c r="WNT21" s="660"/>
      <c r="WNU21" s="660"/>
      <c r="WNV21" s="660"/>
      <c r="WNW21" s="660"/>
      <c r="WNX21" s="660"/>
      <c r="WNY21" s="660"/>
      <c r="WNZ21" s="660"/>
      <c r="WOA21" s="660"/>
      <c r="WOB21" s="660"/>
      <c r="WOC21" s="660"/>
      <c r="WOD21" s="660"/>
      <c r="WOE21" s="660"/>
      <c r="WOF21" s="660"/>
      <c r="WOG21" s="660"/>
      <c r="WOH21" s="660"/>
      <c r="WOI21" s="660"/>
      <c r="WOJ21" s="660"/>
      <c r="WOK21" s="660"/>
      <c r="WOL21" s="660"/>
      <c r="WOM21" s="660"/>
      <c r="WON21" s="660"/>
      <c r="WOO21" s="660"/>
      <c r="WOP21" s="660"/>
      <c r="WOQ21" s="660"/>
      <c r="WOR21" s="660"/>
      <c r="WOS21" s="660"/>
      <c r="WOT21" s="660"/>
      <c r="WOU21" s="660"/>
      <c r="WOV21" s="660"/>
      <c r="WOW21" s="660"/>
      <c r="WOX21" s="660"/>
      <c r="WOY21" s="660"/>
      <c r="WOZ21" s="660"/>
      <c r="WPA21" s="660"/>
      <c r="WPB21" s="660"/>
      <c r="WPC21" s="660"/>
      <c r="WPD21" s="660"/>
      <c r="WPE21" s="660"/>
      <c r="WPF21" s="660"/>
      <c r="WPG21" s="660"/>
      <c r="WPH21" s="660"/>
      <c r="WPI21" s="660"/>
      <c r="WPJ21" s="660"/>
      <c r="WPK21" s="660"/>
      <c r="WPL21" s="660"/>
      <c r="WPM21" s="660"/>
      <c r="WPN21" s="660"/>
      <c r="WPO21" s="660"/>
      <c r="WPP21" s="660"/>
      <c r="WPQ21" s="660"/>
      <c r="WPR21" s="660"/>
      <c r="WPS21" s="660"/>
      <c r="WPT21" s="660"/>
      <c r="WPU21" s="660"/>
      <c r="WPV21" s="660"/>
      <c r="WPW21" s="660"/>
      <c r="WPX21" s="660"/>
      <c r="WPY21" s="660"/>
      <c r="WPZ21" s="660"/>
      <c r="WQA21" s="660"/>
      <c r="WQB21" s="660"/>
      <c r="WQC21" s="660"/>
      <c r="WQD21" s="660"/>
      <c r="WQE21" s="660"/>
      <c r="WQF21" s="660"/>
      <c r="WQG21" s="660"/>
      <c r="WQH21" s="660"/>
      <c r="WQI21" s="660"/>
      <c r="WQJ21" s="660"/>
      <c r="WQK21" s="660"/>
      <c r="WQL21" s="660"/>
      <c r="WQM21" s="660"/>
      <c r="WQN21" s="660"/>
      <c r="WQO21" s="660"/>
      <c r="WQP21" s="660"/>
      <c r="WQQ21" s="660"/>
      <c r="WQR21" s="660"/>
      <c r="WQS21" s="660"/>
      <c r="WQT21" s="660"/>
      <c r="WQU21" s="660"/>
      <c r="WQV21" s="660"/>
      <c r="WQW21" s="660"/>
      <c r="WQX21" s="660"/>
      <c r="WQY21" s="660"/>
      <c r="WQZ21" s="660"/>
      <c r="WRA21" s="660"/>
      <c r="WRB21" s="660"/>
      <c r="WRC21" s="660"/>
      <c r="WRD21" s="660"/>
      <c r="WRE21" s="660"/>
      <c r="WRF21" s="660"/>
      <c r="WRG21" s="660"/>
      <c r="WRH21" s="660"/>
      <c r="WRI21" s="660"/>
      <c r="WRJ21" s="660"/>
      <c r="WRK21" s="660"/>
      <c r="WRL21" s="660"/>
      <c r="WRM21" s="660"/>
      <c r="WRN21" s="660"/>
      <c r="WRO21" s="660"/>
      <c r="WRP21" s="660"/>
      <c r="WRQ21" s="660"/>
      <c r="WRR21" s="660"/>
      <c r="WRS21" s="660"/>
      <c r="WRT21" s="660"/>
      <c r="WRU21" s="660"/>
      <c r="WRV21" s="660"/>
      <c r="WRW21" s="660"/>
      <c r="WRX21" s="660"/>
      <c r="WRY21" s="660"/>
      <c r="WRZ21" s="660"/>
      <c r="WSA21" s="660"/>
      <c r="WSB21" s="660"/>
      <c r="WSC21" s="660"/>
      <c r="WSD21" s="660"/>
      <c r="WSE21" s="660"/>
      <c r="WSF21" s="660"/>
      <c r="WSG21" s="660"/>
      <c r="WSH21" s="660"/>
      <c r="WSI21" s="660"/>
      <c r="WSJ21" s="660"/>
      <c r="WSK21" s="660"/>
      <c r="WSL21" s="660"/>
      <c r="WSM21" s="660"/>
      <c r="WSN21" s="660"/>
      <c r="WSO21" s="660"/>
      <c r="WSP21" s="660"/>
      <c r="WSQ21" s="660"/>
      <c r="WSR21" s="660"/>
      <c r="WSS21" s="660"/>
      <c r="WST21" s="660"/>
      <c r="WSU21" s="660"/>
      <c r="WSV21" s="660"/>
      <c r="WSW21" s="660"/>
      <c r="WSX21" s="660"/>
      <c r="WSY21" s="660"/>
      <c r="WSZ21" s="660"/>
      <c r="WTA21" s="660"/>
      <c r="WTB21" s="660"/>
      <c r="WTC21" s="660"/>
      <c r="WTD21" s="660"/>
      <c r="WTE21" s="660"/>
      <c r="WTF21" s="660"/>
      <c r="WTG21" s="660"/>
      <c r="WTH21" s="660"/>
      <c r="WTI21" s="660"/>
      <c r="WTJ21" s="660"/>
      <c r="WTK21" s="660"/>
      <c r="WTL21" s="660"/>
      <c r="WTM21" s="660"/>
      <c r="WTN21" s="660"/>
      <c r="WTO21" s="660"/>
      <c r="WTP21" s="660"/>
      <c r="WTQ21" s="660"/>
      <c r="WTR21" s="660"/>
      <c r="WTS21" s="660"/>
      <c r="WTT21" s="660"/>
      <c r="WTU21" s="660"/>
      <c r="WTV21" s="660"/>
      <c r="WTW21" s="660"/>
      <c r="WTX21" s="660"/>
      <c r="WTY21" s="660"/>
      <c r="WTZ21" s="660"/>
      <c r="WUA21" s="660"/>
      <c r="WUB21" s="660"/>
      <c r="WUC21" s="660"/>
      <c r="WUD21" s="660"/>
      <c r="WUE21" s="660"/>
      <c r="WUF21" s="660"/>
      <c r="WUG21" s="660"/>
      <c r="WUH21" s="660"/>
      <c r="WUI21" s="660"/>
      <c r="WUJ21" s="660"/>
      <c r="WUK21" s="660"/>
      <c r="WUL21" s="660"/>
      <c r="WUM21" s="660"/>
      <c r="WUN21" s="660"/>
      <c r="WUO21" s="660"/>
      <c r="WUP21" s="660"/>
      <c r="WUQ21" s="660"/>
      <c r="WUR21" s="660"/>
      <c r="WUS21" s="660"/>
      <c r="WUT21" s="660"/>
      <c r="WUU21" s="660"/>
      <c r="WUV21" s="660"/>
      <c r="WUW21" s="660"/>
      <c r="WUX21" s="660"/>
      <c r="WUY21" s="660"/>
      <c r="WUZ21" s="660"/>
      <c r="WVA21" s="660"/>
      <c r="WVB21" s="660"/>
      <c r="WVC21" s="660"/>
      <c r="WVD21" s="660"/>
      <c r="WVE21" s="660"/>
      <c r="WVF21" s="660"/>
      <c r="WVG21" s="660"/>
      <c r="WVH21" s="660"/>
      <c r="WVI21" s="660"/>
      <c r="WVJ21" s="660"/>
      <c r="WVK21" s="660"/>
      <c r="WVL21" s="660"/>
      <c r="WVM21" s="660"/>
      <c r="WVN21" s="660"/>
      <c r="WVO21" s="660"/>
      <c r="WVP21" s="660"/>
      <c r="WVQ21" s="660"/>
      <c r="WVR21" s="660"/>
      <c r="WVS21" s="660"/>
      <c r="WVT21" s="660"/>
      <c r="WVU21" s="660"/>
      <c r="WVV21" s="660"/>
      <c r="WVW21" s="660"/>
      <c r="WVX21" s="660"/>
      <c r="WVY21" s="660"/>
      <c r="WVZ21" s="660"/>
      <c r="WWA21" s="660"/>
      <c r="WWB21" s="660"/>
      <c r="WWC21" s="660"/>
      <c r="WWD21" s="660"/>
      <c r="WWE21" s="660"/>
      <c r="WWF21" s="660"/>
      <c r="WWG21" s="660"/>
      <c r="WWH21" s="660"/>
      <c r="WWI21" s="660"/>
      <c r="WWJ21" s="660"/>
      <c r="WWK21" s="660"/>
      <c r="WWL21" s="660"/>
      <c r="WWM21" s="660"/>
      <c r="WWN21" s="660"/>
      <c r="WWO21" s="660"/>
      <c r="WWP21" s="660"/>
      <c r="WWQ21" s="660"/>
      <c r="WWR21" s="660"/>
      <c r="WWS21" s="660"/>
      <c r="WWT21" s="660"/>
      <c r="WWU21" s="660"/>
      <c r="WWV21" s="660"/>
      <c r="WWW21" s="660"/>
      <c r="WWX21" s="660"/>
      <c r="WWY21" s="660"/>
      <c r="WWZ21" s="660"/>
      <c r="WXA21" s="660"/>
      <c r="WXB21" s="660"/>
      <c r="WXC21" s="660"/>
      <c r="WXD21" s="660"/>
      <c r="WXE21" s="660"/>
      <c r="WXF21" s="660"/>
      <c r="WXG21" s="660"/>
      <c r="WXH21" s="660"/>
      <c r="WXI21" s="660"/>
      <c r="WXJ21" s="660"/>
      <c r="WXK21" s="660"/>
      <c r="WXL21" s="660"/>
      <c r="WXM21" s="660"/>
      <c r="WXN21" s="660"/>
      <c r="WXO21" s="660"/>
      <c r="WXP21" s="660"/>
      <c r="WXQ21" s="660"/>
      <c r="WXR21" s="660"/>
      <c r="WXS21" s="660"/>
      <c r="WXT21" s="660"/>
      <c r="WXU21" s="660"/>
      <c r="WXV21" s="660"/>
      <c r="WXW21" s="660"/>
      <c r="WXX21" s="660"/>
      <c r="WXY21" s="660"/>
      <c r="WXZ21" s="660"/>
      <c r="WYA21" s="660"/>
      <c r="WYB21" s="660"/>
      <c r="WYC21" s="660"/>
      <c r="WYD21" s="660"/>
      <c r="WYE21" s="660"/>
      <c r="WYF21" s="660"/>
      <c r="WYG21" s="660"/>
      <c r="WYH21" s="660"/>
      <c r="WYI21" s="660"/>
      <c r="WYJ21" s="660"/>
      <c r="WYK21" s="660"/>
      <c r="WYL21" s="660"/>
      <c r="WYM21" s="660"/>
      <c r="WYN21" s="660"/>
      <c r="WYO21" s="660"/>
      <c r="WYP21" s="660"/>
      <c r="WYQ21" s="660"/>
      <c r="WYR21" s="660"/>
      <c r="WYS21" s="660"/>
      <c r="WYT21" s="660"/>
      <c r="WYU21" s="660"/>
      <c r="WYV21" s="660"/>
      <c r="WYW21" s="660"/>
      <c r="WYX21" s="660"/>
      <c r="WYY21" s="660"/>
      <c r="WYZ21" s="660"/>
      <c r="WZA21" s="660"/>
      <c r="WZB21" s="660"/>
      <c r="WZC21" s="660"/>
      <c r="WZD21" s="660"/>
      <c r="WZE21" s="660"/>
      <c r="WZF21" s="660"/>
      <c r="WZG21" s="660"/>
      <c r="WZH21" s="660"/>
      <c r="WZI21" s="660"/>
      <c r="WZJ21" s="660"/>
      <c r="WZK21" s="660"/>
      <c r="WZL21" s="660"/>
      <c r="WZM21" s="660"/>
      <c r="WZN21" s="660"/>
      <c r="WZO21" s="660"/>
      <c r="WZP21" s="660"/>
      <c r="WZQ21" s="660"/>
      <c r="WZR21" s="660"/>
      <c r="WZS21" s="660"/>
      <c r="WZT21" s="660"/>
      <c r="WZU21" s="660"/>
      <c r="WZV21" s="660"/>
      <c r="WZW21" s="660"/>
      <c r="WZX21" s="660"/>
      <c r="WZY21" s="660"/>
      <c r="WZZ21" s="660"/>
      <c r="XAA21" s="660"/>
      <c r="XAB21" s="660"/>
      <c r="XAC21" s="660"/>
      <c r="XAD21" s="660"/>
      <c r="XAE21" s="660"/>
      <c r="XAF21" s="660"/>
      <c r="XAG21" s="660"/>
      <c r="XAH21" s="660"/>
      <c r="XAI21" s="660"/>
      <c r="XAJ21" s="660"/>
      <c r="XAK21" s="660"/>
      <c r="XAL21" s="660"/>
      <c r="XAM21" s="660"/>
      <c r="XAN21" s="660"/>
      <c r="XAO21" s="660"/>
      <c r="XAP21" s="660"/>
      <c r="XAQ21" s="660"/>
      <c r="XAR21" s="660"/>
      <c r="XAS21" s="660"/>
      <c r="XAT21" s="660"/>
      <c r="XAU21" s="660"/>
      <c r="XAV21" s="660"/>
      <c r="XAW21" s="660"/>
      <c r="XAX21" s="660"/>
      <c r="XAY21" s="660"/>
      <c r="XAZ21" s="660"/>
      <c r="XBA21" s="660"/>
      <c r="XBB21" s="660"/>
      <c r="XBC21" s="660"/>
      <c r="XBD21" s="660"/>
      <c r="XBE21" s="660"/>
      <c r="XBF21" s="660"/>
      <c r="XBG21" s="660"/>
      <c r="XBH21" s="660"/>
      <c r="XBI21" s="660"/>
      <c r="XBJ21" s="660"/>
      <c r="XBK21" s="660"/>
      <c r="XBL21" s="660"/>
      <c r="XBM21" s="660"/>
      <c r="XBN21" s="660"/>
      <c r="XBO21" s="660"/>
      <c r="XBP21" s="660"/>
      <c r="XBQ21" s="660"/>
      <c r="XBR21" s="660"/>
      <c r="XBS21" s="660"/>
      <c r="XBT21" s="660"/>
      <c r="XBU21" s="660"/>
      <c r="XBV21" s="660"/>
      <c r="XBW21" s="660"/>
      <c r="XBX21" s="660"/>
      <c r="XBY21" s="660"/>
      <c r="XBZ21" s="660"/>
      <c r="XCA21" s="660"/>
      <c r="XCB21" s="660"/>
      <c r="XCC21" s="660"/>
      <c r="XCD21" s="660"/>
      <c r="XCE21" s="660"/>
      <c r="XCF21" s="660"/>
      <c r="XCG21" s="660"/>
      <c r="XCH21" s="660"/>
      <c r="XCI21" s="660"/>
      <c r="XCJ21" s="660"/>
      <c r="XCK21" s="660"/>
      <c r="XCL21" s="660"/>
      <c r="XCM21" s="660"/>
      <c r="XCN21" s="660"/>
      <c r="XCO21" s="660"/>
      <c r="XCP21" s="660"/>
      <c r="XCQ21" s="660"/>
      <c r="XCR21" s="660"/>
      <c r="XCS21" s="660"/>
      <c r="XCT21" s="660"/>
      <c r="XCU21" s="660"/>
      <c r="XCV21" s="660"/>
      <c r="XCW21" s="660"/>
      <c r="XCX21" s="660"/>
      <c r="XCY21" s="660"/>
      <c r="XCZ21" s="660"/>
      <c r="XDA21" s="660"/>
      <c r="XDB21" s="660"/>
      <c r="XDC21" s="660"/>
      <c r="XDD21" s="660"/>
      <c r="XDE21" s="660"/>
      <c r="XDF21" s="660"/>
      <c r="XDG21" s="660"/>
      <c r="XDH21" s="660"/>
      <c r="XDI21" s="660"/>
      <c r="XDJ21" s="660"/>
      <c r="XDK21" s="660"/>
      <c r="XDL21" s="660"/>
      <c r="XDM21" s="660"/>
      <c r="XDN21" s="660"/>
      <c r="XDO21" s="660"/>
      <c r="XDP21" s="660"/>
      <c r="XDQ21" s="660"/>
      <c r="XDR21" s="660"/>
      <c r="XDS21" s="660"/>
      <c r="XDT21" s="660"/>
      <c r="XDU21" s="660"/>
      <c r="XDV21" s="660"/>
      <c r="XDW21" s="660"/>
      <c r="XDX21" s="660"/>
      <c r="XDY21" s="660"/>
      <c r="XDZ21" s="660"/>
      <c r="XEA21" s="660"/>
      <c r="XEB21" s="660"/>
      <c r="XEC21" s="660"/>
      <c r="XED21" s="660"/>
      <c r="XEE21" s="660"/>
      <c r="XEF21" s="660"/>
      <c r="XEG21" s="660"/>
      <c r="XEH21" s="660"/>
      <c r="XEI21" s="660"/>
      <c r="XEJ21" s="660"/>
      <c r="XEK21" s="660"/>
      <c r="XEL21" s="660"/>
      <c r="XEM21" s="660"/>
      <c r="XEN21" s="660"/>
      <c r="XEO21" s="660"/>
      <c r="XEP21" s="660"/>
      <c r="XEQ21" s="660"/>
      <c r="XER21" s="660"/>
      <c r="XES21" s="660"/>
      <c r="XET21" s="660"/>
      <c r="XEU21" s="660"/>
      <c r="XEV21" s="660"/>
      <c r="XEW21" s="660"/>
      <c r="XEX21" s="660"/>
      <c r="XEY21" s="660"/>
      <c r="XEZ21" s="660"/>
      <c r="XFA21" s="660"/>
      <c r="XFB21" s="660"/>
      <c r="XFC21" s="660"/>
      <c r="XFD21" s="660"/>
    </row>
    <row r="22" spans="1:16384">
      <c r="B22" s="1" t="s">
        <v>541</v>
      </c>
      <c r="E22" s="473">
        <f>+(E21/360)*E15</f>
        <v>4.6666666666666662E-3</v>
      </c>
      <c r="F22" s="473">
        <f t="shared" ref="F22:Y22" si="8">+(F21/360)*F15</f>
        <v>0.01</v>
      </c>
      <c r="G22" s="473">
        <f t="shared" si="8"/>
        <v>9.6666666666666672E-3</v>
      </c>
      <c r="H22" s="473">
        <f t="shared" si="8"/>
        <v>0.01</v>
      </c>
      <c r="I22" s="473">
        <f t="shared" si="8"/>
        <v>0.01</v>
      </c>
      <c r="J22" s="473">
        <f t="shared" si="8"/>
        <v>8.9999999999999993E-3</v>
      </c>
      <c r="K22" s="473">
        <f t="shared" si="8"/>
        <v>0.01</v>
      </c>
      <c r="L22" s="473">
        <f t="shared" si="8"/>
        <v>9.6666666666666672E-3</v>
      </c>
      <c r="M22" s="473">
        <f t="shared" si="8"/>
        <v>0.01</v>
      </c>
      <c r="N22" s="473">
        <f t="shared" si="8"/>
        <v>9.6666666666666672E-3</v>
      </c>
      <c r="O22" s="473">
        <f t="shared" si="8"/>
        <v>0.01</v>
      </c>
      <c r="P22" s="473">
        <f t="shared" si="8"/>
        <v>0.01</v>
      </c>
      <c r="Q22" s="473">
        <f t="shared" si="8"/>
        <v>9.6666666666666672E-3</v>
      </c>
      <c r="R22" s="473">
        <f t="shared" si="8"/>
        <v>0.01</v>
      </c>
      <c r="S22" s="473">
        <f t="shared" si="8"/>
        <v>9.6666666666666672E-3</v>
      </c>
      <c r="T22" s="473">
        <f t="shared" si="8"/>
        <v>0.01</v>
      </c>
      <c r="U22" s="473">
        <f t="shared" si="8"/>
        <v>0.01</v>
      </c>
      <c r="V22" s="473">
        <f t="shared" si="8"/>
        <v>9.3333333333333324E-3</v>
      </c>
      <c r="W22" s="473">
        <f t="shared" si="8"/>
        <v>0.01</v>
      </c>
      <c r="X22" s="473">
        <f t="shared" si="8"/>
        <v>9.6666666666666672E-3</v>
      </c>
      <c r="Y22" s="473">
        <f t="shared" si="8"/>
        <v>-5.3333333333333332E-3</v>
      </c>
      <c r="Z22" s="659"/>
      <c r="AA22" s="659"/>
      <c r="AB22" s="659"/>
    </row>
    <row r="23" spans="1:16384">
      <c r="A23" s="4" t="s">
        <v>32</v>
      </c>
    </row>
    <row r="24" spans="1:16384">
      <c r="B24" s="1" t="s">
        <v>33</v>
      </c>
      <c r="E24" s="30">
        <v>1</v>
      </c>
      <c r="F24" s="30">
        <f t="shared" ref="F24:Y24" si="9">+E24*(1+F18)</f>
        <v>1.0030655635825694</v>
      </c>
      <c r="G24" s="30">
        <f t="shared" si="9"/>
        <v>1.0060380261364625</v>
      </c>
      <c r="H24" s="30">
        <f t="shared" si="9"/>
        <v>1.0091220996720665</v>
      </c>
      <c r="I24" s="30">
        <f t="shared" si="9"/>
        <v>1.0122156276311871</v>
      </c>
      <c r="J24" s="30">
        <f t="shared" si="9"/>
        <v>1.0151524843403692</v>
      </c>
      <c r="K24" s="30">
        <f t="shared" si="9"/>
        <v>1.018425126281137</v>
      </c>
      <c r="L24" s="30">
        <f t="shared" si="9"/>
        <v>1.0215988788015113</v>
      </c>
      <c r="M24" s="30">
        <f t="shared" si="9"/>
        <v>1.024892302586589</v>
      </c>
      <c r="N24" s="30">
        <f t="shared" si="9"/>
        <v>1.0280862089862908</v>
      </c>
      <c r="O24" s="30">
        <f t="shared" si="9"/>
        <v>1.0314005465839964</v>
      </c>
      <c r="P24" s="30">
        <f t="shared" si="9"/>
        <v>1.0347255689215764</v>
      </c>
      <c r="Q24" s="30">
        <f t="shared" si="9"/>
        <v>1.0379501190603306</v>
      </c>
      <c r="R24" s="30">
        <f t="shared" si="9"/>
        <v>1.0412962558668313</v>
      </c>
      <c r="S24" s="30">
        <f t="shared" si="9"/>
        <v>1.0445412824586058</v>
      </c>
      <c r="T24" s="30">
        <f t="shared" si="9"/>
        <v>1.047908667814569</v>
      </c>
      <c r="U24" s="30">
        <f t="shared" si="9"/>
        <v>1.0512869089254229</v>
      </c>
      <c r="V24" s="30">
        <f t="shared" si="9"/>
        <v>1.0544500986637153</v>
      </c>
      <c r="W24" s="30">
        <f t="shared" si="9"/>
        <v>1.0578494279965651</v>
      </c>
      <c r="X24" s="30">
        <f t="shared" si="9"/>
        <v>1.0611460397961385</v>
      </c>
      <c r="Y24" s="30">
        <f t="shared" si="9"/>
        <v>1.0593215514419589</v>
      </c>
      <c r="Z24" s="661"/>
      <c r="AA24" s="661"/>
      <c r="AB24" s="661"/>
    </row>
    <row r="25" spans="1:16384">
      <c r="A25" s="5" t="s">
        <v>34</v>
      </c>
    </row>
    <row r="27" spans="1:16384">
      <c r="A27" s="2" t="s">
        <v>35</v>
      </c>
      <c r="B27" s="3"/>
      <c r="C27" s="3"/>
      <c r="D27" s="674"/>
      <c r="E27" s="113">
        <v>41883</v>
      </c>
      <c r="F27" s="113">
        <v>41913</v>
      </c>
      <c r="G27" s="113">
        <v>41944</v>
      </c>
      <c r="H27" s="113">
        <v>41974</v>
      </c>
      <c r="I27" s="113">
        <v>42005</v>
      </c>
      <c r="J27" s="113">
        <v>42036</v>
      </c>
      <c r="K27" s="113">
        <v>42064</v>
      </c>
      <c r="L27" s="113">
        <v>42095</v>
      </c>
      <c r="M27" s="113">
        <v>42125</v>
      </c>
      <c r="N27" s="113">
        <v>42156</v>
      </c>
      <c r="O27" s="113">
        <v>42186</v>
      </c>
      <c r="P27" s="113">
        <v>42217</v>
      </c>
      <c r="Q27" s="113">
        <v>42248</v>
      </c>
      <c r="R27" s="113">
        <v>42278</v>
      </c>
      <c r="S27" s="113">
        <v>42309</v>
      </c>
      <c r="T27" s="113">
        <v>42339</v>
      </c>
      <c r="U27" s="113">
        <v>42370</v>
      </c>
      <c r="V27" s="113">
        <v>42401</v>
      </c>
      <c r="W27" s="113">
        <v>42430</v>
      </c>
      <c r="X27" s="113">
        <v>42461</v>
      </c>
      <c r="Y27" s="113">
        <v>42491</v>
      </c>
      <c r="Z27" s="655"/>
      <c r="AA27" s="655"/>
      <c r="AB27" s="655"/>
    </row>
    <row r="29" spans="1:16384">
      <c r="A29" s="4" t="s">
        <v>576</v>
      </c>
      <c r="D29" s="165"/>
    </row>
    <row r="30" spans="1:16384">
      <c r="A30" s="1" t="s">
        <v>37</v>
      </c>
      <c r="D30" s="517">
        <f>SUM(E30:AB30)</f>
        <v>1</v>
      </c>
      <c r="E30" s="156">
        <f>+E31/D31</f>
        <v>1</v>
      </c>
      <c r="F30" s="156">
        <v>0</v>
      </c>
      <c r="G30" s="156">
        <f>+F30</f>
        <v>0</v>
      </c>
      <c r="H30" s="156">
        <f t="shared" ref="H30:Y30" si="10">+G30</f>
        <v>0</v>
      </c>
      <c r="I30" s="156">
        <f t="shared" si="10"/>
        <v>0</v>
      </c>
      <c r="J30" s="156">
        <f t="shared" si="10"/>
        <v>0</v>
      </c>
      <c r="K30" s="156">
        <f t="shared" si="10"/>
        <v>0</v>
      </c>
      <c r="L30" s="156">
        <f t="shared" si="10"/>
        <v>0</v>
      </c>
      <c r="M30" s="156">
        <f t="shared" si="10"/>
        <v>0</v>
      </c>
      <c r="N30" s="156">
        <f t="shared" si="10"/>
        <v>0</v>
      </c>
      <c r="O30" s="156">
        <f t="shared" si="10"/>
        <v>0</v>
      </c>
      <c r="P30" s="156">
        <f t="shared" si="10"/>
        <v>0</v>
      </c>
      <c r="Q30" s="156">
        <f t="shared" si="10"/>
        <v>0</v>
      </c>
      <c r="R30" s="156">
        <f t="shared" si="10"/>
        <v>0</v>
      </c>
      <c r="S30" s="156">
        <f t="shared" si="10"/>
        <v>0</v>
      </c>
      <c r="T30" s="156">
        <f t="shared" si="10"/>
        <v>0</v>
      </c>
      <c r="U30" s="156">
        <f t="shared" si="10"/>
        <v>0</v>
      </c>
      <c r="V30" s="156">
        <f t="shared" si="10"/>
        <v>0</v>
      </c>
      <c r="W30" s="156">
        <f t="shared" si="10"/>
        <v>0</v>
      </c>
      <c r="X30" s="156">
        <f t="shared" si="10"/>
        <v>0</v>
      </c>
      <c r="Y30" s="156">
        <f t="shared" si="10"/>
        <v>0</v>
      </c>
      <c r="Z30" s="33"/>
      <c r="AA30" s="33"/>
      <c r="AB30" s="33"/>
    </row>
    <row r="31" spans="1:16384">
      <c r="A31" s="1" t="s">
        <v>38</v>
      </c>
      <c r="D31" s="102">
        <f>SUM(E31:AB31)</f>
        <v>60000000</v>
      </c>
      <c r="E31" s="11">
        <f>+'Formato III'!I22</f>
        <v>60000000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454"/>
      <c r="AA31" s="454"/>
      <c r="AB31" s="454"/>
    </row>
    <row r="32" spans="1:16384">
      <c r="D32" s="569"/>
    </row>
    <row r="33" spans="1:28">
      <c r="A33" s="4" t="s">
        <v>36</v>
      </c>
      <c r="D33" s="569"/>
    </row>
    <row r="34" spans="1:28">
      <c r="A34" s="1" t="s">
        <v>37</v>
      </c>
      <c r="C34" s="12"/>
      <c r="D34" s="517">
        <f>SUM(E34:AB34)</f>
        <v>1</v>
      </c>
      <c r="E34" s="707">
        <f>+E35/$D$35</f>
        <v>1.5748070545461335E-2</v>
      </c>
      <c r="F34" s="707">
        <f t="shared" ref="F34:P34" si="11">+F35/$D$35</f>
        <v>1.8923267484815823E-2</v>
      </c>
      <c r="G34" s="707">
        <f t="shared" si="11"/>
        <v>0.34306814555165532</v>
      </c>
      <c r="H34" s="707">
        <f t="shared" si="11"/>
        <v>7.8452474923716958E-2</v>
      </c>
      <c r="I34" s="707">
        <f t="shared" si="11"/>
        <v>7.609555548488886E-2</v>
      </c>
      <c r="J34" s="707">
        <f t="shared" si="11"/>
        <v>9.0860212973635487E-2</v>
      </c>
      <c r="K34" s="707">
        <f t="shared" si="11"/>
        <v>0.10735390494225219</v>
      </c>
      <c r="L34" s="707">
        <f t="shared" si="11"/>
        <v>8.6634644128276483E-2</v>
      </c>
      <c r="M34" s="707">
        <f t="shared" si="11"/>
        <v>7.3028794445406289E-2</v>
      </c>
      <c r="N34" s="707">
        <f t="shared" si="11"/>
        <v>3.8973877543413742E-2</v>
      </c>
      <c r="O34" s="707">
        <f t="shared" si="11"/>
        <v>3.8746999849061527E-2</v>
      </c>
      <c r="P34" s="707">
        <f t="shared" si="11"/>
        <v>3.2114052127416137E-2</v>
      </c>
      <c r="Q34" s="707">
        <f t="shared" ref="Q34" si="12">+Q35/P35</f>
        <v>0</v>
      </c>
      <c r="R34" s="707">
        <f>+R35/$D$35</f>
        <v>0</v>
      </c>
      <c r="S34" s="707">
        <f t="shared" ref="S34:Y34" si="13">+S35/$D$35</f>
        <v>0</v>
      </c>
      <c r="T34" s="707">
        <f t="shared" si="13"/>
        <v>0</v>
      </c>
      <c r="U34" s="707">
        <f t="shared" si="13"/>
        <v>0</v>
      </c>
      <c r="V34" s="707">
        <f t="shared" si="13"/>
        <v>0</v>
      </c>
      <c r="W34" s="707">
        <f t="shared" si="13"/>
        <v>0</v>
      </c>
      <c r="X34" s="707">
        <f t="shared" si="13"/>
        <v>0</v>
      </c>
      <c r="Y34" s="707">
        <f t="shared" si="13"/>
        <v>0</v>
      </c>
      <c r="Z34" s="33"/>
      <c r="AA34" s="33"/>
      <c r="AB34" s="33"/>
    </row>
    <row r="35" spans="1:28">
      <c r="A35" s="1" t="s">
        <v>38</v>
      </c>
      <c r="C35" s="22"/>
      <c r="D35" s="102">
        <f>SUM(E35:AB35)</f>
        <v>892784493.27999997</v>
      </c>
      <c r="E35" s="8">
        <v>14059633.182067391</v>
      </c>
      <c r="F35" s="8">
        <v>16894399.772633195</v>
      </c>
      <c r="G35" s="8">
        <f>50187455.6968439+256098464.79</f>
        <v>306285920.48684388</v>
      </c>
      <c r="H35" s="8">
        <v>70041153.071332544</v>
      </c>
      <c r="I35" s="8">
        <v>67936931.944436625</v>
      </c>
      <c r="J35" s="8">
        <v>81118589.198980033</v>
      </c>
      <c r="K35" s="8">
        <v>95843901.625497907</v>
      </c>
      <c r="L35" s="8">
        <v>77346066.858556449</v>
      </c>
      <c r="M35" s="8">
        <v>65198975.243791327</v>
      </c>
      <c r="N35" s="8">
        <v>34795273.513753407</v>
      </c>
      <c r="O35" s="8">
        <v>34592720.626364633</v>
      </c>
      <c r="P35" s="8">
        <v>28670927.755742721</v>
      </c>
      <c r="Q35" s="8">
        <v>0</v>
      </c>
      <c r="R35" s="8">
        <v>0</v>
      </c>
      <c r="S35" s="8">
        <v>0</v>
      </c>
      <c r="T35" s="8">
        <v>0</v>
      </c>
      <c r="U35" s="8">
        <f>SUM('Formato IV'!U27:U89)*Supuestos!$D$13</f>
        <v>0</v>
      </c>
      <c r="V35" s="8">
        <f>SUM('Formato IV'!V27:V88)*Supuestos!$D$13</f>
        <v>0</v>
      </c>
      <c r="W35" s="8">
        <f>SUM('Formato IV'!W27:W88)*Supuestos!$D$13</f>
        <v>0</v>
      </c>
      <c r="X35" s="8">
        <f>SUM('Formato IV'!X27:X88)*Supuestos!$D$13</f>
        <v>0</v>
      </c>
      <c r="Y35" s="8">
        <f>SUM('Formato IV'!Y27:Y88)*Supuestos!$D$13</f>
        <v>0</v>
      </c>
      <c r="Z35" s="454"/>
      <c r="AA35" s="454"/>
      <c r="AB35" s="454"/>
    </row>
    <row r="36" spans="1:28">
      <c r="D36" s="569"/>
    </row>
    <row r="37" spans="1:28">
      <c r="A37" s="4" t="s">
        <v>417</v>
      </c>
      <c r="D37" s="569"/>
    </row>
    <row r="38" spans="1:28">
      <c r="A38" s="1" t="s">
        <v>37</v>
      </c>
      <c r="D38" s="517">
        <f>SUM(E38:AB38)</f>
        <v>1</v>
      </c>
      <c r="E38" s="26">
        <f>+E39/$D$39</f>
        <v>0</v>
      </c>
      <c r="F38" s="26">
        <f t="shared" ref="F38:Y38" si="14">+F39/$D$39</f>
        <v>0</v>
      </c>
      <c r="G38" s="26">
        <f t="shared" si="14"/>
        <v>1</v>
      </c>
      <c r="H38" s="26">
        <f t="shared" si="14"/>
        <v>0</v>
      </c>
      <c r="I38" s="26">
        <f t="shared" si="14"/>
        <v>0</v>
      </c>
      <c r="J38" s="26">
        <f t="shared" si="14"/>
        <v>0</v>
      </c>
      <c r="K38" s="26">
        <f t="shared" si="14"/>
        <v>0</v>
      </c>
      <c r="L38" s="26">
        <f t="shared" si="14"/>
        <v>0</v>
      </c>
      <c r="M38" s="26">
        <f t="shared" si="14"/>
        <v>0</v>
      </c>
      <c r="N38" s="26">
        <f t="shared" si="14"/>
        <v>0</v>
      </c>
      <c r="O38" s="26">
        <f t="shared" si="14"/>
        <v>0</v>
      </c>
      <c r="P38" s="26">
        <f t="shared" si="14"/>
        <v>0</v>
      </c>
      <c r="Q38" s="26">
        <f t="shared" si="14"/>
        <v>0</v>
      </c>
      <c r="R38" s="26">
        <f t="shared" si="14"/>
        <v>0</v>
      </c>
      <c r="S38" s="26">
        <f t="shared" si="14"/>
        <v>0</v>
      </c>
      <c r="T38" s="26">
        <f t="shared" si="14"/>
        <v>0</v>
      </c>
      <c r="U38" s="26">
        <f t="shared" si="14"/>
        <v>0</v>
      </c>
      <c r="V38" s="26">
        <f t="shared" si="14"/>
        <v>0</v>
      </c>
      <c r="W38" s="26">
        <f t="shared" si="14"/>
        <v>0</v>
      </c>
      <c r="X38" s="26">
        <f t="shared" si="14"/>
        <v>0</v>
      </c>
      <c r="Y38" s="26">
        <f t="shared" si="14"/>
        <v>0</v>
      </c>
      <c r="Z38" s="33"/>
      <c r="AA38" s="33"/>
      <c r="AB38" s="33"/>
    </row>
    <row r="39" spans="1:28">
      <c r="A39" s="1" t="s">
        <v>38</v>
      </c>
      <c r="D39" s="102">
        <f>SUM(E39:AB39)</f>
        <v>300000000</v>
      </c>
      <c r="E39" s="8">
        <v>0</v>
      </c>
      <c r="F39" s="8">
        <v>0</v>
      </c>
      <c r="G39" s="8">
        <f>+Supuestos!C14</f>
        <v>300000000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454"/>
      <c r="AA39" s="454"/>
      <c r="AB39" s="454"/>
    </row>
    <row r="40" spans="1:28">
      <c r="D40" s="569"/>
    </row>
    <row r="41" spans="1:28">
      <c r="A41" s="4" t="s">
        <v>418</v>
      </c>
      <c r="D41" s="569"/>
    </row>
    <row r="42" spans="1:28">
      <c r="A42" s="1" t="s">
        <v>37</v>
      </c>
      <c r="D42" s="517">
        <f>SUM(E42:AB42)</f>
        <v>1</v>
      </c>
      <c r="E42" s="26">
        <f>+E43/$D$43</f>
        <v>0</v>
      </c>
      <c r="F42" s="26">
        <f t="shared" ref="F42:Y42" si="15">+F43/$D$43</f>
        <v>0</v>
      </c>
      <c r="G42" s="26">
        <f t="shared" si="15"/>
        <v>1</v>
      </c>
      <c r="H42" s="26">
        <f t="shared" si="15"/>
        <v>0</v>
      </c>
      <c r="I42" s="26">
        <f t="shared" si="15"/>
        <v>0</v>
      </c>
      <c r="J42" s="26">
        <f t="shared" si="15"/>
        <v>0</v>
      </c>
      <c r="K42" s="26">
        <f t="shared" si="15"/>
        <v>0</v>
      </c>
      <c r="L42" s="26">
        <f t="shared" si="15"/>
        <v>0</v>
      </c>
      <c r="M42" s="26">
        <f t="shared" si="15"/>
        <v>0</v>
      </c>
      <c r="N42" s="26">
        <f t="shared" si="15"/>
        <v>0</v>
      </c>
      <c r="O42" s="26">
        <f t="shared" si="15"/>
        <v>0</v>
      </c>
      <c r="P42" s="26">
        <f t="shared" si="15"/>
        <v>0</v>
      </c>
      <c r="Q42" s="26">
        <f t="shared" si="15"/>
        <v>0</v>
      </c>
      <c r="R42" s="26">
        <f t="shared" si="15"/>
        <v>0</v>
      </c>
      <c r="S42" s="26">
        <f t="shared" si="15"/>
        <v>0</v>
      </c>
      <c r="T42" s="26">
        <f t="shared" si="15"/>
        <v>0</v>
      </c>
      <c r="U42" s="26">
        <f t="shared" si="15"/>
        <v>0</v>
      </c>
      <c r="V42" s="26">
        <f t="shared" si="15"/>
        <v>0</v>
      </c>
      <c r="W42" s="26">
        <f t="shared" si="15"/>
        <v>0</v>
      </c>
      <c r="X42" s="26">
        <f t="shared" si="15"/>
        <v>0</v>
      </c>
      <c r="Y42" s="26">
        <f t="shared" si="15"/>
        <v>0</v>
      </c>
      <c r="Z42" s="33"/>
      <c r="AA42" s="33"/>
      <c r="AB42" s="33"/>
    </row>
    <row r="43" spans="1:28">
      <c r="A43" s="1" t="s">
        <v>38</v>
      </c>
      <c r="D43" s="102">
        <f>SUM(E43:AB43)</f>
        <v>260000000</v>
      </c>
      <c r="E43" s="8">
        <v>0</v>
      </c>
      <c r="F43" s="8">
        <v>0</v>
      </c>
      <c r="G43" s="8">
        <f>+Supuestos!C15</f>
        <v>260000000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454"/>
      <c r="AA43" s="454"/>
      <c r="AB43" s="454"/>
    </row>
    <row r="44" spans="1:28">
      <c r="D44" s="102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454"/>
      <c r="AA44" s="454"/>
      <c r="AB44" s="454"/>
    </row>
    <row r="45" spans="1:28">
      <c r="A45" s="4" t="s">
        <v>1</v>
      </c>
      <c r="D45" s="569"/>
      <c r="E45" s="84">
        <f>+'Formato IV'!E79+'Formato IV'!E82+'Formato IV'!E86</f>
        <v>0</v>
      </c>
      <c r="F45" s="84">
        <f>+'Formato IV'!H79+'Formato IV'!H82+'Formato IV'!H86</f>
        <v>0</v>
      </c>
      <c r="G45" s="84">
        <f>+'Formato IV'!I79+'Formato IV'!I82+'Formato IV'!I86</f>
        <v>0</v>
      </c>
      <c r="H45" s="84">
        <f>+'Formato IV'!J79+'Formato IV'!J82+'Formato IV'!J86</f>
        <v>0</v>
      </c>
      <c r="I45" s="84">
        <f>+'Formato IV'!K79+'Formato IV'!K82+'Formato IV'!K86</f>
        <v>16914483.313999999</v>
      </c>
      <c r="J45" s="84">
        <f>+'Formato IV'!L79+'Formato IV'!L82+'Formato IV'!L86</f>
        <v>16914483.313999999</v>
      </c>
      <c r="K45" s="84"/>
      <c r="L45" s="84"/>
      <c r="M45" s="84"/>
      <c r="N45" s="84"/>
      <c r="O45" s="84"/>
      <c r="P45" s="84"/>
      <c r="Q45" s="84"/>
      <c r="R45" s="11"/>
      <c r="S45" s="84"/>
      <c r="T45" s="84"/>
      <c r="U45" s="84"/>
      <c r="V45" s="84"/>
      <c r="W45" s="84"/>
      <c r="X45" s="84"/>
      <c r="Y45" s="84"/>
    </row>
    <row r="46" spans="1:28">
      <c r="A46" s="1" t="s">
        <v>37</v>
      </c>
      <c r="D46" s="517">
        <f>SUM(E46:AB46)</f>
        <v>0.66875076118938681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f t="shared" ref="K46:P46" si="16">+K47/$D$47</f>
        <v>0.16639925718184639</v>
      </c>
      <c r="L46" s="26">
        <f t="shared" si="16"/>
        <v>0.16691781279113083</v>
      </c>
      <c r="M46" s="26">
        <f t="shared" si="16"/>
        <v>0.16745592134450393</v>
      </c>
      <c r="N46" s="26">
        <f t="shared" si="16"/>
        <v>0.16797776987190563</v>
      </c>
      <c r="O46" s="26">
        <f t="shared" si="16"/>
        <v>0</v>
      </c>
      <c r="P46" s="26">
        <f t="shared" si="16"/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33"/>
      <c r="AA46" s="33"/>
      <c r="AB46" s="33"/>
    </row>
    <row r="47" spans="1:28">
      <c r="A47" s="1" t="s">
        <v>38</v>
      </c>
      <c r="D47" s="102">
        <f>SUM(E47:AB47)</f>
        <v>121557142.03025758</v>
      </c>
      <c r="E47" s="8">
        <f>+SUM('Formato IV'!E78:E85)*E$24</f>
        <v>0</v>
      </c>
      <c r="F47" s="8">
        <f>+SUM('Formato IV'!H78:H85)*F$24</f>
        <v>0</v>
      </c>
      <c r="G47" s="8">
        <f>+SUM('Formato IV'!I78:I85)*G$24</f>
        <v>0</v>
      </c>
      <c r="H47" s="8">
        <f>+SUM('Formato IV'!J78:J85)*H$24</f>
        <v>0</v>
      </c>
      <c r="I47" s="8">
        <f>+SUM('Formato IV'!K78:K85)*I$24</f>
        <v>20103690.818608351</v>
      </c>
      <c r="J47" s="8">
        <f>+SUM('Formato IV'!L78:L85)*J$24</f>
        <v>20162019.95090808</v>
      </c>
      <c r="K47" s="8">
        <f>+SUM('Formato IV'!M78:M85)*K$24</f>
        <v>20227018.13898306</v>
      </c>
      <c r="L47" s="8">
        <f>+SUM('Formato IV'!N78:N85)*L$24</f>
        <v>20290052.276831437</v>
      </c>
      <c r="M47" s="8">
        <f>+SUM('Formato IV'!O78:O85)*M$24</f>
        <v>20355463.214681506</v>
      </c>
      <c r="N47" s="8">
        <f>+SUM('Formato IV'!P78:P85)*N$24</f>
        <v>20418897.630245157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454"/>
      <c r="AA47" s="454"/>
      <c r="AB47" s="454"/>
    </row>
    <row r="48" spans="1:28">
      <c r="D48" s="102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454"/>
      <c r="AA48" s="454"/>
      <c r="AB48" s="454"/>
    </row>
    <row r="49" spans="1:28">
      <c r="A49" s="4" t="s">
        <v>481</v>
      </c>
      <c r="D49" s="155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454"/>
      <c r="AA49" s="454"/>
      <c r="AB49" s="454"/>
    </row>
    <row r="50" spans="1:28">
      <c r="A50" s="1" t="s">
        <v>37</v>
      </c>
      <c r="D50" s="517">
        <f>SUM(E50:AB50)</f>
        <v>1</v>
      </c>
      <c r="E50" s="26">
        <v>1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454"/>
      <c r="AA50" s="454"/>
      <c r="AB50" s="454"/>
    </row>
    <row r="51" spans="1:28">
      <c r="A51" s="1" t="s">
        <v>38</v>
      </c>
      <c r="D51" s="102">
        <f>SUM(E51:AB51)</f>
        <v>5070000</v>
      </c>
      <c r="E51" s="8">
        <f>+SUM('Formato VIII'!H27:H35)*Supuestos!$D$17</f>
        <v>5070000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454"/>
      <c r="AA51" s="454"/>
      <c r="AB51" s="454"/>
    </row>
    <row r="52" spans="1:28">
      <c r="D52" s="102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454"/>
      <c r="AA52" s="454"/>
      <c r="AB52" s="454"/>
    </row>
    <row r="53" spans="1:28">
      <c r="A53" s="4" t="s">
        <v>39</v>
      </c>
      <c r="D53" s="569"/>
    </row>
    <row r="54" spans="1:28">
      <c r="A54" s="1" t="s">
        <v>37</v>
      </c>
      <c r="D54" s="517">
        <f>SUM(E54:AB54)</f>
        <v>1.125</v>
      </c>
      <c r="E54" s="470">
        <f>+E55/$D$55</f>
        <v>8.1935497136191679E-2</v>
      </c>
      <c r="F54" s="470">
        <f t="shared" ref="F54:R54" si="17">+F55/$D$55</f>
        <v>8.2186675612332102E-2</v>
      </c>
      <c r="G54" s="470">
        <f t="shared" si="17"/>
        <v>8.2430225809404067E-2</v>
      </c>
      <c r="H54" s="470">
        <f t="shared" si="17"/>
        <v>8.2682920907748342E-2</v>
      </c>
      <c r="I54" s="470">
        <f t="shared" si="17"/>
        <v>8.2936390658983603E-2</v>
      </c>
      <c r="J54" s="470">
        <f t="shared" si="17"/>
        <v>8.3177023473468198E-2</v>
      </c>
      <c r="K54" s="470">
        <f t="shared" si="17"/>
        <v>8.3445169017833748E-2</v>
      </c>
      <c r="L54" s="470">
        <f t="shared" si="17"/>
        <v>8.3705212008377869E-2</v>
      </c>
      <c r="M54" s="470">
        <f t="shared" si="17"/>
        <v>8.3975060323488365E-2</v>
      </c>
      <c r="N54" s="470">
        <f t="shared" si="17"/>
        <v>8.4236754632154381E-2</v>
      </c>
      <c r="O54" s="470">
        <f t="shared" si="17"/>
        <v>8.4508316530899574E-2</v>
      </c>
      <c r="P54" s="470">
        <f t="shared" si="17"/>
        <v>8.4780753889118127E-2</v>
      </c>
      <c r="Q54" s="470">
        <f t="shared" si="17"/>
        <v>0</v>
      </c>
      <c r="R54" s="470">
        <f t="shared" si="17"/>
        <v>0</v>
      </c>
      <c r="S54" s="470">
        <f t="shared" ref="S54:T54" si="18">100%/16</f>
        <v>6.25E-2</v>
      </c>
      <c r="T54" s="470">
        <f t="shared" si="18"/>
        <v>6.25E-2</v>
      </c>
      <c r="U54" s="470">
        <v>0</v>
      </c>
      <c r="V54" s="470">
        <v>0</v>
      </c>
      <c r="W54" s="470">
        <v>0</v>
      </c>
      <c r="X54" s="470">
        <v>0</v>
      </c>
      <c r="Y54" s="470">
        <v>0</v>
      </c>
      <c r="Z54" s="33"/>
      <c r="AA54" s="33"/>
      <c r="AB54" s="33"/>
    </row>
    <row r="55" spans="1:28">
      <c r="A55" s="1" t="s">
        <v>38</v>
      </c>
      <c r="D55" s="102">
        <f>SUM(E55:AB55)</f>
        <v>27240467.333591387</v>
      </c>
      <c r="E55" s="8">
        <f>+'Formato IV'!E30*E24</f>
        <v>2231961.2332000001</v>
      </c>
      <c r="F55" s="8">
        <f>+'Formato IV'!F30*F24</f>
        <v>2238803.4522742047</v>
      </c>
      <c r="G55" s="8">
        <f>+'Formato IV'!G30*G24</f>
        <v>2245437.873461633</v>
      </c>
      <c r="H55" s="8">
        <f>+'Formato IV'!H30*H24</f>
        <v>2252321.4060334391</v>
      </c>
      <c r="I55" s="8">
        <f>+'Formato IV'!I30*I24</f>
        <v>2259226.0405120165</v>
      </c>
      <c r="J55" s="8">
        <f>+'Formato IV'!J30*J24</f>
        <v>2265780.9908343744</v>
      </c>
      <c r="K55" s="8">
        <f>+'Formato IV'!K30*K24</f>
        <v>2273085.4007763122</v>
      </c>
      <c r="L55" s="8">
        <f>+'Formato IV'!L30*L24</f>
        <v>2280169.0933655589</v>
      </c>
      <c r="M55" s="8">
        <f>+'Formato IV'!M30*M24</f>
        <v>2287519.887578351</v>
      </c>
      <c r="N55" s="8">
        <f>+'Formato IV'!N30*N24</f>
        <v>2294648.5628449544</v>
      </c>
      <c r="O55" s="8">
        <f>+'Formato IV'!O30*O24</f>
        <v>2302046.035876771</v>
      </c>
      <c r="P55" s="8">
        <f>+'Formato IV'!P30*P24</f>
        <v>2309467.3568337732</v>
      </c>
      <c r="Q55" s="8">
        <f>+'Formato IV'!Q30*Q24</f>
        <v>0</v>
      </c>
      <c r="R55" s="8">
        <f>+'Formato IV'!R30*R24</f>
        <v>0</v>
      </c>
      <c r="S55" s="8">
        <f>+'Formato IV'!S30*S24</f>
        <v>0</v>
      </c>
      <c r="T55" s="8">
        <v>0</v>
      </c>
      <c r="U55" s="8">
        <f>+Supuestos!$C$19*U54*U24</f>
        <v>0</v>
      </c>
      <c r="V55" s="8">
        <f>+Supuestos!$C$19*V54*V24</f>
        <v>0</v>
      </c>
      <c r="W55" s="8">
        <f>+Supuestos!$C$19*W54*W24</f>
        <v>0</v>
      </c>
      <c r="X55" s="8">
        <f>+Supuestos!$C$19*X54*X24</f>
        <v>0</v>
      </c>
      <c r="Y55" s="8">
        <f>+Supuestos!$C$19*Y54*Y24</f>
        <v>0</v>
      </c>
      <c r="Z55" s="454"/>
      <c r="AA55" s="454"/>
      <c r="AB55" s="454"/>
    </row>
    <row r="56" spans="1:28">
      <c r="D56" s="102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454"/>
      <c r="AA56" s="454"/>
      <c r="AB56" s="454"/>
    </row>
    <row r="57" spans="1:28">
      <c r="A57" s="4" t="s">
        <v>490</v>
      </c>
      <c r="D57" s="569"/>
    </row>
    <row r="58" spans="1:28">
      <c r="A58" s="1" t="s">
        <v>37</v>
      </c>
      <c r="D58" s="517">
        <f>SUM(E58:AB58)</f>
        <v>1</v>
      </c>
      <c r="E58" s="470">
        <v>0</v>
      </c>
      <c r="F58" s="470">
        <v>0</v>
      </c>
      <c r="G58" s="470">
        <v>0</v>
      </c>
      <c r="H58" s="470">
        <v>0</v>
      </c>
      <c r="I58" s="470">
        <v>0</v>
      </c>
      <c r="J58" s="470">
        <v>0</v>
      </c>
      <c r="K58" s="470">
        <v>0</v>
      </c>
      <c r="L58" s="470">
        <v>0</v>
      </c>
      <c r="M58" s="470">
        <v>0</v>
      </c>
      <c r="N58" s="470">
        <v>0</v>
      </c>
      <c r="O58" s="470">
        <v>0</v>
      </c>
      <c r="P58" s="470">
        <v>0.33300000000000002</v>
      </c>
      <c r="Q58" s="470">
        <v>0.33300000000000002</v>
      </c>
      <c r="R58" s="470">
        <v>0.33400000000000002</v>
      </c>
      <c r="S58" s="470">
        <v>0</v>
      </c>
      <c r="T58" s="470">
        <v>0</v>
      </c>
      <c r="U58" s="470">
        <v>0</v>
      </c>
      <c r="V58" s="470">
        <v>0</v>
      </c>
      <c r="W58" s="470">
        <v>0</v>
      </c>
      <c r="X58" s="470">
        <v>0</v>
      </c>
      <c r="Y58" s="470">
        <v>0</v>
      </c>
      <c r="Z58" s="33"/>
      <c r="AA58" s="33"/>
      <c r="AB58" s="33"/>
    </row>
    <row r="59" spans="1:28">
      <c r="A59" s="1" t="s">
        <v>38</v>
      </c>
      <c r="D59" s="102">
        <f>SUM(E59:AB59)</f>
        <v>28371816.182321485</v>
      </c>
      <c r="E59" s="8">
        <f>+('Formato VI'!$E$35+'Formato VII'!$I$85)*E$58*E$24</f>
        <v>0</v>
      </c>
      <c r="F59" s="8">
        <f>+('Formato VI'!$E$35+'Formato VII'!$I$85)*F$58*F$24</f>
        <v>0</v>
      </c>
      <c r="G59" s="8">
        <f>+('Formato VI'!$E$35+'Formato VII'!$I$85)*G$58*G$24</f>
        <v>0</v>
      </c>
      <c r="H59" s="8">
        <f>+('Formato VI'!$E$35+'Formato VII'!$I$85)*H$58*H$24</f>
        <v>0</v>
      </c>
      <c r="I59" s="8">
        <f>+('Formato VI'!$E$35+'Formato VII'!$I$85)*I$58*I$24</f>
        <v>0</v>
      </c>
      <c r="J59" s="8">
        <f>+('Formato VI'!$E$35+'Formato VII'!$I$85)*J$58*J$24</f>
        <v>0</v>
      </c>
      <c r="K59" s="8">
        <f>+('Formato VI'!$E$35+'Formato VII'!$I$85)*K$58*K$24</f>
        <v>0</v>
      </c>
      <c r="L59" s="8">
        <f>+('Formato VI'!$E$35+'Formato VII'!$I$85)*L$58*L$24</f>
        <v>0</v>
      </c>
      <c r="M59" s="8">
        <f>+('Formato VI'!$E$35+'Formato VII'!$I$85)*M$58*M$24</f>
        <v>0</v>
      </c>
      <c r="N59" s="8">
        <f>+('Formato VI'!$E$35+'Formato VII'!$I$85)*N$58*N$24</f>
        <v>0</v>
      </c>
      <c r="O59" s="8">
        <f>+('Formato VI'!$E$35+'Formato VII'!$I$85)*O$58*O$24</f>
        <v>0</v>
      </c>
      <c r="P59" s="8">
        <f>+('Formato VI'!$E$35+'Formato VII'!$I$85)*P$58*P$24</f>
        <v>9418065.9712053798</v>
      </c>
      <c r="Q59" s="8">
        <f>+('Formato VI'!$E$35+'Formato VII'!$I$85)*Q$58*Q$24</f>
        <v>9447415.8073806856</v>
      </c>
      <c r="R59" s="8">
        <f>+('Formato VI'!$E$35+'Formato VII'!$I$85)*R$58*R$24</f>
        <v>9506334.4037354179</v>
      </c>
      <c r="S59" s="8">
        <f>+('Formato VI'!$E$35+'Formato VII'!$I$85)*S$58*S$24</f>
        <v>0</v>
      </c>
      <c r="T59" s="8">
        <f>+('Formato VI'!$E$35+'Formato VII'!$I$85)*T$58*T$24</f>
        <v>0</v>
      </c>
      <c r="U59" s="8">
        <f>+('Formato VI'!$E$35+'Formato VII'!$I$85)*U$58*U$24</f>
        <v>0</v>
      </c>
      <c r="V59" s="8">
        <f>+('Formato VI'!$E$35+'Formato VII'!$I$85)*V$58*V$24</f>
        <v>0</v>
      </c>
      <c r="W59" s="8">
        <f>+('Formato VI'!$E$35+'Formato VII'!$I$85)*W$58*W$24</f>
        <v>0</v>
      </c>
      <c r="X59" s="8">
        <f>+('Formato VI'!$E$35+'Formato VII'!$I$85)*X$58*X$24</f>
        <v>0</v>
      </c>
      <c r="Y59" s="8">
        <f>+('Formato VI'!$E$35+'Formato VII'!$I$85)*Y$58*Y$24</f>
        <v>0</v>
      </c>
      <c r="Z59" s="454"/>
      <c r="AA59" s="454"/>
      <c r="AB59" s="454"/>
    </row>
    <row r="60" spans="1:28">
      <c r="D60" s="10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454"/>
      <c r="AA60" s="454"/>
      <c r="AB60" s="454"/>
    </row>
    <row r="61" spans="1:28">
      <c r="A61" s="4" t="s">
        <v>4</v>
      </c>
      <c r="D61" s="569"/>
    </row>
    <row r="62" spans="1:28">
      <c r="A62" s="1" t="s">
        <v>37</v>
      </c>
      <c r="D62" s="517">
        <f>SUM(E62:AB62)</f>
        <v>1</v>
      </c>
      <c r="E62" s="470">
        <f>100%/16</f>
        <v>6.25E-2</v>
      </c>
      <c r="F62" s="470">
        <f t="shared" ref="F62:T62" si="19">100%/16</f>
        <v>6.25E-2</v>
      </c>
      <c r="G62" s="470">
        <f t="shared" si="19"/>
        <v>6.25E-2</v>
      </c>
      <c r="H62" s="470">
        <f t="shared" si="19"/>
        <v>6.25E-2</v>
      </c>
      <c r="I62" s="470">
        <f t="shared" si="19"/>
        <v>6.25E-2</v>
      </c>
      <c r="J62" s="470">
        <f t="shared" si="19"/>
        <v>6.25E-2</v>
      </c>
      <c r="K62" s="470">
        <f t="shared" si="19"/>
        <v>6.25E-2</v>
      </c>
      <c r="L62" s="470">
        <f t="shared" si="19"/>
        <v>6.25E-2</v>
      </c>
      <c r="M62" s="470">
        <f t="shared" si="19"/>
        <v>6.25E-2</v>
      </c>
      <c r="N62" s="470">
        <f t="shared" si="19"/>
        <v>6.25E-2</v>
      </c>
      <c r="O62" s="470">
        <f t="shared" si="19"/>
        <v>6.25E-2</v>
      </c>
      <c r="P62" s="470">
        <f t="shared" si="19"/>
        <v>6.25E-2</v>
      </c>
      <c r="Q62" s="470">
        <f t="shared" si="19"/>
        <v>6.25E-2</v>
      </c>
      <c r="R62" s="470">
        <f t="shared" si="19"/>
        <v>6.25E-2</v>
      </c>
      <c r="S62" s="470">
        <f t="shared" si="19"/>
        <v>6.25E-2</v>
      </c>
      <c r="T62" s="470">
        <f t="shared" si="19"/>
        <v>6.25E-2</v>
      </c>
      <c r="U62" s="470">
        <v>0</v>
      </c>
      <c r="V62" s="470">
        <v>0</v>
      </c>
      <c r="W62" s="470">
        <v>0</v>
      </c>
      <c r="X62" s="470">
        <v>0</v>
      </c>
      <c r="Y62" s="470">
        <v>0</v>
      </c>
      <c r="Z62" s="33"/>
      <c r="AA62" s="33"/>
      <c r="AB62" s="33"/>
    </row>
    <row r="63" spans="1:28">
      <c r="A63" s="1" t="s">
        <v>38</v>
      </c>
      <c r="D63" s="102">
        <f>SUM(E63:AB63)</f>
        <v>47921495.392716385</v>
      </c>
      <c r="E63" s="8">
        <f>Supuestos!$C$21*E62*E24</f>
        <v>2926250</v>
      </c>
      <c r="F63" s="8">
        <f>Supuestos!$C$21*F62*F24</f>
        <v>2935220.6054334939</v>
      </c>
      <c r="G63" s="8">
        <f>Supuestos!$C$21*G62*G24</f>
        <v>2943918.7739818236</v>
      </c>
      <c r="H63" s="8">
        <f>Supuestos!$C$21*H62*H24</f>
        <v>2952943.5441653845</v>
      </c>
      <c r="I63" s="8">
        <f>Supuestos!$C$21*I62*I24</f>
        <v>2961995.9803557615</v>
      </c>
      <c r="J63" s="8">
        <f>Supuestos!$C$21*J62*J24</f>
        <v>2970589.9573010053</v>
      </c>
      <c r="K63" s="8">
        <f>Supuestos!$C$21*K62*K24</f>
        <v>2980166.5257801772</v>
      </c>
      <c r="L63" s="8">
        <f>Supuestos!$C$21*L62*L24</f>
        <v>2989453.7190929228</v>
      </c>
      <c r="M63" s="8">
        <f>Supuestos!$C$21*M62*M24</f>
        <v>2999091.1004440063</v>
      </c>
      <c r="N63" s="8">
        <f>Supuestos!$C$21*N62*N24</f>
        <v>3008437.2690461334</v>
      </c>
      <c r="O63" s="8">
        <f>Supuestos!$C$21*O62*O24</f>
        <v>3018135.8494414194</v>
      </c>
      <c r="P63" s="8">
        <f>Supuestos!$C$21*P62*P24</f>
        <v>3027865.6960567632</v>
      </c>
      <c r="Q63" s="8">
        <f>Supuestos!$C$21*Q62*Q24</f>
        <v>3037301.5359002925</v>
      </c>
      <c r="R63" s="8">
        <f>Supuestos!$C$21*R62*R24</f>
        <v>3047093.1687303148</v>
      </c>
      <c r="S63" s="8">
        <f>Supuestos!$C$21*S62*S24</f>
        <v>3056588.9277944951</v>
      </c>
      <c r="T63" s="8">
        <f>Supuestos!$C$21*T62*T24</f>
        <v>3066442.7391923824</v>
      </c>
      <c r="U63" s="8">
        <f>Supuestos!$C$21*U62*U24</f>
        <v>0</v>
      </c>
      <c r="V63" s="8">
        <f>Supuestos!$C$21*V62*V24</f>
        <v>0</v>
      </c>
      <c r="W63" s="8">
        <f>Supuestos!$C$21*W62*W24</f>
        <v>0</v>
      </c>
      <c r="X63" s="8">
        <f>Supuestos!$C$21*X62*X24</f>
        <v>0</v>
      </c>
      <c r="Y63" s="8">
        <f>Supuestos!$C$21*Y62*Y24</f>
        <v>0</v>
      </c>
      <c r="Z63" s="454"/>
      <c r="AA63" s="454"/>
      <c r="AB63" s="454"/>
    </row>
    <row r="64" spans="1:28">
      <c r="D64" s="10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454"/>
      <c r="AA64" s="454"/>
      <c r="AB64" s="454"/>
    </row>
    <row r="65" spans="1:16384">
      <c r="A65" s="4" t="s">
        <v>477</v>
      </c>
      <c r="D65" s="10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454"/>
      <c r="AA65" s="454"/>
      <c r="AB65" s="454"/>
    </row>
    <row r="66" spans="1:16384">
      <c r="A66" s="1" t="s">
        <v>37</v>
      </c>
      <c r="D66" s="517">
        <f>SUM(E66:AB66)</f>
        <v>0.99999999999999989</v>
      </c>
      <c r="E66" s="641">
        <f>+E67/$D$67</f>
        <v>4.8359428658895538E-2</v>
      </c>
      <c r="F66" s="641">
        <f t="shared" ref="F66:Y66" si="20">+F67/$D$67</f>
        <v>1.2661569117602578E-2</v>
      </c>
      <c r="G66" s="641">
        <f t="shared" si="20"/>
        <v>0.50000147452973731</v>
      </c>
      <c r="H66" s="641">
        <f t="shared" si="20"/>
        <v>4.317198772128706E-2</v>
      </c>
      <c r="I66" s="641">
        <f t="shared" si="20"/>
        <v>5.3508184492231325E-2</v>
      </c>
      <c r="J66" s="641">
        <f t="shared" si="20"/>
        <v>6.111320482504027E-2</v>
      </c>
      <c r="K66" s="641">
        <f t="shared" si="20"/>
        <v>6.9608704151764692E-2</v>
      </c>
      <c r="L66" s="641">
        <f t="shared" si="20"/>
        <v>5.904128787301368E-2</v>
      </c>
      <c r="M66" s="641">
        <f t="shared" si="20"/>
        <v>5.2119273905778765E-2</v>
      </c>
      <c r="N66" s="641">
        <f t="shared" si="20"/>
        <v>3.4721257752647915E-2</v>
      </c>
      <c r="O66" s="641">
        <f t="shared" si="20"/>
        <v>2.2899685891522924E-2</v>
      </c>
      <c r="P66" s="641">
        <f t="shared" si="20"/>
        <v>2.4915482966688576E-2</v>
      </c>
      <c r="Q66" s="641">
        <f t="shared" si="20"/>
        <v>7.1629996220369816E-3</v>
      </c>
      <c r="R66" s="641">
        <f t="shared" si="20"/>
        <v>7.2024215274071783E-3</v>
      </c>
      <c r="S66" s="667">
        <f t="shared" si="20"/>
        <v>1.7536917122354786E-3</v>
      </c>
      <c r="T66" s="667">
        <f t="shared" si="20"/>
        <v>1.7593452521097053E-3</v>
      </c>
      <c r="U66" s="641">
        <f t="shared" si="20"/>
        <v>0</v>
      </c>
      <c r="V66" s="641">
        <f t="shared" si="20"/>
        <v>0</v>
      </c>
      <c r="W66" s="641">
        <f t="shared" si="20"/>
        <v>0</v>
      </c>
      <c r="X66" s="641">
        <f t="shared" si="20"/>
        <v>0</v>
      </c>
      <c r="Y66" s="641">
        <f t="shared" si="20"/>
        <v>0</v>
      </c>
      <c r="Z66" s="454"/>
      <c r="AA66" s="454"/>
      <c r="AB66" s="454"/>
    </row>
    <row r="67" spans="1:16384">
      <c r="A67" s="1" t="s">
        <v>38</v>
      </c>
      <c r="D67" s="102">
        <f>SUM(E67:AB67)</f>
        <v>278871266.27502191</v>
      </c>
      <c r="E67" s="8">
        <f>+(E31+E47+E35+E39+E43+E51+E55+E59+E63)*0.16</f>
        <v>13486055.106442783</v>
      </c>
      <c r="F67" s="8">
        <f t="shared" ref="F67:Y67" si="21">+(F31+F47+F35+F39+F43+F51+F55+F59+F63)*0.16</f>
        <v>3530947.8128545429</v>
      </c>
      <c r="G67" s="8">
        <f t="shared" si="21"/>
        <v>139436044.34148595</v>
      </c>
      <c r="H67" s="8">
        <f t="shared" si="21"/>
        <v>12039426.883445021</v>
      </c>
      <c r="I67" s="8">
        <f t="shared" si="21"/>
        <v>14921895.16542604</v>
      </c>
      <c r="J67" s="8">
        <f t="shared" si="21"/>
        <v>17042716.81568376</v>
      </c>
      <c r="K67" s="8">
        <f t="shared" si="21"/>
        <v>19411867.470565993</v>
      </c>
      <c r="L67" s="8">
        <f t="shared" si="21"/>
        <v>16464918.711655419</v>
      </c>
      <c r="M67" s="8">
        <f t="shared" si="21"/>
        <v>14534567.911439231</v>
      </c>
      <c r="N67" s="8">
        <f t="shared" si="21"/>
        <v>9682761.1161423456</v>
      </c>
      <c r="O67" s="8">
        <f t="shared" si="21"/>
        <v>6386064.4018692523</v>
      </c>
      <c r="P67" s="8">
        <f t="shared" si="21"/>
        <v>6948212.2847741824</v>
      </c>
      <c r="Q67" s="8">
        <f t="shared" si="21"/>
        <v>1997554.7749249565</v>
      </c>
      <c r="R67" s="8">
        <f t="shared" si="21"/>
        <v>2008548.4115945173</v>
      </c>
      <c r="S67" s="8">
        <f t="shared" si="21"/>
        <v>489054.22844711924</v>
      </c>
      <c r="T67" s="8">
        <f t="shared" si="21"/>
        <v>490630.83827078121</v>
      </c>
      <c r="U67" s="8">
        <f t="shared" si="21"/>
        <v>0</v>
      </c>
      <c r="V67" s="8">
        <f t="shared" si="21"/>
        <v>0</v>
      </c>
      <c r="W67" s="8">
        <f t="shared" si="21"/>
        <v>0</v>
      </c>
      <c r="X67" s="8">
        <f t="shared" si="21"/>
        <v>0</v>
      </c>
      <c r="Y67" s="8">
        <f t="shared" si="21"/>
        <v>0</v>
      </c>
      <c r="Z67" s="454"/>
      <c r="AA67" s="454"/>
      <c r="AB67" s="454"/>
    </row>
    <row r="68" spans="1:16384">
      <c r="D68" s="10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454"/>
      <c r="AA68" s="454"/>
      <c r="AB68" s="454"/>
    </row>
    <row r="69" spans="1:16384">
      <c r="A69" s="4"/>
      <c r="D69" s="10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454"/>
      <c r="AA69" s="454"/>
      <c r="AB69" s="454"/>
    </row>
    <row r="70" spans="1:16384">
      <c r="D70" s="517"/>
      <c r="E70" s="683"/>
      <c r="F70" s="683"/>
      <c r="G70" s="683"/>
      <c r="H70" s="683"/>
      <c r="I70" s="683"/>
      <c r="J70" s="683"/>
      <c r="K70" s="683"/>
      <c r="L70" s="683"/>
      <c r="M70" s="683"/>
      <c r="N70" s="683"/>
      <c r="O70" s="683"/>
      <c r="P70" s="683"/>
      <c r="Q70" s="683"/>
      <c r="R70" s="683"/>
      <c r="S70" s="683"/>
      <c r="T70" s="683"/>
      <c r="U70" s="683"/>
      <c r="V70" s="683"/>
      <c r="W70" s="683"/>
      <c r="X70" s="683"/>
      <c r="Y70" s="683"/>
      <c r="Z70" s="454"/>
      <c r="AA70" s="454"/>
      <c r="AB70" s="454"/>
    </row>
    <row r="71" spans="1:16384">
      <c r="D71" s="10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454"/>
      <c r="AA71" s="454"/>
      <c r="AB71" s="454"/>
    </row>
    <row r="72" spans="1:16384">
      <c r="D72" s="673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454"/>
      <c r="AA72" s="454"/>
      <c r="AB72" s="454"/>
    </row>
    <row r="73" spans="1:16384">
      <c r="C73" s="84"/>
      <c r="D73" s="10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454"/>
      <c r="AA73" s="454"/>
      <c r="AB73" s="454"/>
    </row>
    <row r="74" spans="1:16384" s="131" customFormat="1">
      <c r="A74" s="530" t="s">
        <v>256</v>
      </c>
      <c r="B74" s="530"/>
      <c r="C74" s="530"/>
      <c r="D74" s="531">
        <f>+SUM(E74:AB74)</f>
        <v>2021816680.4939091</v>
      </c>
      <c r="E74" s="532">
        <f>+E63+E55+E43+E39+E35+E31+E47+E59+E51+E67</f>
        <v>97773899.521710172</v>
      </c>
      <c r="F74" s="532">
        <f t="shared" ref="F74:Y74" si="22">+F63+F55+F43+F39+F35+F31+F47+F59+F51+F67</f>
        <v>25599371.643195435</v>
      </c>
      <c r="G74" s="532">
        <f t="shared" si="22"/>
        <v>1010911321.4757733</v>
      </c>
      <c r="H74" s="532">
        <f t="shared" si="22"/>
        <v>87285844.904976398</v>
      </c>
      <c r="I74" s="532">
        <f t="shared" si="22"/>
        <v>108183739.94933879</v>
      </c>
      <c r="J74" s="532">
        <f t="shared" si="22"/>
        <v>123559696.91370726</v>
      </c>
      <c r="K74" s="532">
        <f t="shared" si="22"/>
        <v>140736039.16160345</v>
      </c>
      <c r="L74" s="532">
        <f t="shared" si="22"/>
        <v>119370660.65950179</v>
      </c>
      <c r="M74" s="532">
        <f t="shared" si="22"/>
        <v>105375617.35793442</v>
      </c>
      <c r="N74" s="532">
        <f t="shared" si="22"/>
        <v>70200018.092032</v>
      </c>
      <c r="O74" s="532">
        <f t="shared" si="22"/>
        <v>46298966.913552076</v>
      </c>
      <c r="P74" s="532">
        <f t="shared" si="22"/>
        <v>50374539.064612821</v>
      </c>
      <c r="Q74" s="532">
        <f t="shared" si="22"/>
        <v>14482272.118205935</v>
      </c>
      <c r="R74" s="532">
        <f t="shared" si="22"/>
        <v>14561975.98406025</v>
      </c>
      <c r="S74" s="532">
        <f t="shared" si="22"/>
        <v>3545643.1562416144</v>
      </c>
      <c r="T74" s="532">
        <f t="shared" si="22"/>
        <v>3557073.5774631635</v>
      </c>
      <c r="U74" s="532">
        <f t="shared" si="22"/>
        <v>0</v>
      </c>
      <c r="V74" s="532">
        <f t="shared" si="22"/>
        <v>0</v>
      </c>
      <c r="W74" s="532">
        <f t="shared" si="22"/>
        <v>0</v>
      </c>
      <c r="X74" s="532">
        <f t="shared" si="22"/>
        <v>0</v>
      </c>
      <c r="Y74" s="532">
        <f t="shared" si="22"/>
        <v>0</v>
      </c>
      <c r="Z74" s="646"/>
      <c r="AA74" s="646"/>
      <c r="AB74" s="646"/>
    </row>
    <row r="75" spans="1:16384">
      <c r="A75" s="131"/>
      <c r="B75" s="14"/>
      <c r="D75" s="102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32"/>
      <c r="AA75" s="32"/>
      <c r="AB75" s="32"/>
      <c r="AE75" s="75"/>
    </row>
    <row r="76" spans="1:16384">
      <c r="A76" s="131" t="s">
        <v>266</v>
      </c>
      <c r="B76" s="14"/>
      <c r="D76" s="102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32"/>
      <c r="AA76" s="32"/>
      <c r="AB76" s="32"/>
      <c r="AE76" s="75"/>
    </row>
    <row r="77" spans="1:16384">
      <c r="A77" s="1" t="s">
        <v>552</v>
      </c>
      <c r="B77" s="14"/>
      <c r="D77" s="102">
        <f t="shared" ref="D77:D84" ca="1" si="23">SUM(E77:AB77)</f>
        <v>6466379.697538062</v>
      </c>
      <c r="E77" s="37">
        <f ca="1">+(E78+E79+E81+E82)*0.16</f>
        <v>6170698.7130651725</v>
      </c>
      <c r="F77" s="37">
        <f t="shared" ref="F77:Y77" ca="1" si="24">+(F78+F79+F81+F82)*0.16</f>
        <v>76483.906028106183</v>
      </c>
      <c r="G77" s="37">
        <f t="shared" ca="1" si="24"/>
        <v>40627.834433632306</v>
      </c>
      <c r="H77" s="37">
        <f t="shared" ca="1" si="24"/>
        <v>37057.847392768461</v>
      </c>
      <c r="I77" s="37">
        <f t="shared" ca="1" si="24"/>
        <v>32720.773722571321</v>
      </c>
      <c r="J77" s="37">
        <f t="shared" ca="1" si="24"/>
        <v>27852.294814463741</v>
      </c>
      <c r="K77" s="37">
        <f t="shared" ca="1" si="24"/>
        <v>22290.967276098199</v>
      </c>
      <c r="L77" s="37">
        <f t="shared" ca="1" si="24"/>
        <v>17455.618649343345</v>
      </c>
      <c r="M77" s="37">
        <f t="shared" ca="1" si="24"/>
        <v>13054.233958371313</v>
      </c>
      <c r="N77" s="37">
        <f t="shared" ca="1" si="24"/>
        <v>9876.1688876692951</v>
      </c>
      <c r="O77" s="37">
        <f t="shared" ca="1" si="24"/>
        <v>7490.945029048994</v>
      </c>
      <c r="P77" s="37">
        <f t="shared" ca="1" si="24"/>
        <v>4738.1577306861118</v>
      </c>
      <c r="Q77" s="37">
        <f t="shared" ca="1" si="24"/>
        <v>3296.6071790795904</v>
      </c>
      <c r="R77" s="37">
        <f t="shared" ca="1" si="24"/>
        <v>1811.3942210072814</v>
      </c>
      <c r="S77" s="37">
        <f t="shared" ca="1" si="24"/>
        <v>924.23515004496892</v>
      </c>
      <c r="T77" s="37">
        <f t="shared" ca="1" si="24"/>
        <v>0</v>
      </c>
      <c r="U77" s="37">
        <f t="shared" ca="1" si="24"/>
        <v>0</v>
      </c>
      <c r="V77" s="37">
        <f t="shared" ca="1" si="24"/>
        <v>0</v>
      </c>
      <c r="W77" s="37">
        <f t="shared" ca="1" si="24"/>
        <v>0</v>
      </c>
      <c r="X77" s="37">
        <f t="shared" ca="1" si="24"/>
        <v>0</v>
      </c>
      <c r="Y77" s="37">
        <f t="shared" ca="1" si="24"/>
        <v>0</v>
      </c>
      <c r="Z77" s="32"/>
      <c r="AA77" s="32"/>
      <c r="AB77" s="32"/>
      <c r="AE77" s="75"/>
    </row>
    <row r="78" spans="1:16384">
      <c r="A78" s="1" t="s">
        <v>542</v>
      </c>
      <c r="B78" s="14"/>
      <c r="D78" s="102">
        <f t="shared" ca="1" si="23"/>
        <v>0</v>
      </c>
      <c r="E78" s="11">
        <f t="shared" ref="E78:Y78" ca="1" si="25">+E189</f>
        <v>0</v>
      </c>
      <c r="F78" s="11">
        <f t="shared" si="25"/>
        <v>0</v>
      </c>
      <c r="G78" s="11">
        <f t="shared" si="25"/>
        <v>0</v>
      </c>
      <c r="H78" s="11">
        <f t="shared" si="25"/>
        <v>0</v>
      </c>
      <c r="I78" s="11">
        <f t="shared" si="25"/>
        <v>0</v>
      </c>
      <c r="J78" s="11">
        <f t="shared" si="25"/>
        <v>0</v>
      </c>
      <c r="K78" s="11">
        <f t="shared" si="25"/>
        <v>0</v>
      </c>
      <c r="L78" s="11">
        <f t="shared" si="25"/>
        <v>0</v>
      </c>
      <c r="M78" s="11">
        <f t="shared" si="25"/>
        <v>0</v>
      </c>
      <c r="N78" s="11">
        <f t="shared" si="25"/>
        <v>0</v>
      </c>
      <c r="O78" s="11">
        <f t="shared" si="25"/>
        <v>0</v>
      </c>
      <c r="P78" s="11">
        <f t="shared" si="25"/>
        <v>0</v>
      </c>
      <c r="Q78" s="11">
        <f t="shared" si="25"/>
        <v>0</v>
      </c>
      <c r="R78" s="11">
        <f t="shared" si="25"/>
        <v>0</v>
      </c>
      <c r="S78" s="11">
        <f t="shared" si="25"/>
        <v>0</v>
      </c>
      <c r="T78" s="11">
        <f t="shared" si="25"/>
        <v>0</v>
      </c>
      <c r="U78" s="11">
        <f t="shared" si="25"/>
        <v>0</v>
      </c>
      <c r="V78" s="11">
        <f t="shared" si="25"/>
        <v>0</v>
      </c>
      <c r="W78" s="11">
        <f t="shared" si="25"/>
        <v>0</v>
      </c>
      <c r="X78" s="11">
        <f t="shared" si="25"/>
        <v>0</v>
      </c>
      <c r="Y78" s="11">
        <f t="shared" si="25"/>
        <v>0</v>
      </c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  <c r="FQ78" s="32"/>
      <c r="FR78" s="32"/>
      <c r="FS78" s="32"/>
      <c r="FT78" s="32"/>
      <c r="FU78" s="32"/>
      <c r="FV78" s="32"/>
      <c r="FW78" s="32"/>
      <c r="FX78" s="32"/>
      <c r="FY78" s="32"/>
      <c r="FZ78" s="32"/>
      <c r="GA78" s="32"/>
      <c r="GB78" s="32"/>
      <c r="GC78" s="32"/>
      <c r="GD78" s="32"/>
      <c r="GE78" s="32"/>
      <c r="GF78" s="32"/>
      <c r="GG78" s="32"/>
      <c r="GH78" s="32"/>
      <c r="GI78" s="32"/>
      <c r="GJ78" s="32"/>
      <c r="GK78" s="32"/>
      <c r="GL78" s="32"/>
      <c r="GM78" s="32"/>
      <c r="GN78" s="32"/>
      <c r="GO78" s="32"/>
      <c r="GP78" s="32"/>
      <c r="GQ78" s="32"/>
      <c r="GR78" s="32"/>
      <c r="GS78" s="32"/>
      <c r="GT78" s="32"/>
      <c r="GU78" s="32"/>
      <c r="GV78" s="32"/>
      <c r="GW78" s="32"/>
      <c r="GX78" s="32"/>
      <c r="GY78" s="32"/>
      <c r="GZ78" s="32"/>
      <c r="HA78" s="32"/>
      <c r="HB78" s="32"/>
      <c r="HC78" s="32"/>
      <c r="HD78" s="32"/>
      <c r="HE78" s="32"/>
      <c r="HF78" s="32"/>
      <c r="HG78" s="32"/>
      <c r="HH78" s="32"/>
      <c r="HI78" s="32"/>
      <c r="HJ78" s="32"/>
      <c r="HK78" s="32"/>
      <c r="HL78" s="32"/>
      <c r="HM78" s="32"/>
      <c r="HN78" s="32"/>
      <c r="HO78" s="32"/>
      <c r="HP78" s="32"/>
      <c r="HQ78" s="32"/>
      <c r="HR78" s="32"/>
      <c r="HS78" s="32"/>
      <c r="HT78" s="32"/>
      <c r="HU78" s="32"/>
      <c r="HV78" s="32"/>
      <c r="HW78" s="32"/>
      <c r="HX78" s="32"/>
      <c r="HY78" s="32"/>
      <c r="HZ78" s="32"/>
      <c r="IA78" s="32"/>
      <c r="IB78" s="32"/>
      <c r="IC78" s="32"/>
      <c r="ID78" s="32"/>
      <c r="IE78" s="32"/>
      <c r="IF78" s="32"/>
      <c r="IG78" s="32"/>
      <c r="IH78" s="32"/>
      <c r="II78" s="32"/>
      <c r="IJ78" s="32"/>
      <c r="IK78" s="32"/>
      <c r="IL78" s="32"/>
      <c r="IM78" s="32"/>
      <c r="IN78" s="32"/>
      <c r="IO78" s="32"/>
      <c r="IP78" s="32"/>
      <c r="IQ78" s="32"/>
      <c r="IR78" s="32"/>
      <c r="IS78" s="32"/>
      <c r="IT78" s="32"/>
      <c r="IU78" s="32"/>
      <c r="IV78" s="32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/>
      <c r="JK78" s="32"/>
      <c r="JL78" s="32"/>
      <c r="JM78" s="32"/>
      <c r="JN78" s="32"/>
      <c r="JO78" s="32"/>
      <c r="JP78" s="32"/>
      <c r="JQ78" s="32"/>
      <c r="JR78" s="32"/>
      <c r="JS78" s="32"/>
      <c r="JT78" s="32"/>
      <c r="JU78" s="32"/>
      <c r="JV78" s="32"/>
      <c r="JW78" s="32"/>
      <c r="JX78" s="32"/>
      <c r="JY78" s="32"/>
      <c r="JZ78" s="32"/>
      <c r="KA78" s="32"/>
      <c r="KB78" s="32"/>
      <c r="KC78" s="32"/>
      <c r="KD78" s="32"/>
      <c r="KE78" s="32"/>
      <c r="KF78" s="32"/>
      <c r="KG78" s="32"/>
      <c r="KH78" s="32"/>
      <c r="KI78" s="32"/>
      <c r="KJ78" s="32"/>
      <c r="KK78" s="32"/>
      <c r="KL78" s="32"/>
      <c r="KM78" s="32"/>
      <c r="KN78" s="32"/>
      <c r="KO78" s="32"/>
      <c r="KP78" s="32"/>
      <c r="KQ78" s="32"/>
      <c r="KR78" s="32"/>
      <c r="KS78" s="32"/>
      <c r="KT78" s="32"/>
      <c r="KU78" s="32"/>
      <c r="KV78" s="32"/>
      <c r="KW78" s="32"/>
      <c r="KX78" s="32"/>
      <c r="KY78" s="32"/>
      <c r="KZ78" s="32"/>
      <c r="LA78" s="32"/>
      <c r="LB78" s="32"/>
      <c r="LC78" s="32"/>
      <c r="LD78" s="32"/>
      <c r="LE78" s="32"/>
      <c r="LF78" s="32"/>
      <c r="LG78" s="32"/>
      <c r="LH78" s="32"/>
      <c r="LI78" s="32"/>
      <c r="LJ78" s="32"/>
      <c r="LK78" s="32"/>
      <c r="LL78" s="32"/>
      <c r="LM78" s="32"/>
      <c r="LN78" s="32"/>
      <c r="LO78" s="32"/>
      <c r="LP78" s="32"/>
      <c r="LQ78" s="32"/>
      <c r="LR78" s="32"/>
      <c r="LS78" s="32"/>
      <c r="LT78" s="32"/>
      <c r="LU78" s="32"/>
      <c r="LV78" s="32"/>
      <c r="LW78" s="32"/>
      <c r="LX78" s="32"/>
      <c r="LY78" s="32"/>
      <c r="LZ78" s="32"/>
      <c r="MA78" s="32"/>
      <c r="MB78" s="32"/>
      <c r="MC78" s="32"/>
      <c r="MD78" s="32"/>
      <c r="ME78" s="32"/>
      <c r="MF78" s="32"/>
      <c r="MG78" s="32"/>
      <c r="MH78" s="32"/>
      <c r="MI78" s="32"/>
      <c r="MJ78" s="32"/>
      <c r="MK78" s="32"/>
      <c r="ML78" s="32"/>
      <c r="MM78" s="32"/>
      <c r="MN78" s="32"/>
      <c r="MO78" s="32"/>
      <c r="MP78" s="32"/>
      <c r="MQ78" s="32"/>
      <c r="MR78" s="32"/>
      <c r="MS78" s="32"/>
      <c r="MT78" s="32"/>
      <c r="MU78" s="32"/>
      <c r="MV78" s="32"/>
      <c r="MW78" s="32"/>
      <c r="MX78" s="32"/>
      <c r="MY78" s="32"/>
      <c r="MZ78" s="32"/>
      <c r="NA78" s="32"/>
      <c r="NB78" s="32"/>
      <c r="NC78" s="32"/>
      <c r="ND78" s="32"/>
      <c r="NE78" s="32"/>
      <c r="NF78" s="32"/>
      <c r="NG78" s="32"/>
      <c r="NH78" s="32"/>
      <c r="NI78" s="32"/>
      <c r="NJ78" s="32"/>
      <c r="NK78" s="32"/>
      <c r="NL78" s="32"/>
      <c r="NM78" s="32"/>
      <c r="NN78" s="32"/>
      <c r="NO78" s="32"/>
      <c r="NP78" s="32"/>
      <c r="NQ78" s="32"/>
      <c r="NR78" s="32"/>
      <c r="NS78" s="32"/>
      <c r="NT78" s="32"/>
      <c r="NU78" s="32"/>
      <c r="NV78" s="32"/>
      <c r="NW78" s="32"/>
      <c r="NX78" s="32"/>
      <c r="NY78" s="32"/>
      <c r="NZ78" s="32"/>
      <c r="OA78" s="32"/>
      <c r="OB78" s="32"/>
      <c r="OC78" s="32"/>
      <c r="OD78" s="32"/>
      <c r="OE78" s="32"/>
      <c r="OF78" s="32"/>
      <c r="OG78" s="32"/>
      <c r="OH78" s="32"/>
      <c r="OI78" s="32"/>
      <c r="OJ78" s="32"/>
      <c r="OK78" s="32"/>
      <c r="OL78" s="32"/>
      <c r="OM78" s="32"/>
      <c r="ON78" s="32"/>
      <c r="OO78" s="32"/>
      <c r="OP78" s="32"/>
      <c r="OQ78" s="32"/>
      <c r="OR78" s="32"/>
      <c r="OS78" s="32"/>
      <c r="OT78" s="32"/>
      <c r="OU78" s="32"/>
      <c r="OV78" s="32"/>
      <c r="OW78" s="32"/>
      <c r="OX78" s="32"/>
      <c r="OY78" s="32"/>
      <c r="OZ78" s="32"/>
      <c r="PA78" s="32"/>
      <c r="PB78" s="32"/>
      <c r="PC78" s="32"/>
      <c r="PD78" s="32"/>
      <c r="PE78" s="32"/>
      <c r="PF78" s="32"/>
      <c r="PG78" s="32"/>
      <c r="PH78" s="32"/>
      <c r="PI78" s="32"/>
      <c r="PJ78" s="32"/>
      <c r="PK78" s="32"/>
      <c r="PL78" s="32"/>
      <c r="PM78" s="32"/>
      <c r="PN78" s="32"/>
      <c r="PO78" s="32"/>
      <c r="PP78" s="32"/>
      <c r="PQ78" s="32"/>
      <c r="PR78" s="32"/>
      <c r="PS78" s="32"/>
      <c r="PT78" s="32"/>
      <c r="PU78" s="32"/>
      <c r="PV78" s="32"/>
      <c r="PW78" s="32"/>
      <c r="PX78" s="32"/>
      <c r="PY78" s="32"/>
      <c r="PZ78" s="32"/>
      <c r="QA78" s="32"/>
      <c r="QB78" s="32"/>
      <c r="QC78" s="32"/>
      <c r="QD78" s="32"/>
      <c r="QE78" s="32"/>
      <c r="QF78" s="32"/>
      <c r="QG78" s="32"/>
      <c r="QH78" s="32"/>
      <c r="QI78" s="32"/>
      <c r="QJ78" s="32"/>
      <c r="QK78" s="32"/>
      <c r="QL78" s="32"/>
      <c r="QM78" s="32"/>
      <c r="QN78" s="32"/>
      <c r="QO78" s="32"/>
      <c r="QP78" s="32"/>
      <c r="QQ78" s="32"/>
      <c r="QR78" s="32"/>
      <c r="QS78" s="32"/>
      <c r="QT78" s="32"/>
      <c r="QU78" s="32"/>
      <c r="QV78" s="32"/>
      <c r="QW78" s="32"/>
      <c r="QX78" s="32"/>
      <c r="QY78" s="32"/>
      <c r="QZ78" s="32"/>
      <c r="RA78" s="32"/>
      <c r="RB78" s="32"/>
      <c r="RC78" s="32"/>
      <c r="RD78" s="32"/>
      <c r="RE78" s="32"/>
      <c r="RF78" s="32"/>
      <c r="RG78" s="32"/>
      <c r="RH78" s="32"/>
      <c r="RI78" s="32"/>
      <c r="RJ78" s="32"/>
      <c r="RK78" s="32"/>
      <c r="RL78" s="32"/>
      <c r="RM78" s="32"/>
      <c r="RN78" s="32"/>
      <c r="RO78" s="32"/>
      <c r="RP78" s="32"/>
      <c r="RQ78" s="32"/>
      <c r="RR78" s="32"/>
      <c r="RS78" s="32"/>
      <c r="RT78" s="32"/>
      <c r="RU78" s="32"/>
      <c r="RV78" s="32"/>
      <c r="RW78" s="32"/>
      <c r="RX78" s="32"/>
      <c r="RY78" s="32"/>
      <c r="RZ78" s="32"/>
      <c r="SA78" s="32"/>
      <c r="SB78" s="32"/>
      <c r="SC78" s="32"/>
      <c r="SD78" s="32"/>
      <c r="SE78" s="32"/>
      <c r="SF78" s="32"/>
      <c r="SG78" s="32"/>
      <c r="SH78" s="32"/>
      <c r="SI78" s="32"/>
      <c r="SJ78" s="32"/>
      <c r="SK78" s="32"/>
      <c r="SL78" s="32"/>
      <c r="SM78" s="32"/>
      <c r="SN78" s="32"/>
      <c r="SO78" s="32"/>
      <c r="SP78" s="32"/>
      <c r="SQ78" s="32"/>
      <c r="SR78" s="32"/>
      <c r="SS78" s="32"/>
      <c r="ST78" s="32"/>
      <c r="SU78" s="32"/>
      <c r="SV78" s="32"/>
      <c r="SW78" s="32"/>
      <c r="SX78" s="32"/>
      <c r="SY78" s="32"/>
      <c r="SZ78" s="32"/>
      <c r="TA78" s="32"/>
      <c r="TB78" s="32"/>
      <c r="TC78" s="32"/>
      <c r="TD78" s="32"/>
      <c r="TE78" s="32"/>
      <c r="TF78" s="32"/>
      <c r="TG78" s="32"/>
      <c r="TH78" s="32"/>
      <c r="TI78" s="32"/>
      <c r="TJ78" s="32"/>
      <c r="TK78" s="32"/>
      <c r="TL78" s="32"/>
      <c r="TM78" s="32"/>
      <c r="TN78" s="32"/>
      <c r="TO78" s="32"/>
      <c r="TP78" s="32"/>
      <c r="TQ78" s="32"/>
      <c r="TR78" s="32"/>
      <c r="TS78" s="32"/>
      <c r="TT78" s="32"/>
      <c r="TU78" s="32"/>
      <c r="TV78" s="32"/>
      <c r="TW78" s="32"/>
      <c r="TX78" s="32"/>
      <c r="TY78" s="32"/>
      <c r="TZ78" s="32"/>
      <c r="UA78" s="32"/>
      <c r="UB78" s="32"/>
      <c r="UC78" s="32"/>
      <c r="UD78" s="32"/>
      <c r="UE78" s="32"/>
      <c r="UF78" s="32"/>
      <c r="UG78" s="32"/>
      <c r="UH78" s="32"/>
      <c r="UI78" s="32"/>
      <c r="UJ78" s="32"/>
      <c r="UK78" s="32"/>
      <c r="UL78" s="32"/>
      <c r="UM78" s="32"/>
      <c r="UN78" s="32"/>
      <c r="UO78" s="32"/>
      <c r="UP78" s="32"/>
      <c r="UQ78" s="32"/>
      <c r="UR78" s="32"/>
      <c r="US78" s="32"/>
      <c r="UT78" s="32"/>
      <c r="UU78" s="32"/>
      <c r="UV78" s="32"/>
      <c r="UW78" s="32"/>
      <c r="UX78" s="32"/>
      <c r="UY78" s="32"/>
      <c r="UZ78" s="32"/>
      <c r="VA78" s="32"/>
      <c r="VB78" s="32"/>
      <c r="VC78" s="32"/>
      <c r="VD78" s="32"/>
      <c r="VE78" s="32"/>
      <c r="VF78" s="32"/>
      <c r="VG78" s="32"/>
      <c r="VH78" s="32"/>
      <c r="VI78" s="32"/>
      <c r="VJ78" s="32"/>
      <c r="VK78" s="32"/>
      <c r="VL78" s="32"/>
      <c r="VM78" s="32"/>
      <c r="VN78" s="32"/>
      <c r="VO78" s="32"/>
      <c r="VP78" s="32"/>
      <c r="VQ78" s="32"/>
      <c r="VR78" s="32"/>
      <c r="VS78" s="32"/>
      <c r="VT78" s="32"/>
      <c r="VU78" s="32"/>
      <c r="VV78" s="32"/>
      <c r="VW78" s="32"/>
      <c r="VX78" s="32"/>
      <c r="VY78" s="32"/>
      <c r="VZ78" s="32"/>
      <c r="WA78" s="32"/>
      <c r="WB78" s="32"/>
      <c r="WC78" s="32"/>
      <c r="WD78" s="32"/>
      <c r="WE78" s="32"/>
      <c r="WF78" s="32"/>
      <c r="WG78" s="32"/>
      <c r="WH78" s="32"/>
      <c r="WI78" s="32"/>
      <c r="WJ78" s="32"/>
      <c r="WK78" s="32"/>
      <c r="WL78" s="32"/>
      <c r="WM78" s="32"/>
      <c r="WN78" s="32"/>
      <c r="WO78" s="32"/>
      <c r="WP78" s="32"/>
      <c r="WQ78" s="32"/>
      <c r="WR78" s="32"/>
      <c r="WS78" s="32"/>
      <c r="WT78" s="32"/>
      <c r="WU78" s="32"/>
      <c r="WV78" s="32"/>
      <c r="WW78" s="32"/>
      <c r="WX78" s="32"/>
      <c r="WY78" s="32"/>
      <c r="WZ78" s="32"/>
      <c r="XA78" s="32"/>
      <c r="XB78" s="32"/>
      <c r="XC78" s="32"/>
      <c r="XD78" s="32"/>
      <c r="XE78" s="32"/>
      <c r="XF78" s="32"/>
      <c r="XG78" s="32"/>
      <c r="XH78" s="32"/>
      <c r="XI78" s="32"/>
      <c r="XJ78" s="32"/>
      <c r="XK78" s="32"/>
      <c r="XL78" s="32"/>
      <c r="XM78" s="32"/>
      <c r="XN78" s="32"/>
      <c r="XO78" s="32"/>
      <c r="XP78" s="32"/>
      <c r="XQ78" s="32"/>
      <c r="XR78" s="32"/>
      <c r="XS78" s="32"/>
      <c r="XT78" s="32"/>
      <c r="XU78" s="32"/>
      <c r="XV78" s="32"/>
      <c r="XW78" s="32"/>
      <c r="XX78" s="32"/>
      <c r="XY78" s="32"/>
      <c r="XZ78" s="32"/>
      <c r="YA78" s="32"/>
      <c r="YB78" s="32"/>
      <c r="YC78" s="32"/>
      <c r="YD78" s="32"/>
      <c r="YE78" s="32"/>
      <c r="YF78" s="32"/>
      <c r="YG78" s="32"/>
      <c r="YH78" s="32"/>
      <c r="YI78" s="32"/>
      <c r="YJ78" s="32"/>
      <c r="YK78" s="32"/>
      <c r="YL78" s="32"/>
      <c r="YM78" s="32"/>
      <c r="YN78" s="32"/>
      <c r="YO78" s="32"/>
      <c r="YP78" s="32"/>
      <c r="YQ78" s="32"/>
      <c r="YR78" s="32"/>
      <c r="YS78" s="32"/>
      <c r="YT78" s="32"/>
      <c r="YU78" s="32"/>
      <c r="YV78" s="32"/>
      <c r="YW78" s="32"/>
      <c r="YX78" s="32"/>
      <c r="YY78" s="32"/>
      <c r="YZ78" s="32"/>
      <c r="ZA78" s="32"/>
      <c r="ZB78" s="32"/>
      <c r="ZC78" s="32"/>
      <c r="ZD78" s="32"/>
      <c r="ZE78" s="32"/>
      <c r="ZF78" s="32"/>
      <c r="ZG78" s="32"/>
      <c r="ZH78" s="32"/>
      <c r="ZI78" s="32"/>
      <c r="ZJ78" s="32"/>
      <c r="ZK78" s="32"/>
      <c r="ZL78" s="32"/>
      <c r="ZM78" s="32"/>
      <c r="ZN78" s="32"/>
      <c r="ZO78" s="32"/>
      <c r="ZP78" s="32"/>
      <c r="ZQ78" s="32"/>
      <c r="ZR78" s="32"/>
      <c r="ZS78" s="32"/>
      <c r="ZT78" s="32"/>
      <c r="ZU78" s="32"/>
      <c r="ZV78" s="32"/>
      <c r="ZW78" s="32"/>
      <c r="ZX78" s="32"/>
      <c r="ZY78" s="32"/>
      <c r="ZZ78" s="32"/>
      <c r="AAA78" s="32"/>
      <c r="AAB78" s="32"/>
      <c r="AAC78" s="32"/>
      <c r="AAD78" s="32"/>
      <c r="AAE78" s="32"/>
      <c r="AAF78" s="32"/>
      <c r="AAG78" s="32"/>
      <c r="AAH78" s="32"/>
      <c r="AAI78" s="32"/>
      <c r="AAJ78" s="32"/>
      <c r="AAK78" s="32"/>
      <c r="AAL78" s="32"/>
      <c r="AAM78" s="32"/>
      <c r="AAN78" s="32"/>
      <c r="AAO78" s="32"/>
      <c r="AAP78" s="32"/>
      <c r="AAQ78" s="32"/>
      <c r="AAR78" s="32"/>
      <c r="AAS78" s="32"/>
      <c r="AAT78" s="32"/>
      <c r="AAU78" s="32"/>
      <c r="AAV78" s="32"/>
      <c r="AAW78" s="32"/>
      <c r="AAX78" s="32"/>
      <c r="AAY78" s="32"/>
      <c r="AAZ78" s="32"/>
      <c r="ABA78" s="32"/>
      <c r="ABB78" s="32"/>
      <c r="ABC78" s="32"/>
      <c r="ABD78" s="32"/>
      <c r="ABE78" s="32"/>
      <c r="ABF78" s="32"/>
      <c r="ABG78" s="32"/>
      <c r="ABH78" s="32"/>
      <c r="ABI78" s="32"/>
      <c r="ABJ78" s="32"/>
      <c r="ABK78" s="32"/>
      <c r="ABL78" s="32"/>
      <c r="ABM78" s="32"/>
      <c r="ABN78" s="32"/>
      <c r="ABO78" s="32"/>
      <c r="ABP78" s="32"/>
      <c r="ABQ78" s="32"/>
      <c r="ABR78" s="32"/>
      <c r="ABS78" s="32"/>
      <c r="ABT78" s="32"/>
      <c r="ABU78" s="32"/>
      <c r="ABV78" s="32"/>
      <c r="ABW78" s="32"/>
      <c r="ABX78" s="32"/>
      <c r="ABY78" s="32"/>
      <c r="ABZ78" s="32"/>
      <c r="ACA78" s="32"/>
      <c r="ACB78" s="32"/>
      <c r="ACC78" s="32"/>
      <c r="ACD78" s="32"/>
      <c r="ACE78" s="32"/>
      <c r="ACF78" s="32"/>
      <c r="ACG78" s="32"/>
      <c r="ACH78" s="32"/>
      <c r="ACI78" s="32"/>
      <c r="ACJ78" s="32"/>
      <c r="ACK78" s="32"/>
      <c r="ACL78" s="32"/>
      <c r="ACM78" s="32"/>
      <c r="ACN78" s="32"/>
      <c r="ACO78" s="32"/>
      <c r="ACP78" s="32"/>
      <c r="ACQ78" s="32"/>
      <c r="ACR78" s="32"/>
      <c r="ACS78" s="32"/>
      <c r="ACT78" s="32"/>
      <c r="ACU78" s="32"/>
      <c r="ACV78" s="32"/>
      <c r="ACW78" s="32"/>
      <c r="ACX78" s="32"/>
      <c r="ACY78" s="32"/>
      <c r="ACZ78" s="32"/>
      <c r="ADA78" s="32"/>
      <c r="ADB78" s="32"/>
      <c r="ADC78" s="32"/>
      <c r="ADD78" s="32"/>
      <c r="ADE78" s="32"/>
      <c r="ADF78" s="32"/>
      <c r="ADG78" s="32"/>
      <c r="ADH78" s="32"/>
      <c r="ADI78" s="32"/>
      <c r="ADJ78" s="32"/>
      <c r="ADK78" s="32"/>
      <c r="ADL78" s="32"/>
      <c r="ADM78" s="32"/>
      <c r="ADN78" s="32"/>
      <c r="ADO78" s="32"/>
      <c r="ADP78" s="32"/>
      <c r="ADQ78" s="32"/>
      <c r="ADR78" s="32"/>
      <c r="ADS78" s="32"/>
      <c r="ADT78" s="32"/>
      <c r="ADU78" s="32"/>
      <c r="ADV78" s="32"/>
      <c r="ADW78" s="32"/>
      <c r="ADX78" s="32"/>
      <c r="ADY78" s="32"/>
      <c r="ADZ78" s="32"/>
      <c r="AEA78" s="32"/>
      <c r="AEB78" s="32"/>
      <c r="AEC78" s="32"/>
      <c r="AED78" s="32"/>
      <c r="AEE78" s="32"/>
      <c r="AEF78" s="32"/>
      <c r="AEG78" s="32"/>
      <c r="AEH78" s="32"/>
      <c r="AEI78" s="32"/>
      <c r="AEJ78" s="32"/>
      <c r="AEK78" s="32"/>
      <c r="AEL78" s="32"/>
      <c r="AEM78" s="32"/>
      <c r="AEN78" s="32"/>
      <c r="AEO78" s="32"/>
      <c r="AEP78" s="32"/>
      <c r="AEQ78" s="32"/>
      <c r="AER78" s="32"/>
      <c r="AES78" s="32"/>
      <c r="AET78" s="32"/>
      <c r="AEU78" s="32"/>
      <c r="AEV78" s="32"/>
      <c r="AEW78" s="32"/>
      <c r="AEX78" s="32"/>
      <c r="AEY78" s="32"/>
      <c r="AEZ78" s="32"/>
      <c r="AFA78" s="32"/>
      <c r="AFB78" s="32"/>
      <c r="AFC78" s="32"/>
      <c r="AFD78" s="32"/>
      <c r="AFE78" s="32"/>
      <c r="AFF78" s="32"/>
      <c r="AFG78" s="32"/>
      <c r="AFH78" s="32"/>
      <c r="AFI78" s="32"/>
      <c r="AFJ78" s="32"/>
      <c r="AFK78" s="32"/>
      <c r="AFL78" s="32"/>
      <c r="AFM78" s="32"/>
      <c r="AFN78" s="32"/>
      <c r="AFO78" s="32"/>
      <c r="AFP78" s="32"/>
      <c r="AFQ78" s="32"/>
      <c r="AFR78" s="32"/>
      <c r="AFS78" s="32"/>
      <c r="AFT78" s="32"/>
      <c r="AFU78" s="32"/>
      <c r="AFV78" s="32"/>
      <c r="AFW78" s="32"/>
      <c r="AFX78" s="32"/>
      <c r="AFY78" s="32"/>
      <c r="AFZ78" s="32"/>
      <c r="AGA78" s="32"/>
      <c r="AGB78" s="32"/>
      <c r="AGC78" s="32"/>
      <c r="AGD78" s="32"/>
      <c r="AGE78" s="32"/>
      <c r="AGF78" s="32"/>
      <c r="AGG78" s="32"/>
      <c r="AGH78" s="32"/>
      <c r="AGI78" s="32"/>
      <c r="AGJ78" s="32"/>
      <c r="AGK78" s="32"/>
      <c r="AGL78" s="32"/>
      <c r="AGM78" s="32"/>
      <c r="AGN78" s="32"/>
      <c r="AGO78" s="32"/>
      <c r="AGP78" s="32"/>
      <c r="AGQ78" s="32"/>
      <c r="AGR78" s="32"/>
      <c r="AGS78" s="32"/>
      <c r="AGT78" s="32"/>
      <c r="AGU78" s="32"/>
      <c r="AGV78" s="32"/>
      <c r="AGW78" s="32"/>
      <c r="AGX78" s="32"/>
      <c r="AGY78" s="32"/>
      <c r="AGZ78" s="32"/>
      <c r="AHA78" s="32"/>
      <c r="AHB78" s="32"/>
      <c r="AHC78" s="32"/>
      <c r="AHD78" s="32"/>
      <c r="AHE78" s="32"/>
      <c r="AHF78" s="32"/>
      <c r="AHG78" s="32"/>
      <c r="AHH78" s="32"/>
      <c r="AHI78" s="32"/>
      <c r="AHJ78" s="32"/>
      <c r="AHK78" s="32"/>
      <c r="AHL78" s="32"/>
      <c r="AHM78" s="32"/>
      <c r="AHN78" s="32"/>
      <c r="AHO78" s="32"/>
      <c r="AHP78" s="32"/>
      <c r="AHQ78" s="32"/>
      <c r="AHR78" s="32"/>
      <c r="AHS78" s="32"/>
      <c r="AHT78" s="32"/>
      <c r="AHU78" s="32"/>
      <c r="AHV78" s="32"/>
      <c r="AHW78" s="32"/>
      <c r="AHX78" s="32"/>
      <c r="AHY78" s="32"/>
      <c r="AHZ78" s="32"/>
      <c r="AIA78" s="32"/>
      <c r="AIB78" s="32"/>
      <c r="AIC78" s="32"/>
      <c r="AID78" s="32"/>
      <c r="AIE78" s="32"/>
      <c r="AIF78" s="32"/>
      <c r="AIG78" s="32"/>
      <c r="AIH78" s="32"/>
      <c r="AII78" s="32"/>
      <c r="AIJ78" s="32"/>
      <c r="AIK78" s="32"/>
      <c r="AIL78" s="32"/>
      <c r="AIM78" s="32"/>
      <c r="AIN78" s="32"/>
      <c r="AIO78" s="32"/>
      <c r="AIP78" s="32"/>
      <c r="AIQ78" s="32"/>
      <c r="AIR78" s="32"/>
      <c r="AIS78" s="32"/>
      <c r="AIT78" s="32"/>
      <c r="AIU78" s="32"/>
      <c r="AIV78" s="32"/>
      <c r="AIW78" s="32"/>
      <c r="AIX78" s="32"/>
      <c r="AIY78" s="32"/>
      <c r="AIZ78" s="32"/>
      <c r="AJA78" s="32"/>
      <c r="AJB78" s="32"/>
      <c r="AJC78" s="32"/>
      <c r="AJD78" s="32"/>
      <c r="AJE78" s="32"/>
      <c r="AJF78" s="32"/>
      <c r="AJG78" s="32"/>
      <c r="AJH78" s="32"/>
      <c r="AJI78" s="32"/>
      <c r="AJJ78" s="32"/>
      <c r="AJK78" s="32"/>
      <c r="AJL78" s="32"/>
      <c r="AJM78" s="32"/>
      <c r="AJN78" s="32"/>
      <c r="AJO78" s="32"/>
      <c r="AJP78" s="32"/>
      <c r="AJQ78" s="32"/>
      <c r="AJR78" s="32"/>
      <c r="AJS78" s="32"/>
      <c r="AJT78" s="32"/>
      <c r="AJU78" s="32"/>
      <c r="AJV78" s="32"/>
      <c r="AJW78" s="32"/>
      <c r="AJX78" s="32"/>
      <c r="AJY78" s="32"/>
      <c r="AJZ78" s="32"/>
      <c r="AKA78" s="32"/>
      <c r="AKB78" s="32"/>
      <c r="AKC78" s="32"/>
      <c r="AKD78" s="32"/>
      <c r="AKE78" s="32"/>
      <c r="AKF78" s="32"/>
      <c r="AKG78" s="32"/>
      <c r="AKH78" s="32"/>
      <c r="AKI78" s="32"/>
      <c r="AKJ78" s="32"/>
      <c r="AKK78" s="32"/>
      <c r="AKL78" s="32"/>
      <c r="AKM78" s="32"/>
      <c r="AKN78" s="32"/>
      <c r="AKO78" s="32"/>
      <c r="AKP78" s="32"/>
      <c r="AKQ78" s="32"/>
      <c r="AKR78" s="32"/>
      <c r="AKS78" s="32"/>
      <c r="AKT78" s="32"/>
      <c r="AKU78" s="32"/>
      <c r="AKV78" s="32"/>
      <c r="AKW78" s="32"/>
      <c r="AKX78" s="32"/>
      <c r="AKY78" s="32"/>
      <c r="AKZ78" s="32"/>
      <c r="ALA78" s="32"/>
      <c r="ALB78" s="32"/>
      <c r="ALC78" s="32"/>
      <c r="ALD78" s="32"/>
      <c r="ALE78" s="32"/>
      <c r="ALF78" s="32"/>
      <c r="ALG78" s="32"/>
      <c r="ALH78" s="32"/>
      <c r="ALI78" s="32"/>
      <c r="ALJ78" s="32"/>
      <c r="ALK78" s="32"/>
      <c r="ALL78" s="32"/>
      <c r="ALM78" s="32"/>
      <c r="ALN78" s="32"/>
      <c r="ALO78" s="32"/>
      <c r="ALP78" s="32"/>
      <c r="ALQ78" s="32"/>
      <c r="ALR78" s="32"/>
      <c r="ALS78" s="32"/>
      <c r="ALT78" s="32"/>
      <c r="ALU78" s="32"/>
      <c r="ALV78" s="32"/>
      <c r="ALW78" s="32"/>
      <c r="ALX78" s="32"/>
      <c r="ALY78" s="32"/>
      <c r="ALZ78" s="32"/>
      <c r="AMA78" s="32"/>
      <c r="AMB78" s="32"/>
      <c r="AMC78" s="32"/>
      <c r="AMD78" s="32"/>
      <c r="AME78" s="32"/>
      <c r="AMF78" s="32"/>
      <c r="AMG78" s="32"/>
      <c r="AMH78" s="32"/>
      <c r="AMI78" s="32"/>
      <c r="AMJ78" s="32"/>
      <c r="AMK78" s="32"/>
      <c r="AML78" s="32"/>
      <c r="AMM78" s="32"/>
      <c r="AMN78" s="32"/>
      <c r="AMO78" s="32"/>
      <c r="AMP78" s="32"/>
      <c r="AMQ78" s="32"/>
      <c r="AMR78" s="32"/>
      <c r="AMS78" s="32"/>
      <c r="AMT78" s="32"/>
      <c r="AMU78" s="32"/>
      <c r="AMV78" s="32"/>
      <c r="AMW78" s="32"/>
      <c r="AMX78" s="32"/>
      <c r="AMY78" s="32"/>
      <c r="AMZ78" s="32"/>
      <c r="ANA78" s="32"/>
      <c r="ANB78" s="32"/>
      <c r="ANC78" s="32"/>
      <c r="AND78" s="32"/>
      <c r="ANE78" s="32"/>
      <c r="ANF78" s="32"/>
      <c r="ANG78" s="32"/>
      <c r="ANH78" s="32"/>
      <c r="ANI78" s="32"/>
      <c r="ANJ78" s="32"/>
      <c r="ANK78" s="32"/>
      <c r="ANL78" s="32"/>
      <c r="ANM78" s="32"/>
      <c r="ANN78" s="32"/>
      <c r="ANO78" s="32"/>
      <c r="ANP78" s="32"/>
      <c r="ANQ78" s="32"/>
      <c r="ANR78" s="32"/>
      <c r="ANS78" s="32"/>
      <c r="ANT78" s="32"/>
      <c r="ANU78" s="32"/>
      <c r="ANV78" s="32"/>
      <c r="ANW78" s="32"/>
      <c r="ANX78" s="32"/>
      <c r="ANY78" s="32"/>
      <c r="ANZ78" s="32"/>
      <c r="AOA78" s="32"/>
      <c r="AOB78" s="32"/>
      <c r="AOC78" s="32"/>
      <c r="AOD78" s="32"/>
      <c r="AOE78" s="32"/>
      <c r="AOF78" s="32"/>
      <c r="AOG78" s="32"/>
      <c r="AOH78" s="32"/>
      <c r="AOI78" s="32"/>
      <c r="AOJ78" s="32"/>
      <c r="AOK78" s="32"/>
      <c r="AOL78" s="32"/>
      <c r="AOM78" s="32"/>
      <c r="AON78" s="32"/>
      <c r="AOO78" s="32"/>
      <c r="AOP78" s="32"/>
      <c r="AOQ78" s="32"/>
      <c r="AOR78" s="32"/>
      <c r="AOS78" s="32"/>
      <c r="AOT78" s="32"/>
      <c r="AOU78" s="32"/>
      <c r="AOV78" s="32"/>
      <c r="AOW78" s="32"/>
      <c r="AOX78" s="32"/>
      <c r="AOY78" s="32"/>
      <c r="AOZ78" s="32"/>
      <c r="APA78" s="32"/>
      <c r="APB78" s="32"/>
      <c r="APC78" s="32"/>
      <c r="APD78" s="32"/>
      <c r="APE78" s="32"/>
      <c r="APF78" s="32"/>
      <c r="APG78" s="32"/>
      <c r="APH78" s="32"/>
      <c r="API78" s="32"/>
      <c r="APJ78" s="32"/>
      <c r="APK78" s="32"/>
      <c r="APL78" s="32"/>
      <c r="APM78" s="32"/>
      <c r="APN78" s="32"/>
      <c r="APO78" s="32"/>
      <c r="APP78" s="32"/>
      <c r="APQ78" s="32"/>
      <c r="APR78" s="32"/>
      <c r="APS78" s="32"/>
      <c r="APT78" s="32"/>
      <c r="APU78" s="32"/>
      <c r="APV78" s="32"/>
      <c r="APW78" s="32"/>
      <c r="APX78" s="32"/>
      <c r="APY78" s="32"/>
      <c r="APZ78" s="32"/>
      <c r="AQA78" s="32"/>
      <c r="AQB78" s="32"/>
      <c r="AQC78" s="32"/>
      <c r="AQD78" s="32"/>
      <c r="AQE78" s="32"/>
      <c r="AQF78" s="32"/>
      <c r="AQG78" s="32"/>
      <c r="AQH78" s="32"/>
      <c r="AQI78" s="32"/>
      <c r="AQJ78" s="32"/>
      <c r="AQK78" s="32"/>
      <c r="AQL78" s="32"/>
      <c r="AQM78" s="32"/>
      <c r="AQN78" s="32"/>
      <c r="AQO78" s="32"/>
      <c r="AQP78" s="32"/>
      <c r="AQQ78" s="32"/>
      <c r="AQR78" s="32"/>
      <c r="AQS78" s="32"/>
      <c r="AQT78" s="32"/>
      <c r="AQU78" s="32"/>
      <c r="AQV78" s="32"/>
      <c r="AQW78" s="32"/>
      <c r="AQX78" s="32"/>
      <c r="AQY78" s="32"/>
      <c r="AQZ78" s="32"/>
      <c r="ARA78" s="32"/>
      <c r="ARB78" s="32"/>
      <c r="ARC78" s="32"/>
      <c r="ARD78" s="32"/>
      <c r="ARE78" s="32"/>
      <c r="ARF78" s="32"/>
      <c r="ARG78" s="32"/>
      <c r="ARH78" s="32"/>
      <c r="ARI78" s="32"/>
      <c r="ARJ78" s="32"/>
      <c r="ARK78" s="32"/>
      <c r="ARL78" s="32"/>
      <c r="ARM78" s="32"/>
      <c r="ARN78" s="32"/>
      <c r="ARO78" s="32"/>
      <c r="ARP78" s="32"/>
      <c r="ARQ78" s="32"/>
      <c r="ARR78" s="32"/>
      <c r="ARS78" s="32"/>
      <c r="ART78" s="32"/>
      <c r="ARU78" s="32"/>
      <c r="ARV78" s="32"/>
      <c r="ARW78" s="32"/>
      <c r="ARX78" s="32"/>
      <c r="ARY78" s="32"/>
      <c r="ARZ78" s="32"/>
      <c r="ASA78" s="32"/>
      <c r="ASB78" s="32"/>
      <c r="ASC78" s="32"/>
      <c r="ASD78" s="32"/>
      <c r="ASE78" s="32"/>
      <c r="ASF78" s="32"/>
      <c r="ASG78" s="32"/>
      <c r="ASH78" s="32"/>
      <c r="ASI78" s="32"/>
      <c r="ASJ78" s="32"/>
      <c r="ASK78" s="32"/>
      <c r="ASL78" s="32"/>
      <c r="ASM78" s="32"/>
      <c r="ASN78" s="32"/>
      <c r="ASO78" s="32"/>
      <c r="ASP78" s="32"/>
      <c r="ASQ78" s="32"/>
      <c r="ASR78" s="32"/>
      <c r="ASS78" s="32"/>
      <c r="AST78" s="32"/>
      <c r="ASU78" s="32"/>
      <c r="ASV78" s="32"/>
      <c r="ASW78" s="32"/>
      <c r="ASX78" s="32"/>
      <c r="ASY78" s="32"/>
      <c r="ASZ78" s="32"/>
      <c r="ATA78" s="32"/>
      <c r="ATB78" s="32"/>
      <c r="ATC78" s="32"/>
      <c r="ATD78" s="32"/>
      <c r="ATE78" s="32"/>
      <c r="ATF78" s="32"/>
      <c r="ATG78" s="32"/>
      <c r="ATH78" s="32"/>
      <c r="ATI78" s="32"/>
      <c r="ATJ78" s="32"/>
      <c r="ATK78" s="32"/>
      <c r="ATL78" s="32"/>
      <c r="ATM78" s="32"/>
      <c r="ATN78" s="32"/>
      <c r="ATO78" s="32"/>
      <c r="ATP78" s="32"/>
      <c r="ATQ78" s="32"/>
      <c r="ATR78" s="32"/>
      <c r="ATS78" s="32"/>
      <c r="ATT78" s="32"/>
      <c r="ATU78" s="32"/>
      <c r="ATV78" s="32"/>
      <c r="ATW78" s="32"/>
      <c r="ATX78" s="32"/>
      <c r="ATY78" s="32"/>
      <c r="ATZ78" s="32"/>
      <c r="AUA78" s="32"/>
      <c r="AUB78" s="32"/>
      <c r="AUC78" s="32"/>
      <c r="AUD78" s="32"/>
      <c r="AUE78" s="32"/>
      <c r="AUF78" s="32"/>
      <c r="AUG78" s="32"/>
      <c r="AUH78" s="32"/>
      <c r="AUI78" s="32"/>
      <c r="AUJ78" s="32"/>
      <c r="AUK78" s="32"/>
      <c r="AUL78" s="32"/>
      <c r="AUM78" s="32"/>
      <c r="AUN78" s="32"/>
      <c r="AUO78" s="32"/>
      <c r="AUP78" s="32"/>
      <c r="AUQ78" s="32"/>
      <c r="AUR78" s="32"/>
      <c r="AUS78" s="32"/>
      <c r="AUT78" s="32"/>
      <c r="AUU78" s="32"/>
      <c r="AUV78" s="32"/>
      <c r="AUW78" s="32"/>
      <c r="AUX78" s="32"/>
      <c r="AUY78" s="32"/>
      <c r="AUZ78" s="32"/>
      <c r="AVA78" s="32"/>
      <c r="AVB78" s="32"/>
      <c r="AVC78" s="32"/>
      <c r="AVD78" s="32"/>
      <c r="AVE78" s="32"/>
      <c r="AVF78" s="32"/>
      <c r="AVG78" s="32"/>
      <c r="AVH78" s="32"/>
      <c r="AVI78" s="32"/>
      <c r="AVJ78" s="32"/>
      <c r="AVK78" s="32"/>
      <c r="AVL78" s="32"/>
      <c r="AVM78" s="32"/>
      <c r="AVN78" s="32"/>
      <c r="AVO78" s="32"/>
      <c r="AVP78" s="32"/>
      <c r="AVQ78" s="32"/>
      <c r="AVR78" s="32"/>
      <c r="AVS78" s="32"/>
      <c r="AVT78" s="32"/>
      <c r="AVU78" s="32"/>
      <c r="AVV78" s="32"/>
      <c r="AVW78" s="32"/>
      <c r="AVX78" s="32"/>
      <c r="AVY78" s="32"/>
      <c r="AVZ78" s="32"/>
      <c r="AWA78" s="32"/>
      <c r="AWB78" s="32"/>
      <c r="AWC78" s="32"/>
      <c r="AWD78" s="32"/>
      <c r="AWE78" s="32"/>
      <c r="AWF78" s="32"/>
      <c r="AWG78" s="32"/>
      <c r="AWH78" s="32"/>
      <c r="AWI78" s="32"/>
      <c r="AWJ78" s="32"/>
      <c r="AWK78" s="32"/>
      <c r="AWL78" s="32"/>
      <c r="AWM78" s="32"/>
      <c r="AWN78" s="32"/>
      <c r="AWO78" s="32"/>
      <c r="AWP78" s="32"/>
      <c r="AWQ78" s="32"/>
      <c r="AWR78" s="32"/>
      <c r="AWS78" s="32"/>
      <c r="AWT78" s="32"/>
      <c r="AWU78" s="32"/>
      <c r="AWV78" s="32"/>
      <c r="AWW78" s="32"/>
      <c r="AWX78" s="32"/>
      <c r="AWY78" s="32"/>
      <c r="AWZ78" s="32"/>
      <c r="AXA78" s="32"/>
      <c r="AXB78" s="32"/>
      <c r="AXC78" s="32"/>
      <c r="AXD78" s="32"/>
      <c r="AXE78" s="32"/>
      <c r="AXF78" s="32"/>
      <c r="AXG78" s="32"/>
      <c r="AXH78" s="32"/>
      <c r="AXI78" s="32"/>
      <c r="AXJ78" s="32"/>
      <c r="AXK78" s="32"/>
      <c r="AXL78" s="32"/>
      <c r="AXM78" s="32"/>
      <c r="AXN78" s="32"/>
      <c r="AXO78" s="32"/>
      <c r="AXP78" s="32"/>
      <c r="AXQ78" s="32"/>
      <c r="AXR78" s="32"/>
      <c r="AXS78" s="32"/>
      <c r="AXT78" s="32"/>
      <c r="AXU78" s="32"/>
      <c r="AXV78" s="32"/>
      <c r="AXW78" s="32"/>
      <c r="AXX78" s="32"/>
      <c r="AXY78" s="32"/>
      <c r="AXZ78" s="32"/>
      <c r="AYA78" s="32"/>
      <c r="AYB78" s="32"/>
      <c r="AYC78" s="32"/>
      <c r="AYD78" s="32"/>
      <c r="AYE78" s="32"/>
      <c r="AYF78" s="32"/>
      <c r="AYG78" s="32"/>
      <c r="AYH78" s="32"/>
      <c r="AYI78" s="32"/>
      <c r="AYJ78" s="32"/>
      <c r="AYK78" s="32"/>
      <c r="AYL78" s="32"/>
      <c r="AYM78" s="32"/>
      <c r="AYN78" s="32"/>
      <c r="AYO78" s="32"/>
      <c r="AYP78" s="32"/>
      <c r="AYQ78" s="32"/>
      <c r="AYR78" s="32"/>
      <c r="AYS78" s="32"/>
      <c r="AYT78" s="32"/>
      <c r="AYU78" s="32"/>
      <c r="AYV78" s="32"/>
      <c r="AYW78" s="32"/>
      <c r="AYX78" s="32"/>
      <c r="AYY78" s="32"/>
      <c r="AYZ78" s="32"/>
      <c r="AZA78" s="32"/>
      <c r="AZB78" s="32"/>
      <c r="AZC78" s="32"/>
      <c r="AZD78" s="32"/>
      <c r="AZE78" s="32"/>
      <c r="AZF78" s="32"/>
      <c r="AZG78" s="32"/>
      <c r="AZH78" s="32"/>
      <c r="AZI78" s="32"/>
      <c r="AZJ78" s="32"/>
      <c r="AZK78" s="32"/>
      <c r="AZL78" s="32"/>
      <c r="AZM78" s="32"/>
      <c r="AZN78" s="32"/>
      <c r="AZO78" s="32"/>
      <c r="AZP78" s="32"/>
      <c r="AZQ78" s="32"/>
      <c r="AZR78" s="32"/>
      <c r="AZS78" s="32"/>
      <c r="AZT78" s="32"/>
      <c r="AZU78" s="32"/>
      <c r="AZV78" s="32"/>
      <c r="AZW78" s="32"/>
      <c r="AZX78" s="32"/>
      <c r="AZY78" s="32"/>
      <c r="AZZ78" s="32"/>
      <c r="BAA78" s="32"/>
      <c r="BAB78" s="32"/>
      <c r="BAC78" s="32"/>
      <c r="BAD78" s="32"/>
      <c r="BAE78" s="32"/>
      <c r="BAF78" s="32"/>
      <c r="BAG78" s="32"/>
      <c r="BAH78" s="32"/>
      <c r="BAI78" s="32"/>
      <c r="BAJ78" s="32"/>
      <c r="BAK78" s="32"/>
      <c r="BAL78" s="32"/>
      <c r="BAM78" s="32"/>
      <c r="BAN78" s="32"/>
      <c r="BAO78" s="32"/>
      <c r="BAP78" s="32"/>
      <c r="BAQ78" s="32"/>
      <c r="BAR78" s="32"/>
      <c r="BAS78" s="32"/>
      <c r="BAT78" s="32"/>
      <c r="BAU78" s="32"/>
      <c r="BAV78" s="32"/>
      <c r="BAW78" s="32"/>
      <c r="BAX78" s="32"/>
      <c r="BAY78" s="32"/>
      <c r="BAZ78" s="32"/>
      <c r="BBA78" s="32"/>
      <c r="BBB78" s="32"/>
      <c r="BBC78" s="32"/>
      <c r="BBD78" s="32"/>
      <c r="BBE78" s="32"/>
      <c r="BBF78" s="32"/>
      <c r="BBG78" s="32"/>
      <c r="BBH78" s="32"/>
      <c r="BBI78" s="32"/>
      <c r="BBJ78" s="32"/>
      <c r="BBK78" s="32"/>
      <c r="BBL78" s="32"/>
      <c r="BBM78" s="32"/>
      <c r="BBN78" s="32"/>
      <c r="BBO78" s="32"/>
      <c r="BBP78" s="32"/>
      <c r="BBQ78" s="32"/>
      <c r="BBR78" s="32"/>
      <c r="BBS78" s="32"/>
      <c r="BBT78" s="32"/>
      <c r="BBU78" s="32"/>
      <c r="BBV78" s="32"/>
      <c r="BBW78" s="32"/>
      <c r="BBX78" s="32"/>
      <c r="BBY78" s="32"/>
      <c r="BBZ78" s="32"/>
      <c r="BCA78" s="32"/>
      <c r="BCB78" s="32"/>
      <c r="BCC78" s="32"/>
      <c r="BCD78" s="32"/>
      <c r="BCE78" s="32"/>
      <c r="BCF78" s="32"/>
      <c r="BCG78" s="32"/>
      <c r="BCH78" s="32"/>
      <c r="BCI78" s="32"/>
      <c r="BCJ78" s="32"/>
      <c r="BCK78" s="32"/>
      <c r="BCL78" s="32"/>
      <c r="BCM78" s="32"/>
      <c r="BCN78" s="32"/>
      <c r="BCO78" s="32"/>
      <c r="BCP78" s="32"/>
      <c r="BCQ78" s="32"/>
      <c r="BCR78" s="32"/>
      <c r="BCS78" s="32"/>
      <c r="BCT78" s="32"/>
      <c r="BCU78" s="32"/>
      <c r="BCV78" s="32"/>
      <c r="BCW78" s="32"/>
      <c r="BCX78" s="32"/>
      <c r="BCY78" s="32"/>
      <c r="BCZ78" s="32"/>
      <c r="BDA78" s="32"/>
      <c r="BDB78" s="32"/>
      <c r="BDC78" s="32"/>
      <c r="BDD78" s="32"/>
      <c r="BDE78" s="32"/>
      <c r="BDF78" s="32"/>
      <c r="BDG78" s="32"/>
      <c r="BDH78" s="32"/>
      <c r="BDI78" s="32"/>
      <c r="BDJ78" s="32"/>
      <c r="BDK78" s="32"/>
      <c r="BDL78" s="32"/>
      <c r="BDM78" s="32"/>
      <c r="BDN78" s="32"/>
      <c r="BDO78" s="32"/>
      <c r="BDP78" s="32"/>
      <c r="BDQ78" s="32"/>
      <c r="BDR78" s="32"/>
      <c r="BDS78" s="32"/>
      <c r="BDT78" s="32"/>
      <c r="BDU78" s="32"/>
      <c r="BDV78" s="32"/>
      <c r="BDW78" s="32"/>
      <c r="BDX78" s="32"/>
      <c r="BDY78" s="32"/>
      <c r="BDZ78" s="32"/>
      <c r="BEA78" s="32"/>
      <c r="BEB78" s="32"/>
      <c r="BEC78" s="32"/>
      <c r="BED78" s="32"/>
      <c r="BEE78" s="32"/>
      <c r="BEF78" s="32"/>
      <c r="BEG78" s="32"/>
      <c r="BEH78" s="32"/>
      <c r="BEI78" s="32"/>
      <c r="BEJ78" s="32"/>
      <c r="BEK78" s="32"/>
      <c r="BEL78" s="32"/>
      <c r="BEM78" s="32"/>
      <c r="BEN78" s="32"/>
      <c r="BEO78" s="32"/>
      <c r="BEP78" s="32"/>
      <c r="BEQ78" s="32"/>
      <c r="BER78" s="32"/>
      <c r="BES78" s="32"/>
      <c r="BET78" s="32"/>
      <c r="BEU78" s="32"/>
      <c r="BEV78" s="32"/>
      <c r="BEW78" s="32"/>
      <c r="BEX78" s="32"/>
      <c r="BEY78" s="32"/>
      <c r="BEZ78" s="32"/>
      <c r="BFA78" s="32"/>
      <c r="BFB78" s="32"/>
      <c r="BFC78" s="32"/>
      <c r="BFD78" s="32"/>
      <c r="BFE78" s="32"/>
      <c r="BFF78" s="32"/>
      <c r="BFG78" s="32"/>
      <c r="BFH78" s="32"/>
      <c r="BFI78" s="32"/>
      <c r="BFJ78" s="32"/>
      <c r="BFK78" s="32"/>
      <c r="BFL78" s="32"/>
      <c r="BFM78" s="32"/>
      <c r="BFN78" s="32"/>
      <c r="BFO78" s="32"/>
      <c r="BFP78" s="32"/>
      <c r="BFQ78" s="32"/>
      <c r="BFR78" s="32"/>
      <c r="BFS78" s="32"/>
      <c r="BFT78" s="32"/>
      <c r="BFU78" s="32"/>
      <c r="BFV78" s="32"/>
      <c r="BFW78" s="32"/>
      <c r="BFX78" s="32"/>
      <c r="BFY78" s="32"/>
      <c r="BFZ78" s="32"/>
      <c r="BGA78" s="32"/>
      <c r="BGB78" s="32"/>
      <c r="BGC78" s="32"/>
      <c r="BGD78" s="32"/>
      <c r="BGE78" s="32"/>
      <c r="BGF78" s="32"/>
      <c r="BGG78" s="32"/>
      <c r="BGH78" s="32"/>
      <c r="BGI78" s="32"/>
      <c r="BGJ78" s="32"/>
      <c r="BGK78" s="32"/>
      <c r="BGL78" s="32"/>
      <c r="BGM78" s="32"/>
      <c r="BGN78" s="32"/>
      <c r="BGO78" s="32"/>
      <c r="BGP78" s="32"/>
      <c r="BGQ78" s="32"/>
      <c r="BGR78" s="32"/>
      <c r="BGS78" s="32"/>
      <c r="BGT78" s="32"/>
      <c r="BGU78" s="32"/>
      <c r="BGV78" s="32"/>
      <c r="BGW78" s="32"/>
      <c r="BGX78" s="32"/>
      <c r="BGY78" s="32"/>
      <c r="BGZ78" s="32"/>
      <c r="BHA78" s="32"/>
      <c r="BHB78" s="32"/>
      <c r="BHC78" s="32"/>
      <c r="BHD78" s="32"/>
      <c r="BHE78" s="32"/>
      <c r="BHF78" s="32"/>
      <c r="BHG78" s="32"/>
      <c r="BHH78" s="32"/>
      <c r="BHI78" s="32"/>
      <c r="BHJ78" s="32"/>
      <c r="BHK78" s="32"/>
      <c r="BHL78" s="32"/>
      <c r="BHM78" s="32"/>
      <c r="BHN78" s="32"/>
      <c r="BHO78" s="32"/>
      <c r="BHP78" s="32"/>
      <c r="BHQ78" s="32"/>
      <c r="BHR78" s="32"/>
      <c r="BHS78" s="32"/>
      <c r="BHT78" s="32"/>
      <c r="BHU78" s="32"/>
      <c r="BHV78" s="32"/>
      <c r="BHW78" s="32"/>
      <c r="BHX78" s="32"/>
      <c r="BHY78" s="32"/>
      <c r="BHZ78" s="32"/>
      <c r="BIA78" s="32"/>
      <c r="BIB78" s="32"/>
      <c r="BIC78" s="32"/>
      <c r="BID78" s="32"/>
      <c r="BIE78" s="32"/>
      <c r="BIF78" s="32"/>
      <c r="BIG78" s="32"/>
      <c r="BIH78" s="32"/>
      <c r="BII78" s="32"/>
      <c r="BIJ78" s="32"/>
      <c r="BIK78" s="32"/>
      <c r="BIL78" s="32"/>
      <c r="BIM78" s="32"/>
      <c r="BIN78" s="32"/>
      <c r="BIO78" s="32"/>
      <c r="BIP78" s="32"/>
      <c r="BIQ78" s="32"/>
      <c r="BIR78" s="32"/>
      <c r="BIS78" s="32"/>
      <c r="BIT78" s="32"/>
      <c r="BIU78" s="32"/>
      <c r="BIV78" s="32"/>
      <c r="BIW78" s="32"/>
      <c r="BIX78" s="32"/>
      <c r="BIY78" s="32"/>
      <c r="BIZ78" s="32"/>
      <c r="BJA78" s="32"/>
      <c r="BJB78" s="32"/>
      <c r="BJC78" s="32"/>
      <c r="BJD78" s="32"/>
      <c r="BJE78" s="32"/>
      <c r="BJF78" s="32"/>
      <c r="BJG78" s="32"/>
      <c r="BJH78" s="32"/>
      <c r="BJI78" s="32"/>
      <c r="BJJ78" s="32"/>
      <c r="BJK78" s="32"/>
      <c r="BJL78" s="32"/>
      <c r="BJM78" s="32"/>
      <c r="BJN78" s="32"/>
      <c r="BJO78" s="32"/>
      <c r="BJP78" s="32"/>
      <c r="BJQ78" s="32"/>
      <c r="BJR78" s="32"/>
      <c r="BJS78" s="32"/>
      <c r="BJT78" s="32"/>
      <c r="BJU78" s="32"/>
      <c r="BJV78" s="32"/>
      <c r="BJW78" s="32"/>
      <c r="BJX78" s="32"/>
      <c r="BJY78" s="32"/>
      <c r="BJZ78" s="32"/>
      <c r="BKA78" s="32"/>
      <c r="BKB78" s="32"/>
      <c r="BKC78" s="32"/>
      <c r="BKD78" s="32"/>
      <c r="BKE78" s="32"/>
      <c r="BKF78" s="32"/>
      <c r="BKG78" s="32"/>
      <c r="BKH78" s="32"/>
      <c r="BKI78" s="32"/>
      <c r="BKJ78" s="32"/>
      <c r="BKK78" s="32"/>
      <c r="BKL78" s="32"/>
      <c r="BKM78" s="32"/>
      <c r="BKN78" s="32"/>
      <c r="BKO78" s="32"/>
      <c r="BKP78" s="32"/>
      <c r="BKQ78" s="32"/>
      <c r="BKR78" s="32"/>
      <c r="BKS78" s="32"/>
      <c r="BKT78" s="32"/>
      <c r="BKU78" s="32"/>
      <c r="BKV78" s="32"/>
      <c r="BKW78" s="32"/>
      <c r="BKX78" s="32"/>
      <c r="BKY78" s="32"/>
      <c r="BKZ78" s="32"/>
      <c r="BLA78" s="32"/>
      <c r="BLB78" s="32"/>
      <c r="BLC78" s="32"/>
      <c r="BLD78" s="32"/>
      <c r="BLE78" s="32"/>
      <c r="BLF78" s="32"/>
      <c r="BLG78" s="32"/>
      <c r="BLH78" s="32"/>
      <c r="BLI78" s="32"/>
      <c r="BLJ78" s="32"/>
      <c r="BLK78" s="32"/>
      <c r="BLL78" s="32"/>
      <c r="BLM78" s="32"/>
      <c r="BLN78" s="32"/>
      <c r="BLO78" s="32"/>
      <c r="BLP78" s="32"/>
      <c r="BLQ78" s="32"/>
      <c r="BLR78" s="32"/>
      <c r="BLS78" s="32"/>
      <c r="BLT78" s="32"/>
      <c r="BLU78" s="32"/>
      <c r="BLV78" s="32"/>
      <c r="BLW78" s="32"/>
      <c r="BLX78" s="32"/>
      <c r="BLY78" s="32"/>
      <c r="BLZ78" s="32"/>
      <c r="BMA78" s="32"/>
      <c r="BMB78" s="32"/>
      <c r="BMC78" s="32"/>
      <c r="BMD78" s="32"/>
      <c r="BME78" s="32"/>
      <c r="BMF78" s="32"/>
      <c r="BMG78" s="32"/>
      <c r="BMH78" s="32"/>
      <c r="BMI78" s="32"/>
      <c r="BMJ78" s="32"/>
      <c r="BMK78" s="32"/>
      <c r="BML78" s="32"/>
      <c r="BMM78" s="32"/>
      <c r="BMN78" s="32"/>
      <c r="BMO78" s="32"/>
      <c r="BMP78" s="32"/>
      <c r="BMQ78" s="32"/>
      <c r="BMR78" s="32"/>
      <c r="BMS78" s="32"/>
      <c r="BMT78" s="32"/>
      <c r="BMU78" s="32"/>
      <c r="BMV78" s="32"/>
      <c r="BMW78" s="32"/>
      <c r="BMX78" s="32"/>
      <c r="BMY78" s="32"/>
      <c r="BMZ78" s="32"/>
      <c r="BNA78" s="32"/>
      <c r="BNB78" s="32"/>
      <c r="BNC78" s="32"/>
      <c r="BND78" s="32"/>
      <c r="BNE78" s="32"/>
      <c r="BNF78" s="32"/>
      <c r="BNG78" s="32"/>
      <c r="BNH78" s="32"/>
      <c r="BNI78" s="32"/>
      <c r="BNJ78" s="32"/>
      <c r="BNK78" s="32"/>
      <c r="BNL78" s="32"/>
      <c r="BNM78" s="32"/>
      <c r="BNN78" s="32"/>
      <c r="BNO78" s="32"/>
      <c r="BNP78" s="32"/>
      <c r="BNQ78" s="32"/>
      <c r="BNR78" s="32"/>
      <c r="BNS78" s="32"/>
      <c r="BNT78" s="32"/>
      <c r="BNU78" s="32"/>
      <c r="BNV78" s="32"/>
      <c r="BNW78" s="32"/>
      <c r="BNX78" s="32"/>
      <c r="BNY78" s="32"/>
      <c r="BNZ78" s="32"/>
      <c r="BOA78" s="32"/>
      <c r="BOB78" s="32"/>
      <c r="BOC78" s="32"/>
      <c r="BOD78" s="32"/>
      <c r="BOE78" s="32"/>
      <c r="BOF78" s="32"/>
      <c r="BOG78" s="32"/>
      <c r="BOH78" s="32"/>
      <c r="BOI78" s="32"/>
      <c r="BOJ78" s="32"/>
      <c r="BOK78" s="32"/>
      <c r="BOL78" s="32"/>
      <c r="BOM78" s="32"/>
      <c r="BON78" s="32"/>
      <c r="BOO78" s="32"/>
      <c r="BOP78" s="32"/>
      <c r="BOQ78" s="32"/>
      <c r="BOR78" s="32"/>
      <c r="BOS78" s="32"/>
      <c r="BOT78" s="32"/>
      <c r="BOU78" s="32"/>
      <c r="BOV78" s="32"/>
      <c r="BOW78" s="32"/>
      <c r="BOX78" s="32"/>
      <c r="BOY78" s="32"/>
      <c r="BOZ78" s="32"/>
      <c r="BPA78" s="32"/>
      <c r="BPB78" s="32"/>
      <c r="BPC78" s="32"/>
      <c r="BPD78" s="32"/>
      <c r="BPE78" s="32"/>
      <c r="BPF78" s="32"/>
      <c r="BPG78" s="32"/>
      <c r="BPH78" s="32"/>
      <c r="BPI78" s="32"/>
      <c r="BPJ78" s="32"/>
      <c r="BPK78" s="32"/>
      <c r="BPL78" s="32"/>
      <c r="BPM78" s="32"/>
      <c r="BPN78" s="32"/>
      <c r="BPO78" s="32"/>
      <c r="BPP78" s="32"/>
      <c r="BPQ78" s="32"/>
      <c r="BPR78" s="32"/>
      <c r="BPS78" s="32"/>
      <c r="BPT78" s="32"/>
      <c r="BPU78" s="32"/>
      <c r="BPV78" s="32"/>
      <c r="BPW78" s="32"/>
      <c r="BPX78" s="32"/>
      <c r="BPY78" s="32"/>
      <c r="BPZ78" s="32"/>
      <c r="BQA78" s="32"/>
      <c r="BQB78" s="32"/>
      <c r="BQC78" s="32"/>
      <c r="BQD78" s="32"/>
      <c r="BQE78" s="32"/>
      <c r="BQF78" s="32"/>
      <c r="BQG78" s="32"/>
      <c r="BQH78" s="32"/>
      <c r="BQI78" s="32"/>
      <c r="BQJ78" s="32"/>
      <c r="BQK78" s="32"/>
      <c r="BQL78" s="32"/>
      <c r="BQM78" s="32"/>
      <c r="BQN78" s="32"/>
      <c r="BQO78" s="32"/>
      <c r="BQP78" s="32"/>
      <c r="BQQ78" s="32"/>
      <c r="BQR78" s="32"/>
      <c r="BQS78" s="32"/>
      <c r="BQT78" s="32"/>
      <c r="BQU78" s="32"/>
      <c r="BQV78" s="32"/>
      <c r="BQW78" s="32"/>
      <c r="BQX78" s="32"/>
      <c r="BQY78" s="32"/>
      <c r="BQZ78" s="32"/>
      <c r="BRA78" s="32"/>
      <c r="BRB78" s="32"/>
      <c r="BRC78" s="32"/>
      <c r="BRD78" s="32"/>
      <c r="BRE78" s="32"/>
      <c r="BRF78" s="32"/>
      <c r="BRG78" s="32"/>
      <c r="BRH78" s="32"/>
      <c r="BRI78" s="32"/>
      <c r="BRJ78" s="32"/>
      <c r="BRK78" s="32"/>
      <c r="BRL78" s="32"/>
      <c r="BRM78" s="32"/>
      <c r="BRN78" s="32"/>
      <c r="BRO78" s="32"/>
      <c r="BRP78" s="32"/>
      <c r="BRQ78" s="32"/>
      <c r="BRR78" s="32"/>
      <c r="BRS78" s="32"/>
      <c r="BRT78" s="32"/>
      <c r="BRU78" s="32"/>
      <c r="BRV78" s="32"/>
      <c r="BRW78" s="32"/>
      <c r="BRX78" s="32"/>
      <c r="BRY78" s="32"/>
      <c r="BRZ78" s="32"/>
      <c r="BSA78" s="32"/>
      <c r="BSB78" s="32"/>
      <c r="BSC78" s="32"/>
      <c r="BSD78" s="32"/>
      <c r="BSE78" s="32"/>
      <c r="BSF78" s="32"/>
      <c r="BSG78" s="32"/>
      <c r="BSH78" s="32"/>
      <c r="BSI78" s="32"/>
      <c r="BSJ78" s="32"/>
      <c r="BSK78" s="32"/>
      <c r="BSL78" s="32"/>
      <c r="BSM78" s="32"/>
      <c r="BSN78" s="32"/>
      <c r="BSO78" s="32"/>
      <c r="BSP78" s="32"/>
      <c r="BSQ78" s="32"/>
      <c r="BSR78" s="32"/>
      <c r="BSS78" s="32"/>
      <c r="BST78" s="32"/>
      <c r="BSU78" s="32"/>
      <c r="BSV78" s="32"/>
      <c r="BSW78" s="32"/>
      <c r="BSX78" s="32"/>
      <c r="BSY78" s="32"/>
      <c r="BSZ78" s="32"/>
      <c r="BTA78" s="32"/>
      <c r="BTB78" s="32"/>
      <c r="BTC78" s="32"/>
      <c r="BTD78" s="32"/>
      <c r="BTE78" s="32"/>
      <c r="BTF78" s="32"/>
      <c r="BTG78" s="32"/>
      <c r="BTH78" s="32"/>
      <c r="BTI78" s="32"/>
      <c r="BTJ78" s="32"/>
      <c r="BTK78" s="32"/>
      <c r="BTL78" s="32"/>
      <c r="BTM78" s="32"/>
      <c r="BTN78" s="32"/>
      <c r="BTO78" s="32"/>
      <c r="BTP78" s="32"/>
      <c r="BTQ78" s="32"/>
      <c r="BTR78" s="32"/>
      <c r="BTS78" s="32"/>
      <c r="BTT78" s="32"/>
      <c r="BTU78" s="32"/>
      <c r="BTV78" s="32"/>
      <c r="BTW78" s="32"/>
      <c r="BTX78" s="32"/>
      <c r="BTY78" s="32"/>
      <c r="BTZ78" s="32"/>
      <c r="BUA78" s="32"/>
      <c r="BUB78" s="32"/>
      <c r="BUC78" s="32"/>
      <c r="BUD78" s="32"/>
      <c r="BUE78" s="32"/>
      <c r="BUF78" s="32"/>
      <c r="BUG78" s="32"/>
      <c r="BUH78" s="32"/>
      <c r="BUI78" s="32"/>
      <c r="BUJ78" s="32"/>
      <c r="BUK78" s="32"/>
      <c r="BUL78" s="32"/>
      <c r="BUM78" s="32"/>
      <c r="BUN78" s="32"/>
      <c r="BUO78" s="32"/>
      <c r="BUP78" s="32"/>
      <c r="BUQ78" s="32"/>
      <c r="BUR78" s="32"/>
      <c r="BUS78" s="32"/>
      <c r="BUT78" s="32"/>
      <c r="BUU78" s="32"/>
      <c r="BUV78" s="32"/>
      <c r="BUW78" s="32"/>
      <c r="BUX78" s="32"/>
      <c r="BUY78" s="32"/>
      <c r="BUZ78" s="32"/>
      <c r="BVA78" s="32"/>
      <c r="BVB78" s="32"/>
      <c r="BVC78" s="32"/>
      <c r="BVD78" s="32"/>
      <c r="BVE78" s="32"/>
      <c r="BVF78" s="32"/>
      <c r="BVG78" s="32"/>
      <c r="BVH78" s="32"/>
      <c r="BVI78" s="32"/>
      <c r="BVJ78" s="32"/>
      <c r="BVK78" s="32"/>
      <c r="BVL78" s="32"/>
      <c r="BVM78" s="32"/>
      <c r="BVN78" s="32"/>
      <c r="BVO78" s="32"/>
      <c r="BVP78" s="32"/>
      <c r="BVQ78" s="32"/>
      <c r="BVR78" s="32"/>
      <c r="BVS78" s="32"/>
      <c r="BVT78" s="32"/>
      <c r="BVU78" s="32"/>
      <c r="BVV78" s="32"/>
      <c r="BVW78" s="32"/>
      <c r="BVX78" s="32"/>
      <c r="BVY78" s="32"/>
      <c r="BVZ78" s="32"/>
      <c r="BWA78" s="32"/>
      <c r="BWB78" s="32"/>
      <c r="BWC78" s="32"/>
      <c r="BWD78" s="32"/>
      <c r="BWE78" s="32"/>
      <c r="BWF78" s="32"/>
      <c r="BWG78" s="32"/>
      <c r="BWH78" s="32"/>
      <c r="BWI78" s="32"/>
      <c r="BWJ78" s="32"/>
      <c r="BWK78" s="32"/>
      <c r="BWL78" s="32"/>
      <c r="BWM78" s="32"/>
      <c r="BWN78" s="32"/>
      <c r="BWO78" s="32"/>
      <c r="BWP78" s="32"/>
      <c r="BWQ78" s="32"/>
      <c r="BWR78" s="32"/>
      <c r="BWS78" s="32"/>
      <c r="BWT78" s="32"/>
      <c r="BWU78" s="32"/>
      <c r="BWV78" s="32"/>
      <c r="BWW78" s="32"/>
      <c r="BWX78" s="32"/>
      <c r="BWY78" s="32"/>
      <c r="BWZ78" s="32"/>
      <c r="BXA78" s="32"/>
      <c r="BXB78" s="32"/>
      <c r="BXC78" s="32"/>
      <c r="BXD78" s="32"/>
      <c r="BXE78" s="32"/>
      <c r="BXF78" s="32"/>
      <c r="BXG78" s="32"/>
      <c r="BXH78" s="32"/>
      <c r="BXI78" s="32"/>
      <c r="BXJ78" s="32"/>
      <c r="BXK78" s="32"/>
      <c r="BXL78" s="32"/>
      <c r="BXM78" s="32"/>
      <c r="BXN78" s="32"/>
      <c r="BXO78" s="32"/>
      <c r="BXP78" s="32"/>
      <c r="BXQ78" s="32"/>
      <c r="BXR78" s="32"/>
      <c r="BXS78" s="32"/>
      <c r="BXT78" s="32"/>
      <c r="BXU78" s="32"/>
      <c r="BXV78" s="32"/>
      <c r="BXW78" s="32"/>
      <c r="BXX78" s="32"/>
      <c r="BXY78" s="32"/>
      <c r="BXZ78" s="32"/>
      <c r="BYA78" s="32"/>
      <c r="BYB78" s="32"/>
      <c r="BYC78" s="32"/>
      <c r="BYD78" s="32"/>
      <c r="BYE78" s="32"/>
      <c r="BYF78" s="32"/>
      <c r="BYG78" s="32"/>
      <c r="BYH78" s="32"/>
      <c r="BYI78" s="32"/>
      <c r="BYJ78" s="32"/>
      <c r="BYK78" s="32"/>
      <c r="BYL78" s="32"/>
      <c r="BYM78" s="32"/>
      <c r="BYN78" s="32"/>
      <c r="BYO78" s="32"/>
      <c r="BYP78" s="32"/>
      <c r="BYQ78" s="32"/>
      <c r="BYR78" s="32"/>
      <c r="BYS78" s="32"/>
      <c r="BYT78" s="32"/>
      <c r="BYU78" s="32"/>
      <c r="BYV78" s="32"/>
      <c r="BYW78" s="32"/>
      <c r="BYX78" s="32"/>
      <c r="BYY78" s="32"/>
      <c r="BYZ78" s="32"/>
      <c r="BZA78" s="32"/>
      <c r="BZB78" s="32"/>
      <c r="BZC78" s="32"/>
      <c r="BZD78" s="32"/>
      <c r="BZE78" s="32"/>
      <c r="BZF78" s="32"/>
      <c r="BZG78" s="32"/>
      <c r="BZH78" s="32"/>
      <c r="BZI78" s="32"/>
      <c r="BZJ78" s="32"/>
      <c r="BZK78" s="32"/>
      <c r="BZL78" s="32"/>
      <c r="BZM78" s="32"/>
      <c r="BZN78" s="32"/>
      <c r="BZO78" s="32"/>
      <c r="BZP78" s="32"/>
      <c r="BZQ78" s="32"/>
      <c r="BZR78" s="32"/>
      <c r="BZS78" s="32"/>
      <c r="BZT78" s="32"/>
      <c r="BZU78" s="32"/>
      <c r="BZV78" s="32"/>
      <c r="BZW78" s="32"/>
      <c r="BZX78" s="32"/>
      <c r="BZY78" s="32"/>
      <c r="BZZ78" s="32"/>
      <c r="CAA78" s="32"/>
      <c r="CAB78" s="32"/>
      <c r="CAC78" s="32"/>
      <c r="CAD78" s="32"/>
      <c r="CAE78" s="32"/>
      <c r="CAF78" s="32"/>
      <c r="CAG78" s="32"/>
      <c r="CAH78" s="32"/>
      <c r="CAI78" s="32"/>
      <c r="CAJ78" s="32"/>
      <c r="CAK78" s="32"/>
      <c r="CAL78" s="32"/>
      <c r="CAM78" s="32"/>
      <c r="CAN78" s="32"/>
      <c r="CAO78" s="32"/>
      <c r="CAP78" s="32"/>
      <c r="CAQ78" s="32"/>
      <c r="CAR78" s="32"/>
      <c r="CAS78" s="32"/>
      <c r="CAT78" s="32"/>
      <c r="CAU78" s="32"/>
      <c r="CAV78" s="32"/>
      <c r="CAW78" s="32"/>
      <c r="CAX78" s="32"/>
      <c r="CAY78" s="32"/>
      <c r="CAZ78" s="32"/>
      <c r="CBA78" s="32"/>
      <c r="CBB78" s="32"/>
      <c r="CBC78" s="32"/>
      <c r="CBD78" s="32"/>
      <c r="CBE78" s="32"/>
      <c r="CBF78" s="32"/>
      <c r="CBG78" s="32"/>
      <c r="CBH78" s="32"/>
      <c r="CBI78" s="32"/>
      <c r="CBJ78" s="32"/>
      <c r="CBK78" s="32"/>
      <c r="CBL78" s="32"/>
      <c r="CBM78" s="32"/>
      <c r="CBN78" s="32"/>
      <c r="CBO78" s="32"/>
      <c r="CBP78" s="32"/>
      <c r="CBQ78" s="32"/>
      <c r="CBR78" s="32"/>
      <c r="CBS78" s="32"/>
      <c r="CBT78" s="32"/>
      <c r="CBU78" s="32"/>
      <c r="CBV78" s="32"/>
      <c r="CBW78" s="32"/>
      <c r="CBX78" s="32"/>
      <c r="CBY78" s="32"/>
      <c r="CBZ78" s="32"/>
      <c r="CCA78" s="32"/>
      <c r="CCB78" s="32"/>
      <c r="CCC78" s="32"/>
      <c r="CCD78" s="32"/>
      <c r="CCE78" s="32"/>
      <c r="CCF78" s="32"/>
      <c r="CCG78" s="32"/>
      <c r="CCH78" s="32"/>
      <c r="CCI78" s="32"/>
      <c r="CCJ78" s="32"/>
      <c r="CCK78" s="32"/>
      <c r="CCL78" s="32"/>
      <c r="CCM78" s="32"/>
      <c r="CCN78" s="32"/>
      <c r="CCO78" s="32"/>
      <c r="CCP78" s="32"/>
      <c r="CCQ78" s="32"/>
      <c r="CCR78" s="32"/>
      <c r="CCS78" s="32"/>
      <c r="CCT78" s="32"/>
      <c r="CCU78" s="32"/>
      <c r="CCV78" s="32"/>
      <c r="CCW78" s="32"/>
      <c r="CCX78" s="32"/>
      <c r="CCY78" s="32"/>
      <c r="CCZ78" s="32"/>
      <c r="CDA78" s="32"/>
      <c r="CDB78" s="32"/>
      <c r="CDC78" s="32"/>
      <c r="CDD78" s="32"/>
      <c r="CDE78" s="32"/>
      <c r="CDF78" s="32"/>
      <c r="CDG78" s="32"/>
      <c r="CDH78" s="32"/>
      <c r="CDI78" s="32"/>
      <c r="CDJ78" s="32"/>
      <c r="CDK78" s="32"/>
      <c r="CDL78" s="32"/>
      <c r="CDM78" s="32"/>
      <c r="CDN78" s="32"/>
      <c r="CDO78" s="32"/>
      <c r="CDP78" s="32"/>
      <c r="CDQ78" s="32"/>
      <c r="CDR78" s="32"/>
      <c r="CDS78" s="32"/>
      <c r="CDT78" s="32"/>
      <c r="CDU78" s="32"/>
      <c r="CDV78" s="32"/>
      <c r="CDW78" s="32"/>
      <c r="CDX78" s="32"/>
      <c r="CDY78" s="32"/>
      <c r="CDZ78" s="32"/>
      <c r="CEA78" s="32"/>
      <c r="CEB78" s="32"/>
      <c r="CEC78" s="32"/>
      <c r="CED78" s="32"/>
      <c r="CEE78" s="32"/>
      <c r="CEF78" s="32"/>
      <c r="CEG78" s="32"/>
      <c r="CEH78" s="32"/>
      <c r="CEI78" s="32"/>
      <c r="CEJ78" s="32"/>
      <c r="CEK78" s="32"/>
      <c r="CEL78" s="32"/>
      <c r="CEM78" s="32"/>
      <c r="CEN78" s="32"/>
      <c r="CEO78" s="32"/>
      <c r="CEP78" s="32"/>
      <c r="CEQ78" s="32"/>
      <c r="CER78" s="32"/>
      <c r="CES78" s="32"/>
      <c r="CET78" s="32"/>
      <c r="CEU78" s="32"/>
      <c r="CEV78" s="32"/>
      <c r="CEW78" s="32"/>
      <c r="CEX78" s="32"/>
      <c r="CEY78" s="32"/>
      <c r="CEZ78" s="32"/>
      <c r="CFA78" s="32"/>
      <c r="CFB78" s="32"/>
      <c r="CFC78" s="32"/>
      <c r="CFD78" s="32"/>
      <c r="CFE78" s="32"/>
      <c r="CFF78" s="32"/>
      <c r="CFG78" s="32"/>
      <c r="CFH78" s="32"/>
      <c r="CFI78" s="32"/>
      <c r="CFJ78" s="32"/>
      <c r="CFK78" s="32"/>
      <c r="CFL78" s="32"/>
      <c r="CFM78" s="32"/>
      <c r="CFN78" s="32"/>
      <c r="CFO78" s="32"/>
      <c r="CFP78" s="32"/>
      <c r="CFQ78" s="32"/>
      <c r="CFR78" s="32"/>
      <c r="CFS78" s="32"/>
      <c r="CFT78" s="32"/>
      <c r="CFU78" s="32"/>
      <c r="CFV78" s="32"/>
      <c r="CFW78" s="32"/>
      <c r="CFX78" s="32"/>
      <c r="CFY78" s="32"/>
      <c r="CFZ78" s="32"/>
      <c r="CGA78" s="32"/>
      <c r="CGB78" s="32"/>
      <c r="CGC78" s="32"/>
      <c r="CGD78" s="32"/>
      <c r="CGE78" s="32"/>
      <c r="CGF78" s="32"/>
      <c r="CGG78" s="32"/>
      <c r="CGH78" s="32"/>
      <c r="CGI78" s="32"/>
      <c r="CGJ78" s="32"/>
      <c r="CGK78" s="32"/>
      <c r="CGL78" s="32"/>
      <c r="CGM78" s="32"/>
      <c r="CGN78" s="32"/>
      <c r="CGO78" s="32"/>
      <c r="CGP78" s="32"/>
      <c r="CGQ78" s="32"/>
      <c r="CGR78" s="32"/>
      <c r="CGS78" s="32"/>
      <c r="CGT78" s="32"/>
      <c r="CGU78" s="32"/>
      <c r="CGV78" s="32"/>
      <c r="CGW78" s="32"/>
      <c r="CGX78" s="32"/>
      <c r="CGY78" s="32"/>
      <c r="CGZ78" s="32"/>
      <c r="CHA78" s="32"/>
      <c r="CHB78" s="32"/>
      <c r="CHC78" s="32"/>
      <c r="CHD78" s="32"/>
      <c r="CHE78" s="32"/>
      <c r="CHF78" s="32"/>
      <c r="CHG78" s="32"/>
      <c r="CHH78" s="32"/>
      <c r="CHI78" s="32"/>
      <c r="CHJ78" s="32"/>
      <c r="CHK78" s="32"/>
      <c r="CHL78" s="32"/>
      <c r="CHM78" s="32"/>
      <c r="CHN78" s="32"/>
      <c r="CHO78" s="32"/>
      <c r="CHP78" s="32"/>
      <c r="CHQ78" s="32"/>
      <c r="CHR78" s="32"/>
      <c r="CHS78" s="32"/>
      <c r="CHT78" s="32"/>
      <c r="CHU78" s="32"/>
      <c r="CHV78" s="32"/>
      <c r="CHW78" s="32"/>
      <c r="CHX78" s="32"/>
      <c r="CHY78" s="32"/>
      <c r="CHZ78" s="32"/>
      <c r="CIA78" s="32"/>
      <c r="CIB78" s="32"/>
      <c r="CIC78" s="32"/>
      <c r="CID78" s="32"/>
      <c r="CIE78" s="32"/>
      <c r="CIF78" s="32"/>
      <c r="CIG78" s="32"/>
      <c r="CIH78" s="32"/>
      <c r="CII78" s="32"/>
      <c r="CIJ78" s="32"/>
      <c r="CIK78" s="32"/>
      <c r="CIL78" s="32"/>
      <c r="CIM78" s="32"/>
      <c r="CIN78" s="32"/>
      <c r="CIO78" s="32"/>
      <c r="CIP78" s="32"/>
      <c r="CIQ78" s="32"/>
      <c r="CIR78" s="32"/>
      <c r="CIS78" s="32"/>
      <c r="CIT78" s="32"/>
      <c r="CIU78" s="32"/>
      <c r="CIV78" s="32"/>
      <c r="CIW78" s="32"/>
      <c r="CIX78" s="32"/>
      <c r="CIY78" s="32"/>
      <c r="CIZ78" s="32"/>
      <c r="CJA78" s="32"/>
      <c r="CJB78" s="32"/>
      <c r="CJC78" s="32"/>
      <c r="CJD78" s="32"/>
      <c r="CJE78" s="32"/>
      <c r="CJF78" s="32"/>
      <c r="CJG78" s="32"/>
      <c r="CJH78" s="32"/>
      <c r="CJI78" s="32"/>
      <c r="CJJ78" s="32"/>
      <c r="CJK78" s="32"/>
      <c r="CJL78" s="32"/>
      <c r="CJM78" s="32"/>
      <c r="CJN78" s="32"/>
      <c r="CJO78" s="32"/>
      <c r="CJP78" s="32"/>
      <c r="CJQ78" s="32"/>
      <c r="CJR78" s="32"/>
      <c r="CJS78" s="32"/>
      <c r="CJT78" s="32"/>
      <c r="CJU78" s="32"/>
      <c r="CJV78" s="32"/>
      <c r="CJW78" s="32"/>
      <c r="CJX78" s="32"/>
      <c r="CJY78" s="32"/>
      <c r="CJZ78" s="32"/>
      <c r="CKA78" s="32"/>
      <c r="CKB78" s="32"/>
      <c r="CKC78" s="32"/>
      <c r="CKD78" s="32"/>
      <c r="CKE78" s="32"/>
      <c r="CKF78" s="32"/>
      <c r="CKG78" s="32"/>
      <c r="CKH78" s="32"/>
      <c r="CKI78" s="32"/>
      <c r="CKJ78" s="32"/>
      <c r="CKK78" s="32"/>
      <c r="CKL78" s="32"/>
      <c r="CKM78" s="32"/>
      <c r="CKN78" s="32"/>
      <c r="CKO78" s="32"/>
      <c r="CKP78" s="32"/>
      <c r="CKQ78" s="32"/>
      <c r="CKR78" s="32"/>
      <c r="CKS78" s="32"/>
      <c r="CKT78" s="32"/>
      <c r="CKU78" s="32"/>
      <c r="CKV78" s="32"/>
      <c r="CKW78" s="32"/>
      <c r="CKX78" s="32"/>
      <c r="CKY78" s="32"/>
      <c r="CKZ78" s="32"/>
      <c r="CLA78" s="32"/>
      <c r="CLB78" s="32"/>
      <c r="CLC78" s="32"/>
      <c r="CLD78" s="32"/>
      <c r="CLE78" s="32"/>
      <c r="CLF78" s="32"/>
      <c r="CLG78" s="32"/>
      <c r="CLH78" s="32"/>
      <c r="CLI78" s="32"/>
      <c r="CLJ78" s="32"/>
      <c r="CLK78" s="32"/>
      <c r="CLL78" s="32"/>
      <c r="CLM78" s="32"/>
      <c r="CLN78" s="32"/>
      <c r="CLO78" s="32"/>
      <c r="CLP78" s="32"/>
      <c r="CLQ78" s="32"/>
      <c r="CLR78" s="32"/>
      <c r="CLS78" s="32"/>
      <c r="CLT78" s="32"/>
      <c r="CLU78" s="32"/>
      <c r="CLV78" s="32"/>
      <c r="CLW78" s="32"/>
      <c r="CLX78" s="32"/>
      <c r="CLY78" s="32"/>
      <c r="CLZ78" s="32"/>
      <c r="CMA78" s="32"/>
      <c r="CMB78" s="32"/>
      <c r="CMC78" s="32"/>
      <c r="CMD78" s="32"/>
      <c r="CME78" s="32"/>
      <c r="CMF78" s="32"/>
      <c r="CMG78" s="32"/>
      <c r="CMH78" s="32"/>
      <c r="CMI78" s="32"/>
      <c r="CMJ78" s="32"/>
      <c r="CMK78" s="32"/>
      <c r="CML78" s="32"/>
      <c r="CMM78" s="32"/>
      <c r="CMN78" s="32"/>
      <c r="CMO78" s="32"/>
      <c r="CMP78" s="32"/>
      <c r="CMQ78" s="32"/>
      <c r="CMR78" s="32"/>
      <c r="CMS78" s="32"/>
      <c r="CMT78" s="32"/>
      <c r="CMU78" s="32"/>
      <c r="CMV78" s="32"/>
      <c r="CMW78" s="32"/>
      <c r="CMX78" s="32"/>
      <c r="CMY78" s="32"/>
      <c r="CMZ78" s="32"/>
      <c r="CNA78" s="32"/>
      <c r="CNB78" s="32"/>
      <c r="CNC78" s="32"/>
      <c r="CND78" s="32"/>
      <c r="CNE78" s="32"/>
      <c r="CNF78" s="32"/>
      <c r="CNG78" s="32"/>
      <c r="CNH78" s="32"/>
      <c r="CNI78" s="32"/>
      <c r="CNJ78" s="32"/>
      <c r="CNK78" s="32"/>
      <c r="CNL78" s="32"/>
      <c r="CNM78" s="32"/>
      <c r="CNN78" s="32"/>
      <c r="CNO78" s="32"/>
      <c r="CNP78" s="32"/>
      <c r="CNQ78" s="32"/>
      <c r="CNR78" s="32"/>
      <c r="CNS78" s="32"/>
      <c r="CNT78" s="32"/>
      <c r="CNU78" s="32"/>
      <c r="CNV78" s="32"/>
      <c r="CNW78" s="32"/>
      <c r="CNX78" s="32"/>
      <c r="CNY78" s="32"/>
      <c r="CNZ78" s="32"/>
      <c r="COA78" s="32"/>
      <c r="COB78" s="32"/>
      <c r="COC78" s="32"/>
      <c r="COD78" s="32"/>
      <c r="COE78" s="32"/>
      <c r="COF78" s="32"/>
      <c r="COG78" s="32"/>
      <c r="COH78" s="32"/>
      <c r="COI78" s="32"/>
      <c r="COJ78" s="32"/>
      <c r="COK78" s="32"/>
      <c r="COL78" s="32"/>
      <c r="COM78" s="32"/>
      <c r="CON78" s="32"/>
      <c r="COO78" s="32"/>
      <c r="COP78" s="32"/>
      <c r="COQ78" s="32"/>
      <c r="COR78" s="32"/>
      <c r="COS78" s="32"/>
      <c r="COT78" s="32"/>
      <c r="COU78" s="32"/>
      <c r="COV78" s="32"/>
      <c r="COW78" s="32"/>
      <c r="COX78" s="32"/>
      <c r="COY78" s="32"/>
      <c r="COZ78" s="32"/>
      <c r="CPA78" s="32"/>
      <c r="CPB78" s="32"/>
      <c r="CPC78" s="32"/>
      <c r="CPD78" s="32"/>
      <c r="CPE78" s="32"/>
      <c r="CPF78" s="32"/>
      <c r="CPG78" s="32"/>
      <c r="CPH78" s="32"/>
      <c r="CPI78" s="32"/>
      <c r="CPJ78" s="32"/>
      <c r="CPK78" s="32"/>
      <c r="CPL78" s="32"/>
      <c r="CPM78" s="32"/>
      <c r="CPN78" s="32"/>
      <c r="CPO78" s="32"/>
      <c r="CPP78" s="32"/>
      <c r="CPQ78" s="32"/>
      <c r="CPR78" s="32"/>
      <c r="CPS78" s="32"/>
      <c r="CPT78" s="32"/>
      <c r="CPU78" s="32"/>
      <c r="CPV78" s="32"/>
      <c r="CPW78" s="32"/>
      <c r="CPX78" s="32"/>
      <c r="CPY78" s="32"/>
      <c r="CPZ78" s="32"/>
      <c r="CQA78" s="32"/>
      <c r="CQB78" s="32"/>
      <c r="CQC78" s="32"/>
      <c r="CQD78" s="32"/>
      <c r="CQE78" s="32"/>
      <c r="CQF78" s="32"/>
      <c r="CQG78" s="32"/>
      <c r="CQH78" s="32"/>
      <c r="CQI78" s="32"/>
      <c r="CQJ78" s="32"/>
      <c r="CQK78" s="32"/>
      <c r="CQL78" s="32"/>
      <c r="CQM78" s="32"/>
      <c r="CQN78" s="32"/>
      <c r="CQO78" s="32"/>
      <c r="CQP78" s="32"/>
      <c r="CQQ78" s="32"/>
      <c r="CQR78" s="32"/>
      <c r="CQS78" s="32"/>
      <c r="CQT78" s="32"/>
      <c r="CQU78" s="32"/>
      <c r="CQV78" s="32"/>
      <c r="CQW78" s="32"/>
      <c r="CQX78" s="32"/>
      <c r="CQY78" s="32"/>
      <c r="CQZ78" s="32"/>
      <c r="CRA78" s="32"/>
      <c r="CRB78" s="32"/>
      <c r="CRC78" s="32"/>
      <c r="CRD78" s="32"/>
      <c r="CRE78" s="32"/>
      <c r="CRF78" s="32"/>
      <c r="CRG78" s="32"/>
      <c r="CRH78" s="32"/>
      <c r="CRI78" s="32"/>
      <c r="CRJ78" s="32"/>
      <c r="CRK78" s="32"/>
      <c r="CRL78" s="32"/>
      <c r="CRM78" s="32"/>
      <c r="CRN78" s="32"/>
      <c r="CRO78" s="32"/>
      <c r="CRP78" s="32"/>
      <c r="CRQ78" s="32"/>
      <c r="CRR78" s="32"/>
      <c r="CRS78" s="32"/>
      <c r="CRT78" s="32"/>
      <c r="CRU78" s="32"/>
      <c r="CRV78" s="32"/>
      <c r="CRW78" s="32"/>
      <c r="CRX78" s="32"/>
      <c r="CRY78" s="32"/>
      <c r="CRZ78" s="32"/>
      <c r="CSA78" s="32"/>
      <c r="CSB78" s="32"/>
      <c r="CSC78" s="32"/>
      <c r="CSD78" s="32"/>
      <c r="CSE78" s="32"/>
      <c r="CSF78" s="32"/>
      <c r="CSG78" s="32"/>
      <c r="CSH78" s="32"/>
      <c r="CSI78" s="32"/>
      <c r="CSJ78" s="32"/>
      <c r="CSK78" s="32"/>
      <c r="CSL78" s="32"/>
      <c r="CSM78" s="32"/>
      <c r="CSN78" s="32"/>
      <c r="CSO78" s="32"/>
      <c r="CSP78" s="32"/>
      <c r="CSQ78" s="32"/>
      <c r="CSR78" s="32"/>
      <c r="CSS78" s="32"/>
      <c r="CST78" s="32"/>
      <c r="CSU78" s="32"/>
      <c r="CSV78" s="32"/>
      <c r="CSW78" s="32"/>
      <c r="CSX78" s="32"/>
      <c r="CSY78" s="32"/>
      <c r="CSZ78" s="32"/>
      <c r="CTA78" s="32"/>
      <c r="CTB78" s="32"/>
      <c r="CTC78" s="32"/>
      <c r="CTD78" s="32"/>
      <c r="CTE78" s="32"/>
      <c r="CTF78" s="32"/>
      <c r="CTG78" s="32"/>
      <c r="CTH78" s="32"/>
      <c r="CTI78" s="32"/>
      <c r="CTJ78" s="32"/>
      <c r="CTK78" s="32"/>
      <c r="CTL78" s="32"/>
      <c r="CTM78" s="32"/>
      <c r="CTN78" s="32"/>
      <c r="CTO78" s="32"/>
      <c r="CTP78" s="32"/>
      <c r="CTQ78" s="32"/>
      <c r="CTR78" s="32"/>
      <c r="CTS78" s="32"/>
      <c r="CTT78" s="32"/>
      <c r="CTU78" s="32"/>
      <c r="CTV78" s="32"/>
      <c r="CTW78" s="32"/>
      <c r="CTX78" s="32"/>
      <c r="CTY78" s="32"/>
      <c r="CTZ78" s="32"/>
      <c r="CUA78" s="32"/>
      <c r="CUB78" s="32"/>
      <c r="CUC78" s="32"/>
      <c r="CUD78" s="32"/>
      <c r="CUE78" s="32"/>
      <c r="CUF78" s="32"/>
      <c r="CUG78" s="32"/>
      <c r="CUH78" s="32"/>
      <c r="CUI78" s="32"/>
      <c r="CUJ78" s="32"/>
      <c r="CUK78" s="32"/>
      <c r="CUL78" s="32"/>
      <c r="CUM78" s="32"/>
      <c r="CUN78" s="32"/>
      <c r="CUO78" s="32"/>
      <c r="CUP78" s="32"/>
      <c r="CUQ78" s="32"/>
      <c r="CUR78" s="32"/>
      <c r="CUS78" s="32"/>
      <c r="CUT78" s="32"/>
      <c r="CUU78" s="32"/>
      <c r="CUV78" s="32"/>
      <c r="CUW78" s="32"/>
      <c r="CUX78" s="32"/>
      <c r="CUY78" s="32"/>
      <c r="CUZ78" s="32"/>
      <c r="CVA78" s="32"/>
      <c r="CVB78" s="32"/>
      <c r="CVC78" s="32"/>
      <c r="CVD78" s="32"/>
      <c r="CVE78" s="32"/>
      <c r="CVF78" s="32"/>
      <c r="CVG78" s="32"/>
      <c r="CVH78" s="32"/>
      <c r="CVI78" s="32"/>
      <c r="CVJ78" s="32"/>
      <c r="CVK78" s="32"/>
      <c r="CVL78" s="32"/>
      <c r="CVM78" s="32"/>
      <c r="CVN78" s="32"/>
      <c r="CVO78" s="32"/>
      <c r="CVP78" s="32"/>
      <c r="CVQ78" s="32"/>
      <c r="CVR78" s="32"/>
      <c r="CVS78" s="32"/>
      <c r="CVT78" s="32"/>
      <c r="CVU78" s="32"/>
      <c r="CVV78" s="32"/>
      <c r="CVW78" s="32"/>
      <c r="CVX78" s="32"/>
      <c r="CVY78" s="32"/>
      <c r="CVZ78" s="32"/>
      <c r="CWA78" s="32"/>
      <c r="CWB78" s="32"/>
      <c r="CWC78" s="32"/>
      <c r="CWD78" s="32"/>
      <c r="CWE78" s="32"/>
      <c r="CWF78" s="32"/>
      <c r="CWG78" s="32"/>
      <c r="CWH78" s="32"/>
      <c r="CWI78" s="32"/>
      <c r="CWJ78" s="32"/>
      <c r="CWK78" s="32"/>
      <c r="CWL78" s="32"/>
      <c r="CWM78" s="32"/>
      <c r="CWN78" s="32"/>
      <c r="CWO78" s="32"/>
      <c r="CWP78" s="32"/>
      <c r="CWQ78" s="32"/>
      <c r="CWR78" s="32"/>
      <c r="CWS78" s="32"/>
      <c r="CWT78" s="32"/>
      <c r="CWU78" s="32"/>
      <c r="CWV78" s="32"/>
      <c r="CWW78" s="32"/>
      <c r="CWX78" s="32"/>
      <c r="CWY78" s="32"/>
      <c r="CWZ78" s="32"/>
      <c r="CXA78" s="32"/>
      <c r="CXB78" s="32"/>
      <c r="CXC78" s="32"/>
      <c r="CXD78" s="32"/>
      <c r="CXE78" s="32"/>
      <c r="CXF78" s="32"/>
      <c r="CXG78" s="32"/>
      <c r="CXH78" s="32"/>
      <c r="CXI78" s="32"/>
      <c r="CXJ78" s="32"/>
      <c r="CXK78" s="32"/>
      <c r="CXL78" s="32"/>
      <c r="CXM78" s="32"/>
      <c r="CXN78" s="32"/>
      <c r="CXO78" s="32"/>
      <c r="CXP78" s="32"/>
      <c r="CXQ78" s="32"/>
      <c r="CXR78" s="32"/>
      <c r="CXS78" s="32"/>
      <c r="CXT78" s="32"/>
      <c r="CXU78" s="32"/>
      <c r="CXV78" s="32"/>
      <c r="CXW78" s="32"/>
      <c r="CXX78" s="32"/>
      <c r="CXY78" s="32"/>
      <c r="CXZ78" s="32"/>
      <c r="CYA78" s="32"/>
      <c r="CYB78" s="32"/>
      <c r="CYC78" s="32"/>
      <c r="CYD78" s="32"/>
      <c r="CYE78" s="32"/>
      <c r="CYF78" s="32"/>
      <c r="CYG78" s="32"/>
      <c r="CYH78" s="32"/>
      <c r="CYI78" s="32"/>
      <c r="CYJ78" s="32"/>
      <c r="CYK78" s="32"/>
      <c r="CYL78" s="32"/>
      <c r="CYM78" s="32"/>
      <c r="CYN78" s="32"/>
      <c r="CYO78" s="32"/>
      <c r="CYP78" s="32"/>
      <c r="CYQ78" s="32"/>
      <c r="CYR78" s="32"/>
      <c r="CYS78" s="32"/>
      <c r="CYT78" s="32"/>
      <c r="CYU78" s="32"/>
      <c r="CYV78" s="32"/>
      <c r="CYW78" s="32"/>
      <c r="CYX78" s="32"/>
      <c r="CYY78" s="32"/>
      <c r="CYZ78" s="32"/>
      <c r="CZA78" s="32"/>
      <c r="CZB78" s="32"/>
      <c r="CZC78" s="32"/>
      <c r="CZD78" s="32"/>
      <c r="CZE78" s="32"/>
      <c r="CZF78" s="32"/>
      <c r="CZG78" s="32"/>
      <c r="CZH78" s="32"/>
      <c r="CZI78" s="32"/>
      <c r="CZJ78" s="32"/>
      <c r="CZK78" s="32"/>
      <c r="CZL78" s="32"/>
      <c r="CZM78" s="32"/>
      <c r="CZN78" s="32"/>
      <c r="CZO78" s="32"/>
      <c r="CZP78" s="32"/>
      <c r="CZQ78" s="32"/>
      <c r="CZR78" s="32"/>
      <c r="CZS78" s="32"/>
      <c r="CZT78" s="32"/>
      <c r="CZU78" s="32"/>
      <c r="CZV78" s="32"/>
      <c r="CZW78" s="32"/>
      <c r="CZX78" s="32"/>
      <c r="CZY78" s="32"/>
      <c r="CZZ78" s="32"/>
      <c r="DAA78" s="32"/>
      <c r="DAB78" s="32"/>
      <c r="DAC78" s="32"/>
      <c r="DAD78" s="32"/>
      <c r="DAE78" s="32"/>
      <c r="DAF78" s="32"/>
      <c r="DAG78" s="32"/>
      <c r="DAH78" s="32"/>
      <c r="DAI78" s="32"/>
      <c r="DAJ78" s="32"/>
      <c r="DAK78" s="32"/>
      <c r="DAL78" s="32"/>
      <c r="DAM78" s="32"/>
      <c r="DAN78" s="32"/>
      <c r="DAO78" s="32"/>
      <c r="DAP78" s="32"/>
      <c r="DAQ78" s="32"/>
      <c r="DAR78" s="32"/>
      <c r="DAS78" s="32"/>
      <c r="DAT78" s="32"/>
      <c r="DAU78" s="32"/>
      <c r="DAV78" s="32"/>
      <c r="DAW78" s="32"/>
      <c r="DAX78" s="32"/>
      <c r="DAY78" s="32"/>
      <c r="DAZ78" s="32"/>
      <c r="DBA78" s="32"/>
      <c r="DBB78" s="32"/>
      <c r="DBC78" s="32"/>
      <c r="DBD78" s="32"/>
      <c r="DBE78" s="32"/>
      <c r="DBF78" s="32"/>
      <c r="DBG78" s="32"/>
      <c r="DBH78" s="32"/>
      <c r="DBI78" s="32"/>
      <c r="DBJ78" s="32"/>
      <c r="DBK78" s="32"/>
      <c r="DBL78" s="32"/>
      <c r="DBM78" s="32"/>
      <c r="DBN78" s="32"/>
      <c r="DBO78" s="32"/>
      <c r="DBP78" s="32"/>
      <c r="DBQ78" s="32"/>
      <c r="DBR78" s="32"/>
      <c r="DBS78" s="32"/>
      <c r="DBT78" s="32"/>
      <c r="DBU78" s="32"/>
      <c r="DBV78" s="32"/>
      <c r="DBW78" s="32"/>
      <c r="DBX78" s="32"/>
      <c r="DBY78" s="32"/>
      <c r="DBZ78" s="32"/>
      <c r="DCA78" s="32"/>
      <c r="DCB78" s="32"/>
      <c r="DCC78" s="32"/>
      <c r="DCD78" s="32"/>
      <c r="DCE78" s="32"/>
      <c r="DCF78" s="32"/>
      <c r="DCG78" s="32"/>
      <c r="DCH78" s="32"/>
      <c r="DCI78" s="32"/>
      <c r="DCJ78" s="32"/>
      <c r="DCK78" s="32"/>
      <c r="DCL78" s="32"/>
      <c r="DCM78" s="32"/>
      <c r="DCN78" s="32"/>
      <c r="DCO78" s="32"/>
      <c r="DCP78" s="32"/>
      <c r="DCQ78" s="32"/>
      <c r="DCR78" s="32"/>
      <c r="DCS78" s="32"/>
      <c r="DCT78" s="32"/>
      <c r="DCU78" s="32"/>
      <c r="DCV78" s="32"/>
      <c r="DCW78" s="32"/>
      <c r="DCX78" s="32"/>
      <c r="DCY78" s="32"/>
      <c r="DCZ78" s="32"/>
      <c r="DDA78" s="32"/>
      <c r="DDB78" s="32"/>
      <c r="DDC78" s="32"/>
      <c r="DDD78" s="32"/>
      <c r="DDE78" s="32"/>
      <c r="DDF78" s="32"/>
      <c r="DDG78" s="32"/>
      <c r="DDH78" s="32"/>
      <c r="DDI78" s="32"/>
      <c r="DDJ78" s="32"/>
      <c r="DDK78" s="32"/>
      <c r="DDL78" s="32"/>
      <c r="DDM78" s="32"/>
      <c r="DDN78" s="32"/>
      <c r="DDO78" s="32"/>
      <c r="DDP78" s="32"/>
      <c r="DDQ78" s="32"/>
      <c r="DDR78" s="32"/>
      <c r="DDS78" s="32"/>
      <c r="DDT78" s="32"/>
      <c r="DDU78" s="32"/>
      <c r="DDV78" s="32"/>
      <c r="DDW78" s="32"/>
      <c r="DDX78" s="32"/>
      <c r="DDY78" s="32"/>
      <c r="DDZ78" s="32"/>
      <c r="DEA78" s="32"/>
      <c r="DEB78" s="32"/>
      <c r="DEC78" s="32"/>
      <c r="DED78" s="32"/>
      <c r="DEE78" s="32"/>
      <c r="DEF78" s="32"/>
      <c r="DEG78" s="32"/>
      <c r="DEH78" s="32"/>
      <c r="DEI78" s="32"/>
      <c r="DEJ78" s="32"/>
      <c r="DEK78" s="32"/>
      <c r="DEL78" s="32"/>
      <c r="DEM78" s="32"/>
      <c r="DEN78" s="32"/>
      <c r="DEO78" s="32"/>
      <c r="DEP78" s="32"/>
      <c r="DEQ78" s="32"/>
      <c r="DER78" s="32"/>
      <c r="DES78" s="32"/>
      <c r="DET78" s="32"/>
      <c r="DEU78" s="32"/>
      <c r="DEV78" s="32"/>
      <c r="DEW78" s="32"/>
      <c r="DEX78" s="32"/>
      <c r="DEY78" s="32"/>
      <c r="DEZ78" s="32"/>
      <c r="DFA78" s="32"/>
      <c r="DFB78" s="32"/>
      <c r="DFC78" s="32"/>
      <c r="DFD78" s="32"/>
      <c r="DFE78" s="32"/>
      <c r="DFF78" s="32"/>
      <c r="DFG78" s="32"/>
      <c r="DFH78" s="32"/>
      <c r="DFI78" s="32"/>
      <c r="DFJ78" s="32"/>
      <c r="DFK78" s="32"/>
      <c r="DFL78" s="32"/>
      <c r="DFM78" s="32"/>
      <c r="DFN78" s="32"/>
      <c r="DFO78" s="32"/>
      <c r="DFP78" s="32"/>
      <c r="DFQ78" s="32"/>
      <c r="DFR78" s="32"/>
      <c r="DFS78" s="32"/>
      <c r="DFT78" s="32"/>
      <c r="DFU78" s="32"/>
      <c r="DFV78" s="32"/>
      <c r="DFW78" s="32"/>
      <c r="DFX78" s="32"/>
      <c r="DFY78" s="32"/>
      <c r="DFZ78" s="32"/>
      <c r="DGA78" s="32"/>
      <c r="DGB78" s="32"/>
      <c r="DGC78" s="32"/>
      <c r="DGD78" s="32"/>
      <c r="DGE78" s="32"/>
      <c r="DGF78" s="32"/>
      <c r="DGG78" s="32"/>
      <c r="DGH78" s="32"/>
      <c r="DGI78" s="32"/>
      <c r="DGJ78" s="32"/>
      <c r="DGK78" s="32"/>
      <c r="DGL78" s="32"/>
      <c r="DGM78" s="32"/>
      <c r="DGN78" s="32"/>
      <c r="DGO78" s="32"/>
      <c r="DGP78" s="32"/>
      <c r="DGQ78" s="32"/>
      <c r="DGR78" s="32"/>
      <c r="DGS78" s="32"/>
      <c r="DGT78" s="32"/>
      <c r="DGU78" s="32"/>
      <c r="DGV78" s="32"/>
      <c r="DGW78" s="32"/>
      <c r="DGX78" s="32"/>
      <c r="DGY78" s="32"/>
      <c r="DGZ78" s="32"/>
      <c r="DHA78" s="32"/>
      <c r="DHB78" s="32"/>
      <c r="DHC78" s="32"/>
      <c r="DHD78" s="32"/>
      <c r="DHE78" s="32"/>
      <c r="DHF78" s="32"/>
      <c r="DHG78" s="32"/>
      <c r="DHH78" s="32"/>
      <c r="DHI78" s="32"/>
      <c r="DHJ78" s="32"/>
      <c r="DHK78" s="32"/>
      <c r="DHL78" s="32"/>
      <c r="DHM78" s="32"/>
      <c r="DHN78" s="32"/>
      <c r="DHO78" s="32"/>
      <c r="DHP78" s="32"/>
      <c r="DHQ78" s="32"/>
      <c r="DHR78" s="32"/>
      <c r="DHS78" s="32"/>
      <c r="DHT78" s="32"/>
      <c r="DHU78" s="32"/>
      <c r="DHV78" s="32"/>
      <c r="DHW78" s="32"/>
      <c r="DHX78" s="32"/>
      <c r="DHY78" s="32"/>
      <c r="DHZ78" s="32"/>
      <c r="DIA78" s="32"/>
      <c r="DIB78" s="32"/>
      <c r="DIC78" s="32"/>
      <c r="DID78" s="32"/>
      <c r="DIE78" s="32"/>
      <c r="DIF78" s="32"/>
      <c r="DIG78" s="32"/>
      <c r="DIH78" s="32"/>
      <c r="DII78" s="32"/>
      <c r="DIJ78" s="32"/>
      <c r="DIK78" s="32"/>
      <c r="DIL78" s="32"/>
      <c r="DIM78" s="32"/>
      <c r="DIN78" s="32"/>
      <c r="DIO78" s="32"/>
      <c r="DIP78" s="32"/>
      <c r="DIQ78" s="32"/>
      <c r="DIR78" s="32"/>
      <c r="DIS78" s="32"/>
      <c r="DIT78" s="32"/>
      <c r="DIU78" s="32"/>
      <c r="DIV78" s="32"/>
      <c r="DIW78" s="32"/>
      <c r="DIX78" s="32"/>
      <c r="DIY78" s="32"/>
      <c r="DIZ78" s="32"/>
      <c r="DJA78" s="32"/>
      <c r="DJB78" s="32"/>
      <c r="DJC78" s="32"/>
      <c r="DJD78" s="32"/>
      <c r="DJE78" s="32"/>
      <c r="DJF78" s="32"/>
      <c r="DJG78" s="32"/>
      <c r="DJH78" s="32"/>
      <c r="DJI78" s="32"/>
      <c r="DJJ78" s="32"/>
      <c r="DJK78" s="32"/>
      <c r="DJL78" s="32"/>
      <c r="DJM78" s="32"/>
      <c r="DJN78" s="32"/>
      <c r="DJO78" s="32"/>
      <c r="DJP78" s="32"/>
      <c r="DJQ78" s="32"/>
      <c r="DJR78" s="32"/>
      <c r="DJS78" s="32"/>
      <c r="DJT78" s="32"/>
      <c r="DJU78" s="32"/>
      <c r="DJV78" s="32"/>
      <c r="DJW78" s="32"/>
      <c r="DJX78" s="32"/>
      <c r="DJY78" s="32"/>
      <c r="DJZ78" s="32"/>
      <c r="DKA78" s="32"/>
      <c r="DKB78" s="32"/>
      <c r="DKC78" s="32"/>
      <c r="DKD78" s="32"/>
      <c r="DKE78" s="32"/>
      <c r="DKF78" s="32"/>
      <c r="DKG78" s="32"/>
      <c r="DKH78" s="32"/>
      <c r="DKI78" s="32"/>
      <c r="DKJ78" s="32"/>
      <c r="DKK78" s="32"/>
      <c r="DKL78" s="32"/>
      <c r="DKM78" s="32"/>
      <c r="DKN78" s="32"/>
      <c r="DKO78" s="32"/>
      <c r="DKP78" s="32"/>
      <c r="DKQ78" s="32"/>
      <c r="DKR78" s="32"/>
      <c r="DKS78" s="32"/>
      <c r="DKT78" s="32"/>
      <c r="DKU78" s="32"/>
      <c r="DKV78" s="32"/>
      <c r="DKW78" s="32"/>
      <c r="DKX78" s="32"/>
      <c r="DKY78" s="32"/>
      <c r="DKZ78" s="32"/>
      <c r="DLA78" s="32"/>
      <c r="DLB78" s="32"/>
      <c r="DLC78" s="32"/>
      <c r="DLD78" s="32"/>
      <c r="DLE78" s="32"/>
      <c r="DLF78" s="32"/>
      <c r="DLG78" s="32"/>
      <c r="DLH78" s="32"/>
      <c r="DLI78" s="32"/>
      <c r="DLJ78" s="32"/>
      <c r="DLK78" s="32"/>
      <c r="DLL78" s="32"/>
      <c r="DLM78" s="32"/>
      <c r="DLN78" s="32"/>
      <c r="DLO78" s="32"/>
      <c r="DLP78" s="32"/>
      <c r="DLQ78" s="32"/>
      <c r="DLR78" s="32"/>
      <c r="DLS78" s="32"/>
      <c r="DLT78" s="32"/>
      <c r="DLU78" s="32"/>
      <c r="DLV78" s="32"/>
      <c r="DLW78" s="32"/>
      <c r="DLX78" s="32"/>
      <c r="DLY78" s="32"/>
      <c r="DLZ78" s="32"/>
      <c r="DMA78" s="32"/>
      <c r="DMB78" s="32"/>
      <c r="DMC78" s="32"/>
      <c r="DMD78" s="32"/>
      <c r="DME78" s="32"/>
      <c r="DMF78" s="32"/>
      <c r="DMG78" s="32"/>
      <c r="DMH78" s="32"/>
      <c r="DMI78" s="32"/>
      <c r="DMJ78" s="32"/>
      <c r="DMK78" s="32"/>
      <c r="DML78" s="32"/>
      <c r="DMM78" s="32"/>
      <c r="DMN78" s="32"/>
      <c r="DMO78" s="32"/>
      <c r="DMP78" s="32"/>
      <c r="DMQ78" s="32"/>
      <c r="DMR78" s="32"/>
      <c r="DMS78" s="32"/>
      <c r="DMT78" s="32"/>
      <c r="DMU78" s="32"/>
      <c r="DMV78" s="32"/>
      <c r="DMW78" s="32"/>
      <c r="DMX78" s="32"/>
      <c r="DMY78" s="32"/>
      <c r="DMZ78" s="32"/>
      <c r="DNA78" s="32"/>
      <c r="DNB78" s="32"/>
      <c r="DNC78" s="32"/>
      <c r="DND78" s="32"/>
      <c r="DNE78" s="32"/>
      <c r="DNF78" s="32"/>
      <c r="DNG78" s="32"/>
      <c r="DNH78" s="32"/>
      <c r="DNI78" s="32"/>
      <c r="DNJ78" s="32"/>
      <c r="DNK78" s="32"/>
      <c r="DNL78" s="32"/>
      <c r="DNM78" s="32"/>
      <c r="DNN78" s="32"/>
      <c r="DNO78" s="32"/>
      <c r="DNP78" s="32"/>
      <c r="DNQ78" s="32"/>
      <c r="DNR78" s="32"/>
      <c r="DNS78" s="32"/>
      <c r="DNT78" s="32"/>
      <c r="DNU78" s="32"/>
      <c r="DNV78" s="32"/>
      <c r="DNW78" s="32"/>
      <c r="DNX78" s="32"/>
      <c r="DNY78" s="32"/>
      <c r="DNZ78" s="32"/>
      <c r="DOA78" s="32"/>
      <c r="DOB78" s="32"/>
      <c r="DOC78" s="32"/>
      <c r="DOD78" s="32"/>
      <c r="DOE78" s="32"/>
      <c r="DOF78" s="32"/>
      <c r="DOG78" s="32"/>
      <c r="DOH78" s="32"/>
      <c r="DOI78" s="32"/>
      <c r="DOJ78" s="32"/>
      <c r="DOK78" s="32"/>
      <c r="DOL78" s="32"/>
      <c r="DOM78" s="32"/>
      <c r="DON78" s="32"/>
      <c r="DOO78" s="32"/>
      <c r="DOP78" s="32"/>
      <c r="DOQ78" s="32"/>
      <c r="DOR78" s="32"/>
      <c r="DOS78" s="32"/>
      <c r="DOT78" s="32"/>
      <c r="DOU78" s="32"/>
      <c r="DOV78" s="32"/>
      <c r="DOW78" s="32"/>
      <c r="DOX78" s="32"/>
      <c r="DOY78" s="32"/>
      <c r="DOZ78" s="32"/>
      <c r="DPA78" s="32"/>
      <c r="DPB78" s="32"/>
      <c r="DPC78" s="32"/>
      <c r="DPD78" s="32"/>
      <c r="DPE78" s="32"/>
      <c r="DPF78" s="32"/>
      <c r="DPG78" s="32"/>
      <c r="DPH78" s="32"/>
      <c r="DPI78" s="32"/>
      <c r="DPJ78" s="32"/>
      <c r="DPK78" s="32"/>
      <c r="DPL78" s="32"/>
      <c r="DPM78" s="32"/>
      <c r="DPN78" s="32"/>
      <c r="DPO78" s="32"/>
      <c r="DPP78" s="32"/>
      <c r="DPQ78" s="32"/>
      <c r="DPR78" s="32"/>
      <c r="DPS78" s="32"/>
      <c r="DPT78" s="32"/>
      <c r="DPU78" s="32"/>
      <c r="DPV78" s="32"/>
      <c r="DPW78" s="32"/>
      <c r="DPX78" s="32"/>
      <c r="DPY78" s="32"/>
      <c r="DPZ78" s="32"/>
      <c r="DQA78" s="32"/>
      <c r="DQB78" s="32"/>
      <c r="DQC78" s="32"/>
      <c r="DQD78" s="32"/>
      <c r="DQE78" s="32"/>
      <c r="DQF78" s="32"/>
      <c r="DQG78" s="32"/>
      <c r="DQH78" s="32"/>
      <c r="DQI78" s="32"/>
      <c r="DQJ78" s="32"/>
      <c r="DQK78" s="32"/>
      <c r="DQL78" s="32"/>
      <c r="DQM78" s="32"/>
      <c r="DQN78" s="32"/>
      <c r="DQO78" s="32"/>
      <c r="DQP78" s="32"/>
      <c r="DQQ78" s="32"/>
      <c r="DQR78" s="32"/>
      <c r="DQS78" s="32"/>
      <c r="DQT78" s="32"/>
      <c r="DQU78" s="32"/>
      <c r="DQV78" s="32"/>
      <c r="DQW78" s="32"/>
      <c r="DQX78" s="32"/>
      <c r="DQY78" s="32"/>
      <c r="DQZ78" s="32"/>
      <c r="DRA78" s="32"/>
      <c r="DRB78" s="32"/>
      <c r="DRC78" s="32"/>
      <c r="DRD78" s="32"/>
      <c r="DRE78" s="32"/>
      <c r="DRF78" s="32"/>
      <c r="DRG78" s="32"/>
      <c r="DRH78" s="32"/>
      <c r="DRI78" s="32"/>
      <c r="DRJ78" s="32"/>
      <c r="DRK78" s="32"/>
      <c r="DRL78" s="32"/>
      <c r="DRM78" s="32"/>
      <c r="DRN78" s="32"/>
      <c r="DRO78" s="32"/>
      <c r="DRP78" s="32"/>
      <c r="DRQ78" s="32"/>
      <c r="DRR78" s="32"/>
      <c r="DRS78" s="32"/>
      <c r="DRT78" s="32"/>
      <c r="DRU78" s="32"/>
      <c r="DRV78" s="32"/>
      <c r="DRW78" s="32"/>
      <c r="DRX78" s="32"/>
      <c r="DRY78" s="32"/>
      <c r="DRZ78" s="32"/>
      <c r="DSA78" s="32"/>
      <c r="DSB78" s="32"/>
      <c r="DSC78" s="32"/>
      <c r="DSD78" s="32"/>
      <c r="DSE78" s="32"/>
      <c r="DSF78" s="32"/>
      <c r="DSG78" s="32"/>
      <c r="DSH78" s="32"/>
      <c r="DSI78" s="32"/>
      <c r="DSJ78" s="32"/>
      <c r="DSK78" s="32"/>
      <c r="DSL78" s="32"/>
      <c r="DSM78" s="32"/>
      <c r="DSN78" s="32"/>
      <c r="DSO78" s="32"/>
      <c r="DSP78" s="32"/>
      <c r="DSQ78" s="32"/>
      <c r="DSR78" s="32"/>
      <c r="DSS78" s="32"/>
      <c r="DST78" s="32"/>
      <c r="DSU78" s="32"/>
      <c r="DSV78" s="32"/>
      <c r="DSW78" s="32"/>
      <c r="DSX78" s="32"/>
      <c r="DSY78" s="32"/>
      <c r="DSZ78" s="32"/>
      <c r="DTA78" s="32"/>
      <c r="DTB78" s="32"/>
      <c r="DTC78" s="32"/>
      <c r="DTD78" s="32"/>
      <c r="DTE78" s="32"/>
      <c r="DTF78" s="32"/>
      <c r="DTG78" s="32"/>
      <c r="DTH78" s="32"/>
      <c r="DTI78" s="32"/>
      <c r="DTJ78" s="32"/>
      <c r="DTK78" s="32"/>
      <c r="DTL78" s="32"/>
      <c r="DTM78" s="32"/>
      <c r="DTN78" s="32"/>
      <c r="DTO78" s="32"/>
      <c r="DTP78" s="32"/>
      <c r="DTQ78" s="32"/>
      <c r="DTR78" s="32"/>
      <c r="DTS78" s="32"/>
      <c r="DTT78" s="32"/>
      <c r="DTU78" s="32"/>
      <c r="DTV78" s="32"/>
      <c r="DTW78" s="32"/>
      <c r="DTX78" s="32"/>
      <c r="DTY78" s="32"/>
      <c r="DTZ78" s="32"/>
      <c r="DUA78" s="32"/>
      <c r="DUB78" s="32"/>
      <c r="DUC78" s="32"/>
      <c r="DUD78" s="32"/>
      <c r="DUE78" s="32"/>
      <c r="DUF78" s="32"/>
      <c r="DUG78" s="32"/>
      <c r="DUH78" s="32"/>
      <c r="DUI78" s="32"/>
      <c r="DUJ78" s="32"/>
      <c r="DUK78" s="32"/>
      <c r="DUL78" s="32"/>
      <c r="DUM78" s="32"/>
      <c r="DUN78" s="32"/>
      <c r="DUO78" s="32"/>
      <c r="DUP78" s="32"/>
      <c r="DUQ78" s="32"/>
      <c r="DUR78" s="32"/>
      <c r="DUS78" s="32"/>
      <c r="DUT78" s="32"/>
      <c r="DUU78" s="32"/>
      <c r="DUV78" s="32"/>
      <c r="DUW78" s="32"/>
      <c r="DUX78" s="32"/>
      <c r="DUY78" s="32"/>
      <c r="DUZ78" s="32"/>
      <c r="DVA78" s="32"/>
      <c r="DVB78" s="32"/>
      <c r="DVC78" s="32"/>
      <c r="DVD78" s="32"/>
      <c r="DVE78" s="32"/>
      <c r="DVF78" s="32"/>
      <c r="DVG78" s="32"/>
      <c r="DVH78" s="32"/>
      <c r="DVI78" s="32"/>
      <c r="DVJ78" s="32"/>
      <c r="DVK78" s="32"/>
      <c r="DVL78" s="32"/>
      <c r="DVM78" s="32"/>
      <c r="DVN78" s="32"/>
      <c r="DVO78" s="32"/>
      <c r="DVP78" s="32"/>
      <c r="DVQ78" s="32"/>
      <c r="DVR78" s="32"/>
      <c r="DVS78" s="32"/>
      <c r="DVT78" s="32"/>
      <c r="DVU78" s="32"/>
      <c r="DVV78" s="32"/>
      <c r="DVW78" s="32"/>
      <c r="DVX78" s="32"/>
      <c r="DVY78" s="32"/>
      <c r="DVZ78" s="32"/>
      <c r="DWA78" s="32"/>
      <c r="DWB78" s="32"/>
      <c r="DWC78" s="32"/>
      <c r="DWD78" s="32"/>
      <c r="DWE78" s="32"/>
      <c r="DWF78" s="32"/>
      <c r="DWG78" s="32"/>
      <c r="DWH78" s="32"/>
      <c r="DWI78" s="32"/>
      <c r="DWJ78" s="32"/>
      <c r="DWK78" s="32"/>
      <c r="DWL78" s="32"/>
      <c r="DWM78" s="32"/>
      <c r="DWN78" s="32"/>
      <c r="DWO78" s="32"/>
      <c r="DWP78" s="32"/>
      <c r="DWQ78" s="32"/>
      <c r="DWR78" s="32"/>
      <c r="DWS78" s="32"/>
      <c r="DWT78" s="32"/>
      <c r="DWU78" s="32"/>
      <c r="DWV78" s="32"/>
      <c r="DWW78" s="32"/>
      <c r="DWX78" s="32"/>
      <c r="DWY78" s="32"/>
      <c r="DWZ78" s="32"/>
      <c r="DXA78" s="32"/>
      <c r="DXB78" s="32"/>
      <c r="DXC78" s="32"/>
      <c r="DXD78" s="32"/>
      <c r="DXE78" s="32"/>
      <c r="DXF78" s="32"/>
      <c r="DXG78" s="32"/>
      <c r="DXH78" s="32"/>
      <c r="DXI78" s="32"/>
      <c r="DXJ78" s="32"/>
      <c r="DXK78" s="32"/>
      <c r="DXL78" s="32"/>
      <c r="DXM78" s="32"/>
      <c r="DXN78" s="32"/>
      <c r="DXO78" s="32"/>
      <c r="DXP78" s="32"/>
      <c r="DXQ78" s="32"/>
      <c r="DXR78" s="32"/>
      <c r="DXS78" s="32"/>
      <c r="DXT78" s="32"/>
      <c r="DXU78" s="32"/>
      <c r="DXV78" s="32"/>
      <c r="DXW78" s="32"/>
      <c r="DXX78" s="32"/>
      <c r="DXY78" s="32"/>
      <c r="DXZ78" s="32"/>
      <c r="DYA78" s="32"/>
      <c r="DYB78" s="32"/>
      <c r="DYC78" s="32"/>
      <c r="DYD78" s="32"/>
      <c r="DYE78" s="32"/>
      <c r="DYF78" s="32"/>
      <c r="DYG78" s="32"/>
      <c r="DYH78" s="32"/>
      <c r="DYI78" s="32"/>
      <c r="DYJ78" s="32"/>
      <c r="DYK78" s="32"/>
      <c r="DYL78" s="32"/>
      <c r="DYM78" s="32"/>
      <c r="DYN78" s="32"/>
      <c r="DYO78" s="32"/>
      <c r="DYP78" s="32"/>
      <c r="DYQ78" s="32"/>
      <c r="DYR78" s="32"/>
      <c r="DYS78" s="32"/>
      <c r="DYT78" s="32"/>
      <c r="DYU78" s="32"/>
      <c r="DYV78" s="32"/>
      <c r="DYW78" s="32"/>
      <c r="DYX78" s="32"/>
      <c r="DYY78" s="32"/>
      <c r="DYZ78" s="32"/>
      <c r="DZA78" s="32"/>
      <c r="DZB78" s="32"/>
      <c r="DZC78" s="32"/>
      <c r="DZD78" s="32"/>
      <c r="DZE78" s="32"/>
      <c r="DZF78" s="32"/>
      <c r="DZG78" s="32"/>
      <c r="DZH78" s="32"/>
      <c r="DZI78" s="32"/>
      <c r="DZJ78" s="32"/>
      <c r="DZK78" s="32"/>
      <c r="DZL78" s="32"/>
      <c r="DZM78" s="32"/>
      <c r="DZN78" s="32"/>
      <c r="DZO78" s="32"/>
      <c r="DZP78" s="32"/>
      <c r="DZQ78" s="32"/>
      <c r="DZR78" s="32"/>
      <c r="DZS78" s="32"/>
      <c r="DZT78" s="32"/>
      <c r="DZU78" s="32"/>
      <c r="DZV78" s="32"/>
      <c r="DZW78" s="32"/>
      <c r="DZX78" s="32"/>
      <c r="DZY78" s="32"/>
      <c r="DZZ78" s="32"/>
      <c r="EAA78" s="32"/>
      <c r="EAB78" s="32"/>
      <c r="EAC78" s="32"/>
      <c r="EAD78" s="32"/>
      <c r="EAE78" s="32"/>
      <c r="EAF78" s="32"/>
      <c r="EAG78" s="32"/>
      <c r="EAH78" s="32"/>
      <c r="EAI78" s="32"/>
      <c r="EAJ78" s="32"/>
      <c r="EAK78" s="32"/>
      <c r="EAL78" s="32"/>
      <c r="EAM78" s="32"/>
      <c r="EAN78" s="32"/>
      <c r="EAO78" s="32"/>
      <c r="EAP78" s="32"/>
      <c r="EAQ78" s="32"/>
      <c r="EAR78" s="32"/>
      <c r="EAS78" s="32"/>
      <c r="EAT78" s="32"/>
      <c r="EAU78" s="32"/>
      <c r="EAV78" s="32"/>
      <c r="EAW78" s="32"/>
      <c r="EAX78" s="32"/>
      <c r="EAY78" s="32"/>
      <c r="EAZ78" s="32"/>
      <c r="EBA78" s="32"/>
      <c r="EBB78" s="32"/>
      <c r="EBC78" s="32"/>
      <c r="EBD78" s="32"/>
      <c r="EBE78" s="32"/>
      <c r="EBF78" s="32"/>
      <c r="EBG78" s="32"/>
      <c r="EBH78" s="32"/>
      <c r="EBI78" s="32"/>
      <c r="EBJ78" s="32"/>
      <c r="EBK78" s="32"/>
      <c r="EBL78" s="32"/>
      <c r="EBM78" s="32"/>
      <c r="EBN78" s="32"/>
      <c r="EBO78" s="32"/>
      <c r="EBP78" s="32"/>
      <c r="EBQ78" s="32"/>
      <c r="EBR78" s="32"/>
      <c r="EBS78" s="32"/>
      <c r="EBT78" s="32"/>
      <c r="EBU78" s="32"/>
      <c r="EBV78" s="32"/>
      <c r="EBW78" s="32"/>
      <c r="EBX78" s="32"/>
      <c r="EBY78" s="32"/>
      <c r="EBZ78" s="32"/>
      <c r="ECA78" s="32"/>
      <c r="ECB78" s="32"/>
      <c r="ECC78" s="32"/>
      <c r="ECD78" s="32"/>
      <c r="ECE78" s="32"/>
      <c r="ECF78" s="32"/>
      <c r="ECG78" s="32"/>
      <c r="ECH78" s="32"/>
      <c r="ECI78" s="32"/>
      <c r="ECJ78" s="32"/>
      <c r="ECK78" s="32"/>
      <c r="ECL78" s="32"/>
      <c r="ECM78" s="32"/>
      <c r="ECN78" s="32"/>
      <c r="ECO78" s="32"/>
      <c r="ECP78" s="32"/>
      <c r="ECQ78" s="32"/>
      <c r="ECR78" s="32"/>
      <c r="ECS78" s="32"/>
      <c r="ECT78" s="32"/>
      <c r="ECU78" s="32"/>
      <c r="ECV78" s="32"/>
      <c r="ECW78" s="32"/>
      <c r="ECX78" s="32"/>
      <c r="ECY78" s="32"/>
      <c r="ECZ78" s="32"/>
      <c r="EDA78" s="32"/>
      <c r="EDB78" s="32"/>
      <c r="EDC78" s="32"/>
      <c r="EDD78" s="32"/>
      <c r="EDE78" s="32"/>
      <c r="EDF78" s="32"/>
      <c r="EDG78" s="32"/>
      <c r="EDH78" s="32"/>
      <c r="EDI78" s="32"/>
      <c r="EDJ78" s="32"/>
      <c r="EDK78" s="32"/>
      <c r="EDL78" s="32"/>
      <c r="EDM78" s="32"/>
      <c r="EDN78" s="32"/>
      <c r="EDO78" s="32"/>
      <c r="EDP78" s="32"/>
      <c r="EDQ78" s="32"/>
      <c r="EDR78" s="32"/>
      <c r="EDS78" s="32"/>
      <c r="EDT78" s="32"/>
      <c r="EDU78" s="32"/>
      <c r="EDV78" s="32"/>
      <c r="EDW78" s="32"/>
      <c r="EDX78" s="32"/>
      <c r="EDY78" s="32"/>
      <c r="EDZ78" s="32"/>
      <c r="EEA78" s="32"/>
      <c r="EEB78" s="32"/>
      <c r="EEC78" s="32"/>
      <c r="EED78" s="32"/>
      <c r="EEE78" s="32"/>
      <c r="EEF78" s="32"/>
      <c r="EEG78" s="32"/>
      <c r="EEH78" s="32"/>
      <c r="EEI78" s="32"/>
      <c r="EEJ78" s="32"/>
      <c r="EEK78" s="32"/>
      <c r="EEL78" s="32"/>
      <c r="EEM78" s="32"/>
      <c r="EEN78" s="32"/>
      <c r="EEO78" s="32"/>
      <c r="EEP78" s="32"/>
      <c r="EEQ78" s="32"/>
      <c r="EER78" s="32"/>
      <c r="EES78" s="32"/>
      <c r="EET78" s="32"/>
      <c r="EEU78" s="32"/>
      <c r="EEV78" s="32"/>
      <c r="EEW78" s="32"/>
      <c r="EEX78" s="32"/>
      <c r="EEY78" s="32"/>
      <c r="EEZ78" s="32"/>
      <c r="EFA78" s="32"/>
      <c r="EFB78" s="32"/>
      <c r="EFC78" s="32"/>
      <c r="EFD78" s="32"/>
      <c r="EFE78" s="32"/>
      <c r="EFF78" s="32"/>
      <c r="EFG78" s="32"/>
      <c r="EFH78" s="32"/>
      <c r="EFI78" s="32"/>
      <c r="EFJ78" s="32"/>
      <c r="EFK78" s="32"/>
      <c r="EFL78" s="32"/>
      <c r="EFM78" s="32"/>
      <c r="EFN78" s="32"/>
      <c r="EFO78" s="32"/>
      <c r="EFP78" s="32"/>
      <c r="EFQ78" s="32"/>
      <c r="EFR78" s="32"/>
      <c r="EFS78" s="32"/>
      <c r="EFT78" s="32"/>
      <c r="EFU78" s="32"/>
      <c r="EFV78" s="32"/>
      <c r="EFW78" s="32"/>
      <c r="EFX78" s="32"/>
      <c r="EFY78" s="32"/>
      <c r="EFZ78" s="32"/>
      <c r="EGA78" s="32"/>
      <c r="EGB78" s="32"/>
      <c r="EGC78" s="32"/>
      <c r="EGD78" s="32"/>
      <c r="EGE78" s="32"/>
      <c r="EGF78" s="32"/>
      <c r="EGG78" s="32"/>
      <c r="EGH78" s="32"/>
      <c r="EGI78" s="32"/>
      <c r="EGJ78" s="32"/>
      <c r="EGK78" s="32"/>
      <c r="EGL78" s="32"/>
      <c r="EGM78" s="32"/>
      <c r="EGN78" s="32"/>
      <c r="EGO78" s="32"/>
      <c r="EGP78" s="32"/>
      <c r="EGQ78" s="32"/>
      <c r="EGR78" s="32"/>
      <c r="EGS78" s="32"/>
      <c r="EGT78" s="32"/>
      <c r="EGU78" s="32"/>
      <c r="EGV78" s="32"/>
      <c r="EGW78" s="32"/>
      <c r="EGX78" s="32"/>
      <c r="EGY78" s="32"/>
      <c r="EGZ78" s="32"/>
      <c r="EHA78" s="32"/>
      <c r="EHB78" s="32"/>
      <c r="EHC78" s="32"/>
      <c r="EHD78" s="32"/>
      <c r="EHE78" s="32"/>
      <c r="EHF78" s="32"/>
      <c r="EHG78" s="32"/>
      <c r="EHH78" s="32"/>
      <c r="EHI78" s="32"/>
      <c r="EHJ78" s="32"/>
      <c r="EHK78" s="32"/>
      <c r="EHL78" s="32"/>
      <c r="EHM78" s="32"/>
      <c r="EHN78" s="32"/>
      <c r="EHO78" s="32"/>
      <c r="EHP78" s="32"/>
      <c r="EHQ78" s="32"/>
      <c r="EHR78" s="32"/>
      <c r="EHS78" s="32"/>
      <c r="EHT78" s="32"/>
      <c r="EHU78" s="32"/>
      <c r="EHV78" s="32"/>
      <c r="EHW78" s="32"/>
      <c r="EHX78" s="32"/>
      <c r="EHY78" s="32"/>
      <c r="EHZ78" s="32"/>
      <c r="EIA78" s="32"/>
      <c r="EIB78" s="32"/>
      <c r="EIC78" s="32"/>
      <c r="EID78" s="32"/>
      <c r="EIE78" s="32"/>
      <c r="EIF78" s="32"/>
      <c r="EIG78" s="32"/>
      <c r="EIH78" s="32"/>
      <c r="EII78" s="32"/>
      <c r="EIJ78" s="32"/>
      <c r="EIK78" s="32"/>
      <c r="EIL78" s="32"/>
      <c r="EIM78" s="32"/>
      <c r="EIN78" s="32"/>
      <c r="EIO78" s="32"/>
      <c r="EIP78" s="32"/>
      <c r="EIQ78" s="32"/>
      <c r="EIR78" s="32"/>
      <c r="EIS78" s="32"/>
      <c r="EIT78" s="32"/>
      <c r="EIU78" s="32"/>
      <c r="EIV78" s="32"/>
      <c r="EIW78" s="32"/>
      <c r="EIX78" s="32"/>
      <c r="EIY78" s="32"/>
      <c r="EIZ78" s="32"/>
      <c r="EJA78" s="32"/>
      <c r="EJB78" s="32"/>
      <c r="EJC78" s="32"/>
      <c r="EJD78" s="32"/>
      <c r="EJE78" s="32"/>
      <c r="EJF78" s="32"/>
      <c r="EJG78" s="32"/>
      <c r="EJH78" s="32"/>
      <c r="EJI78" s="32"/>
      <c r="EJJ78" s="32"/>
      <c r="EJK78" s="32"/>
      <c r="EJL78" s="32"/>
      <c r="EJM78" s="32"/>
      <c r="EJN78" s="32"/>
      <c r="EJO78" s="32"/>
      <c r="EJP78" s="32"/>
      <c r="EJQ78" s="32"/>
      <c r="EJR78" s="32"/>
      <c r="EJS78" s="32"/>
      <c r="EJT78" s="32"/>
      <c r="EJU78" s="32"/>
      <c r="EJV78" s="32"/>
      <c r="EJW78" s="32"/>
      <c r="EJX78" s="32"/>
      <c r="EJY78" s="32"/>
      <c r="EJZ78" s="32"/>
      <c r="EKA78" s="32"/>
      <c r="EKB78" s="32"/>
      <c r="EKC78" s="32"/>
      <c r="EKD78" s="32"/>
      <c r="EKE78" s="32"/>
      <c r="EKF78" s="32"/>
      <c r="EKG78" s="32"/>
      <c r="EKH78" s="32"/>
      <c r="EKI78" s="32"/>
      <c r="EKJ78" s="32"/>
      <c r="EKK78" s="32"/>
      <c r="EKL78" s="32"/>
      <c r="EKM78" s="32"/>
      <c r="EKN78" s="32"/>
      <c r="EKO78" s="32"/>
      <c r="EKP78" s="32"/>
      <c r="EKQ78" s="32"/>
      <c r="EKR78" s="32"/>
      <c r="EKS78" s="32"/>
      <c r="EKT78" s="32"/>
      <c r="EKU78" s="32"/>
      <c r="EKV78" s="32"/>
      <c r="EKW78" s="32"/>
      <c r="EKX78" s="32"/>
      <c r="EKY78" s="32"/>
      <c r="EKZ78" s="32"/>
      <c r="ELA78" s="32"/>
      <c r="ELB78" s="32"/>
      <c r="ELC78" s="32"/>
      <c r="ELD78" s="32"/>
      <c r="ELE78" s="32"/>
      <c r="ELF78" s="32"/>
      <c r="ELG78" s="32"/>
      <c r="ELH78" s="32"/>
      <c r="ELI78" s="32"/>
      <c r="ELJ78" s="32"/>
      <c r="ELK78" s="32"/>
      <c r="ELL78" s="32"/>
      <c r="ELM78" s="32"/>
      <c r="ELN78" s="32"/>
      <c r="ELO78" s="32"/>
      <c r="ELP78" s="32"/>
      <c r="ELQ78" s="32"/>
      <c r="ELR78" s="32"/>
      <c r="ELS78" s="32"/>
      <c r="ELT78" s="32"/>
      <c r="ELU78" s="32"/>
      <c r="ELV78" s="32"/>
      <c r="ELW78" s="32"/>
      <c r="ELX78" s="32"/>
      <c r="ELY78" s="32"/>
      <c r="ELZ78" s="32"/>
      <c r="EMA78" s="32"/>
      <c r="EMB78" s="32"/>
      <c r="EMC78" s="32"/>
      <c r="EMD78" s="32"/>
      <c r="EME78" s="32"/>
      <c r="EMF78" s="32"/>
      <c r="EMG78" s="32"/>
      <c r="EMH78" s="32"/>
      <c r="EMI78" s="32"/>
      <c r="EMJ78" s="32"/>
      <c r="EMK78" s="32"/>
      <c r="EML78" s="32"/>
      <c r="EMM78" s="32"/>
      <c r="EMN78" s="32"/>
      <c r="EMO78" s="32"/>
      <c r="EMP78" s="32"/>
      <c r="EMQ78" s="32"/>
      <c r="EMR78" s="32"/>
      <c r="EMS78" s="32"/>
      <c r="EMT78" s="32"/>
      <c r="EMU78" s="32"/>
      <c r="EMV78" s="32"/>
      <c r="EMW78" s="32"/>
      <c r="EMX78" s="32"/>
      <c r="EMY78" s="32"/>
      <c r="EMZ78" s="32"/>
      <c r="ENA78" s="32"/>
      <c r="ENB78" s="32"/>
      <c r="ENC78" s="32"/>
      <c r="END78" s="32"/>
      <c r="ENE78" s="32"/>
      <c r="ENF78" s="32"/>
      <c r="ENG78" s="32"/>
      <c r="ENH78" s="32"/>
      <c r="ENI78" s="32"/>
      <c r="ENJ78" s="32"/>
      <c r="ENK78" s="32"/>
      <c r="ENL78" s="32"/>
      <c r="ENM78" s="32"/>
      <c r="ENN78" s="32"/>
      <c r="ENO78" s="32"/>
      <c r="ENP78" s="32"/>
      <c r="ENQ78" s="32"/>
      <c r="ENR78" s="32"/>
      <c r="ENS78" s="32"/>
      <c r="ENT78" s="32"/>
      <c r="ENU78" s="32"/>
      <c r="ENV78" s="32"/>
      <c r="ENW78" s="32"/>
      <c r="ENX78" s="32"/>
      <c r="ENY78" s="32"/>
      <c r="ENZ78" s="32"/>
      <c r="EOA78" s="32"/>
      <c r="EOB78" s="32"/>
      <c r="EOC78" s="32"/>
      <c r="EOD78" s="32"/>
      <c r="EOE78" s="32"/>
      <c r="EOF78" s="32"/>
      <c r="EOG78" s="32"/>
      <c r="EOH78" s="32"/>
      <c r="EOI78" s="32"/>
      <c r="EOJ78" s="32"/>
      <c r="EOK78" s="32"/>
      <c r="EOL78" s="32"/>
      <c r="EOM78" s="32"/>
      <c r="EON78" s="32"/>
      <c r="EOO78" s="32"/>
      <c r="EOP78" s="32"/>
      <c r="EOQ78" s="32"/>
      <c r="EOR78" s="32"/>
      <c r="EOS78" s="32"/>
      <c r="EOT78" s="32"/>
      <c r="EOU78" s="32"/>
      <c r="EOV78" s="32"/>
      <c r="EOW78" s="32"/>
      <c r="EOX78" s="32"/>
      <c r="EOY78" s="32"/>
      <c r="EOZ78" s="32"/>
      <c r="EPA78" s="32"/>
      <c r="EPB78" s="32"/>
      <c r="EPC78" s="32"/>
      <c r="EPD78" s="32"/>
      <c r="EPE78" s="32"/>
      <c r="EPF78" s="32"/>
      <c r="EPG78" s="32"/>
      <c r="EPH78" s="32"/>
      <c r="EPI78" s="32"/>
      <c r="EPJ78" s="32"/>
      <c r="EPK78" s="32"/>
      <c r="EPL78" s="32"/>
      <c r="EPM78" s="32"/>
      <c r="EPN78" s="32"/>
      <c r="EPO78" s="32"/>
      <c r="EPP78" s="32"/>
      <c r="EPQ78" s="32"/>
      <c r="EPR78" s="32"/>
      <c r="EPS78" s="32"/>
      <c r="EPT78" s="32"/>
      <c r="EPU78" s="32"/>
      <c r="EPV78" s="32"/>
      <c r="EPW78" s="32"/>
      <c r="EPX78" s="32"/>
      <c r="EPY78" s="32"/>
      <c r="EPZ78" s="32"/>
      <c r="EQA78" s="32"/>
      <c r="EQB78" s="32"/>
      <c r="EQC78" s="32"/>
      <c r="EQD78" s="32"/>
      <c r="EQE78" s="32"/>
      <c r="EQF78" s="32"/>
      <c r="EQG78" s="32"/>
      <c r="EQH78" s="32"/>
      <c r="EQI78" s="32"/>
      <c r="EQJ78" s="32"/>
      <c r="EQK78" s="32"/>
      <c r="EQL78" s="32"/>
      <c r="EQM78" s="32"/>
      <c r="EQN78" s="32"/>
      <c r="EQO78" s="32"/>
      <c r="EQP78" s="32"/>
      <c r="EQQ78" s="32"/>
      <c r="EQR78" s="32"/>
      <c r="EQS78" s="32"/>
      <c r="EQT78" s="32"/>
      <c r="EQU78" s="32"/>
      <c r="EQV78" s="32"/>
      <c r="EQW78" s="32"/>
      <c r="EQX78" s="32"/>
      <c r="EQY78" s="32"/>
      <c r="EQZ78" s="32"/>
      <c r="ERA78" s="32"/>
      <c r="ERB78" s="32"/>
      <c r="ERC78" s="32"/>
      <c r="ERD78" s="32"/>
      <c r="ERE78" s="32"/>
      <c r="ERF78" s="32"/>
      <c r="ERG78" s="32"/>
      <c r="ERH78" s="32"/>
      <c r="ERI78" s="32"/>
      <c r="ERJ78" s="32"/>
      <c r="ERK78" s="32"/>
      <c r="ERL78" s="32"/>
      <c r="ERM78" s="32"/>
      <c r="ERN78" s="32"/>
      <c r="ERO78" s="32"/>
      <c r="ERP78" s="32"/>
      <c r="ERQ78" s="32"/>
      <c r="ERR78" s="32"/>
      <c r="ERS78" s="32"/>
      <c r="ERT78" s="32"/>
      <c r="ERU78" s="32"/>
      <c r="ERV78" s="32"/>
      <c r="ERW78" s="32"/>
      <c r="ERX78" s="32"/>
      <c r="ERY78" s="32"/>
      <c r="ERZ78" s="32"/>
      <c r="ESA78" s="32"/>
      <c r="ESB78" s="32"/>
      <c r="ESC78" s="32"/>
      <c r="ESD78" s="32"/>
      <c r="ESE78" s="32"/>
      <c r="ESF78" s="32"/>
      <c r="ESG78" s="32"/>
      <c r="ESH78" s="32"/>
      <c r="ESI78" s="32"/>
      <c r="ESJ78" s="32"/>
      <c r="ESK78" s="32"/>
      <c r="ESL78" s="32"/>
      <c r="ESM78" s="32"/>
      <c r="ESN78" s="32"/>
      <c r="ESO78" s="32"/>
      <c r="ESP78" s="32"/>
      <c r="ESQ78" s="32"/>
      <c r="ESR78" s="32"/>
      <c r="ESS78" s="32"/>
      <c r="EST78" s="32"/>
      <c r="ESU78" s="32"/>
      <c r="ESV78" s="32"/>
      <c r="ESW78" s="32"/>
      <c r="ESX78" s="32"/>
      <c r="ESY78" s="32"/>
      <c r="ESZ78" s="32"/>
      <c r="ETA78" s="32"/>
      <c r="ETB78" s="32"/>
      <c r="ETC78" s="32"/>
      <c r="ETD78" s="32"/>
      <c r="ETE78" s="32"/>
      <c r="ETF78" s="32"/>
      <c r="ETG78" s="32"/>
      <c r="ETH78" s="32"/>
      <c r="ETI78" s="32"/>
      <c r="ETJ78" s="32"/>
      <c r="ETK78" s="32"/>
      <c r="ETL78" s="32"/>
      <c r="ETM78" s="32"/>
      <c r="ETN78" s="32"/>
      <c r="ETO78" s="32"/>
      <c r="ETP78" s="32"/>
      <c r="ETQ78" s="32"/>
      <c r="ETR78" s="32"/>
      <c r="ETS78" s="32"/>
      <c r="ETT78" s="32"/>
      <c r="ETU78" s="32"/>
      <c r="ETV78" s="32"/>
      <c r="ETW78" s="32"/>
      <c r="ETX78" s="32"/>
      <c r="ETY78" s="32"/>
      <c r="ETZ78" s="32"/>
      <c r="EUA78" s="32"/>
      <c r="EUB78" s="32"/>
      <c r="EUC78" s="32"/>
      <c r="EUD78" s="32"/>
      <c r="EUE78" s="32"/>
      <c r="EUF78" s="32"/>
      <c r="EUG78" s="32"/>
      <c r="EUH78" s="32"/>
      <c r="EUI78" s="32"/>
      <c r="EUJ78" s="32"/>
      <c r="EUK78" s="32"/>
      <c r="EUL78" s="32"/>
      <c r="EUM78" s="32"/>
      <c r="EUN78" s="32"/>
      <c r="EUO78" s="32"/>
      <c r="EUP78" s="32"/>
      <c r="EUQ78" s="32"/>
      <c r="EUR78" s="32"/>
      <c r="EUS78" s="32"/>
      <c r="EUT78" s="32"/>
      <c r="EUU78" s="32"/>
      <c r="EUV78" s="32"/>
      <c r="EUW78" s="32"/>
      <c r="EUX78" s="32"/>
      <c r="EUY78" s="32"/>
      <c r="EUZ78" s="32"/>
      <c r="EVA78" s="32"/>
      <c r="EVB78" s="32"/>
      <c r="EVC78" s="32"/>
      <c r="EVD78" s="32"/>
      <c r="EVE78" s="32"/>
      <c r="EVF78" s="32"/>
      <c r="EVG78" s="32"/>
      <c r="EVH78" s="32"/>
      <c r="EVI78" s="32"/>
      <c r="EVJ78" s="32"/>
      <c r="EVK78" s="32"/>
      <c r="EVL78" s="32"/>
      <c r="EVM78" s="32"/>
      <c r="EVN78" s="32"/>
      <c r="EVO78" s="32"/>
      <c r="EVP78" s="32"/>
      <c r="EVQ78" s="32"/>
      <c r="EVR78" s="32"/>
      <c r="EVS78" s="32"/>
      <c r="EVT78" s="32"/>
      <c r="EVU78" s="32"/>
      <c r="EVV78" s="32"/>
      <c r="EVW78" s="32"/>
      <c r="EVX78" s="32"/>
      <c r="EVY78" s="32"/>
      <c r="EVZ78" s="32"/>
      <c r="EWA78" s="32"/>
      <c r="EWB78" s="32"/>
      <c r="EWC78" s="32"/>
      <c r="EWD78" s="32"/>
      <c r="EWE78" s="32"/>
      <c r="EWF78" s="32"/>
      <c r="EWG78" s="32"/>
      <c r="EWH78" s="32"/>
      <c r="EWI78" s="32"/>
      <c r="EWJ78" s="32"/>
      <c r="EWK78" s="32"/>
      <c r="EWL78" s="32"/>
      <c r="EWM78" s="32"/>
      <c r="EWN78" s="32"/>
      <c r="EWO78" s="32"/>
      <c r="EWP78" s="32"/>
      <c r="EWQ78" s="32"/>
      <c r="EWR78" s="32"/>
      <c r="EWS78" s="32"/>
      <c r="EWT78" s="32"/>
      <c r="EWU78" s="32"/>
      <c r="EWV78" s="32"/>
      <c r="EWW78" s="32"/>
      <c r="EWX78" s="32"/>
      <c r="EWY78" s="32"/>
      <c r="EWZ78" s="32"/>
      <c r="EXA78" s="32"/>
      <c r="EXB78" s="32"/>
      <c r="EXC78" s="32"/>
      <c r="EXD78" s="32"/>
      <c r="EXE78" s="32"/>
      <c r="EXF78" s="32"/>
      <c r="EXG78" s="32"/>
      <c r="EXH78" s="32"/>
      <c r="EXI78" s="32"/>
      <c r="EXJ78" s="32"/>
      <c r="EXK78" s="32"/>
      <c r="EXL78" s="32"/>
      <c r="EXM78" s="32"/>
      <c r="EXN78" s="32"/>
      <c r="EXO78" s="32"/>
      <c r="EXP78" s="32"/>
      <c r="EXQ78" s="32"/>
      <c r="EXR78" s="32"/>
      <c r="EXS78" s="32"/>
      <c r="EXT78" s="32"/>
      <c r="EXU78" s="32"/>
      <c r="EXV78" s="32"/>
      <c r="EXW78" s="32"/>
      <c r="EXX78" s="32"/>
      <c r="EXY78" s="32"/>
      <c r="EXZ78" s="32"/>
      <c r="EYA78" s="32"/>
      <c r="EYB78" s="32"/>
      <c r="EYC78" s="32"/>
      <c r="EYD78" s="32"/>
      <c r="EYE78" s="32"/>
      <c r="EYF78" s="32"/>
      <c r="EYG78" s="32"/>
      <c r="EYH78" s="32"/>
      <c r="EYI78" s="32"/>
      <c r="EYJ78" s="32"/>
      <c r="EYK78" s="32"/>
      <c r="EYL78" s="32"/>
      <c r="EYM78" s="32"/>
      <c r="EYN78" s="32"/>
      <c r="EYO78" s="32"/>
      <c r="EYP78" s="32"/>
      <c r="EYQ78" s="32"/>
      <c r="EYR78" s="32"/>
      <c r="EYS78" s="32"/>
      <c r="EYT78" s="32"/>
      <c r="EYU78" s="32"/>
      <c r="EYV78" s="32"/>
      <c r="EYW78" s="32"/>
      <c r="EYX78" s="32"/>
      <c r="EYY78" s="32"/>
      <c r="EYZ78" s="32"/>
      <c r="EZA78" s="32"/>
      <c r="EZB78" s="32"/>
      <c r="EZC78" s="32"/>
      <c r="EZD78" s="32"/>
      <c r="EZE78" s="32"/>
      <c r="EZF78" s="32"/>
      <c r="EZG78" s="32"/>
      <c r="EZH78" s="32"/>
      <c r="EZI78" s="32"/>
      <c r="EZJ78" s="32"/>
      <c r="EZK78" s="32"/>
      <c r="EZL78" s="32"/>
      <c r="EZM78" s="32"/>
      <c r="EZN78" s="32"/>
      <c r="EZO78" s="32"/>
      <c r="EZP78" s="32"/>
      <c r="EZQ78" s="32"/>
      <c r="EZR78" s="32"/>
      <c r="EZS78" s="32"/>
      <c r="EZT78" s="32"/>
      <c r="EZU78" s="32"/>
      <c r="EZV78" s="32"/>
      <c r="EZW78" s="32"/>
      <c r="EZX78" s="32"/>
      <c r="EZY78" s="32"/>
      <c r="EZZ78" s="32"/>
      <c r="FAA78" s="32"/>
      <c r="FAB78" s="32"/>
      <c r="FAC78" s="32"/>
      <c r="FAD78" s="32"/>
      <c r="FAE78" s="32"/>
      <c r="FAF78" s="32"/>
      <c r="FAG78" s="32"/>
      <c r="FAH78" s="32"/>
      <c r="FAI78" s="32"/>
      <c r="FAJ78" s="32"/>
      <c r="FAK78" s="32"/>
      <c r="FAL78" s="32"/>
      <c r="FAM78" s="32"/>
      <c r="FAN78" s="32"/>
      <c r="FAO78" s="32"/>
      <c r="FAP78" s="32"/>
      <c r="FAQ78" s="32"/>
      <c r="FAR78" s="32"/>
      <c r="FAS78" s="32"/>
      <c r="FAT78" s="32"/>
      <c r="FAU78" s="32"/>
      <c r="FAV78" s="32"/>
      <c r="FAW78" s="32"/>
      <c r="FAX78" s="32"/>
      <c r="FAY78" s="32"/>
      <c r="FAZ78" s="32"/>
      <c r="FBA78" s="32"/>
      <c r="FBB78" s="32"/>
      <c r="FBC78" s="32"/>
      <c r="FBD78" s="32"/>
      <c r="FBE78" s="32"/>
      <c r="FBF78" s="32"/>
      <c r="FBG78" s="32"/>
      <c r="FBH78" s="32"/>
      <c r="FBI78" s="32"/>
      <c r="FBJ78" s="32"/>
      <c r="FBK78" s="32"/>
      <c r="FBL78" s="32"/>
      <c r="FBM78" s="32"/>
      <c r="FBN78" s="32"/>
      <c r="FBO78" s="32"/>
      <c r="FBP78" s="32"/>
      <c r="FBQ78" s="32"/>
      <c r="FBR78" s="32"/>
      <c r="FBS78" s="32"/>
      <c r="FBT78" s="32"/>
      <c r="FBU78" s="32"/>
      <c r="FBV78" s="32"/>
      <c r="FBW78" s="32"/>
      <c r="FBX78" s="32"/>
      <c r="FBY78" s="32"/>
      <c r="FBZ78" s="32"/>
      <c r="FCA78" s="32"/>
      <c r="FCB78" s="32"/>
      <c r="FCC78" s="32"/>
      <c r="FCD78" s="32"/>
      <c r="FCE78" s="32"/>
      <c r="FCF78" s="32"/>
      <c r="FCG78" s="32"/>
      <c r="FCH78" s="32"/>
      <c r="FCI78" s="32"/>
      <c r="FCJ78" s="32"/>
      <c r="FCK78" s="32"/>
      <c r="FCL78" s="32"/>
      <c r="FCM78" s="32"/>
      <c r="FCN78" s="32"/>
      <c r="FCO78" s="32"/>
      <c r="FCP78" s="32"/>
      <c r="FCQ78" s="32"/>
      <c r="FCR78" s="32"/>
      <c r="FCS78" s="32"/>
      <c r="FCT78" s="32"/>
      <c r="FCU78" s="32"/>
      <c r="FCV78" s="32"/>
      <c r="FCW78" s="32"/>
      <c r="FCX78" s="32"/>
      <c r="FCY78" s="32"/>
      <c r="FCZ78" s="32"/>
      <c r="FDA78" s="32"/>
      <c r="FDB78" s="32"/>
      <c r="FDC78" s="32"/>
      <c r="FDD78" s="32"/>
      <c r="FDE78" s="32"/>
      <c r="FDF78" s="32"/>
      <c r="FDG78" s="32"/>
      <c r="FDH78" s="32"/>
      <c r="FDI78" s="32"/>
      <c r="FDJ78" s="32"/>
      <c r="FDK78" s="32"/>
      <c r="FDL78" s="32"/>
      <c r="FDM78" s="32"/>
      <c r="FDN78" s="32"/>
      <c r="FDO78" s="32"/>
      <c r="FDP78" s="32"/>
      <c r="FDQ78" s="32"/>
      <c r="FDR78" s="32"/>
      <c r="FDS78" s="32"/>
      <c r="FDT78" s="32"/>
      <c r="FDU78" s="32"/>
      <c r="FDV78" s="32"/>
      <c r="FDW78" s="32"/>
      <c r="FDX78" s="32"/>
      <c r="FDY78" s="32"/>
      <c r="FDZ78" s="32"/>
      <c r="FEA78" s="32"/>
      <c r="FEB78" s="32"/>
      <c r="FEC78" s="32"/>
      <c r="FED78" s="32"/>
      <c r="FEE78" s="32"/>
      <c r="FEF78" s="32"/>
      <c r="FEG78" s="32"/>
      <c r="FEH78" s="32"/>
      <c r="FEI78" s="32"/>
      <c r="FEJ78" s="32"/>
      <c r="FEK78" s="32"/>
      <c r="FEL78" s="32"/>
      <c r="FEM78" s="32"/>
      <c r="FEN78" s="32"/>
      <c r="FEO78" s="32"/>
      <c r="FEP78" s="32"/>
      <c r="FEQ78" s="32"/>
      <c r="FER78" s="32"/>
      <c r="FES78" s="32"/>
      <c r="FET78" s="32"/>
      <c r="FEU78" s="32"/>
      <c r="FEV78" s="32"/>
      <c r="FEW78" s="32"/>
      <c r="FEX78" s="32"/>
      <c r="FEY78" s="32"/>
      <c r="FEZ78" s="32"/>
      <c r="FFA78" s="32"/>
      <c r="FFB78" s="32"/>
      <c r="FFC78" s="32"/>
      <c r="FFD78" s="32"/>
      <c r="FFE78" s="32"/>
      <c r="FFF78" s="32"/>
      <c r="FFG78" s="32"/>
      <c r="FFH78" s="32"/>
      <c r="FFI78" s="32"/>
      <c r="FFJ78" s="32"/>
      <c r="FFK78" s="32"/>
      <c r="FFL78" s="32"/>
      <c r="FFM78" s="32"/>
      <c r="FFN78" s="32"/>
      <c r="FFO78" s="32"/>
      <c r="FFP78" s="32"/>
      <c r="FFQ78" s="32"/>
      <c r="FFR78" s="32"/>
      <c r="FFS78" s="32"/>
      <c r="FFT78" s="32"/>
      <c r="FFU78" s="32"/>
      <c r="FFV78" s="32"/>
      <c r="FFW78" s="32"/>
      <c r="FFX78" s="32"/>
      <c r="FFY78" s="32"/>
      <c r="FFZ78" s="32"/>
      <c r="FGA78" s="32"/>
      <c r="FGB78" s="32"/>
      <c r="FGC78" s="32"/>
      <c r="FGD78" s="32"/>
      <c r="FGE78" s="32"/>
      <c r="FGF78" s="32"/>
      <c r="FGG78" s="32"/>
      <c r="FGH78" s="32"/>
      <c r="FGI78" s="32"/>
      <c r="FGJ78" s="32"/>
      <c r="FGK78" s="32"/>
      <c r="FGL78" s="32"/>
      <c r="FGM78" s="32"/>
      <c r="FGN78" s="32"/>
      <c r="FGO78" s="32"/>
      <c r="FGP78" s="32"/>
      <c r="FGQ78" s="32"/>
      <c r="FGR78" s="32"/>
      <c r="FGS78" s="32"/>
      <c r="FGT78" s="32"/>
      <c r="FGU78" s="32"/>
      <c r="FGV78" s="32"/>
      <c r="FGW78" s="32"/>
      <c r="FGX78" s="32"/>
      <c r="FGY78" s="32"/>
      <c r="FGZ78" s="32"/>
      <c r="FHA78" s="32"/>
      <c r="FHB78" s="32"/>
      <c r="FHC78" s="32"/>
      <c r="FHD78" s="32"/>
      <c r="FHE78" s="32"/>
      <c r="FHF78" s="32"/>
      <c r="FHG78" s="32"/>
      <c r="FHH78" s="32"/>
      <c r="FHI78" s="32"/>
      <c r="FHJ78" s="32"/>
      <c r="FHK78" s="32"/>
      <c r="FHL78" s="32"/>
      <c r="FHM78" s="32"/>
      <c r="FHN78" s="32"/>
      <c r="FHO78" s="32"/>
      <c r="FHP78" s="32"/>
      <c r="FHQ78" s="32"/>
      <c r="FHR78" s="32"/>
      <c r="FHS78" s="32"/>
      <c r="FHT78" s="32"/>
      <c r="FHU78" s="32"/>
      <c r="FHV78" s="32"/>
      <c r="FHW78" s="32"/>
      <c r="FHX78" s="32"/>
      <c r="FHY78" s="32"/>
      <c r="FHZ78" s="32"/>
      <c r="FIA78" s="32"/>
      <c r="FIB78" s="32"/>
      <c r="FIC78" s="32"/>
      <c r="FID78" s="32"/>
      <c r="FIE78" s="32"/>
      <c r="FIF78" s="32"/>
      <c r="FIG78" s="32"/>
      <c r="FIH78" s="32"/>
      <c r="FII78" s="32"/>
      <c r="FIJ78" s="32"/>
      <c r="FIK78" s="32"/>
      <c r="FIL78" s="32"/>
      <c r="FIM78" s="32"/>
      <c r="FIN78" s="32"/>
      <c r="FIO78" s="32"/>
      <c r="FIP78" s="32"/>
      <c r="FIQ78" s="32"/>
      <c r="FIR78" s="32"/>
      <c r="FIS78" s="32"/>
      <c r="FIT78" s="32"/>
      <c r="FIU78" s="32"/>
      <c r="FIV78" s="32"/>
      <c r="FIW78" s="32"/>
      <c r="FIX78" s="32"/>
      <c r="FIY78" s="32"/>
      <c r="FIZ78" s="32"/>
      <c r="FJA78" s="32"/>
      <c r="FJB78" s="32"/>
      <c r="FJC78" s="32"/>
      <c r="FJD78" s="32"/>
      <c r="FJE78" s="32"/>
      <c r="FJF78" s="32"/>
      <c r="FJG78" s="32"/>
      <c r="FJH78" s="32"/>
      <c r="FJI78" s="32"/>
      <c r="FJJ78" s="32"/>
      <c r="FJK78" s="32"/>
      <c r="FJL78" s="32"/>
      <c r="FJM78" s="32"/>
      <c r="FJN78" s="32"/>
      <c r="FJO78" s="32"/>
      <c r="FJP78" s="32"/>
      <c r="FJQ78" s="32"/>
      <c r="FJR78" s="32"/>
      <c r="FJS78" s="32"/>
      <c r="FJT78" s="32"/>
      <c r="FJU78" s="32"/>
      <c r="FJV78" s="32"/>
      <c r="FJW78" s="32"/>
      <c r="FJX78" s="32"/>
      <c r="FJY78" s="32"/>
      <c r="FJZ78" s="32"/>
      <c r="FKA78" s="32"/>
      <c r="FKB78" s="32"/>
      <c r="FKC78" s="32"/>
      <c r="FKD78" s="32"/>
      <c r="FKE78" s="32"/>
      <c r="FKF78" s="32"/>
      <c r="FKG78" s="32"/>
      <c r="FKH78" s="32"/>
      <c r="FKI78" s="32"/>
      <c r="FKJ78" s="32"/>
      <c r="FKK78" s="32"/>
      <c r="FKL78" s="32"/>
      <c r="FKM78" s="32"/>
      <c r="FKN78" s="32"/>
      <c r="FKO78" s="32"/>
      <c r="FKP78" s="32"/>
      <c r="FKQ78" s="32"/>
      <c r="FKR78" s="32"/>
      <c r="FKS78" s="32"/>
      <c r="FKT78" s="32"/>
      <c r="FKU78" s="32"/>
      <c r="FKV78" s="32"/>
      <c r="FKW78" s="32"/>
      <c r="FKX78" s="32"/>
      <c r="FKY78" s="32"/>
      <c r="FKZ78" s="32"/>
      <c r="FLA78" s="32"/>
      <c r="FLB78" s="32"/>
      <c r="FLC78" s="32"/>
      <c r="FLD78" s="32"/>
      <c r="FLE78" s="32"/>
      <c r="FLF78" s="32"/>
      <c r="FLG78" s="32"/>
      <c r="FLH78" s="32"/>
      <c r="FLI78" s="32"/>
      <c r="FLJ78" s="32"/>
      <c r="FLK78" s="32"/>
      <c r="FLL78" s="32"/>
      <c r="FLM78" s="32"/>
      <c r="FLN78" s="32"/>
      <c r="FLO78" s="32"/>
      <c r="FLP78" s="32"/>
      <c r="FLQ78" s="32"/>
      <c r="FLR78" s="32"/>
      <c r="FLS78" s="32"/>
      <c r="FLT78" s="32"/>
      <c r="FLU78" s="32"/>
      <c r="FLV78" s="32"/>
      <c r="FLW78" s="32"/>
      <c r="FLX78" s="32"/>
      <c r="FLY78" s="32"/>
      <c r="FLZ78" s="32"/>
      <c r="FMA78" s="32"/>
      <c r="FMB78" s="32"/>
      <c r="FMC78" s="32"/>
      <c r="FMD78" s="32"/>
      <c r="FME78" s="32"/>
      <c r="FMF78" s="32"/>
      <c r="FMG78" s="32"/>
      <c r="FMH78" s="32"/>
      <c r="FMI78" s="32"/>
      <c r="FMJ78" s="32"/>
      <c r="FMK78" s="32"/>
      <c r="FML78" s="32"/>
      <c r="FMM78" s="32"/>
      <c r="FMN78" s="32"/>
      <c r="FMO78" s="32"/>
      <c r="FMP78" s="32"/>
      <c r="FMQ78" s="32"/>
      <c r="FMR78" s="32"/>
      <c r="FMS78" s="32"/>
      <c r="FMT78" s="32"/>
      <c r="FMU78" s="32"/>
      <c r="FMV78" s="32"/>
      <c r="FMW78" s="32"/>
      <c r="FMX78" s="32"/>
      <c r="FMY78" s="32"/>
      <c r="FMZ78" s="32"/>
      <c r="FNA78" s="32"/>
      <c r="FNB78" s="32"/>
      <c r="FNC78" s="32"/>
      <c r="FND78" s="32"/>
      <c r="FNE78" s="32"/>
      <c r="FNF78" s="32"/>
      <c r="FNG78" s="32"/>
      <c r="FNH78" s="32"/>
      <c r="FNI78" s="32"/>
      <c r="FNJ78" s="32"/>
      <c r="FNK78" s="32"/>
      <c r="FNL78" s="32"/>
      <c r="FNM78" s="32"/>
      <c r="FNN78" s="32"/>
      <c r="FNO78" s="32"/>
      <c r="FNP78" s="32"/>
      <c r="FNQ78" s="32"/>
      <c r="FNR78" s="32"/>
      <c r="FNS78" s="32"/>
      <c r="FNT78" s="32"/>
      <c r="FNU78" s="32"/>
      <c r="FNV78" s="32"/>
      <c r="FNW78" s="32"/>
      <c r="FNX78" s="32"/>
      <c r="FNY78" s="32"/>
      <c r="FNZ78" s="32"/>
      <c r="FOA78" s="32"/>
      <c r="FOB78" s="32"/>
      <c r="FOC78" s="32"/>
      <c r="FOD78" s="32"/>
      <c r="FOE78" s="32"/>
      <c r="FOF78" s="32"/>
      <c r="FOG78" s="32"/>
      <c r="FOH78" s="32"/>
      <c r="FOI78" s="32"/>
      <c r="FOJ78" s="32"/>
      <c r="FOK78" s="32"/>
      <c r="FOL78" s="32"/>
      <c r="FOM78" s="32"/>
      <c r="FON78" s="32"/>
      <c r="FOO78" s="32"/>
      <c r="FOP78" s="32"/>
      <c r="FOQ78" s="32"/>
      <c r="FOR78" s="32"/>
      <c r="FOS78" s="32"/>
      <c r="FOT78" s="32"/>
      <c r="FOU78" s="32"/>
      <c r="FOV78" s="32"/>
      <c r="FOW78" s="32"/>
      <c r="FOX78" s="32"/>
      <c r="FOY78" s="32"/>
      <c r="FOZ78" s="32"/>
      <c r="FPA78" s="32"/>
      <c r="FPB78" s="32"/>
      <c r="FPC78" s="32"/>
      <c r="FPD78" s="32"/>
      <c r="FPE78" s="32"/>
      <c r="FPF78" s="32"/>
      <c r="FPG78" s="32"/>
      <c r="FPH78" s="32"/>
      <c r="FPI78" s="32"/>
      <c r="FPJ78" s="32"/>
      <c r="FPK78" s="32"/>
      <c r="FPL78" s="32"/>
      <c r="FPM78" s="32"/>
      <c r="FPN78" s="32"/>
      <c r="FPO78" s="32"/>
      <c r="FPP78" s="32"/>
      <c r="FPQ78" s="32"/>
      <c r="FPR78" s="32"/>
      <c r="FPS78" s="32"/>
      <c r="FPT78" s="32"/>
      <c r="FPU78" s="32"/>
      <c r="FPV78" s="32"/>
      <c r="FPW78" s="32"/>
      <c r="FPX78" s="32"/>
      <c r="FPY78" s="32"/>
      <c r="FPZ78" s="32"/>
      <c r="FQA78" s="32"/>
      <c r="FQB78" s="32"/>
      <c r="FQC78" s="32"/>
      <c r="FQD78" s="32"/>
      <c r="FQE78" s="32"/>
      <c r="FQF78" s="32"/>
      <c r="FQG78" s="32"/>
      <c r="FQH78" s="32"/>
      <c r="FQI78" s="32"/>
      <c r="FQJ78" s="32"/>
      <c r="FQK78" s="32"/>
      <c r="FQL78" s="32"/>
      <c r="FQM78" s="32"/>
      <c r="FQN78" s="32"/>
      <c r="FQO78" s="32"/>
      <c r="FQP78" s="32"/>
      <c r="FQQ78" s="32"/>
      <c r="FQR78" s="32"/>
      <c r="FQS78" s="32"/>
      <c r="FQT78" s="32"/>
      <c r="FQU78" s="32"/>
      <c r="FQV78" s="32"/>
      <c r="FQW78" s="32"/>
      <c r="FQX78" s="32"/>
      <c r="FQY78" s="32"/>
      <c r="FQZ78" s="32"/>
      <c r="FRA78" s="32"/>
      <c r="FRB78" s="32"/>
      <c r="FRC78" s="32"/>
      <c r="FRD78" s="32"/>
      <c r="FRE78" s="32"/>
      <c r="FRF78" s="32"/>
      <c r="FRG78" s="32"/>
      <c r="FRH78" s="32"/>
      <c r="FRI78" s="32"/>
      <c r="FRJ78" s="32"/>
      <c r="FRK78" s="32"/>
      <c r="FRL78" s="32"/>
      <c r="FRM78" s="32"/>
      <c r="FRN78" s="32"/>
      <c r="FRO78" s="32"/>
      <c r="FRP78" s="32"/>
      <c r="FRQ78" s="32"/>
      <c r="FRR78" s="32"/>
      <c r="FRS78" s="32"/>
      <c r="FRT78" s="32"/>
      <c r="FRU78" s="32"/>
      <c r="FRV78" s="32"/>
      <c r="FRW78" s="32"/>
      <c r="FRX78" s="32"/>
      <c r="FRY78" s="32"/>
      <c r="FRZ78" s="32"/>
      <c r="FSA78" s="32"/>
      <c r="FSB78" s="32"/>
      <c r="FSC78" s="32"/>
      <c r="FSD78" s="32"/>
      <c r="FSE78" s="32"/>
      <c r="FSF78" s="32"/>
      <c r="FSG78" s="32"/>
      <c r="FSH78" s="32"/>
      <c r="FSI78" s="32"/>
      <c r="FSJ78" s="32"/>
      <c r="FSK78" s="32"/>
      <c r="FSL78" s="32"/>
      <c r="FSM78" s="32"/>
      <c r="FSN78" s="32"/>
      <c r="FSO78" s="32"/>
      <c r="FSP78" s="32"/>
      <c r="FSQ78" s="32"/>
      <c r="FSR78" s="32"/>
      <c r="FSS78" s="32"/>
      <c r="FST78" s="32"/>
      <c r="FSU78" s="32"/>
      <c r="FSV78" s="32"/>
      <c r="FSW78" s="32"/>
      <c r="FSX78" s="32"/>
      <c r="FSY78" s="32"/>
      <c r="FSZ78" s="32"/>
      <c r="FTA78" s="32"/>
      <c r="FTB78" s="32"/>
      <c r="FTC78" s="32"/>
      <c r="FTD78" s="32"/>
      <c r="FTE78" s="32"/>
      <c r="FTF78" s="32"/>
      <c r="FTG78" s="32"/>
      <c r="FTH78" s="32"/>
      <c r="FTI78" s="32"/>
      <c r="FTJ78" s="32"/>
      <c r="FTK78" s="32"/>
      <c r="FTL78" s="32"/>
      <c r="FTM78" s="32"/>
      <c r="FTN78" s="32"/>
      <c r="FTO78" s="32"/>
      <c r="FTP78" s="32"/>
      <c r="FTQ78" s="32"/>
      <c r="FTR78" s="32"/>
      <c r="FTS78" s="32"/>
      <c r="FTT78" s="32"/>
      <c r="FTU78" s="32"/>
      <c r="FTV78" s="32"/>
      <c r="FTW78" s="32"/>
      <c r="FTX78" s="32"/>
      <c r="FTY78" s="32"/>
      <c r="FTZ78" s="32"/>
      <c r="FUA78" s="32"/>
      <c r="FUB78" s="32"/>
      <c r="FUC78" s="32"/>
      <c r="FUD78" s="32"/>
      <c r="FUE78" s="32"/>
      <c r="FUF78" s="32"/>
      <c r="FUG78" s="32"/>
      <c r="FUH78" s="32"/>
      <c r="FUI78" s="32"/>
      <c r="FUJ78" s="32"/>
      <c r="FUK78" s="32"/>
      <c r="FUL78" s="32"/>
      <c r="FUM78" s="32"/>
      <c r="FUN78" s="32"/>
      <c r="FUO78" s="32"/>
      <c r="FUP78" s="32"/>
      <c r="FUQ78" s="32"/>
      <c r="FUR78" s="32"/>
      <c r="FUS78" s="32"/>
      <c r="FUT78" s="32"/>
      <c r="FUU78" s="32"/>
      <c r="FUV78" s="32"/>
      <c r="FUW78" s="32"/>
      <c r="FUX78" s="32"/>
      <c r="FUY78" s="32"/>
      <c r="FUZ78" s="32"/>
      <c r="FVA78" s="32"/>
      <c r="FVB78" s="32"/>
      <c r="FVC78" s="32"/>
      <c r="FVD78" s="32"/>
      <c r="FVE78" s="32"/>
      <c r="FVF78" s="32"/>
      <c r="FVG78" s="32"/>
      <c r="FVH78" s="32"/>
      <c r="FVI78" s="32"/>
      <c r="FVJ78" s="32"/>
      <c r="FVK78" s="32"/>
      <c r="FVL78" s="32"/>
      <c r="FVM78" s="32"/>
      <c r="FVN78" s="32"/>
      <c r="FVO78" s="32"/>
      <c r="FVP78" s="32"/>
      <c r="FVQ78" s="32"/>
      <c r="FVR78" s="32"/>
      <c r="FVS78" s="32"/>
      <c r="FVT78" s="32"/>
      <c r="FVU78" s="32"/>
      <c r="FVV78" s="32"/>
      <c r="FVW78" s="32"/>
      <c r="FVX78" s="32"/>
      <c r="FVY78" s="32"/>
      <c r="FVZ78" s="32"/>
      <c r="FWA78" s="32"/>
      <c r="FWB78" s="32"/>
      <c r="FWC78" s="32"/>
      <c r="FWD78" s="32"/>
      <c r="FWE78" s="32"/>
      <c r="FWF78" s="32"/>
      <c r="FWG78" s="32"/>
      <c r="FWH78" s="32"/>
      <c r="FWI78" s="32"/>
      <c r="FWJ78" s="32"/>
      <c r="FWK78" s="32"/>
      <c r="FWL78" s="32"/>
      <c r="FWM78" s="32"/>
      <c r="FWN78" s="32"/>
      <c r="FWO78" s="32"/>
      <c r="FWP78" s="32"/>
      <c r="FWQ78" s="32"/>
      <c r="FWR78" s="32"/>
      <c r="FWS78" s="32"/>
      <c r="FWT78" s="32"/>
      <c r="FWU78" s="32"/>
      <c r="FWV78" s="32"/>
      <c r="FWW78" s="32"/>
      <c r="FWX78" s="32"/>
      <c r="FWY78" s="32"/>
      <c r="FWZ78" s="32"/>
      <c r="FXA78" s="32"/>
      <c r="FXB78" s="32"/>
      <c r="FXC78" s="32"/>
      <c r="FXD78" s="32"/>
      <c r="FXE78" s="32"/>
      <c r="FXF78" s="32"/>
      <c r="FXG78" s="32"/>
      <c r="FXH78" s="32"/>
      <c r="FXI78" s="32"/>
      <c r="FXJ78" s="32"/>
      <c r="FXK78" s="32"/>
      <c r="FXL78" s="32"/>
      <c r="FXM78" s="32"/>
      <c r="FXN78" s="32"/>
      <c r="FXO78" s="32"/>
      <c r="FXP78" s="32"/>
      <c r="FXQ78" s="32"/>
      <c r="FXR78" s="32"/>
      <c r="FXS78" s="32"/>
      <c r="FXT78" s="32"/>
      <c r="FXU78" s="32"/>
      <c r="FXV78" s="32"/>
      <c r="FXW78" s="32"/>
      <c r="FXX78" s="32"/>
      <c r="FXY78" s="32"/>
      <c r="FXZ78" s="32"/>
      <c r="FYA78" s="32"/>
      <c r="FYB78" s="32"/>
      <c r="FYC78" s="32"/>
      <c r="FYD78" s="32"/>
      <c r="FYE78" s="32"/>
      <c r="FYF78" s="32"/>
      <c r="FYG78" s="32"/>
      <c r="FYH78" s="32"/>
      <c r="FYI78" s="32"/>
      <c r="FYJ78" s="32"/>
      <c r="FYK78" s="32"/>
      <c r="FYL78" s="32"/>
      <c r="FYM78" s="32"/>
      <c r="FYN78" s="32"/>
      <c r="FYO78" s="32"/>
      <c r="FYP78" s="32"/>
      <c r="FYQ78" s="32"/>
      <c r="FYR78" s="32"/>
      <c r="FYS78" s="32"/>
      <c r="FYT78" s="32"/>
      <c r="FYU78" s="32"/>
      <c r="FYV78" s="32"/>
      <c r="FYW78" s="32"/>
      <c r="FYX78" s="32"/>
      <c r="FYY78" s="32"/>
      <c r="FYZ78" s="32"/>
      <c r="FZA78" s="32"/>
      <c r="FZB78" s="32"/>
      <c r="FZC78" s="32"/>
      <c r="FZD78" s="32"/>
      <c r="FZE78" s="32"/>
      <c r="FZF78" s="32"/>
      <c r="FZG78" s="32"/>
      <c r="FZH78" s="32"/>
      <c r="FZI78" s="32"/>
      <c r="FZJ78" s="32"/>
      <c r="FZK78" s="32"/>
      <c r="FZL78" s="32"/>
      <c r="FZM78" s="32"/>
      <c r="FZN78" s="32"/>
      <c r="FZO78" s="32"/>
      <c r="FZP78" s="32"/>
      <c r="FZQ78" s="32"/>
      <c r="FZR78" s="32"/>
      <c r="FZS78" s="32"/>
      <c r="FZT78" s="32"/>
      <c r="FZU78" s="32"/>
      <c r="FZV78" s="32"/>
      <c r="FZW78" s="32"/>
      <c r="FZX78" s="32"/>
      <c r="FZY78" s="32"/>
      <c r="FZZ78" s="32"/>
      <c r="GAA78" s="32"/>
      <c r="GAB78" s="32"/>
      <c r="GAC78" s="32"/>
      <c r="GAD78" s="32"/>
      <c r="GAE78" s="32"/>
      <c r="GAF78" s="32"/>
      <c r="GAG78" s="32"/>
      <c r="GAH78" s="32"/>
      <c r="GAI78" s="32"/>
      <c r="GAJ78" s="32"/>
      <c r="GAK78" s="32"/>
      <c r="GAL78" s="32"/>
      <c r="GAM78" s="32"/>
      <c r="GAN78" s="32"/>
      <c r="GAO78" s="32"/>
      <c r="GAP78" s="32"/>
      <c r="GAQ78" s="32"/>
      <c r="GAR78" s="32"/>
      <c r="GAS78" s="32"/>
      <c r="GAT78" s="32"/>
      <c r="GAU78" s="32"/>
      <c r="GAV78" s="32"/>
      <c r="GAW78" s="32"/>
      <c r="GAX78" s="32"/>
      <c r="GAY78" s="32"/>
      <c r="GAZ78" s="32"/>
      <c r="GBA78" s="32"/>
      <c r="GBB78" s="32"/>
      <c r="GBC78" s="32"/>
      <c r="GBD78" s="32"/>
      <c r="GBE78" s="32"/>
      <c r="GBF78" s="32"/>
      <c r="GBG78" s="32"/>
      <c r="GBH78" s="32"/>
      <c r="GBI78" s="32"/>
      <c r="GBJ78" s="32"/>
      <c r="GBK78" s="32"/>
      <c r="GBL78" s="32"/>
      <c r="GBM78" s="32"/>
      <c r="GBN78" s="32"/>
      <c r="GBO78" s="32"/>
      <c r="GBP78" s="32"/>
      <c r="GBQ78" s="32"/>
      <c r="GBR78" s="32"/>
      <c r="GBS78" s="32"/>
      <c r="GBT78" s="32"/>
      <c r="GBU78" s="32"/>
      <c r="GBV78" s="32"/>
      <c r="GBW78" s="32"/>
      <c r="GBX78" s="32"/>
      <c r="GBY78" s="32"/>
      <c r="GBZ78" s="32"/>
      <c r="GCA78" s="32"/>
      <c r="GCB78" s="32"/>
      <c r="GCC78" s="32"/>
      <c r="GCD78" s="32"/>
      <c r="GCE78" s="32"/>
      <c r="GCF78" s="32"/>
      <c r="GCG78" s="32"/>
      <c r="GCH78" s="32"/>
      <c r="GCI78" s="32"/>
      <c r="GCJ78" s="32"/>
      <c r="GCK78" s="32"/>
      <c r="GCL78" s="32"/>
      <c r="GCM78" s="32"/>
      <c r="GCN78" s="32"/>
      <c r="GCO78" s="32"/>
      <c r="GCP78" s="32"/>
      <c r="GCQ78" s="32"/>
      <c r="GCR78" s="32"/>
      <c r="GCS78" s="32"/>
      <c r="GCT78" s="32"/>
      <c r="GCU78" s="32"/>
      <c r="GCV78" s="32"/>
      <c r="GCW78" s="32"/>
      <c r="GCX78" s="32"/>
      <c r="GCY78" s="32"/>
      <c r="GCZ78" s="32"/>
      <c r="GDA78" s="32"/>
      <c r="GDB78" s="32"/>
      <c r="GDC78" s="32"/>
      <c r="GDD78" s="32"/>
      <c r="GDE78" s="32"/>
      <c r="GDF78" s="32"/>
      <c r="GDG78" s="32"/>
      <c r="GDH78" s="32"/>
      <c r="GDI78" s="32"/>
      <c r="GDJ78" s="32"/>
      <c r="GDK78" s="32"/>
      <c r="GDL78" s="32"/>
      <c r="GDM78" s="32"/>
      <c r="GDN78" s="32"/>
      <c r="GDO78" s="32"/>
      <c r="GDP78" s="32"/>
      <c r="GDQ78" s="32"/>
      <c r="GDR78" s="32"/>
      <c r="GDS78" s="32"/>
      <c r="GDT78" s="32"/>
      <c r="GDU78" s="32"/>
      <c r="GDV78" s="32"/>
      <c r="GDW78" s="32"/>
      <c r="GDX78" s="32"/>
      <c r="GDY78" s="32"/>
      <c r="GDZ78" s="32"/>
      <c r="GEA78" s="32"/>
      <c r="GEB78" s="32"/>
      <c r="GEC78" s="32"/>
      <c r="GED78" s="32"/>
      <c r="GEE78" s="32"/>
      <c r="GEF78" s="32"/>
      <c r="GEG78" s="32"/>
      <c r="GEH78" s="32"/>
      <c r="GEI78" s="32"/>
      <c r="GEJ78" s="32"/>
      <c r="GEK78" s="32"/>
      <c r="GEL78" s="32"/>
      <c r="GEM78" s="32"/>
      <c r="GEN78" s="32"/>
      <c r="GEO78" s="32"/>
      <c r="GEP78" s="32"/>
      <c r="GEQ78" s="32"/>
      <c r="GER78" s="32"/>
      <c r="GES78" s="32"/>
      <c r="GET78" s="32"/>
      <c r="GEU78" s="32"/>
      <c r="GEV78" s="32"/>
      <c r="GEW78" s="32"/>
      <c r="GEX78" s="32"/>
      <c r="GEY78" s="32"/>
      <c r="GEZ78" s="32"/>
      <c r="GFA78" s="32"/>
      <c r="GFB78" s="32"/>
      <c r="GFC78" s="32"/>
      <c r="GFD78" s="32"/>
      <c r="GFE78" s="32"/>
      <c r="GFF78" s="32"/>
      <c r="GFG78" s="32"/>
      <c r="GFH78" s="32"/>
      <c r="GFI78" s="32"/>
      <c r="GFJ78" s="32"/>
      <c r="GFK78" s="32"/>
      <c r="GFL78" s="32"/>
      <c r="GFM78" s="32"/>
      <c r="GFN78" s="32"/>
      <c r="GFO78" s="32"/>
      <c r="GFP78" s="32"/>
      <c r="GFQ78" s="32"/>
      <c r="GFR78" s="32"/>
      <c r="GFS78" s="32"/>
      <c r="GFT78" s="32"/>
      <c r="GFU78" s="32"/>
      <c r="GFV78" s="32"/>
      <c r="GFW78" s="32"/>
      <c r="GFX78" s="32"/>
      <c r="GFY78" s="32"/>
      <c r="GFZ78" s="32"/>
      <c r="GGA78" s="32"/>
      <c r="GGB78" s="32"/>
      <c r="GGC78" s="32"/>
      <c r="GGD78" s="32"/>
      <c r="GGE78" s="32"/>
      <c r="GGF78" s="32"/>
      <c r="GGG78" s="32"/>
      <c r="GGH78" s="32"/>
      <c r="GGI78" s="32"/>
      <c r="GGJ78" s="32"/>
      <c r="GGK78" s="32"/>
      <c r="GGL78" s="32"/>
      <c r="GGM78" s="32"/>
      <c r="GGN78" s="32"/>
      <c r="GGO78" s="32"/>
      <c r="GGP78" s="32"/>
      <c r="GGQ78" s="32"/>
      <c r="GGR78" s="32"/>
      <c r="GGS78" s="32"/>
      <c r="GGT78" s="32"/>
      <c r="GGU78" s="32"/>
      <c r="GGV78" s="32"/>
      <c r="GGW78" s="32"/>
      <c r="GGX78" s="32"/>
      <c r="GGY78" s="32"/>
      <c r="GGZ78" s="32"/>
      <c r="GHA78" s="32"/>
      <c r="GHB78" s="32"/>
      <c r="GHC78" s="32"/>
      <c r="GHD78" s="32"/>
      <c r="GHE78" s="32"/>
      <c r="GHF78" s="32"/>
      <c r="GHG78" s="32"/>
      <c r="GHH78" s="32"/>
      <c r="GHI78" s="32"/>
      <c r="GHJ78" s="32"/>
      <c r="GHK78" s="32"/>
      <c r="GHL78" s="32"/>
      <c r="GHM78" s="32"/>
      <c r="GHN78" s="32"/>
      <c r="GHO78" s="32"/>
      <c r="GHP78" s="32"/>
      <c r="GHQ78" s="32"/>
      <c r="GHR78" s="32"/>
      <c r="GHS78" s="32"/>
      <c r="GHT78" s="32"/>
      <c r="GHU78" s="32"/>
      <c r="GHV78" s="32"/>
      <c r="GHW78" s="32"/>
      <c r="GHX78" s="32"/>
      <c r="GHY78" s="32"/>
      <c r="GHZ78" s="32"/>
      <c r="GIA78" s="32"/>
      <c r="GIB78" s="32"/>
      <c r="GIC78" s="32"/>
      <c r="GID78" s="32"/>
      <c r="GIE78" s="32"/>
      <c r="GIF78" s="32"/>
      <c r="GIG78" s="32"/>
      <c r="GIH78" s="32"/>
      <c r="GII78" s="32"/>
      <c r="GIJ78" s="32"/>
      <c r="GIK78" s="32"/>
      <c r="GIL78" s="32"/>
      <c r="GIM78" s="32"/>
      <c r="GIN78" s="32"/>
      <c r="GIO78" s="32"/>
      <c r="GIP78" s="32"/>
      <c r="GIQ78" s="32"/>
      <c r="GIR78" s="32"/>
      <c r="GIS78" s="32"/>
      <c r="GIT78" s="32"/>
      <c r="GIU78" s="32"/>
      <c r="GIV78" s="32"/>
      <c r="GIW78" s="32"/>
      <c r="GIX78" s="32"/>
      <c r="GIY78" s="32"/>
      <c r="GIZ78" s="32"/>
      <c r="GJA78" s="32"/>
      <c r="GJB78" s="32"/>
      <c r="GJC78" s="32"/>
      <c r="GJD78" s="32"/>
      <c r="GJE78" s="32"/>
      <c r="GJF78" s="32"/>
      <c r="GJG78" s="32"/>
      <c r="GJH78" s="32"/>
      <c r="GJI78" s="32"/>
      <c r="GJJ78" s="32"/>
      <c r="GJK78" s="32"/>
      <c r="GJL78" s="32"/>
      <c r="GJM78" s="32"/>
      <c r="GJN78" s="32"/>
      <c r="GJO78" s="32"/>
      <c r="GJP78" s="32"/>
      <c r="GJQ78" s="32"/>
      <c r="GJR78" s="32"/>
      <c r="GJS78" s="32"/>
      <c r="GJT78" s="32"/>
      <c r="GJU78" s="32"/>
      <c r="GJV78" s="32"/>
      <c r="GJW78" s="32"/>
      <c r="GJX78" s="32"/>
      <c r="GJY78" s="32"/>
      <c r="GJZ78" s="32"/>
      <c r="GKA78" s="32"/>
      <c r="GKB78" s="32"/>
      <c r="GKC78" s="32"/>
      <c r="GKD78" s="32"/>
      <c r="GKE78" s="32"/>
      <c r="GKF78" s="32"/>
      <c r="GKG78" s="32"/>
      <c r="GKH78" s="32"/>
      <c r="GKI78" s="32"/>
      <c r="GKJ78" s="32"/>
      <c r="GKK78" s="32"/>
      <c r="GKL78" s="32"/>
      <c r="GKM78" s="32"/>
      <c r="GKN78" s="32"/>
      <c r="GKO78" s="32"/>
      <c r="GKP78" s="32"/>
      <c r="GKQ78" s="32"/>
      <c r="GKR78" s="32"/>
      <c r="GKS78" s="32"/>
      <c r="GKT78" s="32"/>
      <c r="GKU78" s="32"/>
      <c r="GKV78" s="32"/>
      <c r="GKW78" s="32"/>
      <c r="GKX78" s="32"/>
      <c r="GKY78" s="32"/>
      <c r="GKZ78" s="32"/>
      <c r="GLA78" s="32"/>
      <c r="GLB78" s="32"/>
      <c r="GLC78" s="32"/>
      <c r="GLD78" s="32"/>
      <c r="GLE78" s="32"/>
      <c r="GLF78" s="32"/>
      <c r="GLG78" s="32"/>
      <c r="GLH78" s="32"/>
      <c r="GLI78" s="32"/>
      <c r="GLJ78" s="32"/>
      <c r="GLK78" s="32"/>
      <c r="GLL78" s="32"/>
      <c r="GLM78" s="32"/>
      <c r="GLN78" s="32"/>
      <c r="GLO78" s="32"/>
      <c r="GLP78" s="32"/>
      <c r="GLQ78" s="32"/>
      <c r="GLR78" s="32"/>
      <c r="GLS78" s="32"/>
      <c r="GLT78" s="32"/>
      <c r="GLU78" s="32"/>
      <c r="GLV78" s="32"/>
      <c r="GLW78" s="32"/>
      <c r="GLX78" s="32"/>
      <c r="GLY78" s="32"/>
      <c r="GLZ78" s="32"/>
      <c r="GMA78" s="32"/>
      <c r="GMB78" s="32"/>
      <c r="GMC78" s="32"/>
      <c r="GMD78" s="32"/>
      <c r="GME78" s="32"/>
      <c r="GMF78" s="32"/>
      <c r="GMG78" s="32"/>
      <c r="GMH78" s="32"/>
      <c r="GMI78" s="32"/>
      <c r="GMJ78" s="32"/>
      <c r="GMK78" s="32"/>
      <c r="GML78" s="32"/>
      <c r="GMM78" s="32"/>
      <c r="GMN78" s="32"/>
      <c r="GMO78" s="32"/>
      <c r="GMP78" s="32"/>
      <c r="GMQ78" s="32"/>
      <c r="GMR78" s="32"/>
      <c r="GMS78" s="32"/>
      <c r="GMT78" s="32"/>
      <c r="GMU78" s="32"/>
      <c r="GMV78" s="32"/>
      <c r="GMW78" s="32"/>
      <c r="GMX78" s="32"/>
      <c r="GMY78" s="32"/>
      <c r="GMZ78" s="32"/>
      <c r="GNA78" s="32"/>
      <c r="GNB78" s="32"/>
      <c r="GNC78" s="32"/>
      <c r="GND78" s="32"/>
      <c r="GNE78" s="32"/>
      <c r="GNF78" s="32"/>
      <c r="GNG78" s="32"/>
      <c r="GNH78" s="32"/>
      <c r="GNI78" s="32"/>
      <c r="GNJ78" s="32"/>
      <c r="GNK78" s="32"/>
      <c r="GNL78" s="32"/>
      <c r="GNM78" s="32"/>
      <c r="GNN78" s="32"/>
      <c r="GNO78" s="32"/>
      <c r="GNP78" s="32"/>
      <c r="GNQ78" s="32"/>
      <c r="GNR78" s="32"/>
      <c r="GNS78" s="32"/>
      <c r="GNT78" s="32"/>
      <c r="GNU78" s="32"/>
      <c r="GNV78" s="32"/>
      <c r="GNW78" s="32"/>
      <c r="GNX78" s="32"/>
      <c r="GNY78" s="32"/>
      <c r="GNZ78" s="32"/>
      <c r="GOA78" s="32"/>
      <c r="GOB78" s="32"/>
      <c r="GOC78" s="32"/>
      <c r="GOD78" s="32"/>
      <c r="GOE78" s="32"/>
      <c r="GOF78" s="32"/>
      <c r="GOG78" s="32"/>
      <c r="GOH78" s="32"/>
      <c r="GOI78" s="32"/>
      <c r="GOJ78" s="32"/>
      <c r="GOK78" s="32"/>
      <c r="GOL78" s="32"/>
      <c r="GOM78" s="32"/>
      <c r="GON78" s="32"/>
      <c r="GOO78" s="32"/>
      <c r="GOP78" s="32"/>
      <c r="GOQ78" s="32"/>
      <c r="GOR78" s="32"/>
      <c r="GOS78" s="32"/>
      <c r="GOT78" s="32"/>
      <c r="GOU78" s="32"/>
      <c r="GOV78" s="32"/>
      <c r="GOW78" s="32"/>
      <c r="GOX78" s="32"/>
      <c r="GOY78" s="32"/>
      <c r="GOZ78" s="32"/>
      <c r="GPA78" s="32"/>
      <c r="GPB78" s="32"/>
      <c r="GPC78" s="32"/>
      <c r="GPD78" s="32"/>
      <c r="GPE78" s="32"/>
      <c r="GPF78" s="32"/>
      <c r="GPG78" s="32"/>
      <c r="GPH78" s="32"/>
      <c r="GPI78" s="32"/>
      <c r="GPJ78" s="32"/>
      <c r="GPK78" s="32"/>
      <c r="GPL78" s="32"/>
      <c r="GPM78" s="32"/>
      <c r="GPN78" s="32"/>
      <c r="GPO78" s="32"/>
      <c r="GPP78" s="32"/>
      <c r="GPQ78" s="32"/>
      <c r="GPR78" s="32"/>
      <c r="GPS78" s="32"/>
      <c r="GPT78" s="32"/>
      <c r="GPU78" s="32"/>
      <c r="GPV78" s="32"/>
      <c r="GPW78" s="32"/>
      <c r="GPX78" s="32"/>
      <c r="GPY78" s="32"/>
      <c r="GPZ78" s="32"/>
      <c r="GQA78" s="32"/>
      <c r="GQB78" s="32"/>
      <c r="GQC78" s="32"/>
      <c r="GQD78" s="32"/>
      <c r="GQE78" s="32"/>
      <c r="GQF78" s="32"/>
      <c r="GQG78" s="32"/>
      <c r="GQH78" s="32"/>
      <c r="GQI78" s="32"/>
      <c r="GQJ78" s="32"/>
      <c r="GQK78" s="32"/>
      <c r="GQL78" s="32"/>
      <c r="GQM78" s="32"/>
      <c r="GQN78" s="32"/>
      <c r="GQO78" s="32"/>
      <c r="GQP78" s="32"/>
      <c r="GQQ78" s="32"/>
      <c r="GQR78" s="32"/>
      <c r="GQS78" s="32"/>
      <c r="GQT78" s="32"/>
      <c r="GQU78" s="32"/>
      <c r="GQV78" s="32"/>
      <c r="GQW78" s="32"/>
      <c r="GQX78" s="32"/>
      <c r="GQY78" s="32"/>
      <c r="GQZ78" s="32"/>
      <c r="GRA78" s="32"/>
      <c r="GRB78" s="32"/>
      <c r="GRC78" s="32"/>
      <c r="GRD78" s="32"/>
      <c r="GRE78" s="32"/>
      <c r="GRF78" s="32"/>
      <c r="GRG78" s="32"/>
      <c r="GRH78" s="32"/>
      <c r="GRI78" s="32"/>
      <c r="GRJ78" s="32"/>
      <c r="GRK78" s="32"/>
      <c r="GRL78" s="32"/>
      <c r="GRM78" s="32"/>
      <c r="GRN78" s="32"/>
      <c r="GRO78" s="32"/>
      <c r="GRP78" s="32"/>
      <c r="GRQ78" s="32"/>
      <c r="GRR78" s="32"/>
      <c r="GRS78" s="32"/>
      <c r="GRT78" s="32"/>
      <c r="GRU78" s="32"/>
      <c r="GRV78" s="32"/>
      <c r="GRW78" s="32"/>
      <c r="GRX78" s="32"/>
      <c r="GRY78" s="32"/>
      <c r="GRZ78" s="32"/>
      <c r="GSA78" s="32"/>
      <c r="GSB78" s="32"/>
      <c r="GSC78" s="32"/>
      <c r="GSD78" s="32"/>
      <c r="GSE78" s="32"/>
      <c r="GSF78" s="32"/>
      <c r="GSG78" s="32"/>
      <c r="GSH78" s="32"/>
      <c r="GSI78" s="32"/>
      <c r="GSJ78" s="32"/>
      <c r="GSK78" s="32"/>
      <c r="GSL78" s="32"/>
      <c r="GSM78" s="32"/>
      <c r="GSN78" s="32"/>
      <c r="GSO78" s="32"/>
      <c r="GSP78" s="32"/>
      <c r="GSQ78" s="32"/>
      <c r="GSR78" s="32"/>
      <c r="GSS78" s="32"/>
      <c r="GST78" s="32"/>
      <c r="GSU78" s="32"/>
      <c r="GSV78" s="32"/>
      <c r="GSW78" s="32"/>
      <c r="GSX78" s="32"/>
      <c r="GSY78" s="32"/>
      <c r="GSZ78" s="32"/>
      <c r="GTA78" s="32"/>
      <c r="GTB78" s="32"/>
      <c r="GTC78" s="32"/>
      <c r="GTD78" s="32"/>
      <c r="GTE78" s="32"/>
      <c r="GTF78" s="32"/>
      <c r="GTG78" s="32"/>
      <c r="GTH78" s="32"/>
      <c r="GTI78" s="32"/>
      <c r="GTJ78" s="32"/>
      <c r="GTK78" s="32"/>
      <c r="GTL78" s="32"/>
      <c r="GTM78" s="32"/>
      <c r="GTN78" s="32"/>
      <c r="GTO78" s="32"/>
      <c r="GTP78" s="32"/>
      <c r="GTQ78" s="32"/>
      <c r="GTR78" s="32"/>
      <c r="GTS78" s="32"/>
      <c r="GTT78" s="32"/>
      <c r="GTU78" s="32"/>
      <c r="GTV78" s="32"/>
      <c r="GTW78" s="32"/>
      <c r="GTX78" s="32"/>
      <c r="GTY78" s="32"/>
      <c r="GTZ78" s="32"/>
      <c r="GUA78" s="32"/>
      <c r="GUB78" s="32"/>
      <c r="GUC78" s="32"/>
      <c r="GUD78" s="32"/>
      <c r="GUE78" s="32"/>
      <c r="GUF78" s="32"/>
      <c r="GUG78" s="32"/>
      <c r="GUH78" s="32"/>
      <c r="GUI78" s="32"/>
      <c r="GUJ78" s="32"/>
      <c r="GUK78" s="32"/>
      <c r="GUL78" s="32"/>
      <c r="GUM78" s="32"/>
      <c r="GUN78" s="32"/>
      <c r="GUO78" s="32"/>
      <c r="GUP78" s="32"/>
      <c r="GUQ78" s="32"/>
      <c r="GUR78" s="32"/>
      <c r="GUS78" s="32"/>
      <c r="GUT78" s="32"/>
      <c r="GUU78" s="32"/>
      <c r="GUV78" s="32"/>
      <c r="GUW78" s="32"/>
      <c r="GUX78" s="32"/>
      <c r="GUY78" s="32"/>
      <c r="GUZ78" s="32"/>
      <c r="GVA78" s="32"/>
      <c r="GVB78" s="32"/>
      <c r="GVC78" s="32"/>
      <c r="GVD78" s="32"/>
      <c r="GVE78" s="32"/>
      <c r="GVF78" s="32"/>
      <c r="GVG78" s="32"/>
      <c r="GVH78" s="32"/>
      <c r="GVI78" s="32"/>
      <c r="GVJ78" s="32"/>
      <c r="GVK78" s="32"/>
      <c r="GVL78" s="32"/>
      <c r="GVM78" s="32"/>
      <c r="GVN78" s="32"/>
      <c r="GVO78" s="32"/>
      <c r="GVP78" s="32"/>
      <c r="GVQ78" s="32"/>
      <c r="GVR78" s="32"/>
      <c r="GVS78" s="32"/>
      <c r="GVT78" s="32"/>
      <c r="GVU78" s="32"/>
      <c r="GVV78" s="32"/>
      <c r="GVW78" s="32"/>
      <c r="GVX78" s="32"/>
      <c r="GVY78" s="32"/>
      <c r="GVZ78" s="32"/>
      <c r="GWA78" s="32"/>
      <c r="GWB78" s="32"/>
      <c r="GWC78" s="32"/>
      <c r="GWD78" s="32"/>
      <c r="GWE78" s="32"/>
      <c r="GWF78" s="32"/>
      <c r="GWG78" s="32"/>
      <c r="GWH78" s="32"/>
      <c r="GWI78" s="32"/>
      <c r="GWJ78" s="32"/>
      <c r="GWK78" s="32"/>
      <c r="GWL78" s="32"/>
      <c r="GWM78" s="32"/>
      <c r="GWN78" s="32"/>
      <c r="GWO78" s="32"/>
      <c r="GWP78" s="32"/>
      <c r="GWQ78" s="32"/>
      <c r="GWR78" s="32"/>
      <c r="GWS78" s="32"/>
      <c r="GWT78" s="32"/>
      <c r="GWU78" s="32"/>
      <c r="GWV78" s="32"/>
      <c r="GWW78" s="32"/>
      <c r="GWX78" s="32"/>
      <c r="GWY78" s="32"/>
      <c r="GWZ78" s="32"/>
      <c r="GXA78" s="32"/>
      <c r="GXB78" s="32"/>
      <c r="GXC78" s="32"/>
      <c r="GXD78" s="32"/>
      <c r="GXE78" s="32"/>
      <c r="GXF78" s="32"/>
      <c r="GXG78" s="32"/>
      <c r="GXH78" s="32"/>
      <c r="GXI78" s="32"/>
      <c r="GXJ78" s="32"/>
      <c r="GXK78" s="32"/>
      <c r="GXL78" s="32"/>
      <c r="GXM78" s="32"/>
      <c r="GXN78" s="32"/>
      <c r="GXO78" s="32"/>
      <c r="GXP78" s="32"/>
      <c r="GXQ78" s="32"/>
      <c r="GXR78" s="32"/>
      <c r="GXS78" s="32"/>
      <c r="GXT78" s="32"/>
      <c r="GXU78" s="32"/>
      <c r="GXV78" s="32"/>
      <c r="GXW78" s="32"/>
      <c r="GXX78" s="32"/>
      <c r="GXY78" s="32"/>
      <c r="GXZ78" s="32"/>
      <c r="GYA78" s="32"/>
      <c r="GYB78" s="32"/>
      <c r="GYC78" s="32"/>
      <c r="GYD78" s="32"/>
      <c r="GYE78" s="32"/>
      <c r="GYF78" s="32"/>
      <c r="GYG78" s="32"/>
      <c r="GYH78" s="32"/>
      <c r="GYI78" s="32"/>
      <c r="GYJ78" s="32"/>
      <c r="GYK78" s="32"/>
      <c r="GYL78" s="32"/>
      <c r="GYM78" s="32"/>
      <c r="GYN78" s="32"/>
      <c r="GYO78" s="32"/>
      <c r="GYP78" s="32"/>
      <c r="GYQ78" s="32"/>
      <c r="GYR78" s="32"/>
      <c r="GYS78" s="32"/>
      <c r="GYT78" s="32"/>
      <c r="GYU78" s="32"/>
      <c r="GYV78" s="32"/>
      <c r="GYW78" s="32"/>
      <c r="GYX78" s="32"/>
      <c r="GYY78" s="32"/>
      <c r="GYZ78" s="32"/>
      <c r="GZA78" s="32"/>
      <c r="GZB78" s="32"/>
      <c r="GZC78" s="32"/>
      <c r="GZD78" s="32"/>
      <c r="GZE78" s="32"/>
      <c r="GZF78" s="32"/>
      <c r="GZG78" s="32"/>
      <c r="GZH78" s="32"/>
      <c r="GZI78" s="32"/>
      <c r="GZJ78" s="32"/>
      <c r="GZK78" s="32"/>
      <c r="GZL78" s="32"/>
      <c r="GZM78" s="32"/>
      <c r="GZN78" s="32"/>
      <c r="GZO78" s="32"/>
      <c r="GZP78" s="32"/>
      <c r="GZQ78" s="32"/>
      <c r="GZR78" s="32"/>
      <c r="GZS78" s="32"/>
      <c r="GZT78" s="32"/>
      <c r="GZU78" s="32"/>
      <c r="GZV78" s="32"/>
      <c r="GZW78" s="32"/>
      <c r="GZX78" s="32"/>
      <c r="GZY78" s="32"/>
      <c r="GZZ78" s="32"/>
      <c r="HAA78" s="32"/>
      <c r="HAB78" s="32"/>
      <c r="HAC78" s="32"/>
      <c r="HAD78" s="32"/>
      <c r="HAE78" s="32"/>
      <c r="HAF78" s="32"/>
      <c r="HAG78" s="32"/>
      <c r="HAH78" s="32"/>
      <c r="HAI78" s="32"/>
      <c r="HAJ78" s="32"/>
      <c r="HAK78" s="32"/>
      <c r="HAL78" s="32"/>
      <c r="HAM78" s="32"/>
      <c r="HAN78" s="32"/>
      <c r="HAO78" s="32"/>
      <c r="HAP78" s="32"/>
      <c r="HAQ78" s="32"/>
      <c r="HAR78" s="32"/>
      <c r="HAS78" s="32"/>
      <c r="HAT78" s="32"/>
      <c r="HAU78" s="32"/>
      <c r="HAV78" s="32"/>
      <c r="HAW78" s="32"/>
      <c r="HAX78" s="32"/>
      <c r="HAY78" s="32"/>
      <c r="HAZ78" s="32"/>
      <c r="HBA78" s="32"/>
      <c r="HBB78" s="32"/>
      <c r="HBC78" s="32"/>
      <c r="HBD78" s="32"/>
      <c r="HBE78" s="32"/>
      <c r="HBF78" s="32"/>
      <c r="HBG78" s="32"/>
      <c r="HBH78" s="32"/>
      <c r="HBI78" s="32"/>
      <c r="HBJ78" s="32"/>
      <c r="HBK78" s="32"/>
      <c r="HBL78" s="32"/>
      <c r="HBM78" s="32"/>
      <c r="HBN78" s="32"/>
      <c r="HBO78" s="32"/>
      <c r="HBP78" s="32"/>
      <c r="HBQ78" s="32"/>
      <c r="HBR78" s="32"/>
      <c r="HBS78" s="32"/>
      <c r="HBT78" s="32"/>
      <c r="HBU78" s="32"/>
      <c r="HBV78" s="32"/>
      <c r="HBW78" s="32"/>
      <c r="HBX78" s="32"/>
      <c r="HBY78" s="32"/>
      <c r="HBZ78" s="32"/>
      <c r="HCA78" s="32"/>
      <c r="HCB78" s="32"/>
      <c r="HCC78" s="32"/>
      <c r="HCD78" s="32"/>
      <c r="HCE78" s="32"/>
      <c r="HCF78" s="32"/>
      <c r="HCG78" s="32"/>
      <c r="HCH78" s="32"/>
      <c r="HCI78" s="32"/>
      <c r="HCJ78" s="32"/>
      <c r="HCK78" s="32"/>
      <c r="HCL78" s="32"/>
      <c r="HCM78" s="32"/>
      <c r="HCN78" s="32"/>
      <c r="HCO78" s="32"/>
      <c r="HCP78" s="32"/>
      <c r="HCQ78" s="32"/>
      <c r="HCR78" s="32"/>
      <c r="HCS78" s="32"/>
      <c r="HCT78" s="32"/>
      <c r="HCU78" s="32"/>
      <c r="HCV78" s="32"/>
      <c r="HCW78" s="32"/>
      <c r="HCX78" s="32"/>
      <c r="HCY78" s="32"/>
      <c r="HCZ78" s="32"/>
      <c r="HDA78" s="32"/>
      <c r="HDB78" s="32"/>
      <c r="HDC78" s="32"/>
      <c r="HDD78" s="32"/>
      <c r="HDE78" s="32"/>
      <c r="HDF78" s="32"/>
      <c r="HDG78" s="32"/>
      <c r="HDH78" s="32"/>
      <c r="HDI78" s="32"/>
      <c r="HDJ78" s="32"/>
      <c r="HDK78" s="32"/>
      <c r="HDL78" s="32"/>
      <c r="HDM78" s="32"/>
      <c r="HDN78" s="32"/>
      <c r="HDO78" s="32"/>
      <c r="HDP78" s="32"/>
      <c r="HDQ78" s="32"/>
      <c r="HDR78" s="32"/>
      <c r="HDS78" s="32"/>
      <c r="HDT78" s="32"/>
      <c r="HDU78" s="32"/>
      <c r="HDV78" s="32"/>
      <c r="HDW78" s="32"/>
      <c r="HDX78" s="32"/>
      <c r="HDY78" s="32"/>
      <c r="HDZ78" s="32"/>
      <c r="HEA78" s="32"/>
      <c r="HEB78" s="32"/>
      <c r="HEC78" s="32"/>
      <c r="HED78" s="32"/>
      <c r="HEE78" s="32"/>
      <c r="HEF78" s="32"/>
      <c r="HEG78" s="32"/>
      <c r="HEH78" s="32"/>
      <c r="HEI78" s="32"/>
      <c r="HEJ78" s="32"/>
      <c r="HEK78" s="32"/>
      <c r="HEL78" s="32"/>
      <c r="HEM78" s="32"/>
      <c r="HEN78" s="32"/>
      <c r="HEO78" s="32"/>
      <c r="HEP78" s="32"/>
      <c r="HEQ78" s="32"/>
      <c r="HER78" s="32"/>
      <c r="HES78" s="32"/>
      <c r="HET78" s="32"/>
      <c r="HEU78" s="32"/>
      <c r="HEV78" s="32"/>
      <c r="HEW78" s="32"/>
      <c r="HEX78" s="32"/>
      <c r="HEY78" s="32"/>
      <c r="HEZ78" s="32"/>
      <c r="HFA78" s="32"/>
      <c r="HFB78" s="32"/>
      <c r="HFC78" s="32"/>
      <c r="HFD78" s="32"/>
      <c r="HFE78" s="32"/>
      <c r="HFF78" s="32"/>
      <c r="HFG78" s="32"/>
      <c r="HFH78" s="32"/>
      <c r="HFI78" s="32"/>
      <c r="HFJ78" s="32"/>
      <c r="HFK78" s="32"/>
      <c r="HFL78" s="32"/>
      <c r="HFM78" s="32"/>
      <c r="HFN78" s="32"/>
      <c r="HFO78" s="32"/>
      <c r="HFP78" s="32"/>
      <c r="HFQ78" s="32"/>
      <c r="HFR78" s="32"/>
      <c r="HFS78" s="32"/>
      <c r="HFT78" s="32"/>
      <c r="HFU78" s="32"/>
      <c r="HFV78" s="32"/>
      <c r="HFW78" s="32"/>
      <c r="HFX78" s="32"/>
      <c r="HFY78" s="32"/>
      <c r="HFZ78" s="32"/>
      <c r="HGA78" s="32"/>
      <c r="HGB78" s="32"/>
      <c r="HGC78" s="32"/>
      <c r="HGD78" s="32"/>
      <c r="HGE78" s="32"/>
      <c r="HGF78" s="32"/>
      <c r="HGG78" s="32"/>
      <c r="HGH78" s="32"/>
      <c r="HGI78" s="32"/>
      <c r="HGJ78" s="32"/>
      <c r="HGK78" s="32"/>
      <c r="HGL78" s="32"/>
      <c r="HGM78" s="32"/>
      <c r="HGN78" s="32"/>
      <c r="HGO78" s="32"/>
      <c r="HGP78" s="32"/>
      <c r="HGQ78" s="32"/>
      <c r="HGR78" s="32"/>
      <c r="HGS78" s="32"/>
      <c r="HGT78" s="32"/>
      <c r="HGU78" s="32"/>
      <c r="HGV78" s="32"/>
      <c r="HGW78" s="32"/>
      <c r="HGX78" s="32"/>
      <c r="HGY78" s="32"/>
      <c r="HGZ78" s="32"/>
      <c r="HHA78" s="32"/>
      <c r="HHB78" s="32"/>
      <c r="HHC78" s="32"/>
      <c r="HHD78" s="32"/>
      <c r="HHE78" s="32"/>
      <c r="HHF78" s="32"/>
      <c r="HHG78" s="32"/>
      <c r="HHH78" s="32"/>
      <c r="HHI78" s="32"/>
      <c r="HHJ78" s="32"/>
      <c r="HHK78" s="32"/>
      <c r="HHL78" s="32"/>
      <c r="HHM78" s="32"/>
      <c r="HHN78" s="32"/>
      <c r="HHO78" s="32"/>
      <c r="HHP78" s="32"/>
      <c r="HHQ78" s="32"/>
      <c r="HHR78" s="32"/>
      <c r="HHS78" s="32"/>
      <c r="HHT78" s="32"/>
      <c r="HHU78" s="32"/>
      <c r="HHV78" s="32"/>
      <c r="HHW78" s="32"/>
      <c r="HHX78" s="32"/>
      <c r="HHY78" s="32"/>
      <c r="HHZ78" s="32"/>
      <c r="HIA78" s="32"/>
      <c r="HIB78" s="32"/>
      <c r="HIC78" s="32"/>
      <c r="HID78" s="32"/>
      <c r="HIE78" s="32"/>
      <c r="HIF78" s="32"/>
      <c r="HIG78" s="32"/>
      <c r="HIH78" s="32"/>
      <c r="HII78" s="32"/>
      <c r="HIJ78" s="32"/>
      <c r="HIK78" s="32"/>
      <c r="HIL78" s="32"/>
      <c r="HIM78" s="32"/>
      <c r="HIN78" s="32"/>
      <c r="HIO78" s="32"/>
      <c r="HIP78" s="32"/>
      <c r="HIQ78" s="32"/>
      <c r="HIR78" s="32"/>
      <c r="HIS78" s="32"/>
      <c r="HIT78" s="32"/>
      <c r="HIU78" s="32"/>
      <c r="HIV78" s="32"/>
      <c r="HIW78" s="32"/>
      <c r="HIX78" s="32"/>
      <c r="HIY78" s="32"/>
      <c r="HIZ78" s="32"/>
      <c r="HJA78" s="32"/>
      <c r="HJB78" s="32"/>
      <c r="HJC78" s="32"/>
      <c r="HJD78" s="32"/>
      <c r="HJE78" s="32"/>
      <c r="HJF78" s="32"/>
      <c r="HJG78" s="32"/>
      <c r="HJH78" s="32"/>
      <c r="HJI78" s="32"/>
      <c r="HJJ78" s="32"/>
      <c r="HJK78" s="32"/>
      <c r="HJL78" s="32"/>
      <c r="HJM78" s="32"/>
      <c r="HJN78" s="32"/>
      <c r="HJO78" s="32"/>
      <c r="HJP78" s="32"/>
      <c r="HJQ78" s="32"/>
      <c r="HJR78" s="32"/>
      <c r="HJS78" s="32"/>
      <c r="HJT78" s="32"/>
      <c r="HJU78" s="32"/>
      <c r="HJV78" s="32"/>
      <c r="HJW78" s="32"/>
      <c r="HJX78" s="32"/>
      <c r="HJY78" s="32"/>
      <c r="HJZ78" s="32"/>
      <c r="HKA78" s="32"/>
      <c r="HKB78" s="32"/>
      <c r="HKC78" s="32"/>
      <c r="HKD78" s="32"/>
      <c r="HKE78" s="32"/>
      <c r="HKF78" s="32"/>
      <c r="HKG78" s="32"/>
      <c r="HKH78" s="32"/>
      <c r="HKI78" s="32"/>
      <c r="HKJ78" s="32"/>
      <c r="HKK78" s="32"/>
      <c r="HKL78" s="32"/>
      <c r="HKM78" s="32"/>
      <c r="HKN78" s="32"/>
      <c r="HKO78" s="32"/>
      <c r="HKP78" s="32"/>
      <c r="HKQ78" s="32"/>
      <c r="HKR78" s="32"/>
      <c r="HKS78" s="32"/>
      <c r="HKT78" s="32"/>
      <c r="HKU78" s="32"/>
      <c r="HKV78" s="32"/>
      <c r="HKW78" s="32"/>
      <c r="HKX78" s="32"/>
      <c r="HKY78" s="32"/>
      <c r="HKZ78" s="32"/>
      <c r="HLA78" s="32"/>
      <c r="HLB78" s="32"/>
      <c r="HLC78" s="32"/>
      <c r="HLD78" s="32"/>
      <c r="HLE78" s="32"/>
      <c r="HLF78" s="32"/>
      <c r="HLG78" s="32"/>
      <c r="HLH78" s="32"/>
      <c r="HLI78" s="32"/>
      <c r="HLJ78" s="32"/>
      <c r="HLK78" s="32"/>
      <c r="HLL78" s="32"/>
      <c r="HLM78" s="32"/>
      <c r="HLN78" s="32"/>
      <c r="HLO78" s="32"/>
      <c r="HLP78" s="32"/>
      <c r="HLQ78" s="32"/>
      <c r="HLR78" s="32"/>
      <c r="HLS78" s="32"/>
      <c r="HLT78" s="32"/>
      <c r="HLU78" s="32"/>
      <c r="HLV78" s="32"/>
      <c r="HLW78" s="32"/>
      <c r="HLX78" s="32"/>
      <c r="HLY78" s="32"/>
      <c r="HLZ78" s="32"/>
      <c r="HMA78" s="32"/>
      <c r="HMB78" s="32"/>
      <c r="HMC78" s="32"/>
      <c r="HMD78" s="32"/>
      <c r="HME78" s="32"/>
      <c r="HMF78" s="32"/>
      <c r="HMG78" s="32"/>
      <c r="HMH78" s="32"/>
      <c r="HMI78" s="32"/>
      <c r="HMJ78" s="32"/>
      <c r="HMK78" s="32"/>
      <c r="HML78" s="32"/>
      <c r="HMM78" s="32"/>
      <c r="HMN78" s="32"/>
      <c r="HMO78" s="32"/>
      <c r="HMP78" s="32"/>
      <c r="HMQ78" s="32"/>
      <c r="HMR78" s="32"/>
      <c r="HMS78" s="32"/>
      <c r="HMT78" s="32"/>
      <c r="HMU78" s="32"/>
      <c r="HMV78" s="32"/>
      <c r="HMW78" s="32"/>
      <c r="HMX78" s="32"/>
      <c r="HMY78" s="32"/>
      <c r="HMZ78" s="32"/>
      <c r="HNA78" s="32"/>
      <c r="HNB78" s="32"/>
      <c r="HNC78" s="32"/>
      <c r="HND78" s="32"/>
      <c r="HNE78" s="32"/>
      <c r="HNF78" s="32"/>
      <c r="HNG78" s="32"/>
      <c r="HNH78" s="32"/>
      <c r="HNI78" s="32"/>
      <c r="HNJ78" s="32"/>
      <c r="HNK78" s="32"/>
      <c r="HNL78" s="32"/>
      <c r="HNM78" s="32"/>
      <c r="HNN78" s="32"/>
      <c r="HNO78" s="32"/>
      <c r="HNP78" s="32"/>
      <c r="HNQ78" s="32"/>
      <c r="HNR78" s="32"/>
      <c r="HNS78" s="32"/>
      <c r="HNT78" s="32"/>
      <c r="HNU78" s="32"/>
      <c r="HNV78" s="32"/>
      <c r="HNW78" s="32"/>
      <c r="HNX78" s="32"/>
      <c r="HNY78" s="32"/>
      <c r="HNZ78" s="32"/>
      <c r="HOA78" s="32"/>
      <c r="HOB78" s="32"/>
      <c r="HOC78" s="32"/>
      <c r="HOD78" s="32"/>
      <c r="HOE78" s="32"/>
      <c r="HOF78" s="32"/>
      <c r="HOG78" s="32"/>
      <c r="HOH78" s="32"/>
      <c r="HOI78" s="32"/>
      <c r="HOJ78" s="32"/>
      <c r="HOK78" s="32"/>
      <c r="HOL78" s="32"/>
      <c r="HOM78" s="32"/>
      <c r="HON78" s="32"/>
      <c r="HOO78" s="32"/>
      <c r="HOP78" s="32"/>
      <c r="HOQ78" s="32"/>
      <c r="HOR78" s="32"/>
      <c r="HOS78" s="32"/>
      <c r="HOT78" s="32"/>
      <c r="HOU78" s="32"/>
      <c r="HOV78" s="32"/>
      <c r="HOW78" s="32"/>
      <c r="HOX78" s="32"/>
      <c r="HOY78" s="32"/>
      <c r="HOZ78" s="32"/>
      <c r="HPA78" s="32"/>
      <c r="HPB78" s="32"/>
      <c r="HPC78" s="32"/>
      <c r="HPD78" s="32"/>
      <c r="HPE78" s="32"/>
      <c r="HPF78" s="32"/>
      <c r="HPG78" s="32"/>
      <c r="HPH78" s="32"/>
      <c r="HPI78" s="32"/>
      <c r="HPJ78" s="32"/>
      <c r="HPK78" s="32"/>
      <c r="HPL78" s="32"/>
      <c r="HPM78" s="32"/>
      <c r="HPN78" s="32"/>
      <c r="HPO78" s="32"/>
      <c r="HPP78" s="32"/>
      <c r="HPQ78" s="32"/>
      <c r="HPR78" s="32"/>
      <c r="HPS78" s="32"/>
      <c r="HPT78" s="32"/>
      <c r="HPU78" s="32"/>
      <c r="HPV78" s="32"/>
      <c r="HPW78" s="32"/>
      <c r="HPX78" s="32"/>
      <c r="HPY78" s="32"/>
      <c r="HPZ78" s="32"/>
      <c r="HQA78" s="32"/>
      <c r="HQB78" s="32"/>
      <c r="HQC78" s="32"/>
      <c r="HQD78" s="32"/>
      <c r="HQE78" s="32"/>
      <c r="HQF78" s="32"/>
      <c r="HQG78" s="32"/>
      <c r="HQH78" s="32"/>
      <c r="HQI78" s="32"/>
      <c r="HQJ78" s="32"/>
      <c r="HQK78" s="32"/>
      <c r="HQL78" s="32"/>
      <c r="HQM78" s="32"/>
      <c r="HQN78" s="32"/>
      <c r="HQO78" s="32"/>
      <c r="HQP78" s="32"/>
      <c r="HQQ78" s="32"/>
      <c r="HQR78" s="32"/>
      <c r="HQS78" s="32"/>
      <c r="HQT78" s="32"/>
      <c r="HQU78" s="32"/>
      <c r="HQV78" s="32"/>
      <c r="HQW78" s="32"/>
      <c r="HQX78" s="32"/>
      <c r="HQY78" s="32"/>
      <c r="HQZ78" s="32"/>
      <c r="HRA78" s="32"/>
      <c r="HRB78" s="32"/>
      <c r="HRC78" s="32"/>
      <c r="HRD78" s="32"/>
      <c r="HRE78" s="32"/>
      <c r="HRF78" s="32"/>
      <c r="HRG78" s="32"/>
      <c r="HRH78" s="32"/>
      <c r="HRI78" s="32"/>
      <c r="HRJ78" s="32"/>
      <c r="HRK78" s="32"/>
      <c r="HRL78" s="32"/>
      <c r="HRM78" s="32"/>
      <c r="HRN78" s="32"/>
      <c r="HRO78" s="32"/>
      <c r="HRP78" s="32"/>
      <c r="HRQ78" s="32"/>
      <c r="HRR78" s="32"/>
      <c r="HRS78" s="32"/>
      <c r="HRT78" s="32"/>
      <c r="HRU78" s="32"/>
      <c r="HRV78" s="32"/>
      <c r="HRW78" s="32"/>
      <c r="HRX78" s="32"/>
      <c r="HRY78" s="32"/>
      <c r="HRZ78" s="32"/>
      <c r="HSA78" s="32"/>
      <c r="HSB78" s="32"/>
      <c r="HSC78" s="32"/>
      <c r="HSD78" s="32"/>
      <c r="HSE78" s="32"/>
      <c r="HSF78" s="32"/>
      <c r="HSG78" s="32"/>
      <c r="HSH78" s="32"/>
      <c r="HSI78" s="32"/>
      <c r="HSJ78" s="32"/>
      <c r="HSK78" s="32"/>
      <c r="HSL78" s="32"/>
      <c r="HSM78" s="32"/>
      <c r="HSN78" s="32"/>
      <c r="HSO78" s="32"/>
      <c r="HSP78" s="32"/>
      <c r="HSQ78" s="32"/>
      <c r="HSR78" s="32"/>
      <c r="HSS78" s="32"/>
      <c r="HST78" s="32"/>
      <c r="HSU78" s="32"/>
      <c r="HSV78" s="32"/>
      <c r="HSW78" s="32"/>
      <c r="HSX78" s="32"/>
      <c r="HSY78" s="32"/>
      <c r="HSZ78" s="32"/>
      <c r="HTA78" s="32"/>
      <c r="HTB78" s="32"/>
      <c r="HTC78" s="32"/>
      <c r="HTD78" s="32"/>
      <c r="HTE78" s="32"/>
      <c r="HTF78" s="32"/>
      <c r="HTG78" s="32"/>
      <c r="HTH78" s="32"/>
      <c r="HTI78" s="32"/>
      <c r="HTJ78" s="32"/>
      <c r="HTK78" s="32"/>
      <c r="HTL78" s="32"/>
      <c r="HTM78" s="32"/>
      <c r="HTN78" s="32"/>
      <c r="HTO78" s="32"/>
      <c r="HTP78" s="32"/>
      <c r="HTQ78" s="32"/>
      <c r="HTR78" s="32"/>
      <c r="HTS78" s="32"/>
      <c r="HTT78" s="32"/>
      <c r="HTU78" s="32"/>
      <c r="HTV78" s="32"/>
      <c r="HTW78" s="32"/>
      <c r="HTX78" s="32"/>
      <c r="HTY78" s="32"/>
      <c r="HTZ78" s="32"/>
      <c r="HUA78" s="32"/>
      <c r="HUB78" s="32"/>
      <c r="HUC78" s="32"/>
      <c r="HUD78" s="32"/>
      <c r="HUE78" s="32"/>
      <c r="HUF78" s="32"/>
      <c r="HUG78" s="32"/>
      <c r="HUH78" s="32"/>
      <c r="HUI78" s="32"/>
      <c r="HUJ78" s="32"/>
      <c r="HUK78" s="32"/>
      <c r="HUL78" s="32"/>
      <c r="HUM78" s="32"/>
      <c r="HUN78" s="32"/>
      <c r="HUO78" s="32"/>
      <c r="HUP78" s="32"/>
      <c r="HUQ78" s="32"/>
      <c r="HUR78" s="32"/>
      <c r="HUS78" s="32"/>
      <c r="HUT78" s="32"/>
      <c r="HUU78" s="32"/>
      <c r="HUV78" s="32"/>
      <c r="HUW78" s="32"/>
      <c r="HUX78" s="32"/>
      <c r="HUY78" s="32"/>
      <c r="HUZ78" s="32"/>
      <c r="HVA78" s="32"/>
      <c r="HVB78" s="32"/>
      <c r="HVC78" s="32"/>
      <c r="HVD78" s="32"/>
      <c r="HVE78" s="32"/>
      <c r="HVF78" s="32"/>
      <c r="HVG78" s="32"/>
      <c r="HVH78" s="32"/>
      <c r="HVI78" s="32"/>
      <c r="HVJ78" s="32"/>
      <c r="HVK78" s="32"/>
      <c r="HVL78" s="32"/>
      <c r="HVM78" s="32"/>
      <c r="HVN78" s="32"/>
      <c r="HVO78" s="32"/>
      <c r="HVP78" s="32"/>
      <c r="HVQ78" s="32"/>
      <c r="HVR78" s="32"/>
      <c r="HVS78" s="32"/>
      <c r="HVT78" s="32"/>
      <c r="HVU78" s="32"/>
      <c r="HVV78" s="32"/>
      <c r="HVW78" s="32"/>
      <c r="HVX78" s="32"/>
      <c r="HVY78" s="32"/>
      <c r="HVZ78" s="32"/>
      <c r="HWA78" s="32"/>
      <c r="HWB78" s="32"/>
      <c r="HWC78" s="32"/>
      <c r="HWD78" s="32"/>
      <c r="HWE78" s="32"/>
      <c r="HWF78" s="32"/>
      <c r="HWG78" s="32"/>
      <c r="HWH78" s="32"/>
      <c r="HWI78" s="32"/>
      <c r="HWJ78" s="32"/>
      <c r="HWK78" s="32"/>
      <c r="HWL78" s="32"/>
      <c r="HWM78" s="32"/>
      <c r="HWN78" s="32"/>
      <c r="HWO78" s="32"/>
      <c r="HWP78" s="32"/>
      <c r="HWQ78" s="32"/>
      <c r="HWR78" s="32"/>
      <c r="HWS78" s="32"/>
      <c r="HWT78" s="32"/>
      <c r="HWU78" s="32"/>
      <c r="HWV78" s="32"/>
      <c r="HWW78" s="32"/>
      <c r="HWX78" s="32"/>
      <c r="HWY78" s="32"/>
      <c r="HWZ78" s="32"/>
      <c r="HXA78" s="32"/>
      <c r="HXB78" s="32"/>
      <c r="HXC78" s="32"/>
      <c r="HXD78" s="32"/>
      <c r="HXE78" s="32"/>
      <c r="HXF78" s="32"/>
      <c r="HXG78" s="32"/>
      <c r="HXH78" s="32"/>
      <c r="HXI78" s="32"/>
      <c r="HXJ78" s="32"/>
      <c r="HXK78" s="32"/>
      <c r="HXL78" s="32"/>
      <c r="HXM78" s="32"/>
      <c r="HXN78" s="32"/>
      <c r="HXO78" s="32"/>
      <c r="HXP78" s="32"/>
      <c r="HXQ78" s="32"/>
      <c r="HXR78" s="32"/>
      <c r="HXS78" s="32"/>
      <c r="HXT78" s="32"/>
      <c r="HXU78" s="32"/>
      <c r="HXV78" s="32"/>
      <c r="HXW78" s="32"/>
      <c r="HXX78" s="32"/>
      <c r="HXY78" s="32"/>
      <c r="HXZ78" s="32"/>
      <c r="HYA78" s="32"/>
      <c r="HYB78" s="32"/>
      <c r="HYC78" s="32"/>
      <c r="HYD78" s="32"/>
      <c r="HYE78" s="32"/>
      <c r="HYF78" s="32"/>
      <c r="HYG78" s="32"/>
      <c r="HYH78" s="32"/>
      <c r="HYI78" s="32"/>
      <c r="HYJ78" s="32"/>
      <c r="HYK78" s="32"/>
      <c r="HYL78" s="32"/>
      <c r="HYM78" s="32"/>
      <c r="HYN78" s="32"/>
      <c r="HYO78" s="32"/>
      <c r="HYP78" s="32"/>
      <c r="HYQ78" s="32"/>
      <c r="HYR78" s="32"/>
      <c r="HYS78" s="32"/>
      <c r="HYT78" s="32"/>
      <c r="HYU78" s="32"/>
      <c r="HYV78" s="32"/>
      <c r="HYW78" s="32"/>
      <c r="HYX78" s="32"/>
      <c r="HYY78" s="32"/>
      <c r="HYZ78" s="32"/>
      <c r="HZA78" s="32"/>
      <c r="HZB78" s="32"/>
      <c r="HZC78" s="32"/>
      <c r="HZD78" s="32"/>
      <c r="HZE78" s="32"/>
      <c r="HZF78" s="32"/>
      <c r="HZG78" s="32"/>
      <c r="HZH78" s="32"/>
      <c r="HZI78" s="32"/>
      <c r="HZJ78" s="32"/>
      <c r="HZK78" s="32"/>
      <c r="HZL78" s="32"/>
      <c r="HZM78" s="32"/>
      <c r="HZN78" s="32"/>
      <c r="HZO78" s="32"/>
      <c r="HZP78" s="32"/>
      <c r="HZQ78" s="32"/>
      <c r="HZR78" s="32"/>
      <c r="HZS78" s="32"/>
      <c r="HZT78" s="32"/>
      <c r="HZU78" s="32"/>
      <c r="HZV78" s="32"/>
      <c r="HZW78" s="32"/>
      <c r="HZX78" s="32"/>
      <c r="HZY78" s="32"/>
      <c r="HZZ78" s="32"/>
      <c r="IAA78" s="32"/>
      <c r="IAB78" s="32"/>
      <c r="IAC78" s="32"/>
      <c r="IAD78" s="32"/>
      <c r="IAE78" s="32"/>
      <c r="IAF78" s="32"/>
      <c r="IAG78" s="32"/>
      <c r="IAH78" s="32"/>
      <c r="IAI78" s="32"/>
      <c r="IAJ78" s="32"/>
      <c r="IAK78" s="32"/>
      <c r="IAL78" s="32"/>
      <c r="IAM78" s="32"/>
      <c r="IAN78" s="32"/>
      <c r="IAO78" s="32"/>
      <c r="IAP78" s="32"/>
      <c r="IAQ78" s="32"/>
      <c r="IAR78" s="32"/>
      <c r="IAS78" s="32"/>
      <c r="IAT78" s="32"/>
      <c r="IAU78" s="32"/>
      <c r="IAV78" s="32"/>
      <c r="IAW78" s="32"/>
      <c r="IAX78" s="32"/>
      <c r="IAY78" s="32"/>
      <c r="IAZ78" s="32"/>
      <c r="IBA78" s="32"/>
      <c r="IBB78" s="32"/>
      <c r="IBC78" s="32"/>
      <c r="IBD78" s="32"/>
      <c r="IBE78" s="32"/>
      <c r="IBF78" s="32"/>
      <c r="IBG78" s="32"/>
      <c r="IBH78" s="32"/>
      <c r="IBI78" s="32"/>
      <c r="IBJ78" s="32"/>
      <c r="IBK78" s="32"/>
      <c r="IBL78" s="32"/>
      <c r="IBM78" s="32"/>
      <c r="IBN78" s="32"/>
      <c r="IBO78" s="32"/>
      <c r="IBP78" s="32"/>
      <c r="IBQ78" s="32"/>
      <c r="IBR78" s="32"/>
      <c r="IBS78" s="32"/>
      <c r="IBT78" s="32"/>
      <c r="IBU78" s="32"/>
      <c r="IBV78" s="32"/>
      <c r="IBW78" s="32"/>
      <c r="IBX78" s="32"/>
      <c r="IBY78" s="32"/>
      <c r="IBZ78" s="32"/>
      <c r="ICA78" s="32"/>
      <c r="ICB78" s="32"/>
      <c r="ICC78" s="32"/>
      <c r="ICD78" s="32"/>
      <c r="ICE78" s="32"/>
      <c r="ICF78" s="32"/>
      <c r="ICG78" s="32"/>
      <c r="ICH78" s="32"/>
      <c r="ICI78" s="32"/>
      <c r="ICJ78" s="32"/>
      <c r="ICK78" s="32"/>
      <c r="ICL78" s="32"/>
      <c r="ICM78" s="32"/>
      <c r="ICN78" s="32"/>
      <c r="ICO78" s="32"/>
      <c r="ICP78" s="32"/>
      <c r="ICQ78" s="32"/>
      <c r="ICR78" s="32"/>
      <c r="ICS78" s="32"/>
      <c r="ICT78" s="32"/>
      <c r="ICU78" s="32"/>
      <c r="ICV78" s="32"/>
      <c r="ICW78" s="32"/>
      <c r="ICX78" s="32"/>
      <c r="ICY78" s="32"/>
      <c r="ICZ78" s="32"/>
      <c r="IDA78" s="32"/>
      <c r="IDB78" s="32"/>
      <c r="IDC78" s="32"/>
      <c r="IDD78" s="32"/>
      <c r="IDE78" s="32"/>
      <c r="IDF78" s="32"/>
      <c r="IDG78" s="32"/>
      <c r="IDH78" s="32"/>
      <c r="IDI78" s="32"/>
      <c r="IDJ78" s="32"/>
      <c r="IDK78" s="32"/>
      <c r="IDL78" s="32"/>
      <c r="IDM78" s="32"/>
      <c r="IDN78" s="32"/>
      <c r="IDO78" s="32"/>
      <c r="IDP78" s="32"/>
      <c r="IDQ78" s="32"/>
      <c r="IDR78" s="32"/>
      <c r="IDS78" s="32"/>
      <c r="IDT78" s="32"/>
      <c r="IDU78" s="32"/>
      <c r="IDV78" s="32"/>
      <c r="IDW78" s="32"/>
      <c r="IDX78" s="32"/>
      <c r="IDY78" s="32"/>
      <c r="IDZ78" s="32"/>
      <c r="IEA78" s="32"/>
      <c r="IEB78" s="32"/>
      <c r="IEC78" s="32"/>
      <c r="IED78" s="32"/>
      <c r="IEE78" s="32"/>
      <c r="IEF78" s="32"/>
      <c r="IEG78" s="32"/>
      <c r="IEH78" s="32"/>
      <c r="IEI78" s="32"/>
      <c r="IEJ78" s="32"/>
      <c r="IEK78" s="32"/>
      <c r="IEL78" s="32"/>
      <c r="IEM78" s="32"/>
      <c r="IEN78" s="32"/>
      <c r="IEO78" s="32"/>
      <c r="IEP78" s="32"/>
      <c r="IEQ78" s="32"/>
      <c r="IER78" s="32"/>
      <c r="IES78" s="32"/>
      <c r="IET78" s="32"/>
      <c r="IEU78" s="32"/>
      <c r="IEV78" s="32"/>
      <c r="IEW78" s="32"/>
      <c r="IEX78" s="32"/>
      <c r="IEY78" s="32"/>
      <c r="IEZ78" s="32"/>
      <c r="IFA78" s="32"/>
      <c r="IFB78" s="32"/>
      <c r="IFC78" s="32"/>
      <c r="IFD78" s="32"/>
      <c r="IFE78" s="32"/>
      <c r="IFF78" s="32"/>
      <c r="IFG78" s="32"/>
      <c r="IFH78" s="32"/>
      <c r="IFI78" s="32"/>
      <c r="IFJ78" s="32"/>
      <c r="IFK78" s="32"/>
      <c r="IFL78" s="32"/>
      <c r="IFM78" s="32"/>
      <c r="IFN78" s="32"/>
      <c r="IFO78" s="32"/>
      <c r="IFP78" s="32"/>
      <c r="IFQ78" s="32"/>
      <c r="IFR78" s="32"/>
      <c r="IFS78" s="32"/>
      <c r="IFT78" s="32"/>
      <c r="IFU78" s="32"/>
      <c r="IFV78" s="32"/>
      <c r="IFW78" s="32"/>
      <c r="IFX78" s="32"/>
      <c r="IFY78" s="32"/>
      <c r="IFZ78" s="32"/>
      <c r="IGA78" s="32"/>
      <c r="IGB78" s="32"/>
      <c r="IGC78" s="32"/>
      <c r="IGD78" s="32"/>
      <c r="IGE78" s="32"/>
      <c r="IGF78" s="32"/>
      <c r="IGG78" s="32"/>
      <c r="IGH78" s="32"/>
      <c r="IGI78" s="32"/>
      <c r="IGJ78" s="32"/>
      <c r="IGK78" s="32"/>
      <c r="IGL78" s="32"/>
      <c r="IGM78" s="32"/>
      <c r="IGN78" s="32"/>
      <c r="IGO78" s="32"/>
      <c r="IGP78" s="32"/>
      <c r="IGQ78" s="32"/>
      <c r="IGR78" s="32"/>
      <c r="IGS78" s="32"/>
      <c r="IGT78" s="32"/>
      <c r="IGU78" s="32"/>
      <c r="IGV78" s="32"/>
      <c r="IGW78" s="32"/>
      <c r="IGX78" s="32"/>
      <c r="IGY78" s="32"/>
      <c r="IGZ78" s="32"/>
      <c r="IHA78" s="32"/>
      <c r="IHB78" s="32"/>
      <c r="IHC78" s="32"/>
      <c r="IHD78" s="32"/>
      <c r="IHE78" s="32"/>
      <c r="IHF78" s="32"/>
      <c r="IHG78" s="32"/>
      <c r="IHH78" s="32"/>
      <c r="IHI78" s="32"/>
      <c r="IHJ78" s="32"/>
      <c r="IHK78" s="32"/>
      <c r="IHL78" s="32"/>
      <c r="IHM78" s="32"/>
      <c r="IHN78" s="32"/>
      <c r="IHO78" s="32"/>
      <c r="IHP78" s="32"/>
      <c r="IHQ78" s="32"/>
      <c r="IHR78" s="32"/>
      <c r="IHS78" s="32"/>
      <c r="IHT78" s="32"/>
      <c r="IHU78" s="32"/>
      <c r="IHV78" s="32"/>
      <c r="IHW78" s="32"/>
      <c r="IHX78" s="32"/>
      <c r="IHY78" s="32"/>
      <c r="IHZ78" s="32"/>
      <c r="IIA78" s="32"/>
      <c r="IIB78" s="32"/>
      <c r="IIC78" s="32"/>
      <c r="IID78" s="32"/>
      <c r="IIE78" s="32"/>
      <c r="IIF78" s="32"/>
      <c r="IIG78" s="32"/>
      <c r="IIH78" s="32"/>
      <c r="III78" s="32"/>
      <c r="IIJ78" s="32"/>
      <c r="IIK78" s="32"/>
      <c r="IIL78" s="32"/>
      <c r="IIM78" s="32"/>
      <c r="IIN78" s="32"/>
      <c r="IIO78" s="32"/>
      <c r="IIP78" s="32"/>
      <c r="IIQ78" s="32"/>
      <c r="IIR78" s="32"/>
      <c r="IIS78" s="32"/>
      <c r="IIT78" s="32"/>
      <c r="IIU78" s="32"/>
      <c r="IIV78" s="32"/>
      <c r="IIW78" s="32"/>
      <c r="IIX78" s="32"/>
      <c r="IIY78" s="32"/>
      <c r="IIZ78" s="32"/>
      <c r="IJA78" s="32"/>
      <c r="IJB78" s="32"/>
      <c r="IJC78" s="32"/>
      <c r="IJD78" s="32"/>
      <c r="IJE78" s="32"/>
      <c r="IJF78" s="32"/>
      <c r="IJG78" s="32"/>
      <c r="IJH78" s="32"/>
      <c r="IJI78" s="32"/>
      <c r="IJJ78" s="32"/>
      <c r="IJK78" s="32"/>
      <c r="IJL78" s="32"/>
      <c r="IJM78" s="32"/>
      <c r="IJN78" s="32"/>
      <c r="IJO78" s="32"/>
      <c r="IJP78" s="32"/>
      <c r="IJQ78" s="32"/>
      <c r="IJR78" s="32"/>
      <c r="IJS78" s="32"/>
      <c r="IJT78" s="32"/>
      <c r="IJU78" s="32"/>
      <c r="IJV78" s="32"/>
      <c r="IJW78" s="32"/>
      <c r="IJX78" s="32"/>
      <c r="IJY78" s="32"/>
      <c r="IJZ78" s="32"/>
      <c r="IKA78" s="32"/>
      <c r="IKB78" s="32"/>
      <c r="IKC78" s="32"/>
      <c r="IKD78" s="32"/>
      <c r="IKE78" s="32"/>
      <c r="IKF78" s="32"/>
      <c r="IKG78" s="32"/>
      <c r="IKH78" s="32"/>
      <c r="IKI78" s="32"/>
      <c r="IKJ78" s="32"/>
      <c r="IKK78" s="32"/>
      <c r="IKL78" s="32"/>
      <c r="IKM78" s="32"/>
      <c r="IKN78" s="32"/>
      <c r="IKO78" s="32"/>
      <c r="IKP78" s="32"/>
      <c r="IKQ78" s="32"/>
      <c r="IKR78" s="32"/>
      <c r="IKS78" s="32"/>
      <c r="IKT78" s="32"/>
      <c r="IKU78" s="32"/>
      <c r="IKV78" s="32"/>
      <c r="IKW78" s="32"/>
      <c r="IKX78" s="32"/>
      <c r="IKY78" s="32"/>
      <c r="IKZ78" s="32"/>
      <c r="ILA78" s="32"/>
      <c r="ILB78" s="32"/>
      <c r="ILC78" s="32"/>
      <c r="ILD78" s="32"/>
      <c r="ILE78" s="32"/>
      <c r="ILF78" s="32"/>
      <c r="ILG78" s="32"/>
      <c r="ILH78" s="32"/>
      <c r="ILI78" s="32"/>
      <c r="ILJ78" s="32"/>
      <c r="ILK78" s="32"/>
      <c r="ILL78" s="32"/>
      <c r="ILM78" s="32"/>
      <c r="ILN78" s="32"/>
      <c r="ILO78" s="32"/>
      <c r="ILP78" s="32"/>
      <c r="ILQ78" s="32"/>
      <c r="ILR78" s="32"/>
      <c r="ILS78" s="32"/>
      <c r="ILT78" s="32"/>
      <c r="ILU78" s="32"/>
      <c r="ILV78" s="32"/>
      <c r="ILW78" s="32"/>
      <c r="ILX78" s="32"/>
      <c r="ILY78" s="32"/>
      <c r="ILZ78" s="32"/>
      <c r="IMA78" s="32"/>
      <c r="IMB78" s="32"/>
      <c r="IMC78" s="32"/>
      <c r="IMD78" s="32"/>
      <c r="IME78" s="32"/>
      <c r="IMF78" s="32"/>
      <c r="IMG78" s="32"/>
      <c r="IMH78" s="32"/>
      <c r="IMI78" s="32"/>
      <c r="IMJ78" s="32"/>
      <c r="IMK78" s="32"/>
      <c r="IML78" s="32"/>
      <c r="IMM78" s="32"/>
      <c r="IMN78" s="32"/>
      <c r="IMO78" s="32"/>
      <c r="IMP78" s="32"/>
      <c r="IMQ78" s="32"/>
      <c r="IMR78" s="32"/>
      <c r="IMS78" s="32"/>
      <c r="IMT78" s="32"/>
      <c r="IMU78" s="32"/>
      <c r="IMV78" s="32"/>
      <c r="IMW78" s="32"/>
      <c r="IMX78" s="32"/>
      <c r="IMY78" s="32"/>
      <c r="IMZ78" s="32"/>
      <c r="INA78" s="32"/>
      <c r="INB78" s="32"/>
      <c r="INC78" s="32"/>
      <c r="IND78" s="32"/>
      <c r="INE78" s="32"/>
      <c r="INF78" s="32"/>
      <c r="ING78" s="32"/>
      <c r="INH78" s="32"/>
      <c r="INI78" s="32"/>
      <c r="INJ78" s="32"/>
      <c r="INK78" s="32"/>
      <c r="INL78" s="32"/>
      <c r="INM78" s="32"/>
      <c r="INN78" s="32"/>
      <c r="INO78" s="32"/>
      <c r="INP78" s="32"/>
      <c r="INQ78" s="32"/>
      <c r="INR78" s="32"/>
      <c r="INS78" s="32"/>
      <c r="INT78" s="32"/>
      <c r="INU78" s="32"/>
      <c r="INV78" s="32"/>
      <c r="INW78" s="32"/>
      <c r="INX78" s="32"/>
      <c r="INY78" s="32"/>
      <c r="INZ78" s="32"/>
      <c r="IOA78" s="32"/>
      <c r="IOB78" s="32"/>
      <c r="IOC78" s="32"/>
      <c r="IOD78" s="32"/>
      <c r="IOE78" s="32"/>
      <c r="IOF78" s="32"/>
      <c r="IOG78" s="32"/>
      <c r="IOH78" s="32"/>
      <c r="IOI78" s="32"/>
      <c r="IOJ78" s="32"/>
      <c r="IOK78" s="32"/>
      <c r="IOL78" s="32"/>
      <c r="IOM78" s="32"/>
      <c r="ION78" s="32"/>
      <c r="IOO78" s="32"/>
      <c r="IOP78" s="32"/>
      <c r="IOQ78" s="32"/>
      <c r="IOR78" s="32"/>
      <c r="IOS78" s="32"/>
      <c r="IOT78" s="32"/>
      <c r="IOU78" s="32"/>
      <c r="IOV78" s="32"/>
      <c r="IOW78" s="32"/>
      <c r="IOX78" s="32"/>
      <c r="IOY78" s="32"/>
      <c r="IOZ78" s="32"/>
      <c r="IPA78" s="32"/>
      <c r="IPB78" s="32"/>
      <c r="IPC78" s="32"/>
      <c r="IPD78" s="32"/>
      <c r="IPE78" s="32"/>
      <c r="IPF78" s="32"/>
      <c r="IPG78" s="32"/>
      <c r="IPH78" s="32"/>
      <c r="IPI78" s="32"/>
      <c r="IPJ78" s="32"/>
      <c r="IPK78" s="32"/>
      <c r="IPL78" s="32"/>
      <c r="IPM78" s="32"/>
      <c r="IPN78" s="32"/>
      <c r="IPO78" s="32"/>
      <c r="IPP78" s="32"/>
      <c r="IPQ78" s="32"/>
      <c r="IPR78" s="32"/>
      <c r="IPS78" s="32"/>
      <c r="IPT78" s="32"/>
      <c r="IPU78" s="32"/>
      <c r="IPV78" s="32"/>
      <c r="IPW78" s="32"/>
      <c r="IPX78" s="32"/>
      <c r="IPY78" s="32"/>
      <c r="IPZ78" s="32"/>
      <c r="IQA78" s="32"/>
      <c r="IQB78" s="32"/>
      <c r="IQC78" s="32"/>
      <c r="IQD78" s="32"/>
      <c r="IQE78" s="32"/>
      <c r="IQF78" s="32"/>
      <c r="IQG78" s="32"/>
      <c r="IQH78" s="32"/>
      <c r="IQI78" s="32"/>
      <c r="IQJ78" s="32"/>
      <c r="IQK78" s="32"/>
      <c r="IQL78" s="32"/>
      <c r="IQM78" s="32"/>
      <c r="IQN78" s="32"/>
      <c r="IQO78" s="32"/>
      <c r="IQP78" s="32"/>
      <c r="IQQ78" s="32"/>
      <c r="IQR78" s="32"/>
      <c r="IQS78" s="32"/>
      <c r="IQT78" s="32"/>
      <c r="IQU78" s="32"/>
      <c r="IQV78" s="32"/>
      <c r="IQW78" s="32"/>
      <c r="IQX78" s="32"/>
      <c r="IQY78" s="32"/>
      <c r="IQZ78" s="32"/>
      <c r="IRA78" s="32"/>
      <c r="IRB78" s="32"/>
      <c r="IRC78" s="32"/>
      <c r="IRD78" s="32"/>
      <c r="IRE78" s="32"/>
      <c r="IRF78" s="32"/>
      <c r="IRG78" s="32"/>
      <c r="IRH78" s="32"/>
      <c r="IRI78" s="32"/>
      <c r="IRJ78" s="32"/>
      <c r="IRK78" s="32"/>
      <c r="IRL78" s="32"/>
      <c r="IRM78" s="32"/>
      <c r="IRN78" s="32"/>
      <c r="IRO78" s="32"/>
      <c r="IRP78" s="32"/>
      <c r="IRQ78" s="32"/>
      <c r="IRR78" s="32"/>
      <c r="IRS78" s="32"/>
      <c r="IRT78" s="32"/>
      <c r="IRU78" s="32"/>
      <c r="IRV78" s="32"/>
      <c r="IRW78" s="32"/>
      <c r="IRX78" s="32"/>
      <c r="IRY78" s="32"/>
      <c r="IRZ78" s="32"/>
      <c r="ISA78" s="32"/>
      <c r="ISB78" s="32"/>
      <c r="ISC78" s="32"/>
      <c r="ISD78" s="32"/>
      <c r="ISE78" s="32"/>
      <c r="ISF78" s="32"/>
      <c r="ISG78" s="32"/>
      <c r="ISH78" s="32"/>
      <c r="ISI78" s="32"/>
      <c r="ISJ78" s="32"/>
      <c r="ISK78" s="32"/>
      <c r="ISL78" s="32"/>
      <c r="ISM78" s="32"/>
      <c r="ISN78" s="32"/>
      <c r="ISO78" s="32"/>
      <c r="ISP78" s="32"/>
      <c r="ISQ78" s="32"/>
      <c r="ISR78" s="32"/>
      <c r="ISS78" s="32"/>
      <c r="IST78" s="32"/>
      <c r="ISU78" s="32"/>
      <c r="ISV78" s="32"/>
      <c r="ISW78" s="32"/>
      <c r="ISX78" s="32"/>
      <c r="ISY78" s="32"/>
      <c r="ISZ78" s="32"/>
      <c r="ITA78" s="32"/>
      <c r="ITB78" s="32"/>
      <c r="ITC78" s="32"/>
      <c r="ITD78" s="32"/>
      <c r="ITE78" s="32"/>
      <c r="ITF78" s="32"/>
      <c r="ITG78" s="32"/>
      <c r="ITH78" s="32"/>
      <c r="ITI78" s="32"/>
      <c r="ITJ78" s="32"/>
      <c r="ITK78" s="32"/>
      <c r="ITL78" s="32"/>
      <c r="ITM78" s="32"/>
      <c r="ITN78" s="32"/>
      <c r="ITO78" s="32"/>
      <c r="ITP78" s="32"/>
      <c r="ITQ78" s="32"/>
      <c r="ITR78" s="32"/>
      <c r="ITS78" s="32"/>
      <c r="ITT78" s="32"/>
      <c r="ITU78" s="32"/>
      <c r="ITV78" s="32"/>
      <c r="ITW78" s="32"/>
      <c r="ITX78" s="32"/>
      <c r="ITY78" s="32"/>
      <c r="ITZ78" s="32"/>
      <c r="IUA78" s="32"/>
      <c r="IUB78" s="32"/>
      <c r="IUC78" s="32"/>
      <c r="IUD78" s="32"/>
      <c r="IUE78" s="32"/>
      <c r="IUF78" s="32"/>
      <c r="IUG78" s="32"/>
      <c r="IUH78" s="32"/>
      <c r="IUI78" s="32"/>
      <c r="IUJ78" s="32"/>
      <c r="IUK78" s="32"/>
      <c r="IUL78" s="32"/>
      <c r="IUM78" s="32"/>
      <c r="IUN78" s="32"/>
      <c r="IUO78" s="32"/>
      <c r="IUP78" s="32"/>
      <c r="IUQ78" s="32"/>
      <c r="IUR78" s="32"/>
      <c r="IUS78" s="32"/>
      <c r="IUT78" s="32"/>
      <c r="IUU78" s="32"/>
      <c r="IUV78" s="32"/>
      <c r="IUW78" s="32"/>
      <c r="IUX78" s="32"/>
      <c r="IUY78" s="32"/>
      <c r="IUZ78" s="32"/>
      <c r="IVA78" s="32"/>
      <c r="IVB78" s="32"/>
      <c r="IVC78" s="32"/>
      <c r="IVD78" s="32"/>
      <c r="IVE78" s="32"/>
      <c r="IVF78" s="32"/>
      <c r="IVG78" s="32"/>
      <c r="IVH78" s="32"/>
      <c r="IVI78" s="32"/>
      <c r="IVJ78" s="32"/>
      <c r="IVK78" s="32"/>
      <c r="IVL78" s="32"/>
      <c r="IVM78" s="32"/>
      <c r="IVN78" s="32"/>
      <c r="IVO78" s="32"/>
      <c r="IVP78" s="32"/>
      <c r="IVQ78" s="32"/>
      <c r="IVR78" s="32"/>
      <c r="IVS78" s="32"/>
      <c r="IVT78" s="32"/>
      <c r="IVU78" s="32"/>
      <c r="IVV78" s="32"/>
      <c r="IVW78" s="32"/>
      <c r="IVX78" s="32"/>
      <c r="IVY78" s="32"/>
      <c r="IVZ78" s="32"/>
      <c r="IWA78" s="32"/>
      <c r="IWB78" s="32"/>
      <c r="IWC78" s="32"/>
      <c r="IWD78" s="32"/>
      <c r="IWE78" s="32"/>
      <c r="IWF78" s="32"/>
      <c r="IWG78" s="32"/>
      <c r="IWH78" s="32"/>
      <c r="IWI78" s="32"/>
      <c r="IWJ78" s="32"/>
      <c r="IWK78" s="32"/>
      <c r="IWL78" s="32"/>
      <c r="IWM78" s="32"/>
      <c r="IWN78" s="32"/>
      <c r="IWO78" s="32"/>
      <c r="IWP78" s="32"/>
      <c r="IWQ78" s="32"/>
      <c r="IWR78" s="32"/>
      <c r="IWS78" s="32"/>
      <c r="IWT78" s="32"/>
      <c r="IWU78" s="32"/>
      <c r="IWV78" s="32"/>
      <c r="IWW78" s="32"/>
      <c r="IWX78" s="32"/>
      <c r="IWY78" s="32"/>
      <c r="IWZ78" s="32"/>
      <c r="IXA78" s="32"/>
      <c r="IXB78" s="32"/>
      <c r="IXC78" s="32"/>
      <c r="IXD78" s="32"/>
      <c r="IXE78" s="32"/>
      <c r="IXF78" s="32"/>
      <c r="IXG78" s="32"/>
      <c r="IXH78" s="32"/>
      <c r="IXI78" s="32"/>
      <c r="IXJ78" s="32"/>
      <c r="IXK78" s="32"/>
      <c r="IXL78" s="32"/>
      <c r="IXM78" s="32"/>
      <c r="IXN78" s="32"/>
      <c r="IXO78" s="32"/>
      <c r="IXP78" s="32"/>
      <c r="IXQ78" s="32"/>
      <c r="IXR78" s="32"/>
      <c r="IXS78" s="32"/>
      <c r="IXT78" s="32"/>
      <c r="IXU78" s="32"/>
      <c r="IXV78" s="32"/>
      <c r="IXW78" s="32"/>
      <c r="IXX78" s="32"/>
      <c r="IXY78" s="32"/>
      <c r="IXZ78" s="32"/>
      <c r="IYA78" s="32"/>
      <c r="IYB78" s="32"/>
      <c r="IYC78" s="32"/>
      <c r="IYD78" s="32"/>
      <c r="IYE78" s="32"/>
      <c r="IYF78" s="32"/>
      <c r="IYG78" s="32"/>
      <c r="IYH78" s="32"/>
      <c r="IYI78" s="32"/>
      <c r="IYJ78" s="32"/>
      <c r="IYK78" s="32"/>
      <c r="IYL78" s="32"/>
      <c r="IYM78" s="32"/>
      <c r="IYN78" s="32"/>
      <c r="IYO78" s="32"/>
      <c r="IYP78" s="32"/>
      <c r="IYQ78" s="32"/>
      <c r="IYR78" s="32"/>
      <c r="IYS78" s="32"/>
      <c r="IYT78" s="32"/>
      <c r="IYU78" s="32"/>
      <c r="IYV78" s="32"/>
      <c r="IYW78" s="32"/>
      <c r="IYX78" s="32"/>
      <c r="IYY78" s="32"/>
      <c r="IYZ78" s="32"/>
      <c r="IZA78" s="32"/>
      <c r="IZB78" s="32"/>
      <c r="IZC78" s="32"/>
      <c r="IZD78" s="32"/>
      <c r="IZE78" s="32"/>
      <c r="IZF78" s="32"/>
      <c r="IZG78" s="32"/>
      <c r="IZH78" s="32"/>
      <c r="IZI78" s="32"/>
      <c r="IZJ78" s="32"/>
      <c r="IZK78" s="32"/>
      <c r="IZL78" s="32"/>
      <c r="IZM78" s="32"/>
      <c r="IZN78" s="32"/>
      <c r="IZO78" s="32"/>
      <c r="IZP78" s="32"/>
      <c r="IZQ78" s="32"/>
      <c r="IZR78" s="32"/>
      <c r="IZS78" s="32"/>
      <c r="IZT78" s="32"/>
      <c r="IZU78" s="32"/>
      <c r="IZV78" s="32"/>
      <c r="IZW78" s="32"/>
      <c r="IZX78" s="32"/>
      <c r="IZY78" s="32"/>
      <c r="IZZ78" s="32"/>
      <c r="JAA78" s="32"/>
      <c r="JAB78" s="32"/>
      <c r="JAC78" s="32"/>
      <c r="JAD78" s="32"/>
      <c r="JAE78" s="32"/>
      <c r="JAF78" s="32"/>
      <c r="JAG78" s="32"/>
      <c r="JAH78" s="32"/>
      <c r="JAI78" s="32"/>
      <c r="JAJ78" s="32"/>
      <c r="JAK78" s="32"/>
      <c r="JAL78" s="32"/>
      <c r="JAM78" s="32"/>
      <c r="JAN78" s="32"/>
      <c r="JAO78" s="32"/>
      <c r="JAP78" s="32"/>
      <c r="JAQ78" s="32"/>
      <c r="JAR78" s="32"/>
      <c r="JAS78" s="32"/>
      <c r="JAT78" s="32"/>
      <c r="JAU78" s="32"/>
      <c r="JAV78" s="32"/>
      <c r="JAW78" s="32"/>
      <c r="JAX78" s="32"/>
      <c r="JAY78" s="32"/>
      <c r="JAZ78" s="32"/>
      <c r="JBA78" s="32"/>
      <c r="JBB78" s="32"/>
      <c r="JBC78" s="32"/>
      <c r="JBD78" s="32"/>
      <c r="JBE78" s="32"/>
      <c r="JBF78" s="32"/>
      <c r="JBG78" s="32"/>
      <c r="JBH78" s="32"/>
      <c r="JBI78" s="32"/>
      <c r="JBJ78" s="32"/>
      <c r="JBK78" s="32"/>
      <c r="JBL78" s="32"/>
      <c r="JBM78" s="32"/>
      <c r="JBN78" s="32"/>
      <c r="JBO78" s="32"/>
      <c r="JBP78" s="32"/>
      <c r="JBQ78" s="32"/>
      <c r="JBR78" s="32"/>
      <c r="JBS78" s="32"/>
      <c r="JBT78" s="32"/>
      <c r="JBU78" s="32"/>
      <c r="JBV78" s="32"/>
      <c r="JBW78" s="32"/>
      <c r="JBX78" s="32"/>
      <c r="JBY78" s="32"/>
      <c r="JBZ78" s="32"/>
      <c r="JCA78" s="32"/>
      <c r="JCB78" s="32"/>
      <c r="JCC78" s="32"/>
      <c r="JCD78" s="32"/>
      <c r="JCE78" s="32"/>
      <c r="JCF78" s="32"/>
      <c r="JCG78" s="32"/>
      <c r="JCH78" s="32"/>
      <c r="JCI78" s="32"/>
      <c r="JCJ78" s="32"/>
      <c r="JCK78" s="32"/>
      <c r="JCL78" s="32"/>
      <c r="JCM78" s="32"/>
      <c r="JCN78" s="32"/>
      <c r="JCO78" s="32"/>
      <c r="JCP78" s="32"/>
      <c r="JCQ78" s="32"/>
      <c r="JCR78" s="32"/>
      <c r="JCS78" s="32"/>
      <c r="JCT78" s="32"/>
      <c r="JCU78" s="32"/>
      <c r="JCV78" s="32"/>
      <c r="JCW78" s="32"/>
      <c r="JCX78" s="32"/>
      <c r="JCY78" s="32"/>
      <c r="JCZ78" s="32"/>
      <c r="JDA78" s="32"/>
      <c r="JDB78" s="32"/>
      <c r="JDC78" s="32"/>
      <c r="JDD78" s="32"/>
      <c r="JDE78" s="32"/>
      <c r="JDF78" s="32"/>
      <c r="JDG78" s="32"/>
      <c r="JDH78" s="32"/>
      <c r="JDI78" s="32"/>
      <c r="JDJ78" s="32"/>
      <c r="JDK78" s="32"/>
      <c r="JDL78" s="32"/>
      <c r="JDM78" s="32"/>
      <c r="JDN78" s="32"/>
      <c r="JDO78" s="32"/>
      <c r="JDP78" s="32"/>
      <c r="JDQ78" s="32"/>
      <c r="JDR78" s="32"/>
      <c r="JDS78" s="32"/>
      <c r="JDT78" s="32"/>
      <c r="JDU78" s="32"/>
      <c r="JDV78" s="32"/>
      <c r="JDW78" s="32"/>
      <c r="JDX78" s="32"/>
      <c r="JDY78" s="32"/>
      <c r="JDZ78" s="32"/>
      <c r="JEA78" s="32"/>
      <c r="JEB78" s="32"/>
      <c r="JEC78" s="32"/>
      <c r="JED78" s="32"/>
      <c r="JEE78" s="32"/>
      <c r="JEF78" s="32"/>
      <c r="JEG78" s="32"/>
      <c r="JEH78" s="32"/>
      <c r="JEI78" s="32"/>
      <c r="JEJ78" s="32"/>
      <c r="JEK78" s="32"/>
      <c r="JEL78" s="32"/>
      <c r="JEM78" s="32"/>
      <c r="JEN78" s="32"/>
      <c r="JEO78" s="32"/>
      <c r="JEP78" s="32"/>
      <c r="JEQ78" s="32"/>
      <c r="JER78" s="32"/>
      <c r="JES78" s="32"/>
      <c r="JET78" s="32"/>
      <c r="JEU78" s="32"/>
      <c r="JEV78" s="32"/>
      <c r="JEW78" s="32"/>
      <c r="JEX78" s="32"/>
      <c r="JEY78" s="32"/>
      <c r="JEZ78" s="32"/>
      <c r="JFA78" s="32"/>
      <c r="JFB78" s="32"/>
      <c r="JFC78" s="32"/>
      <c r="JFD78" s="32"/>
      <c r="JFE78" s="32"/>
      <c r="JFF78" s="32"/>
      <c r="JFG78" s="32"/>
      <c r="JFH78" s="32"/>
      <c r="JFI78" s="32"/>
      <c r="JFJ78" s="32"/>
      <c r="JFK78" s="32"/>
      <c r="JFL78" s="32"/>
      <c r="JFM78" s="32"/>
      <c r="JFN78" s="32"/>
      <c r="JFO78" s="32"/>
      <c r="JFP78" s="32"/>
      <c r="JFQ78" s="32"/>
      <c r="JFR78" s="32"/>
      <c r="JFS78" s="32"/>
      <c r="JFT78" s="32"/>
      <c r="JFU78" s="32"/>
      <c r="JFV78" s="32"/>
      <c r="JFW78" s="32"/>
      <c r="JFX78" s="32"/>
      <c r="JFY78" s="32"/>
      <c r="JFZ78" s="32"/>
      <c r="JGA78" s="32"/>
      <c r="JGB78" s="32"/>
      <c r="JGC78" s="32"/>
      <c r="JGD78" s="32"/>
      <c r="JGE78" s="32"/>
      <c r="JGF78" s="32"/>
      <c r="JGG78" s="32"/>
      <c r="JGH78" s="32"/>
      <c r="JGI78" s="32"/>
      <c r="JGJ78" s="32"/>
      <c r="JGK78" s="32"/>
      <c r="JGL78" s="32"/>
      <c r="JGM78" s="32"/>
      <c r="JGN78" s="32"/>
      <c r="JGO78" s="32"/>
      <c r="JGP78" s="32"/>
      <c r="JGQ78" s="32"/>
      <c r="JGR78" s="32"/>
      <c r="JGS78" s="32"/>
      <c r="JGT78" s="32"/>
      <c r="JGU78" s="32"/>
      <c r="JGV78" s="32"/>
      <c r="JGW78" s="32"/>
      <c r="JGX78" s="32"/>
      <c r="JGY78" s="32"/>
      <c r="JGZ78" s="32"/>
      <c r="JHA78" s="32"/>
      <c r="JHB78" s="32"/>
      <c r="JHC78" s="32"/>
      <c r="JHD78" s="32"/>
      <c r="JHE78" s="32"/>
      <c r="JHF78" s="32"/>
      <c r="JHG78" s="32"/>
      <c r="JHH78" s="32"/>
      <c r="JHI78" s="32"/>
      <c r="JHJ78" s="32"/>
      <c r="JHK78" s="32"/>
      <c r="JHL78" s="32"/>
      <c r="JHM78" s="32"/>
      <c r="JHN78" s="32"/>
      <c r="JHO78" s="32"/>
      <c r="JHP78" s="32"/>
      <c r="JHQ78" s="32"/>
      <c r="JHR78" s="32"/>
      <c r="JHS78" s="32"/>
      <c r="JHT78" s="32"/>
      <c r="JHU78" s="32"/>
      <c r="JHV78" s="32"/>
      <c r="JHW78" s="32"/>
      <c r="JHX78" s="32"/>
      <c r="JHY78" s="32"/>
      <c r="JHZ78" s="32"/>
      <c r="JIA78" s="32"/>
      <c r="JIB78" s="32"/>
      <c r="JIC78" s="32"/>
      <c r="JID78" s="32"/>
      <c r="JIE78" s="32"/>
      <c r="JIF78" s="32"/>
      <c r="JIG78" s="32"/>
      <c r="JIH78" s="32"/>
      <c r="JII78" s="32"/>
      <c r="JIJ78" s="32"/>
      <c r="JIK78" s="32"/>
      <c r="JIL78" s="32"/>
      <c r="JIM78" s="32"/>
      <c r="JIN78" s="32"/>
      <c r="JIO78" s="32"/>
      <c r="JIP78" s="32"/>
      <c r="JIQ78" s="32"/>
      <c r="JIR78" s="32"/>
      <c r="JIS78" s="32"/>
      <c r="JIT78" s="32"/>
      <c r="JIU78" s="32"/>
      <c r="JIV78" s="32"/>
      <c r="JIW78" s="32"/>
      <c r="JIX78" s="32"/>
      <c r="JIY78" s="32"/>
      <c r="JIZ78" s="32"/>
      <c r="JJA78" s="32"/>
      <c r="JJB78" s="32"/>
      <c r="JJC78" s="32"/>
      <c r="JJD78" s="32"/>
      <c r="JJE78" s="32"/>
      <c r="JJF78" s="32"/>
      <c r="JJG78" s="32"/>
      <c r="JJH78" s="32"/>
      <c r="JJI78" s="32"/>
      <c r="JJJ78" s="32"/>
      <c r="JJK78" s="32"/>
      <c r="JJL78" s="32"/>
      <c r="JJM78" s="32"/>
      <c r="JJN78" s="32"/>
      <c r="JJO78" s="32"/>
      <c r="JJP78" s="32"/>
      <c r="JJQ78" s="32"/>
      <c r="JJR78" s="32"/>
      <c r="JJS78" s="32"/>
      <c r="JJT78" s="32"/>
      <c r="JJU78" s="32"/>
      <c r="JJV78" s="32"/>
      <c r="JJW78" s="32"/>
      <c r="JJX78" s="32"/>
      <c r="JJY78" s="32"/>
      <c r="JJZ78" s="32"/>
      <c r="JKA78" s="32"/>
      <c r="JKB78" s="32"/>
      <c r="JKC78" s="32"/>
      <c r="JKD78" s="32"/>
      <c r="JKE78" s="32"/>
      <c r="JKF78" s="32"/>
      <c r="JKG78" s="32"/>
      <c r="JKH78" s="32"/>
      <c r="JKI78" s="32"/>
      <c r="JKJ78" s="32"/>
      <c r="JKK78" s="32"/>
      <c r="JKL78" s="32"/>
      <c r="JKM78" s="32"/>
      <c r="JKN78" s="32"/>
      <c r="JKO78" s="32"/>
      <c r="JKP78" s="32"/>
      <c r="JKQ78" s="32"/>
      <c r="JKR78" s="32"/>
      <c r="JKS78" s="32"/>
      <c r="JKT78" s="32"/>
      <c r="JKU78" s="32"/>
      <c r="JKV78" s="32"/>
      <c r="JKW78" s="32"/>
      <c r="JKX78" s="32"/>
      <c r="JKY78" s="32"/>
      <c r="JKZ78" s="32"/>
      <c r="JLA78" s="32"/>
      <c r="JLB78" s="32"/>
      <c r="JLC78" s="32"/>
      <c r="JLD78" s="32"/>
      <c r="JLE78" s="32"/>
      <c r="JLF78" s="32"/>
      <c r="JLG78" s="32"/>
      <c r="JLH78" s="32"/>
      <c r="JLI78" s="32"/>
      <c r="JLJ78" s="32"/>
      <c r="JLK78" s="32"/>
      <c r="JLL78" s="32"/>
      <c r="JLM78" s="32"/>
      <c r="JLN78" s="32"/>
      <c r="JLO78" s="32"/>
      <c r="JLP78" s="32"/>
      <c r="JLQ78" s="32"/>
      <c r="JLR78" s="32"/>
      <c r="JLS78" s="32"/>
      <c r="JLT78" s="32"/>
      <c r="JLU78" s="32"/>
      <c r="JLV78" s="32"/>
      <c r="JLW78" s="32"/>
      <c r="JLX78" s="32"/>
      <c r="JLY78" s="32"/>
      <c r="JLZ78" s="32"/>
      <c r="JMA78" s="32"/>
      <c r="JMB78" s="32"/>
      <c r="JMC78" s="32"/>
      <c r="JMD78" s="32"/>
      <c r="JME78" s="32"/>
      <c r="JMF78" s="32"/>
      <c r="JMG78" s="32"/>
      <c r="JMH78" s="32"/>
      <c r="JMI78" s="32"/>
      <c r="JMJ78" s="32"/>
      <c r="JMK78" s="32"/>
      <c r="JML78" s="32"/>
      <c r="JMM78" s="32"/>
      <c r="JMN78" s="32"/>
      <c r="JMO78" s="32"/>
      <c r="JMP78" s="32"/>
      <c r="JMQ78" s="32"/>
      <c r="JMR78" s="32"/>
      <c r="JMS78" s="32"/>
      <c r="JMT78" s="32"/>
      <c r="JMU78" s="32"/>
      <c r="JMV78" s="32"/>
      <c r="JMW78" s="32"/>
      <c r="JMX78" s="32"/>
      <c r="JMY78" s="32"/>
      <c r="JMZ78" s="32"/>
      <c r="JNA78" s="32"/>
      <c r="JNB78" s="32"/>
      <c r="JNC78" s="32"/>
      <c r="JND78" s="32"/>
      <c r="JNE78" s="32"/>
      <c r="JNF78" s="32"/>
      <c r="JNG78" s="32"/>
      <c r="JNH78" s="32"/>
      <c r="JNI78" s="32"/>
      <c r="JNJ78" s="32"/>
      <c r="JNK78" s="32"/>
      <c r="JNL78" s="32"/>
      <c r="JNM78" s="32"/>
      <c r="JNN78" s="32"/>
      <c r="JNO78" s="32"/>
      <c r="JNP78" s="32"/>
      <c r="JNQ78" s="32"/>
      <c r="JNR78" s="32"/>
      <c r="JNS78" s="32"/>
      <c r="JNT78" s="32"/>
      <c r="JNU78" s="32"/>
      <c r="JNV78" s="32"/>
      <c r="JNW78" s="32"/>
      <c r="JNX78" s="32"/>
      <c r="JNY78" s="32"/>
      <c r="JNZ78" s="32"/>
      <c r="JOA78" s="32"/>
      <c r="JOB78" s="32"/>
      <c r="JOC78" s="32"/>
      <c r="JOD78" s="32"/>
      <c r="JOE78" s="32"/>
      <c r="JOF78" s="32"/>
      <c r="JOG78" s="32"/>
      <c r="JOH78" s="32"/>
      <c r="JOI78" s="32"/>
      <c r="JOJ78" s="32"/>
      <c r="JOK78" s="32"/>
      <c r="JOL78" s="32"/>
      <c r="JOM78" s="32"/>
      <c r="JON78" s="32"/>
      <c r="JOO78" s="32"/>
      <c r="JOP78" s="32"/>
      <c r="JOQ78" s="32"/>
      <c r="JOR78" s="32"/>
      <c r="JOS78" s="32"/>
      <c r="JOT78" s="32"/>
      <c r="JOU78" s="32"/>
      <c r="JOV78" s="32"/>
      <c r="JOW78" s="32"/>
      <c r="JOX78" s="32"/>
      <c r="JOY78" s="32"/>
      <c r="JOZ78" s="32"/>
      <c r="JPA78" s="32"/>
      <c r="JPB78" s="32"/>
      <c r="JPC78" s="32"/>
      <c r="JPD78" s="32"/>
      <c r="JPE78" s="32"/>
      <c r="JPF78" s="32"/>
      <c r="JPG78" s="32"/>
      <c r="JPH78" s="32"/>
      <c r="JPI78" s="32"/>
      <c r="JPJ78" s="32"/>
      <c r="JPK78" s="32"/>
      <c r="JPL78" s="32"/>
      <c r="JPM78" s="32"/>
      <c r="JPN78" s="32"/>
      <c r="JPO78" s="32"/>
      <c r="JPP78" s="32"/>
      <c r="JPQ78" s="32"/>
      <c r="JPR78" s="32"/>
      <c r="JPS78" s="32"/>
      <c r="JPT78" s="32"/>
      <c r="JPU78" s="32"/>
      <c r="JPV78" s="32"/>
      <c r="JPW78" s="32"/>
      <c r="JPX78" s="32"/>
      <c r="JPY78" s="32"/>
      <c r="JPZ78" s="32"/>
      <c r="JQA78" s="32"/>
      <c r="JQB78" s="32"/>
      <c r="JQC78" s="32"/>
      <c r="JQD78" s="32"/>
      <c r="JQE78" s="32"/>
      <c r="JQF78" s="32"/>
      <c r="JQG78" s="32"/>
      <c r="JQH78" s="32"/>
      <c r="JQI78" s="32"/>
      <c r="JQJ78" s="32"/>
      <c r="JQK78" s="32"/>
      <c r="JQL78" s="32"/>
      <c r="JQM78" s="32"/>
      <c r="JQN78" s="32"/>
      <c r="JQO78" s="32"/>
      <c r="JQP78" s="32"/>
      <c r="JQQ78" s="32"/>
      <c r="JQR78" s="32"/>
      <c r="JQS78" s="32"/>
      <c r="JQT78" s="32"/>
      <c r="JQU78" s="32"/>
      <c r="JQV78" s="32"/>
      <c r="JQW78" s="32"/>
      <c r="JQX78" s="32"/>
      <c r="JQY78" s="32"/>
      <c r="JQZ78" s="32"/>
      <c r="JRA78" s="32"/>
      <c r="JRB78" s="32"/>
      <c r="JRC78" s="32"/>
      <c r="JRD78" s="32"/>
      <c r="JRE78" s="32"/>
      <c r="JRF78" s="32"/>
      <c r="JRG78" s="32"/>
      <c r="JRH78" s="32"/>
      <c r="JRI78" s="32"/>
      <c r="JRJ78" s="32"/>
      <c r="JRK78" s="32"/>
      <c r="JRL78" s="32"/>
      <c r="JRM78" s="32"/>
      <c r="JRN78" s="32"/>
      <c r="JRO78" s="32"/>
      <c r="JRP78" s="32"/>
      <c r="JRQ78" s="32"/>
      <c r="JRR78" s="32"/>
      <c r="JRS78" s="32"/>
      <c r="JRT78" s="32"/>
      <c r="JRU78" s="32"/>
      <c r="JRV78" s="32"/>
      <c r="JRW78" s="32"/>
      <c r="JRX78" s="32"/>
      <c r="JRY78" s="32"/>
      <c r="JRZ78" s="32"/>
      <c r="JSA78" s="32"/>
      <c r="JSB78" s="32"/>
      <c r="JSC78" s="32"/>
      <c r="JSD78" s="32"/>
      <c r="JSE78" s="32"/>
      <c r="JSF78" s="32"/>
      <c r="JSG78" s="32"/>
      <c r="JSH78" s="32"/>
      <c r="JSI78" s="32"/>
      <c r="JSJ78" s="32"/>
      <c r="JSK78" s="32"/>
      <c r="JSL78" s="32"/>
      <c r="JSM78" s="32"/>
      <c r="JSN78" s="32"/>
      <c r="JSO78" s="32"/>
      <c r="JSP78" s="32"/>
      <c r="JSQ78" s="32"/>
      <c r="JSR78" s="32"/>
      <c r="JSS78" s="32"/>
      <c r="JST78" s="32"/>
      <c r="JSU78" s="32"/>
      <c r="JSV78" s="32"/>
      <c r="JSW78" s="32"/>
      <c r="JSX78" s="32"/>
      <c r="JSY78" s="32"/>
      <c r="JSZ78" s="32"/>
      <c r="JTA78" s="32"/>
      <c r="JTB78" s="32"/>
      <c r="JTC78" s="32"/>
      <c r="JTD78" s="32"/>
      <c r="JTE78" s="32"/>
      <c r="JTF78" s="32"/>
      <c r="JTG78" s="32"/>
      <c r="JTH78" s="32"/>
      <c r="JTI78" s="32"/>
      <c r="JTJ78" s="32"/>
      <c r="JTK78" s="32"/>
      <c r="JTL78" s="32"/>
      <c r="JTM78" s="32"/>
      <c r="JTN78" s="32"/>
      <c r="JTO78" s="32"/>
      <c r="JTP78" s="32"/>
      <c r="JTQ78" s="32"/>
      <c r="JTR78" s="32"/>
      <c r="JTS78" s="32"/>
      <c r="JTT78" s="32"/>
      <c r="JTU78" s="32"/>
      <c r="JTV78" s="32"/>
      <c r="JTW78" s="32"/>
      <c r="JTX78" s="32"/>
      <c r="JTY78" s="32"/>
      <c r="JTZ78" s="32"/>
      <c r="JUA78" s="32"/>
      <c r="JUB78" s="32"/>
      <c r="JUC78" s="32"/>
      <c r="JUD78" s="32"/>
      <c r="JUE78" s="32"/>
      <c r="JUF78" s="32"/>
      <c r="JUG78" s="32"/>
      <c r="JUH78" s="32"/>
      <c r="JUI78" s="32"/>
      <c r="JUJ78" s="32"/>
      <c r="JUK78" s="32"/>
      <c r="JUL78" s="32"/>
      <c r="JUM78" s="32"/>
      <c r="JUN78" s="32"/>
      <c r="JUO78" s="32"/>
      <c r="JUP78" s="32"/>
      <c r="JUQ78" s="32"/>
      <c r="JUR78" s="32"/>
      <c r="JUS78" s="32"/>
      <c r="JUT78" s="32"/>
      <c r="JUU78" s="32"/>
      <c r="JUV78" s="32"/>
      <c r="JUW78" s="32"/>
      <c r="JUX78" s="32"/>
      <c r="JUY78" s="32"/>
      <c r="JUZ78" s="32"/>
      <c r="JVA78" s="32"/>
      <c r="JVB78" s="32"/>
      <c r="JVC78" s="32"/>
      <c r="JVD78" s="32"/>
      <c r="JVE78" s="32"/>
      <c r="JVF78" s="32"/>
      <c r="JVG78" s="32"/>
      <c r="JVH78" s="32"/>
      <c r="JVI78" s="32"/>
      <c r="JVJ78" s="32"/>
      <c r="JVK78" s="32"/>
      <c r="JVL78" s="32"/>
      <c r="JVM78" s="32"/>
      <c r="JVN78" s="32"/>
      <c r="JVO78" s="32"/>
      <c r="JVP78" s="32"/>
      <c r="JVQ78" s="32"/>
      <c r="JVR78" s="32"/>
      <c r="JVS78" s="32"/>
      <c r="JVT78" s="32"/>
      <c r="JVU78" s="32"/>
      <c r="JVV78" s="32"/>
      <c r="JVW78" s="32"/>
      <c r="JVX78" s="32"/>
      <c r="JVY78" s="32"/>
      <c r="JVZ78" s="32"/>
      <c r="JWA78" s="32"/>
      <c r="JWB78" s="32"/>
      <c r="JWC78" s="32"/>
      <c r="JWD78" s="32"/>
      <c r="JWE78" s="32"/>
      <c r="JWF78" s="32"/>
      <c r="JWG78" s="32"/>
      <c r="JWH78" s="32"/>
      <c r="JWI78" s="32"/>
      <c r="JWJ78" s="32"/>
      <c r="JWK78" s="32"/>
      <c r="JWL78" s="32"/>
      <c r="JWM78" s="32"/>
      <c r="JWN78" s="32"/>
      <c r="JWO78" s="32"/>
      <c r="JWP78" s="32"/>
      <c r="JWQ78" s="32"/>
      <c r="JWR78" s="32"/>
      <c r="JWS78" s="32"/>
      <c r="JWT78" s="32"/>
      <c r="JWU78" s="32"/>
      <c r="JWV78" s="32"/>
      <c r="JWW78" s="32"/>
      <c r="JWX78" s="32"/>
      <c r="JWY78" s="32"/>
      <c r="JWZ78" s="32"/>
      <c r="JXA78" s="32"/>
      <c r="JXB78" s="32"/>
      <c r="JXC78" s="32"/>
      <c r="JXD78" s="32"/>
      <c r="JXE78" s="32"/>
      <c r="JXF78" s="32"/>
      <c r="JXG78" s="32"/>
      <c r="JXH78" s="32"/>
      <c r="JXI78" s="32"/>
      <c r="JXJ78" s="32"/>
      <c r="JXK78" s="32"/>
      <c r="JXL78" s="32"/>
      <c r="JXM78" s="32"/>
      <c r="JXN78" s="32"/>
      <c r="JXO78" s="32"/>
      <c r="JXP78" s="32"/>
      <c r="JXQ78" s="32"/>
      <c r="JXR78" s="32"/>
      <c r="JXS78" s="32"/>
      <c r="JXT78" s="32"/>
      <c r="JXU78" s="32"/>
      <c r="JXV78" s="32"/>
      <c r="JXW78" s="32"/>
      <c r="JXX78" s="32"/>
      <c r="JXY78" s="32"/>
      <c r="JXZ78" s="32"/>
      <c r="JYA78" s="32"/>
      <c r="JYB78" s="32"/>
      <c r="JYC78" s="32"/>
      <c r="JYD78" s="32"/>
      <c r="JYE78" s="32"/>
      <c r="JYF78" s="32"/>
      <c r="JYG78" s="32"/>
      <c r="JYH78" s="32"/>
      <c r="JYI78" s="32"/>
      <c r="JYJ78" s="32"/>
      <c r="JYK78" s="32"/>
      <c r="JYL78" s="32"/>
      <c r="JYM78" s="32"/>
      <c r="JYN78" s="32"/>
      <c r="JYO78" s="32"/>
      <c r="JYP78" s="32"/>
      <c r="JYQ78" s="32"/>
      <c r="JYR78" s="32"/>
      <c r="JYS78" s="32"/>
      <c r="JYT78" s="32"/>
      <c r="JYU78" s="32"/>
      <c r="JYV78" s="32"/>
      <c r="JYW78" s="32"/>
      <c r="JYX78" s="32"/>
      <c r="JYY78" s="32"/>
      <c r="JYZ78" s="32"/>
      <c r="JZA78" s="32"/>
      <c r="JZB78" s="32"/>
      <c r="JZC78" s="32"/>
      <c r="JZD78" s="32"/>
      <c r="JZE78" s="32"/>
      <c r="JZF78" s="32"/>
      <c r="JZG78" s="32"/>
      <c r="JZH78" s="32"/>
      <c r="JZI78" s="32"/>
      <c r="JZJ78" s="32"/>
      <c r="JZK78" s="32"/>
      <c r="JZL78" s="32"/>
      <c r="JZM78" s="32"/>
      <c r="JZN78" s="32"/>
      <c r="JZO78" s="32"/>
      <c r="JZP78" s="32"/>
      <c r="JZQ78" s="32"/>
      <c r="JZR78" s="32"/>
      <c r="JZS78" s="32"/>
      <c r="JZT78" s="32"/>
      <c r="JZU78" s="32"/>
      <c r="JZV78" s="32"/>
      <c r="JZW78" s="32"/>
      <c r="JZX78" s="32"/>
      <c r="JZY78" s="32"/>
      <c r="JZZ78" s="32"/>
      <c r="KAA78" s="32"/>
      <c r="KAB78" s="32"/>
      <c r="KAC78" s="32"/>
      <c r="KAD78" s="32"/>
      <c r="KAE78" s="32"/>
      <c r="KAF78" s="32"/>
      <c r="KAG78" s="32"/>
      <c r="KAH78" s="32"/>
      <c r="KAI78" s="32"/>
      <c r="KAJ78" s="32"/>
      <c r="KAK78" s="32"/>
      <c r="KAL78" s="32"/>
      <c r="KAM78" s="32"/>
      <c r="KAN78" s="32"/>
      <c r="KAO78" s="32"/>
      <c r="KAP78" s="32"/>
      <c r="KAQ78" s="32"/>
      <c r="KAR78" s="32"/>
      <c r="KAS78" s="32"/>
      <c r="KAT78" s="32"/>
      <c r="KAU78" s="32"/>
      <c r="KAV78" s="32"/>
      <c r="KAW78" s="32"/>
      <c r="KAX78" s="32"/>
      <c r="KAY78" s="32"/>
      <c r="KAZ78" s="32"/>
      <c r="KBA78" s="32"/>
      <c r="KBB78" s="32"/>
      <c r="KBC78" s="32"/>
      <c r="KBD78" s="32"/>
      <c r="KBE78" s="32"/>
      <c r="KBF78" s="32"/>
      <c r="KBG78" s="32"/>
      <c r="KBH78" s="32"/>
      <c r="KBI78" s="32"/>
      <c r="KBJ78" s="32"/>
      <c r="KBK78" s="32"/>
      <c r="KBL78" s="32"/>
      <c r="KBM78" s="32"/>
      <c r="KBN78" s="32"/>
      <c r="KBO78" s="32"/>
      <c r="KBP78" s="32"/>
      <c r="KBQ78" s="32"/>
      <c r="KBR78" s="32"/>
      <c r="KBS78" s="32"/>
      <c r="KBT78" s="32"/>
      <c r="KBU78" s="32"/>
      <c r="KBV78" s="32"/>
      <c r="KBW78" s="32"/>
      <c r="KBX78" s="32"/>
      <c r="KBY78" s="32"/>
      <c r="KBZ78" s="32"/>
      <c r="KCA78" s="32"/>
      <c r="KCB78" s="32"/>
      <c r="KCC78" s="32"/>
      <c r="KCD78" s="32"/>
      <c r="KCE78" s="32"/>
      <c r="KCF78" s="32"/>
      <c r="KCG78" s="32"/>
      <c r="KCH78" s="32"/>
      <c r="KCI78" s="32"/>
      <c r="KCJ78" s="32"/>
      <c r="KCK78" s="32"/>
      <c r="KCL78" s="32"/>
      <c r="KCM78" s="32"/>
      <c r="KCN78" s="32"/>
      <c r="KCO78" s="32"/>
      <c r="KCP78" s="32"/>
      <c r="KCQ78" s="32"/>
      <c r="KCR78" s="32"/>
      <c r="KCS78" s="32"/>
      <c r="KCT78" s="32"/>
      <c r="KCU78" s="32"/>
      <c r="KCV78" s="32"/>
      <c r="KCW78" s="32"/>
      <c r="KCX78" s="32"/>
      <c r="KCY78" s="32"/>
      <c r="KCZ78" s="32"/>
      <c r="KDA78" s="32"/>
      <c r="KDB78" s="32"/>
      <c r="KDC78" s="32"/>
      <c r="KDD78" s="32"/>
      <c r="KDE78" s="32"/>
      <c r="KDF78" s="32"/>
      <c r="KDG78" s="32"/>
      <c r="KDH78" s="32"/>
      <c r="KDI78" s="32"/>
      <c r="KDJ78" s="32"/>
      <c r="KDK78" s="32"/>
      <c r="KDL78" s="32"/>
      <c r="KDM78" s="32"/>
      <c r="KDN78" s="32"/>
      <c r="KDO78" s="32"/>
      <c r="KDP78" s="32"/>
      <c r="KDQ78" s="32"/>
      <c r="KDR78" s="32"/>
      <c r="KDS78" s="32"/>
      <c r="KDT78" s="32"/>
      <c r="KDU78" s="32"/>
      <c r="KDV78" s="32"/>
      <c r="KDW78" s="32"/>
      <c r="KDX78" s="32"/>
      <c r="KDY78" s="32"/>
      <c r="KDZ78" s="32"/>
      <c r="KEA78" s="32"/>
      <c r="KEB78" s="32"/>
      <c r="KEC78" s="32"/>
      <c r="KED78" s="32"/>
      <c r="KEE78" s="32"/>
      <c r="KEF78" s="32"/>
      <c r="KEG78" s="32"/>
      <c r="KEH78" s="32"/>
      <c r="KEI78" s="32"/>
      <c r="KEJ78" s="32"/>
      <c r="KEK78" s="32"/>
      <c r="KEL78" s="32"/>
      <c r="KEM78" s="32"/>
      <c r="KEN78" s="32"/>
      <c r="KEO78" s="32"/>
      <c r="KEP78" s="32"/>
      <c r="KEQ78" s="32"/>
      <c r="KER78" s="32"/>
      <c r="KES78" s="32"/>
      <c r="KET78" s="32"/>
      <c r="KEU78" s="32"/>
      <c r="KEV78" s="32"/>
      <c r="KEW78" s="32"/>
      <c r="KEX78" s="32"/>
      <c r="KEY78" s="32"/>
      <c r="KEZ78" s="32"/>
      <c r="KFA78" s="32"/>
      <c r="KFB78" s="32"/>
      <c r="KFC78" s="32"/>
      <c r="KFD78" s="32"/>
      <c r="KFE78" s="32"/>
      <c r="KFF78" s="32"/>
      <c r="KFG78" s="32"/>
      <c r="KFH78" s="32"/>
      <c r="KFI78" s="32"/>
      <c r="KFJ78" s="32"/>
      <c r="KFK78" s="32"/>
      <c r="KFL78" s="32"/>
      <c r="KFM78" s="32"/>
      <c r="KFN78" s="32"/>
      <c r="KFO78" s="32"/>
      <c r="KFP78" s="32"/>
      <c r="KFQ78" s="32"/>
      <c r="KFR78" s="32"/>
      <c r="KFS78" s="32"/>
      <c r="KFT78" s="32"/>
      <c r="KFU78" s="32"/>
      <c r="KFV78" s="32"/>
      <c r="KFW78" s="32"/>
      <c r="KFX78" s="32"/>
      <c r="KFY78" s="32"/>
      <c r="KFZ78" s="32"/>
      <c r="KGA78" s="32"/>
      <c r="KGB78" s="32"/>
      <c r="KGC78" s="32"/>
      <c r="KGD78" s="32"/>
      <c r="KGE78" s="32"/>
      <c r="KGF78" s="32"/>
      <c r="KGG78" s="32"/>
      <c r="KGH78" s="32"/>
      <c r="KGI78" s="32"/>
      <c r="KGJ78" s="32"/>
      <c r="KGK78" s="32"/>
      <c r="KGL78" s="32"/>
      <c r="KGM78" s="32"/>
      <c r="KGN78" s="32"/>
      <c r="KGO78" s="32"/>
      <c r="KGP78" s="32"/>
      <c r="KGQ78" s="32"/>
      <c r="KGR78" s="32"/>
      <c r="KGS78" s="32"/>
      <c r="KGT78" s="32"/>
      <c r="KGU78" s="32"/>
      <c r="KGV78" s="32"/>
      <c r="KGW78" s="32"/>
      <c r="KGX78" s="32"/>
      <c r="KGY78" s="32"/>
      <c r="KGZ78" s="32"/>
      <c r="KHA78" s="32"/>
      <c r="KHB78" s="32"/>
      <c r="KHC78" s="32"/>
      <c r="KHD78" s="32"/>
      <c r="KHE78" s="32"/>
      <c r="KHF78" s="32"/>
      <c r="KHG78" s="32"/>
      <c r="KHH78" s="32"/>
      <c r="KHI78" s="32"/>
      <c r="KHJ78" s="32"/>
      <c r="KHK78" s="32"/>
      <c r="KHL78" s="32"/>
      <c r="KHM78" s="32"/>
      <c r="KHN78" s="32"/>
      <c r="KHO78" s="32"/>
      <c r="KHP78" s="32"/>
      <c r="KHQ78" s="32"/>
      <c r="KHR78" s="32"/>
      <c r="KHS78" s="32"/>
      <c r="KHT78" s="32"/>
      <c r="KHU78" s="32"/>
      <c r="KHV78" s="32"/>
      <c r="KHW78" s="32"/>
      <c r="KHX78" s="32"/>
      <c r="KHY78" s="32"/>
      <c r="KHZ78" s="32"/>
      <c r="KIA78" s="32"/>
      <c r="KIB78" s="32"/>
      <c r="KIC78" s="32"/>
      <c r="KID78" s="32"/>
      <c r="KIE78" s="32"/>
      <c r="KIF78" s="32"/>
      <c r="KIG78" s="32"/>
      <c r="KIH78" s="32"/>
      <c r="KII78" s="32"/>
      <c r="KIJ78" s="32"/>
      <c r="KIK78" s="32"/>
      <c r="KIL78" s="32"/>
      <c r="KIM78" s="32"/>
      <c r="KIN78" s="32"/>
      <c r="KIO78" s="32"/>
      <c r="KIP78" s="32"/>
      <c r="KIQ78" s="32"/>
      <c r="KIR78" s="32"/>
      <c r="KIS78" s="32"/>
      <c r="KIT78" s="32"/>
      <c r="KIU78" s="32"/>
      <c r="KIV78" s="32"/>
      <c r="KIW78" s="32"/>
      <c r="KIX78" s="32"/>
      <c r="KIY78" s="32"/>
      <c r="KIZ78" s="32"/>
      <c r="KJA78" s="32"/>
      <c r="KJB78" s="32"/>
      <c r="KJC78" s="32"/>
      <c r="KJD78" s="32"/>
      <c r="KJE78" s="32"/>
      <c r="KJF78" s="32"/>
      <c r="KJG78" s="32"/>
      <c r="KJH78" s="32"/>
      <c r="KJI78" s="32"/>
      <c r="KJJ78" s="32"/>
      <c r="KJK78" s="32"/>
      <c r="KJL78" s="32"/>
      <c r="KJM78" s="32"/>
      <c r="KJN78" s="32"/>
      <c r="KJO78" s="32"/>
      <c r="KJP78" s="32"/>
      <c r="KJQ78" s="32"/>
      <c r="KJR78" s="32"/>
      <c r="KJS78" s="32"/>
      <c r="KJT78" s="32"/>
      <c r="KJU78" s="32"/>
      <c r="KJV78" s="32"/>
      <c r="KJW78" s="32"/>
      <c r="KJX78" s="32"/>
      <c r="KJY78" s="32"/>
      <c r="KJZ78" s="32"/>
      <c r="KKA78" s="32"/>
      <c r="KKB78" s="32"/>
      <c r="KKC78" s="32"/>
      <c r="KKD78" s="32"/>
      <c r="KKE78" s="32"/>
      <c r="KKF78" s="32"/>
      <c r="KKG78" s="32"/>
      <c r="KKH78" s="32"/>
      <c r="KKI78" s="32"/>
      <c r="KKJ78" s="32"/>
      <c r="KKK78" s="32"/>
      <c r="KKL78" s="32"/>
      <c r="KKM78" s="32"/>
      <c r="KKN78" s="32"/>
      <c r="KKO78" s="32"/>
      <c r="KKP78" s="32"/>
      <c r="KKQ78" s="32"/>
      <c r="KKR78" s="32"/>
      <c r="KKS78" s="32"/>
      <c r="KKT78" s="32"/>
      <c r="KKU78" s="32"/>
      <c r="KKV78" s="32"/>
      <c r="KKW78" s="32"/>
      <c r="KKX78" s="32"/>
      <c r="KKY78" s="32"/>
      <c r="KKZ78" s="32"/>
      <c r="KLA78" s="32"/>
      <c r="KLB78" s="32"/>
      <c r="KLC78" s="32"/>
      <c r="KLD78" s="32"/>
      <c r="KLE78" s="32"/>
      <c r="KLF78" s="32"/>
      <c r="KLG78" s="32"/>
      <c r="KLH78" s="32"/>
      <c r="KLI78" s="32"/>
      <c r="KLJ78" s="32"/>
      <c r="KLK78" s="32"/>
      <c r="KLL78" s="32"/>
      <c r="KLM78" s="32"/>
      <c r="KLN78" s="32"/>
      <c r="KLO78" s="32"/>
      <c r="KLP78" s="32"/>
      <c r="KLQ78" s="32"/>
      <c r="KLR78" s="32"/>
      <c r="KLS78" s="32"/>
      <c r="KLT78" s="32"/>
      <c r="KLU78" s="32"/>
      <c r="KLV78" s="32"/>
      <c r="KLW78" s="32"/>
      <c r="KLX78" s="32"/>
      <c r="KLY78" s="32"/>
      <c r="KLZ78" s="32"/>
      <c r="KMA78" s="32"/>
      <c r="KMB78" s="32"/>
      <c r="KMC78" s="32"/>
      <c r="KMD78" s="32"/>
      <c r="KME78" s="32"/>
      <c r="KMF78" s="32"/>
      <c r="KMG78" s="32"/>
      <c r="KMH78" s="32"/>
      <c r="KMI78" s="32"/>
      <c r="KMJ78" s="32"/>
      <c r="KMK78" s="32"/>
      <c r="KML78" s="32"/>
      <c r="KMM78" s="32"/>
      <c r="KMN78" s="32"/>
      <c r="KMO78" s="32"/>
      <c r="KMP78" s="32"/>
      <c r="KMQ78" s="32"/>
      <c r="KMR78" s="32"/>
      <c r="KMS78" s="32"/>
      <c r="KMT78" s="32"/>
      <c r="KMU78" s="32"/>
      <c r="KMV78" s="32"/>
      <c r="KMW78" s="32"/>
      <c r="KMX78" s="32"/>
      <c r="KMY78" s="32"/>
      <c r="KMZ78" s="32"/>
      <c r="KNA78" s="32"/>
      <c r="KNB78" s="32"/>
      <c r="KNC78" s="32"/>
      <c r="KND78" s="32"/>
      <c r="KNE78" s="32"/>
      <c r="KNF78" s="32"/>
      <c r="KNG78" s="32"/>
      <c r="KNH78" s="32"/>
      <c r="KNI78" s="32"/>
      <c r="KNJ78" s="32"/>
      <c r="KNK78" s="32"/>
      <c r="KNL78" s="32"/>
      <c r="KNM78" s="32"/>
      <c r="KNN78" s="32"/>
      <c r="KNO78" s="32"/>
      <c r="KNP78" s="32"/>
      <c r="KNQ78" s="32"/>
      <c r="KNR78" s="32"/>
      <c r="KNS78" s="32"/>
      <c r="KNT78" s="32"/>
      <c r="KNU78" s="32"/>
      <c r="KNV78" s="32"/>
      <c r="KNW78" s="32"/>
      <c r="KNX78" s="32"/>
      <c r="KNY78" s="32"/>
      <c r="KNZ78" s="32"/>
      <c r="KOA78" s="32"/>
      <c r="KOB78" s="32"/>
      <c r="KOC78" s="32"/>
      <c r="KOD78" s="32"/>
      <c r="KOE78" s="32"/>
      <c r="KOF78" s="32"/>
      <c r="KOG78" s="32"/>
      <c r="KOH78" s="32"/>
      <c r="KOI78" s="32"/>
      <c r="KOJ78" s="32"/>
      <c r="KOK78" s="32"/>
      <c r="KOL78" s="32"/>
      <c r="KOM78" s="32"/>
      <c r="KON78" s="32"/>
      <c r="KOO78" s="32"/>
      <c r="KOP78" s="32"/>
      <c r="KOQ78" s="32"/>
      <c r="KOR78" s="32"/>
      <c r="KOS78" s="32"/>
      <c r="KOT78" s="32"/>
      <c r="KOU78" s="32"/>
      <c r="KOV78" s="32"/>
      <c r="KOW78" s="32"/>
      <c r="KOX78" s="32"/>
      <c r="KOY78" s="32"/>
      <c r="KOZ78" s="32"/>
      <c r="KPA78" s="32"/>
      <c r="KPB78" s="32"/>
      <c r="KPC78" s="32"/>
      <c r="KPD78" s="32"/>
      <c r="KPE78" s="32"/>
      <c r="KPF78" s="32"/>
      <c r="KPG78" s="32"/>
      <c r="KPH78" s="32"/>
      <c r="KPI78" s="32"/>
      <c r="KPJ78" s="32"/>
      <c r="KPK78" s="32"/>
      <c r="KPL78" s="32"/>
      <c r="KPM78" s="32"/>
      <c r="KPN78" s="32"/>
      <c r="KPO78" s="32"/>
      <c r="KPP78" s="32"/>
      <c r="KPQ78" s="32"/>
      <c r="KPR78" s="32"/>
      <c r="KPS78" s="32"/>
      <c r="KPT78" s="32"/>
      <c r="KPU78" s="32"/>
      <c r="KPV78" s="32"/>
      <c r="KPW78" s="32"/>
      <c r="KPX78" s="32"/>
      <c r="KPY78" s="32"/>
      <c r="KPZ78" s="32"/>
      <c r="KQA78" s="32"/>
      <c r="KQB78" s="32"/>
      <c r="KQC78" s="32"/>
      <c r="KQD78" s="32"/>
      <c r="KQE78" s="32"/>
      <c r="KQF78" s="32"/>
      <c r="KQG78" s="32"/>
      <c r="KQH78" s="32"/>
      <c r="KQI78" s="32"/>
      <c r="KQJ78" s="32"/>
      <c r="KQK78" s="32"/>
      <c r="KQL78" s="32"/>
      <c r="KQM78" s="32"/>
      <c r="KQN78" s="32"/>
      <c r="KQO78" s="32"/>
      <c r="KQP78" s="32"/>
      <c r="KQQ78" s="32"/>
      <c r="KQR78" s="32"/>
      <c r="KQS78" s="32"/>
      <c r="KQT78" s="32"/>
      <c r="KQU78" s="32"/>
      <c r="KQV78" s="32"/>
      <c r="KQW78" s="32"/>
      <c r="KQX78" s="32"/>
      <c r="KQY78" s="32"/>
      <c r="KQZ78" s="32"/>
      <c r="KRA78" s="32"/>
      <c r="KRB78" s="32"/>
      <c r="KRC78" s="32"/>
      <c r="KRD78" s="32"/>
      <c r="KRE78" s="32"/>
      <c r="KRF78" s="32"/>
      <c r="KRG78" s="32"/>
      <c r="KRH78" s="32"/>
      <c r="KRI78" s="32"/>
      <c r="KRJ78" s="32"/>
      <c r="KRK78" s="32"/>
      <c r="KRL78" s="32"/>
      <c r="KRM78" s="32"/>
      <c r="KRN78" s="32"/>
      <c r="KRO78" s="32"/>
      <c r="KRP78" s="32"/>
      <c r="KRQ78" s="32"/>
      <c r="KRR78" s="32"/>
      <c r="KRS78" s="32"/>
      <c r="KRT78" s="32"/>
      <c r="KRU78" s="32"/>
      <c r="KRV78" s="32"/>
      <c r="KRW78" s="32"/>
      <c r="KRX78" s="32"/>
      <c r="KRY78" s="32"/>
      <c r="KRZ78" s="32"/>
      <c r="KSA78" s="32"/>
      <c r="KSB78" s="32"/>
      <c r="KSC78" s="32"/>
      <c r="KSD78" s="32"/>
      <c r="KSE78" s="32"/>
      <c r="KSF78" s="32"/>
      <c r="KSG78" s="32"/>
      <c r="KSH78" s="32"/>
      <c r="KSI78" s="32"/>
      <c r="KSJ78" s="32"/>
      <c r="KSK78" s="32"/>
      <c r="KSL78" s="32"/>
      <c r="KSM78" s="32"/>
      <c r="KSN78" s="32"/>
      <c r="KSO78" s="32"/>
      <c r="KSP78" s="32"/>
      <c r="KSQ78" s="32"/>
      <c r="KSR78" s="32"/>
      <c r="KSS78" s="32"/>
      <c r="KST78" s="32"/>
      <c r="KSU78" s="32"/>
      <c r="KSV78" s="32"/>
      <c r="KSW78" s="32"/>
      <c r="KSX78" s="32"/>
      <c r="KSY78" s="32"/>
      <c r="KSZ78" s="32"/>
      <c r="KTA78" s="32"/>
      <c r="KTB78" s="32"/>
      <c r="KTC78" s="32"/>
      <c r="KTD78" s="32"/>
      <c r="KTE78" s="32"/>
      <c r="KTF78" s="32"/>
      <c r="KTG78" s="32"/>
      <c r="KTH78" s="32"/>
      <c r="KTI78" s="32"/>
      <c r="KTJ78" s="32"/>
      <c r="KTK78" s="32"/>
      <c r="KTL78" s="32"/>
      <c r="KTM78" s="32"/>
      <c r="KTN78" s="32"/>
      <c r="KTO78" s="32"/>
      <c r="KTP78" s="32"/>
      <c r="KTQ78" s="32"/>
      <c r="KTR78" s="32"/>
      <c r="KTS78" s="32"/>
      <c r="KTT78" s="32"/>
      <c r="KTU78" s="32"/>
      <c r="KTV78" s="32"/>
      <c r="KTW78" s="32"/>
      <c r="KTX78" s="32"/>
      <c r="KTY78" s="32"/>
      <c r="KTZ78" s="32"/>
      <c r="KUA78" s="32"/>
      <c r="KUB78" s="32"/>
      <c r="KUC78" s="32"/>
      <c r="KUD78" s="32"/>
      <c r="KUE78" s="32"/>
      <c r="KUF78" s="32"/>
      <c r="KUG78" s="32"/>
      <c r="KUH78" s="32"/>
      <c r="KUI78" s="32"/>
      <c r="KUJ78" s="32"/>
      <c r="KUK78" s="32"/>
      <c r="KUL78" s="32"/>
      <c r="KUM78" s="32"/>
      <c r="KUN78" s="32"/>
      <c r="KUO78" s="32"/>
      <c r="KUP78" s="32"/>
      <c r="KUQ78" s="32"/>
      <c r="KUR78" s="32"/>
      <c r="KUS78" s="32"/>
      <c r="KUT78" s="32"/>
      <c r="KUU78" s="32"/>
      <c r="KUV78" s="32"/>
      <c r="KUW78" s="32"/>
      <c r="KUX78" s="32"/>
      <c r="KUY78" s="32"/>
      <c r="KUZ78" s="32"/>
      <c r="KVA78" s="32"/>
      <c r="KVB78" s="32"/>
      <c r="KVC78" s="32"/>
      <c r="KVD78" s="32"/>
      <c r="KVE78" s="32"/>
      <c r="KVF78" s="32"/>
      <c r="KVG78" s="32"/>
      <c r="KVH78" s="32"/>
      <c r="KVI78" s="32"/>
      <c r="KVJ78" s="32"/>
      <c r="KVK78" s="32"/>
      <c r="KVL78" s="32"/>
      <c r="KVM78" s="32"/>
      <c r="KVN78" s="32"/>
      <c r="KVO78" s="32"/>
      <c r="KVP78" s="32"/>
      <c r="KVQ78" s="32"/>
      <c r="KVR78" s="32"/>
      <c r="KVS78" s="32"/>
      <c r="KVT78" s="32"/>
      <c r="KVU78" s="32"/>
      <c r="KVV78" s="32"/>
      <c r="KVW78" s="32"/>
      <c r="KVX78" s="32"/>
      <c r="KVY78" s="32"/>
      <c r="KVZ78" s="32"/>
      <c r="KWA78" s="32"/>
      <c r="KWB78" s="32"/>
      <c r="KWC78" s="32"/>
      <c r="KWD78" s="32"/>
      <c r="KWE78" s="32"/>
      <c r="KWF78" s="32"/>
      <c r="KWG78" s="32"/>
      <c r="KWH78" s="32"/>
      <c r="KWI78" s="32"/>
      <c r="KWJ78" s="32"/>
      <c r="KWK78" s="32"/>
      <c r="KWL78" s="32"/>
      <c r="KWM78" s="32"/>
      <c r="KWN78" s="32"/>
      <c r="KWO78" s="32"/>
      <c r="KWP78" s="32"/>
      <c r="KWQ78" s="32"/>
      <c r="KWR78" s="32"/>
      <c r="KWS78" s="32"/>
      <c r="KWT78" s="32"/>
      <c r="KWU78" s="32"/>
      <c r="KWV78" s="32"/>
      <c r="KWW78" s="32"/>
      <c r="KWX78" s="32"/>
      <c r="KWY78" s="32"/>
      <c r="KWZ78" s="32"/>
      <c r="KXA78" s="32"/>
      <c r="KXB78" s="32"/>
      <c r="KXC78" s="32"/>
      <c r="KXD78" s="32"/>
      <c r="KXE78" s="32"/>
      <c r="KXF78" s="32"/>
      <c r="KXG78" s="32"/>
      <c r="KXH78" s="32"/>
      <c r="KXI78" s="32"/>
      <c r="KXJ78" s="32"/>
      <c r="KXK78" s="32"/>
      <c r="KXL78" s="32"/>
      <c r="KXM78" s="32"/>
      <c r="KXN78" s="32"/>
      <c r="KXO78" s="32"/>
      <c r="KXP78" s="32"/>
      <c r="KXQ78" s="32"/>
      <c r="KXR78" s="32"/>
      <c r="KXS78" s="32"/>
      <c r="KXT78" s="32"/>
      <c r="KXU78" s="32"/>
      <c r="KXV78" s="32"/>
      <c r="KXW78" s="32"/>
      <c r="KXX78" s="32"/>
      <c r="KXY78" s="32"/>
      <c r="KXZ78" s="32"/>
      <c r="KYA78" s="32"/>
      <c r="KYB78" s="32"/>
      <c r="KYC78" s="32"/>
      <c r="KYD78" s="32"/>
      <c r="KYE78" s="32"/>
      <c r="KYF78" s="32"/>
      <c r="KYG78" s="32"/>
      <c r="KYH78" s="32"/>
      <c r="KYI78" s="32"/>
      <c r="KYJ78" s="32"/>
      <c r="KYK78" s="32"/>
      <c r="KYL78" s="32"/>
      <c r="KYM78" s="32"/>
      <c r="KYN78" s="32"/>
      <c r="KYO78" s="32"/>
      <c r="KYP78" s="32"/>
      <c r="KYQ78" s="32"/>
      <c r="KYR78" s="32"/>
      <c r="KYS78" s="32"/>
      <c r="KYT78" s="32"/>
      <c r="KYU78" s="32"/>
      <c r="KYV78" s="32"/>
      <c r="KYW78" s="32"/>
      <c r="KYX78" s="32"/>
      <c r="KYY78" s="32"/>
      <c r="KYZ78" s="32"/>
      <c r="KZA78" s="32"/>
      <c r="KZB78" s="32"/>
      <c r="KZC78" s="32"/>
      <c r="KZD78" s="32"/>
      <c r="KZE78" s="32"/>
      <c r="KZF78" s="32"/>
      <c r="KZG78" s="32"/>
      <c r="KZH78" s="32"/>
      <c r="KZI78" s="32"/>
      <c r="KZJ78" s="32"/>
      <c r="KZK78" s="32"/>
      <c r="KZL78" s="32"/>
      <c r="KZM78" s="32"/>
      <c r="KZN78" s="32"/>
      <c r="KZO78" s="32"/>
      <c r="KZP78" s="32"/>
      <c r="KZQ78" s="32"/>
      <c r="KZR78" s="32"/>
      <c r="KZS78" s="32"/>
      <c r="KZT78" s="32"/>
      <c r="KZU78" s="32"/>
      <c r="KZV78" s="32"/>
      <c r="KZW78" s="32"/>
      <c r="KZX78" s="32"/>
      <c r="KZY78" s="32"/>
      <c r="KZZ78" s="32"/>
      <c r="LAA78" s="32"/>
      <c r="LAB78" s="32"/>
      <c r="LAC78" s="32"/>
      <c r="LAD78" s="32"/>
      <c r="LAE78" s="32"/>
      <c r="LAF78" s="32"/>
      <c r="LAG78" s="32"/>
      <c r="LAH78" s="32"/>
      <c r="LAI78" s="32"/>
      <c r="LAJ78" s="32"/>
      <c r="LAK78" s="32"/>
      <c r="LAL78" s="32"/>
      <c r="LAM78" s="32"/>
      <c r="LAN78" s="32"/>
      <c r="LAO78" s="32"/>
      <c r="LAP78" s="32"/>
      <c r="LAQ78" s="32"/>
      <c r="LAR78" s="32"/>
      <c r="LAS78" s="32"/>
      <c r="LAT78" s="32"/>
      <c r="LAU78" s="32"/>
      <c r="LAV78" s="32"/>
      <c r="LAW78" s="32"/>
      <c r="LAX78" s="32"/>
      <c r="LAY78" s="32"/>
      <c r="LAZ78" s="32"/>
      <c r="LBA78" s="32"/>
      <c r="LBB78" s="32"/>
      <c r="LBC78" s="32"/>
      <c r="LBD78" s="32"/>
      <c r="LBE78" s="32"/>
      <c r="LBF78" s="32"/>
      <c r="LBG78" s="32"/>
      <c r="LBH78" s="32"/>
      <c r="LBI78" s="32"/>
      <c r="LBJ78" s="32"/>
      <c r="LBK78" s="32"/>
      <c r="LBL78" s="32"/>
      <c r="LBM78" s="32"/>
      <c r="LBN78" s="32"/>
      <c r="LBO78" s="32"/>
      <c r="LBP78" s="32"/>
      <c r="LBQ78" s="32"/>
      <c r="LBR78" s="32"/>
      <c r="LBS78" s="32"/>
      <c r="LBT78" s="32"/>
      <c r="LBU78" s="32"/>
      <c r="LBV78" s="32"/>
      <c r="LBW78" s="32"/>
      <c r="LBX78" s="32"/>
      <c r="LBY78" s="32"/>
      <c r="LBZ78" s="32"/>
      <c r="LCA78" s="32"/>
      <c r="LCB78" s="32"/>
      <c r="LCC78" s="32"/>
      <c r="LCD78" s="32"/>
      <c r="LCE78" s="32"/>
      <c r="LCF78" s="32"/>
      <c r="LCG78" s="32"/>
      <c r="LCH78" s="32"/>
      <c r="LCI78" s="32"/>
      <c r="LCJ78" s="32"/>
      <c r="LCK78" s="32"/>
      <c r="LCL78" s="32"/>
      <c r="LCM78" s="32"/>
      <c r="LCN78" s="32"/>
      <c r="LCO78" s="32"/>
      <c r="LCP78" s="32"/>
      <c r="LCQ78" s="32"/>
      <c r="LCR78" s="32"/>
      <c r="LCS78" s="32"/>
      <c r="LCT78" s="32"/>
      <c r="LCU78" s="32"/>
      <c r="LCV78" s="32"/>
      <c r="LCW78" s="32"/>
      <c r="LCX78" s="32"/>
      <c r="LCY78" s="32"/>
      <c r="LCZ78" s="32"/>
      <c r="LDA78" s="32"/>
      <c r="LDB78" s="32"/>
      <c r="LDC78" s="32"/>
      <c r="LDD78" s="32"/>
      <c r="LDE78" s="32"/>
      <c r="LDF78" s="32"/>
      <c r="LDG78" s="32"/>
      <c r="LDH78" s="32"/>
      <c r="LDI78" s="32"/>
      <c r="LDJ78" s="32"/>
      <c r="LDK78" s="32"/>
      <c r="LDL78" s="32"/>
      <c r="LDM78" s="32"/>
      <c r="LDN78" s="32"/>
      <c r="LDO78" s="32"/>
      <c r="LDP78" s="32"/>
      <c r="LDQ78" s="32"/>
      <c r="LDR78" s="32"/>
      <c r="LDS78" s="32"/>
      <c r="LDT78" s="32"/>
      <c r="LDU78" s="32"/>
      <c r="LDV78" s="32"/>
      <c r="LDW78" s="32"/>
      <c r="LDX78" s="32"/>
      <c r="LDY78" s="32"/>
      <c r="LDZ78" s="32"/>
      <c r="LEA78" s="32"/>
      <c r="LEB78" s="32"/>
      <c r="LEC78" s="32"/>
      <c r="LED78" s="32"/>
      <c r="LEE78" s="32"/>
      <c r="LEF78" s="32"/>
      <c r="LEG78" s="32"/>
      <c r="LEH78" s="32"/>
      <c r="LEI78" s="32"/>
      <c r="LEJ78" s="32"/>
      <c r="LEK78" s="32"/>
      <c r="LEL78" s="32"/>
      <c r="LEM78" s="32"/>
      <c r="LEN78" s="32"/>
      <c r="LEO78" s="32"/>
      <c r="LEP78" s="32"/>
      <c r="LEQ78" s="32"/>
      <c r="LER78" s="32"/>
      <c r="LES78" s="32"/>
      <c r="LET78" s="32"/>
      <c r="LEU78" s="32"/>
      <c r="LEV78" s="32"/>
      <c r="LEW78" s="32"/>
      <c r="LEX78" s="32"/>
      <c r="LEY78" s="32"/>
      <c r="LEZ78" s="32"/>
      <c r="LFA78" s="32"/>
      <c r="LFB78" s="32"/>
      <c r="LFC78" s="32"/>
      <c r="LFD78" s="32"/>
      <c r="LFE78" s="32"/>
      <c r="LFF78" s="32"/>
      <c r="LFG78" s="32"/>
      <c r="LFH78" s="32"/>
      <c r="LFI78" s="32"/>
      <c r="LFJ78" s="32"/>
      <c r="LFK78" s="32"/>
      <c r="LFL78" s="32"/>
      <c r="LFM78" s="32"/>
      <c r="LFN78" s="32"/>
      <c r="LFO78" s="32"/>
      <c r="LFP78" s="32"/>
      <c r="LFQ78" s="32"/>
      <c r="LFR78" s="32"/>
      <c r="LFS78" s="32"/>
      <c r="LFT78" s="32"/>
      <c r="LFU78" s="32"/>
      <c r="LFV78" s="32"/>
      <c r="LFW78" s="32"/>
      <c r="LFX78" s="32"/>
      <c r="LFY78" s="32"/>
      <c r="LFZ78" s="32"/>
      <c r="LGA78" s="32"/>
      <c r="LGB78" s="32"/>
      <c r="LGC78" s="32"/>
      <c r="LGD78" s="32"/>
      <c r="LGE78" s="32"/>
      <c r="LGF78" s="32"/>
      <c r="LGG78" s="32"/>
      <c r="LGH78" s="32"/>
      <c r="LGI78" s="32"/>
      <c r="LGJ78" s="32"/>
      <c r="LGK78" s="32"/>
      <c r="LGL78" s="32"/>
      <c r="LGM78" s="32"/>
      <c r="LGN78" s="32"/>
      <c r="LGO78" s="32"/>
      <c r="LGP78" s="32"/>
      <c r="LGQ78" s="32"/>
      <c r="LGR78" s="32"/>
      <c r="LGS78" s="32"/>
      <c r="LGT78" s="32"/>
      <c r="LGU78" s="32"/>
      <c r="LGV78" s="32"/>
      <c r="LGW78" s="32"/>
      <c r="LGX78" s="32"/>
      <c r="LGY78" s="32"/>
      <c r="LGZ78" s="32"/>
      <c r="LHA78" s="32"/>
      <c r="LHB78" s="32"/>
      <c r="LHC78" s="32"/>
      <c r="LHD78" s="32"/>
      <c r="LHE78" s="32"/>
      <c r="LHF78" s="32"/>
      <c r="LHG78" s="32"/>
      <c r="LHH78" s="32"/>
      <c r="LHI78" s="32"/>
      <c r="LHJ78" s="32"/>
      <c r="LHK78" s="32"/>
      <c r="LHL78" s="32"/>
      <c r="LHM78" s="32"/>
      <c r="LHN78" s="32"/>
      <c r="LHO78" s="32"/>
      <c r="LHP78" s="32"/>
      <c r="LHQ78" s="32"/>
      <c r="LHR78" s="32"/>
      <c r="LHS78" s="32"/>
      <c r="LHT78" s="32"/>
      <c r="LHU78" s="32"/>
      <c r="LHV78" s="32"/>
      <c r="LHW78" s="32"/>
      <c r="LHX78" s="32"/>
      <c r="LHY78" s="32"/>
      <c r="LHZ78" s="32"/>
      <c r="LIA78" s="32"/>
      <c r="LIB78" s="32"/>
      <c r="LIC78" s="32"/>
      <c r="LID78" s="32"/>
      <c r="LIE78" s="32"/>
      <c r="LIF78" s="32"/>
      <c r="LIG78" s="32"/>
      <c r="LIH78" s="32"/>
      <c r="LII78" s="32"/>
      <c r="LIJ78" s="32"/>
      <c r="LIK78" s="32"/>
      <c r="LIL78" s="32"/>
      <c r="LIM78" s="32"/>
      <c r="LIN78" s="32"/>
      <c r="LIO78" s="32"/>
      <c r="LIP78" s="32"/>
      <c r="LIQ78" s="32"/>
      <c r="LIR78" s="32"/>
      <c r="LIS78" s="32"/>
      <c r="LIT78" s="32"/>
      <c r="LIU78" s="32"/>
      <c r="LIV78" s="32"/>
      <c r="LIW78" s="32"/>
      <c r="LIX78" s="32"/>
      <c r="LIY78" s="32"/>
      <c r="LIZ78" s="32"/>
      <c r="LJA78" s="32"/>
      <c r="LJB78" s="32"/>
      <c r="LJC78" s="32"/>
      <c r="LJD78" s="32"/>
      <c r="LJE78" s="32"/>
      <c r="LJF78" s="32"/>
      <c r="LJG78" s="32"/>
      <c r="LJH78" s="32"/>
      <c r="LJI78" s="32"/>
      <c r="LJJ78" s="32"/>
      <c r="LJK78" s="32"/>
      <c r="LJL78" s="32"/>
      <c r="LJM78" s="32"/>
      <c r="LJN78" s="32"/>
      <c r="LJO78" s="32"/>
      <c r="LJP78" s="32"/>
      <c r="LJQ78" s="32"/>
      <c r="LJR78" s="32"/>
      <c r="LJS78" s="32"/>
      <c r="LJT78" s="32"/>
      <c r="LJU78" s="32"/>
      <c r="LJV78" s="32"/>
      <c r="LJW78" s="32"/>
      <c r="LJX78" s="32"/>
      <c r="LJY78" s="32"/>
      <c r="LJZ78" s="32"/>
      <c r="LKA78" s="32"/>
      <c r="LKB78" s="32"/>
      <c r="LKC78" s="32"/>
      <c r="LKD78" s="32"/>
      <c r="LKE78" s="32"/>
      <c r="LKF78" s="32"/>
      <c r="LKG78" s="32"/>
      <c r="LKH78" s="32"/>
      <c r="LKI78" s="32"/>
      <c r="LKJ78" s="32"/>
      <c r="LKK78" s="32"/>
      <c r="LKL78" s="32"/>
      <c r="LKM78" s="32"/>
      <c r="LKN78" s="32"/>
      <c r="LKO78" s="32"/>
      <c r="LKP78" s="32"/>
      <c r="LKQ78" s="32"/>
      <c r="LKR78" s="32"/>
      <c r="LKS78" s="32"/>
      <c r="LKT78" s="32"/>
      <c r="LKU78" s="32"/>
      <c r="LKV78" s="32"/>
      <c r="LKW78" s="32"/>
      <c r="LKX78" s="32"/>
      <c r="LKY78" s="32"/>
      <c r="LKZ78" s="32"/>
      <c r="LLA78" s="32"/>
      <c r="LLB78" s="32"/>
      <c r="LLC78" s="32"/>
      <c r="LLD78" s="32"/>
      <c r="LLE78" s="32"/>
      <c r="LLF78" s="32"/>
      <c r="LLG78" s="32"/>
      <c r="LLH78" s="32"/>
      <c r="LLI78" s="32"/>
      <c r="LLJ78" s="32"/>
      <c r="LLK78" s="32"/>
      <c r="LLL78" s="32"/>
      <c r="LLM78" s="32"/>
      <c r="LLN78" s="32"/>
      <c r="LLO78" s="32"/>
      <c r="LLP78" s="32"/>
      <c r="LLQ78" s="32"/>
      <c r="LLR78" s="32"/>
      <c r="LLS78" s="32"/>
      <c r="LLT78" s="32"/>
      <c r="LLU78" s="32"/>
      <c r="LLV78" s="32"/>
      <c r="LLW78" s="32"/>
      <c r="LLX78" s="32"/>
      <c r="LLY78" s="32"/>
      <c r="LLZ78" s="32"/>
      <c r="LMA78" s="32"/>
      <c r="LMB78" s="32"/>
      <c r="LMC78" s="32"/>
      <c r="LMD78" s="32"/>
      <c r="LME78" s="32"/>
      <c r="LMF78" s="32"/>
      <c r="LMG78" s="32"/>
      <c r="LMH78" s="32"/>
      <c r="LMI78" s="32"/>
      <c r="LMJ78" s="32"/>
      <c r="LMK78" s="32"/>
      <c r="LML78" s="32"/>
      <c r="LMM78" s="32"/>
      <c r="LMN78" s="32"/>
      <c r="LMO78" s="32"/>
      <c r="LMP78" s="32"/>
      <c r="LMQ78" s="32"/>
      <c r="LMR78" s="32"/>
      <c r="LMS78" s="32"/>
      <c r="LMT78" s="32"/>
      <c r="LMU78" s="32"/>
      <c r="LMV78" s="32"/>
      <c r="LMW78" s="32"/>
      <c r="LMX78" s="32"/>
      <c r="LMY78" s="32"/>
      <c r="LMZ78" s="32"/>
      <c r="LNA78" s="32"/>
      <c r="LNB78" s="32"/>
      <c r="LNC78" s="32"/>
      <c r="LND78" s="32"/>
      <c r="LNE78" s="32"/>
      <c r="LNF78" s="32"/>
      <c r="LNG78" s="32"/>
      <c r="LNH78" s="32"/>
      <c r="LNI78" s="32"/>
      <c r="LNJ78" s="32"/>
      <c r="LNK78" s="32"/>
      <c r="LNL78" s="32"/>
      <c r="LNM78" s="32"/>
      <c r="LNN78" s="32"/>
      <c r="LNO78" s="32"/>
      <c r="LNP78" s="32"/>
      <c r="LNQ78" s="32"/>
      <c r="LNR78" s="32"/>
      <c r="LNS78" s="32"/>
      <c r="LNT78" s="32"/>
      <c r="LNU78" s="32"/>
      <c r="LNV78" s="32"/>
      <c r="LNW78" s="32"/>
      <c r="LNX78" s="32"/>
      <c r="LNY78" s="32"/>
      <c r="LNZ78" s="32"/>
      <c r="LOA78" s="32"/>
      <c r="LOB78" s="32"/>
      <c r="LOC78" s="32"/>
      <c r="LOD78" s="32"/>
      <c r="LOE78" s="32"/>
      <c r="LOF78" s="32"/>
      <c r="LOG78" s="32"/>
      <c r="LOH78" s="32"/>
      <c r="LOI78" s="32"/>
      <c r="LOJ78" s="32"/>
      <c r="LOK78" s="32"/>
      <c r="LOL78" s="32"/>
      <c r="LOM78" s="32"/>
      <c r="LON78" s="32"/>
      <c r="LOO78" s="32"/>
      <c r="LOP78" s="32"/>
      <c r="LOQ78" s="32"/>
      <c r="LOR78" s="32"/>
      <c r="LOS78" s="32"/>
      <c r="LOT78" s="32"/>
      <c r="LOU78" s="32"/>
      <c r="LOV78" s="32"/>
      <c r="LOW78" s="32"/>
      <c r="LOX78" s="32"/>
      <c r="LOY78" s="32"/>
      <c r="LOZ78" s="32"/>
      <c r="LPA78" s="32"/>
      <c r="LPB78" s="32"/>
      <c r="LPC78" s="32"/>
      <c r="LPD78" s="32"/>
      <c r="LPE78" s="32"/>
      <c r="LPF78" s="32"/>
      <c r="LPG78" s="32"/>
      <c r="LPH78" s="32"/>
      <c r="LPI78" s="32"/>
      <c r="LPJ78" s="32"/>
      <c r="LPK78" s="32"/>
      <c r="LPL78" s="32"/>
      <c r="LPM78" s="32"/>
      <c r="LPN78" s="32"/>
      <c r="LPO78" s="32"/>
      <c r="LPP78" s="32"/>
      <c r="LPQ78" s="32"/>
      <c r="LPR78" s="32"/>
      <c r="LPS78" s="32"/>
      <c r="LPT78" s="32"/>
      <c r="LPU78" s="32"/>
      <c r="LPV78" s="32"/>
      <c r="LPW78" s="32"/>
      <c r="LPX78" s="32"/>
      <c r="LPY78" s="32"/>
      <c r="LPZ78" s="32"/>
      <c r="LQA78" s="32"/>
      <c r="LQB78" s="32"/>
      <c r="LQC78" s="32"/>
      <c r="LQD78" s="32"/>
      <c r="LQE78" s="32"/>
      <c r="LQF78" s="32"/>
      <c r="LQG78" s="32"/>
      <c r="LQH78" s="32"/>
      <c r="LQI78" s="32"/>
      <c r="LQJ78" s="32"/>
      <c r="LQK78" s="32"/>
      <c r="LQL78" s="32"/>
      <c r="LQM78" s="32"/>
      <c r="LQN78" s="32"/>
      <c r="LQO78" s="32"/>
      <c r="LQP78" s="32"/>
      <c r="LQQ78" s="32"/>
      <c r="LQR78" s="32"/>
      <c r="LQS78" s="32"/>
      <c r="LQT78" s="32"/>
      <c r="LQU78" s="32"/>
      <c r="LQV78" s="32"/>
      <c r="LQW78" s="32"/>
      <c r="LQX78" s="32"/>
      <c r="LQY78" s="32"/>
      <c r="LQZ78" s="32"/>
      <c r="LRA78" s="32"/>
      <c r="LRB78" s="32"/>
      <c r="LRC78" s="32"/>
      <c r="LRD78" s="32"/>
      <c r="LRE78" s="32"/>
      <c r="LRF78" s="32"/>
      <c r="LRG78" s="32"/>
      <c r="LRH78" s="32"/>
      <c r="LRI78" s="32"/>
      <c r="LRJ78" s="32"/>
      <c r="LRK78" s="32"/>
      <c r="LRL78" s="32"/>
      <c r="LRM78" s="32"/>
      <c r="LRN78" s="32"/>
      <c r="LRO78" s="32"/>
      <c r="LRP78" s="32"/>
      <c r="LRQ78" s="32"/>
      <c r="LRR78" s="32"/>
      <c r="LRS78" s="32"/>
      <c r="LRT78" s="32"/>
      <c r="LRU78" s="32"/>
      <c r="LRV78" s="32"/>
      <c r="LRW78" s="32"/>
      <c r="LRX78" s="32"/>
      <c r="LRY78" s="32"/>
      <c r="LRZ78" s="32"/>
      <c r="LSA78" s="32"/>
      <c r="LSB78" s="32"/>
      <c r="LSC78" s="32"/>
      <c r="LSD78" s="32"/>
      <c r="LSE78" s="32"/>
      <c r="LSF78" s="32"/>
      <c r="LSG78" s="32"/>
      <c r="LSH78" s="32"/>
      <c r="LSI78" s="32"/>
      <c r="LSJ78" s="32"/>
      <c r="LSK78" s="32"/>
      <c r="LSL78" s="32"/>
      <c r="LSM78" s="32"/>
      <c r="LSN78" s="32"/>
      <c r="LSO78" s="32"/>
      <c r="LSP78" s="32"/>
      <c r="LSQ78" s="32"/>
      <c r="LSR78" s="32"/>
      <c r="LSS78" s="32"/>
      <c r="LST78" s="32"/>
      <c r="LSU78" s="32"/>
      <c r="LSV78" s="32"/>
      <c r="LSW78" s="32"/>
      <c r="LSX78" s="32"/>
      <c r="LSY78" s="32"/>
      <c r="LSZ78" s="32"/>
      <c r="LTA78" s="32"/>
      <c r="LTB78" s="32"/>
      <c r="LTC78" s="32"/>
      <c r="LTD78" s="32"/>
      <c r="LTE78" s="32"/>
      <c r="LTF78" s="32"/>
      <c r="LTG78" s="32"/>
      <c r="LTH78" s="32"/>
      <c r="LTI78" s="32"/>
      <c r="LTJ78" s="32"/>
      <c r="LTK78" s="32"/>
      <c r="LTL78" s="32"/>
      <c r="LTM78" s="32"/>
      <c r="LTN78" s="32"/>
      <c r="LTO78" s="32"/>
      <c r="LTP78" s="32"/>
      <c r="LTQ78" s="32"/>
      <c r="LTR78" s="32"/>
      <c r="LTS78" s="32"/>
      <c r="LTT78" s="32"/>
      <c r="LTU78" s="32"/>
      <c r="LTV78" s="32"/>
      <c r="LTW78" s="32"/>
      <c r="LTX78" s="32"/>
      <c r="LTY78" s="32"/>
      <c r="LTZ78" s="32"/>
      <c r="LUA78" s="32"/>
      <c r="LUB78" s="32"/>
      <c r="LUC78" s="32"/>
      <c r="LUD78" s="32"/>
      <c r="LUE78" s="32"/>
      <c r="LUF78" s="32"/>
      <c r="LUG78" s="32"/>
      <c r="LUH78" s="32"/>
      <c r="LUI78" s="32"/>
      <c r="LUJ78" s="32"/>
      <c r="LUK78" s="32"/>
      <c r="LUL78" s="32"/>
      <c r="LUM78" s="32"/>
      <c r="LUN78" s="32"/>
      <c r="LUO78" s="32"/>
      <c r="LUP78" s="32"/>
      <c r="LUQ78" s="32"/>
      <c r="LUR78" s="32"/>
      <c r="LUS78" s="32"/>
      <c r="LUT78" s="32"/>
      <c r="LUU78" s="32"/>
      <c r="LUV78" s="32"/>
      <c r="LUW78" s="32"/>
      <c r="LUX78" s="32"/>
      <c r="LUY78" s="32"/>
      <c r="LUZ78" s="32"/>
      <c r="LVA78" s="32"/>
      <c r="LVB78" s="32"/>
      <c r="LVC78" s="32"/>
      <c r="LVD78" s="32"/>
      <c r="LVE78" s="32"/>
      <c r="LVF78" s="32"/>
      <c r="LVG78" s="32"/>
      <c r="LVH78" s="32"/>
      <c r="LVI78" s="32"/>
      <c r="LVJ78" s="32"/>
      <c r="LVK78" s="32"/>
      <c r="LVL78" s="32"/>
      <c r="LVM78" s="32"/>
      <c r="LVN78" s="32"/>
      <c r="LVO78" s="32"/>
      <c r="LVP78" s="32"/>
      <c r="LVQ78" s="32"/>
      <c r="LVR78" s="32"/>
      <c r="LVS78" s="32"/>
      <c r="LVT78" s="32"/>
      <c r="LVU78" s="32"/>
      <c r="LVV78" s="32"/>
      <c r="LVW78" s="32"/>
      <c r="LVX78" s="32"/>
      <c r="LVY78" s="32"/>
      <c r="LVZ78" s="32"/>
      <c r="LWA78" s="32"/>
      <c r="LWB78" s="32"/>
      <c r="LWC78" s="32"/>
      <c r="LWD78" s="32"/>
      <c r="LWE78" s="32"/>
      <c r="LWF78" s="32"/>
      <c r="LWG78" s="32"/>
      <c r="LWH78" s="32"/>
      <c r="LWI78" s="32"/>
      <c r="LWJ78" s="32"/>
      <c r="LWK78" s="32"/>
      <c r="LWL78" s="32"/>
      <c r="LWM78" s="32"/>
      <c r="LWN78" s="32"/>
      <c r="LWO78" s="32"/>
      <c r="LWP78" s="32"/>
      <c r="LWQ78" s="32"/>
      <c r="LWR78" s="32"/>
      <c r="LWS78" s="32"/>
      <c r="LWT78" s="32"/>
      <c r="LWU78" s="32"/>
      <c r="LWV78" s="32"/>
      <c r="LWW78" s="32"/>
      <c r="LWX78" s="32"/>
      <c r="LWY78" s="32"/>
      <c r="LWZ78" s="32"/>
      <c r="LXA78" s="32"/>
      <c r="LXB78" s="32"/>
      <c r="LXC78" s="32"/>
      <c r="LXD78" s="32"/>
      <c r="LXE78" s="32"/>
      <c r="LXF78" s="32"/>
      <c r="LXG78" s="32"/>
      <c r="LXH78" s="32"/>
      <c r="LXI78" s="32"/>
      <c r="LXJ78" s="32"/>
      <c r="LXK78" s="32"/>
      <c r="LXL78" s="32"/>
      <c r="LXM78" s="32"/>
      <c r="LXN78" s="32"/>
      <c r="LXO78" s="32"/>
      <c r="LXP78" s="32"/>
      <c r="LXQ78" s="32"/>
      <c r="LXR78" s="32"/>
      <c r="LXS78" s="32"/>
      <c r="LXT78" s="32"/>
      <c r="LXU78" s="32"/>
      <c r="LXV78" s="32"/>
      <c r="LXW78" s="32"/>
      <c r="LXX78" s="32"/>
      <c r="LXY78" s="32"/>
      <c r="LXZ78" s="32"/>
      <c r="LYA78" s="32"/>
      <c r="LYB78" s="32"/>
      <c r="LYC78" s="32"/>
      <c r="LYD78" s="32"/>
      <c r="LYE78" s="32"/>
      <c r="LYF78" s="32"/>
      <c r="LYG78" s="32"/>
      <c r="LYH78" s="32"/>
      <c r="LYI78" s="32"/>
      <c r="LYJ78" s="32"/>
      <c r="LYK78" s="32"/>
      <c r="LYL78" s="32"/>
      <c r="LYM78" s="32"/>
      <c r="LYN78" s="32"/>
      <c r="LYO78" s="32"/>
      <c r="LYP78" s="32"/>
      <c r="LYQ78" s="32"/>
      <c r="LYR78" s="32"/>
      <c r="LYS78" s="32"/>
      <c r="LYT78" s="32"/>
      <c r="LYU78" s="32"/>
      <c r="LYV78" s="32"/>
      <c r="LYW78" s="32"/>
      <c r="LYX78" s="32"/>
      <c r="LYY78" s="32"/>
      <c r="LYZ78" s="32"/>
      <c r="LZA78" s="32"/>
      <c r="LZB78" s="32"/>
      <c r="LZC78" s="32"/>
      <c r="LZD78" s="32"/>
      <c r="LZE78" s="32"/>
      <c r="LZF78" s="32"/>
      <c r="LZG78" s="32"/>
      <c r="LZH78" s="32"/>
      <c r="LZI78" s="32"/>
      <c r="LZJ78" s="32"/>
      <c r="LZK78" s="32"/>
      <c r="LZL78" s="32"/>
      <c r="LZM78" s="32"/>
      <c r="LZN78" s="32"/>
      <c r="LZO78" s="32"/>
      <c r="LZP78" s="32"/>
      <c r="LZQ78" s="32"/>
      <c r="LZR78" s="32"/>
      <c r="LZS78" s="32"/>
      <c r="LZT78" s="32"/>
      <c r="LZU78" s="32"/>
      <c r="LZV78" s="32"/>
      <c r="LZW78" s="32"/>
      <c r="LZX78" s="32"/>
      <c r="LZY78" s="32"/>
      <c r="LZZ78" s="32"/>
      <c r="MAA78" s="32"/>
      <c r="MAB78" s="32"/>
      <c r="MAC78" s="32"/>
      <c r="MAD78" s="32"/>
      <c r="MAE78" s="32"/>
      <c r="MAF78" s="32"/>
      <c r="MAG78" s="32"/>
      <c r="MAH78" s="32"/>
      <c r="MAI78" s="32"/>
      <c r="MAJ78" s="32"/>
      <c r="MAK78" s="32"/>
      <c r="MAL78" s="32"/>
      <c r="MAM78" s="32"/>
      <c r="MAN78" s="32"/>
      <c r="MAO78" s="32"/>
      <c r="MAP78" s="32"/>
      <c r="MAQ78" s="32"/>
      <c r="MAR78" s="32"/>
      <c r="MAS78" s="32"/>
      <c r="MAT78" s="32"/>
      <c r="MAU78" s="32"/>
      <c r="MAV78" s="32"/>
      <c r="MAW78" s="32"/>
      <c r="MAX78" s="32"/>
      <c r="MAY78" s="32"/>
      <c r="MAZ78" s="32"/>
      <c r="MBA78" s="32"/>
      <c r="MBB78" s="32"/>
      <c r="MBC78" s="32"/>
      <c r="MBD78" s="32"/>
      <c r="MBE78" s="32"/>
      <c r="MBF78" s="32"/>
      <c r="MBG78" s="32"/>
      <c r="MBH78" s="32"/>
      <c r="MBI78" s="32"/>
      <c r="MBJ78" s="32"/>
      <c r="MBK78" s="32"/>
      <c r="MBL78" s="32"/>
      <c r="MBM78" s="32"/>
      <c r="MBN78" s="32"/>
      <c r="MBO78" s="32"/>
      <c r="MBP78" s="32"/>
      <c r="MBQ78" s="32"/>
      <c r="MBR78" s="32"/>
      <c r="MBS78" s="32"/>
      <c r="MBT78" s="32"/>
      <c r="MBU78" s="32"/>
      <c r="MBV78" s="32"/>
      <c r="MBW78" s="32"/>
      <c r="MBX78" s="32"/>
      <c r="MBY78" s="32"/>
      <c r="MBZ78" s="32"/>
      <c r="MCA78" s="32"/>
      <c r="MCB78" s="32"/>
      <c r="MCC78" s="32"/>
      <c r="MCD78" s="32"/>
      <c r="MCE78" s="32"/>
      <c r="MCF78" s="32"/>
      <c r="MCG78" s="32"/>
      <c r="MCH78" s="32"/>
      <c r="MCI78" s="32"/>
      <c r="MCJ78" s="32"/>
      <c r="MCK78" s="32"/>
      <c r="MCL78" s="32"/>
      <c r="MCM78" s="32"/>
      <c r="MCN78" s="32"/>
      <c r="MCO78" s="32"/>
      <c r="MCP78" s="32"/>
      <c r="MCQ78" s="32"/>
      <c r="MCR78" s="32"/>
      <c r="MCS78" s="32"/>
      <c r="MCT78" s="32"/>
      <c r="MCU78" s="32"/>
      <c r="MCV78" s="32"/>
      <c r="MCW78" s="32"/>
      <c r="MCX78" s="32"/>
      <c r="MCY78" s="32"/>
      <c r="MCZ78" s="32"/>
      <c r="MDA78" s="32"/>
      <c r="MDB78" s="32"/>
      <c r="MDC78" s="32"/>
      <c r="MDD78" s="32"/>
      <c r="MDE78" s="32"/>
      <c r="MDF78" s="32"/>
      <c r="MDG78" s="32"/>
      <c r="MDH78" s="32"/>
      <c r="MDI78" s="32"/>
      <c r="MDJ78" s="32"/>
      <c r="MDK78" s="32"/>
      <c r="MDL78" s="32"/>
      <c r="MDM78" s="32"/>
      <c r="MDN78" s="32"/>
      <c r="MDO78" s="32"/>
      <c r="MDP78" s="32"/>
      <c r="MDQ78" s="32"/>
      <c r="MDR78" s="32"/>
      <c r="MDS78" s="32"/>
      <c r="MDT78" s="32"/>
      <c r="MDU78" s="32"/>
      <c r="MDV78" s="32"/>
      <c r="MDW78" s="32"/>
      <c r="MDX78" s="32"/>
      <c r="MDY78" s="32"/>
      <c r="MDZ78" s="32"/>
      <c r="MEA78" s="32"/>
      <c r="MEB78" s="32"/>
      <c r="MEC78" s="32"/>
      <c r="MED78" s="32"/>
      <c r="MEE78" s="32"/>
      <c r="MEF78" s="32"/>
      <c r="MEG78" s="32"/>
      <c r="MEH78" s="32"/>
      <c r="MEI78" s="32"/>
      <c r="MEJ78" s="32"/>
      <c r="MEK78" s="32"/>
      <c r="MEL78" s="32"/>
      <c r="MEM78" s="32"/>
      <c r="MEN78" s="32"/>
      <c r="MEO78" s="32"/>
      <c r="MEP78" s="32"/>
      <c r="MEQ78" s="32"/>
      <c r="MER78" s="32"/>
      <c r="MES78" s="32"/>
      <c r="MET78" s="32"/>
      <c r="MEU78" s="32"/>
      <c r="MEV78" s="32"/>
      <c r="MEW78" s="32"/>
      <c r="MEX78" s="32"/>
      <c r="MEY78" s="32"/>
      <c r="MEZ78" s="32"/>
      <c r="MFA78" s="32"/>
      <c r="MFB78" s="32"/>
      <c r="MFC78" s="32"/>
      <c r="MFD78" s="32"/>
      <c r="MFE78" s="32"/>
      <c r="MFF78" s="32"/>
      <c r="MFG78" s="32"/>
      <c r="MFH78" s="32"/>
      <c r="MFI78" s="32"/>
      <c r="MFJ78" s="32"/>
      <c r="MFK78" s="32"/>
      <c r="MFL78" s="32"/>
      <c r="MFM78" s="32"/>
      <c r="MFN78" s="32"/>
      <c r="MFO78" s="32"/>
      <c r="MFP78" s="32"/>
      <c r="MFQ78" s="32"/>
      <c r="MFR78" s="32"/>
      <c r="MFS78" s="32"/>
      <c r="MFT78" s="32"/>
      <c r="MFU78" s="32"/>
      <c r="MFV78" s="32"/>
      <c r="MFW78" s="32"/>
      <c r="MFX78" s="32"/>
      <c r="MFY78" s="32"/>
      <c r="MFZ78" s="32"/>
      <c r="MGA78" s="32"/>
      <c r="MGB78" s="32"/>
      <c r="MGC78" s="32"/>
      <c r="MGD78" s="32"/>
      <c r="MGE78" s="32"/>
      <c r="MGF78" s="32"/>
      <c r="MGG78" s="32"/>
      <c r="MGH78" s="32"/>
      <c r="MGI78" s="32"/>
      <c r="MGJ78" s="32"/>
      <c r="MGK78" s="32"/>
      <c r="MGL78" s="32"/>
      <c r="MGM78" s="32"/>
      <c r="MGN78" s="32"/>
      <c r="MGO78" s="32"/>
      <c r="MGP78" s="32"/>
      <c r="MGQ78" s="32"/>
      <c r="MGR78" s="32"/>
      <c r="MGS78" s="32"/>
      <c r="MGT78" s="32"/>
      <c r="MGU78" s="32"/>
      <c r="MGV78" s="32"/>
      <c r="MGW78" s="32"/>
      <c r="MGX78" s="32"/>
      <c r="MGY78" s="32"/>
      <c r="MGZ78" s="32"/>
      <c r="MHA78" s="32"/>
      <c r="MHB78" s="32"/>
      <c r="MHC78" s="32"/>
      <c r="MHD78" s="32"/>
      <c r="MHE78" s="32"/>
      <c r="MHF78" s="32"/>
      <c r="MHG78" s="32"/>
      <c r="MHH78" s="32"/>
      <c r="MHI78" s="32"/>
      <c r="MHJ78" s="32"/>
      <c r="MHK78" s="32"/>
      <c r="MHL78" s="32"/>
      <c r="MHM78" s="32"/>
      <c r="MHN78" s="32"/>
      <c r="MHO78" s="32"/>
      <c r="MHP78" s="32"/>
      <c r="MHQ78" s="32"/>
      <c r="MHR78" s="32"/>
      <c r="MHS78" s="32"/>
      <c r="MHT78" s="32"/>
      <c r="MHU78" s="32"/>
      <c r="MHV78" s="32"/>
      <c r="MHW78" s="32"/>
      <c r="MHX78" s="32"/>
      <c r="MHY78" s="32"/>
      <c r="MHZ78" s="32"/>
      <c r="MIA78" s="32"/>
      <c r="MIB78" s="32"/>
      <c r="MIC78" s="32"/>
      <c r="MID78" s="32"/>
      <c r="MIE78" s="32"/>
      <c r="MIF78" s="32"/>
      <c r="MIG78" s="32"/>
      <c r="MIH78" s="32"/>
      <c r="MII78" s="32"/>
      <c r="MIJ78" s="32"/>
      <c r="MIK78" s="32"/>
      <c r="MIL78" s="32"/>
      <c r="MIM78" s="32"/>
      <c r="MIN78" s="32"/>
      <c r="MIO78" s="32"/>
      <c r="MIP78" s="32"/>
      <c r="MIQ78" s="32"/>
      <c r="MIR78" s="32"/>
      <c r="MIS78" s="32"/>
      <c r="MIT78" s="32"/>
      <c r="MIU78" s="32"/>
      <c r="MIV78" s="32"/>
      <c r="MIW78" s="32"/>
      <c r="MIX78" s="32"/>
      <c r="MIY78" s="32"/>
      <c r="MIZ78" s="32"/>
      <c r="MJA78" s="32"/>
      <c r="MJB78" s="32"/>
      <c r="MJC78" s="32"/>
      <c r="MJD78" s="32"/>
      <c r="MJE78" s="32"/>
      <c r="MJF78" s="32"/>
      <c r="MJG78" s="32"/>
      <c r="MJH78" s="32"/>
      <c r="MJI78" s="32"/>
      <c r="MJJ78" s="32"/>
      <c r="MJK78" s="32"/>
      <c r="MJL78" s="32"/>
      <c r="MJM78" s="32"/>
      <c r="MJN78" s="32"/>
      <c r="MJO78" s="32"/>
      <c r="MJP78" s="32"/>
      <c r="MJQ78" s="32"/>
      <c r="MJR78" s="32"/>
      <c r="MJS78" s="32"/>
      <c r="MJT78" s="32"/>
      <c r="MJU78" s="32"/>
      <c r="MJV78" s="32"/>
      <c r="MJW78" s="32"/>
      <c r="MJX78" s="32"/>
      <c r="MJY78" s="32"/>
      <c r="MJZ78" s="32"/>
      <c r="MKA78" s="32"/>
      <c r="MKB78" s="32"/>
      <c r="MKC78" s="32"/>
      <c r="MKD78" s="32"/>
      <c r="MKE78" s="32"/>
      <c r="MKF78" s="32"/>
      <c r="MKG78" s="32"/>
      <c r="MKH78" s="32"/>
      <c r="MKI78" s="32"/>
      <c r="MKJ78" s="32"/>
      <c r="MKK78" s="32"/>
      <c r="MKL78" s="32"/>
      <c r="MKM78" s="32"/>
      <c r="MKN78" s="32"/>
      <c r="MKO78" s="32"/>
      <c r="MKP78" s="32"/>
      <c r="MKQ78" s="32"/>
      <c r="MKR78" s="32"/>
      <c r="MKS78" s="32"/>
      <c r="MKT78" s="32"/>
      <c r="MKU78" s="32"/>
      <c r="MKV78" s="32"/>
      <c r="MKW78" s="32"/>
      <c r="MKX78" s="32"/>
      <c r="MKY78" s="32"/>
      <c r="MKZ78" s="32"/>
      <c r="MLA78" s="32"/>
      <c r="MLB78" s="32"/>
      <c r="MLC78" s="32"/>
      <c r="MLD78" s="32"/>
      <c r="MLE78" s="32"/>
      <c r="MLF78" s="32"/>
      <c r="MLG78" s="32"/>
      <c r="MLH78" s="32"/>
      <c r="MLI78" s="32"/>
      <c r="MLJ78" s="32"/>
      <c r="MLK78" s="32"/>
      <c r="MLL78" s="32"/>
      <c r="MLM78" s="32"/>
      <c r="MLN78" s="32"/>
      <c r="MLO78" s="32"/>
      <c r="MLP78" s="32"/>
      <c r="MLQ78" s="32"/>
      <c r="MLR78" s="32"/>
      <c r="MLS78" s="32"/>
      <c r="MLT78" s="32"/>
      <c r="MLU78" s="32"/>
      <c r="MLV78" s="32"/>
      <c r="MLW78" s="32"/>
      <c r="MLX78" s="32"/>
      <c r="MLY78" s="32"/>
      <c r="MLZ78" s="32"/>
      <c r="MMA78" s="32"/>
      <c r="MMB78" s="32"/>
      <c r="MMC78" s="32"/>
      <c r="MMD78" s="32"/>
      <c r="MME78" s="32"/>
      <c r="MMF78" s="32"/>
      <c r="MMG78" s="32"/>
      <c r="MMH78" s="32"/>
      <c r="MMI78" s="32"/>
      <c r="MMJ78" s="32"/>
      <c r="MMK78" s="32"/>
      <c r="MML78" s="32"/>
      <c r="MMM78" s="32"/>
      <c r="MMN78" s="32"/>
      <c r="MMO78" s="32"/>
      <c r="MMP78" s="32"/>
      <c r="MMQ78" s="32"/>
      <c r="MMR78" s="32"/>
      <c r="MMS78" s="32"/>
      <c r="MMT78" s="32"/>
      <c r="MMU78" s="32"/>
      <c r="MMV78" s="32"/>
      <c r="MMW78" s="32"/>
      <c r="MMX78" s="32"/>
      <c r="MMY78" s="32"/>
      <c r="MMZ78" s="32"/>
      <c r="MNA78" s="32"/>
      <c r="MNB78" s="32"/>
      <c r="MNC78" s="32"/>
      <c r="MND78" s="32"/>
      <c r="MNE78" s="32"/>
      <c r="MNF78" s="32"/>
      <c r="MNG78" s="32"/>
      <c r="MNH78" s="32"/>
      <c r="MNI78" s="32"/>
      <c r="MNJ78" s="32"/>
      <c r="MNK78" s="32"/>
      <c r="MNL78" s="32"/>
      <c r="MNM78" s="32"/>
      <c r="MNN78" s="32"/>
      <c r="MNO78" s="32"/>
      <c r="MNP78" s="32"/>
      <c r="MNQ78" s="32"/>
      <c r="MNR78" s="32"/>
      <c r="MNS78" s="32"/>
      <c r="MNT78" s="32"/>
      <c r="MNU78" s="32"/>
      <c r="MNV78" s="32"/>
      <c r="MNW78" s="32"/>
      <c r="MNX78" s="32"/>
      <c r="MNY78" s="32"/>
      <c r="MNZ78" s="32"/>
      <c r="MOA78" s="32"/>
      <c r="MOB78" s="32"/>
      <c r="MOC78" s="32"/>
      <c r="MOD78" s="32"/>
      <c r="MOE78" s="32"/>
      <c r="MOF78" s="32"/>
      <c r="MOG78" s="32"/>
      <c r="MOH78" s="32"/>
      <c r="MOI78" s="32"/>
      <c r="MOJ78" s="32"/>
      <c r="MOK78" s="32"/>
      <c r="MOL78" s="32"/>
      <c r="MOM78" s="32"/>
      <c r="MON78" s="32"/>
      <c r="MOO78" s="32"/>
      <c r="MOP78" s="32"/>
      <c r="MOQ78" s="32"/>
      <c r="MOR78" s="32"/>
      <c r="MOS78" s="32"/>
      <c r="MOT78" s="32"/>
      <c r="MOU78" s="32"/>
      <c r="MOV78" s="32"/>
      <c r="MOW78" s="32"/>
      <c r="MOX78" s="32"/>
      <c r="MOY78" s="32"/>
      <c r="MOZ78" s="32"/>
      <c r="MPA78" s="32"/>
      <c r="MPB78" s="32"/>
      <c r="MPC78" s="32"/>
      <c r="MPD78" s="32"/>
      <c r="MPE78" s="32"/>
      <c r="MPF78" s="32"/>
      <c r="MPG78" s="32"/>
      <c r="MPH78" s="32"/>
      <c r="MPI78" s="32"/>
      <c r="MPJ78" s="32"/>
      <c r="MPK78" s="32"/>
      <c r="MPL78" s="32"/>
      <c r="MPM78" s="32"/>
      <c r="MPN78" s="32"/>
      <c r="MPO78" s="32"/>
      <c r="MPP78" s="32"/>
      <c r="MPQ78" s="32"/>
      <c r="MPR78" s="32"/>
      <c r="MPS78" s="32"/>
      <c r="MPT78" s="32"/>
      <c r="MPU78" s="32"/>
      <c r="MPV78" s="32"/>
      <c r="MPW78" s="32"/>
      <c r="MPX78" s="32"/>
      <c r="MPY78" s="32"/>
      <c r="MPZ78" s="32"/>
      <c r="MQA78" s="32"/>
      <c r="MQB78" s="32"/>
      <c r="MQC78" s="32"/>
      <c r="MQD78" s="32"/>
      <c r="MQE78" s="32"/>
      <c r="MQF78" s="32"/>
      <c r="MQG78" s="32"/>
      <c r="MQH78" s="32"/>
      <c r="MQI78" s="32"/>
      <c r="MQJ78" s="32"/>
      <c r="MQK78" s="32"/>
      <c r="MQL78" s="32"/>
      <c r="MQM78" s="32"/>
      <c r="MQN78" s="32"/>
      <c r="MQO78" s="32"/>
      <c r="MQP78" s="32"/>
      <c r="MQQ78" s="32"/>
      <c r="MQR78" s="32"/>
      <c r="MQS78" s="32"/>
      <c r="MQT78" s="32"/>
      <c r="MQU78" s="32"/>
      <c r="MQV78" s="32"/>
      <c r="MQW78" s="32"/>
      <c r="MQX78" s="32"/>
      <c r="MQY78" s="32"/>
      <c r="MQZ78" s="32"/>
      <c r="MRA78" s="32"/>
      <c r="MRB78" s="32"/>
      <c r="MRC78" s="32"/>
      <c r="MRD78" s="32"/>
      <c r="MRE78" s="32"/>
      <c r="MRF78" s="32"/>
      <c r="MRG78" s="32"/>
      <c r="MRH78" s="32"/>
      <c r="MRI78" s="32"/>
      <c r="MRJ78" s="32"/>
      <c r="MRK78" s="32"/>
      <c r="MRL78" s="32"/>
      <c r="MRM78" s="32"/>
      <c r="MRN78" s="32"/>
      <c r="MRO78" s="32"/>
      <c r="MRP78" s="32"/>
      <c r="MRQ78" s="32"/>
      <c r="MRR78" s="32"/>
      <c r="MRS78" s="32"/>
      <c r="MRT78" s="32"/>
      <c r="MRU78" s="32"/>
      <c r="MRV78" s="32"/>
      <c r="MRW78" s="32"/>
      <c r="MRX78" s="32"/>
      <c r="MRY78" s="32"/>
      <c r="MRZ78" s="32"/>
      <c r="MSA78" s="32"/>
      <c r="MSB78" s="32"/>
      <c r="MSC78" s="32"/>
      <c r="MSD78" s="32"/>
      <c r="MSE78" s="32"/>
      <c r="MSF78" s="32"/>
      <c r="MSG78" s="32"/>
      <c r="MSH78" s="32"/>
      <c r="MSI78" s="32"/>
      <c r="MSJ78" s="32"/>
      <c r="MSK78" s="32"/>
      <c r="MSL78" s="32"/>
      <c r="MSM78" s="32"/>
      <c r="MSN78" s="32"/>
      <c r="MSO78" s="32"/>
      <c r="MSP78" s="32"/>
      <c r="MSQ78" s="32"/>
      <c r="MSR78" s="32"/>
      <c r="MSS78" s="32"/>
      <c r="MST78" s="32"/>
      <c r="MSU78" s="32"/>
      <c r="MSV78" s="32"/>
      <c r="MSW78" s="32"/>
      <c r="MSX78" s="32"/>
      <c r="MSY78" s="32"/>
      <c r="MSZ78" s="32"/>
      <c r="MTA78" s="32"/>
      <c r="MTB78" s="32"/>
      <c r="MTC78" s="32"/>
      <c r="MTD78" s="32"/>
      <c r="MTE78" s="32"/>
      <c r="MTF78" s="32"/>
      <c r="MTG78" s="32"/>
      <c r="MTH78" s="32"/>
      <c r="MTI78" s="32"/>
      <c r="MTJ78" s="32"/>
      <c r="MTK78" s="32"/>
      <c r="MTL78" s="32"/>
      <c r="MTM78" s="32"/>
      <c r="MTN78" s="32"/>
      <c r="MTO78" s="32"/>
      <c r="MTP78" s="32"/>
      <c r="MTQ78" s="32"/>
      <c r="MTR78" s="32"/>
      <c r="MTS78" s="32"/>
      <c r="MTT78" s="32"/>
      <c r="MTU78" s="32"/>
      <c r="MTV78" s="32"/>
      <c r="MTW78" s="32"/>
      <c r="MTX78" s="32"/>
      <c r="MTY78" s="32"/>
      <c r="MTZ78" s="32"/>
      <c r="MUA78" s="32"/>
      <c r="MUB78" s="32"/>
      <c r="MUC78" s="32"/>
      <c r="MUD78" s="32"/>
      <c r="MUE78" s="32"/>
      <c r="MUF78" s="32"/>
      <c r="MUG78" s="32"/>
      <c r="MUH78" s="32"/>
      <c r="MUI78" s="32"/>
      <c r="MUJ78" s="32"/>
      <c r="MUK78" s="32"/>
      <c r="MUL78" s="32"/>
      <c r="MUM78" s="32"/>
      <c r="MUN78" s="32"/>
      <c r="MUO78" s="32"/>
      <c r="MUP78" s="32"/>
      <c r="MUQ78" s="32"/>
      <c r="MUR78" s="32"/>
      <c r="MUS78" s="32"/>
      <c r="MUT78" s="32"/>
      <c r="MUU78" s="32"/>
      <c r="MUV78" s="32"/>
      <c r="MUW78" s="32"/>
      <c r="MUX78" s="32"/>
      <c r="MUY78" s="32"/>
      <c r="MUZ78" s="32"/>
      <c r="MVA78" s="32"/>
      <c r="MVB78" s="32"/>
      <c r="MVC78" s="32"/>
      <c r="MVD78" s="32"/>
      <c r="MVE78" s="32"/>
      <c r="MVF78" s="32"/>
      <c r="MVG78" s="32"/>
      <c r="MVH78" s="32"/>
      <c r="MVI78" s="32"/>
      <c r="MVJ78" s="32"/>
      <c r="MVK78" s="32"/>
      <c r="MVL78" s="32"/>
      <c r="MVM78" s="32"/>
      <c r="MVN78" s="32"/>
      <c r="MVO78" s="32"/>
      <c r="MVP78" s="32"/>
      <c r="MVQ78" s="32"/>
      <c r="MVR78" s="32"/>
      <c r="MVS78" s="32"/>
      <c r="MVT78" s="32"/>
      <c r="MVU78" s="32"/>
      <c r="MVV78" s="32"/>
      <c r="MVW78" s="32"/>
      <c r="MVX78" s="32"/>
      <c r="MVY78" s="32"/>
      <c r="MVZ78" s="32"/>
      <c r="MWA78" s="32"/>
      <c r="MWB78" s="32"/>
      <c r="MWC78" s="32"/>
      <c r="MWD78" s="32"/>
      <c r="MWE78" s="32"/>
      <c r="MWF78" s="32"/>
      <c r="MWG78" s="32"/>
      <c r="MWH78" s="32"/>
      <c r="MWI78" s="32"/>
      <c r="MWJ78" s="32"/>
      <c r="MWK78" s="32"/>
      <c r="MWL78" s="32"/>
      <c r="MWM78" s="32"/>
      <c r="MWN78" s="32"/>
      <c r="MWO78" s="32"/>
      <c r="MWP78" s="32"/>
      <c r="MWQ78" s="32"/>
      <c r="MWR78" s="32"/>
      <c r="MWS78" s="32"/>
      <c r="MWT78" s="32"/>
      <c r="MWU78" s="32"/>
      <c r="MWV78" s="32"/>
      <c r="MWW78" s="32"/>
      <c r="MWX78" s="32"/>
      <c r="MWY78" s="32"/>
      <c r="MWZ78" s="32"/>
      <c r="MXA78" s="32"/>
      <c r="MXB78" s="32"/>
      <c r="MXC78" s="32"/>
      <c r="MXD78" s="32"/>
      <c r="MXE78" s="32"/>
      <c r="MXF78" s="32"/>
      <c r="MXG78" s="32"/>
      <c r="MXH78" s="32"/>
      <c r="MXI78" s="32"/>
      <c r="MXJ78" s="32"/>
      <c r="MXK78" s="32"/>
      <c r="MXL78" s="32"/>
      <c r="MXM78" s="32"/>
      <c r="MXN78" s="32"/>
      <c r="MXO78" s="32"/>
      <c r="MXP78" s="32"/>
      <c r="MXQ78" s="32"/>
      <c r="MXR78" s="32"/>
      <c r="MXS78" s="32"/>
      <c r="MXT78" s="32"/>
      <c r="MXU78" s="32"/>
      <c r="MXV78" s="32"/>
      <c r="MXW78" s="32"/>
      <c r="MXX78" s="32"/>
      <c r="MXY78" s="32"/>
      <c r="MXZ78" s="32"/>
      <c r="MYA78" s="32"/>
      <c r="MYB78" s="32"/>
      <c r="MYC78" s="32"/>
      <c r="MYD78" s="32"/>
      <c r="MYE78" s="32"/>
      <c r="MYF78" s="32"/>
      <c r="MYG78" s="32"/>
      <c r="MYH78" s="32"/>
      <c r="MYI78" s="32"/>
      <c r="MYJ78" s="32"/>
      <c r="MYK78" s="32"/>
      <c r="MYL78" s="32"/>
      <c r="MYM78" s="32"/>
      <c r="MYN78" s="32"/>
      <c r="MYO78" s="32"/>
      <c r="MYP78" s="32"/>
      <c r="MYQ78" s="32"/>
      <c r="MYR78" s="32"/>
      <c r="MYS78" s="32"/>
      <c r="MYT78" s="32"/>
      <c r="MYU78" s="32"/>
      <c r="MYV78" s="32"/>
      <c r="MYW78" s="32"/>
      <c r="MYX78" s="32"/>
      <c r="MYY78" s="32"/>
      <c r="MYZ78" s="32"/>
      <c r="MZA78" s="32"/>
      <c r="MZB78" s="32"/>
      <c r="MZC78" s="32"/>
      <c r="MZD78" s="32"/>
      <c r="MZE78" s="32"/>
      <c r="MZF78" s="32"/>
      <c r="MZG78" s="32"/>
      <c r="MZH78" s="32"/>
      <c r="MZI78" s="32"/>
      <c r="MZJ78" s="32"/>
      <c r="MZK78" s="32"/>
      <c r="MZL78" s="32"/>
      <c r="MZM78" s="32"/>
      <c r="MZN78" s="32"/>
      <c r="MZO78" s="32"/>
      <c r="MZP78" s="32"/>
      <c r="MZQ78" s="32"/>
      <c r="MZR78" s="32"/>
      <c r="MZS78" s="32"/>
      <c r="MZT78" s="32"/>
      <c r="MZU78" s="32"/>
      <c r="MZV78" s="32"/>
      <c r="MZW78" s="32"/>
      <c r="MZX78" s="32"/>
      <c r="MZY78" s="32"/>
      <c r="MZZ78" s="32"/>
      <c r="NAA78" s="32"/>
      <c r="NAB78" s="32"/>
      <c r="NAC78" s="32"/>
      <c r="NAD78" s="32"/>
      <c r="NAE78" s="32"/>
      <c r="NAF78" s="32"/>
      <c r="NAG78" s="32"/>
      <c r="NAH78" s="32"/>
      <c r="NAI78" s="32"/>
      <c r="NAJ78" s="32"/>
      <c r="NAK78" s="32"/>
      <c r="NAL78" s="32"/>
      <c r="NAM78" s="32"/>
      <c r="NAN78" s="32"/>
      <c r="NAO78" s="32"/>
      <c r="NAP78" s="32"/>
      <c r="NAQ78" s="32"/>
      <c r="NAR78" s="32"/>
      <c r="NAS78" s="32"/>
      <c r="NAT78" s="32"/>
      <c r="NAU78" s="32"/>
      <c r="NAV78" s="32"/>
      <c r="NAW78" s="32"/>
      <c r="NAX78" s="32"/>
      <c r="NAY78" s="32"/>
      <c r="NAZ78" s="32"/>
      <c r="NBA78" s="32"/>
      <c r="NBB78" s="32"/>
      <c r="NBC78" s="32"/>
      <c r="NBD78" s="32"/>
      <c r="NBE78" s="32"/>
      <c r="NBF78" s="32"/>
      <c r="NBG78" s="32"/>
      <c r="NBH78" s="32"/>
      <c r="NBI78" s="32"/>
      <c r="NBJ78" s="32"/>
      <c r="NBK78" s="32"/>
      <c r="NBL78" s="32"/>
      <c r="NBM78" s="32"/>
      <c r="NBN78" s="32"/>
      <c r="NBO78" s="32"/>
      <c r="NBP78" s="32"/>
      <c r="NBQ78" s="32"/>
      <c r="NBR78" s="32"/>
      <c r="NBS78" s="32"/>
      <c r="NBT78" s="32"/>
      <c r="NBU78" s="32"/>
      <c r="NBV78" s="32"/>
      <c r="NBW78" s="32"/>
      <c r="NBX78" s="32"/>
      <c r="NBY78" s="32"/>
      <c r="NBZ78" s="32"/>
      <c r="NCA78" s="32"/>
      <c r="NCB78" s="32"/>
      <c r="NCC78" s="32"/>
      <c r="NCD78" s="32"/>
      <c r="NCE78" s="32"/>
      <c r="NCF78" s="32"/>
      <c r="NCG78" s="32"/>
      <c r="NCH78" s="32"/>
      <c r="NCI78" s="32"/>
      <c r="NCJ78" s="32"/>
      <c r="NCK78" s="32"/>
      <c r="NCL78" s="32"/>
      <c r="NCM78" s="32"/>
      <c r="NCN78" s="32"/>
      <c r="NCO78" s="32"/>
      <c r="NCP78" s="32"/>
      <c r="NCQ78" s="32"/>
      <c r="NCR78" s="32"/>
      <c r="NCS78" s="32"/>
      <c r="NCT78" s="32"/>
      <c r="NCU78" s="32"/>
      <c r="NCV78" s="32"/>
      <c r="NCW78" s="32"/>
      <c r="NCX78" s="32"/>
      <c r="NCY78" s="32"/>
      <c r="NCZ78" s="32"/>
      <c r="NDA78" s="32"/>
      <c r="NDB78" s="32"/>
      <c r="NDC78" s="32"/>
      <c r="NDD78" s="32"/>
      <c r="NDE78" s="32"/>
      <c r="NDF78" s="32"/>
      <c r="NDG78" s="32"/>
      <c r="NDH78" s="32"/>
      <c r="NDI78" s="32"/>
      <c r="NDJ78" s="32"/>
      <c r="NDK78" s="32"/>
      <c r="NDL78" s="32"/>
      <c r="NDM78" s="32"/>
      <c r="NDN78" s="32"/>
      <c r="NDO78" s="32"/>
      <c r="NDP78" s="32"/>
      <c r="NDQ78" s="32"/>
      <c r="NDR78" s="32"/>
      <c r="NDS78" s="32"/>
      <c r="NDT78" s="32"/>
      <c r="NDU78" s="32"/>
      <c r="NDV78" s="32"/>
      <c r="NDW78" s="32"/>
      <c r="NDX78" s="32"/>
      <c r="NDY78" s="32"/>
      <c r="NDZ78" s="32"/>
      <c r="NEA78" s="32"/>
      <c r="NEB78" s="32"/>
      <c r="NEC78" s="32"/>
      <c r="NED78" s="32"/>
      <c r="NEE78" s="32"/>
      <c r="NEF78" s="32"/>
      <c r="NEG78" s="32"/>
      <c r="NEH78" s="32"/>
      <c r="NEI78" s="32"/>
      <c r="NEJ78" s="32"/>
      <c r="NEK78" s="32"/>
      <c r="NEL78" s="32"/>
      <c r="NEM78" s="32"/>
      <c r="NEN78" s="32"/>
      <c r="NEO78" s="32"/>
      <c r="NEP78" s="32"/>
      <c r="NEQ78" s="32"/>
      <c r="NER78" s="32"/>
      <c r="NES78" s="32"/>
      <c r="NET78" s="32"/>
      <c r="NEU78" s="32"/>
      <c r="NEV78" s="32"/>
      <c r="NEW78" s="32"/>
      <c r="NEX78" s="32"/>
      <c r="NEY78" s="32"/>
      <c r="NEZ78" s="32"/>
      <c r="NFA78" s="32"/>
      <c r="NFB78" s="32"/>
      <c r="NFC78" s="32"/>
      <c r="NFD78" s="32"/>
      <c r="NFE78" s="32"/>
      <c r="NFF78" s="32"/>
      <c r="NFG78" s="32"/>
      <c r="NFH78" s="32"/>
      <c r="NFI78" s="32"/>
      <c r="NFJ78" s="32"/>
      <c r="NFK78" s="32"/>
      <c r="NFL78" s="32"/>
      <c r="NFM78" s="32"/>
      <c r="NFN78" s="32"/>
      <c r="NFO78" s="32"/>
      <c r="NFP78" s="32"/>
      <c r="NFQ78" s="32"/>
      <c r="NFR78" s="32"/>
      <c r="NFS78" s="32"/>
      <c r="NFT78" s="32"/>
      <c r="NFU78" s="32"/>
      <c r="NFV78" s="32"/>
      <c r="NFW78" s="32"/>
      <c r="NFX78" s="32"/>
      <c r="NFY78" s="32"/>
      <c r="NFZ78" s="32"/>
      <c r="NGA78" s="32"/>
      <c r="NGB78" s="32"/>
      <c r="NGC78" s="32"/>
      <c r="NGD78" s="32"/>
      <c r="NGE78" s="32"/>
      <c r="NGF78" s="32"/>
      <c r="NGG78" s="32"/>
      <c r="NGH78" s="32"/>
      <c r="NGI78" s="32"/>
      <c r="NGJ78" s="32"/>
      <c r="NGK78" s="32"/>
      <c r="NGL78" s="32"/>
      <c r="NGM78" s="32"/>
      <c r="NGN78" s="32"/>
      <c r="NGO78" s="32"/>
      <c r="NGP78" s="32"/>
      <c r="NGQ78" s="32"/>
      <c r="NGR78" s="32"/>
      <c r="NGS78" s="32"/>
      <c r="NGT78" s="32"/>
      <c r="NGU78" s="32"/>
      <c r="NGV78" s="32"/>
      <c r="NGW78" s="32"/>
      <c r="NGX78" s="32"/>
      <c r="NGY78" s="32"/>
      <c r="NGZ78" s="32"/>
      <c r="NHA78" s="32"/>
      <c r="NHB78" s="32"/>
      <c r="NHC78" s="32"/>
      <c r="NHD78" s="32"/>
      <c r="NHE78" s="32"/>
      <c r="NHF78" s="32"/>
      <c r="NHG78" s="32"/>
      <c r="NHH78" s="32"/>
      <c r="NHI78" s="32"/>
      <c r="NHJ78" s="32"/>
      <c r="NHK78" s="32"/>
      <c r="NHL78" s="32"/>
      <c r="NHM78" s="32"/>
      <c r="NHN78" s="32"/>
      <c r="NHO78" s="32"/>
      <c r="NHP78" s="32"/>
      <c r="NHQ78" s="32"/>
      <c r="NHR78" s="32"/>
      <c r="NHS78" s="32"/>
      <c r="NHT78" s="32"/>
      <c r="NHU78" s="32"/>
      <c r="NHV78" s="32"/>
      <c r="NHW78" s="32"/>
      <c r="NHX78" s="32"/>
      <c r="NHY78" s="32"/>
      <c r="NHZ78" s="32"/>
      <c r="NIA78" s="32"/>
      <c r="NIB78" s="32"/>
      <c r="NIC78" s="32"/>
      <c r="NID78" s="32"/>
      <c r="NIE78" s="32"/>
      <c r="NIF78" s="32"/>
      <c r="NIG78" s="32"/>
      <c r="NIH78" s="32"/>
      <c r="NII78" s="32"/>
      <c r="NIJ78" s="32"/>
      <c r="NIK78" s="32"/>
      <c r="NIL78" s="32"/>
      <c r="NIM78" s="32"/>
      <c r="NIN78" s="32"/>
      <c r="NIO78" s="32"/>
      <c r="NIP78" s="32"/>
      <c r="NIQ78" s="32"/>
      <c r="NIR78" s="32"/>
      <c r="NIS78" s="32"/>
      <c r="NIT78" s="32"/>
      <c r="NIU78" s="32"/>
      <c r="NIV78" s="32"/>
      <c r="NIW78" s="32"/>
      <c r="NIX78" s="32"/>
      <c r="NIY78" s="32"/>
      <c r="NIZ78" s="32"/>
      <c r="NJA78" s="32"/>
      <c r="NJB78" s="32"/>
      <c r="NJC78" s="32"/>
      <c r="NJD78" s="32"/>
      <c r="NJE78" s="32"/>
      <c r="NJF78" s="32"/>
      <c r="NJG78" s="32"/>
      <c r="NJH78" s="32"/>
      <c r="NJI78" s="32"/>
      <c r="NJJ78" s="32"/>
      <c r="NJK78" s="32"/>
      <c r="NJL78" s="32"/>
      <c r="NJM78" s="32"/>
      <c r="NJN78" s="32"/>
      <c r="NJO78" s="32"/>
      <c r="NJP78" s="32"/>
      <c r="NJQ78" s="32"/>
      <c r="NJR78" s="32"/>
      <c r="NJS78" s="32"/>
      <c r="NJT78" s="32"/>
      <c r="NJU78" s="32"/>
      <c r="NJV78" s="32"/>
      <c r="NJW78" s="32"/>
      <c r="NJX78" s="32"/>
      <c r="NJY78" s="32"/>
      <c r="NJZ78" s="32"/>
      <c r="NKA78" s="32"/>
      <c r="NKB78" s="32"/>
      <c r="NKC78" s="32"/>
      <c r="NKD78" s="32"/>
      <c r="NKE78" s="32"/>
      <c r="NKF78" s="32"/>
      <c r="NKG78" s="32"/>
      <c r="NKH78" s="32"/>
      <c r="NKI78" s="32"/>
      <c r="NKJ78" s="32"/>
      <c r="NKK78" s="32"/>
      <c r="NKL78" s="32"/>
      <c r="NKM78" s="32"/>
      <c r="NKN78" s="32"/>
      <c r="NKO78" s="32"/>
      <c r="NKP78" s="32"/>
      <c r="NKQ78" s="32"/>
      <c r="NKR78" s="32"/>
      <c r="NKS78" s="32"/>
      <c r="NKT78" s="32"/>
      <c r="NKU78" s="32"/>
      <c r="NKV78" s="32"/>
      <c r="NKW78" s="32"/>
      <c r="NKX78" s="32"/>
      <c r="NKY78" s="32"/>
      <c r="NKZ78" s="32"/>
      <c r="NLA78" s="32"/>
      <c r="NLB78" s="32"/>
      <c r="NLC78" s="32"/>
      <c r="NLD78" s="32"/>
      <c r="NLE78" s="32"/>
      <c r="NLF78" s="32"/>
      <c r="NLG78" s="32"/>
      <c r="NLH78" s="32"/>
      <c r="NLI78" s="32"/>
      <c r="NLJ78" s="32"/>
      <c r="NLK78" s="32"/>
      <c r="NLL78" s="32"/>
      <c r="NLM78" s="32"/>
      <c r="NLN78" s="32"/>
      <c r="NLO78" s="32"/>
      <c r="NLP78" s="32"/>
      <c r="NLQ78" s="32"/>
      <c r="NLR78" s="32"/>
      <c r="NLS78" s="32"/>
      <c r="NLT78" s="32"/>
      <c r="NLU78" s="32"/>
      <c r="NLV78" s="32"/>
      <c r="NLW78" s="32"/>
      <c r="NLX78" s="32"/>
      <c r="NLY78" s="32"/>
      <c r="NLZ78" s="32"/>
      <c r="NMA78" s="32"/>
      <c r="NMB78" s="32"/>
      <c r="NMC78" s="32"/>
      <c r="NMD78" s="32"/>
      <c r="NME78" s="32"/>
      <c r="NMF78" s="32"/>
      <c r="NMG78" s="32"/>
      <c r="NMH78" s="32"/>
      <c r="NMI78" s="32"/>
      <c r="NMJ78" s="32"/>
      <c r="NMK78" s="32"/>
      <c r="NML78" s="32"/>
      <c r="NMM78" s="32"/>
      <c r="NMN78" s="32"/>
      <c r="NMO78" s="32"/>
      <c r="NMP78" s="32"/>
      <c r="NMQ78" s="32"/>
      <c r="NMR78" s="32"/>
      <c r="NMS78" s="32"/>
      <c r="NMT78" s="32"/>
      <c r="NMU78" s="32"/>
      <c r="NMV78" s="32"/>
      <c r="NMW78" s="32"/>
      <c r="NMX78" s="32"/>
      <c r="NMY78" s="32"/>
      <c r="NMZ78" s="32"/>
      <c r="NNA78" s="32"/>
      <c r="NNB78" s="32"/>
      <c r="NNC78" s="32"/>
      <c r="NND78" s="32"/>
      <c r="NNE78" s="32"/>
      <c r="NNF78" s="32"/>
      <c r="NNG78" s="32"/>
      <c r="NNH78" s="32"/>
      <c r="NNI78" s="32"/>
      <c r="NNJ78" s="32"/>
      <c r="NNK78" s="32"/>
      <c r="NNL78" s="32"/>
      <c r="NNM78" s="32"/>
      <c r="NNN78" s="32"/>
      <c r="NNO78" s="32"/>
      <c r="NNP78" s="32"/>
      <c r="NNQ78" s="32"/>
      <c r="NNR78" s="32"/>
      <c r="NNS78" s="32"/>
      <c r="NNT78" s="32"/>
      <c r="NNU78" s="32"/>
      <c r="NNV78" s="32"/>
      <c r="NNW78" s="32"/>
      <c r="NNX78" s="32"/>
      <c r="NNY78" s="32"/>
      <c r="NNZ78" s="32"/>
      <c r="NOA78" s="32"/>
      <c r="NOB78" s="32"/>
      <c r="NOC78" s="32"/>
      <c r="NOD78" s="32"/>
      <c r="NOE78" s="32"/>
      <c r="NOF78" s="32"/>
      <c r="NOG78" s="32"/>
      <c r="NOH78" s="32"/>
      <c r="NOI78" s="32"/>
      <c r="NOJ78" s="32"/>
      <c r="NOK78" s="32"/>
      <c r="NOL78" s="32"/>
      <c r="NOM78" s="32"/>
      <c r="NON78" s="32"/>
      <c r="NOO78" s="32"/>
      <c r="NOP78" s="32"/>
      <c r="NOQ78" s="32"/>
      <c r="NOR78" s="32"/>
      <c r="NOS78" s="32"/>
      <c r="NOT78" s="32"/>
      <c r="NOU78" s="32"/>
      <c r="NOV78" s="32"/>
      <c r="NOW78" s="32"/>
      <c r="NOX78" s="32"/>
      <c r="NOY78" s="32"/>
      <c r="NOZ78" s="32"/>
      <c r="NPA78" s="32"/>
      <c r="NPB78" s="32"/>
      <c r="NPC78" s="32"/>
      <c r="NPD78" s="32"/>
      <c r="NPE78" s="32"/>
      <c r="NPF78" s="32"/>
      <c r="NPG78" s="32"/>
      <c r="NPH78" s="32"/>
      <c r="NPI78" s="32"/>
      <c r="NPJ78" s="32"/>
      <c r="NPK78" s="32"/>
      <c r="NPL78" s="32"/>
      <c r="NPM78" s="32"/>
      <c r="NPN78" s="32"/>
      <c r="NPO78" s="32"/>
      <c r="NPP78" s="32"/>
      <c r="NPQ78" s="32"/>
      <c r="NPR78" s="32"/>
      <c r="NPS78" s="32"/>
      <c r="NPT78" s="32"/>
      <c r="NPU78" s="32"/>
      <c r="NPV78" s="32"/>
      <c r="NPW78" s="32"/>
      <c r="NPX78" s="32"/>
      <c r="NPY78" s="32"/>
      <c r="NPZ78" s="32"/>
      <c r="NQA78" s="32"/>
      <c r="NQB78" s="32"/>
      <c r="NQC78" s="32"/>
      <c r="NQD78" s="32"/>
      <c r="NQE78" s="32"/>
      <c r="NQF78" s="32"/>
      <c r="NQG78" s="32"/>
      <c r="NQH78" s="32"/>
      <c r="NQI78" s="32"/>
      <c r="NQJ78" s="32"/>
      <c r="NQK78" s="32"/>
      <c r="NQL78" s="32"/>
      <c r="NQM78" s="32"/>
      <c r="NQN78" s="32"/>
      <c r="NQO78" s="32"/>
      <c r="NQP78" s="32"/>
      <c r="NQQ78" s="32"/>
      <c r="NQR78" s="32"/>
      <c r="NQS78" s="32"/>
      <c r="NQT78" s="32"/>
      <c r="NQU78" s="32"/>
      <c r="NQV78" s="32"/>
      <c r="NQW78" s="32"/>
      <c r="NQX78" s="32"/>
      <c r="NQY78" s="32"/>
      <c r="NQZ78" s="32"/>
      <c r="NRA78" s="32"/>
      <c r="NRB78" s="32"/>
      <c r="NRC78" s="32"/>
      <c r="NRD78" s="32"/>
      <c r="NRE78" s="32"/>
      <c r="NRF78" s="32"/>
      <c r="NRG78" s="32"/>
      <c r="NRH78" s="32"/>
      <c r="NRI78" s="32"/>
      <c r="NRJ78" s="32"/>
      <c r="NRK78" s="32"/>
      <c r="NRL78" s="32"/>
      <c r="NRM78" s="32"/>
      <c r="NRN78" s="32"/>
      <c r="NRO78" s="32"/>
      <c r="NRP78" s="32"/>
      <c r="NRQ78" s="32"/>
      <c r="NRR78" s="32"/>
      <c r="NRS78" s="32"/>
      <c r="NRT78" s="32"/>
      <c r="NRU78" s="32"/>
      <c r="NRV78" s="32"/>
      <c r="NRW78" s="32"/>
      <c r="NRX78" s="32"/>
      <c r="NRY78" s="32"/>
      <c r="NRZ78" s="32"/>
      <c r="NSA78" s="32"/>
      <c r="NSB78" s="32"/>
      <c r="NSC78" s="32"/>
      <c r="NSD78" s="32"/>
      <c r="NSE78" s="32"/>
      <c r="NSF78" s="32"/>
      <c r="NSG78" s="32"/>
      <c r="NSH78" s="32"/>
      <c r="NSI78" s="32"/>
      <c r="NSJ78" s="32"/>
      <c r="NSK78" s="32"/>
      <c r="NSL78" s="32"/>
      <c r="NSM78" s="32"/>
      <c r="NSN78" s="32"/>
      <c r="NSO78" s="32"/>
      <c r="NSP78" s="32"/>
      <c r="NSQ78" s="32"/>
      <c r="NSR78" s="32"/>
      <c r="NSS78" s="32"/>
      <c r="NST78" s="32"/>
      <c r="NSU78" s="32"/>
      <c r="NSV78" s="32"/>
      <c r="NSW78" s="32"/>
      <c r="NSX78" s="32"/>
      <c r="NSY78" s="32"/>
      <c r="NSZ78" s="32"/>
      <c r="NTA78" s="32"/>
      <c r="NTB78" s="32"/>
      <c r="NTC78" s="32"/>
      <c r="NTD78" s="32"/>
      <c r="NTE78" s="32"/>
      <c r="NTF78" s="32"/>
      <c r="NTG78" s="32"/>
      <c r="NTH78" s="32"/>
      <c r="NTI78" s="32"/>
      <c r="NTJ78" s="32"/>
      <c r="NTK78" s="32"/>
      <c r="NTL78" s="32"/>
      <c r="NTM78" s="32"/>
      <c r="NTN78" s="32"/>
      <c r="NTO78" s="32"/>
      <c r="NTP78" s="32"/>
      <c r="NTQ78" s="32"/>
      <c r="NTR78" s="32"/>
      <c r="NTS78" s="32"/>
      <c r="NTT78" s="32"/>
      <c r="NTU78" s="32"/>
      <c r="NTV78" s="32"/>
      <c r="NTW78" s="32"/>
      <c r="NTX78" s="32"/>
      <c r="NTY78" s="32"/>
      <c r="NTZ78" s="32"/>
      <c r="NUA78" s="32"/>
      <c r="NUB78" s="32"/>
      <c r="NUC78" s="32"/>
      <c r="NUD78" s="32"/>
      <c r="NUE78" s="32"/>
      <c r="NUF78" s="32"/>
      <c r="NUG78" s="32"/>
      <c r="NUH78" s="32"/>
      <c r="NUI78" s="32"/>
      <c r="NUJ78" s="32"/>
      <c r="NUK78" s="32"/>
      <c r="NUL78" s="32"/>
      <c r="NUM78" s="32"/>
      <c r="NUN78" s="32"/>
      <c r="NUO78" s="32"/>
      <c r="NUP78" s="32"/>
      <c r="NUQ78" s="32"/>
      <c r="NUR78" s="32"/>
      <c r="NUS78" s="32"/>
      <c r="NUT78" s="32"/>
      <c r="NUU78" s="32"/>
      <c r="NUV78" s="32"/>
      <c r="NUW78" s="32"/>
      <c r="NUX78" s="32"/>
      <c r="NUY78" s="32"/>
      <c r="NUZ78" s="32"/>
      <c r="NVA78" s="32"/>
      <c r="NVB78" s="32"/>
      <c r="NVC78" s="32"/>
      <c r="NVD78" s="32"/>
      <c r="NVE78" s="32"/>
      <c r="NVF78" s="32"/>
      <c r="NVG78" s="32"/>
      <c r="NVH78" s="32"/>
      <c r="NVI78" s="32"/>
      <c r="NVJ78" s="32"/>
      <c r="NVK78" s="32"/>
      <c r="NVL78" s="32"/>
      <c r="NVM78" s="32"/>
      <c r="NVN78" s="32"/>
      <c r="NVO78" s="32"/>
      <c r="NVP78" s="32"/>
      <c r="NVQ78" s="32"/>
      <c r="NVR78" s="32"/>
      <c r="NVS78" s="32"/>
      <c r="NVT78" s="32"/>
      <c r="NVU78" s="32"/>
      <c r="NVV78" s="32"/>
      <c r="NVW78" s="32"/>
      <c r="NVX78" s="32"/>
      <c r="NVY78" s="32"/>
      <c r="NVZ78" s="32"/>
      <c r="NWA78" s="32"/>
      <c r="NWB78" s="32"/>
      <c r="NWC78" s="32"/>
      <c r="NWD78" s="32"/>
      <c r="NWE78" s="32"/>
      <c r="NWF78" s="32"/>
      <c r="NWG78" s="32"/>
      <c r="NWH78" s="32"/>
      <c r="NWI78" s="32"/>
      <c r="NWJ78" s="32"/>
      <c r="NWK78" s="32"/>
      <c r="NWL78" s="32"/>
      <c r="NWM78" s="32"/>
      <c r="NWN78" s="32"/>
      <c r="NWO78" s="32"/>
      <c r="NWP78" s="32"/>
      <c r="NWQ78" s="32"/>
      <c r="NWR78" s="32"/>
      <c r="NWS78" s="32"/>
      <c r="NWT78" s="32"/>
      <c r="NWU78" s="32"/>
      <c r="NWV78" s="32"/>
      <c r="NWW78" s="32"/>
      <c r="NWX78" s="32"/>
      <c r="NWY78" s="32"/>
      <c r="NWZ78" s="32"/>
      <c r="NXA78" s="32"/>
      <c r="NXB78" s="32"/>
      <c r="NXC78" s="32"/>
      <c r="NXD78" s="32"/>
      <c r="NXE78" s="32"/>
      <c r="NXF78" s="32"/>
      <c r="NXG78" s="32"/>
      <c r="NXH78" s="32"/>
      <c r="NXI78" s="32"/>
      <c r="NXJ78" s="32"/>
      <c r="NXK78" s="32"/>
      <c r="NXL78" s="32"/>
      <c r="NXM78" s="32"/>
      <c r="NXN78" s="32"/>
      <c r="NXO78" s="32"/>
      <c r="NXP78" s="32"/>
      <c r="NXQ78" s="32"/>
      <c r="NXR78" s="32"/>
      <c r="NXS78" s="32"/>
      <c r="NXT78" s="32"/>
      <c r="NXU78" s="32"/>
      <c r="NXV78" s="32"/>
      <c r="NXW78" s="32"/>
      <c r="NXX78" s="32"/>
      <c r="NXY78" s="32"/>
      <c r="NXZ78" s="32"/>
      <c r="NYA78" s="32"/>
      <c r="NYB78" s="32"/>
      <c r="NYC78" s="32"/>
      <c r="NYD78" s="32"/>
      <c r="NYE78" s="32"/>
      <c r="NYF78" s="32"/>
      <c r="NYG78" s="32"/>
      <c r="NYH78" s="32"/>
      <c r="NYI78" s="32"/>
      <c r="NYJ78" s="32"/>
      <c r="NYK78" s="32"/>
      <c r="NYL78" s="32"/>
      <c r="NYM78" s="32"/>
      <c r="NYN78" s="32"/>
      <c r="NYO78" s="32"/>
      <c r="NYP78" s="32"/>
      <c r="NYQ78" s="32"/>
      <c r="NYR78" s="32"/>
      <c r="NYS78" s="32"/>
      <c r="NYT78" s="32"/>
      <c r="NYU78" s="32"/>
      <c r="NYV78" s="32"/>
      <c r="NYW78" s="32"/>
      <c r="NYX78" s="32"/>
      <c r="NYY78" s="32"/>
      <c r="NYZ78" s="32"/>
      <c r="NZA78" s="32"/>
      <c r="NZB78" s="32"/>
      <c r="NZC78" s="32"/>
      <c r="NZD78" s="32"/>
      <c r="NZE78" s="32"/>
      <c r="NZF78" s="32"/>
      <c r="NZG78" s="32"/>
      <c r="NZH78" s="32"/>
      <c r="NZI78" s="32"/>
      <c r="NZJ78" s="32"/>
      <c r="NZK78" s="32"/>
      <c r="NZL78" s="32"/>
      <c r="NZM78" s="32"/>
      <c r="NZN78" s="32"/>
      <c r="NZO78" s="32"/>
      <c r="NZP78" s="32"/>
      <c r="NZQ78" s="32"/>
      <c r="NZR78" s="32"/>
      <c r="NZS78" s="32"/>
      <c r="NZT78" s="32"/>
      <c r="NZU78" s="32"/>
      <c r="NZV78" s="32"/>
      <c r="NZW78" s="32"/>
      <c r="NZX78" s="32"/>
      <c r="NZY78" s="32"/>
      <c r="NZZ78" s="32"/>
      <c r="OAA78" s="32"/>
      <c r="OAB78" s="32"/>
      <c r="OAC78" s="32"/>
      <c r="OAD78" s="32"/>
      <c r="OAE78" s="32"/>
      <c r="OAF78" s="32"/>
      <c r="OAG78" s="32"/>
      <c r="OAH78" s="32"/>
      <c r="OAI78" s="32"/>
      <c r="OAJ78" s="32"/>
      <c r="OAK78" s="32"/>
      <c r="OAL78" s="32"/>
      <c r="OAM78" s="32"/>
      <c r="OAN78" s="32"/>
      <c r="OAO78" s="32"/>
      <c r="OAP78" s="32"/>
      <c r="OAQ78" s="32"/>
      <c r="OAR78" s="32"/>
      <c r="OAS78" s="32"/>
      <c r="OAT78" s="32"/>
      <c r="OAU78" s="32"/>
      <c r="OAV78" s="32"/>
      <c r="OAW78" s="32"/>
      <c r="OAX78" s="32"/>
      <c r="OAY78" s="32"/>
      <c r="OAZ78" s="32"/>
      <c r="OBA78" s="32"/>
      <c r="OBB78" s="32"/>
      <c r="OBC78" s="32"/>
      <c r="OBD78" s="32"/>
      <c r="OBE78" s="32"/>
      <c r="OBF78" s="32"/>
      <c r="OBG78" s="32"/>
      <c r="OBH78" s="32"/>
      <c r="OBI78" s="32"/>
      <c r="OBJ78" s="32"/>
      <c r="OBK78" s="32"/>
      <c r="OBL78" s="32"/>
      <c r="OBM78" s="32"/>
      <c r="OBN78" s="32"/>
      <c r="OBO78" s="32"/>
      <c r="OBP78" s="32"/>
      <c r="OBQ78" s="32"/>
      <c r="OBR78" s="32"/>
      <c r="OBS78" s="32"/>
      <c r="OBT78" s="32"/>
      <c r="OBU78" s="32"/>
      <c r="OBV78" s="32"/>
      <c r="OBW78" s="32"/>
      <c r="OBX78" s="32"/>
      <c r="OBY78" s="32"/>
      <c r="OBZ78" s="32"/>
      <c r="OCA78" s="32"/>
      <c r="OCB78" s="32"/>
      <c r="OCC78" s="32"/>
      <c r="OCD78" s="32"/>
      <c r="OCE78" s="32"/>
      <c r="OCF78" s="32"/>
      <c r="OCG78" s="32"/>
      <c r="OCH78" s="32"/>
      <c r="OCI78" s="32"/>
      <c r="OCJ78" s="32"/>
      <c r="OCK78" s="32"/>
      <c r="OCL78" s="32"/>
      <c r="OCM78" s="32"/>
      <c r="OCN78" s="32"/>
      <c r="OCO78" s="32"/>
      <c r="OCP78" s="32"/>
      <c r="OCQ78" s="32"/>
      <c r="OCR78" s="32"/>
      <c r="OCS78" s="32"/>
      <c r="OCT78" s="32"/>
      <c r="OCU78" s="32"/>
      <c r="OCV78" s="32"/>
      <c r="OCW78" s="32"/>
      <c r="OCX78" s="32"/>
      <c r="OCY78" s="32"/>
      <c r="OCZ78" s="32"/>
      <c r="ODA78" s="32"/>
      <c r="ODB78" s="32"/>
      <c r="ODC78" s="32"/>
      <c r="ODD78" s="32"/>
      <c r="ODE78" s="32"/>
      <c r="ODF78" s="32"/>
      <c r="ODG78" s="32"/>
      <c r="ODH78" s="32"/>
      <c r="ODI78" s="32"/>
      <c r="ODJ78" s="32"/>
      <c r="ODK78" s="32"/>
      <c r="ODL78" s="32"/>
      <c r="ODM78" s="32"/>
      <c r="ODN78" s="32"/>
      <c r="ODO78" s="32"/>
      <c r="ODP78" s="32"/>
      <c r="ODQ78" s="32"/>
      <c r="ODR78" s="32"/>
      <c r="ODS78" s="32"/>
      <c r="ODT78" s="32"/>
      <c r="ODU78" s="32"/>
      <c r="ODV78" s="32"/>
      <c r="ODW78" s="32"/>
      <c r="ODX78" s="32"/>
      <c r="ODY78" s="32"/>
      <c r="ODZ78" s="32"/>
      <c r="OEA78" s="32"/>
      <c r="OEB78" s="32"/>
      <c r="OEC78" s="32"/>
      <c r="OED78" s="32"/>
      <c r="OEE78" s="32"/>
      <c r="OEF78" s="32"/>
      <c r="OEG78" s="32"/>
      <c r="OEH78" s="32"/>
      <c r="OEI78" s="32"/>
      <c r="OEJ78" s="32"/>
      <c r="OEK78" s="32"/>
      <c r="OEL78" s="32"/>
      <c r="OEM78" s="32"/>
      <c r="OEN78" s="32"/>
      <c r="OEO78" s="32"/>
      <c r="OEP78" s="32"/>
      <c r="OEQ78" s="32"/>
      <c r="OER78" s="32"/>
      <c r="OES78" s="32"/>
      <c r="OET78" s="32"/>
      <c r="OEU78" s="32"/>
      <c r="OEV78" s="32"/>
      <c r="OEW78" s="32"/>
      <c r="OEX78" s="32"/>
      <c r="OEY78" s="32"/>
      <c r="OEZ78" s="32"/>
      <c r="OFA78" s="32"/>
      <c r="OFB78" s="32"/>
      <c r="OFC78" s="32"/>
      <c r="OFD78" s="32"/>
      <c r="OFE78" s="32"/>
      <c r="OFF78" s="32"/>
      <c r="OFG78" s="32"/>
      <c r="OFH78" s="32"/>
      <c r="OFI78" s="32"/>
      <c r="OFJ78" s="32"/>
      <c r="OFK78" s="32"/>
      <c r="OFL78" s="32"/>
      <c r="OFM78" s="32"/>
      <c r="OFN78" s="32"/>
      <c r="OFO78" s="32"/>
      <c r="OFP78" s="32"/>
      <c r="OFQ78" s="32"/>
      <c r="OFR78" s="32"/>
      <c r="OFS78" s="32"/>
      <c r="OFT78" s="32"/>
      <c r="OFU78" s="32"/>
      <c r="OFV78" s="32"/>
      <c r="OFW78" s="32"/>
      <c r="OFX78" s="32"/>
      <c r="OFY78" s="32"/>
      <c r="OFZ78" s="32"/>
      <c r="OGA78" s="32"/>
      <c r="OGB78" s="32"/>
      <c r="OGC78" s="32"/>
      <c r="OGD78" s="32"/>
      <c r="OGE78" s="32"/>
      <c r="OGF78" s="32"/>
      <c r="OGG78" s="32"/>
      <c r="OGH78" s="32"/>
      <c r="OGI78" s="32"/>
      <c r="OGJ78" s="32"/>
      <c r="OGK78" s="32"/>
      <c r="OGL78" s="32"/>
      <c r="OGM78" s="32"/>
      <c r="OGN78" s="32"/>
      <c r="OGO78" s="32"/>
      <c r="OGP78" s="32"/>
      <c r="OGQ78" s="32"/>
      <c r="OGR78" s="32"/>
      <c r="OGS78" s="32"/>
      <c r="OGT78" s="32"/>
      <c r="OGU78" s="32"/>
      <c r="OGV78" s="32"/>
      <c r="OGW78" s="32"/>
      <c r="OGX78" s="32"/>
      <c r="OGY78" s="32"/>
      <c r="OGZ78" s="32"/>
      <c r="OHA78" s="32"/>
      <c r="OHB78" s="32"/>
      <c r="OHC78" s="32"/>
      <c r="OHD78" s="32"/>
      <c r="OHE78" s="32"/>
      <c r="OHF78" s="32"/>
      <c r="OHG78" s="32"/>
      <c r="OHH78" s="32"/>
      <c r="OHI78" s="32"/>
      <c r="OHJ78" s="32"/>
      <c r="OHK78" s="32"/>
      <c r="OHL78" s="32"/>
      <c r="OHM78" s="32"/>
      <c r="OHN78" s="32"/>
      <c r="OHO78" s="32"/>
      <c r="OHP78" s="32"/>
      <c r="OHQ78" s="32"/>
      <c r="OHR78" s="32"/>
      <c r="OHS78" s="32"/>
      <c r="OHT78" s="32"/>
      <c r="OHU78" s="32"/>
      <c r="OHV78" s="32"/>
      <c r="OHW78" s="32"/>
      <c r="OHX78" s="32"/>
      <c r="OHY78" s="32"/>
      <c r="OHZ78" s="32"/>
      <c r="OIA78" s="32"/>
      <c r="OIB78" s="32"/>
      <c r="OIC78" s="32"/>
      <c r="OID78" s="32"/>
      <c r="OIE78" s="32"/>
      <c r="OIF78" s="32"/>
      <c r="OIG78" s="32"/>
      <c r="OIH78" s="32"/>
      <c r="OII78" s="32"/>
      <c r="OIJ78" s="32"/>
      <c r="OIK78" s="32"/>
      <c r="OIL78" s="32"/>
      <c r="OIM78" s="32"/>
      <c r="OIN78" s="32"/>
      <c r="OIO78" s="32"/>
      <c r="OIP78" s="32"/>
      <c r="OIQ78" s="32"/>
      <c r="OIR78" s="32"/>
      <c r="OIS78" s="32"/>
      <c r="OIT78" s="32"/>
      <c r="OIU78" s="32"/>
      <c r="OIV78" s="32"/>
      <c r="OIW78" s="32"/>
      <c r="OIX78" s="32"/>
      <c r="OIY78" s="32"/>
      <c r="OIZ78" s="32"/>
      <c r="OJA78" s="32"/>
      <c r="OJB78" s="32"/>
      <c r="OJC78" s="32"/>
      <c r="OJD78" s="32"/>
      <c r="OJE78" s="32"/>
      <c r="OJF78" s="32"/>
      <c r="OJG78" s="32"/>
      <c r="OJH78" s="32"/>
      <c r="OJI78" s="32"/>
      <c r="OJJ78" s="32"/>
      <c r="OJK78" s="32"/>
      <c r="OJL78" s="32"/>
      <c r="OJM78" s="32"/>
      <c r="OJN78" s="32"/>
      <c r="OJO78" s="32"/>
      <c r="OJP78" s="32"/>
      <c r="OJQ78" s="32"/>
      <c r="OJR78" s="32"/>
      <c r="OJS78" s="32"/>
      <c r="OJT78" s="32"/>
      <c r="OJU78" s="32"/>
      <c r="OJV78" s="32"/>
      <c r="OJW78" s="32"/>
      <c r="OJX78" s="32"/>
      <c r="OJY78" s="32"/>
      <c r="OJZ78" s="32"/>
      <c r="OKA78" s="32"/>
      <c r="OKB78" s="32"/>
      <c r="OKC78" s="32"/>
      <c r="OKD78" s="32"/>
      <c r="OKE78" s="32"/>
      <c r="OKF78" s="32"/>
      <c r="OKG78" s="32"/>
      <c r="OKH78" s="32"/>
      <c r="OKI78" s="32"/>
      <c r="OKJ78" s="32"/>
      <c r="OKK78" s="32"/>
      <c r="OKL78" s="32"/>
      <c r="OKM78" s="32"/>
      <c r="OKN78" s="32"/>
      <c r="OKO78" s="32"/>
      <c r="OKP78" s="32"/>
      <c r="OKQ78" s="32"/>
      <c r="OKR78" s="32"/>
      <c r="OKS78" s="32"/>
      <c r="OKT78" s="32"/>
      <c r="OKU78" s="32"/>
      <c r="OKV78" s="32"/>
      <c r="OKW78" s="32"/>
      <c r="OKX78" s="32"/>
      <c r="OKY78" s="32"/>
      <c r="OKZ78" s="32"/>
      <c r="OLA78" s="32"/>
      <c r="OLB78" s="32"/>
      <c r="OLC78" s="32"/>
      <c r="OLD78" s="32"/>
      <c r="OLE78" s="32"/>
      <c r="OLF78" s="32"/>
      <c r="OLG78" s="32"/>
      <c r="OLH78" s="32"/>
      <c r="OLI78" s="32"/>
      <c r="OLJ78" s="32"/>
      <c r="OLK78" s="32"/>
      <c r="OLL78" s="32"/>
      <c r="OLM78" s="32"/>
      <c r="OLN78" s="32"/>
      <c r="OLO78" s="32"/>
      <c r="OLP78" s="32"/>
      <c r="OLQ78" s="32"/>
      <c r="OLR78" s="32"/>
      <c r="OLS78" s="32"/>
      <c r="OLT78" s="32"/>
      <c r="OLU78" s="32"/>
      <c r="OLV78" s="32"/>
      <c r="OLW78" s="32"/>
      <c r="OLX78" s="32"/>
      <c r="OLY78" s="32"/>
      <c r="OLZ78" s="32"/>
      <c r="OMA78" s="32"/>
      <c r="OMB78" s="32"/>
      <c r="OMC78" s="32"/>
      <c r="OMD78" s="32"/>
      <c r="OME78" s="32"/>
      <c r="OMF78" s="32"/>
      <c r="OMG78" s="32"/>
      <c r="OMH78" s="32"/>
      <c r="OMI78" s="32"/>
      <c r="OMJ78" s="32"/>
      <c r="OMK78" s="32"/>
      <c r="OML78" s="32"/>
      <c r="OMM78" s="32"/>
      <c r="OMN78" s="32"/>
      <c r="OMO78" s="32"/>
      <c r="OMP78" s="32"/>
      <c r="OMQ78" s="32"/>
      <c r="OMR78" s="32"/>
      <c r="OMS78" s="32"/>
      <c r="OMT78" s="32"/>
      <c r="OMU78" s="32"/>
      <c r="OMV78" s="32"/>
      <c r="OMW78" s="32"/>
      <c r="OMX78" s="32"/>
      <c r="OMY78" s="32"/>
      <c r="OMZ78" s="32"/>
      <c r="ONA78" s="32"/>
      <c r="ONB78" s="32"/>
      <c r="ONC78" s="32"/>
      <c r="OND78" s="32"/>
      <c r="ONE78" s="32"/>
      <c r="ONF78" s="32"/>
      <c r="ONG78" s="32"/>
      <c r="ONH78" s="32"/>
      <c r="ONI78" s="32"/>
      <c r="ONJ78" s="32"/>
      <c r="ONK78" s="32"/>
      <c r="ONL78" s="32"/>
      <c r="ONM78" s="32"/>
      <c r="ONN78" s="32"/>
      <c r="ONO78" s="32"/>
      <c r="ONP78" s="32"/>
      <c r="ONQ78" s="32"/>
      <c r="ONR78" s="32"/>
      <c r="ONS78" s="32"/>
      <c r="ONT78" s="32"/>
      <c r="ONU78" s="32"/>
      <c r="ONV78" s="32"/>
      <c r="ONW78" s="32"/>
      <c r="ONX78" s="32"/>
      <c r="ONY78" s="32"/>
      <c r="ONZ78" s="32"/>
      <c r="OOA78" s="32"/>
      <c r="OOB78" s="32"/>
      <c r="OOC78" s="32"/>
      <c r="OOD78" s="32"/>
      <c r="OOE78" s="32"/>
      <c r="OOF78" s="32"/>
      <c r="OOG78" s="32"/>
      <c r="OOH78" s="32"/>
      <c r="OOI78" s="32"/>
      <c r="OOJ78" s="32"/>
      <c r="OOK78" s="32"/>
      <c r="OOL78" s="32"/>
      <c r="OOM78" s="32"/>
      <c r="OON78" s="32"/>
      <c r="OOO78" s="32"/>
      <c r="OOP78" s="32"/>
      <c r="OOQ78" s="32"/>
      <c r="OOR78" s="32"/>
      <c r="OOS78" s="32"/>
      <c r="OOT78" s="32"/>
      <c r="OOU78" s="32"/>
      <c r="OOV78" s="32"/>
      <c r="OOW78" s="32"/>
      <c r="OOX78" s="32"/>
      <c r="OOY78" s="32"/>
      <c r="OOZ78" s="32"/>
      <c r="OPA78" s="32"/>
      <c r="OPB78" s="32"/>
      <c r="OPC78" s="32"/>
      <c r="OPD78" s="32"/>
      <c r="OPE78" s="32"/>
      <c r="OPF78" s="32"/>
      <c r="OPG78" s="32"/>
      <c r="OPH78" s="32"/>
      <c r="OPI78" s="32"/>
      <c r="OPJ78" s="32"/>
      <c r="OPK78" s="32"/>
      <c r="OPL78" s="32"/>
      <c r="OPM78" s="32"/>
      <c r="OPN78" s="32"/>
      <c r="OPO78" s="32"/>
      <c r="OPP78" s="32"/>
      <c r="OPQ78" s="32"/>
      <c r="OPR78" s="32"/>
      <c r="OPS78" s="32"/>
      <c r="OPT78" s="32"/>
      <c r="OPU78" s="32"/>
      <c r="OPV78" s="32"/>
      <c r="OPW78" s="32"/>
      <c r="OPX78" s="32"/>
      <c r="OPY78" s="32"/>
      <c r="OPZ78" s="32"/>
      <c r="OQA78" s="32"/>
      <c r="OQB78" s="32"/>
      <c r="OQC78" s="32"/>
      <c r="OQD78" s="32"/>
      <c r="OQE78" s="32"/>
      <c r="OQF78" s="32"/>
      <c r="OQG78" s="32"/>
      <c r="OQH78" s="32"/>
      <c r="OQI78" s="32"/>
      <c r="OQJ78" s="32"/>
      <c r="OQK78" s="32"/>
      <c r="OQL78" s="32"/>
      <c r="OQM78" s="32"/>
      <c r="OQN78" s="32"/>
      <c r="OQO78" s="32"/>
      <c r="OQP78" s="32"/>
      <c r="OQQ78" s="32"/>
      <c r="OQR78" s="32"/>
      <c r="OQS78" s="32"/>
      <c r="OQT78" s="32"/>
      <c r="OQU78" s="32"/>
      <c r="OQV78" s="32"/>
      <c r="OQW78" s="32"/>
      <c r="OQX78" s="32"/>
      <c r="OQY78" s="32"/>
      <c r="OQZ78" s="32"/>
      <c r="ORA78" s="32"/>
      <c r="ORB78" s="32"/>
      <c r="ORC78" s="32"/>
      <c r="ORD78" s="32"/>
      <c r="ORE78" s="32"/>
      <c r="ORF78" s="32"/>
      <c r="ORG78" s="32"/>
      <c r="ORH78" s="32"/>
      <c r="ORI78" s="32"/>
      <c r="ORJ78" s="32"/>
      <c r="ORK78" s="32"/>
      <c r="ORL78" s="32"/>
      <c r="ORM78" s="32"/>
      <c r="ORN78" s="32"/>
      <c r="ORO78" s="32"/>
      <c r="ORP78" s="32"/>
      <c r="ORQ78" s="32"/>
      <c r="ORR78" s="32"/>
      <c r="ORS78" s="32"/>
      <c r="ORT78" s="32"/>
      <c r="ORU78" s="32"/>
      <c r="ORV78" s="32"/>
      <c r="ORW78" s="32"/>
      <c r="ORX78" s="32"/>
      <c r="ORY78" s="32"/>
      <c r="ORZ78" s="32"/>
      <c r="OSA78" s="32"/>
      <c r="OSB78" s="32"/>
      <c r="OSC78" s="32"/>
      <c r="OSD78" s="32"/>
      <c r="OSE78" s="32"/>
      <c r="OSF78" s="32"/>
      <c r="OSG78" s="32"/>
      <c r="OSH78" s="32"/>
      <c r="OSI78" s="32"/>
      <c r="OSJ78" s="32"/>
      <c r="OSK78" s="32"/>
      <c r="OSL78" s="32"/>
      <c r="OSM78" s="32"/>
      <c r="OSN78" s="32"/>
      <c r="OSO78" s="32"/>
      <c r="OSP78" s="32"/>
      <c r="OSQ78" s="32"/>
      <c r="OSR78" s="32"/>
      <c r="OSS78" s="32"/>
      <c r="OST78" s="32"/>
      <c r="OSU78" s="32"/>
      <c r="OSV78" s="32"/>
      <c r="OSW78" s="32"/>
      <c r="OSX78" s="32"/>
      <c r="OSY78" s="32"/>
      <c r="OSZ78" s="32"/>
      <c r="OTA78" s="32"/>
      <c r="OTB78" s="32"/>
      <c r="OTC78" s="32"/>
      <c r="OTD78" s="32"/>
      <c r="OTE78" s="32"/>
      <c r="OTF78" s="32"/>
      <c r="OTG78" s="32"/>
      <c r="OTH78" s="32"/>
      <c r="OTI78" s="32"/>
      <c r="OTJ78" s="32"/>
      <c r="OTK78" s="32"/>
      <c r="OTL78" s="32"/>
      <c r="OTM78" s="32"/>
      <c r="OTN78" s="32"/>
      <c r="OTO78" s="32"/>
      <c r="OTP78" s="32"/>
      <c r="OTQ78" s="32"/>
      <c r="OTR78" s="32"/>
      <c r="OTS78" s="32"/>
      <c r="OTT78" s="32"/>
      <c r="OTU78" s="32"/>
      <c r="OTV78" s="32"/>
      <c r="OTW78" s="32"/>
      <c r="OTX78" s="32"/>
      <c r="OTY78" s="32"/>
      <c r="OTZ78" s="32"/>
      <c r="OUA78" s="32"/>
      <c r="OUB78" s="32"/>
      <c r="OUC78" s="32"/>
      <c r="OUD78" s="32"/>
      <c r="OUE78" s="32"/>
      <c r="OUF78" s="32"/>
      <c r="OUG78" s="32"/>
      <c r="OUH78" s="32"/>
      <c r="OUI78" s="32"/>
      <c r="OUJ78" s="32"/>
      <c r="OUK78" s="32"/>
      <c r="OUL78" s="32"/>
      <c r="OUM78" s="32"/>
      <c r="OUN78" s="32"/>
      <c r="OUO78" s="32"/>
      <c r="OUP78" s="32"/>
      <c r="OUQ78" s="32"/>
      <c r="OUR78" s="32"/>
      <c r="OUS78" s="32"/>
      <c r="OUT78" s="32"/>
      <c r="OUU78" s="32"/>
      <c r="OUV78" s="32"/>
      <c r="OUW78" s="32"/>
      <c r="OUX78" s="32"/>
      <c r="OUY78" s="32"/>
      <c r="OUZ78" s="32"/>
      <c r="OVA78" s="32"/>
      <c r="OVB78" s="32"/>
      <c r="OVC78" s="32"/>
      <c r="OVD78" s="32"/>
      <c r="OVE78" s="32"/>
      <c r="OVF78" s="32"/>
      <c r="OVG78" s="32"/>
      <c r="OVH78" s="32"/>
      <c r="OVI78" s="32"/>
      <c r="OVJ78" s="32"/>
      <c r="OVK78" s="32"/>
      <c r="OVL78" s="32"/>
      <c r="OVM78" s="32"/>
      <c r="OVN78" s="32"/>
      <c r="OVO78" s="32"/>
      <c r="OVP78" s="32"/>
      <c r="OVQ78" s="32"/>
      <c r="OVR78" s="32"/>
      <c r="OVS78" s="32"/>
      <c r="OVT78" s="32"/>
      <c r="OVU78" s="32"/>
      <c r="OVV78" s="32"/>
      <c r="OVW78" s="32"/>
      <c r="OVX78" s="32"/>
      <c r="OVY78" s="32"/>
      <c r="OVZ78" s="32"/>
      <c r="OWA78" s="32"/>
      <c r="OWB78" s="32"/>
      <c r="OWC78" s="32"/>
      <c r="OWD78" s="32"/>
      <c r="OWE78" s="32"/>
      <c r="OWF78" s="32"/>
      <c r="OWG78" s="32"/>
      <c r="OWH78" s="32"/>
      <c r="OWI78" s="32"/>
      <c r="OWJ78" s="32"/>
      <c r="OWK78" s="32"/>
      <c r="OWL78" s="32"/>
      <c r="OWM78" s="32"/>
      <c r="OWN78" s="32"/>
      <c r="OWO78" s="32"/>
      <c r="OWP78" s="32"/>
      <c r="OWQ78" s="32"/>
      <c r="OWR78" s="32"/>
      <c r="OWS78" s="32"/>
      <c r="OWT78" s="32"/>
      <c r="OWU78" s="32"/>
      <c r="OWV78" s="32"/>
      <c r="OWW78" s="32"/>
      <c r="OWX78" s="32"/>
      <c r="OWY78" s="32"/>
      <c r="OWZ78" s="32"/>
      <c r="OXA78" s="32"/>
      <c r="OXB78" s="32"/>
      <c r="OXC78" s="32"/>
      <c r="OXD78" s="32"/>
      <c r="OXE78" s="32"/>
      <c r="OXF78" s="32"/>
      <c r="OXG78" s="32"/>
      <c r="OXH78" s="32"/>
      <c r="OXI78" s="32"/>
      <c r="OXJ78" s="32"/>
      <c r="OXK78" s="32"/>
      <c r="OXL78" s="32"/>
      <c r="OXM78" s="32"/>
      <c r="OXN78" s="32"/>
      <c r="OXO78" s="32"/>
      <c r="OXP78" s="32"/>
      <c r="OXQ78" s="32"/>
      <c r="OXR78" s="32"/>
      <c r="OXS78" s="32"/>
      <c r="OXT78" s="32"/>
      <c r="OXU78" s="32"/>
      <c r="OXV78" s="32"/>
      <c r="OXW78" s="32"/>
      <c r="OXX78" s="32"/>
      <c r="OXY78" s="32"/>
      <c r="OXZ78" s="32"/>
      <c r="OYA78" s="32"/>
      <c r="OYB78" s="32"/>
      <c r="OYC78" s="32"/>
      <c r="OYD78" s="32"/>
      <c r="OYE78" s="32"/>
      <c r="OYF78" s="32"/>
      <c r="OYG78" s="32"/>
      <c r="OYH78" s="32"/>
      <c r="OYI78" s="32"/>
      <c r="OYJ78" s="32"/>
      <c r="OYK78" s="32"/>
      <c r="OYL78" s="32"/>
      <c r="OYM78" s="32"/>
      <c r="OYN78" s="32"/>
      <c r="OYO78" s="32"/>
      <c r="OYP78" s="32"/>
      <c r="OYQ78" s="32"/>
      <c r="OYR78" s="32"/>
      <c r="OYS78" s="32"/>
      <c r="OYT78" s="32"/>
      <c r="OYU78" s="32"/>
      <c r="OYV78" s="32"/>
      <c r="OYW78" s="32"/>
      <c r="OYX78" s="32"/>
      <c r="OYY78" s="32"/>
      <c r="OYZ78" s="32"/>
      <c r="OZA78" s="32"/>
      <c r="OZB78" s="32"/>
      <c r="OZC78" s="32"/>
      <c r="OZD78" s="32"/>
      <c r="OZE78" s="32"/>
      <c r="OZF78" s="32"/>
      <c r="OZG78" s="32"/>
      <c r="OZH78" s="32"/>
      <c r="OZI78" s="32"/>
      <c r="OZJ78" s="32"/>
      <c r="OZK78" s="32"/>
      <c r="OZL78" s="32"/>
      <c r="OZM78" s="32"/>
      <c r="OZN78" s="32"/>
      <c r="OZO78" s="32"/>
      <c r="OZP78" s="32"/>
      <c r="OZQ78" s="32"/>
      <c r="OZR78" s="32"/>
      <c r="OZS78" s="32"/>
      <c r="OZT78" s="32"/>
      <c r="OZU78" s="32"/>
      <c r="OZV78" s="32"/>
      <c r="OZW78" s="32"/>
      <c r="OZX78" s="32"/>
      <c r="OZY78" s="32"/>
      <c r="OZZ78" s="32"/>
      <c r="PAA78" s="32"/>
      <c r="PAB78" s="32"/>
      <c r="PAC78" s="32"/>
      <c r="PAD78" s="32"/>
      <c r="PAE78" s="32"/>
      <c r="PAF78" s="32"/>
      <c r="PAG78" s="32"/>
      <c r="PAH78" s="32"/>
      <c r="PAI78" s="32"/>
      <c r="PAJ78" s="32"/>
      <c r="PAK78" s="32"/>
      <c r="PAL78" s="32"/>
      <c r="PAM78" s="32"/>
      <c r="PAN78" s="32"/>
      <c r="PAO78" s="32"/>
      <c r="PAP78" s="32"/>
      <c r="PAQ78" s="32"/>
      <c r="PAR78" s="32"/>
      <c r="PAS78" s="32"/>
      <c r="PAT78" s="32"/>
      <c r="PAU78" s="32"/>
      <c r="PAV78" s="32"/>
      <c r="PAW78" s="32"/>
      <c r="PAX78" s="32"/>
      <c r="PAY78" s="32"/>
      <c r="PAZ78" s="32"/>
      <c r="PBA78" s="32"/>
      <c r="PBB78" s="32"/>
      <c r="PBC78" s="32"/>
      <c r="PBD78" s="32"/>
      <c r="PBE78" s="32"/>
      <c r="PBF78" s="32"/>
      <c r="PBG78" s="32"/>
      <c r="PBH78" s="32"/>
      <c r="PBI78" s="32"/>
      <c r="PBJ78" s="32"/>
      <c r="PBK78" s="32"/>
      <c r="PBL78" s="32"/>
      <c r="PBM78" s="32"/>
      <c r="PBN78" s="32"/>
      <c r="PBO78" s="32"/>
      <c r="PBP78" s="32"/>
      <c r="PBQ78" s="32"/>
      <c r="PBR78" s="32"/>
      <c r="PBS78" s="32"/>
      <c r="PBT78" s="32"/>
      <c r="PBU78" s="32"/>
      <c r="PBV78" s="32"/>
      <c r="PBW78" s="32"/>
      <c r="PBX78" s="32"/>
      <c r="PBY78" s="32"/>
      <c r="PBZ78" s="32"/>
      <c r="PCA78" s="32"/>
      <c r="PCB78" s="32"/>
      <c r="PCC78" s="32"/>
      <c r="PCD78" s="32"/>
      <c r="PCE78" s="32"/>
      <c r="PCF78" s="32"/>
      <c r="PCG78" s="32"/>
      <c r="PCH78" s="32"/>
      <c r="PCI78" s="32"/>
      <c r="PCJ78" s="32"/>
      <c r="PCK78" s="32"/>
      <c r="PCL78" s="32"/>
      <c r="PCM78" s="32"/>
      <c r="PCN78" s="32"/>
      <c r="PCO78" s="32"/>
      <c r="PCP78" s="32"/>
      <c r="PCQ78" s="32"/>
      <c r="PCR78" s="32"/>
      <c r="PCS78" s="32"/>
      <c r="PCT78" s="32"/>
      <c r="PCU78" s="32"/>
      <c r="PCV78" s="32"/>
      <c r="PCW78" s="32"/>
      <c r="PCX78" s="32"/>
      <c r="PCY78" s="32"/>
      <c r="PCZ78" s="32"/>
      <c r="PDA78" s="32"/>
      <c r="PDB78" s="32"/>
      <c r="PDC78" s="32"/>
      <c r="PDD78" s="32"/>
      <c r="PDE78" s="32"/>
      <c r="PDF78" s="32"/>
      <c r="PDG78" s="32"/>
      <c r="PDH78" s="32"/>
      <c r="PDI78" s="32"/>
      <c r="PDJ78" s="32"/>
      <c r="PDK78" s="32"/>
      <c r="PDL78" s="32"/>
      <c r="PDM78" s="32"/>
      <c r="PDN78" s="32"/>
      <c r="PDO78" s="32"/>
      <c r="PDP78" s="32"/>
      <c r="PDQ78" s="32"/>
      <c r="PDR78" s="32"/>
      <c r="PDS78" s="32"/>
      <c r="PDT78" s="32"/>
      <c r="PDU78" s="32"/>
      <c r="PDV78" s="32"/>
      <c r="PDW78" s="32"/>
      <c r="PDX78" s="32"/>
      <c r="PDY78" s="32"/>
      <c r="PDZ78" s="32"/>
      <c r="PEA78" s="32"/>
      <c r="PEB78" s="32"/>
      <c r="PEC78" s="32"/>
      <c r="PED78" s="32"/>
      <c r="PEE78" s="32"/>
      <c r="PEF78" s="32"/>
      <c r="PEG78" s="32"/>
      <c r="PEH78" s="32"/>
      <c r="PEI78" s="32"/>
      <c r="PEJ78" s="32"/>
      <c r="PEK78" s="32"/>
      <c r="PEL78" s="32"/>
      <c r="PEM78" s="32"/>
      <c r="PEN78" s="32"/>
      <c r="PEO78" s="32"/>
      <c r="PEP78" s="32"/>
      <c r="PEQ78" s="32"/>
      <c r="PER78" s="32"/>
      <c r="PES78" s="32"/>
      <c r="PET78" s="32"/>
      <c r="PEU78" s="32"/>
      <c r="PEV78" s="32"/>
      <c r="PEW78" s="32"/>
      <c r="PEX78" s="32"/>
      <c r="PEY78" s="32"/>
      <c r="PEZ78" s="32"/>
      <c r="PFA78" s="32"/>
      <c r="PFB78" s="32"/>
      <c r="PFC78" s="32"/>
      <c r="PFD78" s="32"/>
      <c r="PFE78" s="32"/>
      <c r="PFF78" s="32"/>
      <c r="PFG78" s="32"/>
      <c r="PFH78" s="32"/>
      <c r="PFI78" s="32"/>
      <c r="PFJ78" s="32"/>
      <c r="PFK78" s="32"/>
      <c r="PFL78" s="32"/>
      <c r="PFM78" s="32"/>
      <c r="PFN78" s="32"/>
      <c r="PFO78" s="32"/>
      <c r="PFP78" s="32"/>
      <c r="PFQ78" s="32"/>
      <c r="PFR78" s="32"/>
      <c r="PFS78" s="32"/>
      <c r="PFT78" s="32"/>
      <c r="PFU78" s="32"/>
      <c r="PFV78" s="32"/>
      <c r="PFW78" s="32"/>
      <c r="PFX78" s="32"/>
      <c r="PFY78" s="32"/>
      <c r="PFZ78" s="32"/>
      <c r="PGA78" s="32"/>
      <c r="PGB78" s="32"/>
      <c r="PGC78" s="32"/>
      <c r="PGD78" s="32"/>
      <c r="PGE78" s="32"/>
      <c r="PGF78" s="32"/>
      <c r="PGG78" s="32"/>
      <c r="PGH78" s="32"/>
      <c r="PGI78" s="32"/>
      <c r="PGJ78" s="32"/>
      <c r="PGK78" s="32"/>
      <c r="PGL78" s="32"/>
      <c r="PGM78" s="32"/>
      <c r="PGN78" s="32"/>
      <c r="PGO78" s="32"/>
      <c r="PGP78" s="32"/>
      <c r="PGQ78" s="32"/>
      <c r="PGR78" s="32"/>
      <c r="PGS78" s="32"/>
      <c r="PGT78" s="32"/>
      <c r="PGU78" s="32"/>
      <c r="PGV78" s="32"/>
      <c r="PGW78" s="32"/>
      <c r="PGX78" s="32"/>
      <c r="PGY78" s="32"/>
      <c r="PGZ78" s="32"/>
      <c r="PHA78" s="32"/>
      <c r="PHB78" s="32"/>
      <c r="PHC78" s="32"/>
      <c r="PHD78" s="32"/>
      <c r="PHE78" s="32"/>
      <c r="PHF78" s="32"/>
      <c r="PHG78" s="32"/>
      <c r="PHH78" s="32"/>
      <c r="PHI78" s="32"/>
      <c r="PHJ78" s="32"/>
      <c r="PHK78" s="32"/>
      <c r="PHL78" s="32"/>
      <c r="PHM78" s="32"/>
      <c r="PHN78" s="32"/>
      <c r="PHO78" s="32"/>
      <c r="PHP78" s="32"/>
      <c r="PHQ78" s="32"/>
      <c r="PHR78" s="32"/>
      <c r="PHS78" s="32"/>
      <c r="PHT78" s="32"/>
      <c r="PHU78" s="32"/>
      <c r="PHV78" s="32"/>
      <c r="PHW78" s="32"/>
      <c r="PHX78" s="32"/>
      <c r="PHY78" s="32"/>
      <c r="PHZ78" s="32"/>
      <c r="PIA78" s="32"/>
      <c r="PIB78" s="32"/>
      <c r="PIC78" s="32"/>
      <c r="PID78" s="32"/>
      <c r="PIE78" s="32"/>
      <c r="PIF78" s="32"/>
      <c r="PIG78" s="32"/>
      <c r="PIH78" s="32"/>
      <c r="PII78" s="32"/>
      <c r="PIJ78" s="32"/>
      <c r="PIK78" s="32"/>
      <c r="PIL78" s="32"/>
      <c r="PIM78" s="32"/>
      <c r="PIN78" s="32"/>
      <c r="PIO78" s="32"/>
      <c r="PIP78" s="32"/>
      <c r="PIQ78" s="32"/>
      <c r="PIR78" s="32"/>
      <c r="PIS78" s="32"/>
      <c r="PIT78" s="32"/>
      <c r="PIU78" s="32"/>
      <c r="PIV78" s="32"/>
      <c r="PIW78" s="32"/>
      <c r="PIX78" s="32"/>
      <c r="PIY78" s="32"/>
      <c r="PIZ78" s="32"/>
      <c r="PJA78" s="32"/>
      <c r="PJB78" s="32"/>
      <c r="PJC78" s="32"/>
      <c r="PJD78" s="32"/>
      <c r="PJE78" s="32"/>
      <c r="PJF78" s="32"/>
      <c r="PJG78" s="32"/>
      <c r="PJH78" s="32"/>
      <c r="PJI78" s="32"/>
      <c r="PJJ78" s="32"/>
      <c r="PJK78" s="32"/>
      <c r="PJL78" s="32"/>
      <c r="PJM78" s="32"/>
      <c r="PJN78" s="32"/>
      <c r="PJO78" s="32"/>
      <c r="PJP78" s="32"/>
      <c r="PJQ78" s="32"/>
      <c r="PJR78" s="32"/>
      <c r="PJS78" s="32"/>
      <c r="PJT78" s="32"/>
      <c r="PJU78" s="32"/>
      <c r="PJV78" s="32"/>
      <c r="PJW78" s="32"/>
      <c r="PJX78" s="32"/>
      <c r="PJY78" s="32"/>
      <c r="PJZ78" s="32"/>
      <c r="PKA78" s="32"/>
      <c r="PKB78" s="32"/>
      <c r="PKC78" s="32"/>
      <c r="PKD78" s="32"/>
      <c r="PKE78" s="32"/>
      <c r="PKF78" s="32"/>
      <c r="PKG78" s="32"/>
      <c r="PKH78" s="32"/>
      <c r="PKI78" s="32"/>
      <c r="PKJ78" s="32"/>
      <c r="PKK78" s="32"/>
      <c r="PKL78" s="32"/>
      <c r="PKM78" s="32"/>
      <c r="PKN78" s="32"/>
      <c r="PKO78" s="32"/>
      <c r="PKP78" s="32"/>
      <c r="PKQ78" s="32"/>
      <c r="PKR78" s="32"/>
      <c r="PKS78" s="32"/>
      <c r="PKT78" s="32"/>
      <c r="PKU78" s="32"/>
      <c r="PKV78" s="32"/>
      <c r="PKW78" s="32"/>
      <c r="PKX78" s="32"/>
      <c r="PKY78" s="32"/>
      <c r="PKZ78" s="32"/>
      <c r="PLA78" s="32"/>
      <c r="PLB78" s="32"/>
      <c r="PLC78" s="32"/>
      <c r="PLD78" s="32"/>
      <c r="PLE78" s="32"/>
      <c r="PLF78" s="32"/>
      <c r="PLG78" s="32"/>
      <c r="PLH78" s="32"/>
      <c r="PLI78" s="32"/>
      <c r="PLJ78" s="32"/>
      <c r="PLK78" s="32"/>
      <c r="PLL78" s="32"/>
      <c r="PLM78" s="32"/>
      <c r="PLN78" s="32"/>
      <c r="PLO78" s="32"/>
      <c r="PLP78" s="32"/>
      <c r="PLQ78" s="32"/>
      <c r="PLR78" s="32"/>
      <c r="PLS78" s="32"/>
      <c r="PLT78" s="32"/>
      <c r="PLU78" s="32"/>
      <c r="PLV78" s="32"/>
      <c r="PLW78" s="32"/>
      <c r="PLX78" s="32"/>
      <c r="PLY78" s="32"/>
      <c r="PLZ78" s="32"/>
      <c r="PMA78" s="32"/>
      <c r="PMB78" s="32"/>
      <c r="PMC78" s="32"/>
      <c r="PMD78" s="32"/>
      <c r="PME78" s="32"/>
      <c r="PMF78" s="32"/>
      <c r="PMG78" s="32"/>
      <c r="PMH78" s="32"/>
      <c r="PMI78" s="32"/>
      <c r="PMJ78" s="32"/>
      <c r="PMK78" s="32"/>
      <c r="PML78" s="32"/>
      <c r="PMM78" s="32"/>
      <c r="PMN78" s="32"/>
      <c r="PMO78" s="32"/>
      <c r="PMP78" s="32"/>
      <c r="PMQ78" s="32"/>
      <c r="PMR78" s="32"/>
      <c r="PMS78" s="32"/>
      <c r="PMT78" s="32"/>
      <c r="PMU78" s="32"/>
      <c r="PMV78" s="32"/>
      <c r="PMW78" s="32"/>
      <c r="PMX78" s="32"/>
      <c r="PMY78" s="32"/>
      <c r="PMZ78" s="32"/>
      <c r="PNA78" s="32"/>
      <c r="PNB78" s="32"/>
      <c r="PNC78" s="32"/>
      <c r="PND78" s="32"/>
      <c r="PNE78" s="32"/>
      <c r="PNF78" s="32"/>
      <c r="PNG78" s="32"/>
      <c r="PNH78" s="32"/>
      <c r="PNI78" s="32"/>
      <c r="PNJ78" s="32"/>
      <c r="PNK78" s="32"/>
      <c r="PNL78" s="32"/>
      <c r="PNM78" s="32"/>
      <c r="PNN78" s="32"/>
      <c r="PNO78" s="32"/>
      <c r="PNP78" s="32"/>
      <c r="PNQ78" s="32"/>
      <c r="PNR78" s="32"/>
      <c r="PNS78" s="32"/>
      <c r="PNT78" s="32"/>
      <c r="PNU78" s="32"/>
      <c r="PNV78" s="32"/>
      <c r="PNW78" s="32"/>
      <c r="PNX78" s="32"/>
      <c r="PNY78" s="32"/>
      <c r="PNZ78" s="32"/>
      <c r="POA78" s="32"/>
      <c r="POB78" s="32"/>
      <c r="POC78" s="32"/>
      <c r="POD78" s="32"/>
      <c r="POE78" s="32"/>
      <c r="POF78" s="32"/>
      <c r="POG78" s="32"/>
      <c r="POH78" s="32"/>
      <c r="POI78" s="32"/>
      <c r="POJ78" s="32"/>
      <c r="POK78" s="32"/>
      <c r="POL78" s="32"/>
      <c r="POM78" s="32"/>
      <c r="PON78" s="32"/>
      <c r="POO78" s="32"/>
      <c r="POP78" s="32"/>
      <c r="POQ78" s="32"/>
      <c r="POR78" s="32"/>
      <c r="POS78" s="32"/>
      <c r="POT78" s="32"/>
      <c r="POU78" s="32"/>
      <c r="POV78" s="32"/>
      <c r="POW78" s="32"/>
      <c r="POX78" s="32"/>
      <c r="POY78" s="32"/>
      <c r="POZ78" s="32"/>
      <c r="PPA78" s="32"/>
      <c r="PPB78" s="32"/>
      <c r="PPC78" s="32"/>
      <c r="PPD78" s="32"/>
      <c r="PPE78" s="32"/>
      <c r="PPF78" s="32"/>
      <c r="PPG78" s="32"/>
      <c r="PPH78" s="32"/>
      <c r="PPI78" s="32"/>
      <c r="PPJ78" s="32"/>
      <c r="PPK78" s="32"/>
      <c r="PPL78" s="32"/>
      <c r="PPM78" s="32"/>
      <c r="PPN78" s="32"/>
      <c r="PPO78" s="32"/>
      <c r="PPP78" s="32"/>
      <c r="PPQ78" s="32"/>
      <c r="PPR78" s="32"/>
      <c r="PPS78" s="32"/>
      <c r="PPT78" s="32"/>
      <c r="PPU78" s="32"/>
      <c r="PPV78" s="32"/>
      <c r="PPW78" s="32"/>
      <c r="PPX78" s="32"/>
      <c r="PPY78" s="32"/>
      <c r="PPZ78" s="32"/>
      <c r="PQA78" s="32"/>
      <c r="PQB78" s="32"/>
      <c r="PQC78" s="32"/>
      <c r="PQD78" s="32"/>
      <c r="PQE78" s="32"/>
      <c r="PQF78" s="32"/>
      <c r="PQG78" s="32"/>
      <c r="PQH78" s="32"/>
      <c r="PQI78" s="32"/>
      <c r="PQJ78" s="32"/>
      <c r="PQK78" s="32"/>
      <c r="PQL78" s="32"/>
      <c r="PQM78" s="32"/>
      <c r="PQN78" s="32"/>
      <c r="PQO78" s="32"/>
      <c r="PQP78" s="32"/>
      <c r="PQQ78" s="32"/>
      <c r="PQR78" s="32"/>
      <c r="PQS78" s="32"/>
      <c r="PQT78" s="32"/>
      <c r="PQU78" s="32"/>
      <c r="PQV78" s="32"/>
      <c r="PQW78" s="32"/>
      <c r="PQX78" s="32"/>
      <c r="PQY78" s="32"/>
      <c r="PQZ78" s="32"/>
      <c r="PRA78" s="32"/>
      <c r="PRB78" s="32"/>
      <c r="PRC78" s="32"/>
      <c r="PRD78" s="32"/>
      <c r="PRE78" s="32"/>
      <c r="PRF78" s="32"/>
      <c r="PRG78" s="32"/>
      <c r="PRH78" s="32"/>
      <c r="PRI78" s="32"/>
      <c r="PRJ78" s="32"/>
      <c r="PRK78" s="32"/>
      <c r="PRL78" s="32"/>
      <c r="PRM78" s="32"/>
      <c r="PRN78" s="32"/>
      <c r="PRO78" s="32"/>
      <c r="PRP78" s="32"/>
      <c r="PRQ78" s="32"/>
      <c r="PRR78" s="32"/>
      <c r="PRS78" s="32"/>
      <c r="PRT78" s="32"/>
      <c r="PRU78" s="32"/>
      <c r="PRV78" s="32"/>
      <c r="PRW78" s="32"/>
      <c r="PRX78" s="32"/>
      <c r="PRY78" s="32"/>
      <c r="PRZ78" s="32"/>
      <c r="PSA78" s="32"/>
      <c r="PSB78" s="32"/>
      <c r="PSC78" s="32"/>
      <c r="PSD78" s="32"/>
      <c r="PSE78" s="32"/>
      <c r="PSF78" s="32"/>
      <c r="PSG78" s="32"/>
      <c r="PSH78" s="32"/>
      <c r="PSI78" s="32"/>
      <c r="PSJ78" s="32"/>
      <c r="PSK78" s="32"/>
      <c r="PSL78" s="32"/>
      <c r="PSM78" s="32"/>
      <c r="PSN78" s="32"/>
      <c r="PSO78" s="32"/>
      <c r="PSP78" s="32"/>
      <c r="PSQ78" s="32"/>
      <c r="PSR78" s="32"/>
      <c r="PSS78" s="32"/>
      <c r="PST78" s="32"/>
      <c r="PSU78" s="32"/>
      <c r="PSV78" s="32"/>
      <c r="PSW78" s="32"/>
      <c r="PSX78" s="32"/>
      <c r="PSY78" s="32"/>
      <c r="PSZ78" s="32"/>
      <c r="PTA78" s="32"/>
      <c r="PTB78" s="32"/>
      <c r="PTC78" s="32"/>
      <c r="PTD78" s="32"/>
      <c r="PTE78" s="32"/>
      <c r="PTF78" s="32"/>
      <c r="PTG78" s="32"/>
      <c r="PTH78" s="32"/>
      <c r="PTI78" s="32"/>
      <c r="PTJ78" s="32"/>
      <c r="PTK78" s="32"/>
      <c r="PTL78" s="32"/>
      <c r="PTM78" s="32"/>
      <c r="PTN78" s="32"/>
      <c r="PTO78" s="32"/>
      <c r="PTP78" s="32"/>
      <c r="PTQ78" s="32"/>
      <c r="PTR78" s="32"/>
      <c r="PTS78" s="32"/>
      <c r="PTT78" s="32"/>
      <c r="PTU78" s="32"/>
      <c r="PTV78" s="32"/>
      <c r="PTW78" s="32"/>
      <c r="PTX78" s="32"/>
      <c r="PTY78" s="32"/>
      <c r="PTZ78" s="32"/>
      <c r="PUA78" s="32"/>
      <c r="PUB78" s="32"/>
      <c r="PUC78" s="32"/>
      <c r="PUD78" s="32"/>
      <c r="PUE78" s="32"/>
      <c r="PUF78" s="32"/>
      <c r="PUG78" s="32"/>
      <c r="PUH78" s="32"/>
      <c r="PUI78" s="32"/>
      <c r="PUJ78" s="32"/>
      <c r="PUK78" s="32"/>
      <c r="PUL78" s="32"/>
      <c r="PUM78" s="32"/>
      <c r="PUN78" s="32"/>
      <c r="PUO78" s="32"/>
      <c r="PUP78" s="32"/>
      <c r="PUQ78" s="32"/>
      <c r="PUR78" s="32"/>
      <c r="PUS78" s="32"/>
      <c r="PUT78" s="32"/>
      <c r="PUU78" s="32"/>
      <c r="PUV78" s="32"/>
      <c r="PUW78" s="32"/>
      <c r="PUX78" s="32"/>
      <c r="PUY78" s="32"/>
      <c r="PUZ78" s="32"/>
      <c r="PVA78" s="32"/>
      <c r="PVB78" s="32"/>
      <c r="PVC78" s="32"/>
      <c r="PVD78" s="32"/>
      <c r="PVE78" s="32"/>
      <c r="PVF78" s="32"/>
      <c r="PVG78" s="32"/>
      <c r="PVH78" s="32"/>
      <c r="PVI78" s="32"/>
      <c r="PVJ78" s="32"/>
      <c r="PVK78" s="32"/>
      <c r="PVL78" s="32"/>
      <c r="PVM78" s="32"/>
      <c r="PVN78" s="32"/>
      <c r="PVO78" s="32"/>
      <c r="PVP78" s="32"/>
      <c r="PVQ78" s="32"/>
      <c r="PVR78" s="32"/>
      <c r="PVS78" s="32"/>
      <c r="PVT78" s="32"/>
      <c r="PVU78" s="32"/>
      <c r="PVV78" s="32"/>
      <c r="PVW78" s="32"/>
      <c r="PVX78" s="32"/>
      <c r="PVY78" s="32"/>
      <c r="PVZ78" s="32"/>
      <c r="PWA78" s="32"/>
      <c r="PWB78" s="32"/>
      <c r="PWC78" s="32"/>
      <c r="PWD78" s="32"/>
      <c r="PWE78" s="32"/>
      <c r="PWF78" s="32"/>
      <c r="PWG78" s="32"/>
      <c r="PWH78" s="32"/>
      <c r="PWI78" s="32"/>
      <c r="PWJ78" s="32"/>
      <c r="PWK78" s="32"/>
      <c r="PWL78" s="32"/>
      <c r="PWM78" s="32"/>
      <c r="PWN78" s="32"/>
      <c r="PWO78" s="32"/>
      <c r="PWP78" s="32"/>
      <c r="PWQ78" s="32"/>
      <c r="PWR78" s="32"/>
      <c r="PWS78" s="32"/>
      <c r="PWT78" s="32"/>
      <c r="PWU78" s="32"/>
      <c r="PWV78" s="32"/>
      <c r="PWW78" s="32"/>
      <c r="PWX78" s="32"/>
      <c r="PWY78" s="32"/>
      <c r="PWZ78" s="32"/>
      <c r="PXA78" s="32"/>
      <c r="PXB78" s="32"/>
      <c r="PXC78" s="32"/>
      <c r="PXD78" s="32"/>
      <c r="PXE78" s="32"/>
      <c r="PXF78" s="32"/>
      <c r="PXG78" s="32"/>
      <c r="PXH78" s="32"/>
      <c r="PXI78" s="32"/>
      <c r="PXJ78" s="32"/>
      <c r="PXK78" s="32"/>
      <c r="PXL78" s="32"/>
      <c r="PXM78" s="32"/>
      <c r="PXN78" s="32"/>
      <c r="PXO78" s="32"/>
      <c r="PXP78" s="32"/>
      <c r="PXQ78" s="32"/>
      <c r="PXR78" s="32"/>
      <c r="PXS78" s="32"/>
      <c r="PXT78" s="32"/>
      <c r="PXU78" s="32"/>
      <c r="PXV78" s="32"/>
      <c r="PXW78" s="32"/>
      <c r="PXX78" s="32"/>
      <c r="PXY78" s="32"/>
      <c r="PXZ78" s="32"/>
      <c r="PYA78" s="32"/>
      <c r="PYB78" s="32"/>
      <c r="PYC78" s="32"/>
      <c r="PYD78" s="32"/>
      <c r="PYE78" s="32"/>
      <c r="PYF78" s="32"/>
      <c r="PYG78" s="32"/>
      <c r="PYH78" s="32"/>
      <c r="PYI78" s="32"/>
      <c r="PYJ78" s="32"/>
      <c r="PYK78" s="32"/>
      <c r="PYL78" s="32"/>
      <c r="PYM78" s="32"/>
      <c r="PYN78" s="32"/>
      <c r="PYO78" s="32"/>
      <c r="PYP78" s="32"/>
      <c r="PYQ78" s="32"/>
      <c r="PYR78" s="32"/>
      <c r="PYS78" s="32"/>
      <c r="PYT78" s="32"/>
      <c r="PYU78" s="32"/>
      <c r="PYV78" s="32"/>
      <c r="PYW78" s="32"/>
      <c r="PYX78" s="32"/>
      <c r="PYY78" s="32"/>
      <c r="PYZ78" s="32"/>
      <c r="PZA78" s="32"/>
      <c r="PZB78" s="32"/>
      <c r="PZC78" s="32"/>
      <c r="PZD78" s="32"/>
      <c r="PZE78" s="32"/>
      <c r="PZF78" s="32"/>
      <c r="PZG78" s="32"/>
      <c r="PZH78" s="32"/>
      <c r="PZI78" s="32"/>
      <c r="PZJ78" s="32"/>
      <c r="PZK78" s="32"/>
      <c r="PZL78" s="32"/>
      <c r="PZM78" s="32"/>
      <c r="PZN78" s="32"/>
      <c r="PZO78" s="32"/>
      <c r="PZP78" s="32"/>
      <c r="PZQ78" s="32"/>
      <c r="PZR78" s="32"/>
      <c r="PZS78" s="32"/>
      <c r="PZT78" s="32"/>
      <c r="PZU78" s="32"/>
      <c r="PZV78" s="32"/>
      <c r="PZW78" s="32"/>
      <c r="PZX78" s="32"/>
      <c r="PZY78" s="32"/>
      <c r="PZZ78" s="32"/>
      <c r="QAA78" s="32"/>
      <c r="QAB78" s="32"/>
      <c r="QAC78" s="32"/>
      <c r="QAD78" s="32"/>
      <c r="QAE78" s="32"/>
      <c r="QAF78" s="32"/>
      <c r="QAG78" s="32"/>
      <c r="QAH78" s="32"/>
      <c r="QAI78" s="32"/>
      <c r="QAJ78" s="32"/>
      <c r="QAK78" s="32"/>
      <c r="QAL78" s="32"/>
      <c r="QAM78" s="32"/>
      <c r="QAN78" s="32"/>
      <c r="QAO78" s="32"/>
      <c r="QAP78" s="32"/>
      <c r="QAQ78" s="32"/>
      <c r="QAR78" s="32"/>
      <c r="QAS78" s="32"/>
      <c r="QAT78" s="32"/>
      <c r="QAU78" s="32"/>
      <c r="QAV78" s="32"/>
      <c r="QAW78" s="32"/>
      <c r="QAX78" s="32"/>
      <c r="QAY78" s="32"/>
      <c r="QAZ78" s="32"/>
      <c r="QBA78" s="32"/>
      <c r="QBB78" s="32"/>
      <c r="QBC78" s="32"/>
      <c r="QBD78" s="32"/>
      <c r="QBE78" s="32"/>
      <c r="QBF78" s="32"/>
      <c r="QBG78" s="32"/>
      <c r="QBH78" s="32"/>
      <c r="QBI78" s="32"/>
      <c r="QBJ78" s="32"/>
      <c r="QBK78" s="32"/>
      <c r="QBL78" s="32"/>
      <c r="QBM78" s="32"/>
      <c r="QBN78" s="32"/>
      <c r="QBO78" s="32"/>
      <c r="QBP78" s="32"/>
      <c r="QBQ78" s="32"/>
      <c r="QBR78" s="32"/>
      <c r="QBS78" s="32"/>
      <c r="QBT78" s="32"/>
      <c r="QBU78" s="32"/>
      <c r="QBV78" s="32"/>
      <c r="QBW78" s="32"/>
      <c r="QBX78" s="32"/>
      <c r="QBY78" s="32"/>
      <c r="QBZ78" s="32"/>
      <c r="QCA78" s="32"/>
      <c r="QCB78" s="32"/>
      <c r="QCC78" s="32"/>
      <c r="QCD78" s="32"/>
      <c r="QCE78" s="32"/>
      <c r="QCF78" s="32"/>
      <c r="QCG78" s="32"/>
      <c r="QCH78" s="32"/>
      <c r="QCI78" s="32"/>
      <c r="QCJ78" s="32"/>
      <c r="QCK78" s="32"/>
      <c r="QCL78" s="32"/>
      <c r="QCM78" s="32"/>
      <c r="QCN78" s="32"/>
      <c r="QCO78" s="32"/>
      <c r="QCP78" s="32"/>
      <c r="QCQ78" s="32"/>
      <c r="QCR78" s="32"/>
      <c r="QCS78" s="32"/>
      <c r="QCT78" s="32"/>
      <c r="QCU78" s="32"/>
      <c r="QCV78" s="32"/>
      <c r="QCW78" s="32"/>
      <c r="QCX78" s="32"/>
      <c r="QCY78" s="32"/>
      <c r="QCZ78" s="32"/>
      <c r="QDA78" s="32"/>
      <c r="QDB78" s="32"/>
      <c r="QDC78" s="32"/>
      <c r="QDD78" s="32"/>
      <c r="QDE78" s="32"/>
      <c r="QDF78" s="32"/>
      <c r="QDG78" s="32"/>
      <c r="QDH78" s="32"/>
      <c r="QDI78" s="32"/>
      <c r="QDJ78" s="32"/>
      <c r="QDK78" s="32"/>
      <c r="QDL78" s="32"/>
      <c r="QDM78" s="32"/>
      <c r="QDN78" s="32"/>
      <c r="QDO78" s="32"/>
      <c r="QDP78" s="32"/>
      <c r="QDQ78" s="32"/>
      <c r="QDR78" s="32"/>
      <c r="QDS78" s="32"/>
      <c r="QDT78" s="32"/>
      <c r="QDU78" s="32"/>
      <c r="QDV78" s="32"/>
      <c r="QDW78" s="32"/>
      <c r="QDX78" s="32"/>
      <c r="QDY78" s="32"/>
      <c r="QDZ78" s="32"/>
      <c r="QEA78" s="32"/>
      <c r="QEB78" s="32"/>
      <c r="QEC78" s="32"/>
      <c r="QED78" s="32"/>
      <c r="QEE78" s="32"/>
      <c r="QEF78" s="32"/>
      <c r="QEG78" s="32"/>
      <c r="QEH78" s="32"/>
      <c r="QEI78" s="32"/>
      <c r="QEJ78" s="32"/>
      <c r="QEK78" s="32"/>
      <c r="QEL78" s="32"/>
      <c r="QEM78" s="32"/>
      <c r="QEN78" s="32"/>
      <c r="QEO78" s="32"/>
      <c r="QEP78" s="32"/>
      <c r="QEQ78" s="32"/>
      <c r="QER78" s="32"/>
      <c r="QES78" s="32"/>
      <c r="QET78" s="32"/>
      <c r="QEU78" s="32"/>
      <c r="QEV78" s="32"/>
      <c r="QEW78" s="32"/>
      <c r="QEX78" s="32"/>
      <c r="QEY78" s="32"/>
      <c r="QEZ78" s="32"/>
      <c r="QFA78" s="32"/>
      <c r="QFB78" s="32"/>
      <c r="QFC78" s="32"/>
      <c r="QFD78" s="32"/>
      <c r="QFE78" s="32"/>
      <c r="QFF78" s="32"/>
      <c r="QFG78" s="32"/>
      <c r="QFH78" s="32"/>
      <c r="QFI78" s="32"/>
      <c r="QFJ78" s="32"/>
      <c r="QFK78" s="32"/>
      <c r="QFL78" s="32"/>
      <c r="QFM78" s="32"/>
      <c r="QFN78" s="32"/>
      <c r="QFO78" s="32"/>
      <c r="QFP78" s="32"/>
      <c r="QFQ78" s="32"/>
      <c r="QFR78" s="32"/>
      <c r="QFS78" s="32"/>
      <c r="QFT78" s="32"/>
      <c r="QFU78" s="32"/>
      <c r="QFV78" s="32"/>
      <c r="QFW78" s="32"/>
      <c r="QFX78" s="32"/>
      <c r="QFY78" s="32"/>
      <c r="QFZ78" s="32"/>
      <c r="QGA78" s="32"/>
      <c r="QGB78" s="32"/>
      <c r="QGC78" s="32"/>
      <c r="QGD78" s="32"/>
      <c r="QGE78" s="32"/>
      <c r="QGF78" s="32"/>
      <c r="QGG78" s="32"/>
      <c r="QGH78" s="32"/>
      <c r="QGI78" s="32"/>
      <c r="QGJ78" s="32"/>
      <c r="QGK78" s="32"/>
      <c r="QGL78" s="32"/>
      <c r="QGM78" s="32"/>
      <c r="QGN78" s="32"/>
      <c r="QGO78" s="32"/>
      <c r="QGP78" s="32"/>
      <c r="QGQ78" s="32"/>
      <c r="QGR78" s="32"/>
      <c r="QGS78" s="32"/>
      <c r="QGT78" s="32"/>
      <c r="QGU78" s="32"/>
      <c r="QGV78" s="32"/>
      <c r="QGW78" s="32"/>
      <c r="QGX78" s="32"/>
      <c r="QGY78" s="32"/>
      <c r="QGZ78" s="32"/>
      <c r="QHA78" s="32"/>
      <c r="QHB78" s="32"/>
      <c r="QHC78" s="32"/>
      <c r="QHD78" s="32"/>
      <c r="QHE78" s="32"/>
      <c r="QHF78" s="32"/>
      <c r="QHG78" s="32"/>
      <c r="QHH78" s="32"/>
      <c r="QHI78" s="32"/>
      <c r="QHJ78" s="32"/>
      <c r="QHK78" s="32"/>
      <c r="QHL78" s="32"/>
      <c r="QHM78" s="32"/>
      <c r="QHN78" s="32"/>
      <c r="QHO78" s="32"/>
      <c r="QHP78" s="32"/>
      <c r="QHQ78" s="32"/>
      <c r="QHR78" s="32"/>
      <c r="QHS78" s="32"/>
      <c r="QHT78" s="32"/>
      <c r="QHU78" s="32"/>
      <c r="QHV78" s="32"/>
      <c r="QHW78" s="32"/>
      <c r="QHX78" s="32"/>
      <c r="QHY78" s="32"/>
      <c r="QHZ78" s="32"/>
      <c r="QIA78" s="32"/>
      <c r="QIB78" s="32"/>
      <c r="QIC78" s="32"/>
      <c r="QID78" s="32"/>
      <c r="QIE78" s="32"/>
      <c r="QIF78" s="32"/>
      <c r="QIG78" s="32"/>
      <c r="QIH78" s="32"/>
      <c r="QII78" s="32"/>
      <c r="QIJ78" s="32"/>
      <c r="QIK78" s="32"/>
      <c r="QIL78" s="32"/>
      <c r="QIM78" s="32"/>
      <c r="QIN78" s="32"/>
      <c r="QIO78" s="32"/>
      <c r="QIP78" s="32"/>
      <c r="QIQ78" s="32"/>
      <c r="QIR78" s="32"/>
      <c r="QIS78" s="32"/>
      <c r="QIT78" s="32"/>
      <c r="QIU78" s="32"/>
      <c r="QIV78" s="32"/>
      <c r="QIW78" s="32"/>
      <c r="QIX78" s="32"/>
      <c r="QIY78" s="32"/>
      <c r="QIZ78" s="32"/>
      <c r="QJA78" s="32"/>
      <c r="QJB78" s="32"/>
      <c r="QJC78" s="32"/>
      <c r="QJD78" s="32"/>
      <c r="QJE78" s="32"/>
      <c r="QJF78" s="32"/>
      <c r="QJG78" s="32"/>
      <c r="QJH78" s="32"/>
      <c r="QJI78" s="32"/>
      <c r="QJJ78" s="32"/>
      <c r="QJK78" s="32"/>
      <c r="QJL78" s="32"/>
      <c r="QJM78" s="32"/>
      <c r="QJN78" s="32"/>
      <c r="QJO78" s="32"/>
      <c r="QJP78" s="32"/>
      <c r="QJQ78" s="32"/>
      <c r="QJR78" s="32"/>
      <c r="QJS78" s="32"/>
      <c r="QJT78" s="32"/>
      <c r="QJU78" s="32"/>
      <c r="QJV78" s="32"/>
      <c r="QJW78" s="32"/>
      <c r="QJX78" s="32"/>
      <c r="QJY78" s="32"/>
      <c r="QJZ78" s="32"/>
      <c r="QKA78" s="32"/>
      <c r="QKB78" s="32"/>
      <c r="QKC78" s="32"/>
      <c r="QKD78" s="32"/>
      <c r="QKE78" s="32"/>
      <c r="QKF78" s="32"/>
      <c r="QKG78" s="32"/>
      <c r="QKH78" s="32"/>
      <c r="QKI78" s="32"/>
      <c r="QKJ78" s="32"/>
      <c r="QKK78" s="32"/>
      <c r="QKL78" s="32"/>
      <c r="QKM78" s="32"/>
      <c r="QKN78" s="32"/>
      <c r="QKO78" s="32"/>
      <c r="QKP78" s="32"/>
      <c r="QKQ78" s="32"/>
      <c r="QKR78" s="32"/>
      <c r="QKS78" s="32"/>
      <c r="QKT78" s="32"/>
      <c r="QKU78" s="32"/>
      <c r="QKV78" s="32"/>
      <c r="QKW78" s="32"/>
      <c r="QKX78" s="32"/>
      <c r="QKY78" s="32"/>
      <c r="QKZ78" s="32"/>
      <c r="QLA78" s="32"/>
      <c r="QLB78" s="32"/>
      <c r="QLC78" s="32"/>
      <c r="QLD78" s="32"/>
      <c r="QLE78" s="32"/>
      <c r="QLF78" s="32"/>
      <c r="QLG78" s="32"/>
      <c r="QLH78" s="32"/>
      <c r="QLI78" s="32"/>
      <c r="QLJ78" s="32"/>
      <c r="QLK78" s="32"/>
      <c r="QLL78" s="32"/>
      <c r="QLM78" s="32"/>
      <c r="QLN78" s="32"/>
      <c r="QLO78" s="32"/>
      <c r="QLP78" s="32"/>
      <c r="QLQ78" s="32"/>
      <c r="QLR78" s="32"/>
      <c r="QLS78" s="32"/>
      <c r="QLT78" s="32"/>
      <c r="QLU78" s="32"/>
      <c r="QLV78" s="32"/>
      <c r="QLW78" s="32"/>
      <c r="QLX78" s="32"/>
      <c r="QLY78" s="32"/>
      <c r="QLZ78" s="32"/>
      <c r="QMA78" s="32"/>
      <c r="QMB78" s="32"/>
      <c r="QMC78" s="32"/>
      <c r="QMD78" s="32"/>
      <c r="QME78" s="32"/>
      <c r="QMF78" s="32"/>
      <c r="QMG78" s="32"/>
      <c r="QMH78" s="32"/>
      <c r="QMI78" s="32"/>
      <c r="QMJ78" s="32"/>
      <c r="QMK78" s="32"/>
      <c r="QML78" s="32"/>
      <c r="QMM78" s="32"/>
      <c r="QMN78" s="32"/>
      <c r="QMO78" s="32"/>
      <c r="QMP78" s="32"/>
      <c r="QMQ78" s="32"/>
      <c r="QMR78" s="32"/>
      <c r="QMS78" s="32"/>
      <c r="QMT78" s="32"/>
      <c r="QMU78" s="32"/>
      <c r="QMV78" s="32"/>
      <c r="QMW78" s="32"/>
      <c r="QMX78" s="32"/>
      <c r="QMY78" s="32"/>
      <c r="QMZ78" s="32"/>
      <c r="QNA78" s="32"/>
      <c r="QNB78" s="32"/>
      <c r="QNC78" s="32"/>
      <c r="QND78" s="32"/>
      <c r="QNE78" s="32"/>
      <c r="QNF78" s="32"/>
      <c r="QNG78" s="32"/>
      <c r="QNH78" s="32"/>
      <c r="QNI78" s="32"/>
      <c r="QNJ78" s="32"/>
      <c r="QNK78" s="32"/>
      <c r="QNL78" s="32"/>
      <c r="QNM78" s="32"/>
      <c r="QNN78" s="32"/>
      <c r="QNO78" s="32"/>
      <c r="QNP78" s="32"/>
      <c r="QNQ78" s="32"/>
      <c r="QNR78" s="32"/>
      <c r="QNS78" s="32"/>
      <c r="QNT78" s="32"/>
      <c r="QNU78" s="32"/>
      <c r="QNV78" s="32"/>
      <c r="QNW78" s="32"/>
      <c r="QNX78" s="32"/>
      <c r="QNY78" s="32"/>
      <c r="QNZ78" s="32"/>
      <c r="QOA78" s="32"/>
      <c r="QOB78" s="32"/>
      <c r="QOC78" s="32"/>
      <c r="QOD78" s="32"/>
      <c r="QOE78" s="32"/>
      <c r="QOF78" s="32"/>
      <c r="QOG78" s="32"/>
      <c r="QOH78" s="32"/>
      <c r="QOI78" s="32"/>
      <c r="QOJ78" s="32"/>
      <c r="QOK78" s="32"/>
      <c r="QOL78" s="32"/>
      <c r="QOM78" s="32"/>
      <c r="QON78" s="32"/>
      <c r="QOO78" s="32"/>
      <c r="QOP78" s="32"/>
      <c r="QOQ78" s="32"/>
      <c r="QOR78" s="32"/>
      <c r="QOS78" s="32"/>
      <c r="QOT78" s="32"/>
      <c r="QOU78" s="32"/>
      <c r="QOV78" s="32"/>
      <c r="QOW78" s="32"/>
      <c r="QOX78" s="32"/>
      <c r="QOY78" s="32"/>
      <c r="QOZ78" s="32"/>
      <c r="QPA78" s="32"/>
      <c r="QPB78" s="32"/>
      <c r="QPC78" s="32"/>
      <c r="QPD78" s="32"/>
      <c r="QPE78" s="32"/>
      <c r="QPF78" s="32"/>
      <c r="QPG78" s="32"/>
      <c r="QPH78" s="32"/>
      <c r="QPI78" s="32"/>
      <c r="QPJ78" s="32"/>
      <c r="QPK78" s="32"/>
      <c r="QPL78" s="32"/>
      <c r="QPM78" s="32"/>
      <c r="QPN78" s="32"/>
      <c r="QPO78" s="32"/>
      <c r="QPP78" s="32"/>
      <c r="QPQ78" s="32"/>
      <c r="QPR78" s="32"/>
      <c r="QPS78" s="32"/>
      <c r="QPT78" s="32"/>
      <c r="QPU78" s="32"/>
      <c r="QPV78" s="32"/>
      <c r="QPW78" s="32"/>
      <c r="QPX78" s="32"/>
      <c r="QPY78" s="32"/>
      <c r="QPZ78" s="32"/>
      <c r="QQA78" s="32"/>
      <c r="QQB78" s="32"/>
      <c r="QQC78" s="32"/>
      <c r="QQD78" s="32"/>
      <c r="QQE78" s="32"/>
      <c r="QQF78" s="32"/>
      <c r="QQG78" s="32"/>
      <c r="QQH78" s="32"/>
      <c r="QQI78" s="32"/>
      <c r="QQJ78" s="32"/>
      <c r="QQK78" s="32"/>
      <c r="QQL78" s="32"/>
      <c r="QQM78" s="32"/>
      <c r="QQN78" s="32"/>
      <c r="QQO78" s="32"/>
      <c r="QQP78" s="32"/>
      <c r="QQQ78" s="32"/>
      <c r="QQR78" s="32"/>
      <c r="QQS78" s="32"/>
      <c r="QQT78" s="32"/>
      <c r="QQU78" s="32"/>
      <c r="QQV78" s="32"/>
      <c r="QQW78" s="32"/>
      <c r="QQX78" s="32"/>
      <c r="QQY78" s="32"/>
      <c r="QQZ78" s="32"/>
      <c r="QRA78" s="32"/>
      <c r="QRB78" s="32"/>
      <c r="QRC78" s="32"/>
      <c r="QRD78" s="32"/>
      <c r="QRE78" s="32"/>
      <c r="QRF78" s="32"/>
      <c r="QRG78" s="32"/>
      <c r="QRH78" s="32"/>
      <c r="QRI78" s="32"/>
      <c r="QRJ78" s="32"/>
      <c r="QRK78" s="32"/>
      <c r="QRL78" s="32"/>
      <c r="QRM78" s="32"/>
      <c r="QRN78" s="32"/>
      <c r="QRO78" s="32"/>
      <c r="QRP78" s="32"/>
      <c r="QRQ78" s="32"/>
      <c r="QRR78" s="32"/>
      <c r="QRS78" s="32"/>
      <c r="QRT78" s="32"/>
      <c r="QRU78" s="32"/>
      <c r="QRV78" s="32"/>
      <c r="QRW78" s="32"/>
      <c r="QRX78" s="32"/>
      <c r="QRY78" s="32"/>
      <c r="QRZ78" s="32"/>
      <c r="QSA78" s="32"/>
      <c r="QSB78" s="32"/>
      <c r="QSC78" s="32"/>
      <c r="QSD78" s="32"/>
      <c r="QSE78" s="32"/>
      <c r="QSF78" s="32"/>
      <c r="QSG78" s="32"/>
      <c r="QSH78" s="32"/>
      <c r="QSI78" s="32"/>
      <c r="QSJ78" s="32"/>
      <c r="QSK78" s="32"/>
      <c r="QSL78" s="32"/>
      <c r="QSM78" s="32"/>
      <c r="QSN78" s="32"/>
      <c r="QSO78" s="32"/>
      <c r="QSP78" s="32"/>
      <c r="QSQ78" s="32"/>
      <c r="QSR78" s="32"/>
      <c r="QSS78" s="32"/>
      <c r="QST78" s="32"/>
      <c r="QSU78" s="32"/>
      <c r="QSV78" s="32"/>
      <c r="QSW78" s="32"/>
      <c r="QSX78" s="32"/>
      <c r="QSY78" s="32"/>
      <c r="QSZ78" s="32"/>
      <c r="QTA78" s="32"/>
      <c r="QTB78" s="32"/>
      <c r="QTC78" s="32"/>
      <c r="QTD78" s="32"/>
      <c r="QTE78" s="32"/>
      <c r="QTF78" s="32"/>
      <c r="QTG78" s="32"/>
      <c r="QTH78" s="32"/>
      <c r="QTI78" s="32"/>
      <c r="QTJ78" s="32"/>
      <c r="QTK78" s="32"/>
      <c r="QTL78" s="32"/>
      <c r="QTM78" s="32"/>
      <c r="QTN78" s="32"/>
      <c r="QTO78" s="32"/>
      <c r="QTP78" s="32"/>
      <c r="QTQ78" s="32"/>
      <c r="QTR78" s="32"/>
      <c r="QTS78" s="32"/>
      <c r="QTT78" s="32"/>
      <c r="QTU78" s="32"/>
      <c r="QTV78" s="32"/>
      <c r="QTW78" s="32"/>
      <c r="QTX78" s="32"/>
      <c r="QTY78" s="32"/>
      <c r="QTZ78" s="32"/>
      <c r="QUA78" s="32"/>
      <c r="QUB78" s="32"/>
      <c r="QUC78" s="32"/>
      <c r="QUD78" s="32"/>
      <c r="QUE78" s="32"/>
      <c r="QUF78" s="32"/>
      <c r="QUG78" s="32"/>
      <c r="QUH78" s="32"/>
      <c r="QUI78" s="32"/>
      <c r="QUJ78" s="32"/>
      <c r="QUK78" s="32"/>
      <c r="QUL78" s="32"/>
      <c r="QUM78" s="32"/>
      <c r="QUN78" s="32"/>
      <c r="QUO78" s="32"/>
      <c r="QUP78" s="32"/>
      <c r="QUQ78" s="32"/>
      <c r="QUR78" s="32"/>
      <c r="QUS78" s="32"/>
      <c r="QUT78" s="32"/>
      <c r="QUU78" s="32"/>
      <c r="QUV78" s="32"/>
      <c r="QUW78" s="32"/>
      <c r="QUX78" s="32"/>
      <c r="QUY78" s="32"/>
      <c r="QUZ78" s="32"/>
      <c r="QVA78" s="32"/>
      <c r="QVB78" s="32"/>
      <c r="QVC78" s="32"/>
      <c r="QVD78" s="32"/>
      <c r="QVE78" s="32"/>
      <c r="QVF78" s="32"/>
      <c r="QVG78" s="32"/>
      <c r="QVH78" s="32"/>
      <c r="QVI78" s="32"/>
      <c r="QVJ78" s="32"/>
      <c r="QVK78" s="32"/>
      <c r="QVL78" s="32"/>
      <c r="QVM78" s="32"/>
      <c r="QVN78" s="32"/>
      <c r="QVO78" s="32"/>
      <c r="QVP78" s="32"/>
      <c r="QVQ78" s="32"/>
      <c r="QVR78" s="32"/>
      <c r="QVS78" s="32"/>
      <c r="QVT78" s="32"/>
      <c r="QVU78" s="32"/>
      <c r="QVV78" s="32"/>
      <c r="QVW78" s="32"/>
      <c r="QVX78" s="32"/>
      <c r="QVY78" s="32"/>
      <c r="QVZ78" s="32"/>
      <c r="QWA78" s="32"/>
      <c r="QWB78" s="32"/>
      <c r="QWC78" s="32"/>
      <c r="QWD78" s="32"/>
      <c r="QWE78" s="32"/>
      <c r="QWF78" s="32"/>
      <c r="QWG78" s="32"/>
      <c r="QWH78" s="32"/>
      <c r="QWI78" s="32"/>
      <c r="QWJ78" s="32"/>
      <c r="QWK78" s="32"/>
      <c r="QWL78" s="32"/>
      <c r="QWM78" s="32"/>
      <c r="QWN78" s="32"/>
      <c r="QWO78" s="32"/>
      <c r="QWP78" s="32"/>
      <c r="QWQ78" s="32"/>
      <c r="QWR78" s="32"/>
      <c r="QWS78" s="32"/>
      <c r="QWT78" s="32"/>
      <c r="QWU78" s="32"/>
      <c r="QWV78" s="32"/>
      <c r="QWW78" s="32"/>
      <c r="QWX78" s="32"/>
      <c r="QWY78" s="32"/>
      <c r="QWZ78" s="32"/>
      <c r="QXA78" s="32"/>
      <c r="QXB78" s="32"/>
      <c r="QXC78" s="32"/>
      <c r="QXD78" s="32"/>
      <c r="QXE78" s="32"/>
      <c r="QXF78" s="32"/>
      <c r="QXG78" s="32"/>
      <c r="QXH78" s="32"/>
      <c r="QXI78" s="32"/>
      <c r="QXJ78" s="32"/>
      <c r="QXK78" s="32"/>
      <c r="QXL78" s="32"/>
      <c r="QXM78" s="32"/>
      <c r="QXN78" s="32"/>
      <c r="QXO78" s="32"/>
      <c r="QXP78" s="32"/>
      <c r="QXQ78" s="32"/>
      <c r="QXR78" s="32"/>
      <c r="QXS78" s="32"/>
      <c r="QXT78" s="32"/>
      <c r="QXU78" s="32"/>
      <c r="QXV78" s="32"/>
      <c r="QXW78" s="32"/>
      <c r="QXX78" s="32"/>
      <c r="QXY78" s="32"/>
      <c r="QXZ78" s="32"/>
      <c r="QYA78" s="32"/>
      <c r="QYB78" s="32"/>
      <c r="QYC78" s="32"/>
      <c r="QYD78" s="32"/>
      <c r="QYE78" s="32"/>
      <c r="QYF78" s="32"/>
      <c r="QYG78" s="32"/>
      <c r="QYH78" s="32"/>
      <c r="QYI78" s="32"/>
      <c r="QYJ78" s="32"/>
      <c r="QYK78" s="32"/>
      <c r="QYL78" s="32"/>
      <c r="QYM78" s="32"/>
      <c r="QYN78" s="32"/>
      <c r="QYO78" s="32"/>
      <c r="QYP78" s="32"/>
      <c r="QYQ78" s="32"/>
      <c r="QYR78" s="32"/>
      <c r="QYS78" s="32"/>
      <c r="QYT78" s="32"/>
      <c r="QYU78" s="32"/>
      <c r="QYV78" s="32"/>
      <c r="QYW78" s="32"/>
      <c r="QYX78" s="32"/>
      <c r="QYY78" s="32"/>
      <c r="QYZ78" s="32"/>
      <c r="QZA78" s="32"/>
      <c r="QZB78" s="32"/>
      <c r="QZC78" s="32"/>
      <c r="QZD78" s="32"/>
      <c r="QZE78" s="32"/>
      <c r="QZF78" s="32"/>
      <c r="QZG78" s="32"/>
      <c r="QZH78" s="32"/>
      <c r="QZI78" s="32"/>
      <c r="QZJ78" s="32"/>
      <c r="QZK78" s="32"/>
      <c r="QZL78" s="32"/>
      <c r="QZM78" s="32"/>
      <c r="QZN78" s="32"/>
      <c r="QZO78" s="32"/>
      <c r="QZP78" s="32"/>
      <c r="QZQ78" s="32"/>
      <c r="QZR78" s="32"/>
      <c r="QZS78" s="32"/>
      <c r="QZT78" s="32"/>
      <c r="QZU78" s="32"/>
      <c r="QZV78" s="32"/>
      <c r="QZW78" s="32"/>
      <c r="QZX78" s="32"/>
      <c r="QZY78" s="32"/>
      <c r="QZZ78" s="32"/>
      <c r="RAA78" s="32"/>
      <c r="RAB78" s="32"/>
      <c r="RAC78" s="32"/>
      <c r="RAD78" s="32"/>
      <c r="RAE78" s="32"/>
      <c r="RAF78" s="32"/>
      <c r="RAG78" s="32"/>
      <c r="RAH78" s="32"/>
      <c r="RAI78" s="32"/>
      <c r="RAJ78" s="32"/>
      <c r="RAK78" s="32"/>
      <c r="RAL78" s="32"/>
      <c r="RAM78" s="32"/>
      <c r="RAN78" s="32"/>
      <c r="RAO78" s="32"/>
      <c r="RAP78" s="32"/>
      <c r="RAQ78" s="32"/>
      <c r="RAR78" s="32"/>
      <c r="RAS78" s="32"/>
      <c r="RAT78" s="32"/>
      <c r="RAU78" s="32"/>
      <c r="RAV78" s="32"/>
      <c r="RAW78" s="32"/>
      <c r="RAX78" s="32"/>
      <c r="RAY78" s="32"/>
      <c r="RAZ78" s="32"/>
      <c r="RBA78" s="32"/>
      <c r="RBB78" s="32"/>
      <c r="RBC78" s="32"/>
      <c r="RBD78" s="32"/>
      <c r="RBE78" s="32"/>
      <c r="RBF78" s="32"/>
      <c r="RBG78" s="32"/>
      <c r="RBH78" s="32"/>
      <c r="RBI78" s="32"/>
      <c r="RBJ78" s="32"/>
      <c r="RBK78" s="32"/>
      <c r="RBL78" s="32"/>
      <c r="RBM78" s="32"/>
      <c r="RBN78" s="32"/>
      <c r="RBO78" s="32"/>
      <c r="RBP78" s="32"/>
      <c r="RBQ78" s="32"/>
      <c r="RBR78" s="32"/>
      <c r="RBS78" s="32"/>
      <c r="RBT78" s="32"/>
      <c r="RBU78" s="32"/>
      <c r="RBV78" s="32"/>
      <c r="RBW78" s="32"/>
      <c r="RBX78" s="32"/>
      <c r="RBY78" s="32"/>
      <c r="RBZ78" s="32"/>
      <c r="RCA78" s="32"/>
      <c r="RCB78" s="32"/>
      <c r="RCC78" s="32"/>
      <c r="RCD78" s="32"/>
      <c r="RCE78" s="32"/>
      <c r="RCF78" s="32"/>
      <c r="RCG78" s="32"/>
      <c r="RCH78" s="32"/>
      <c r="RCI78" s="32"/>
      <c r="RCJ78" s="32"/>
      <c r="RCK78" s="32"/>
      <c r="RCL78" s="32"/>
      <c r="RCM78" s="32"/>
      <c r="RCN78" s="32"/>
      <c r="RCO78" s="32"/>
      <c r="RCP78" s="32"/>
      <c r="RCQ78" s="32"/>
      <c r="RCR78" s="32"/>
      <c r="RCS78" s="32"/>
      <c r="RCT78" s="32"/>
      <c r="RCU78" s="32"/>
      <c r="RCV78" s="32"/>
      <c r="RCW78" s="32"/>
      <c r="RCX78" s="32"/>
      <c r="RCY78" s="32"/>
      <c r="RCZ78" s="32"/>
      <c r="RDA78" s="32"/>
      <c r="RDB78" s="32"/>
      <c r="RDC78" s="32"/>
      <c r="RDD78" s="32"/>
      <c r="RDE78" s="32"/>
      <c r="RDF78" s="32"/>
      <c r="RDG78" s="32"/>
      <c r="RDH78" s="32"/>
      <c r="RDI78" s="32"/>
      <c r="RDJ78" s="32"/>
      <c r="RDK78" s="32"/>
      <c r="RDL78" s="32"/>
      <c r="RDM78" s="32"/>
      <c r="RDN78" s="32"/>
      <c r="RDO78" s="32"/>
      <c r="RDP78" s="32"/>
      <c r="RDQ78" s="32"/>
      <c r="RDR78" s="32"/>
      <c r="RDS78" s="32"/>
      <c r="RDT78" s="32"/>
      <c r="RDU78" s="32"/>
      <c r="RDV78" s="32"/>
      <c r="RDW78" s="32"/>
      <c r="RDX78" s="32"/>
      <c r="RDY78" s="32"/>
      <c r="RDZ78" s="32"/>
      <c r="REA78" s="32"/>
      <c r="REB78" s="32"/>
      <c r="REC78" s="32"/>
      <c r="RED78" s="32"/>
      <c r="REE78" s="32"/>
      <c r="REF78" s="32"/>
      <c r="REG78" s="32"/>
      <c r="REH78" s="32"/>
      <c r="REI78" s="32"/>
      <c r="REJ78" s="32"/>
      <c r="REK78" s="32"/>
      <c r="REL78" s="32"/>
      <c r="REM78" s="32"/>
      <c r="REN78" s="32"/>
      <c r="REO78" s="32"/>
      <c r="REP78" s="32"/>
      <c r="REQ78" s="32"/>
      <c r="RER78" s="32"/>
      <c r="RES78" s="32"/>
      <c r="RET78" s="32"/>
      <c r="REU78" s="32"/>
      <c r="REV78" s="32"/>
      <c r="REW78" s="32"/>
      <c r="REX78" s="32"/>
      <c r="REY78" s="32"/>
      <c r="REZ78" s="32"/>
      <c r="RFA78" s="32"/>
      <c r="RFB78" s="32"/>
      <c r="RFC78" s="32"/>
      <c r="RFD78" s="32"/>
      <c r="RFE78" s="32"/>
      <c r="RFF78" s="32"/>
      <c r="RFG78" s="32"/>
      <c r="RFH78" s="32"/>
      <c r="RFI78" s="32"/>
      <c r="RFJ78" s="32"/>
      <c r="RFK78" s="32"/>
      <c r="RFL78" s="32"/>
      <c r="RFM78" s="32"/>
      <c r="RFN78" s="32"/>
      <c r="RFO78" s="32"/>
      <c r="RFP78" s="32"/>
      <c r="RFQ78" s="32"/>
      <c r="RFR78" s="32"/>
      <c r="RFS78" s="32"/>
      <c r="RFT78" s="32"/>
      <c r="RFU78" s="32"/>
      <c r="RFV78" s="32"/>
      <c r="RFW78" s="32"/>
      <c r="RFX78" s="32"/>
      <c r="RFY78" s="32"/>
      <c r="RFZ78" s="32"/>
      <c r="RGA78" s="32"/>
      <c r="RGB78" s="32"/>
      <c r="RGC78" s="32"/>
      <c r="RGD78" s="32"/>
      <c r="RGE78" s="32"/>
      <c r="RGF78" s="32"/>
      <c r="RGG78" s="32"/>
      <c r="RGH78" s="32"/>
      <c r="RGI78" s="32"/>
      <c r="RGJ78" s="32"/>
      <c r="RGK78" s="32"/>
      <c r="RGL78" s="32"/>
      <c r="RGM78" s="32"/>
      <c r="RGN78" s="32"/>
      <c r="RGO78" s="32"/>
      <c r="RGP78" s="32"/>
      <c r="RGQ78" s="32"/>
      <c r="RGR78" s="32"/>
      <c r="RGS78" s="32"/>
      <c r="RGT78" s="32"/>
      <c r="RGU78" s="32"/>
      <c r="RGV78" s="32"/>
      <c r="RGW78" s="32"/>
      <c r="RGX78" s="32"/>
      <c r="RGY78" s="32"/>
      <c r="RGZ78" s="32"/>
      <c r="RHA78" s="32"/>
      <c r="RHB78" s="32"/>
      <c r="RHC78" s="32"/>
      <c r="RHD78" s="32"/>
      <c r="RHE78" s="32"/>
      <c r="RHF78" s="32"/>
      <c r="RHG78" s="32"/>
      <c r="RHH78" s="32"/>
      <c r="RHI78" s="32"/>
      <c r="RHJ78" s="32"/>
      <c r="RHK78" s="32"/>
      <c r="RHL78" s="32"/>
      <c r="RHM78" s="32"/>
      <c r="RHN78" s="32"/>
      <c r="RHO78" s="32"/>
      <c r="RHP78" s="32"/>
      <c r="RHQ78" s="32"/>
      <c r="RHR78" s="32"/>
      <c r="RHS78" s="32"/>
      <c r="RHT78" s="32"/>
      <c r="RHU78" s="32"/>
      <c r="RHV78" s="32"/>
      <c r="RHW78" s="32"/>
      <c r="RHX78" s="32"/>
      <c r="RHY78" s="32"/>
      <c r="RHZ78" s="32"/>
      <c r="RIA78" s="32"/>
      <c r="RIB78" s="32"/>
      <c r="RIC78" s="32"/>
      <c r="RID78" s="32"/>
      <c r="RIE78" s="32"/>
      <c r="RIF78" s="32"/>
      <c r="RIG78" s="32"/>
      <c r="RIH78" s="32"/>
      <c r="RII78" s="32"/>
      <c r="RIJ78" s="32"/>
      <c r="RIK78" s="32"/>
      <c r="RIL78" s="32"/>
      <c r="RIM78" s="32"/>
      <c r="RIN78" s="32"/>
      <c r="RIO78" s="32"/>
      <c r="RIP78" s="32"/>
      <c r="RIQ78" s="32"/>
      <c r="RIR78" s="32"/>
      <c r="RIS78" s="32"/>
      <c r="RIT78" s="32"/>
      <c r="RIU78" s="32"/>
      <c r="RIV78" s="32"/>
      <c r="RIW78" s="32"/>
      <c r="RIX78" s="32"/>
      <c r="RIY78" s="32"/>
      <c r="RIZ78" s="32"/>
      <c r="RJA78" s="32"/>
      <c r="RJB78" s="32"/>
      <c r="RJC78" s="32"/>
      <c r="RJD78" s="32"/>
      <c r="RJE78" s="32"/>
      <c r="RJF78" s="32"/>
      <c r="RJG78" s="32"/>
      <c r="RJH78" s="32"/>
      <c r="RJI78" s="32"/>
      <c r="RJJ78" s="32"/>
      <c r="RJK78" s="32"/>
      <c r="RJL78" s="32"/>
      <c r="RJM78" s="32"/>
      <c r="RJN78" s="32"/>
      <c r="RJO78" s="32"/>
      <c r="RJP78" s="32"/>
      <c r="RJQ78" s="32"/>
      <c r="RJR78" s="32"/>
      <c r="RJS78" s="32"/>
      <c r="RJT78" s="32"/>
      <c r="RJU78" s="32"/>
      <c r="RJV78" s="32"/>
      <c r="RJW78" s="32"/>
      <c r="RJX78" s="32"/>
      <c r="RJY78" s="32"/>
      <c r="RJZ78" s="32"/>
      <c r="RKA78" s="32"/>
      <c r="RKB78" s="32"/>
      <c r="RKC78" s="32"/>
      <c r="RKD78" s="32"/>
      <c r="RKE78" s="32"/>
      <c r="RKF78" s="32"/>
      <c r="RKG78" s="32"/>
      <c r="RKH78" s="32"/>
      <c r="RKI78" s="32"/>
      <c r="RKJ78" s="32"/>
      <c r="RKK78" s="32"/>
      <c r="RKL78" s="32"/>
      <c r="RKM78" s="32"/>
      <c r="RKN78" s="32"/>
      <c r="RKO78" s="32"/>
      <c r="RKP78" s="32"/>
      <c r="RKQ78" s="32"/>
      <c r="RKR78" s="32"/>
      <c r="RKS78" s="32"/>
      <c r="RKT78" s="32"/>
      <c r="RKU78" s="32"/>
      <c r="RKV78" s="32"/>
      <c r="RKW78" s="32"/>
      <c r="RKX78" s="32"/>
      <c r="RKY78" s="32"/>
      <c r="RKZ78" s="32"/>
      <c r="RLA78" s="32"/>
      <c r="RLB78" s="32"/>
      <c r="RLC78" s="32"/>
      <c r="RLD78" s="32"/>
      <c r="RLE78" s="32"/>
      <c r="RLF78" s="32"/>
      <c r="RLG78" s="32"/>
      <c r="RLH78" s="32"/>
      <c r="RLI78" s="32"/>
      <c r="RLJ78" s="32"/>
      <c r="RLK78" s="32"/>
      <c r="RLL78" s="32"/>
      <c r="RLM78" s="32"/>
      <c r="RLN78" s="32"/>
      <c r="RLO78" s="32"/>
      <c r="RLP78" s="32"/>
      <c r="RLQ78" s="32"/>
      <c r="RLR78" s="32"/>
      <c r="RLS78" s="32"/>
      <c r="RLT78" s="32"/>
      <c r="RLU78" s="32"/>
      <c r="RLV78" s="32"/>
      <c r="RLW78" s="32"/>
      <c r="RLX78" s="32"/>
      <c r="RLY78" s="32"/>
      <c r="RLZ78" s="32"/>
      <c r="RMA78" s="32"/>
      <c r="RMB78" s="32"/>
      <c r="RMC78" s="32"/>
      <c r="RMD78" s="32"/>
      <c r="RME78" s="32"/>
      <c r="RMF78" s="32"/>
      <c r="RMG78" s="32"/>
      <c r="RMH78" s="32"/>
      <c r="RMI78" s="32"/>
      <c r="RMJ78" s="32"/>
      <c r="RMK78" s="32"/>
      <c r="RML78" s="32"/>
      <c r="RMM78" s="32"/>
      <c r="RMN78" s="32"/>
      <c r="RMO78" s="32"/>
      <c r="RMP78" s="32"/>
      <c r="RMQ78" s="32"/>
      <c r="RMR78" s="32"/>
      <c r="RMS78" s="32"/>
      <c r="RMT78" s="32"/>
      <c r="RMU78" s="32"/>
      <c r="RMV78" s="32"/>
      <c r="RMW78" s="32"/>
      <c r="RMX78" s="32"/>
      <c r="RMY78" s="32"/>
      <c r="RMZ78" s="32"/>
      <c r="RNA78" s="32"/>
      <c r="RNB78" s="32"/>
      <c r="RNC78" s="32"/>
      <c r="RND78" s="32"/>
      <c r="RNE78" s="32"/>
      <c r="RNF78" s="32"/>
      <c r="RNG78" s="32"/>
      <c r="RNH78" s="32"/>
      <c r="RNI78" s="32"/>
      <c r="RNJ78" s="32"/>
      <c r="RNK78" s="32"/>
      <c r="RNL78" s="32"/>
      <c r="RNM78" s="32"/>
      <c r="RNN78" s="32"/>
      <c r="RNO78" s="32"/>
      <c r="RNP78" s="32"/>
      <c r="RNQ78" s="32"/>
      <c r="RNR78" s="32"/>
      <c r="RNS78" s="32"/>
      <c r="RNT78" s="32"/>
      <c r="RNU78" s="32"/>
      <c r="RNV78" s="32"/>
      <c r="RNW78" s="32"/>
      <c r="RNX78" s="32"/>
      <c r="RNY78" s="32"/>
      <c r="RNZ78" s="32"/>
      <c r="ROA78" s="32"/>
      <c r="ROB78" s="32"/>
      <c r="ROC78" s="32"/>
      <c r="ROD78" s="32"/>
      <c r="ROE78" s="32"/>
      <c r="ROF78" s="32"/>
      <c r="ROG78" s="32"/>
      <c r="ROH78" s="32"/>
      <c r="ROI78" s="32"/>
      <c r="ROJ78" s="32"/>
      <c r="ROK78" s="32"/>
      <c r="ROL78" s="32"/>
      <c r="ROM78" s="32"/>
      <c r="RON78" s="32"/>
      <c r="ROO78" s="32"/>
      <c r="ROP78" s="32"/>
      <c r="ROQ78" s="32"/>
      <c r="ROR78" s="32"/>
      <c r="ROS78" s="32"/>
      <c r="ROT78" s="32"/>
      <c r="ROU78" s="32"/>
      <c r="ROV78" s="32"/>
      <c r="ROW78" s="32"/>
      <c r="ROX78" s="32"/>
      <c r="ROY78" s="32"/>
      <c r="ROZ78" s="32"/>
      <c r="RPA78" s="32"/>
      <c r="RPB78" s="32"/>
      <c r="RPC78" s="32"/>
      <c r="RPD78" s="32"/>
      <c r="RPE78" s="32"/>
      <c r="RPF78" s="32"/>
      <c r="RPG78" s="32"/>
      <c r="RPH78" s="32"/>
      <c r="RPI78" s="32"/>
      <c r="RPJ78" s="32"/>
      <c r="RPK78" s="32"/>
      <c r="RPL78" s="32"/>
      <c r="RPM78" s="32"/>
      <c r="RPN78" s="32"/>
      <c r="RPO78" s="32"/>
      <c r="RPP78" s="32"/>
      <c r="RPQ78" s="32"/>
      <c r="RPR78" s="32"/>
      <c r="RPS78" s="32"/>
      <c r="RPT78" s="32"/>
      <c r="RPU78" s="32"/>
      <c r="RPV78" s="32"/>
      <c r="RPW78" s="32"/>
      <c r="RPX78" s="32"/>
      <c r="RPY78" s="32"/>
      <c r="RPZ78" s="32"/>
      <c r="RQA78" s="32"/>
      <c r="RQB78" s="32"/>
      <c r="RQC78" s="32"/>
      <c r="RQD78" s="32"/>
      <c r="RQE78" s="32"/>
      <c r="RQF78" s="32"/>
      <c r="RQG78" s="32"/>
      <c r="RQH78" s="32"/>
      <c r="RQI78" s="32"/>
      <c r="RQJ78" s="32"/>
      <c r="RQK78" s="32"/>
      <c r="RQL78" s="32"/>
      <c r="RQM78" s="32"/>
      <c r="RQN78" s="32"/>
      <c r="RQO78" s="32"/>
      <c r="RQP78" s="32"/>
      <c r="RQQ78" s="32"/>
      <c r="RQR78" s="32"/>
      <c r="RQS78" s="32"/>
      <c r="RQT78" s="32"/>
      <c r="RQU78" s="32"/>
      <c r="RQV78" s="32"/>
      <c r="RQW78" s="32"/>
      <c r="RQX78" s="32"/>
      <c r="RQY78" s="32"/>
      <c r="RQZ78" s="32"/>
      <c r="RRA78" s="32"/>
      <c r="RRB78" s="32"/>
      <c r="RRC78" s="32"/>
      <c r="RRD78" s="32"/>
      <c r="RRE78" s="32"/>
      <c r="RRF78" s="32"/>
      <c r="RRG78" s="32"/>
      <c r="RRH78" s="32"/>
      <c r="RRI78" s="32"/>
      <c r="RRJ78" s="32"/>
      <c r="RRK78" s="32"/>
      <c r="RRL78" s="32"/>
      <c r="RRM78" s="32"/>
      <c r="RRN78" s="32"/>
      <c r="RRO78" s="32"/>
      <c r="RRP78" s="32"/>
      <c r="RRQ78" s="32"/>
      <c r="RRR78" s="32"/>
      <c r="RRS78" s="32"/>
      <c r="RRT78" s="32"/>
      <c r="RRU78" s="32"/>
      <c r="RRV78" s="32"/>
      <c r="RRW78" s="32"/>
      <c r="RRX78" s="32"/>
      <c r="RRY78" s="32"/>
      <c r="RRZ78" s="32"/>
      <c r="RSA78" s="32"/>
      <c r="RSB78" s="32"/>
      <c r="RSC78" s="32"/>
      <c r="RSD78" s="32"/>
      <c r="RSE78" s="32"/>
      <c r="RSF78" s="32"/>
      <c r="RSG78" s="32"/>
      <c r="RSH78" s="32"/>
      <c r="RSI78" s="32"/>
      <c r="RSJ78" s="32"/>
      <c r="RSK78" s="32"/>
      <c r="RSL78" s="32"/>
      <c r="RSM78" s="32"/>
      <c r="RSN78" s="32"/>
      <c r="RSO78" s="32"/>
      <c r="RSP78" s="32"/>
      <c r="RSQ78" s="32"/>
      <c r="RSR78" s="32"/>
      <c r="RSS78" s="32"/>
      <c r="RST78" s="32"/>
      <c r="RSU78" s="32"/>
      <c r="RSV78" s="32"/>
      <c r="RSW78" s="32"/>
      <c r="RSX78" s="32"/>
      <c r="RSY78" s="32"/>
      <c r="RSZ78" s="32"/>
      <c r="RTA78" s="32"/>
      <c r="RTB78" s="32"/>
      <c r="RTC78" s="32"/>
      <c r="RTD78" s="32"/>
      <c r="RTE78" s="32"/>
      <c r="RTF78" s="32"/>
      <c r="RTG78" s="32"/>
      <c r="RTH78" s="32"/>
      <c r="RTI78" s="32"/>
      <c r="RTJ78" s="32"/>
      <c r="RTK78" s="32"/>
      <c r="RTL78" s="32"/>
      <c r="RTM78" s="32"/>
      <c r="RTN78" s="32"/>
      <c r="RTO78" s="32"/>
      <c r="RTP78" s="32"/>
      <c r="RTQ78" s="32"/>
      <c r="RTR78" s="32"/>
      <c r="RTS78" s="32"/>
      <c r="RTT78" s="32"/>
      <c r="RTU78" s="32"/>
      <c r="RTV78" s="32"/>
      <c r="RTW78" s="32"/>
      <c r="RTX78" s="32"/>
      <c r="RTY78" s="32"/>
      <c r="RTZ78" s="32"/>
      <c r="RUA78" s="32"/>
      <c r="RUB78" s="32"/>
      <c r="RUC78" s="32"/>
      <c r="RUD78" s="32"/>
      <c r="RUE78" s="32"/>
      <c r="RUF78" s="32"/>
      <c r="RUG78" s="32"/>
      <c r="RUH78" s="32"/>
      <c r="RUI78" s="32"/>
      <c r="RUJ78" s="32"/>
      <c r="RUK78" s="32"/>
      <c r="RUL78" s="32"/>
      <c r="RUM78" s="32"/>
      <c r="RUN78" s="32"/>
      <c r="RUO78" s="32"/>
      <c r="RUP78" s="32"/>
      <c r="RUQ78" s="32"/>
      <c r="RUR78" s="32"/>
      <c r="RUS78" s="32"/>
      <c r="RUT78" s="32"/>
      <c r="RUU78" s="32"/>
      <c r="RUV78" s="32"/>
      <c r="RUW78" s="32"/>
      <c r="RUX78" s="32"/>
      <c r="RUY78" s="32"/>
      <c r="RUZ78" s="32"/>
      <c r="RVA78" s="32"/>
      <c r="RVB78" s="32"/>
      <c r="RVC78" s="32"/>
      <c r="RVD78" s="32"/>
      <c r="RVE78" s="32"/>
      <c r="RVF78" s="32"/>
      <c r="RVG78" s="32"/>
      <c r="RVH78" s="32"/>
      <c r="RVI78" s="32"/>
      <c r="RVJ78" s="32"/>
      <c r="RVK78" s="32"/>
      <c r="RVL78" s="32"/>
      <c r="RVM78" s="32"/>
      <c r="RVN78" s="32"/>
      <c r="RVO78" s="32"/>
      <c r="RVP78" s="32"/>
      <c r="RVQ78" s="32"/>
      <c r="RVR78" s="32"/>
      <c r="RVS78" s="32"/>
      <c r="RVT78" s="32"/>
      <c r="RVU78" s="32"/>
      <c r="RVV78" s="32"/>
      <c r="RVW78" s="32"/>
      <c r="RVX78" s="32"/>
      <c r="RVY78" s="32"/>
      <c r="RVZ78" s="32"/>
      <c r="RWA78" s="32"/>
      <c r="RWB78" s="32"/>
      <c r="RWC78" s="32"/>
      <c r="RWD78" s="32"/>
      <c r="RWE78" s="32"/>
      <c r="RWF78" s="32"/>
      <c r="RWG78" s="32"/>
      <c r="RWH78" s="32"/>
      <c r="RWI78" s="32"/>
      <c r="RWJ78" s="32"/>
      <c r="RWK78" s="32"/>
      <c r="RWL78" s="32"/>
      <c r="RWM78" s="32"/>
      <c r="RWN78" s="32"/>
      <c r="RWO78" s="32"/>
      <c r="RWP78" s="32"/>
      <c r="RWQ78" s="32"/>
      <c r="RWR78" s="32"/>
      <c r="RWS78" s="32"/>
      <c r="RWT78" s="32"/>
      <c r="RWU78" s="32"/>
      <c r="RWV78" s="32"/>
      <c r="RWW78" s="32"/>
      <c r="RWX78" s="32"/>
      <c r="RWY78" s="32"/>
      <c r="RWZ78" s="32"/>
      <c r="RXA78" s="32"/>
      <c r="RXB78" s="32"/>
      <c r="RXC78" s="32"/>
      <c r="RXD78" s="32"/>
      <c r="RXE78" s="32"/>
      <c r="RXF78" s="32"/>
      <c r="RXG78" s="32"/>
      <c r="RXH78" s="32"/>
      <c r="RXI78" s="32"/>
      <c r="RXJ78" s="32"/>
      <c r="RXK78" s="32"/>
      <c r="RXL78" s="32"/>
      <c r="RXM78" s="32"/>
      <c r="RXN78" s="32"/>
      <c r="RXO78" s="32"/>
      <c r="RXP78" s="32"/>
      <c r="RXQ78" s="32"/>
      <c r="RXR78" s="32"/>
      <c r="RXS78" s="32"/>
      <c r="RXT78" s="32"/>
      <c r="RXU78" s="32"/>
      <c r="RXV78" s="32"/>
      <c r="RXW78" s="32"/>
      <c r="RXX78" s="32"/>
      <c r="RXY78" s="32"/>
      <c r="RXZ78" s="32"/>
      <c r="RYA78" s="32"/>
      <c r="RYB78" s="32"/>
      <c r="RYC78" s="32"/>
      <c r="RYD78" s="32"/>
      <c r="RYE78" s="32"/>
      <c r="RYF78" s="32"/>
      <c r="RYG78" s="32"/>
      <c r="RYH78" s="32"/>
      <c r="RYI78" s="32"/>
      <c r="RYJ78" s="32"/>
      <c r="RYK78" s="32"/>
      <c r="RYL78" s="32"/>
      <c r="RYM78" s="32"/>
      <c r="RYN78" s="32"/>
      <c r="RYO78" s="32"/>
      <c r="RYP78" s="32"/>
      <c r="RYQ78" s="32"/>
      <c r="RYR78" s="32"/>
      <c r="RYS78" s="32"/>
      <c r="RYT78" s="32"/>
      <c r="RYU78" s="32"/>
      <c r="RYV78" s="32"/>
      <c r="RYW78" s="32"/>
      <c r="RYX78" s="32"/>
      <c r="RYY78" s="32"/>
      <c r="RYZ78" s="32"/>
      <c r="RZA78" s="32"/>
      <c r="RZB78" s="32"/>
      <c r="RZC78" s="32"/>
      <c r="RZD78" s="32"/>
      <c r="RZE78" s="32"/>
      <c r="RZF78" s="32"/>
      <c r="RZG78" s="32"/>
      <c r="RZH78" s="32"/>
      <c r="RZI78" s="32"/>
      <c r="RZJ78" s="32"/>
      <c r="RZK78" s="32"/>
      <c r="RZL78" s="32"/>
      <c r="RZM78" s="32"/>
      <c r="RZN78" s="32"/>
      <c r="RZO78" s="32"/>
      <c r="RZP78" s="32"/>
      <c r="RZQ78" s="32"/>
      <c r="RZR78" s="32"/>
      <c r="RZS78" s="32"/>
      <c r="RZT78" s="32"/>
      <c r="RZU78" s="32"/>
      <c r="RZV78" s="32"/>
      <c r="RZW78" s="32"/>
      <c r="RZX78" s="32"/>
      <c r="RZY78" s="32"/>
      <c r="RZZ78" s="32"/>
      <c r="SAA78" s="32"/>
      <c r="SAB78" s="32"/>
      <c r="SAC78" s="32"/>
      <c r="SAD78" s="32"/>
      <c r="SAE78" s="32"/>
      <c r="SAF78" s="32"/>
      <c r="SAG78" s="32"/>
      <c r="SAH78" s="32"/>
      <c r="SAI78" s="32"/>
      <c r="SAJ78" s="32"/>
      <c r="SAK78" s="32"/>
      <c r="SAL78" s="32"/>
      <c r="SAM78" s="32"/>
      <c r="SAN78" s="32"/>
      <c r="SAO78" s="32"/>
      <c r="SAP78" s="32"/>
      <c r="SAQ78" s="32"/>
      <c r="SAR78" s="32"/>
      <c r="SAS78" s="32"/>
      <c r="SAT78" s="32"/>
      <c r="SAU78" s="32"/>
      <c r="SAV78" s="32"/>
      <c r="SAW78" s="32"/>
      <c r="SAX78" s="32"/>
      <c r="SAY78" s="32"/>
      <c r="SAZ78" s="32"/>
      <c r="SBA78" s="32"/>
      <c r="SBB78" s="32"/>
      <c r="SBC78" s="32"/>
      <c r="SBD78" s="32"/>
      <c r="SBE78" s="32"/>
      <c r="SBF78" s="32"/>
      <c r="SBG78" s="32"/>
      <c r="SBH78" s="32"/>
      <c r="SBI78" s="32"/>
      <c r="SBJ78" s="32"/>
      <c r="SBK78" s="32"/>
      <c r="SBL78" s="32"/>
      <c r="SBM78" s="32"/>
      <c r="SBN78" s="32"/>
      <c r="SBO78" s="32"/>
      <c r="SBP78" s="32"/>
      <c r="SBQ78" s="32"/>
      <c r="SBR78" s="32"/>
      <c r="SBS78" s="32"/>
      <c r="SBT78" s="32"/>
      <c r="SBU78" s="32"/>
      <c r="SBV78" s="32"/>
      <c r="SBW78" s="32"/>
      <c r="SBX78" s="32"/>
      <c r="SBY78" s="32"/>
      <c r="SBZ78" s="32"/>
      <c r="SCA78" s="32"/>
      <c r="SCB78" s="32"/>
      <c r="SCC78" s="32"/>
      <c r="SCD78" s="32"/>
      <c r="SCE78" s="32"/>
      <c r="SCF78" s="32"/>
      <c r="SCG78" s="32"/>
      <c r="SCH78" s="32"/>
      <c r="SCI78" s="32"/>
      <c r="SCJ78" s="32"/>
      <c r="SCK78" s="32"/>
      <c r="SCL78" s="32"/>
      <c r="SCM78" s="32"/>
      <c r="SCN78" s="32"/>
      <c r="SCO78" s="32"/>
      <c r="SCP78" s="32"/>
      <c r="SCQ78" s="32"/>
      <c r="SCR78" s="32"/>
      <c r="SCS78" s="32"/>
      <c r="SCT78" s="32"/>
      <c r="SCU78" s="32"/>
      <c r="SCV78" s="32"/>
      <c r="SCW78" s="32"/>
      <c r="SCX78" s="32"/>
      <c r="SCY78" s="32"/>
      <c r="SCZ78" s="32"/>
      <c r="SDA78" s="32"/>
      <c r="SDB78" s="32"/>
      <c r="SDC78" s="32"/>
      <c r="SDD78" s="32"/>
      <c r="SDE78" s="32"/>
      <c r="SDF78" s="32"/>
      <c r="SDG78" s="32"/>
      <c r="SDH78" s="32"/>
      <c r="SDI78" s="32"/>
      <c r="SDJ78" s="32"/>
      <c r="SDK78" s="32"/>
      <c r="SDL78" s="32"/>
      <c r="SDM78" s="32"/>
      <c r="SDN78" s="32"/>
      <c r="SDO78" s="32"/>
      <c r="SDP78" s="32"/>
      <c r="SDQ78" s="32"/>
      <c r="SDR78" s="32"/>
      <c r="SDS78" s="32"/>
      <c r="SDT78" s="32"/>
      <c r="SDU78" s="32"/>
      <c r="SDV78" s="32"/>
      <c r="SDW78" s="32"/>
      <c r="SDX78" s="32"/>
      <c r="SDY78" s="32"/>
      <c r="SDZ78" s="32"/>
      <c r="SEA78" s="32"/>
      <c r="SEB78" s="32"/>
      <c r="SEC78" s="32"/>
      <c r="SED78" s="32"/>
      <c r="SEE78" s="32"/>
      <c r="SEF78" s="32"/>
      <c r="SEG78" s="32"/>
      <c r="SEH78" s="32"/>
      <c r="SEI78" s="32"/>
      <c r="SEJ78" s="32"/>
      <c r="SEK78" s="32"/>
      <c r="SEL78" s="32"/>
      <c r="SEM78" s="32"/>
      <c r="SEN78" s="32"/>
      <c r="SEO78" s="32"/>
      <c r="SEP78" s="32"/>
      <c r="SEQ78" s="32"/>
      <c r="SER78" s="32"/>
      <c r="SES78" s="32"/>
      <c r="SET78" s="32"/>
      <c r="SEU78" s="32"/>
      <c r="SEV78" s="32"/>
      <c r="SEW78" s="32"/>
      <c r="SEX78" s="32"/>
      <c r="SEY78" s="32"/>
      <c r="SEZ78" s="32"/>
      <c r="SFA78" s="32"/>
      <c r="SFB78" s="32"/>
      <c r="SFC78" s="32"/>
      <c r="SFD78" s="32"/>
      <c r="SFE78" s="32"/>
      <c r="SFF78" s="32"/>
      <c r="SFG78" s="32"/>
      <c r="SFH78" s="32"/>
      <c r="SFI78" s="32"/>
      <c r="SFJ78" s="32"/>
      <c r="SFK78" s="32"/>
      <c r="SFL78" s="32"/>
      <c r="SFM78" s="32"/>
      <c r="SFN78" s="32"/>
      <c r="SFO78" s="32"/>
      <c r="SFP78" s="32"/>
      <c r="SFQ78" s="32"/>
      <c r="SFR78" s="32"/>
      <c r="SFS78" s="32"/>
      <c r="SFT78" s="32"/>
      <c r="SFU78" s="32"/>
      <c r="SFV78" s="32"/>
      <c r="SFW78" s="32"/>
      <c r="SFX78" s="32"/>
      <c r="SFY78" s="32"/>
      <c r="SFZ78" s="32"/>
      <c r="SGA78" s="32"/>
      <c r="SGB78" s="32"/>
      <c r="SGC78" s="32"/>
      <c r="SGD78" s="32"/>
      <c r="SGE78" s="32"/>
      <c r="SGF78" s="32"/>
      <c r="SGG78" s="32"/>
      <c r="SGH78" s="32"/>
      <c r="SGI78" s="32"/>
      <c r="SGJ78" s="32"/>
      <c r="SGK78" s="32"/>
      <c r="SGL78" s="32"/>
      <c r="SGM78" s="32"/>
      <c r="SGN78" s="32"/>
      <c r="SGO78" s="32"/>
      <c r="SGP78" s="32"/>
      <c r="SGQ78" s="32"/>
      <c r="SGR78" s="32"/>
      <c r="SGS78" s="32"/>
      <c r="SGT78" s="32"/>
      <c r="SGU78" s="32"/>
      <c r="SGV78" s="32"/>
      <c r="SGW78" s="32"/>
      <c r="SGX78" s="32"/>
      <c r="SGY78" s="32"/>
      <c r="SGZ78" s="32"/>
      <c r="SHA78" s="32"/>
      <c r="SHB78" s="32"/>
      <c r="SHC78" s="32"/>
      <c r="SHD78" s="32"/>
      <c r="SHE78" s="32"/>
      <c r="SHF78" s="32"/>
      <c r="SHG78" s="32"/>
      <c r="SHH78" s="32"/>
      <c r="SHI78" s="32"/>
      <c r="SHJ78" s="32"/>
      <c r="SHK78" s="32"/>
      <c r="SHL78" s="32"/>
      <c r="SHM78" s="32"/>
      <c r="SHN78" s="32"/>
      <c r="SHO78" s="32"/>
      <c r="SHP78" s="32"/>
      <c r="SHQ78" s="32"/>
      <c r="SHR78" s="32"/>
      <c r="SHS78" s="32"/>
      <c r="SHT78" s="32"/>
      <c r="SHU78" s="32"/>
      <c r="SHV78" s="32"/>
      <c r="SHW78" s="32"/>
      <c r="SHX78" s="32"/>
      <c r="SHY78" s="32"/>
      <c r="SHZ78" s="32"/>
      <c r="SIA78" s="32"/>
      <c r="SIB78" s="32"/>
      <c r="SIC78" s="32"/>
      <c r="SID78" s="32"/>
      <c r="SIE78" s="32"/>
      <c r="SIF78" s="32"/>
      <c r="SIG78" s="32"/>
      <c r="SIH78" s="32"/>
      <c r="SII78" s="32"/>
      <c r="SIJ78" s="32"/>
      <c r="SIK78" s="32"/>
      <c r="SIL78" s="32"/>
      <c r="SIM78" s="32"/>
      <c r="SIN78" s="32"/>
      <c r="SIO78" s="32"/>
      <c r="SIP78" s="32"/>
      <c r="SIQ78" s="32"/>
      <c r="SIR78" s="32"/>
      <c r="SIS78" s="32"/>
      <c r="SIT78" s="32"/>
      <c r="SIU78" s="32"/>
      <c r="SIV78" s="32"/>
      <c r="SIW78" s="32"/>
      <c r="SIX78" s="32"/>
      <c r="SIY78" s="32"/>
      <c r="SIZ78" s="32"/>
      <c r="SJA78" s="32"/>
      <c r="SJB78" s="32"/>
      <c r="SJC78" s="32"/>
      <c r="SJD78" s="32"/>
      <c r="SJE78" s="32"/>
      <c r="SJF78" s="32"/>
      <c r="SJG78" s="32"/>
      <c r="SJH78" s="32"/>
      <c r="SJI78" s="32"/>
      <c r="SJJ78" s="32"/>
      <c r="SJK78" s="32"/>
      <c r="SJL78" s="32"/>
      <c r="SJM78" s="32"/>
      <c r="SJN78" s="32"/>
      <c r="SJO78" s="32"/>
      <c r="SJP78" s="32"/>
      <c r="SJQ78" s="32"/>
      <c r="SJR78" s="32"/>
      <c r="SJS78" s="32"/>
      <c r="SJT78" s="32"/>
      <c r="SJU78" s="32"/>
      <c r="SJV78" s="32"/>
      <c r="SJW78" s="32"/>
      <c r="SJX78" s="32"/>
      <c r="SJY78" s="32"/>
      <c r="SJZ78" s="32"/>
      <c r="SKA78" s="32"/>
      <c r="SKB78" s="32"/>
      <c r="SKC78" s="32"/>
      <c r="SKD78" s="32"/>
      <c r="SKE78" s="32"/>
      <c r="SKF78" s="32"/>
      <c r="SKG78" s="32"/>
      <c r="SKH78" s="32"/>
      <c r="SKI78" s="32"/>
      <c r="SKJ78" s="32"/>
      <c r="SKK78" s="32"/>
      <c r="SKL78" s="32"/>
      <c r="SKM78" s="32"/>
      <c r="SKN78" s="32"/>
      <c r="SKO78" s="32"/>
      <c r="SKP78" s="32"/>
      <c r="SKQ78" s="32"/>
      <c r="SKR78" s="32"/>
      <c r="SKS78" s="32"/>
      <c r="SKT78" s="32"/>
      <c r="SKU78" s="32"/>
      <c r="SKV78" s="32"/>
      <c r="SKW78" s="32"/>
      <c r="SKX78" s="32"/>
      <c r="SKY78" s="32"/>
      <c r="SKZ78" s="32"/>
      <c r="SLA78" s="32"/>
      <c r="SLB78" s="32"/>
      <c r="SLC78" s="32"/>
      <c r="SLD78" s="32"/>
      <c r="SLE78" s="32"/>
      <c r="SLF78" s="32"/>
      <c r="SLG78" s="32"/>
      <c r="SLH78" s="32"/>
      <c r="SLI78" s="32"/>
      <c r="SLJ78" s="32"/>
      <c r="SLK78" s="32"/>
      <c r="SLL78" s="32"/>
      <c r="SLM78" s="32"/>
      <c r="SLN78" s="32"/>
      <c r="SLO78" s="32"/>
      <c r="SLP78" s="32"/>
      <c r="SLQ78" s="32"/>
      <c r="SLR78" s="32"/>
      <c r="SLS78" s="32"/>
      <c r="SLT78" s="32"/>
      <c r="SLU78" s="32"/>
      <c r="SLV78" s="32"/>
      <c r="SLW78" s="32"/>
      <c r="SLX78" s="32"/>
      <c r="SLY78" s="32"/>
      <c r="SLZ78" s="32"/>
      <c r="SMA78" s="32"/>
      <c r="SMB78" s="32"/>
      <c r="SMC78" s="32"/>
      <c r="SMD78" s="32"/>
      <c r="SME78" s="32"/>
      <c r="SMF78" s="32"/>
      <c r="SMG78" s="32"/>
      <c r="SMH78" s="32"/>
      <c r="SMI78" s="32"/>
      <c r="SMJ78" s="32"/>
      <c r="SMK78" s="32"/>
      <c r="SML78" s="32"/>
      <c r="SMM78" s="32"/>
      <c r="SMN78" s="32"/>
      <c r="SMO78" s="32"/>
      <c r="SMP78" s="32"/>
      <c r="SMQ78" s="32"/>
      <c r="SMR78" s="32"/>
      <c r="SMS78" s="32"/>
      <c r="SMT78" s="32"/>
      <c r="SMU78" s="32"/>
      <c r="SMV78" s="32"/>
      <c r="SMW78" s="32"/>
      <c r="SMX78" s="32"/>
      <c r="SMY78" s="32"/>
      <c r="SMZ78" s="32"/>
      <c r="SNA78" s="32"/>
      <c r="SNB78" s="32"/>
      <c r="SNC78" s="32"/>
      <c r="SND78" s="32"/>
      <c r="SNE78" s="32"/>
      <c r="SNF78" s="32"/>
      <c r="SNG78" s="32"/>
      <c r="SNH78" s="32"/>
      <c r="SNI78" s="32"/>
      <c r="SNJ78" s="32"/>
      <c r="SNK78" s="32"/>
      <c r="SNL78" s="32"/>
      <c r="SNM78" s="32"/>
      <c r="SNN78" s="32"/>
      <c r="SNO78" s="32"/>
      <c r="SNP78" s="32"/>
      <c r="SNQ78" s="32"/>
      <c r="SNR78" s="32"/>
      <c r="SNS78" s="32"/>
      <c r="SNT78" s="32"/>
      <c r="SNU78" s="32"/>
      <c r="SNV78" s="32"/>
      <c r="SNW78" s="32"/>
      <c r="SNX78" s="32"/>
      <c r="SNY78" s="32"/>
      <c r="SNZ78" s="32"/>
      <c r="SOA78" s="32"/>
      <c r="SOB78" s="32"/>
      <c r="SOC78" s="32"/>
      <c r="SOD78" s="32"/>
      <c r="SOE78" s="32"/>
      <c r="SOF78" s="32"/>
      <c r="SOG78" s="32"/>
      <c r="SOH78" s="32"/>
      <c r="SOI78" s="32"/>
      <c r="SOJ78" s="32"/>
      <c r="SOK78" s="32"/>
      <c r="SOL78" s="32"/>
      <c r="SOM78" s="32"/>
      <c r="SON78" s="32"/>
      <c r="SOO78" s="32"/>
      <c r="SOP78" s="32"/>
      <c r="SOQ78" s="32"/>
      <c r="SOR78" s="32"/>
      <c r="SOS78" s="32"/>
      <c r="SOT78" s="32"/>
      <c r="SOU78" s="32"/>
      <c r="SOV78" s="32"/>
      <c r="SOW78" s="32"/>
      <c r="SOX78" s="32"/>
      <c r="SOY78" s="32"/>
      <c r="SOZ78" s="32"/>
      <c r="SPA78" s="32"/>
      <c r="SPB78" s="32"/>
      <c r="SPC78" s="32"/>
      <c r="SPD78" s="32"/>
      <c r="SPE78" s="32"/>
      <c r="SPF78" s="32"/>
      <c r="SPG78" s="32"/>
      <c r="SPH78" s="32"/>
      <c r="SPI78" s="32"/>
      <c r="SPJ78" s="32"/>
      <c r="SPK78" s="32"/>
      <c r="SPL78" s="32"/>
      <c r="SPM78" s="32"/>
      <c r="SPN78" s="32"/>
      <c r="SPO78" s="32"/>
      <c r="SPP78" s="32"/>
      <c r="SPQ78" s="32"/>
      <c r="SPR78" s="32"/>
      <c r="SPS78" s="32"/>
      <c r="SPT78" s="32"/>
      <c r="SPU78" s="32"/>
      <c r="SPV78" s="32"/>
      <c r="SPW78" s="32"/>
      <c r="SPX78" s="32"/>
      <c r="SPY78" s="32"/>
      <c r="SPZ78" s="32"/>
      <c r="SQA78" s="32"/>
      <c r="SQB78" s="32"/>
      <c r="SQC78" s="32"/>
      <c r="SQD78" s="32"/>
      <c r="SQE78" s="32"/>
      <c r="SQF78" s="32"/>
      <c r="SQG78" s="32"/>
      <c r="SQH78" s="32"/>
      <c r="SQI78" s="32"/>
      <c r="SQJ78" s="32"/>
      <c r="SQK78" s="32"/>
      <c r="SQL78" s="32"/>
      <c r="SQM78" s="32"/>
      <c r="SQN78" s="32"/>
      <c r="SQO78" s="32"/>
      <c r="SQP78" s="32"/>
      <c r="SQQ78" s="32"/>
      <c r="SQR78" s="32"/>
      <c r="SQS78" s="32"/>
      <c r="SQT78" s="32"/>
      <c r="SQU78" s="32"/>
      <c r="SQV78" s="32"/>
      <c r="SQW78" s="32"/>
      <c r="SQX78" s="32"/>
      <c r="SQY78" s="32"/>
      <c r="SQZ78" s="32"/>
      <c r="SRA78" s="32"/>
      <c r="SRB78" s="32"/>
      <c r="SRC78" s="32"/>
      <c r="SRD78" s="32"/>
      <c r="SRE78" s="32"/>
      <c r="SRF78" s="32"/>
      <c r="SRG78" s="32"/>
      <c r="SRH78" s="32"/>
      <c r="SRI78" s="32"/>
      <c r="SRJ78" s="32"/>
      <c r="SRK78" s="32"/>
      <c r="SRL78" s="32"/>
      <c r="SRM78" s="32"/>
      <c r="SRN78" s="32"/>
      <c r="SRO78" s="32"/>
      <c r="SRP78" s="32"/>
      <c r="SRQ78" s="32"/>
      <c r="SRR78" s="32"/>
      <c r="SRS78" s="32"/>
      <c r="SRT78" s="32"/>
      <c r="SRU78" s="32"/>
      <c r="SRV78" s="32"/>
      <c r="SRW78" s="32"/>
      <c r="SRX78" s="32"/>
      <c r="SRY78" s="32"/>
      <c r="SRZ78" s="32"/>
      <c r="SSA78" s="32"/>
      <c r="SSB78" s="32"/>
      <c r="SSC78" s="32"/>
      <c r="SSD78" s="32"/>
      <c r="SSE78" s="32"/>
      <c r="SSF78" s="32"/>
      <c r="SSG78" s="32"/>
      <c r="SSH78" s="32"/>
      <c r="SSI78" s="32"/>
      <c r="SSJ78" s="32"/>
      <c r="SSK78" s="32"/>
      <c r="SSL78" s="32"/>
      <c r="SSM78" s="32"/>
      <c r="SSN78" s="32"/>
      <c r="SSO78" s="32"/>
      <c r="SSP78" s="32"/>
      <c r="SSQ78" s="32"/>
      <c r="SSR78" s="32"/>
      <c r="SSS78" s="32"/>
      <c r="SST78" s="32"/>
      <c r="SSU78" s="32"/>
      <c r="SSV78" s="32"/>
      <c r="SSW78" s="32"/>
      <c r="SSX78" s="32"/>
      <c r="SSY78" s="32"/>
      <c r="SSZ78" s="32"/>
      <c r="STA78" s="32"/>
      <c r="STB78" s="32"/>
      <c r="STC78" s="32"/>
      <c r="STD78" s="32"/>
      <c r="STE78" s="32"/>
      <c r="STF78" s="32"/>
      <c r="STG78" s="32"/>
      <c r="STH78" s="32"/>
      <c r="STI78" s="32"/>
      <c r="STJ78" s="32"/>
      <c r="STK78" s="32"/>
      <c r="STL78" s="32"/>
      <c r="STM78" s="32"/>
      <c r="STN78" s="32"/>
      <c r="STO78" s="32"/>
      <c r="STP78" s="32"/>
      <c r="STQ78" s="32"/>
      <c r="STR78" s="32"/>
      <c r="STS78" s="32"/>
      <c r="STT78" s="32"/>
      <c r="STU78" s="32"/>
      <c r="STV78" s="32"/>
      <c r="STW78" s="32"/>
      <c r="STX78" s="32"/>
      <c r="STY78" s="32"/>
      <c r="STZ78" s="32"/>
      <c r="SUA78" s="32"/>
      <c r="SUB78" s="32"/>
      <c r="SUC78" s="32"/>
      <c r="SUD78" s="32"/>
      <c r="SUE78" s="32"/>
      <c r="SUF78" s="32"/>
      <c r="SUG78" s="32"/>
      <c r="SUH78" s="32"/>
      <c r="SUI78" s="32"/>
      <c r="SUJ78" s="32"/>
      <c r="SUK78" s="32"/>
      <c r="SUL78" s="32"/>
      <c r="SUM78" s="32"/>
      <c r="SUN78" s="32"/>
      <c r="SUO78" s="32"/>
      <c r="SUP78" s="32"/>
      <c r="SUQ78" s="32"/>
      <c r="SUR78" s="32"/>
      <c r="SUS78" s="32"/>
      <c r="SUT78" s="32"/>
      <c r="SUU78" s="32"/>
      <c r="SUV78" s="32"/>
      <c r="SUW78" s="32"/>
      <c r="SUX78" s="32"/>
      <c r="SUY78" s="32"/>
      <c r="SUZ78" s="32"/>
      <c r="SVA78" s="32"/>
      <c r="SVB78" s="32"/>
      <c r="SVC78" s="32"/>
      <c r="SVD78" s="32"/>
      <c r="SVE78" s="32"/>
      <c r="SVF78" s="32"/>
      <c r="SVG78" s="32"/>
      <c r="SVH78" s="32"/>
      <c r="SVI78" s="32"/>
      <c r="SVJ78" s="32"/>
      <c r="SVK78" s="32"/>
      <c r="SVL78" s="32"/>
      <c r="SVM78" s="32"/>
      <c r="SVN78" s="32"/>
      <c r="SVO78" s="32"/>
      <c r="SVP78" s="32"/>
      <c r="SVQ78" s="32"/>
      <c r="SVR78" s="32"/>
      <c r="SVS78" s="32"/>
      <c r="SVT78" s="32"/>
      <c r="SVU78" s="32"/>
      <c r="SVV78" s="32"/>
      <c r="SVW78" s="32"/>
      <c r="SVX78" s="32"/>
      <c r="SVY78" s="32"/>
      <c r="SVZ78" s="32"/>
      <c r="SWA78" s="32"/>
      <c r="SWB78" s="32"/>
      <c r="SWC78" s="32"/>
      <c r="SWD78" s="32"/>
      <c r="SWE78" s="32"/>
      <c r="SWF78" s="32"/>
      <c r="SWG78" s="32"/>
      <c r="SWH78" s="32"/>
      <c r="SWI78" s="32"/>
      <c r="SWJ78" s="32"/>
      <c r="SWK78" s="32"/>
      <c r="SWL78" s="32"/>
      <c r="SWM78" s="32"/>
      <c r="SWN78" s="32"/>
      <c r="SWO78" s="32"/>
      <c r="SWP78" s="32"/>
      <c r="SWQ78" s="32"/>
      <c r="SWR78" s="32"/>
      <c r="SWS78" s="32"/>
      <c r="SWT78" s="32"/>
      <c r="SWU78" s="32"/>
      <c r="SWV78" s="32"/>
      <c r="SWW78" s="32"/>
      <c r="SWX78" s="32"/>
      <c r="SWY78" s="32"/>
      <c r="SWZ78" s="32"/>
      <c r="SXA78" s="32"/>
      <c r="SXB78" s="32"/>
      <c r="SXC78" s="32"/>
      <c r="SXD78" s="32"/>
      <c r="SXE78" s="32"/>
      <c r="SXF78" s="32"/>
      <c r="SXG78" s="32"/>
      <c r="SXH78" s="32"/>
      <c r="SXI78" s="32"/>
      <c r="SXJ78" s="32"/>
      <c r="SXK78" s="32"/>
      <c r="SXL78" s="32"/>
      <c r="SXM78" s="32"/>
      <c r="SXN78" s="32"/>
      <c r="SXO78" s="32"/>
      <c r="SXP78" s="32"/>
      <c r="SXQ78" s="32"/>
      <c r="SXR78" s="32"/>
      <c r="SXS78" s="32"/>
      <c r="SXT78" s="32"/>
      <c r="SXU78" s="32"/>
      <c r="SXV78" s="32"/>
      <c r="SXW78" s="32"/>
      <c r="SXX78" s="32"/>
      <c r="SXY78" s="32"/>
      <c r="SXZ78" s="32"/>
      <c r="SYA78" s="32"/>
      <c r="SYB78" s="32"/>
      <c r="SYC78" s="32"/>
      <c r="SYD78" s="32"/>
      <c r="SYE78" s="32"/>
      <c r="SYF78" s="32"/>
      <c r="SYG78" s="32"/>
      <c r="SYH78" s="32"/>
      <c r="SYI78" s="32"/>
      <c r="SYJ78" s="32"/>
      <c r="SYK78" s="32"/>
      <c r="SYL78" s="32"/>
      <c r="SYM78" s="32"/>
      <c r="SYN78" s="32"/>
      <c r="SYO78" s="32"/>
      <c r="SYP78" s="32"/>
      <c r="SYQ78" s="32"/>
      <c r="SYR78" s="32"/>
      <c r="SYS78" s="32"/>
      <c r="SYT78" s="32"/>
      <c r="SYU78" s="32"/>
      <c r="SYV78" s="32"/>
      <c r="SYW78" s="32"/>
      <c r="SYX78" s="32"/>
      <c r="SYY78" s="32"/>
      <c r="SYZ78" s="32"/>
      <c r="SZA78" s="32"/>
      <c r="SZB78" s="32"/>
      <c r="SZC78" s="32"/>
      <c r="SZD78" s="32"/>
      <c r="SZE78" s="32"/>
      <c r="SZF78" s="32"/>
      <c r="SZG78" s="32"/>
      <c r="SZH78" s="32"/>
      <c r="SZI78" s="32"/>
      <c r="SZJ78" s="32"/>
      <c r="SZK78" s="32"/>
      <c r="SZL78" s="32"/>
      <c r="SZM78" s="32"/>
      <c r="SZN78" s="32"/>
      <c r="SZO78" s="32"/>
      <c r="SZP78" s="32"/>
      <c r="SZQ78" s="32"/>
      <c r="SZR78" s="32"/>
      <c r="SZS78" s="32"/>
      <c r="SZT78" s="32"/>
      <c r="SZU78" s="32"/>
      <c r="SZV78" s="32"/>
      <c r="SZW78" s="32"/>
      <c r="SZX78" s="32"/>
      <c r="SZY78" s="32"/>
      <c r="SZZ78" s="32"/>
      <c r="TAA78" s="32"/>
      <c r="TAB78" s="32"/>
      <c r="TAC78" s="32"/>
      <c r="TAD78" s="32"/>
      <c r="TAE78" s="32"/>
      <c r="TAF78" s="32"/>
      <c r="TAG78" s="32"/>
      <c r="TAH78" s="32"/>
      <c r="TAI78" s="32"/>
      <c r="TAJ78" s="32"/>
      <c r="TAK78" s="32"/>
      <c r="TAL78" s="32"/>
      <c r="TAM78" s="32"/>
      <c r="TAN78" s="32"/>
      <c r="TAO78" s="32"/>
      <c r="TAP78" s="32"/>
      <c r="TAQ78" s="32"/>
      <c r="TAR78" s="32"/>
      <c r="TAS78" s="32"/>
      <c r="TAT78" s="32"/>
      <c r="TAU78" s="32"/>
      <c r="TAV78" s="32"/>
      <c r="TAW78" s="32"/>
      <c r="TAX78" s="32"/>
      <c r="TAY78" s="32"/>
      <c r="TAZ78" s="32"/>
      <c r="TBA78" s="32"/>
      <c r="TBB78" s="32"/>
      <c r="TBC78" s="32"/>
      <c r="TBD78" s="32"/>
      <c r="TBE78" s="32"/>
      <c r="TBF78" s="32"/>
      <c r="TBG78" s="32"/>
      <c r="TBH78" s="32"/>
      <c r="TBI78" s="32"/>
      <c r="TBJ78" s="32"/>
      <c r="TBK78" s="32"/>
      <c r="TBL78" s="32"/>
      <c r="TBM78" s="32"/>
      <c r="TBN78" s="32"/>
      <c r="TBO78" s="32"/>
      <c r="TBP78" s="32"/>
      <c r="TBQ78" s="32"/>
      <c r="TBR78" s="32"/>
      <c r="TBS78" s="32"/>
      <c r="TBT78" s="32"/>
      <c r="TBU78" s="32"/>
      <c r="TBV78" s="32"/>
      <c r="TBW78" s="32"/>
      <c r="TBX78" s="32"/>
      <c r="TBY78" s="32"/>
      <c r="TBZ78" s="32"/>
      <c r="TCA78" s="32"/>
      <c r="TCB78" s="32"/>
      <c r="TCC78" s="32"/>
      <c r="TCD78" s="32"/>
      <c r="TCE78" s="32"/>
      <c r="TCF78" s="32"/>
      <c r="TCG78" s="32"/>
      <c r="TCH78" s="32"/>
      <c r="TCI78" s="32"/>
      <c r="TCJ78" s="32"/>
      <c r="TCK78" s="32"/>
      <c r="TCL78" s="32"/>
      <c r="TCM78" s="32"/>
      <c r="TCN78" s="32"/>
      <c r="TCO78" s="32"/>
      <c r="TCP78" s="32"/>
      <c r="TCQ78" s="32"/>
      <c r="TCR78" s="32"/>
      <c r="TCS78" s="32"/>
      <c r="TCT78" s="32"/>
      <c r="TCU78" s="32"/>
      <c r="TCV78" s="32"/>
      <c r="TCW78" s="32"/>
      <c r="TCX78" s="32"/>
      <c r="TCY78" s="32"/>
      <c r="TCZ78" s="32"/>
      <c r="TDA78" s="32"/>
      <c r="TDB78" s="32"/>
      <c r="TDC78" s="32"/>
      <c r="TDD78" s="32"/>
      <c r="TDE78" s="32"/>
      <c r="TDF78" s="32"/>
      <c r="TDG78" s="32"/>
      <c r="TDH78" s="32"/>
      <c r="TDI78" s="32"/>
      <c r="TDJ78" s="32"/>
      <c r="TDK78" s="32"/>
      <c r="TDL78" s="32"/>
      <c r="TDM78" s="32"/>
      <c r="TDN78" s="32"/>
      <c r="TDO78" s="32"/>
      <c r="TDP78" s="32"/>
      <c r="TDQ78" s="32"/>
      <c r="TDR78" s="32"/>
      <c r="TDS78" s="32"/>
      <c r="TDT78" s="32"/>
      <c r="TDU78" s="32"/>
      <c r="TDV78" s="32"/>
      <c r="TDW78" s="32"/>
      <c r="TDX78" s="32"/>
      <c r="TDY78" s="32"/>
      <c r="TDZ78" s="32"/>
      <c r="TEA78" s="32"/>
      <c r="TEB78" s="32"/>
      <c r="TEC78" s="32"/>
      <c r="TED78" s="32"/>
      <c r="TEE78" s="32"/>
      <c r="TEF78" s="32"/>
      <c r="TEG78" s="32"/>
      <c r="TEH78" s="32"/>
      <c r="TEI78" s="32"/>
      <c r="TEJ78" s="32"/>
      <c r="TEK78" s="32"/>
      <c r="TEL78" s="32"/>
      <c r="TEM78" s="32"/>
      <c r="TEN78" s="32"/>
      <c r="TEO78" s="32"/>
      <c r="TEP78" s="32"/>
      <c r="TEQ78" s="32"/>
      <c r="TER78" s="32"/>
      <c r="TES78" s="32"/>
      <c r="TET78" s="32"/>
      <c r="TEU78" s="32"/>
      <c r="TEV78" s="32"/>
      <c r="TEW78" s="32"/>
      <c r="TEX78" s="32"/>
      <c r="TEY78" s="32"/>
      <c r="TEZ78" s="32"/>
      <c r="TFA78" s="32"/>
      <c r="TFB78" s="32"/>
      <c r="TFC78" s="32"/>
      <c r="TFD78" s="32"/>
      <c r="TFE78" s="32"/>
      <c r="TFF78" s="32"/>
      <c r="TFG78" s="32"/>
      <c r="TFH78" s="32"/>
      <c r="TFI78" s="32"/>
      <c r="TFJ78" s="32"/>
      <c r="TFK78" s="32"/>
      <c r="TFL78" s="32"/>
      <c r="TFM78" s="32"/>
      <c r="TFN78" s="32"/>
      <c r="TFO78" s="32"/>
      <c r="TFP78" s="32"/>
      <c r="TFQ78" s="32"/>
      <c r="TFR78" s="32"/>
      <c r="TFS78" s="32"/>
      <c r="TFT78" s="32"/>
      <c r="TFU78" s="32"/>
      <c r="TFV78" s="32"/>
      <c r="TFW78" s="32"/>
      <c r="TFX78" s="32"/>
      <c r="TFY78" s="32"/>
      <c r="TFZ78" s="32"/>
      <c r="TGA78" s="32"/>
      <c r="TGB78" s="32"/>
      <c r="TGC78" s="32"/>
      <c r="TGD78" s="32"/>
      <c r="TGE78" s="32"/>
      <c r="TGF78" s="32"/>
      <c r="TGG78" s="32"/>
      <c r="TGH78" s="32"/>
      <c r="TGI78" s="32"/>
      <c r="TGJ78" s="32"/>
      <c r="TGK78" s="32"/>
      <c r="TGL78" s="32"/>
      <c r="TGM78" s="32"/>
      <c r="TGN78" s="32"/>
      <c r="TGO78" s="32"/>
      <c r="TGP78" s="32"/>
      <c r="TGQ78" s="32"/>
      <c r="TGR78" s="32"/>
      <c r="TGS78" s="32"/>
      <c r="TGT78" s="32"/>
      <c r="TGU78" s="32"/>
      <c r="TGV78" s="32"/>
      <c r="TGW78" s="32"/>
      <c r="TGX78" s="32"/>
      <c r="TGY78" s="32"/>
      <c r="TGZ78" s="32"/>
      <c r="THA78" s="32"/>
      <c r="THB78" s="32"/>
      <c r="THC78" s="32"/>
      <c r="THD78" s="32"/>
      <c r="THE78" s="32"/>
      <c r="THF78" s="32"/>
      <c r="THG78" s="32"/>
      <c r="THH78" s="32"/>
      <c r="THI78" s="32"/>
      <c r="THJ78" s="32"/>
      <c r="THK78" s="32"/>
      <c r="THL78" s="32"/>
      <c r="THM78" s="32"/>
      <c r="THN78" s="32"/>
      <c r="THO78" s="32"/>
      <c r="THP78" s="32"/>
      <c r="THQ78" s="32"/>
      <c r="THR78" s="32"/>
      <c r="THS78" s="32"/>
      <c r="THT78" s="32"/>
      <c r="THU78" s="32"/>
      <c r="THV78" s="32"/>
      <c r="THW78" s="32"/>
      <c r="THX78" s="32"/>
      <c r="THY78" s="32"/>
      <c r="THZ78" s="32"/>
      <c r="TIA78" s="32"/>
      <c r="TIB78" s="32"/>
      <c r="TIC78" s="32"/>
      <c r="TID78" s="32"/>
      <c r="TIE78" s="32"/>
      <c r="TIF78" s="32"/>
      <c r="TIG78" s="32"/>
      <c r="TIH78" s="32"/>
      <c r="TII78" s="32"/>
      <c r="TIJ78" s="32"/>
      <c r="TIK78" s="32"/>
      <c r="TIL78" s="32"/>
      <c r="TIM78" s="32"/>
      <c r="TIN78" s="32"/>
      <c r="TIO78" s="32"/>
      <c r="TIP78" s="32"/>
      <c r="TIQ78" s="32"/>
      <c r="TIR78" s="32"/>
      <c r="TIS78" s="32"/>
      <c r="TIT78" s="32"/>
      <c r="TIU78" s="32"/>
      <c r="TIV78" s="32"/>
      <c r="TIW78" s="32"/>
      <c r="TIX78" s="32"/>
      <c r="TIY78" s="32"/>
      <c r="TIZ78" s="32"/>
      <c r="TJA78" s="32"/>
      <c r="TJB78" s="32"/>
      <c r="TJC78" s="32"/>
      <c r="TJD78" s="32"/>
      <c r="TJE78" s="32"/>
      <c r="TJF78" s="32"/>
      <c r="TJG78" s="32"/>
      <c r="TJH78" s="32"/>
      <c r="TJI78" s="32"/>
      <c r="TJJ78" s="32"/>
      <c r="TJK78" s="32"/>
      <c r="TJL78" s="32"/>
      <c r="TJM78" s="32"/>
      <c r="TJN78" s="32"/>
      <c r="TJO78" s="32"/>
      <c r="TJP78" s="32"/>
      <c r="TJQ78" s="32"/>
      <c r="TJR78" s="32"/>
      <c r="TJS78" s="32"/>
      <c r="TJT78" s="32"/>
      <c r="TJU78" s="32"/>
      <c r="TJV78" s="32"/>
      <c r="TJW78" s="32"/>
      <c r="TJX78" s="32"/>
      <c r="TJY78" s="32"/>
      <c r="TJZ78" s="32"/>
      <c r="TKA78" s="32"/>
      <c r="TKB78" s="32"/>
      <c r="TKC78" s="32"/>
      <c r="TKD78" s="32"/>
      <c r="TKE78" s="32"/>
      <c r="TKF78" s="32"/>
      <c r="TKG78" s="32"/>
      <c r="TKH78" s="32"/>
      <c r="TKI78" s="32"/>
      <c r="TKJ78" s="32"/>
      <c r="TKK78" s="32"/>
      <c r="TKL78" s="32"/>
      <c r="TKM78" s="32"/>
      <c r="TKN78" s="32"/>
      <c r="TKO78" s="32"/>
      <c r="TKP78" s="32"/>
      <c r="TKQ78" s="32"/>
      <c r="TKR78" s="32"/>
      <c r="TKS78" s="32"/>
      <c r="TKT78" s="32"/>
      <c r="TKU78" s="32"/>
      <c r="TKV78" s="32"/>
      <c r="TKW78" s="32"/>
      <c r="TKX78" s="32"/>
      <c r="TKY78" s="32"/>
      <c r="TKZ78" s="32"/>
      <c r="TLA78" s="32"/>
      <c r="TLB78" s="32"/>
      <c r="TLC78" s="32"/>
      <c r="TLD78" s="32"/>
      <c r="TLE78" s="32"/>
      <c r="TLF78" s="32"/>
      <c r="TLG78" s="32"/>
      <c r="TLH78" s="32"/>
      <c r="TLI78" s="32"/>
      <c r="TLJ78" s="32"/>
      <c r="TLK78" s="32"/>
      <c r="TLL78" s="32"/>
      <c r="TLM78" s="32"/>
      <c r="TLN78" s="32"/>
      <c r="TLO78" s="32"/>
      <c r="TLP78" s="32"/>
      <c r="TLQ78" s="32"/>
      <c r="TLR78" s="32"/>
      <c r="TLS78" s="32"/>
      <c r="TLT78" s="32"/>
      <c r="TLU78" s="32"/>
      <c r="TLV78" s="32"/>
      <c r="TLW78" s="32"/>
      <c r="TLX78" s="32"/>
      <c r="TLY78" s="32"/>
      <c r="TLZ78" s="32"/>
      <c r="TMA78" s="32"/>
      <c r="TMB78" s="32"/>
      <c r="TMC78" s="32"/>
      <c r="TMD78" s="32"/>
      <c r="TME78" s="32"/>
      <c r="TMF78" s="32"/>
      <c r="TMG78" s="32"/>
      <c r="TMH78" s="32"/>
      <c r="TMI78" s="32"/>
      <c r="TMJ78" s="32"/>
      <c r="TMK78" s="32"/>
      <c r="TML78" s="32"/>
      <c r="TMM78" s="32"/>
      <c r="TMN78" s="32"/>
      <c r="TMO78" s="32"/>
      <c r="TMP78" s="32"/>
      <c r="TMQ78" s="32"/>
      <c r="TMR78" s="32"/>
      <c r="TMS78" s="32"/>
      <c r="TMT78" s="32"/>
      <c r="TMU78" s="32"/>
      <c r="TMV78" s="32"/>
      <c r="TMW78" s="32"/>
      <c r="TMX78" s="32"/>
      <c r="TMY78" s="32"/>
      <c r="TMZ78" s="32"/>
      <c r="TNA78" s="32"/>
      <c r="TNB78" s="32"/>
      <c r="TNC78" s="32"/>
      <c r="TND78" s="32"/>
      <c r="TNE78" s="32"/>
      <c r="TNF78" s="32"/>
      <c r="TNG78" s="32"/>
      <c r="TNH78" s="32"/>
      <c r="TNI78" s="32"/>
      <c r="TNJ78" s="32"/>
      <c r="TNK78" s="32"/>
      <c r="TNL78" s="32"/>
      <c r="TNM78" s="32"/>
      <c r="TNN78" s="32"/>
      <c r="TNO78" s="32"/>
      <c r="TNP78" s="32"/>
      <c r="TNQ78" s="32"/>
      <c r="TNR78" s="32"/>
      <c r="TNS78" s="32"/>
      <c r="TNT78" s="32"/>
      <c r="TNU78" s="32"/>
      <c r="TNV78" s="32"/>
      <c r="TNW78" s="32"/>
      <c r="TNX78" s="32"/>
      <c r="TNY78" s="32"/>
      <c r="TNZ78" s="32"/>
      <c r="TOA78" s="32"/>
      <c r="TOB78" s="32"/>
      <c r="TOC78" s="32"/>
      <c r="TOD78" s="32"/>
      <c r="TOE78" s="32"/>
      <c r="TOF78" s="32"/>
      <c r="TOG78" s="32"/>
      <c r="TOH78" s="32"/>
      <c r="TOI78" s="32"/>
      <c r="TOJ78" s="32"/>
      <c r="TOK78" s="32"/>
      <c r="TOL78" s="32"/>
      <c r="TOM78" s="32"/>
      <c r="TON78" s="32"/>
      <c r="TOO78" s="32"/>
      <c r="TOP78" s="32"/>
      <c r="TOQ78" s="32"/>
      <c r="TOR78" s="32"/>
      <c r="TOS78" s="32"/>
      <c r="TOT78" s="32"/>
      <c r="TOU78" s="32"/>
      <c r="TOV78" s="32"/>
      <c r="TOW78" s="32"/>
      <c r="TOX78" s="32"/>
      <c r="TOY78" s="32"/>
      <c r="TOZ78" s="32"/>
      <c r="TPA78" s="32"/>
      <c r="TPB78" s="32"/>
      <c r="TPC78" s="32"/>
      <c r="TPD78" s="32"/>
      <c r="TPE78" s="32"/>
      <c r="TPF78" s="32"/>
      <c r="TPG78" s="32"/>
      <c r="TPH78" s="32"/>
      <c r="TPI78" s="32"/>
      <c r="TPJ78" s="32"/>
      <c r="TPK78" s="32"/>
      <c r="TPL78" s="32"/>
      <c r="TPM78" s="32"/>
      <c r="TPN78" s="32"/>
      <c r="TPO78" s="32"/>
      <c r="TPP78" s="32"/>
      <c r="TPQ78" s="32"/>
      <c r="TPR78" s="32"/>
      <c r="TPS78" s="32"/>
      <c r="TPT78" s="32"/>
      <c r="TPU78" s="32"/>
      <c r="TPV78" s="32"/>
      <c r="TPW78" s="32"/>
      <c r="TPX78" s="32"/>
      <c r="TPY78" s="32"/>
      <c r="TPZ78" s="32"/>
      <c r="TQA78" s="32"/>
      <c r="TQB78" s="32"/>
      <c r="TQC78" s="32"/>
      <c r="TQD78" s="32"/>
      <c r="TQE78" s="32"/>
      <c r="TQF78" s="32"/>
      <c r="TQG78" s="32"/>
      <c r="TQH78" s="32"/>
      <c r="TQI78" s="32"/>
      <c r="TQJ78" s="32"/>
      <c r="TQK78" s="32"/>
      <c r="TQL78" s="32"/>
      <c r="TQM78" s="32"/>
      <c r="TQN78" s="32"/>
      <c r="TQO78" s="32"/>
      <c r="TQP78" s="32"/>
      <c r="TQQ78" s="32"/>
      <c r="TQR78" s="32"/>
      <c r="TQS78" s="32"/>
      <c r="TQT78" s="32"/>
      <c r="TQU78" s="32"/>
      <c r="TQV78" s="32"/>
      <c r="TQW78" s="32"/>
      <c r="TQX78" s="32"/>
      <c r="TQY78" s="32"/>
      <c r="TQZ78" s="32"/>
      <c r="TRA78" s="32"/>
      <c r="TRB78" s="32"/>
      <c r="TRC78" s="32"/>
      <c r="TRD78" s="32"/>
      <c r="TRE78" s="32"/>
      <c r="TRF78" s="32"/>
      <c r="TRG78" s="32"/>
      <c r="TRH78" s="32"/>
      <c r="TRI78" s="32"/>
      <c r="TRJ78" s="32"/>
      <c r="TRK78" s="32"/>
      <c r="TRL78" s="32"/>
      <c r="TRM78" s="32"/>
      <c r="TRN78" s="32"/>
      <c r="TRO78" s="32"/>
      <c r="TRP78" s="32"/>
      <c r="TRQ78" s="32"/>
      <c r="TRR78" s="32"/>
      <c r="TRS78" s="32"/>
      <c r="TRT78" s="32"/>
      <c r="TRU78" s="32"/>
      <c r="TRV78" s="32"/>
      <c r="TRW78" s="32"/>
      <c r="TRX78" s="32"/>
      <c r="TRY78" s="32"/>
      <c r="TRZ78" s="32"/>
      <c r="TSA78" s="32"/>
      <c r="TSB78" s="32"/>
      <c r="TSC78" s="32"/>
      <c r="TSD78" s="32"/>
      <c r="TSE78" s="32"/>
      <c r="TSF78" s="32"/>
      <c r="TSG78" s="32"/>
      <c r="TSH78" s="32"/>
      <c r="TSI78" s="32"/>
      <c r="TSJ78" s="32"/>
      <c r="TSK78" s="32"/>
      <c r="TSL78" s="32"/>
      <c r="TSM78" s="32"/>
      <c r="TSN78" s="32"/>
      <c r="TSO78" s="32"/>
      <c r="TSP78" s="32"/>
      <c r="TSQ78" s="32"/>
      <c r="TSR78" s="32"/>
      <c r="TSS78" s="32"/>
      <c r="TST78" s="32"/>
      <c r="TSU78" s="32"/>
      <c r="TSV78" s="32"/>
      <c r="TSW78" s="32"/>
      <c r="TSX78" s="32"/>
      <c r="TSY78" s="32"/>
      <c r="TSZ78" s="32"/>
      <c r="TTA78" s="32"/>
      <c r="TTB78" s="32"/>
      <c r="TTC78" s="32"/>
      <c r="TTD78" s="32"/>
      <c r="TTE78" s="32"/>
      <c r="TTF78" s="32"/>
      <c r="TTG78" s="32"/>
      <c r="TTH78" s="32"/>
      <c r="TTI78" s="32"/>
      <c r="TTJ78" s="32"/>
      <c r="TTK78" s="32"/>
      <c r="TTL78" s="32"/>
      <c r="TTM78" s="32"/>
      <c r="TTN78" s="32"/>
      <c r="TTO78" s="32"/>
      <c r="TTP78" s="32"/>
      <c r="TTQ78" s="32"/>
      <c r="TTR78" s="32"/>
      <c r="TTS78" s="32"/>
      <c r="TTT78" s="32"/>
      <c r="TTU78" s="32"/>
      <c r="TTV78" s="32"/>
      <c r="TTW78" s="32"/>
      <c r="TTX78" s="32"/>
      <c r="TTY78" s="32"/>
      <c r="TTZ78" s="32"/>
      <c r="TUA78" s="32"/>
      <c r="TUB78" s="32"/>
      <c r="TUC78" s="32"/>
      <c r="TUD78" s="32"/>
      <c r="TUE78" s="32"/>
      <c r="TUF78" s="32"/>
      <c r="TUG78" s="32"/>
      <c r="TUH78" s="32"/>
      <c r="TUI78" s="32"/>
      <c r="TUJ78" s="32"/>
      <c r="TUK78" s="32"/>
      <c r="TUL78" s="32"/>
      <c r="TUM78" s="32"/>
      <c r="TUN78" s="32"/>
      <c r="TUO78" s="32"/>
      <c r="TUP78" s="32"/>
      <c r="TUQ78" s="32"/>
      <c r="TUR78" s="32"/>
      <c r="TUS78" s="32"/>
      <c r="TUT78" s="32"/>
      <c r="TUU78" s="32"/>
      <c r="TUV78" s="32"/>
      <c r="TUW78" s="32"/>
      <c r="TUX78" s="32"/>
      <c r="TUY78" s="32"/>
      <c r="TUZ78" s="32"/>
      <c r="TVA78" s="32"/>
      <c r="TVB78" s="32"/>
      <c r="TVC78" s="32"/>
      <c r="TVD78" s="32"/>
      <c r="TVE78" s="32"/>
      <c r="TVF78" s="32"/>
      <c r="TVG78" s="32"/>
      <c r="TVH78" s="32"/>
      <c r="TVI78" s="32"/>
      <c r="TVJ78" s="32"/>
      <c r="TVK78" s="32"/>
      <c r="TVL78" s="32"/>
      <c r="TVM78" s="32"/>
      <c r="TVN78" s="32"/>
      <c r="TVO78" s="32"/>
      <c r="TVP78" s="32"/>
      <c r="TVQ78" s="32"/>
      <c r="TVR78" s="32"/>
      <c r="TVS78" s="32"/>
      <c r="TVT78" s="32"/>
      <c r="TVU78" s="32"/>
      <c r="TVV78" s="32"/>
      <c r="TVW78" s="32"/>
      <c r="TVX78" s="32"/>
      <c r="TVY78" s="32"/>
      <c r="TVZ78" s="32"/>
      <c r="TWA78" s="32"/>
      <c r="TWB78" s="32"/>
      <c r="TWC78" s="32"/>
      <c r="TWD78" s="32"/>
      <c r="TWE78" s="32"/>
      <c r="TWF78" s="32"/>
      <c r="TWG78" s="32"/>
      <c r="TWH78" s="32"/>
      <c r="TWI78" s="32"/>
      <c r="TWJ78" s="32"/>
      <c r="TWK78" s="32"/>
      <c r="TWL78" s="32"/>
      <c r="TWM78" s="32"/>
      <c r="TWN78" s="32"/>
      <c r="TWO78" s="32"/>
      <c r="TWP78" s="32"/>
      <c r="TWQ78" s="32"/>
      <c r="TWR78" s="32"/>
      <c r="TWS78" s="32"/>
      <c r="TWT78" s="32"/>
      <c r="TWU78" s="32"/>
      <c r="TWV78" s="32"/>
      <c r="TWW78" s="32"/>
      <c r="TWX78" s="32"/>
      <c r="TWY78" s="32"/>
      <c r="TWZ78" s="32"/>
      <c r="TXA78" s="32"/>
      <c r="TXB78" s="32"/>
      <c r="TXC78" s="32"/>
      <c r="TXD78" s="32"/>
      <c r="TXE78" s="32"/>
      <c r="TXF78" s="32"/>
      <c r="TXG78" s="32"/>
      <c r="TXH78" s="32"/>
      <c r="TXI78" s="32"/>
      <c r="TXJ78" s="32"/>
      <c r="TXK78" s="32"/>
      <c r="TXL78" s="32"/>
      <c r="TXM78" s="32"/>
      <c r="TXN78" s="32"/>
      <c r="TXO78" s="32"/>
      <c r="TXP78" s="32"/>
      <c r="TXQ78" s="32"/>
      <c r="TXR78" s="32"/>
      <c r="TXS78" s="32"/>
      <c r="TXT78" s="32"/>
      <c r="TXU78" s="32"/>
      <c r="TXV78" s="32"/>
      <c r="TXW78" s="32"/>
      <c r="TXX78" s="32"/>
      <c r="TXY78" s="32"/>
      <c r="TXZ78" s="32"/>
      <c r="TYA78" s="32"/>
      <c r="TYB78" s="32"/>
      <c r="TYC78" s="32"/>
      <c r="TYD78" s="32"/>
      <c r="TYE78" s="32"/>
      <c r="TYF78" s="32"/>
      <c r="TYG78" s="32"/>
      <c r="TYH78" s="32"/>
      <c r="TYI78" s="32"/>
      <c r="TYJ78" s="32"/>
      <c r="TYK78" s="32"/>
      <c r="TYL78" s="32"/>
      <c r="TYM78" s="32"/>
      <c r="TYN78" s="32"/>
      <c r="TYO78" s="32"/>
      <c r="TYP78" s="32"/>
      <c r="TYQ78" s="32"/>
      <c r="TYR78" s="32"/>
      <c r="TYS78" s="32"/>
      <c r="TYT78" s="32"/>
      <c r="TYU78" s="32"/>
      <c r="TYV78" s="32"/>
      <c r="TYW78" s="32"/>
      <c r="TYX78" s="32"/>
      <c r="TYY78" s="32"/>
      <c r="TYZ78" s="32"/>
      <c r="TZA78" s="32"/>
      <c r="TZB78" s="32"/>
      <c r="TZC78" s="32"/>
      <c r="TZD78" s="32"/>
      <c r="TZE78" s="32"/>
      <c r="TZF78" s="32"/>
      <c r="TZG78" s="32"/>
      <c r="TZH78" s="32"/>
      <c r="TZI78" s="32"/>
      <c r="TZJ78" s="32"/>
      <c r="TZK78" s="32"/>
      <c r="TZL78" s="32"/>
      <c r="TZM78" s="32"/>
      <c r="TZN78" s="32"/>
      <c r="TZO78" s="32"/>
      <c r="TZP78" s="32"/>
      <c r="TZQ78" s="32"/>
      <c r="TZR78" s="32"/>
      <c r="TZS78" s="32"/>
      <c r="TZT78" s="32"/>
      <c r="TZU78" s="32"/>
      <c r="TZV78" s="32"/>
      <c r="TZW78" s="32"/>
      <c r="TZX78" s="32"/>
      <c r="TZY78" s="32"/>
      <c r="TZZ78" s="32"/>
      <c r="UAA78" s="32"/>
      <c r="UAB78" s="32"/>
      <c r="UAC78" s="32"/>
      <c r="UAD78" s="32"/>
      <c r="UAE78" s="32"/>
      <c r="UAF78" s="32"/>
      <c r="UAG78" s="32"/>
      <c r="UAH78" s="32"/>
      <c r="UAI78" s="32"/>
      <c r="UAJ78" s="32"/>
      <c r="UAK78" s="32"/>
      <c r="UAL78" s="32"/>
      <c r="UAM78" s="32"/>
      <c r="UAN78" s="32"/>
      <c r="UAO78" s="32"/>
      <c r="UAP78" s="32"/>
      <c r="UAQ78" s="32"/>
      <c r="UAR78" s="32"/>
      <c r="UAS78" s="32"/>
      <c r="UAT78" s="32"/>
      <c r="UAU78" s="32"/>
      <c r="UAV78" s="32"/>
      <c r="UAW78" s="32"/>
      <c r="UAX78" s="32"/>
      <c r="UAY78" s="32"/>
      <c r="UAZ78" s="32"/>
      <c r="UBA78" s="32"/>
      <c r="UBB78" s="32"/>
      <c r="UBC78" s="32"/>
      <c r="UBD78" s="32"/>
      <c r="UBE78" s="32"/>
      <c r="UBF78" s="32"/>
      <c r="UBG78" s="32"/>
      <c r="UBH78" s="32"/>
      <c r="UBI78" s="32"/>
      <c r="UBJ78" s="32"/>
      <c r="UBK78" s="32"/>
      <c r="UBL78" s="32"/>
      <c r="UBM78" s="32"/>
      <c r="UBN78" s="32"/>
      <c r="UBO78" s="32"/>
      <c r="UBP78" s="32"/>
      <c r="UBQ78" s="32"/>
      <c r="UBR78" s="32"/>
      <c r="UBS78" s="32"/>
      <c r="UBT78" s="32"/>
      <c r="UBU78" s="32"/>
      <c r="UBV78" s="32"/>
      <c r="UBW78" s="32"/>
      <c r="UBX78" s="32"/>
      <c r="UBY78" s="32"/>
      <c r="UBZ78" s="32"/>
      <c r="UCA78" s="32"/>
      <c r="UCB78" s="32"/>
      <c r="UCC78" s="32"/>
      <c r="UCD78" s="32"/>
      <c r="UCE78" s="32"/>
      <c r="UCF78" s="32"/>
      <c r="UCG78" s="32"/>
      <c r="UCH78" s="32"/>
      <c r="UCI78" s="32"/>
      <c r="UCJ78" s="32"/>
      <c r="UCK78" s="32"/>
      <c r="UCL78" s="32"/>
      <c r="UCM78" s="32"/>
      <c r="UCN78" s="32"/>
      <c r="UCO78" s="32"/>
      <c r="UCP78" s="32"/>
      <c r="UCQ78" s="32"/>
      <c r="UCR78" s="32"/>
      <c r="UCS78" s="32"/>
      <c r="UCT78" s="32"/>
      <c r="UCU78" s="32"/>
      <c r="UCV78" s="32"/>
      <c r="UCW78" s="32"/>
      <c r="UCX78" s="32"/>
      <c r="UCY78" s="32"/>
      <c r="UCZ78" s="32"/>
      <c r="UDA78" s="32"/>
      <c r="UDB78" s="32"/>
      <c r="UDC78" s="32"/>
      <c r="UDD78" s="32"/>
      <c r="UDE78" s="32"/>
      <c r="UDF78" s="32"/>
      <c r="UDG78" s="32"/>
      <c r="UDH78" s="32"/>
      <c r="UDI78" s="32"/>
      <c r="UDJ78" s="32"/>
      <c r="UDK78" s="32"/>
      <c r="UDL78" s="32"/>
      <c r="UDM78" s="32"/>
      <c r="UDN78" s="32"/>
      <c r="UDO78" s="32"/>
      <c r="UDP78" s="32"/>
      <c r="UDQ78" s="32"/>
      <c r="UDR78" s="32"/>
      <c r="UDS78" s="32"/>
      <c r="UDT78" s="32"/>
      <c r="UDU78" s="32"/>
      <c r="UDV78" s="32"/>
      <c r="UDW78" s="32"/>
      <c r="UDX78" s="32"/>
      <c r="UDY78" s="32"/>
      <c r="UDZ78" s="32"/>
      <c r="UEA78" s="32"/>
      <c r="UEB78" s="32"/>
      <c r="UEC78" s="32"/>
      <c r="UED78" s="32"/>
      <c r="UEE78" s="32"/>
      <c r="UEF78" s="32"/>
      <c r="UEG78" s="32"/>
      <c r="UEH78" s="32"/>
      <c r="UEI78" s="32"/>
      <c r="UEJ78" s="32"/>
      <c r="UEK78" s="32"/>
      <c r="UEL78" s="32"/>
      <c r="UEM78" s="32"/>
      <c r="UEN78" s="32"/>
      <c r="UEO78" s="32"/>
      <c r="UEP78" s="32"/>
      <c r="UEQ78" s="32"/>
      <c r="UER78" s="32"/>
      <c r="UES78" s="32"/>
      <c r="UET78" s="32"/>
      <c r="UEU78" s="32"/>
      <c r="UEV78" s="32"/>
      <c r="UEW78" s="32"/>
      <c r="UEX78" s="32"/>
      <c r="UEY78" s="32"/>
      <c r="UEZ78" s="32"/>
      <c r="UFA78" s="32"/>
      <c r="UFB78" s="32"/>
      <c r="UFC78" s="32"/>
      <c r="UFD78" s="32"/>
      <c r="UFE78" s="32"/>
      <c r="UFF78" s="32"/>
      <c r="UFG78" s="32"/>
      <c r="UFH78" s="32"/>
      <c r="UFI78" s="32"/>
      <c r="UFJ78" s="32"/>
      <c r="UFK78" s="32"/>
      <c r="UFL78" s="32"/>
      <c r="UFM78" s="32"/>
      <c r="UFN78" s="32"/>
      <c r="UFO78" s="32"/>
      <c r="UFP78" s="32"/>
      <c r="UFQ78" s="32"/>
      <c r="UFR78" s="32"/>
      <c r="UFS78" s="32"/>
      <c r="UFT78" s="32"/>
      <c r="UFU78" s="32"/>
      <c r="UFV78" s="32"/>
      <c r="UFW78" s="32"/>
      <c r="UFX78" s="32"/>
      <c r="UFY78" s="32"/>
      <c r="UFZ78" s="32"/>
      <c r="UGA78" s="32"/>
      <c r="UGB78" s="32"/>
      <c r="UGC78" s="32"/>
      <c r="UGD78" s="32"/>
      <c r="UGE78" s="32"/>
      <c r="UGF78" s="32"/>
      <c r="UGG78" s="32"/>
      <c r="UGH78" s="32"/>
      <c r="UGI78" s="32"/>
      <c r="UGJ78" s="32"/>
      <c r="UGK78" s="32"/>
      <c r="UGL78" s="32"/>
      <c r="UGM78" s="32"/>
      <c r="UGN78" s="32"/>
      <c r="UGO78" s="32"/>
      <c r="UGP78" s="32"/>
      <c r="UGQ78" s="32"/>
      <c r="UGR78" s="32"/>
      <c r="UGS78" s="32"/>
      <c r="UGT78" s="32"/>
      <c r="UGU78" s="32"/>
      <c r="UGV78" s="32"/>
      <c r="UGW78" s="32"/>
      <c r="UGX78" s="32"/>
      <c r="UGY78" s="32"/>
      <c r="UGZ78" s="32"/>
      <c r="UHA78" s="32"/>
      <c r="UHB78" s="32"/>
      <c r="UHC78" s="32"/>
      <c r="UHD78" s="32"/>
      <c r="UHE78" s="32"/>
      <c r="UHF78" s="32"/>
      <c r="UHG78" s="32"/>
      <c r="UHH78" s="32"/>
      <c r="UHI78" s="32"/>
      <c r="UHJ78" s="32"/>
      <c r="UHK78" s="32"/>
      <c r="UHL78" s="32"/>
      <c r="UHM78" s="32"/>
      <c r="UHN78" s="32"/>
      <c r="UHO78" s="32"/>
      <c r="UHP78" s="32"/>
      <c r="UHQ78" s="32"/>
      <c r="UHR78" s="32"/>
      <c r="UHS78" s="32"/>
      <c r="UHT78" s="32"/>
      <c r="UHU78" s="32"/>
      <c r="UHV78" s="32"/>
      <c r="UHW78" s="32"/>
      <c r="UHX78" s="32"/>
      <c r="UHY78" s="32"/>
      <c r="UHZ78" s="32"/>
      <c r="UIA78" s="32"/>
      <c r="UIB78" s="32"/>
      <c r="UIC78" s="32"/>
      <c r="UID78" s="32"/>
      <c r="UIE78" s="32"/>
      <c r="UIF78" s="32"/>
      <c r="UIG78" s="32"/>
      <c r="UIH78" s="32"/>
      <c r="UII78" s="32"/>
      <c r="UIJ78" s="32"/>
      <c r="UIK78" s="32"/>
      <c r="UIL78" s="32"/>
      <c r="UIM78" s="32"/>
      <c r="UIN78" s="32"/>
      <c r="UIO78" s="32"/>
      <c r="UIP78" s="32"/>
      <c r="UIQ78" s="32"/>
      <c r="UIR78" s="32"/>
      <c r="UIS78" s="32"/>
      <c r="UIT78" s="32"/>
      <c r="UIU78" s="32"/>
      <c r="UIV78" s="32"/>
      <c r="UIW78" s="32"/>
      <c r="UIX78" s="32"/>
      <c r="UIY78" s="32"/>
      <c r="UIZ78" s="32"/>
      <c r="UJA78" s="32"/>
      <c r="UJB78" s="32"/>
      <c r="UJC78" s="32"/>
      <c r="UJD78" s="32"/>
      <c r="UJE78" s="32"/>
      <c r="UJF78" s="32"/>
      <c r="UJG78" s="32"/>
      <c r="UJH78" s="32"/>
      <c r="UJI78" s="32"/>
      <c r="UJJ78" s="32"/>
      <c r="UJK78" s="32"/>
      <c r="UJL78" s="32"/>
      <c r="UJM78" s="32"/>
      <c r="UJN78" s="32"/>
      <c r="UJO78" s="32"/>
      <c r="UJP78" s="32"/>
      <c r="UJQ78" s="32"/>
      <c r="UJR78" s="32"/>
      <c r="UJS78" s="32"/>
      <c r="UJT78" s="32"/>
      <c r="UJU78" s="32"/>
      <c r="UJV78" s="32"/>
      <c r="UJW78" s="32"/>
      <c r="UJX78" s="32"/>
      <c r="UJY78" s="32"/>
      <c r="UJZ78" s="32"/>
      <c r="UKA78" s="32"/>
      <c r="UKB78" s="32"/>
      <c r="UKC78" s="32"/>
      <c r="UKD78" s="32"/>
      <c r="UKE78" s="32"/>
      <c r="UKF78" s="32"/>
      <c r="UKG78" s="32"/>
      <c r="UKH78" s="32"/>
      <c r="UKI78" s="32"/>
      <c r="UKJ78" s="32"/>
      <c r="UKK78" s="32"/>
      <c r="UKL78" s="32"/>
      <c r="UKM78" s="32"/>
      <c r="UKN78" s="32"/>
      <c r="UKO78" s="32"/>
      <c r="UKP78" s="32"/>
      <c r="UKQ78" s="32"/>
      <c r="UKR78" s="32"/>
      <c r="UKS78" s="32"/>
      <c r="UKT78" s="32"/>
      <c r="UKU78" s="32"/>
      <c r="UKV78" s="32"/>
      <c r="UKW78" s="32"/>
      <c r="UKX78" s="32"/>
      <c r="UKY78" s="32"/>
      <c r="UKZ78" s="32"/>
      <c r="ULA78" s="32"/>
      <c r="ULB78" s="32"/>
      <c r="ULC78" s="32"/>
      <c r="ULD78" s="32"/>
      <c r="ULE78" s="32"/>
      <c r="ULF78" s="32"/>
      <c r="ULG78" s="32"/>
      <c r="ULH78" s="32"/>
      <c r="ULI78" s="32"/>
      <c r="ULJ78" s="32"/>
      <c r="ULK78" s="32"/>
      <c r="ULL78" s="32"/>
      <c r="ULM78" s="32"/>
      <c r="ULN78" s="32"/>
      <c r="ULO78" s="32"/>
      <c r="ULP78" s="32"/>
      <c r="ULQ78" s="32"/>
      <c r="ULR78" s="32"/>
      <c r="ULS78" s="32"/>
      <c r="ULT78" s="32"/>
      <c r="ULU78" s="32"/>
      <c r="ULV78" s="32"/>
      <c r="ULW78" s="32"/>
      <c r="ULX78" s="32"/>
      <c r="ULY78" s="32"/>
      <c r="ULZ78" s="32"/>
      <c r="UMA78" s="32"/>
      <c r="UMB78" s="32"/>
      <c r="UMC78" s="32"/>
      <c r="UMD78" s="32"/>
      <c r="UME78" s="32"/>
      <c r="UMF78" s="32"/>
      <c r="UMG78" s="32"/>
      <c r="UMH78" s="32"/>
      <c r="UMI78" s="32"/>
      <c r="UMJ78" s="32"/>
      <c r="UMK78" s="32"/>
      <c r="UML78" s="32"/>
      <c r="UMM78" s="32"/>
      <c r="UMN78" s="32"/>
      <c r="UMO78" s="32"/>
      <c r="UMP78" s="32"/>
      <c r="UMQ78" s="32"/>
      <c r="UMR78" s="32"/>
      <c r="UMS78" s="32"/>
      <c r="UMT78" s="32"/>
      <c r="UMU78" s="32"/>
      <c r="UMV78" s="32"/>
      <c r="UMW78" s="32"/>
      <c r="UMX78" s="32"/>
      <c r="UMY78" s="32"/>
      <c r="UMZ78" s="32"/>
      <c r="UNA78" s="32"/>
      <c r="UNB78" s="32"/>
      <c r="UNC78" s="32"/>
      <c r="UND78" s="32"/>
      <c r="UNE78" s="32"/>
      <c r="UNF78" s="32"/>
      <c r="UNG78" s="32"/>
      <c r="UNH78" s="32"/>
      <c r="UNI78" s="32"/>
      <c r="UNJ78" s="32"/>
      <c r="UNK78" s="32"/>
      <c r="UNL78" s="32"/>
      <c r="UNM78" s="32"/>
      <c r="UNN78" s="32"/>
      <c r="UNO78" s="32"/>
      <c r="UNP78" s="32"/>
      <c r="UNQ78" s="32"/>
      <c r="UNR78" s="32"/>
      <c r="UNS78" s="32"/>
      <c r="UNT78" s="32"/>
      <c r="UNU78" s="32"/>
      <c r="UNV78" s="32"/>
      <c r="UNW78" s="32"/>
      <c r="UNX78" s="32"/>
      <c r="UNY78" s="32"/>
      <c r="UNZ78" s="32"/>
      <c r="UOA78" s="32"/>
      <c r="UOB78" s="32"/>
      <c r="UOC78" s="32"/>
      <c r="UOD78" s="32"/>
      <c r="UOE78" s="32"/>
      <c r="UOF78" s="32"/>
      <c r="UOG78" s="32"/>
      <c r="UOH78" s="32"/>
      <c r="UOI78" s="32"/>
      <c r="UOJ78" s="32"/>
      <c r="UOK78" s="32"/>
      <c r="UOL78" s="32"/>
      <c r="UOM78" s="32"/>
      <c r="UON78" s="32"/>
      <c r="UOO78" s="32"/>
      <c r="UOP78" s="32"/>
      <c r="UOQ78" s="32"/>
      <c r="UOR78" s="32"/>
      <c r="UOS78" s="32"/>
      <c r="UOT78" s="32"/>
      <c r="UOU78" s="32"/>
      <c r="UOV78" s="32"/>
      <c r="UOW78" s="32"/>
      <c r="UOX78" s="32"/>
      <c r="UOY78" s="32"/>
      <c r="UOZ78" s="32"/>
      <c r="UPA78" s="32"/>
      <c r="UPB78" s="32"/>
      <c r="UPC78" s="32"/>
      <c r="UPD78" s="32"/>
      <c r="UPE78" s="32"/>
      <c r="UPF78" s="32"/>
      <c r="UPG78" s="32"/>
      <c r="UPH78" s="32"/>
      <c r="UPI78" s="32"/>
      <c r="UPJ78" s="32"/>
      <c r="UPK78" s="32"/>
      <c r="UPL78" s="32"/>
      <c r="UPM78" s="32"/>
      <c r="UPN78" s="32"/>
      <c r="UPO78" s="32"/>
      <c r="UPP78" s="32"/>
      <c r="UPQ78" s="32"/>
      <c r="UPR78" s="32"/>
      <c r="UPS78" s="32"/>
      <c r="UPT78" s="32"/>
      <c r="UPU78" s="32"/>
      <c r="UPV78" s="32"/>
      <c r="UPW78" s="32"/>
      <c r="UPX78" s="32"/>
      <c r="UPY78" s="32"/>
      <c r="UPZ78" s="32"/>
      <c r="UQA78" s="32"/>
      <c r="UQB78" s="32"/>
      <c r="UQC78" s="32"/>
      <c r="UQD78" s="32"/>
      <c r="UQE78" s="32"/>
      <c r="UQF78" s="32"/>
      <c r="UQG78" s="32"/>
      <c r="UQH78" s="32"/>
      <c r="UQI78" s="32"/>
      <c r="UQJ78" s="32"/>
      <c r="UQK78" s="32"/>
      <c r="UQL78" s="32"/>
      <c r="UQM78" s="32"/>
      <c r="UQN78" s="32"/>
      <c r="UQO78" s="32"/>
      <c r="UQP78" s="32"/>
      <c r="UQQ78" s="32"/>
      <c r="UQR78" s="32"/>
      <c r="UQS78" s="32"/>
      <c r="UQT78" s="32"/>
      <c r="UQU78" s="32"/>
      <c r="UQV78" s="32"/>
      <c r="UQW78" s="32"/>
      <c r="UQX78" s="32"/>
      <c r="UQY78" s="32"/>
      <c r="UQZ78" s="32"/>
      <c r="URA78" s="32"/>
      <c r="URB78" s="32"/>
      <c r="URC78" s="32"/>
      <c r="URD78" s="32"/>
      <c r="URE78" s="32"/>
      <c r="URF78" s="32"/>
      <c r="URG78" s="32"/>
      <c r="URH78" s="32"/>
      <c r="URI78" s="32"/>
      <c r="URJ78" s="32"/>
      <c r="URK78" s="32"/>
      <c r="URL78" s="32"/>
      <c r="URM78" s="32"/>
      <c r="URN78" s="32"/>
      <c r="URO78" s="32"/>
      <c r="URP78" s="32"/>
      <c r="URQ78" s="32"/>
      <c r="URR78" s="32"/>
      <c r="URS78" s="32"/>
      <c r="URT78" s="32"/>
      <c r="URU78" s="32"/>
      <c r="URV78" s="32"/>
      <c r="URW78" s="32"/>
      <c r="URX78" s="32"/>
      <c r="URY78" s="32"/>
      <c r="URZ78" s="32"/>
      <c r="USA78" s="32"/>
      <c r="USB78" s="32"/>
      <c r="USC78" s="32"/>
      <c r="USD78" s="32"/>
      <c r="USE78" s="32"/>
      <c r="USF78" s="32"/>
      <c r="USG78" s="32"/>
      <c r="USH78" s="32"/>
      <c r="USI78" s="32"/>
      <c r="USJ78" s="32"/>
      <c r="USK78" s="32"/>
      <c r="USL78" s="32"/>
      <c r="USM78" s="32"/>
      <c r="USN78" s="32"/>
      <c r="USO78" s="32"/>
      <c r="USP78" s="32"/>
      <c r="USQ78" s="32"/>
      <c r="USR78" s="32"/>
      <c r="USS78" s="32"/>
      <c r="UST78" s="32"/>
      <c r="USU78" s="32"/>
      <c r="USV78" s="32"/>
      <c r="USW78" s="32"/>
      <c r="USX78" s="32"/>
      <c r="USY78" s="32"/>
      <c r="USZ78" s="32"/>
      <c r="UTA78" s="32"/>
      <c r="UTB78" s="32"/>
      <c r="UTC78" s="32"/>
      <c r="UTD78" s="32"/>
      <c r="UTE78" s="32"/>
      <c r="UTF78" s="32"/>
      <c r="UTG78" s="32"/>
      <c r="UTH78" s="32"/>
      <c r="UTI78" s="32"/>
      <c r="UTJ78" s="32"/>
      <c r="UTK78" s="32"/>
      <c r="UTL78" s="32"/>
      <c r="UTM78" s="32"/>
      <c r="UTN78" s="32"/>
      <c r="UTO78" s="32"/>
      <c r="UTP78" s="32"/>
      <c r="UTQ78" s="32"/>
      <c r="UTR78" s="32"/>
      <c r="UTS78" s="32"/>
      <c r="UTT78" s="32"/>
      <c r="UTU78" s="32"/>
      <c r="UTV78" s="32"/>
      <c r="UTW78" s="32"/>
      <c r="UTX78" s="32"/>
      <c r="UTY78" s="32"/>
      <c r="UTZ78" s="32"/>
      <c r="UUA78" s="32"/>
      <c r="UUB78" s="32"/>
      <c r="UUC78" s="32"/>
      <c r="UUD78" s="32"/>
      <c r="UUE78" s="32"/>
      <c r="UUF78" s="32"/>
      <c r="UUG78" s="32"/>
      <c r="UUH78" s="32"/>
      <c r="UUI78" s="32"/>
      <c r="UUJ78" s="32"/>
      <c r="UUK78" s="32"/>
      <c r="UUL78" s="32"/>
      <c r="UUM78" s="32"/>
      <c r="UUN78" s="32"/>
      <c r="UUO78" s="32"/>
      <c r="UUP78" s="32"/>
      <c r="UUQ78" s="32"/>
      <c r="UUR78" s="32"/>
      <c r="UUS78" s="32"/>
      <c r="UUT78" s="32"/>
      <c r="UUU78" s="32"/>
      <c r="UUV78" s="32"/>
      <c r="UUW78" s="32"/>
      <c r="UUX78" s="32"/>
      <c r="UUY78" s="32"/>
      <c r="UUZ78" s="32"/>
      <c r="UVA78" s="32"/>
      <c r="UVB78" s="32"/>
      <c r="UVC78" s="32"/>
      <c r="UVD78" s="32"/>
      <c r="UVE78" s="32"/>
      <c r="UVF78" s="32"/>
      <c r="UVG78" s="32"/>
      <c r="UVH78" s="32"/>
      <c r="UVI78" s="32"/>
      <c r="UVJ78" s="32"/>
      <c r="UVK78" s="32"/>
      <c r="UVL78" s="32"/>
      <c r="UVM78" s="32"/>
      <c r="UVN78" s="32"/>
      <c r="UVO78" s="32"/>
      <c r="UVP78" s="32"/>
      <c r="UVQ78" s="32"/>
      <c r="UVR78" s="32"/>
      <c r="UVS78" s="32"/>
      <c r="UVT78" s="32"/>
      <c r="UVU78" s="32"/>
      <c r="UVV78" s="32"/>
      <c r="UVW78" s="32"/>
      <c r="UVX78" s="32"/>
      <c r="UVY78" s="32"/>
      <c r="UVZ78" s="32"/>
      <c r="UWA78" s="32"/>
      <c r="UWB78" s="32"/>
      <c r="UWC78" s="32"/>
      <c r="UWD78" s="32"/>
      <c r="UWE78" s="32"/>
      <c r="UWF78" s="32"/>
      <c r="UWG78" s="32"/>
      <c r="UWH78" s="32"/>
      <c r="UWI78" s="32"/>
      <c r="UWJ78" s="32"/>
      <c r="UWK78" s="32"/>
      <c r="UWL78" s="32"/>
      <c r="UWM78" s="32"/>
      <c r="UWN78" s="32"/>
      <c r="UWO78" s="32"/>
      <c r="UWP78" s="32"/>
      <c r="UWQ78" s="32"/>
      <c r="UWR78" s="32"/>
      <c r="UWS78" s="32"/>
      <c r="UWT78" s="32"/>
      <c r="UWU78" s="32"/>
      <c r="UWV78" s="32"/>
      <c r="UWW78" s="32"/>
      <c r="UWX78" s="32"/>
      <c r="UWY78" s="32"/>
      <c r="UWZ78" s="32"/>
      <c r="UXA78" s="32"/>
      <c r="UXB78" s="32"/>
      <c r="UXC78" s="32"/>
      <c r="UXD78" s="32"/>
      <c r="UXE78" s="32"/>
      <c r="UXF78" s="32"/>
      <c r="UXG78" s="32"/>
      <c r="UXH78" s="32"/>
      <c r="UXI78" s="32"/>
      <c r="UXJ78" s="32"/>
      <c r="UXK78" s="32"/>
      <c r="UXL78" s="32"/>
      <c r="UXM78" s="32"/>
      <c r="UXN78" s="32"/>
      <c r="UXO78" s="32"/>
      <c r="UXP78" s="32"/>
      <c r="UXQ78" s="32"/>
      <c r="UXR78" s="32"/>
      <c r="UXS78" s="32"/>
      <c r="UXT78" s="32"/>
      <c r="UXU78" s="32"/>
      <c r="UXV78" s="32"/>
      <c r="UXW78" s="32"/>
      <c r="UXX78" s="32"/>
      <c r="UXY78" s="32"/>
      <c r="UXZ78" s="32"/>
      <c r="UYA78" s="32"/>
      <c r="UYB78" s="32"/>
      <c r="UYC78" s="32"/>
      <c r="UYD78" s="32"/>
      <c r="UYE78" s="32"/>
      <c r="UYF78" s="32"/>
      <c r="UYG78" s="32"/>
      <c r="UYH78" s="32"/>
      <c r="UYI78" s="32"/>
      <c r="UYJ78" s="32"/>
      <c r="UYK78" s="32"/>
      <c r="UYL78" s="32"/>
      <c r="UYM78" s="32"/>
      <c r="UYN78" s="32"/>
      <c r="UYO78" s="32"/>
      <c r="UYP78" s="32"/>
      <c r="UYQ78" s="32"/>
      <c r="UYR78" s="32"/>
      <c r="UYS78" s="32"/>
      <c r="UYT78" s="32"/>
      <c r="UYU78" s="32"/>
      <c r="UYV78" s="32"/>
      <c r="UYW78" s="32"/>
      <c r="UYX78" s="32"/>
      <c r="UYY78" s="32"/>
      <c r="UYZ78" s="32"/>
      <c r="UZA78" s="32"/>
      <c r="UZB78" s="32"/>
      <c r="UZC78" s="32"/>
      <c r="UZD78" s="32"/>
      <c r="UZE78" s="32"/>
      <c r="UZF78" s="32"/>
      <c r="UZG78" s="32"/>
      <c r="UZH78" s="32"/>
      <c r="UZI78" s="32"/>
      <c r="UZJ78" s="32"/>
      <c r="UZK78" s="32"/>
      <c r="UZL78" s="32"/>
      <c r="UZM78" s="32"/>
      <c r="UZN78" s="32"/>
      <c r="UZO78" s="32"/>
      <c r="UZP78" s="32"/>
      <c r="UZQ78" s="32"/>
      <c r="UZR78" s="32"/>
      <c r="UZS78" s="32"/>
      <c r="UZT78" s="32"/>
      <c r="UZU78" s="32"/>
      <c r="UZV78" s="32"/>
      <c r="UZW78" s="32"/>
      <c r="UZX78" s="32"/>
      <c r="UZY78" s="32"/>
      <c r="UZZ78" s="32"/>
      <c r="VAA78" s="32"/>
      <c r="VAB78" s="32"/>
      <c r="VAC78" s="32"/>
      <c r="VAD78" s="32"/>
      <c r="VAE78" s="32"/>
      <c r="VAF78" s="32"/>
      <c r="VAG78" s="32"/>
      <c r="VAH78" s="32"/>
      <c r="VAI78" s="32"/>
      <c r="VAJ78" s="32"/>
      <c r="VAK78" s="32"/>
      <c r="VAL78" s="32"/>
      <c r="VAM78" s="32"/>
      <c r="VAN78" s="32"/>
      <c r="VAO78" s="32"/>
      <c r="VAP78" s="32"/>
      <c r="VAQ78" s="32"/>
      <c r="VAR78" s="32"/>
      <c r="VAS78" s="32"/>
      <c r="VAT78" s="32"/>
      <c r="VAU78" s="32"/>
      <c r="VAV78" s="32"/>
      <c r="VAW78" s="32"/>
      <c r="VAX78" s="32"/>
      <c r="VAY78" s="32"/>
      <c r="VAZ78" s="32"/>
      <c r="VBA78" s="32"/>
      <c r="VBB78" s="32"/>
      <c r="VBC78" s="32"/>
      <c r="VBD78" s="32"/>
      <c r="VBE78" s="32"/>
      <c r="VBF78" s="32"/>
      <c r="VBG78" s="32"/>
      <c r="VBH78" s="32"/>
      <c r="VBI78" s="32"/>
      <c r="VBJ78" s="32"/>
      <c r="VBK78" s="32"/>
      <c r="VBL78" s="32"/>
      <c r="VBM78" s="32"/>
      <c r="VBN78" s="32"/>
      <c r="VBO78" s="32"/>
      <c r="VBP78" s="32"/>
      <c r="VBQ78" s="32"/>
      <c r="VBR78" s="32"/>
      <c r="VBS78" s="32"/>
      <c r="VBT78" s="32"/>
      <c r="VBU78" s="32"/>
      <c r="VBV78" s="32"/>
      <c r="VBW78" s="32"/>
      <c r="VBX78" s="32"/>
      <c r="VBY78" s="32"/>
      <c r="VBZ78" s="32"/>
      <c r="VCA78" s="32"/>
      <c r="VCB78" s="32"/>
      <c r="VCC78" s="32"/>
      <c r="VCD78" s="32"/>
      <c r="VCE78" s="32"/>
      <c r="VCF78" s="32"/>
      <c r="VCG78" s="32"/>
      <c r="VCH78" s="32"/>
      <c r="VCI78" s="32"/>
      <c r="VCJ78" s="32"/>
      <c r="VCK78" s="32"/>
      <c r="VCL78" s="32"/>
      <c r="VCM78" s="32"/>
      <c r="VCN78" s="32"/>
      <c r="VCO78" s="32"/>
      <c r="VCP78" s="32"/>
      <c r="VCQ78" s="32"/>
      <c r="VCR78" s="32"/>
      <c r="VCS78" s="32"/>
      <c r="VCT78" s="32"/>
      <c r="VCU78" s="32"/>
      <c r="VCV78" s="32"/>
      <c r="VCW78" s="32"/>
      <c r="VCX78" s="32"/>
      <c r="VCY78" s="32"/>
      <c r="VCZ78" s="32"/>
      <c r="VDA78" s="32"/>
      <c r="VDB78" s="32"/>
      <c r="VDC78" s="32"/>
      <c r="VDD78" s="32"/>
      <c r="VDE78" s="32"/>
      <c r="VDF78" s="32"/>
      <c r="VDG78" s="32"/>
      <c r="VDH78" s="32"/>
      <c r="VDI78" s="32"/>
      <c r="VDJ78" s="32"/>
      <c r="VDK78" s="32"/>
      <c r="VDL78" s="32"/>
      <c r="VDM78" s="32"/>
      <c r="VDN78" s="32"/>
      <c r="VDO78" s="32"/>
      <c r="VDP78" s="32"/>
      <c r="VDQ78" s="32"/>
      <c r="VDR78" s="32"/>
      <c r="VDS78" s="32"/>
      <c r="VDT78" s="32"/>
      <c r="VDU78" s="32"/>
      <c r="VDV78" s="32"/>
      <c r="VDW78" s="32"/>
      <c r="VDX78" s="32"/>
      <c r="VDY78" s="32"/>
      <c r="VDZ78" s="32"/>
      <c r="VEA78" s="32"/>
      <c r="VEB78" s="32"/>
      <c r="VEC78" s="32"/>
      <c r="VED78" s="32"/>
      <c r="VEE78" s="32"/>
      <c r="VEF78" s="32"/>
      <c r="VEG78" s="32"/>
      <c r="VEH78" s="32"/>
      <c r="VEI78" s="32"/>
      <c r="VEJ78" s="32"/>
      <c r="VEK78" s="32"/>
      <c r="VEL78" s="32"/>
      <c r="VEM78" s="32"/>
      <c r="VEN78" s="32"/>
      <c r="VEO78" s="32"/>
      <c r="VEP78" s="32"/>
      <c r="VEQ78" s="32"/>
      <c r="VER78" s="32"/>
      <c r="VES78" s="32"/>
      <c r="VET78" s="32"/>
      <c r="VEU78" s="32"/>
      <c r="VEV78" s="32"/>
      <c r="VEW78" s="32"/>
      <c r="VEX78" s="32"/>
      <c r="VEY78" s="32"/>
      <c r="VEZ78" s="32"/>
      <c r="VFA78" s="32"/>
      <c r="VFB78" s="32"/>
      <c r="VFC78" s="32"/>
      <c r="VFD78" s="32"/>
      <c r="VFE78" s="32"/>
      <c r="VFF78" s="32"/>
      <c r="VFG78" s="32"/>
      <c r="VFH78" s="32"/>
      <c r="VFI78" s="32"/>
      <c r="VFJ78" s="32"/>
      <c r="VFK78" s="32"/>
      <c r="VFL78" s="32"/>
      <c r="VFM78" s="32"/>
      <c r="VFN78" s="32"/>
      <c r="VFO78" s="32"/>
      <c r="VFP78" s="32"/>
      <c r="VFQ78" s="32"/>
      <c r="VFR78" s="32"/>
      <c r="VFS78" s="32"/>
      <c r="VFT78" s="32"/>
      <c r="VFU78" s="32"/>
      <c r="VFV78" s="32"/>
      <c r="VFW78" s="32"/>
      <c r="VFX78" s="32"/>
      <c r="VFY78" s="32"/>
      <c r="VFZ78" s="32"/>
      <c r="VGA78" s="32"/>
      <c r="VGB78" s="32"/>
      <c r="VGC78" s="32"/>
      <c r="VGD78" s="32"/>
      <c r="VGE78" s="32"/>
      <c r="VGF78" s="32"/>
      <c r="VGG78" s="32"/>
      <c r="VGH78" s="32"/>
      <c r="VGI78" s="32"/>
      <c r="VGJ78" s="32"/>
      <c r="VGK78" s="32"/>
      <c r="VGL78" s="32"/>
      <c r="VGM78" s="32"/>
      <c r="VGN78" s="32"/>
      <c r="VGO78" s="32"/>
      <c r="VGP78" s="32"/>
      <c r="VGQ78" s="32"/>
      <c r="VGR78" s="32"/>
      <c r="VGS78" s="32"/>
      <c r="VGT78" s="32"/>
      <c r="VGU78" s="32"/>
      <c r="VGV78" s="32"/>
      <c r="VGW78" s="32"/>
      <c r="VGX78" s="32"/>
      <c r="VGY78" s="32"/>
      <c r="VGZ78" s="32"/>
      <c r="VHA78" s="32"/>
      <c r="VHB78" s="32"/>
      <c r="VHC78" s="32"/>
      <c r="VHD78" s="32"/>
      <c r="VHE78" s="32"/>
      <c r="VHF78" s="32"/>
      <c r="VHG78" s="32"/>
      <c r="VHH78" s="32"/>
      <c r="VHI78" s="32"/>
      <c r="VHJ78" s="32"/>
      <c r="VHK78" s="32"/>
      <c r="VHL78" s="32"/>
      <c r="VHM78" s="32"/>
      <c r="VHN78" s="32"/>
      <c r="VHO78" s="32"/>
      <c r="VHP78" s="32"/>
      <c r="VHQ78" s="32"/>
      <c r="VHR78" s="32"/>
      <c r="VHS78" s="32"/>
      <c r="VHT78" s="32"/>
      <c r="VHU78" s="32"/>
      <c r="VHV78" s="32"/>
      <c r="VHW78" s="32"/>
      <c r="VHX78" s="32"/>
      <c r="VHY78" s="32"/>
      <c r="VHZ78" s="32"/>
      <c r="VIA78" s="32"/>
      <c r="VIB78" s="32"/>
      <c r="VIC78" s="32"/>
      <c r="VID78" s="32"/>
      <c r="VIE78" s="32"/>
      <c r="VIF78" s="32"/>
      <c r="VIG78" s="32"/>
      <c r="VIH78" s="32"/>
      <c r="VII78" s="32"/>
      <c r="VIJ78" s="32"/>
      <c r="VIK78" s="32"/>
      <c r="VIL78" s="32"/>
      <c r="VIM78" s="32"/>
      <c r="VIN78" s="32"/>
      <c r="VIO78" s="32"/>
      <c r="VIP78" s="32"/>
      <c r="VIQ78" s="32"/>
      <c r="VIR78" s="32"/>
      <c r="VIS78" s="32"/>
      <c r="VIT78" s="32"/>
      <c r="VIU78" s="32"/>
      <c r="VIV78" s="32"/>
      <c r="VIW78" s="32"/>
      <c r="VIX78" s="32"/>
      <c r="VIY78" s="32"/>
      <c r="VIZ78" s="32"/>
      <c r="VJA78" s="32"/>
      <c r="VJB78" s="32"/>
      <c r="VJC78" s="32"/>
      <c r="VJD78" s="32"/>
      <c r="VJE78" s="32"/>
      <c r="VJF78" s="32"/>
      <c r="VJG78" s="32"/>
      <c r="VJH78" s="32"/>
      <c r="VJI78" s="32"/>
      <c r="VJJ78" s="32"/>
      <c r="VJK78" s="32"/>
      <c r="VJL78" s="32"/>
      <c r="VJM78" s="32"/>
      <c r="VJN78" s="32"/>
      <c r="VJO78" s="32"/>
      <c r="VJP78" s="32"/>
      <c r="VJQ78" s="32"/>
      <c r="VJR78" s="32"/>
      <c r="VJS78" s="32"/>
      <c r="VJT78" s="32"/>
      <c r="VJU78" s="32"/>
      <c r="VJV78" s="32"/>
      <c r="VJW78" s="32"/>
      <c r="VJX78" s="32"/>
      <c r="VJY78" s="32"/>
      <c r="VJZ78" s="32"/>
      <c r="VKA78" s="32"/>
      <c r="VKB78" s="32"/>
      <c r="VKC78" s="32"/>
      <c r="VKD78" s="32"/>
      <c r="VKE78" s="32"/>
      <c r="VKF78" s="32"/>
      <c r="VKG78" s="32"/>
      <c r="VKH78" s="32"/>
      <c r="VKI78" s="32"/>
      <c r="VKJ78" s="32"/>
      <c r="VKK78" s="32"/>
      <c r="VKL78" s="32"/>
      <c r="VKM78" s="32"/>
      <c r="VKN78" s="32"/>
      <c r="VKO78" s="32"/>
      <c r="VKP78" s="32"/>
      <c r="VKQ78" s="32"/>
      <c r="VKR78" s="32"/>
      <c r="VKS78" s="32"/>
      <c r="VKT78" s="32"/>
      <c r="VKU78" s="32"/>
      <c r="VKV78" s="32"/>
      <c r="VKW78" s="32"/>
      <c r="VKX78" s="32"/>
      <c r="VKY78" s="32"/>
      <c r="VKZ78" s="32"/>
      <c r="VLA78" s="32"/>
      <c r="VLB78" s="32"/>
      <c r="VLC78" s="32"/>
      <c r="VLD78" s="32"/>
      <c r="VLE78" s="32"/>
      <c r="VLF78" s="32"/>
      <c r="VLG78" s="32"/>
      <c r="VLH78" s="32"/>
      <c r="VLI78" s="32"/>
      <c r="VLJ78" s="32"/>
      <c r="VLK78" s="32"/>
      <c r="VLL78" s="32"/>
      <c r="VLM78" s="32"/>
      <c r="VLN78" s="32"/>
      <c r="VLO78" s="32"/>
      <c r="VLP78" s="32"/>
      <c r="VLQ78" s="32"/>
      <c r="VLR78" s="32"/>
      <c r="VLS78" s="32"/>
      <c r="VLT78" s="32"/>
      <c r="VLU78" s="32"/>
      <c r="VLV78" s="32"/>
      <c r="VLW78" s="32"/>
      <c r="VLX78" s="32"/>
      <c r="VLY78" s="32"/>
      <c r="VLZ78" s="32"/>
      <c r="VMA78" s="32"/>
      <c r="VMB78" s="32"/>
      <c r="VMC78" s="32"/>
      <c r="VMD78" s="32"/>
      <c r="VME78" s="32"/>
      <c r="VMF78" s="32"/>
      <c r="VMG78" s="32"/>
      <c r="VMH78" s="32"/>
      <c r="VMI78" s="32"/>
      <c r="VMJ78" s="32"/>
      <c r="VMK78" s="32"/>
      <c r="VML78" s="32"/>
      <c r="VMM78" s="32"/>
      <c r="VMN78" s="32"/>
      <c r="VMO78" s="32"/>
      <c r="VMP78" s="32"/>
      <c r="VMQ78" s="32"/>
      <c r="VMR78" s="32"/>
      <c r="VMS78" s="32"/>
      <c r="VMT78" s="32"/>
      <c r="VMU78" s="32"/>
      <c r="VMV78" s="32"/>
      <c r="VMW78" s="32"/>
      <c r="VMX78" s="32"/>
      <c r="VMY78" s="32"/>
      <c r="VMZ78" s="32"/>
      <c r="VNA78" s="32"/>
      <c r="VNB78" s="32"/>
      <c r="VNC78" s="32"/>
      <c r="VND78" s="32"/>
      <c r="VNE78" s="32"/>
      <c r="VNF78" s="32"/>
      <c r="VNG78" s="32"/>
      <c r="VNH78" s="32"/>
      <c r="VNI78" s="32"/>
      <c r="VNJ78" s="32"/>
      <c r="VNK78" s="32"/>
      <c r="VNL78" s="32"/>
      <c r="VNM78" s="32"/>
      <c r="VNN78" s="32"/>
      <c r="VNO78" s="32"/>
      <c r="VNP78" s="32"/>
      <c r="VNQ78" s="32"/>
      <c r="VNR78" s="32"/>
      <c r="VNS78" s="32"/>
      <c r="VNT78" s="32"/>
      <c r="VNU78" s="32"/>
      <c r="VNV78" s="32"/>
      <c r="VNW78" s="32"/>
      <c r="VNX78" s="32"/>
      <c r="VNY78" s="32"/>
      <c r="VNZ78" s="32"/>
      <c r="VOA78" s="32"/>
      <c r="VOB78" s="32"/>
      <c r="VOC78" s="32"/>
      <c r="VOD78" s="32"/>
      <c r="VOE78" s="32"/>
      <c r="VOF78" s="32"/>
      <c r="VOG78" s="32"/>
      <c r="VOH78" s="32"/>
      <c r="VOI78" s="32"/>
      <c r="VOJ78" s="32"/>
      <c r="VOK78" s="32"/>
      <c r="VOL78" s="32"/>
      <c r="VOM78" s="32"/>
      <c r="VON78" s="32"/>
      <c r="VOO78" s="32"/>
      <c r="VOP78" s="32"/>
      <c r="VOQ78" s="32"/>
      <c r="VOR78" s="32"/>
      <c r="VOS78" s="32"/>
      <c r="VOT78" s="32"/>
      <c r="VOU78" s="32"/>
      <c r="VOV78" s="32"/>
      <c r="VOW78" s="32"/>
      <c r="VOX78" s="32"/>
      <c r="VOY78" s="32"/>
      <c r="VOZ78" s="32"/>
      <c r="VPA78" s="32"/>
      <c r="VPB78" s="32"/>
      <c r="VPC78" s="32"/>
      <c r="VPD78" s="32"/>
      <c r="VPE78" s="32"/>
      <c r="VPF78" s="32"/>
      <c r="VPG78" s="32"/>
      <c r="VPH78" s="32"/>
      <c r="VPI78" s="32"/>
      <c r="VPJ78" s="32"/>
      <c r="VPK78" s="32"/>
      <c r="VPL78" s="32"/>
      <c r="VPM78" s="32"/>
      <c r="VPN78" s="32"/>
      <c r="VPO78" s="32"/>
      <c r="VPP78" s="32"/>
      <c r="VPQ78" s="32"/>
      <c r="VPR78" s="32"/>
      <c r="VPS78" s="32"/>
      <c r="VPT78" s="32"/>
      <c r="VPU78" s="32"/>
      <c r="VPV78" s="32"/>
      <c r="VPW78" s="32"/>
      <c r="VPX78" s="32"/>
      <c r="VPY78" s="32"/>
      <c r="VPZ78" s="32"/>
      <c r="VQA78" s="32"/>
      <c r="VQB78" s="32"/>
      <c r="VQC78" s="32"/>
      <c r="VQD78" s="32"/>
      <c r="VQE78" s="32"/>
      <c r="VQF78" s="32"/>
      <c r="VQG78" s="32"/>
      <c r="VQH78" s="32"/>
      <c r="VQI78" s="32"/>
      <c r="VQJ78" s="32"/>
      <c r="VQK78" s="32"/>
      <c r="VQL78" s="32"/>
      <c r="VQM78" s="32"/>
      <c r="VQN78" s="32"/>
      <c r="VQO78" s="32"/>
      <c r="VQP78" s="32"/>
      <c r="VQQ78" s="32"/>
      <c r="VQR78" s="32"/>
      <c r="VQS78" s="32"/>
      <c r="VQT78" s="32"/>
      <c r="VQU78" s="32"/>
      <c r="VQV78" s="32"/>
      <c r="VQW78" s="32"/>
      <c r="VQX78" s="32"/>
      <c r="VQY78" s="32"/>
      <c r="VQZ78" s="32"/>
      <c r="VRA78" s="32"/>
      <c r="VRB78" s="32"/>
      <c r="VRC78" s="32"/>
      <c r="VRD78" s="32"/>
      <c r="VRE78" s="32"/>
      <c r="VRF78" s="32"/>
      <c r="VRG78" s="32"/>
      <c r="VRH78" s="32"/>
      <c r="VRI78" s="32"/>
      <c r="VRJ78" s="32"/>
      <c r="VRK78" s="32"/>
      <c r="VRL78" s="32"/>
      <c r="VRM78" s="32"/>
      <c r="VRN78" s="32"/>
      <c r="VRO78" s="32"/>
      <c r="VRP78" s="32"/>
      <c r="VRQ78" s="32"/>
      <c r="VRR78" s="32"/>
      <c r="VRS78" s="32"/>
      <c r="VRT78" s="32"/>
      <c r="VRU78" s="32"/>
      <c r="VRV78" s="32"/>
      <c r="VRW78" s="32"/>
      <c r="VRX78" s="32"/>
      <c r="VRY78" s="32"/>
      <c r="VRZ78" s="32"/>
      <c r="VSA78" s="32"/>
      <c r="VSB78" s="32"/>
      <c r="VSC78" s="32"/>
      <c r="VSD78" s="32"/>
      <c r="VSE78" s="32"/>
      <c r="VSF78" s="32"/>
      <c r="VSG78" s="32"/>
      <c r="VSH78" s="32"/>
      <c r="VSI78" s="32"/>
      <c r="VSJ78" s="32"/>
      <c r="VSK78" s="32"/>
      <c r="VSL78" s="32"/>
      <c r="VSM78" s="32"/>
      <c r="VSN78" s="32"/>
      <c r="VSO78" s="32"/>
      <c r="VSP78" s="32"/>
      <c r="VSQ78" s="32"/>
      <c r="VSR78" s="32"/>
      <c r="VSS78" s="32"/>
      <c r="VST78" s="32"/>
      <c r="VSU78" s="32"/>
      <c r="VSV78" s="32"/>
      <c r="VSW78" s="32"/>
      <c r="VSX78" s="32"/>
      <c r="VSY78" s="32"/>
      <c r="VSZ78" s="32"/>
      <c r="VTA78" s="32"/>
      <c r="VTB78" s="32"/>
      <c r="VTC78" s="32"/>
      <c r="VTD78" s="32"/>
      <c r="VTE78" s="32"/>
      <c r="VTF78" s="32"/>
      <c r="VTG78" s="32"/>
      <c r="VTH78" s="32"/>
      <c r="VTI78" s="32"/>
      <c r="VTJ78" s="32"/>
      <c r="VTK78" s="32"/>
      <c r="VTL78" s="32"/>
      <c r="VTM78" s="32"/>
      <c r="VTN78" s="32"/>
      <c r="VTO78" s="32"/>
      <c r="VTP78" s="32"/>
      <c r="VTQ78" s="32"/>
      <c r="VTR78" s="32"/>
      <c r="VTS78" s="32"/>
      <c r="VTT78" s="32"/>
      <c r="VTU78" s="32"/>
      <c r="VTV78" s="32"/>
      <c r="VTW78" s="32"/>
      <c r="VTX78" s="32"/>
      <c r="VTY78" s="32"/>
      <c r="VTZ78" s="32"/>
      <c r="VUA78" s="32"/>
      <c r="VUB78" s="32"/>
      <c r="VUC78" s="32"/>
      <c r="VUD78" s="32"/>
      <c r="VUE78" s="32"/>
      <c r="VUF78" s="32"/>
      <c r="VUG78" s="32"/>
      <c r="VUH78" s="32"/>
      <c r="VUI78" s="32"/>
      <c r="VUJ78" s="32"/>
      <c r="VUK78" s="32"/>
      <c r="VUL78" s="32"/>
      <c r="VUM78" s="32"/>
      <c r="VUN78" s="32"/>
      <c r="VUO78" s="32"/>
      <c r="VUP78" s="32"/>
      <c r="VUQ78" s="32"/>
      <c r="VUR78" s="32"/>
      <c r="VUS78" s="32"/>
      <c r="VUT78" s="32"/>
      <c r="VUU78" s="32"/>
      <c r="VUV78" s="32"/>
      <c r="VUW78" s="32"/>
      <c r="VUX78" s="32"/>
      <c r="VUY78" s="32"/>
      <c r="VUZ78" s="32"/>
      <c r="VVA78" s="32"/>
      <c r="VVB78" s="32"/>
      <c r="VVC78" s="32"/>
      <c r="VVD78" s="32"/>
      <c r="VVE78" s="32"/>
      <c r="VVF78" s="32"/>
      <c r="VVG78" s="32"/>
      <c r="VVH78" s="32"/>
      <c r="VVI78" s="32"/>
      <c r="VVJ78" s="32"/>
      <c r="VVK78" s="32"/>
      <c r="VVL78" s="32"/>
      <c r="VVM78" s="32"/>
      <c r="VVN78" s="32"/>
      <c r="VVO78" s="32"/>
      <c r="VVP78" s="32"/>
      <c r="VVQ78" s="32"/>
      <c r="VVR78" s="32"/>
      <c r="VVS78" s="32"/>
      <c r="VVT78" s="32"/>
      <c r="VVU78" s="32"/>
      <c r="VVV78" s="32"/>
      <c r="VVW78" s="32"/>
      <c r="VVX78" s="32"/>
      <c r="VVY78" s="32"/>
      <c r="VVZ78" s="32"/>
      <c r="VWA78" s="32"/>
      <c r="VWB78" s="32"/>
      <c r="VWC78" s="32"/>
      <c r="VWD78" s="32"/>
      <c r="VWE78" s="32"/>
      <c r="VWF78" s="32"/>
      <c r="VWG78" s="32"/>
      <c r="VWH78" s="32"/>
      <c r="VWI78" s="32"/>
      <c r="VWJ78" s="32"/>
      <c r="VWK78" s="32"/>
      <c r="VWL78" s="32"/>
      <c r="VWM78" s="32"/>
      <c r="VWN78" s="32"/>
      <c r="VWO78" s="32"/>
      <c r="VWP78" s="32"/>
      <c r="VWQ78" s="32"/>
      <c r="VWR78" s="32"/>
      <c r="VWS78" s="32"/>
      <c r="VWT78" s="32"/>
      <c r="VWU78" s="32"/>
      <c r="VWV78" s="32"/>
      <c r="VWW78" s="32"/>
      <c r="VWX78" s="32"/>
      <c r="VWY78" s="32"/>
      <c r="VWZ78" s="32"/>
      <c r="VXA78" s="32"/>
      <c r="VXB78" s="32"/>
      <c r="VXC78" s="32"/>
      <c r="VXD78" s="32"/>
      <c r="VXE78" s="32"/>
      <c r="VXF78" s="32"/>
      <c r="VXG78" s="32"/>
      <c r="VXH78" s="32"/>
      <c r="VXI78" s="32"/>
      <c r="VXJ78" s="32"/>
      <c r="VXK78" s="32"/>
      <c r="VXL78" s="32"/>
      <c r="VXM78" s="32"/>
      <c r="VXN78" s="32"/>
      <c r="VXO78" s="32"/>
      <c r="VXP78" s="32"/>
      <c r="VXQ78" s="32"/>
      <c r="VXR78" s="32"/>
      <c r="VXS78" s="32"/>
      <c r="VXT78" s="32"/>
      <c r="VXU78" s="32"/>
      <c r="VXV78" s="32"/>
      <c r="VXW78" s="32"/>
      <c r="VXX78" s="32"/>
      <c r="VXY78" s="32"/>
      <c r="VXZ78" s="32"/>
      <c r="VYA78" s="32"/>
      <c r="VYB78" s="32"/>
      <c r="VYC78" s="32"/>
      <c r="VYD78" s="32"/>
      <c r="VYE78" s="32"/>
      <c r="VYF78" s="32"/>
      <c r="VYG78" s="32"/>
      <c r="VYH78" s="32"/>
      <c r="VYI78" s="32"/>
      <c r="VYJ78" s="32"/>
      <c r="VYK78" s="32"/>
      <c r="VYL78" s="32"/>
      <c r="VYM78" s="32"/>
      <c r="VYN78" s="32"/>
      <c r="VYO78" s="32"/>
      <c r="VYP78" s="32"/>
      <c r="VYQ78" s="32"/>
      <c r="VYR78" s="32"/>
      <c r="VYS78" s="32"/>
      <c r="VYT78" s="32"/>
      <c r="VYU78" s="32"/>
      <c r="VYV78" s="32"/>
      <c r="VYW78" s="32"/>
      <c r="VYX78" s="32"/>
      <c r="VYY78" s="32"/>
      <c r="VYZ78" s="32"/>
      <c r="VZA78" s="32"/>
      <c r="VZB78" s="32"/>
      <c r="VZC78" s="32"/>
      <c r="VZD78" s="32"/>
      <c r="VZE78" s="32"/>
      <c r="VZF78" s="32"/>
      <c r="VZG78" s="32"/>
      <c r="VZH78" s="32"/>
      <c r="VZI78" s="32"/>
      <c r="VZJ78" s="32"/>
      <c r="VZK78" s="32"/>
      <c r="VZL78" s="32"/>
      <c r="VZM78" s="32"/>
      <c r="VZN78" s="32"/>
      <c r="VZO78" s="32"/>
      <c r="VZP78" s="32"/>
      <c r="VZQ78" s="32"/>
      <c r="VZR78" s="32"/>
      <c r="VZS78" s="32"/>
      <c r="VZT78" s="32"/>
      <c r="VZU78" s="32"/>
      <c r="VZV78" s="32"/>
      <c r="VZW78" s="32"/>
      <c r="VZX78" s="32"/>
      <c r="VZY78" s="32"/>
      <c r="VZZ78" s="32"/>
      <c r="WAA78" s="32"/>
      <c r="WAB78" s="32"/>
      <c r="WAC78" s="32"/>
      <c r="WAD78" s="32"/>
      <c r="WAE78" s="32"/>
      <c r="WAF78" s="32"/>
      <c r="WAG78" s="32"/>
      <c r="WAH78" s="32"/>
      <c r="WAI78" s="32"/>
      <c r="WAJ78" s="32"/>
      <c r="WAK78" s="32"/>
      <c r="WAL78" s="32"/>
      <c r="WAM78" s="32"/>
      <c r="WAN78" s="32"/>
      <c r="WAO78" s="32"/>
      <c r="WAP78" s="32"/>
      <c r="WAQ78" s="32"/>
      <c r="WAR78" s="32"/>
      <c r="WAS78" s="32"/>
      <c r="WAT78" s="32"/>
      <c r="WAU78" s="32"/>
      <c r="WAV78" s="32"/>
      <c r="WAW78" s="32"/>
      <c r="WAX78" s="32"/>
      <c r="WAY78" s="32"/>
      <c r="WAZ78" s="32"/>
      <c r="WBA78" s="32"/>
      <c r="WBB78" s="32"/>
      <c r="WBC78" s="32"/>
      <c r="WBD78" s="32"/>
      <c r="WBE78" s="32"/>
      <c r="WBF78" s="32"/>
      <c r="WBG78" s="32"/>
      <c r="WBH78" s="32"/>
      <c r="WBI78" s="32"/>
      <c r="WBJ78" s="32"/>
      <c r="WBK78" s="32"/>
      <c r="WBL78" s="32"/>
      <c r="WBM78" s="32"/>
      <c r="WBN78" s="32"/>
      <c r="WBO78" s="32"/>
      <c r="WBP78" s="32"/>
      <c r="WBQ78" s="32"/>
      <c r="WBR78" s="32"/>
      <c r="WBS78" s="32"/>
      <c r="WBT78" s="32"/>
      <c r="WBU78" s="32"/>
      <c r="WBV78" s="32"/>
      <c r="WBW78" s="32"/>
      <c r="WBX78" s="32"/>
      <c r="WBY78" s="32"/>
      <c r="WBZ78" s="32"/>
      <c r="WCA78" s="32"/>
      <c r="WCB78" s="32"/>
      <c r="WCC78" s="32"/>
      <c r="WCD78" s="32"/>
      <c r="WCE78" s="32"/>
      <c r="WCF78" s="32"/>
      <c r="WCG78" s="32"/>
      <c r="WCH78" s="32"/>
      <c r="WCI78" s="32"/>
      <c r="WCJ78" s="32"/>
      <c r="WCK78" s="32"/>
      <c r="WCL78" s="32"/>
      <c r="WCM78" s="32"/>
      <c r="WCN78" s="32"/>
      <c r="WCO78" s="32"/>
      <c r="WCP78" s="32"/>
      <c r="WCQ78" s="32"/>
      <c r="WCR78" s="32"/>
      <c r="WCS78" s="32"/>
      <c r="WCT78" s="32"/>
      <c r="WCU78" s="32"/>
      <c r="WCV78" s="32"/>
      <c r="WCW78" s="32"/>
      <c r="WCX78" s="32"/>
      <c r="WCY78" s="32"/>
      <c r="WCZ78" s="32"/>
      <c r="WDA78" s="32"/>
      <c r="WDB78" s="32"/>
      <c r="WDC78" s="32"/>
      <c r="WDD78" s="32"/>
      <c r="WDE78" s="32"/>
      <c r="WDF78" s="32"/>
      <c r="WDG78" s="32"/>
      <c r="WDH78" s="32"/>
      <c r="WDI78" s="32"/>
      <c r="WDJ78" s="32"/>
      <c r="WDK78" s="32"/>
      <c r="WDL78" s="32"/>
      <c r="WDM78" s="32"/>
      <c r="WDN78" s="32"/>
      <c r="WDO78" s="32"/>
      <c r="WDP78" s="32"/>
      <c r="WDQ78" s="32"/>
      <c r="WDR78" s="32"/>
      <c r="WDS78" s="32"/>
      <c r="WDT78" s="32"/>
      <c r="WDU78" s="32"/>
      <c r="WDV78" s="32"/>
      <c r="WDW78" s="32"/>
      <c r="WDX78" s="32"/>
      <c r="WDY78" s="32"/>
      <c r="WDZ78" s="32"/>
      <c r="WEA78" s="32"/>
      <c r="WEB78" s="32"/>
      <c r="WEC78" s="32"/>
      <c r="WED78" s="32"/>
      <c r="WEE78" s="32"/>
      <c r="WEF78" s="32"/>
      <c r="WEG78" s="32"/>
      <c r="WEH78" s="32"/>
      <c r="WEI78" s="32"/>
      <c r="WEJ78" s="32"/>
      <c r="WEK78" s="32"/>
      <c r="WEL78" s="32"/>
      <c r="WEM78" s="32"/>
      <c r="WEN78" s="32"/>
      <c r="WEO78" s="32"/>
      <c r="WEP78" s="32"/>
      <c r="WEQ78" s="32"/>
      <c r="WER78" s="32"/>
      <c r="WES78" s="32"/>
      <c r="WET78" s="32"/>
      <c r="WEU78" s="32"/>
      <c r="WEV78" s="32"/>
      <c r="WEW78" s="32"/>
      <c r="WEX78" s="32"/>
      <c r="WEY78" s="32"/>
      <c r="WEZ78" s="32"/>
      <c r="WFA78" s="32"/>
      <c r="WFB78" s="32"/>
      <c r="WFC78" s="32"/>
      <c r="WFD78" s="32"/>
      <c r="WFE78" s="32"/>
      <c r="WFF78" s="32"/>
      <c r="WFG78" s="32"/>
      <c r="WFH78" s="32"/>
      <c r="WFI78" s="32"/>
      <c r="WFJ78" s="32"/>
      <c r="WFK78" s="32"/>
      <c r="WFL78" s="32"/>
      <c r="WFM78" s="32"/>
      <c r="WFN78" s="32"/>
      <c r="WFO78" s="32"/>
      <c r="WFP78" s="32"/>
      <c r="WFQ78" s="32"/>
      <c r="WFR78" s="32"/>
      <c r="WFS78" s="32"/>
      <c r="WFT78" s="32"/>
      <c r="WFU78" s="32"/>
      <c r="WFV78" s="32"/>
      <c r="WFW78" s="32"/>
      <c r="WFX78" s="32"/>
      <c r="WFY78" s="32"/>
      <c r="WFZ78" s="32"/>
      <c r="WGA78" s="32"/>
      <c r="WGB78" s="32"/>
      <c r="WGC78" s="32"/>
      <c r="WGD78" s="32"/>
      <c r="WGE78" s="32"/>
      <c r="WGF78" s="32"/>
      <c r="WGG78" s="32"/>
      <c r="WGH78" s="32"/>
      <c r="WGI78" s="32"/>
      <c r="WGJ78" s="32"/>
      <c r="WGK78" s="32"/>
      <c r="WGL78" s="32"/>
      <c r="WGM78" s="32"/>
      <c r="WGN78" s="32"/>
      <c r="WGO78" s="32"/>
      <c r="WGP78" s="32"/>
      <c r="WGQ78" s="32"/>
      <c r="WGR78" s="32"/>
      <c r="WGS78" s="32"/>
      <c r="WGT78" s="32"/>
      <c r="WGU78" s="32"/>
      <c r="WGV78" s="32"/>
      <c r="WGW78" s="32"/>
      <c r="WGX78" s="32"/>
      <c r="WGY78" s="32"/>
      <c r="WGZ78" s="32"/>
      <c r="WHA78" s="32"/>
      <c r="WHB78" s="32"/>
      <c r="WHC78" s="32"/>
      <c r="WHD78" s="32"/>
      <c r="WHE78" s="32"/>
      <c r="WHF78" s="32"/>
      <c r="WHG78" s="32"/>
      <c r="WHH78" s="32"/>
      <c r="WHI78" s="32"/>
      <c r="WHJ78" s="32"/>
      <c r="WHK78" s="32"/>
      <c r="WHL78" s="32"/>
      <c r="WHM78" s="32"/>
      <c r="WHN78" s="32"/>
      <c r="WHO78" s="32"/>
      <c r="WHP78" s="32"/>
      <c r="WHQ78" s="32"/>
      <c r="WHR78" s="32"/>
      <c r="WHS78" s="32"/>
      <c r="WHT78" s="32"/>
      <c r="WHU78" s="32"/>
      <c r="WHV78" s="32"/>
      <c r="WHW78" s="32"/>
      <c r="WHX78" s="32"/>
      <c r="WHY78" s="32"/>
      <c r="WHZ78" s="32"/>
      <c r="WIA78" s="32"/>
      <c r="WIB78" s="32"/>
      <c r="WIC78" s="32"/>
      <c r="WID78" s="32"/>
      <c r="WIE78" s="32"/>
      <c r="WIF78" s="32"/>
      <c r="WIG78" s="32"/>
      <c r="WIH78" s="32"/>
      <c r="WII78" s="32"/>
      <c r="WIJ78" s="32"/>
      <c r="WIK78" s="32"/>
      <c r="WIL78" s="32"/>
      <c r="WIM78" s="32"/>
      <c r="WIN78" s="32"/>
      <c r="WIO78" s="32"/>
      <c r="WIP78" s="32"/>
      <c r="WIQ78" s="32"/>
      <c r="WIR78" s="32"/>
      <c r="WIS78" s="32"/>
      <c r="WIT78" s="32"/>
      <c r="WIU78" s="32"/>
      <c r="WIV78" s="32"/>
      <c r="WIW78" s="32"/>
      <c r="WIX78" s="32"/>
      <c r="WIY78" s="32"/>
      <c r="WIZ78" s="32"/>
      <c r="WJA78" s="32"/>
      <c r="WJB78" s="32"/>
      <c r="WJC78" s="32"/>
      <c r="WJD78" s="32"/>
      <c r="WJE78" s="32"/>
      <c r="WJF78" s="32"/>
      <c r="WJG78" s="32"/>
      <c r="WJH78" s="32"/>
      <c r="WJI78" s="32"/>
      <c r="WJJ78" s="32"/>
      <c r="WJK78" s="32"/>
      <c r="WJL78" s="32"/>
      <c r="WJM78" s="32"/>
      <c r="WJN78" s="32"/>
      <c r="WJO78" s="32"/>
      <c r="WJP78" s="32"/>
      <c r="WJQ78" s="32"/>
      <c r="WJR78" s="32"/>
      <c r="WJS78" s="32"/>
      <c r="WJT78" s="32"/>
      <c r="WJU78" s="32"/>
      <c r="WJV78" s="32"/>
      <c r="WJW78" s="32"/>
      <c r="WJX78" s="32"/>
      <c r="WJY78" s="32"/>
      <c r="WJZ78" s="32"/>
      <c r="WKA78" s="32"/>
      <c r="WKB78" s="32"/>
      <c r="WKC78" s="32"/>
      <c r="WKD78" s="32"/>
      <c r="WKE78" s="32"/>
      <c r="WKF78" s="32"/>
      <c r="WKG78" s="32"/>
      <c r="WKH78" s="32"/>
      <c r="WKI78" s="32"/>
      <c r="WKJ78" s="32"/>
      <c r="WKK78" s="32"/>
      <c r="WKL78" s="32"/>
      <c r="WKM78" s="32"/>
      <c r="WKN78" s="32"/>
      <c r="WKO78" s="32"/>
      <c r="WKP78" s="32"/>
      <c r="WKQ78" s="32"/>
      <c r="WKR78" s="32"/>
      <c r="WKS78" s="32"/>
      <c r="WKT78" s="32"/>
      <c r="WKU78" s="32"/>
      <c r="WKV78" s="32"/>
      <c r="WKW78" s="32"/>
      <c r="WKX78" s="32"/>
      <c r="WKY78" s="32"/>
      <c r="WKZ78" s="32"/>
      <c r="WLA78" s="32"/>
      <c r="WLB78" s="32"/>
      <c r="WLC78" s="32"/>
      <c r="WLD78" s="32"/>
      <c r="WLE78" s="32"/>
      <c r="WLF78" s="32"/>
      <c r="WLG78" s="32"/>
      <c r="WLH78" s="32"/>
      <c r="WLI78" s="32"/>
      <c r="WLJ78" s="32"/>
      <c r="WLK78" s="32"/>
      <c r="WLL78" s="32"/>
      <c r="WLM78" s="32"/>
      <c r="WLN78" s="32"/>
      <c r="WLO78" s="32"/>
      <c r="WLP78" s="32"/>
      <c r="WLQ78" s="32"/>
      <c r="WLR78" s="32"/>
      <c r="WLS78" s="32"/>
      <c r="WLT78" s="32"/>
      <c r="WLU78" s="32"/>
      <c r="WLV78" s="32"/>
      <c r="WLW78" s="32"/>
      <c r="WLX78" s="32"/>
      <c r="WLY78" s="32"/>
      <c r="WLZ78" s="32"/>
      <c r="WMA78" s="32"/>
      <c r="WMB78" s="32"/>
      <c r="WMC78" s="32"/>
      <c r="WMD78" s="32"/>
      <c r="WME78" s="32"/>
      <c r="WMF78" s="32"/>
      <c r="WMG78" s="32"/>
      <c r="WMH78" s="32"/>
      <c r="WMI78" s="32"/>
      <c r="WMJ78" s="32"/>
      <c r="WMK78" s="32"/>
      <c r="WML78" s="32"/>
      <c r="WMM78" s="32"/>
      <c r="WMN78" s="32"/>
      <c r="WMO78" s="32"/>
      <c r="WMP78" s="32"/>
      <c r="WMQ78" s="32"/>
      <c r="WMR78" s="32"/>
      <c r="WMS78" s="32"/>
      <c r="WMT78" s="32"/>
      <c r="WMU78" s="32"/>
      <c r="WMV78" s="32"/>
      <c r="WMW78" s="32"/>
      <c r="WMX78" s="32"/>
      <c r="WMY78" s="32"/>
      <c r="WMZ78" s="32"/>
      <c r="WNA78" s="32"/>
      <c r="WNB78" s="32"/>
      <c r="WNC78" s="32"/>
      <c r="WND78" s="32"/>
      <c r="WNE78" s="32"/>
      <c r="WNF78" s="32"/>
      <c r="WNG78" s="32"/>
      <c r="WNH78" s="32"/>
      <c r="WNI78" s="32"/>
      <c r="WNJ78" s="32"/>
      <c r="WNK78" s="32"/>
      <c r="WNL78" s="32"/>
      <c r="WNM78" s="32"/>
      <c r="WNN78" s="32"/>
      <c r="WNO78" s="32"/>
      <c r="WNP78" s="32"/>
      <c r="WNQ78" s="32"/>
      <c r="WNR78" s="32"/>
      <c r="WNS78" s="32"/>
      <c r="WNT78" s="32"/>
      <c r="WNU78" s="32"/>
      <c r="WNV78" s="32"/>
      <c r="WNW78" s="32"/>
      <c r="WNX78" s="32"/>
      <c r="WNY78" s="32"/>
      <c r="WNZ78" s="32"/>
      <c r="WOA78" s="32"/>
      <c r="WOB78" s="32"/>
      <c r="WOC78" s="32"/>
      <c r="WOD78" s="32"/>
      <c r="WOE78" s="32"/>
      <c r="WOF78" s="32"/>
      <c r="WOG78" s="32"/>
      <c r="WOH78" s="32"/>
      <c r="WOI78" s="32"/>
      <c r="WOJ78" s="32"/>
      <c r="WOK78" s="32"/>
      <c r="WOL78" s="32"/>
      <c r="WOM78" s="32"/>
      <c r="WON78" s="32"/>
      <c r="WOO78" s="32"/>
      <c r="WOP78" s="32"/>
      <c r="WOQ78" s="32"/>
      <c r="WOR78" s="32"/>
      <c r="WOS78" s="32"/>
      <c r="WOT78" s="32"/>
      <c r="WOU78" s="32"/>
      <c r="WOV78" s="32"/>
      <c r="WOW78" s="32"/>
      <c r="WOX78" s="32"/>
      <c r="WOY78" s="32"/>
      <c r="WOZ78" s="32"/>
      <c r="WPA78" s="32"/>
      <c r="WPB78" s="32"/>
      <c r="WPC78" s="32"/>
      <c r="WPD78" s="32"/>
      <c r="WPE78" s="32"/>
      <c r="WPF78" s="32"/>
      <c r="WPG78" s="32"/>
      <c r="WPH78" s="32"/>
      <c r="WPI78" s="32"/>
      <c r="WPJ78" s="32"/>
      <c r="WPK78" s="32"/>
      <c r="WPL78" s="32"/>
      <c r="WPM78" s="32"/>
      <c r="WPN78" s="32"/>
      <c r="WPO78" s="32"/>
      <c r="WPP78" s="32"/>
      <c r="WPQ78" s="32"/>
      <c r="WPR78" s="32"/>
      <c r="WPS78" s="32"/>
      <c r="WPT78" s="32"/>
      <c r="WPU78" s="32"/>
      <c r="WPV78" s="32"/>
      <c r="WPW78" s="32"/>
      <c r="WPX78" s="32"/>
      <c r="WPY78" s="32"/>
      <c r="WPZ78" s="32"/>
      <c r="WQA78" s="32"/>
      <c r="WQB78" s="32"/>
      <c r="WQC78" s="32"/>
      <c r="WQD78" s="32"/>
      <c r="WQE78" s="32"/>
      <c r="WQF78" s="32"/>
      <c r="WQG78" s="32"/>
      <c r="WQH78" s="32"/>
      <c r="WQI78" s="32"/>
      <c r="WQJ78" s="32"/>
      <c r="WQK78" s="32"/>
      <c r="WQL78" s="32"/>
      <c r="WQM78" s="32"/>
      <c r="WQN78" s="32"/>
      <c r="WQO78" s="32"/>
      <c r="WQP78" s="32"/>
      <c r="WQQ78" s="32"/>
      <c r="WQR78" s="32"/>
      <c r="WQS78" s="32"/>
      <c r="WQT78" s="32"/>
      <c r="WQU78" s="32"/>
      <c r="WQV78" s="32"/>
      <c r="WQW78" s="32"/>
      <c r="WQX78" s="32"/>
      <c r="WQY78" s="32"/>
      <c r="WQZ78" s="32"/>
      <c r="WRA78" s="32"/>
      <c r="WRB78" s="32"/>
      <c r="WRC78" s="32"/>
      <c r="WRD78" s="32"/>
      <c r="WRE78" s="32"/>
      <c r="WRF78" s="32"/>
      <c r="WRG78" s="32"/>
      <c r="WRH78" s="32"/>
      <c r="WRI78" s="32"/>
      <c r="WRJ78" s="32"/>
      <c r="WRK78" s="32"/>
      <c r="WRL78" s="32"/>
      <c r="WRM78" s="32"/>
      <c r="WRN78" s="32"/>
      <c r="WRO78" s="32"/>
      <c r="WRP78" s="32"/>
      <c r="WRQ78" s="32"/>
      <c r="WRR78" s="32"/>
      <c r="WRS78" s="32"/>
      <c r="WRT78" s="32"/>
      <c r="WRU78" s="32"/>
      <c r="WRV78" s="32"/>
      <c r="WRW78" s="32"/>
      <c r="WRX78" s="32"/>
      <c r="WRY78" s="32"/>
      <c r="WRZ78" s="32"/>
      <c r="WSA78" s="32"/>
      <c r="WSB78" s="32"/>
      <c r="WSC78" s="32"/>
      <c r="WSD78" s="32"/>
      <c r="WSE78" s="32"/>
      <c r="WSF78" s="32"/>
      <c r="WSG78" s="32"/>
      <c r="WSH78" s="32"/>
      <c r="WSI78" s="32"/>
      <c r="WSJ78" s="32"/>
      <c r="WSK78" s="32"/>
      <c r="WSL78" s="32"/>
      <c r="WSM78" s="32"/>
      <c r="WSN78" s="32"/>
      <c r="WSO78" s="32"/>
      <c r="WSP78" s="32"/>
      <c r="WSQ78" s="32"/>
      <c r="WSR78" s="32"/>
      <c r="WSS78" s="32"/>
      <c r="WST78" s="32"/>
      <c r="WSU78" s="32"/>
      <c r="WSV78" s="32"/>
      <c r="WSW78" s="32"/>
      <c r="WSX78" s="32"/>
      <c r="WSY78" s="32"/>
      <c r="WSZ78" s="32"/>
      <c r="WTA78" s="32"/>
      <c r="WTB78" s="32"/>
      <c r="WTC78" s="32"/>
      <c r="WTD78" s="32"/>
      <c r="WTE78" s="32"/>
      <c r="WTF78" s="32"/>
      <c r="WTG78" s="32"/>
      <c r="WTH78" s="32"/>
      <c r="WTI78" s="32"/>
      <c r="WTJ78" s="32"/>
      <c r="WTK78" s="32"/>
      <c r="WTL78" s="32"/>
      <c r="WTM78" s="32"/>
      <c r="WTN78" s="32"/>
      <c r="WTO78" s="32"/>
      <c r="WTP78" s="32"/>
      <c r="WTQ78" s="32"/>
      <c r="WTR78" s="32"/>
      <c r="WTS78" s="32"/>
      <c r="WTT78" s="32"/>
      <c r="WTU78" s="32"/>
      <c r="WTV78" s="32"/>
      <c r="WTW78" s="32"/>
      <c r="WTX78" s="32"/>
      <c r="WTY78" s="32"/>
      <c r="WTZ78" s="32"/>
      <c r="WUA78" s="32"/>
      <c r="WUB78" s="32"/>
      <c r="WUC78" s="32"/>
      <c r="WUD78" s="32"/>
      <c r="WUE78" s="32"/>
      <c r="WUF78" s="32"/>
      <c r="WUG78" s="32"/>
      <c r="WUH78" s="32"/>
      <c r="WUI78" s="32"/>
      <c r="WUJ78" s="32"/>
      <c r="WUK78" s="32"/>
      <c r="WUL78" s="32"/>
      <c r="WUM78" s="32"/>
      <c r="WUN78" s="32"/>
      <c r="WUO78" s="32"/>
      <c r="WUP78" s="32"/>
      <c r="WUQ78" s="32"/>
      <c r="WUR78" s="32"/>
      <c r="WUS78" s="32"/>
      <c r="WUT78" s="32"/>
      <c r="WUU78" s="32"/>
      <c r="WUV78" s="32"/>
      <c r="WUW78" s="32"/>
      <c r="WUX78" s="32"/>
      <c r="WUY78" s="32"/>
      <c r="WUZ78" s="32"/>
      <c r="WVA78" s="32"/>
      <c r="WVB78" s="32"/>
      <c r="WVC78" s="32"/>
      <c r="WVD78" s="32"/>
      <c r="WVE78" s="32"/>
      <c r="WVF78" s="32"/>
      <c r="WVG78" s="32"/>
      <c r="WVH78" s="32"/>
      <c r="WVI78" s="32"/>
      <c r="WVJ78" s="32"/>
      <c r="WVK78" s="32"/>
      <c r="WVL78" s="32"/>
      <c r="WVM78" s="32"/>
      <c r="WVN78" s="32"/>
      <c r="WVO78" s="32"/>
      <c r="WVP78" s="32"/>
      <c r="WVQ78" s="32"/>
      <c r="WVR78" s="32"/>
      <c r="WVS78" s="32"/>
      <c r="WVT78" s="32"/>
      <c r="WVU78" s="32"/>
      <c r="WVV78" s="32"/>
      <c r="WVW78" s="32"/>
      <c r="WVX78" s="32"/>
      <c r="WVY78" s="32"/>
      <c r="WVZ78" s="32"/>
      <c r="WWA78" s="32"/>
      <c r="WWB78" s="32"/>
      <c r="WWC78" s="32"/>
      <c r="WWD78" s="32"/>
      <c r="WWE78" s="32"/>
      <c r="WWF78" s="32"/>
      <c r="WWG78" s="32"/>
      <c r="WWH78" s="32"/>
      <c r="WWI78" s="32"/>
      <c r="WWJ78" s="32"/>
      <c r="WWK78" s="32"/>
      <c r="WWL78" s="32"/>
      <c r="WWM78" s="32"/>
      <c r="WWN78" s="32"/>
      <c r="WWO78" s="32"/>
      <c r="WWP78" s="32"/>
      <c r="WWQ78" s="32"/>
      <c r="WWR78" s="32"/>
      <c r="WWS78" s="32"/>
      <c r="WWT78" s="32"/>
      <c r="WWU78" s="32"/>
      <c r="WWV78" s="32"/>
      <c r="WWW78" s="32"/>
      <c r="WWX78" s="32"/>
      <c r="WWY78" s="32"/>
      <c r="WWZ78" s="32"/>
      <c r="WXA78" s="32"/>
      <c r="WXB78" s="32"/>
      <c r="WXC78" s="32"/>
      <c r="WXD78" s="32"/>
      <c r="WXE78" s="32"/>
      <c r="WXF78" s="32"/>
      <c r="WXG78" s="32"/>
      <c r="WXH78" s="32"/>
      <c r="WXI78" s="32"/>
      <c r="WXJ78" s="32"/>
      <c r="WXK78" s="32"/>
      <c r="WXL78" s="32"/>
      <c r="WXM78" s="32"/>
      <c r="WXN78" s="32"/>
      <c r="WXO78" s="32"/>
      <c r="WXP78" s="32"/>
      <c r="WXQ78" s="32"/>
      <c r="WXR78" s="32"/>
      <c r="WXS78" s="32"/>
      <c r="WXT78" s="32"/>
      <c r="WXU78" s="32"/>
      <c r="WXV78" s="32"/>
      <c r="WXW78" s="32"/>
      <c r="WXX78" s="32"/>
      <c r="WXY78" s="32"/>
      <c r="WXZ78" s="32"/>
      <c r="WYA78" s="32"/>
      <c r="WYB78" s="32"/>
      <c r="WYC78" s="32"/>
      <c r="WYD78" s="32"/>
      <c r="WYE78" s="32"/>
      <c r="WYF78" s="32"/>
      <c r="WYG78" s="32"/>
      <c r="WYH78" s="32"/>
      <c r="WYI78" s="32"/>
      <c r="WYJ78" s="32"/>
      <c r="WYK78" s="32"/>
      <c r="WYL78" s="32"/>
      <c r="WYM78" s="32"/>
      <c r="WYN78" s="32"/>
      <c r="WYO78" s="32"/>
      <c r="WYP78" s="32"/>
      <c r="WYQ78" s="32"/>
      <c r="WYR78" s="32"/>
      <c r="WYS78" s="32"/>
      <c r="WYT78" s="32"/>
      <c r="WYU78" s="32"/>
      <c r="WYV78" s="32"/>
      <c r="WYW78" s="32"/>
      <c r="WYX78" s="32"/>
      <c r="WYY78" s="32"/>
      <c r="WYZ78" s="32"/>
      <c r="WZA78" s="32"/>
      <c r="WZB78" s="32"/>
      <c r="WZC78" s="32"/>
      <c r="WZD78" s="32"/>
      <c r="WZE78" s="32"/>
      <c r="WZF78" s="32"/>
      <c r="WZG78" s="32"/>
      <c r="WZH78" s="32"/>
      <c r="WZI78" s="32"/>
      <c r="WZJ78" s="32"/>
      <c r="WZK78" s="32"/>
      <c r="WZL78" s="32"/>
      <c r="WZM78" s="32"/>
      <c r="WZN78" s="32"/>
      <c r="WZO78" s="32"/>
      <c r="WZP78" s="32"/>
      <c r="WZQ78" s="32"/>
      <c r="WZR78" s="32"/>
      <c r="WZS78" s="32"/>
      <c r="WZT78" s="32"/>
      <c r="WZU78" s="32"/>
      <c r="WZV78" s="32"/>
      <c r="WZW78" s="32"/>
      <c r="WZX78" s="32"/>
      <c r="WZY78" s="32"/>
      <c r="WZZ78" s="32"/>
      <c r="XAA78" s="32"/>
      <c r="XAB78" s="32"/>
      <c r="XAC78" s="32"/>
      <c r="XAD78" s="32"/>
      <c r="XAE78" s="32"/>
      <c r="XAF78" s="32"/>
      <c r="XAG78" s="32"/>
      <c r="XAH78" s="32"/>
      <c r="XAI78" s="32"/>
      <c r="XAJ78" s="32"/>
      <c r="XAK78" s="32"/>
      <c r="XAL78" s="32"/>
      <c r="XAM78" s="32"/>
      <c r="XAN78" s="32"/>
      <c r="XAO78" s="32"/>
      <c r="XAP78" s="32"/>
      <c r="XAQ78" s="32"/>
      <c r="XAR78" s="32"/>
      <c r="XAS78" s="32"/>
      <c r="XAT78" s="32"/>
      <c r="XAU78" s="32"/>
      <c r="XAV78" s="32"/>
      <c r="XAW78" s="32"/>
      <c r="XAX78" s="32"/>
      <c r="XAY78" s="32"/>
      <c r="XAZ78" s="32"/>
      <c r="XBA78" s="32"/>
      <c r="XBB78" s="32"/>
      <c r="XBC78" s="32"/>
      <c r="XBD78" s="32"/>
      <c r="XBE78" s="32"/>
      <c r="XBF78" s="32"/>
      <c r="XBG78" s="32"/>
      <c r="XBH78" s="32"/>
      <c r="XBI78" s="32"/>
      <c r="XBJ78" s="32"/>
      <c r="XBK78" s="32"/>
      <c r="XBL78" s="32"/>
      <c r="XBM78" s="32"/>
      <c r="XBN78" s="32"/>
      <c r="XBO78" s="32"/>
      <c r="XBP78" s="32"/>
      <c r="XBQ78" s="32"/>
      <c r="XBR78" s="32"/>
      <c r="XBS78" s="32"/>
      <c r="XBT78" s="32"/>
      <c r="XBU78" s="32"/>
      <c r="XBV78" s="32"/>
      <c r="XBW78" s="32"/>
      <c r="XBX78" s="32"/>
      <c r="XBY78" s="32"/>
      <c r="XBZ78" s="32"/>
      <c r="XCA78" s="32"/>
      <c r="XCB78" s="32"/>
      <c r="XCC78" s="32"/>
      <c r="XCD78" s="32"/>
      <c r="XCE78" s="32"/>
      <c r="XCF78" s="32"/>
      <c r="XCG78" s="32"/>
      <c r="XCH78" s="32"/>
      <c r="XCI78" s="32"/>
      <c r="XCJ78" s="32"/>
      <c r="XCK78" s="32"/>
      <c r="XCL78" s="32"/>
      <c r="XCM78" s="32"/>
      <c r="XCN78" s="32"/>
      <c r="XCO78" s="32"/>
      <c r="XCP78" s="32"/>
      <c r="XCQ78" s="32"/>
      <c r="XCR78" s="32"/>
      <c r="XCS78" s="32"/>
      <c r="XCT78" s="32"/>
      <c r="XCU78" s="32"/>
      <c r="XCV78" s="32"/>
      <c r="XCW78" s="32"/>
      <c r="XCX78" s="32"/>
      <c r="XCY78" s="32"/>
      <c r="XCZ78" s="32"/>
      <c r="XDA78" s="32"/>
      <c r="XDB78" s="32"/>
      <c r="XDC78" s="32"/>
      <c r="XDD78" s="32"/>
      <c r="XDE78" s="32"/>
      <c r="XDF78" s="32"/>
      <c r="XDG78" s="32"/>
      <c r="XDH78" s="32"/>
      <c r="XDI78" s="32"/>
      <c r="XDJ78" s="32"/>
      <c r="XDK78" s="32"/>
      <c r="XDL78" s="32"/>
      <c r="XDM78" s="32"/>
      <c r="XDN78" s="32"/>
      <c r="XDO78" s="32"/>
      <c r="XDP78" s="32"/>
      <c r="XDQ78" s="32"/>
      <c r="XDR78" s="32"/>
      <c r="XDS78" s="32"/>
      <c r="XDT78" s="32"/>
      <c r="XDU78" s="32"/>
      <c r="XDV78" s="32"/>
      <c r="XDW78" s="32"/>
      <c r="XDX78" s="32"/>
      <c r="XDY78" s="32"/>
      <c r="XDZ78" s="32"/>
      <c r="XEA78" s="32"/>
      <c r="XEB78" s="32"/>
      <c r="XEC78" s="32"/>
      <c r="XED78" s="32"/>
      <c r="XEE78" s="32"/>
      <c r="XEF78" s="32"/>
      <c r="XEG78" s="32"/>
      <c r="XEH78" s="32"/>
      <c r="XEI78" s="32"/>
      <c r="XEJ78" s="32"/>
      <c r="XEK78" s="32"/>
      <c r="XEL78" s="32"/>
      <c r="XEM78" s="32"/>
      <c r="XEN78" s="32"/>
      <c r="XEO78" s="32"/>
      <c r="XEP78" s="32"/>
      <c r="XEQ78" s="32"/>
      <c r="XER78" s="32"/>
      <c r="XES78" s="32"/>
      <c r="XET78" s="32"/>
      <c r="XEU78" s="32"/>
      <c r="XEV78" s="32"/>
      <c r="XEW78" s="32"/>
      <c r="XEX78" s="32"/>
      <c r="XEY78" s="32"/>
      <c r="XEZ78" s="32"/>
      <c r="XFA78" s="32"/>
      <c r="XFB78" s="32"/>
      <c r="XFC78" s="32"/>
      <c r="XFD78" s="32"/>
    </row>
    <row r="79" spans="1:16384">
      <c r="A79" s="1" t="s">
        <v>543</v>
      </c>
      <c r="B79" s="14"/>
      <c r="D79" s="102">
        <f t="shared" ca="1" si="23"/>
        <v>0</v>
      </c>
      <c r="E79" s="11">
        <f t="shared" ref="E79:Y79" si="26">+E190</f>
        <v>0</v>
      </c>
      <c r="F79" s="11">
        <f t="shared" ca="1" si="26"/>
        <v>0</v>
      </c>
      <c r="G79" s="11">
        <f t="shared" ca="1" si="26"/>
        <v>0</v>
      </c>
      <c r="H79" s="11">
        <f t="shared" ca="1" si="26"/>
        <v>0</v>
      </c>
      <c r="I79" s="11">
        <f t="shared" ca="1" si="26"/>
        <v>0</v>
      </c>
      <c r="J79" s="11">
        <f t="shared" ca="1" si="26"/>
        <v>0</v>
      </c>
      <c r="K79" s="11">
        <f t="shared" ca="1" si="26"/>
        <v>0</v>
      </c>
      <c r="L79" s="11">
        <f t="shared" ca="1" si="26"/>
        <v>0</v>
      </c>
      <c r="M79" s="11">
        <f t="shared" ca="1" si="26"/>
        <v>0</v>
      </c>
      <c r="N79" s="11">
        <f t="shared" ca="1" si="26"/>
        <v>0</v>
      </c>
      <c r="O79" s="11">
        <f t="shared" ca="1" si="26"/>
        <v>0</v>
      </c>
      <c r="P79" s="11">
        <f t="shared" ca="1" si="26"/>
        <v>0</v>
      </c>
      <c r="Q79" s="11">
        <f t="shared" ca="1" si="26"/>
        <v>0</v>
      </c>
      <c r="R79" s="11">
        <f t="shared" ca="1" si="26"/>
        <v>0</v>
      </c>
      <c r="S79" s="11">
        <f t="shared" ca="1" si="26"/>
        <v>0</v>
      </c>
      <c r="T79" s="11">
        <f t="shared" ca="1" si="26"/>
        <v>0</v>
      </c>
      <c r="U79" s="11">
        <f t="shared" ca="1" si="26"/>
        <v>0</v>
      </c>
      <c r="V79" s="11">
        <f t="shared" ca="1" si="26"/>
        <v>0</v>
      </c>
      <c r="W79" s="11">
        <f t="shared" ca="1" si="26"/>
        <v>0</v>
      </c>
      <c r="X79" s="11">
        <f t="shared" ca="1" si="26"/>
        <v>0</v>
      </c>
      <c r="Y79" s="11">
        <f t="shared" ca="1" si="26"/>
        <v>0</v>
      </c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  <c r="GR79" s="32"/>
      <c r="GS79" s="32"/>
      <c r="GT79" s="32"/>
      <c r="GU79" s="32"/>
      <c r="GV79" s="32"/>
      <c r="GW79" s="32"/>
      <c r="GX79" s="32"/>
      <c r="GY79" s="32"/>
      <c r="GZ79" s="32"/>
      <c r="HA79" s="32"/>
      <c r="HB79" s="32"/>
      <c r="HC79" s="32"/>
      <c r="HD79" s="32"/>
      <c r="HE79" s="32"/>
      <c r="HF79" s="32"/>
      <c r="HG79" s="32"/>
      <c r="HH79" s="32"/>
      <c r="HI79" s="32"/>
      <c r="HJ79" s="32"/>
      <c r="HK79" s="32"/>
      <c r="HL79" s="32"/>
      <c r="HM79" s="32"/>
      <c r="HN79" s="32"/>
      <c r="HO79" s="32"/>
      <c r="HP79" s="32"/>
      <c r="HQ79" s="32"/>
      <c r="HR79" s="32"/>
      <c r="HS79" s="32"/>
      <c r="HT79" s="32"/>
      <c r="HU79" s="32"/>
      <c r="HV79" s="32"/>
      <c r="HW79" s="32"/>
      <c r="HX79" s="32"/>
      <c r="HY79" s="32"/>
      <c r="HZ79" s="32"/>
      <c r="IA79" s="32"/>
      <c r="IB79" s="32"/>
      <c r="IC79" s="32"/>
      <c r="ID79" s="32"/>
      <c r="IE79" s="32"/>
      <c r="IF79" s="32"/>
      <c r="IG79" s="32"/>
      <c r="IH79" s="32"/>
      <c r="II79" s="32"/>
      <c r="IJ79" s="32"/>
      <c r="IK79" s="32"/>
      <c r="IL79" s="32"/>
      <c r="IM79" s="32"/>
      <c r="IN79" s="32"/>
      <c r="IO79" s="32"/>
      <c r="IP79" s="32"/>
      <c r="IQ79" s="32"/>
      <c r="IR79" s="32"/>
      <c r="IS79" s="32"/>
      <c r="IT79" s="32"/>
      <c r="IU79" s="32"/>
      <c r="IV79" s="32"/>
      <c r="IW79" s="32"/>
      <c r="IX79" s="32"/>
      <c r="IY79" s="32"/>
      <c r="IZ79" s="32"/>
      <c r="JA79" s="32"/>
      <c r="JB79" s="32"/>
      <c r="JC79" s="32"/>
      <c r="JD79" s="32"/>
      <c r="JE79" s="32"/>
      <c r="JF79" s="32"/>
      <c r="JG79" s="32"/>
      <c r="JH79" s="32"/>
      <c r="JI79" s="32"/>
      <c r="JJ79" s="32"/>
      <c r="JK79" s="32"/>
      <c r="JL79" s="32"/>
      <c r="JM79" s="32"/>
      <c r="JN79" s="32"/>
      <c r="JO79" s="32"/>
      <c r="JP79" s="32"/>
      <c r="JQ79" s="32"/>
      <c r="JR79" s="32"/>
      <c r="JS79" s="32"/>
      <c r="JT79" s="32"/>
      <c r="JU79" s="32"/>
      <c r="JV79" s="32"/>
      <c r="JW79" s="32"/>
      <c r="JX79" s="32"/>
      <c r="JY79" s="32"/>
      <c r="JZ79" s="32"/>
      <c r="KA79" s="32"/>
      <c r="KB79" s="32"/>
      <c r="KC79" s="32"/>
      <c r="KD79" s="32"/>
      <c r="KE79" s="32"/>
      <c r="KF79" s="32"/>
      <c r="KG79" s="32"/>
      <c r="KH79" s="32"/>
      <c r="KI79" s="32"/>
      <c r="KJ79" s="32"/>
      <c r="KK79" s="32"/>
      <c r="KL79" s="32"/>
      <c r="KM79" s="32"/>
      <c r="KN79" s="32"/>
      <c r="KO79" s="32"/>
      <c r="KP79" s="32"/>
      <c r="KQ79" s="32"/>
      <c r="KR79" s="32"/>
      <c r="KS79" s="32"/>
      <c r="KT79" s="32"/>
      <c r="KU79" s="32"/>
      <c r="KV79" s="32"/>
      <c r="KW79" s="32"/>
      <c r="KX79" s="32"/>
      <c r="KY79" s="32"/>
      <c r="KZ79" s="32"/>
      <c r="LA79" s="32"/>
      <c r="LB79" s="32"/>
      <c r="LC79" s="32"/>
      <c r="LD79" s="32"/>
      <c r="LE79" s="32"/>
      <c r="LF79" s="32"/>
      <c r="LG79" s="32"/>
      <c r="LH79" s="32"/>
      <c r="LI79" s="32"/>
      <c r="LJ79" s="32"/>
      <c r="LK79" s="32"/>
      <c r="LL79" s="32"/>
      <c r="LM79" s="32"/>
      <c r="LN79" s="32"/>
      <c r="LO79" s="32"/>
      <c r="LP79" s="32"/>
      <c r="LQ79" s="32"/>
      <c r="LR79" s="32"/>
      <c r="LS79" s="32"/>
      <c r="LT79" s="32"/>
      <c r="LU79" s="32"/>
      <c r="LV79" s="32"/>
      <c r="LW79" s="32"/>
      <c r="LX79" s="32"/>
      <c r="LY79" s="32"/>
      <c r="LZ79" s="32"/>
      <c r="MA79" s="32"/>
      <c r="MB79" s="32"/>
      <c r="MC79" s="32"/>
      <c r="MD79" s="32"/>
      <c r="ME79" s="32"/>
      <c r="MF79" s="32"/>
      <c r="MG79" s="32"/>
      <c r="MH79" s="32"/>
      <c r="MI79" s="32"/>
      <c r="MJ79" s="32"/>
      <c r="MK79" s="32"/>
      <c r="ML79" s="32"/>
      <c r="MM79" s="32"/>
      <c r="MN79" s="32"/>
      <c r="MO79" s="32"/>
      <c r="MP79" s="32"/>
      <c r="MQ79" s="32"/>
      <c r="MR79" s="32"/>
      <c r="MS79" s="32"/>
      <c r="MT79" s="32"/>
      <c r="MU79" s="32"/>
      <c r="MV79" s="32"/>
      <c r="MW79" s="32"/>
      <c r="MX79" s="32"/>
      <c r="MY79" s="32"/>
      <c r="MZ79" s="32"/>
      <c r="NA79" s="32"/>
      <c r="NB79" s="32"/>
      <c r="NC79" s="32"/>
      <c r="ND79" s="32"/>
      <c r="NE79" s="32"/>
      <c r="NF79" s="32"/>
      <c r="NG79" s="32"/>
      <c r="NH79" s="32"/>
      <c r="NI79" s="32"/>
      <c r="NJ79" s="32"/>
      <c r="NK79" s="32"/>
      <c r="NL79" s="32"/>
      <c r="NM79" s="32"/>
      <c r="NN79" s="32"/>
      <c r="NO79" s="32"/>
      <c r="NP79" s="32"/>
      <c r="NQ79" s="32"/>
      <c r="NR79" s="32"/>
      <c r="NS79" s="32"/>
      <c r="NT79" s="32"/>
      <c r="NU79" s="32"/>
      <c r="NV79" s="32"/>
      <c r="NW79" s="32"/>
      <c r="NX79" s="32"/>
      <c r="NY79" s="32"/>
      <c r="NZ79" s="32"/>
      <c r="OA79" s="32"/>
      <c r="OB79" s="32"/>
      <c r="OC79" s="32"/>
      <c r="OD79" s="32"/>
      <c r="OE79" s="32"/>
      <c r="OF79" s="32"/>
      <c r="OG79" s="32"/>
      <c r="OH79" s="32"/>
      <c r="OI79" s="32"/>
      <c r="OJ79" s="32"/>
      <c r="OK79" s="32"/>
      <c r="OL79" s="32"/>
      <c r="OM79" s="32"/>
      <c r="ON79" s="32"/>
      <c r="OO79" s="32"/>
      <c r="OP79" s="32"/>
      <c r="OQ79" s="32"/>
      <c r="OR79" s="32"/>
      <c r="OS79" s="32"/>
      <c r="OT79" s="32"/>
      <c r="OU79" s="32"/>
      <c r="OV79" s="32"/>
      <c r="OW79" s="32"/>
      <c r="OX79" s="32"/>
      <c r="OY79" s="32"/>
      <c r="OZ79" s="32"/>
      <c r="PA79" s="32"/>
      <c r="PB79" s="32"/>
      <c r="PC79" s="32"/>
      <c r="PD79" s="32"/>
      <c r="PE79" s="32"/>
      <c r="PF79" s="32"/>
      <c r="PG79" s="32"/>
      <c r="PH79" s="32"/>
      <c r="PI79" s="32"/>
      <c r="PJ79" s="32"/>
      <c r="PK79" s="32"/>
      <c r="PL79" s="32"/>
      <c r="PM79" s="32"/>
      <c r="PN79" s="32"/>
      <c r="PO79" s="32"/>
      <c r="PP79" s="32"/>
      <c r="PQ79" s="32"/>
      <c r="PR79" s="32"/>
      <c r="PS79" s="32"/>
      <c r="PT79" s="32"/>
      <c r="PU79" s="32"/>
      <c r="PV79" s="32"/>
      <c r="PW79" s="32"/>
      <c r="PX79" s="32"/>
      <c r="PY79" s="32"/>
      <c r="PZ79" s="32"/>
      <c r="QA79" s="32"/>
      <c r="QB79" s="32"/>
      <c r="QC79" s="32"/>
      <c r="QD79" s="32"/>
      <c r="QE79" s="32"/>
      <c r="QF79" s="32"/>
      <c r="QG79" s="32"/>
      <c r="QH79" s="32"/>
      <c r="QI79" s="32"/>
      <c r="QJ79" s="32"/>
      <c r="QK79" s="32"/>
      <c r="QL79" s="32"/>
      <c r="QM79" s="32"/>
      <c r="QN79" s="32"/>
      <c r="QO79" s="32"/>
      <c r="QP79" s="32"/>
      <c r="QQ79" s="32"/>
      <c r="QR79" s="32"/>
      <c r="QS79" s="32"/>
      <c r="QT79" s="32"/>
      <c r="QU79" s="32"/>
      <c r="QV79" s="32"/>
      <c r="QW79" s="32"/>
      <c r="QX79" s="32"/>
      <c r="QY79" s="32"/>
      <c r="QZ79" s="32"/>
      <c r="RA79" s="32"/>
      <c r="RB79" s="32"/>
      <c r="RC79" s="32"/>
      <c r="RD79" s="32"/>
      <c r="RE79" s="32"/>
      <c r="RF79" s="32"/>
      <c r="RG79" s="32"/>
      <c r="RH79" s="32"/>
      <c r="RI79" s="32"/>
      <c r="RJ79" s="32"/>
      <c r="RK79" s="32"/>
      <c r="RL79" s="32"/>
      <c r="RM79" s="32"/>
      <c r="RN79" s="32"/>
      <c r="RO79" s="32"/>
      <c r="RP79" s="32"/>
      <c r="RQ79" s="32"/>
      <c r="RR79" s="32"/>
      <c r="RS79" s="32"/>
      <c r="RT79" s="32"/>
      <c r="RU79" s="32"/>
      <c r="RV79" s="32"/>
      <c r="RW79" s="32"/>
      <c r="RX79" s="32"/>
      <c r="RY79" s="32"/>
      <c r="RZ79" s="32"/>
      <c r="SA79" s="32"/>
      <c r="SB79" s="32"/>
      <c r="SC79" s="32"/>
      <c r="SD79" s="32"/>
      <c r="SE79" s="32"/>
      <c r="SF79" s="32"/>
      <c r="SG79" s="32"/>
      <c r="SH79" s="32"/>
      <c r="SI79" s="32"/>
      <c r="SJ79" s="32"/>
      <c r="SK79" s="32"/>
      <c r="SL79" s="32"/>
      <c r="SM79" s="32"/>
      <c r="SN79" s="32"/>
      <c r="SO79" s="32"/>
      <c r="SP79" s="32"/>
      <c r="SQ79" s="32"/>
      <c r="SR79" s="32"/>
      <c r="SS79" s="32"/>
      <c r="ST79" s="32"/>
      <c r="SU79" s="32"/>
      <c r="SV79" s="32"/>
      <c r="SW79" s="32"/>
      <c r="SX79" s="32"/>
      <c r="SY79" s="32"/>
      <c r="SZ79" s="32"/>
      <c r="TA79" s="32"/>
      <c r="TB79" s="32"/>
      <c r="TC79" s="32"/>
      <c r="TD79" s="32"/>
      <c r="TE79" s="32"/>
      <c r="TF79" s="32"/>
      <c r="TG79" s="32"/>
      <c r="TH79" s="32"/>
      <c r="TI79" s="32"/>
      <c r="TJ79" s="32"/>
      <c r="TK79" s="32"/>
      <c r="TL79" s="32"/>
      <c r="TM79" s="32"/>
      <c r="TN79" s="32"/>
      <c r="TO79" s="32"/>
      <c r="TP79" s="32"/>
      <c r="TQ79" s="32"/>
      <c r="TR79" s="32"/>
      <c r="TS79" s="32"/>
      <c r="TT79" s="32"/>
      <c r="TU79" s="32"/>
      <c r="TV79" s="32"/>
      <c r="TW79" s="32"/>
      <c r="TX79" s="32"/>
      <c r="TY79" s="32"/>
      <c r="TZ79" s="32"/>
      <c r="UA79" s="32"/>
      <c r="UB79" s="32"/>
      <c r="UC79" s="32"/>
      <c r="UD79" s="32"/>
      <c r="UE79" s="32"/>
      <c r="UF79" s="32"/>
      <c r="UG79" s="32"/>
      <c r="UH79" s="32"/>
      <c r="UI79" s="32"/>
      <c r="UJ79" s="32"/>
      <c r="UK79" s="32"/>
      <c r="UL79" s="32"/>
      <c r="UM79" s="32"/>
      <c r="UN79" s="32"/>
      <c r="UO79" s="32"/>
      <c r="UP79" s="32"/>
      <c r="UQ79" s="32"/>
      <c r="UR79" s="32"/>
      <c r="US79" s="32"/>
      <c r="UT79" s="32"/>
      <c r="UU79" s="32"/>
      <c r="UV79" s="32"/>
      <c r="UW79" s="32"/>
      <c r="UX79" s="32"/>
      <c r="UY79" s="32"/>
      <c r="UZ79" s="32"/>
      <c r="VA79" s="32"/>
      <c r="VB79" s="32"/>
      <c r="VC79" s="32"/>
      <c r="VD79" s="32"/>
      <c r="VE79" s="32"/>
      <c r="VF79" s="32"/>
      <c r="VG79" s="32"/>
      <c r="VH79" s="32"/>
      <c r="VI79" s="32"/>
      <c r="VJ79" s="32"/>
      <c r="VK79" s="32"/>
      <c r="VL79" s="32"/>
      <c r="VM79" s="32"/>
      <c r="VN79" s="32"/>
      <c r="VO79" s="32"/>
      <c r="VP79" s="32"/>
      <c r="VQ79" s="32"/>
      <c r="VR79" s="32"/>
      <c r="VS79" s="32"/>
      <c r="VT79" s="32"/>
      <c r="VU79" s="32"/>
      <c r="VV79" s="32"/>
      <c r="VW79" s="32"/>
      <c r="VX79" s="32"/>
      <c r="VY79" s="32"/>
      <c r="VZ79" s="32"/>
      <c r="WA79" s="32"/>
      <c r="WB79" s="32"/>
      <c r="WC79" s="32"/>
      <c r="WD79" s="32"/>
      <c r="WE79" s="32"/>
      <c r="WF79" s="32"/>
      <c r="WG79" s="32"/>
      <c r="WH79" s="32"/>
      <c r="WI79" s="32"/>
      <c r="WJ79" s="32"/>
      <c r="WK79" s="32"/>
      <c r="WL79" s="32"/>
      <c r="WM79" s="32"/>
      <c r="WN79" s="32"/>
      <c r="WO79" s="32"/>
      <c r="WP79" s="32"/>
      <c r="WQ79" s="32"/>
      <c r="WR79" s="32"/>
      <c r="WS79" s="32"/>
      <c r="WT79" s="32"/>
      <c r="WU79" s="32"/>
      <c r="WV79" s="32"/>
      <c r="WW79" s="32"/>
      <c r="WX79" s="32"/>
      <c r="WY79" s="32"/>
      <c r="WZ79" s="32"/>
      <c r="XA79" s="32"/>
      <c r="XB79" s="32"/>
      <c r="XC79" s="32"/>
      <c r="XD79" s="32"/>
      <c r="XE79" s="32"/>
      <c r="XF79" s="32"/>
      <c r="XG79" s="32"/>
      <c r="XH79" s="32"/>
      <c r="XI79" s="32"/>
      <c r="XJ79" s="32"/>
      <c r="XK79" s="32"/>
      <c r="XL79" s="32"/>
      <c r="XM79" s="32"/>
      <c r="XN79" s="32"/>
      <c r="XO79" s="32"/>
      <c r="XP79" s="32"/>
      <c r="XQ79" s="32"/>
      <c r="XR79" s="32"/>
      <c r="XS79" s="32"/>
      <c r="XT79" s="32"/>
      <c r="XU79" s="32"/>
      <c r="XV79" s="32"/>
      <c r="XW79" s="32"/>
      <c r="XX79" s="32"/>
      <c r="XY79" s="32"/>
      <c r="XZ79" s="32"/>
      <c r="YA79" s="32"/>
      <c r="YB79" s="32"/>
      <c r="YC79" s="32"/>
      <c r="YD79" s="32"/>
      <c r="YE79" s="32"/>
      <c r="YF79" s="32"/>
      <c r="YG79" s="32"/>
      <c r="YH79" s="32"/>
      <c r="YI79" s="32"/>
      <c r="YJ79" s="32"/>
      <c r="YK79" s="32"/>
      <c r="YL79" s="32"/>
      <c r="YM79" s="32"/>
      <c r="YN79" s="32"/>
      <c r="YO79" s="32"/>
      <c r="YP79" s="32"/>
      <c r="YQ79" s="32"/>
      <c r="YR79" s="32"/>
      <c r="YS79" s="32"/>
      <c r="YT79" s="32"/>
      <c r="YU79" s="32"/>
      <c r="YV79" s="32"/>
      <c r="YW79" s="32"/>
      <c r="YX79" s="32"/>
      <c r="YY79" s="32"/>
      <c r="YZ79" s="32"/>
      <c r="ZA79" s="32"/>
      <c r="ZB79" s="32"/>
      <c r="ZC79" s="32"/>
      <c r="ZD79" s="32"/>
      <c r="ZE79" s="32"/>
      <c r="ZF79" s="32"/>
      <c r="ZG79" s="32"/>
      <c r="ZH79" s="32"/>
      <c r="ZI79" s="32"/>
      <c r="ZJ79" s="32"/>
      <c r="ZK79" s="32"/>
      <c r="ZL79" s="32"/>
      <c r="ZM79" s="32"/>
      <c r="ZN79" s="32"/>
      <c r="ZO79" s="32"/>
      <c r="ZP79" s="32"/>
      <c r="ZQ79" s="32"/>
      <c r="ZR79" s="32"/>
      <c r="ZS79" s="32"/>
      <c r="ZT79" s="32"/>
      <c r="ZU79" s="32"/>
      <c r="ZV79" s="32"/>
      <c r="ZW79" s="32"/>
      <c r="ZX79" s="32"/>
      <c r="ZY79" s="32"/>
      <c r="ZZ79" s="32"/>
      <c r="AAA79" s="32"/>
      <c r="AAB79" s="32"/>
      <c r="AAC79" s="32"/>
      <c r="AAD79" s="32"/>
      <c r="AAE79" s="32"/>
      <c r="AAF79" s="32"/>
      <c r="AAG79" s="32"/>
      <c r="AAH79" s="32"/>
      <c r="AAI79" s="32"/>
      <c r="AAJ79" s="32"/>
      <c r="AAK79" s="32"/>
      <c r="AAL79" s="32"/>
      <c r="AAM79" s="32"/>
      <c r="AAN79" s="32"/>
      <c r="AAO79" s="32"/>
      <c r="AAP79" s="32"/>
      <c r="AAQ79" s="32"/>
      <c r="AAR79" s="32"/>
      <c r="AAS79" s="32"/>
      <c r="AAT79" s="32"/>
      <c r="AAU79" s="32"/>
      <c r="AAV79" s="32"/>
      <c r="AAW79" s="32"/>
      <c r="AAX79" s="32"/>
      <c r="AAY79" s="32"/>
      <c r="AAZ79" s="32"/>
      <c r="ABA79" s="32"/>
      <c r="ABB79" s="32"/>
      <c r="ABC79" s="32"/>
      <c r="ABD79" s="32"/>
      <c r="ABE79" s="32"/>
      <c r="ABF79" s="32"/>
      <c r="ABG79" s="32"/>
      <c r="ABH79" s="32"/>
      <c r="ABI79" s="32"/>
      <c r="ABJ79" s="32"/>
      <c r="ABK79" s="32"/>
      <c r="ABL79" s="32"/>
      <c r="ABM79" s="32"/>
      <c r="ABN79" s="32"/>
      <c r="ABO79" s="32"/>
      <c r="ABP79" s="32"/>
      <c r="ABQ79" s="32"/>
      <c r="ABR79" s="32"/>
      <c r="ABS79" s="32"/>
      <c r="ABT79" s="32"/>
      <c r="ABU79" s="32"/>
      <c r="ABV79" s="32"/>
      <c r="ABW79" s="32"/>
      <c r="ABX79" s="32"/>
      <c r="ABY79" s="32"/>
      <c r="ABZ79" s="32"/>
      <c r="ACA79" s="32"/>
      <c r="ACB79" s="32"/>
      <c r="ACC79" s="32"/>
      <c r="ACD79" s="32"/>
      <c r="ACE79" s="32"/>
      <c r="ACF79" s="32"/>
      <c r="ACG79" s="32"/>
      <c r="ACH79" s="32"/>
      <c r="ACI79" s="32"/>
      <c r="ACJ79" s="32"/>
      <c r="ACK79" s="32"/>
      <c r="ACL79" s="32"/>
      <c r="ACM79" s="32"/>
      <c r="ACN79" s="32"/>
      <c r="ACO79" s="32"/>
      <c r="ACP79" s="32"/>
      <c r="ACQ79" s="32"/>
      <c r="ACR79" s="32"/>
      <c r="ACS79" s="32"/>
      <c r="ACT79" s="32"/>
      <c r="ACU79" s="32"/>
      <c r="ACV79" s="32"/>
      <c r="ACW79" s="32"/>
      <c r="ACX79" s="32"/>
      <c r="ACY79" s="32"/>
      <c r="ACZ79" s="32"/>
      <c r="ADA79" s="32"/>
      <c r="ADB79" s="32"/>
      <c r="ADC79" s="32"/>
      <c r="ADD79" s="32"/>
      <c r="ADE79" s="32"/>
      <c r="ADF79" s="32"/>
      <c r="ADG79" s="32"/>
      <c r="ADH79" s="32"/>
      <c r="ADI79" s="32"/>
      <c r="ADJ79" s="32"/>
      <c r="ADK79" s="32"/>
      <c r="ADL79" s="32"/>
      <c r="ADM79" s="32"/>
      <c r="ADN79" s="32"/>
      <c r="ADO79" s="32"/>
      <c r="ADP79" s="32"/>
      <c r="ADQ79" s="32"/>
      <c r="ADR79" s="32"/>
      <c r="ADS79" s="32"/>
      <c r="ADT79" s="32"/>
      <c r="ADU79" s="32"/>
      <c r="ADV79" s="32"/>
      <c r="ADW79" s="32"/>
      <c r="ADX79" s="32"/>
      <c r="ADY79" s="32"/>
      <c r="ADZ79" s="32"/>
      <c r="AEA79" s="32"/>
      <c r="AEB79" s="32"/>
      <c r="AEC79" s="32"/>
      <c r="AED79" s="32"/>
      <c r="AEE79" s="32"/>
      <c r="AEF79" s="32"/>
      <c r="AEG79" s="32"/>
      <c r="AEH79" s="32"/>
      <c r="AEI79" s="32"/>
      <c r="AEJ79" s="32"/>
      <c r="AEK79" s="32"/>
      <c r="AEL79" s="32"/>
      <c r="AEM79" s="32"/>
      <c r="AEN79" s="32"/>
      <c r="AEO79" s="32"/>
      <c r="AEP79" s="32"/>
      <c r="AEQ79" s="32"/>
      <c r="AER79" s="32"/>
      <c r="AES79" s="32"/>
      <c r="AET79" s="32"/>
      <c r="AEU79" s="32"/>
      <c r="AEV79" s="32"/>
      <c r="AEW79" s="32"/>
      <c r="AEX79" s="32"/>
      <c r="AEY79" s="32"/>
      <c r="AEZ79" s="32"/>
      <c r="AFA79" s="32"/>
      <c r="AFB79" s="32"/>
      <c r="AFC79" s="32"/>
      <c r="AFD79" s="32"/>
      <c r="AFE79" s="32"/>
      <c r="AFF79" s="32"/>
      <c r="AFG79" s="32"/>
      <c r="AFH79" s="32"/>
      <c r="AFI79" s="32"/>
      <c r="AFJ79" s="32"/>
      <c r="AFK79" s="32"/>
      <c r="AFL79" s="32"/>
      <c r="AFM79" s="32"/>
      <c r="AFN79" s="32"/>
      <c r="AFO79" s="32"/>
      <c r="AFP79" s="32"/>
      <c r="AFQ79" s="32"/>
      <c r="AFR79" s="32"/>
      <c r="AFS79" s="32"/>
      <c r="AFT79" s="32"/>
      <c r="AFU79" s="32"/>
      <c r="AFV79" s="32"/>
      <c r="AFW79" s="32"/>
      <c r="AFX79" s="32"/>
      <c r="AFY79" s="32"/>
      <c r="AFZ79" s="32"/>
      <c r="AGA79" s="32"/>
      <c r="AGB79" s="32"/>
      <c r="AGC79" s="32"/>
      <c r="AGD79" s="32"/>
      <c r="AGE79" s="32"/>
      <c r="AGF79" s="32"/>
      <c r="AGG79" s="32"/>
      <c r="AGH79" s="32"/>
      <c r="AGI79" s="32"/>
      <c r="AGJ79" s="32"/>
      <c r="AGK79" s="32"/>
      <c r="AGL79" s="32"/>
      <c r="AGM79" s="32"/>
      <c r="AGN79" s="32"/>
      <c r="AGO79" s="32"/>
      <c r="AGP79" s="32"/>
      <c r="AGQ79" s="32"/>
      <c r="AGR79" s="32"/>
      <c r="AGS79" s="32"/>
      <c r="AGT79" s="32"/>
      <c r="AGU79" s="32"/>
      <c r="AGV79" s="32"/>
      <c r="AGW79" s="32"/>
      <c r="AGX79" s="32"/>
      <c r="AGY79" s="32"/>
      <c r="AGZ79" s="32"/>
      <c r="AHA79" s="32"/>
      <c r="AHB79" s="32"/>
      <c r="AHC79" s="32"/>
      <c r="AHD79" s="32"/>
      <c r="AHE79" s="32"/>
      <c r="AHF79" s="32"/>
      <c r="AHG79" s="32"/>
      <c r="AHH79" s="32"/>
      <c r="AHI79" s="32"/>
      <c r="AHJ79" s="32"/>
      <c r="AHK79" s="32"/>
      <c r="AHL79" s="32"/>
      <c r="AHM79" s="32"/>
      <c r="AHN79" s="32"/>
      <c r="AHO79" s="32"/>
      <c r="AHP79" s="32"/>
      <c r="AHQ79" s="32"/>
      <c r="AHR79" s="32"/>
      <c r="AHS79" s="32"/>
      <c r="AHT79" s="32"/>
      <c r="AHU79" s="32"/>
      <c r="AHV79" s="32"/>
      <c r="AHW79" s="32"/>
      <c r="AHX79" s="32"/>
      <c r="AHY79" s="32"/>
      <c r="AHZ79" s="32"/>
      <c r="AIA79" s="32"/>
      <c r="AIB79" s="32"/>
      <c r="AIC79" s="32"/>
      <c r="AID79" s="32"/>
      <c r="AIE79" s="32"/>
      <c r="AIF79" s="32"/>
      <c r="AIG79" s="32"/>
      <c r="AIH79" s="32"/>
      <c r="AII79" s="32"/>
      <c r="AIJ79" s="32"/>
      <c r="AIK79" s="32"/>
      <c r="AIL79" s="32"/>
      <c r="AIM79" s="32"/>
      <c r="AIN79" s="32"/>
      <c r="AIO79" s="32"/>
      <c r="AIP79" s="32"/>
      <c r="AIQ79" s="32"/>
      <c r="AIR79" s="32"/>
      <c r="AIS79" s="32"/>
      <c r="AIT79" s="32"/>
      <c r="AIU79" s="32"/>
      <c r="AIV79" s="32"/>
      <c r="AIW79" s="32"/>
      <c r="AIX79" s="32"/>
      <c r="AIY79" s="32"/>
      <c r="AIZ79" s="32"/>
      <c r="AJA79" s="32"/>
      <c r="AJB79" s="32"/>
      <c r="AJC79" s="32"/>
      <c r="AJD79" s="32"/>
      <c r="AJE79" s="32"/>
      <c r="AJF79" s="32"/>
      <c r="AJG79" s="32"/>
      <c r="AJH79" s="32"/>
      <c r="AJI79" s="32"/>
      <c r="AJJ79" s="32"/>
      <c r="AJK79" s="32"/>
      <c r="AJL79" s="32"/>
      <c r="AJM79" s="32"/>
      <c r="AJN79" s="32"/>
      <c r="AJO79" s="32"/>
      <c r="AJP79" s="32"/>
      <c r="AJQ79" s="32"/>
      <c r="AJR79" s="32"/>
      <c r="AJS79" s="32"/>
      <c r="AJT79" s="32"/>
      <c r="AJU79" s="32"/>
      <c r="AJV79" s="32"/>
      <c r="AJW79" s="32"/>
      <c r="AJX79" s="32"/>
      <c r="AJY79" s="32"/>
      <c r="AJZ79" s="32"/>
      <c r="AKA79" s="32"/>
      <c r="AKB79" s="32"/>
      <c r="AKC79" s="32"/>
      <c r="AKD79" s="32"/>
      <c r="AKE79" s="32"/>
      <c r="AKF79" s="32"/>
      <c r="AKG79" s="32"/>
      <c r="AKH79" s="32"/>
      <c r="AKI79" s="32"/>
      <c r="AKJ79" s="32"/>
      <c r="AKK79" s="32"/>
      <c r="AKL79" s="32"/>
      <c r="AKM79" s="32"/>
      <c r="AKN79" s="32"/>
      <c r="AKO79" s="32"/>
      <c r="AKP79" s="32"/>
      <c r="AKQ79" s="32"/>
      <c r="AKR79" s="32"/>
      <c r="AKS79" s="32"/>
      <c r="AKT79" s="32"/>
      <c r="AKU79" s="32"/>
      <c r="AKV79" s="32"/>
      <c r="AKW79" s="32"/>
      <c r="AKX79" s="32"/>
      <c r="AKY79" s="32"/>
      <c r="AKZ79" s="32"/>
      <c r="ALA79" s="32"/>
      <c r="ALB79" s="32"/>
      <c r="ALC79" s="32"/>
      <c r="ALD79" s="32"/>
      <c r="ALE79" s="32"/>
      <c r="ALF79" s="32"/>
      <c r="ALG79" s="32"/>
      <c r="ALH79" s="32"/>
      <c r="ALI79" s="32"/>
      <c r="ALJ79" s="32"/>
      <c r="ALK79" s="32"/>
      <c r="ALL79" s="32"/>
      <c r="ALM79" s="32"/>
      <c r="ALN79" s="32"/>
      <c r="ALO79" s="32"/>
      <c r="ALP79" s="32"/>
      <c r="ALQ79" s="32"/>
      <c r="ALR79" s="32"/>
      <c r="ALS79" s="32"/>
      <c r="ALT79" s="32"/>
      <c r="ALU79" s="32"/>
      <c r="ALV79" s="32"/>
      <c r="ALW79" s="32"/>
      <c r="ALX79" s="32"/>
      <c r="ALY79" s="32"/>
      <c r="ALZ79" s="32"/>
      <c r="AMA79" s="32"/>
      <c r="AMB79" s="32"/>
      <c r="AMC79" s="32"/>
      <c r="AMD79" s="32"/>
      <c r="AME79" s="32"/>
      <c r="AMF79" s="32"/>
      <c r="AMG79" s="32"/>
      <c r="AMH79" s="32"/>
      <c r="AMI79" s="32"/>
      <c r="AMJ79" s="32"/>
      <c r="AMK79" s="32"/>
      <c r="AML79" s="32"/>
      <c r="AMM79" s="32"/>
      <c r="AMN79" s="32"/>
      <c r="AMO79" s="32"/>
      <c r="AMP79" s="32"/>
      <c r="AMQ79" s="32"/>
      <c r="AMR79" s="32"/>
      <c r="AMS79" s="32"/>
      <c r="AMT79" s="32"/>
      <c r="AMU79" s="32"/>
      <c r="AMV79" s="32"/>
      <c r="AMW79" s="32"/>
      <c r="AMX79" s="32"/>
      <c r="AMY79" s="32"/>
      <c r="AMZ79" s="32"/>
      <c r="ANA79" s="32"/>
      <c r="ANB79" s="32"/>
      <c r="ANC79" s="32"/>
      <c r="AND79" s="32"/>
      <c r="ANE79" s="32"/>
      <c r="ANF79" s="32"/>
      <c r="ANG79" s="32"/>
      <c r="ANH79" s="32"/>
      <c r="ANI79" s="32"/>
      <c r="ANJ79" s="32"/>
      <c r="ANK79" s="32"/>
      <c r="ANL79" s="32"/>
      <c r="ANM79" s="32"/>
      <c r="ANN79" s="32"/>
      <c r="ANO79" s="32"/>
      <c r="ANP79" s="32"/>
      <c r="ANQ79" s="32"/>
      <c r="ANR79" s="32"/>
      <c r="ANS79" s="32"/>
      <c r="ANT79" s="32"/>
      <c r="ANU79" s="32"/>
      <c r="ANV79" s="32"/>
      <c r="ANW79" s="32"/>
      <c r="ANX79" s="32"/>
      <c r="ANY79" s="32"/>
      <c r="ANZ79" s="32"/>
      <c r="AOA79" s="32"/>
      <c r="AOB79" s="32"/>
      <c r="AOC79" s="32"/>
      <c r="AOD79" s="32"/>
      <c r="AOE79" s="32"/>
      <c r="AOF79" s="32"/>
      <c r="AOG79" s="32"/>
      <c r="AOH79" s="32"/>
      <c r="AOI79" s="32"/>
      <c r="AOJ79" s="32"/>
      <c r="AOK79" s="32"/>
      <c r="AOL79" s="32"/>
      <c r="AOM79" s="32"/>
      <c r="AON79" s="32"/>
      <c r="AOO79" s="32"/>
      <c r="AOP79" s="32"/>
      <c r="AOQ79" s="32"/>
      <c r="AOR79" s="32"/>
      <c r="AOS79" s="32"/>
      <c r="AOT79" s="32"/>
      <c r="AOU79" s="32"/>
      <c r="AOV79" s="32"/>
      <c r="AOW79" s="32"/>
      <c r="AOX79" s="32"/>
      <c r="AOY79" s="32"/>
      <c r="AOZ79" s="32"/>
      <c r="APA79" s="32"/>
      <c r="APB79" s="32"/>
      <c r="APC79" s="32"/>
      <c r="APD79" s="32"/>
      <c r="APE79" s="32"/>
      <c r="APF79" s="32"/>
      <c r="APG79" s="32"/>
      <c r="APH79" s="32"/>
      <c r="API79" s="32"/>
      <c r="APJ79" s="32"/>
      <c r="APK79" s="32"/>
      <c r="APL79" s="32"/>
      <c r="APM79" s="32"/>
      <c r="APN79" s="32"/>
      <c r="APO79" s="32"/>
      <c r="APP79" s="32"/>
      <c r="APQ79" s="32"/>
      <c r="APR79" s="32"/>
      <c r="APS79" s="32"/>
      <c r="APT79" s="32"/>
      <c r="APU79" s="32"/>
      <c r="APV79" s="32"/>
      <c r="APW79" s="32"/>
      <c r="APX79" s="32"/>
      <c r="APY79" s="32"/>
      <c r="APZ79" s="32"/>
      <c r="AQA79" s="32"/>
      <c r="AQB79" s="32"/>
      <c r="AQC79" s="32"/>
      <c r="AQD79" s="32"/>
      <c r="AQE79" s="32"/>
      <c r="AQF79" s="32"/>
      <c r="AQG79" s="32"/>
      <c r="AQH79" s="32"/>
      <c r="AQI79" s="32"/>
      <c r="AQJ79" s="32"/>
      <c r="AQK79" s="32"/>
      <c r="AQL79" s="32"/>
      <c r="AQM79" s="32"/>
      <c r="AQN79" s="32"/>
      <c r="AQO79" s="32"/>
      <c r="AQP79" s="32"/>
      <c r="AQQ79" s="32"/>
      <c r="AQR79" s="32"/>
      <c r="AQS79" s="32"/>
      <c r="AQT79" s="32"/>
      <c r="AQU79" s="32"/>
      <c r="AQV79" s="32"/>
      <c r="AQW79" s="32"/>
      <c r="AQX79" s="32"/>
      <c r="AQY79" s="32"/>
      <c r="AQZ79" s="32"/>
      <c r="ARA79" s="32"/>
      <c r="ARB79" s="32"/>
      <c r="ARC79" s="32"/>
      <c r="ARD79" s="32"/>
      <c r="ARE79" s="32"/>
      <c r="ARF79" s="32"/>
      <c r="ARG79" s="32"/>
      <c r="ARH79" s="32"/>
      <c r="ARI79" s="32"/>
      <c r="ARJ79" s="32"/>
      <c r="ARK79" s="32"/>
      <c r="ARL79" s="32"/>
      <c r="ARM79" s="32"/>
      <c r="ARN79" s="32"/>
      <c r="ARO79" s="32"/>
      <c r="ARP79" s="32"/>
      <c r="ARQ79" s="32"/>
      <c r="ARR79" s="32"/>
      <c r="ARS79" s="32"/>
      <c r="ART79" s="32"/>
      <c r="ARU79" s="32"/>
      <c r="ARV79" s="32"/>
      <c r="ARW79" s="32"/>
      <c r="ARX79" s="32"/>
      <c r="ARY79" s="32"/>
      <c r="ARZ79" s="32"/>
      <c r="ASA79" s="32"/>
      <c r="ASB79" s="32"/>
      <c r="ASC79" s="32"/>
      <c r="ASD79" s="32"/>
      <c r="ASE79" s="32"/>
      <c r="ASF79" s="32"/>
      <c r="ASG79" s="32"/>
      <c r="ASH79" s="32"/>
      <c r="ASI79" s="32"/>
      <c r="ASJ79" s="32"/>
      <c r="ASK79" s="32"/>
      <c r="ASL79" s="32"/>
      <c r="ASM79" s="32"/>
      <c r="ASN79" s="32"/>
      <c r="ASO79" s="32"/>
      <c r="ASP79" s="32"/>
      <c r="ASQ79" s="32"/>
      <c r="ASR79" s="32"/>
      <c r="ASS79" s="32"/>
      <c r="AST79" s="32"/>
      <c r="ASU79" s="32"/>
      <c r="ASV79" s="32"/>
      <c r="ASW79" s="32"/>
      <c r="ASX79" s="32"/>
      <c r="ASY79" s="32"/>
      <c r="ASZ79" s="32"/>
      <c r="ATA79" s="32"/>
      <c r="ATB79" s="32"/>
      <c r="ATC79" s="32"/>
      <c r="ATD79" s="32"/>
      <c r="ATE79" s="32"/>
      <c r="ATF79" s="32"/>
      <c r="ATG79" s="32"/>
      <c r="ATH79" s="32"/>
      <c r="ATI79" s="32"/>
      <c r="ATJ79" s="32"/>
      <c r="ATK79" s="32"/>
      <c r="ATL79" s="32"/>
      <c r="ATM79" s="32"/>
      <c r="ATN79" s="32"/>
      <c r="ATO79" s="32"/>
      <c r="ATP79" s="32"/>
      <c r="ATQ79" s="32"/>
      <c r="ATR79" s="32"/>
      <c r="ATS79" s="32"/>
      <c r="ATT79" s="32"/>
      <c r="ATU79" s="32"/>
      <c r="ATV79" s="32"/>
      <c r="ATW79" s="32"/>
      <c r="ATX79" s="32"/>
      <c r="ATY79" s="32"/>
      <c r="ATZ79" s="32"/>
      <c r="AUA79" s="32"/>
      <c r="AUB79" s="32"/>
      <c r="AUC79" s="32"/>
      <c r="AUD79" s="32"/>
      <c r="AUE79" s="32"/>
      <c r="AUF79" s="32"/>
      <c r="AUG79" s="32"/>
      <c r="AUH79" s="32"/>
      <c r="AUI79" s="32"/>
      <c r="AUJ79" s="32"/>
      <c r="AUK79" s="32"/>
      <c r="AUL79" s="32"/>
      <c r="AUM79" s="32"/>
      <c r="AUN79" s="32"/>
      <c r="AUO79" s="32"/>
      <c r="AUP79" s="32"/>
      <c r="AUQ79" s="32"/>
      <c r="AUR79" s="32"/>
      <c r="AUS79" s="32"/>
      <c r="AUT79" s="32"/>
      <c r="AUU79" s="32"/>
      <c r="AUV79" s="32"/>
      <c r="AUW79" s="32"/>
      <c r="AUX79" s="32"/>
      <c r="AUY79" s="32"/>
      <c r="AUZ79" s="32"/>
      <c r="AVA79" s="32"/>
      <c r="AVB79" s="32"/>
      <c r="AVC79" s="32"/>
      <c r="AVD79" s="32"/>
      <c r="AVE79" s="32"/>
      <c r="AVF79" s="32"/>
      <c r="AVG79" s="32"/>
      <c r="AVH79" s="32"/>
      <c r="AVI79" s="32"/>
      <c r="AVJ79" s="32"/>
      <c r="AVK79" s="32"/>
      <c r="AVL79" s="32"/>
      <c r="AVM79" s="32"/>
      <c r="AVN79" s="32"/>
      <c r="AVO79" s="32"/>
      <c r="AVP79" s="32"/>
      <c r="AVQ79" s="32"/>
      <c r="AVR79" s="32"/>
      <c r="AVS79" s="32"/>
      <c r="AVT79" s="32"/>
      <c r="AVU79" s="32"/>
      <c r="AVV79" s="32"/>
      <c r="AVW79" s="32"/>
      <c r="AVX79" s="32"/>
      <c r="AVY79" s="32"/>
      <c r="AVZ79" s="32"/>
      <c r="AWA79" s="32"/>
      <c r="AWB79" s="32"/>
      <c r="AWC79" s="32"/>
      <c r="AWD79" s="32"/>
      <c r="AWE79" s="32"/>
      <c r="AWF79" s="32"/>
      <c r="AWG79" s="32"/>
      <c r="AWH79" s="32"/>
      <c r="AWI79" s="32"/>
      <c r="AWJ79" s="32"/>
      <c r="AWK79" s="32"/>
      <c r="AWL79" s="32"/>
      <c r="AWM79" s="32"/>
      <c r="AWN79" s="32"/>
      <c r="AWO79" s="32"/>
      <c r="AWP79" s="32"/>
      <c r="AWQ79" s="32"/>
      <c r="AWR79" s="32"/>
      <c r="AWS79" s="32"/>
      <c r="AWT79" s="32"/>
      <c r="AWU79" s="32"/>
      <c r="AWV79" s="32"/>
      <c r="AWW79" s="32"/>
      <c r="AWX79" s="32"/>
      <c r="AWY79" s="32"/>
      <c r="AWZ79" s="32"/>
      <c r="AXA79" s="32"/>
      <c r="AXB79" s="32"/>
      <c r="AXC79" s="32"/>
      <c r="AXD79" s="32"/>
      <c r="AXE79" s="32"/>
      <c r="AXF79" s="32"/>
      <c r="AXG79" s="32"/>
      <c r="AXH79" s="32"/>
      <c r="AXI79" s="32"/>
      <c r="AXJ79" s="32"/>
      <c r="AXK79" s="32"/>
      <c r="AXL79" s="32"/>
      <c r="AXM79" s="32"/>
      <c r="AXN79" s="32"/>
      <c r="AXO79" s="32"/>
      <c r="AXP79" s="32"/>
      <c r="AXQ79" s="32"/>
      <c r="AXR79" s="32"/>
      <c r="AXS79" s="32"/>
      <c r="AXT79" s="32"/>
      <c r="AXU79" s="32"/>
      <c r="AXV79" s="32"/>
      <c r="AXW79" s="32"/>
      <c r="AXX79" s="32"/>
      <c r="AXY79" s="32"/>
      <c r="AXZ79" s="32"/>
      <c r="AYA79" s="32"/>
      <c r="AYB79" s="32"/>
      <c r="AYC79" s="32"/>
      <c r="AYD79" s="32"/>
      <c r="AYE79" s="32"/>
      <c r="AYF79" s="32"/>
      <c r="AYG79" s="32"/>
      <c r="AYH79" s="32"/>
      <c r="AYI79" s="32"/>
      <c r="AYJ79" s="32"/>
      <c r="AYK79" s="32"/>
      <c r="AYL79" s="32"/>
      <c r="AYM79" s="32"/>
      <c r="AYN79" s="32"/>
      <c r="AYO79" s="32"/>
      <c r="AYP79" s="32"/>
      <c r="AYQ79" s="32"/>
      <c r="AYR79" s="32"/>
      <c r="AYS79" s="32"/>
      <c r="AYT79" s="32"/>
      <c r="AYU79" s="32"/>
      <c r="AYV79" s="32"/>
      <c r="AYW79" s="32"/>
      <c r="AYX79" s="32"/>
      <c r="AYY79" s="32"/>
      <c r="AYZ79" s="32"/>
      <c r="AZA79" s="32"/>
      <c r="AZB79" s="32"/>
      <c r="AZC79" s="32"/>
      <c r="AZD79" s="32"/>
      <c r="AZE79" s="32"/>
      <c r="AZF79" s="32"/>
      <c r="AZG79" s="32"/>
      <c r="AZH79" s="32"/>
      <c r="AZI79" s="32"/>
      <c r="AZJ79" s="32"/>
      <c r="AZK79" s="32"/>
      <c r="AZL79" s="32"/>
      <c r="AZM79" s="32"/>
      <c r="AZN79" s="32"/>
      <c r="AZO79" s="32"/>
      <c r="AZP79" s="32"/>
      <c r="AZQ79" s="32"/>
      <c r="AZR79" s="32"/>
      <c r="AZS79" s="32"/>
      <c r="AZT79" s="32"/>
      <c r="AZU79" s="32"/>
      <c r="AZV79" s="32"/>
      <c r="AZW79" s="32"/>
      <c r="AZX79" s="32"/>
      <c r="AZY79" s="32"/>
      <c r="AZZ79" s="32"/>
      <c r="BAA79" s="32"/>
      <c r="BAB79" s="32"/>
      <c r="BAC79" s="32"/>
      <c r="BAD79" s="32"/>
      <c r="BAE79" s="32"/>
      <c r="BAF79" s="32"/>
      <c r="BAG79" s="32"/>
      <c r="BAH79" s="32"/>
      <c r="BAI79" s="32"/>
      <c r="BAJ79" s="32"/>
      <c r="BAK79" s="32"/>
      <c r="BAL79" s="32"/>
      <c r="BAM79" s="32"/>
      <c r="BAN79" s="32"/>
      <c r="BAO79" s="32"/>
      <c r="BAP79" s="32"/>
      <c r="BAQ79" s="32"/>
      <c r="BAR79" s="32"/>
      <c r="BAS79" s="32"/>
      <c r="BAT79" s="32"/>
      <c r="BAU79" s="32"/>
      <c r="BAV79" s="32"/>
      <c r="BAW79" s="32"/>
      <c r="BAX79" s="32"/>
      <c r="BAY79" s="32"/>
      <c r="BAZ79" s="32"/>
      <c r="BBA79" s="32"/>
      <c r="BBB79" s="32"/>
      <c r="BBC79" s="32"/>
      <c r="BBD79" s="32"/>
      <c r="BBE79" s="32"/>
      <c r="BBF79" s="32"/>
      <c r="BBG79" s="32"/>
      <c r="BBH79" s="32"/>
      <c r="BBI79" s="32"/>
      <c r="BBJ79" s="32"/>
      <c r="BBK79" s="32"/>
      <c r="BBL79" s="32"/>
      <c r="BBM79" s="32"/>
      <c r="BBN79" s="32"/>
      <c r="BBO79" s="32"/>
      <c r="BBP79" s="32"/>
      <c r="BBQ79" s="32"/>
      <c r="BBR79" s="32"/>
      <c r="BBS79" s="32"/>
      <c r="BBT79" s="32"/>
      <c r="BBU79" s="32"/>
      <c r="BBV79" s="32"/>
      <c r="BBW79" s="32"/>
      <c r="BBX79" s="32"/>
      <c r="BBY79" s="32"/>
      <c r="BBZ79" s="32"/>
      <c r="BCA79" s="32"/>
      <c r="BCB79" s="32"/>
      <c r="BCC79" s="32"/>
      <c r="BCD79" s="32"/>
      <c r="BCE79" s="32"/>
      <c r="BCF79" s="32"/>
      <c r="BCG79" s="32"/>
      <c r="BCH79" s="32"/>
      <c r="BCI79" s="32"/>
      <c r="BCJ79" s="32"/>
      <c r="BCK79" s="32"/>
      <c r="BCL79" s="32"/>
      <c r="BCM79" s="32"/>
      <c r="BCN79" s="32"/>
      <c r="BCO79" s="32"/>
      <c r="BCP79" s="32"/>
      <c r="BCQ79" s="32"/>
      <c r="BCR79" s="32"/>
      <c r="BCS79" s="32"/>
      <c r="BCT79" s="32"/>
      <c r="BCU79" s="32"/>
      <c r="BCV79" s="32"/>
      <c r="BCW79" s="32"/>
      <c r="BCX79" s="32"/>
      <c r="BCY79" s="32"/>
      <c r="BCZ79" s="32"/>
      <c r="BDA79" s="32"/>
      <c r="BDB79" s="32"/>
      <c r="BDC79" s="32"/>
      <c r="BDD79" s="32"/>
      <c r="BDE79" s="32"/>
      <c r="BDF79" s="32"/>
      <c r="BDG79" s="32"/>
      <c r="BDH79" s="32"/>
      <c r="BDI79" s="32"/>
      <c r="BDJ79" s="32"/>
      <c r="BDK79" s="32"/>
      <c r="BDL79" s="32"/>
      <c r="BDM79" s="32"/>
      <c r="BDN79" s="32"/>
      <c r="BDO79" s="32"/>
      <c r="BDP79" s="32"/>
      <c r="BDQ79" s="32"/>
      <c r="BDR79" s="32"/>
      <c r="BDS79" s="32"/>
      <c r="BDT79" s="32"/>
      <c r="BDU79" s="32"/>
      <c r="BDV79" s="32"/>
      <c r="BDW79" s="32"/>
      <c r="BDX79" s="32"/>
      <c r="BDY79" s="32"/>
      <c r="BDZ79" s="32"/>
      <c r="BEA79" s="32"/>
      <c r="BEB79" s="32"/>
      <c r="BEC79" s="32"/>
      <c r="BED79" s="32"/>
      <c r="BEE79" s="32"/>
      <c r="BEF79" s="32"/>
      <c r="BEG79" s="32"/>
      <c r="BEH79" s="32"/>
      <c r="BEI79" s="32"/>
      <c r="BEJ79" s="32"/>
      <c r="BEK79" s="32"/>
      <c r="BEL79" s="32"/>
      <c r="BEM79" s="32"/>
      <c r="BEN79" s="32"/>
      <c r="BEO79" s="32"/>
      <c r="BEP79" s="32"/>
      <c r="BEQ79" s="32"/>
      <c r="BER79" s="32"/>
      <c r="BES79" s="32"/>
      <c r="BET79" s="32"/>
      <c r="BEU79" s="32"/>
      <c r="BEV79" s="32"/>
      <c r="BEW79" s="32"/>
      <c r="BEX79" s="32"/>
      <c r="BEY79" s="32"/>
      <c r="BEZ79" s="32"/>
      <c r="BFA79" s="32"/>
      <c r="BFB79" s="32"/>
      <c r="BFC79" s="32"/>
      <c r="BFD79" s="32"/>
      <c r="BFE79" s="32"/>
      <c r="BFF79" s="32"/>
      <c r="BFG79" s="32"/>
      <c r="BFH79" s="32"/>
      <c r="BFI79" s="32"/>
      <c r="BFJ79" s="32"/>
      <c r="BFK79" s="32"/>
      <c r="BFL79" s="32"/>
      <c r="BFM79" s="32"/>
      <c r="BFN79" s="32"/>
      <c r="BFO79" s="32"/>
      <c r="BFP79" s="32"/>
      <c r="BFQ79" s="32"/>
      <c r="BFR79" s="32"/>
      <c r="BFS79" s="32"/>
      <c r="BFT79" s="32"/>
      <c r="BFU79" s="32"/>
      <c r="BFV79" s="32"/>
      <c r="BFW79" s="32"/>
      <c r="BFX79" s="32"/>
      <c r="BFY79" s="32"/>
      <c r="BFZ79" s="32"/>
      <c r="BGA79" s="32"/>
      <c r="BGB79" s="32"/>
      <c r="BGC79" s="32"/>
      <c r="BGD79" s="32"/>
      <c r="BGE79" s="32"/>
      <c r="BGF79" s="32"/>
      <c r="BGG79" s="32"/>
      <c r="BGH79" s="32"/>
      <c r="BGI79" s="32"/>
      <c r="BGJ79" s="32"/>
      <c r="BGK79" s="32"/>
      <c r="BGL79" s="32"/>
      <c r="BGM79" s="32"/>
      <c r="BGN79" s="32"/>
      <c r="BGO79" s="32"/>
      <c r="BGP79" s="32"/>
      <c r="BGQ79" s="32"/>
      <c r="BGR79" s="32"/>
      <c r="BGS79" s="32"/>
      <c r="BGT79" s="32"/>
      <c r="BGU79" s="32"/>
      <c r="BGV79" s="32"/>
      <c r="BGW79" s="32"/>
      <c r="BGX79" s="32"/>
      <c r="BGY79" s="32"/>
      <c r="BGZ79" s="32"/>
      <c r="BHA79" s="32"/>
      <c r="BHB79" s="32"/>
      <c r="BHC79" s="32"/>
      <c r="BHD79" s="32"/>
      <c r="BHE79" s="32"/>
      <c r="BHF79" s="32"/>
      <c r="BHG79" s="32"/>
      <c r="BHH79" s="32"/>
      <c r="BHI79" s="32"/>
      <c r="BHJ79" s="32"/>
      <c r="BHK79" s="32"/>
      <c r="BHL79" s="32"/>
      <c r="BHM79" s="32"/>
      <c r="BHN79" s="32"/>
      <c r="BHO79" s="32"/>
      <c r="BHP79" s="32"/>
      <c r="BHQ79" s="32"/>
      <c r="BHR79" s="32"/>
      <c r="BHS79" s="32"/>
      <c r="BHT79" s="32"/>
      <c r="BHU79" s="32"/>
      <c r="BHV79" s="32"/>
      <c r="BHW79" s="32"/>
      <c r="BHX79" s="32"/>
      <c r="BHY79" s="32"/>
      <c r="BHZ79" s="32"/>
      <c r="BIA79" s="32"/>
      <c r="BIB79" s="32"/>
      <c r="BIC79" s="32"/>
      <c r="BID79" s="32"/>
      <c r="BIE79" s="32"/>
      <c r="BIF79" s="32"/>
      <c r="BIG79" s="32"/>
      <c r="BIH79" s="32"/>
      <c r="BII79" s="32"/>
      <c r="BIJ79" s="32"/>
      <c r="BIK79" s="32"/>
      <c r="BIL79" s="32"/>
      <c r="BIM79" s="32"/>
      <c r="BIN79" s="32"/>
      <c r="BIO79" s="32"/>
      <c r="BIP79" s="32"/>
      <c r="BIQ79" s="32"/>
      <c r="BIR79" s="32"/>
      <c r="BIS79" s="32"/>
      <c r="BIT79" s="32"/>
      <c r="BIU79" s="32"/>
      <c r="BIV79" s="32"/>
      <c r="BIW79" s="32"/>
      <c r="BIX79" s="32"/>
      <c r="BIY79" s="32"/>
      <c r="BIZ79" s="32"/>
      <c r="BJA79" s="32"/>
      <c r="BJB79" s="32"/>
      <c r="BJC79" s="32"/>
      <c r="BJD79" s="32"/>
      <c r="BJE79" s="32"/>
      <c r="BJF79" s="32"/>
      <c r="BJG79" s="32"/>
      <c r="BJH79" s="32"/>
      <c r="BJI79" s="32"/>
      <c r="BJJ79" s="32"/>
      <c r="BJK79" s="32"/>
      <c r="BJL79" s="32"/>
      <c r="BJM79" s="32"/>
      <c r="BJN79" s="32"/>
      <c r="BJO79" s="32"/>
      <c r="BJP79" s="32"/>
      <c r="BJQ79" s="32"/>
      <c r="BJR79" s="32"/>
      <c r="BJS79" s="32"/>
      <c r="BJT79" s="32"/>
      <c r="BJU79" s="32"/>
      <c r="BJV79" s="32"/>
      <c r="BJW79" s="32"/>
      <c r="BJX79" s="32"/>
      <c r="BJY79" s="32"/>
      <c r="BJZ79" s="32"/>
      <c r="BKA79" s="32"/>
      <c r="BKB79" s="32"/>
      <c r="BKC79" s="32"/>
      <c r="BKD79" s="32"/>
      <c r="BKE79" s="32"/>
      <c r="BKF79" s="32"/>
      <c r="BKG79" s="32"/>
      <c r="BKH79" s="32"/>
      <c r="BKI79" s="32"/>
      <c r="BKJ79" s="32"/>
      <c r="BKK79" s="32"/>
      <c r="BKL79" s="32"/>
      <c r="BKM79" s="32"/>
      <c r="BKN79" s="32"/>
      <c r="BKO79" s="32"/>
      <c r="BKP79" s="32"/>
      <c r="BKQ79" s="32"/>
      <c r="BKR79" s="32"/>
      <c r="BKS79" s="32"/>
      <c r="BKT79" s="32"/>
      <c r="BKU79" s="32"/>
      <c r="BKV79" s="32"/>
      <c r="BKW79" s="32"/>
      <c r="BKX79" s="32"/>
      <c r="BKY79" s="32"/>
      <c r="BKZ79" s="32"/>
      <c r="BLA79" s="32"/>
      <c r="BLB79" s="32"/>
      <c r="BLC79" s="32"/>
      <c r="BLD79" s="32"/>
      <c r="BLE79" s="32"/>
      <c r="BLF79" s="32"/>
      <c r="BLG79" s="32"/>
      <c r="BLH79" s="32"/>
      <c r="BLI79" s="32"/>
      <c r="BLJ79" s="32"/>
      <c r="BLK79" s="32"/>
      <c r="BLL79" s="32"/>
      <c r="BLM79" s="32"/>
      <c r="BLN79" s="32"/>
      <c r="BLO79" s="32"/>
      <c r="BLP79" s="32"/>
      <c r="BLQ79" s="32"/>
      <c r="BLR79" s="32"/>
      <c r="BLS79" s="32"/>
      <c r="BLT79" s="32"/>
      <c r="BLU79" s="32"/>
      <c r="BLV79" s="32"/>
      <c r="BLW79" s="32"/>
      <c r="BLX79" s="32"/>
      <c r="BLY79" s="32"/>
      <c r="BLZ79" s="32"/>
      <c r="BMA79" s="32"/>
      <c r="BMB79" s="32"/>
      <c r="BMC79" s="32"/>
      <c r="BMD79" s="32"/>
      <c r="BME79" s="32"/>
      <c r="BMF79" s="32"/>
      <c r="BMG79" s="32"/>
      <c r="BMH79" s="32"/>
      <c r="BMI79" s="32"/>
      <c r="BMJ79" s="32"/>
      <c r="BMK79" s="32"/>
      <c r="BML79" s="32"/>
      <c r="BMM79" s="32"/>
      <c r="BMN79" s="32"/>
      <c r="BMO79" s="32"/>
      <c r="BMP79" s="32"/>
      <c r="BMQ79" s="32"/>
      <c r="BMR79" s="32"/>
      <c r="BMS79" s="32"/>
      <c r="BMT79" s="32"/>
      <c r="BMU79" s="32"/>
      <c r="BMV79" s="32"/>
      <c r="BMW79" s="32"/>
      <c r="BMX79" s="32"/>
      <c r="BMY79" s="32"/>
      <c r="BMZ79" s="32"/>
      <c r="BNA79" s="32"/>
      <c r="BNB79" s="32"/>
      <c r="BNC79" s="32"/>
      <c r="BND79" s="32"/>
      <c r="BNE79" s="32"/>
      <c r="BNF79" s="32"/>
      <c r="BNG79" s="32"/>
      <c r="BNH79" s="32"/>
      <c r="BNI79" s="32"/>
      <c r="BNJ79" s="32"/>
      <c r="BNK79" s="32"/>
      <c r="BNL79" s="32"/>
      <c r="BNM79" s="32"/>
      <c r="BNN79" s="32"/>
      <c r="BNO79" s="32"/>
      <c r="BNP79" s="32"/>
      <c r="BNQ79" s="32"/>
      <c r="BNR79" s="32"/>
      <c r="BNS79" s="32"/>
      <c r="BNT79" s="32"/>
      <c r="BNU79" s="32"/>
      <c r="BNV79" s="32"/>
      <c r="BNW79" s="32"/>
      <c r="BNX79" s="32"/>
      <c r="BNY79" s="32"/>
      <c r="BNZ79" s="32"/>
      <c r="BOA79" s="32"/>
      <c r="BOB79" s="32"/>
      <c r="BOC79" s="32"/>
      <c r="BOD79" s="32"/>
      <c r="BOE79" s="32"/>
      <c r="BOF79" s="32"/>
      <c r="BOG79" s="32"/>
      <c r="BOH79" s="32"/>
      <c r="BOI79" s="32"/>
      <c r="BOJ79" s="32"/>
      <c r="BOK79" s="32"/>
      <c r="BOL79" s="32"/>
      <c r="BOM79" s="32"/>
      <c r="BON79" s="32"/>
      <c r="BOO79" s="32"/>
      <c r="BOP79" s="32"/>
      <c r="BOQ79" s="32"/>
      <c r="BOR79" s="32"/>
      <c r="BOS79" s="32"/>
      <c r="BOT79" s="32"/>
      <c r="BOU79" s="32"/>
      <c r="BOV79" s="32"/>
      <c r="BOW79" s="32"/>
      <c r="BOX79" s="32"/>
      <c r="BOY79" s="32"/>
      <c r="BOZ79" s="32"/>
      <c r="BPA79" s="32"/>
      <c r="BPB79" s="32"/>
      <c r="BPC79" s="32"/>
      <c r="BPD79" s="32"/>
      <c r="BPE79" s="32"/>
      <c r="BPF79" s="32"/>
      <c r="BPG79" s="32"/>
      <c r="BPH79" s="32"/>
      <c r="BPI79" s="32"/>
      <c r="BPJ79" s="32"/>
      <c r="BPK79" s="32"/>
      <c r="BPL79" s="32"/>
      <c r="BPM79" s="32"/>
      <c r="BPN79" s="32"/>
      <c r="BPO79" s="32"/>
      <c r="BPP79" s="32"/>
      <c r="BPQ79" s="32"/>
      <c r="BPR79" s="32"/>
      <c r="BPS79" s="32"/>
      <c r="BPT79" s="32"/>
      <c r="BPU79" s="32"/>
      <c r="BPV79" s="32"/>
      <c r="BPW79" s="32"/>
      <c r="BPX79" s="32"/>
      <c r="BPY79" s="32"/>
      <c r="BPZ79" s="32"/>
      <c r="BQA79" s="32"/>
      <c r="BQB79" s="32"/>
      <c r="BQC79" s="32"/>
      <c r="BQD79" s="32"/>
      <c r="BQE79" s="32"/>
      <c r="BQF79" s="32"/>
      <c r="BQG79" s="32"/>
      <c r="BQH79" s="32"/>
      <c r="BQI79" s="32"/>
      <c r="BQJ79" s="32"/>
      <c r="BQK79" s="32"/>
      <c r="BQL79" s="32"/>
      <c r="BQM79" s="32"/>
      <c r="BQN79" s="32"/>
      <c r="BQO79" s="32"/>
      <c r="BQP79" s="32"/>
      <c r="BQQ79" s="32"/>
      <c r="BQR79" s="32"/>
      <c r="BQS79" s="32"/>
      <c r="BQT79" s="32"/>
      <c r="BQU79" s="32"/>
      <c r="BQV79" s="32"/>
      <c r="BQW79" s="32"/>
      <c r="BQX79" s="32"/>
      <c r="BQY79" s="32"/>
      <c r="BQZ79" s="32"/>
      <c r="BRA79" s="32"/>
      <c r="BRB79" s="32"/>
      <c r="BRC79" s="32"/>
      <c r="BRD79" s="32"/>
      <c r="BRE79" s="32"/>
      <c r="BRF79" s="32"/>
      <c r="BRG79" s="32"/>
      <c r="BRH79" s="32"/>
      <c r="BRI79" s="32"/>
      <c r="BRJ79" s="32"/>
      <c r="BRK79" s="32"/>
      <c r="BRL79" s="32"/>
      <c r="BRM79" s="32"/>
      <c r="BRN79" s="32"/>
      <c r="BRO79" s="32"/>
      <c r="BRP79" s="32"/>
      <c r="BRQ79" s="32"/>
      <c r="BRR79" s="32"/>
      <c r="BRS79" s="32"/>
      <c r="BRT79" s="32"/>
      <c r="BRU79" s="32"/>
      <c r="BRV79" s="32"/>
      <c r="BRW79" s="32"/>
      <c r="BRX79" s="32"/>
      <c r="BRY79" s="32"/>
      <c r="BRZ79" s="32"/>
      <c r="BSA79" s="32"/>
      <c r="BSB79" s="32"/>
      <c r="BSC79" s="32"/>
      <c r="BSD79" s="32"/>
      <c r="BSE79" s="32"/>
      <c r="BSF79" s="32"/>
      <c r="BSG79" s="32"/>
      <c r="BSH79" s="32"/>
      <c r="BSI79" s="32"/>
      <c r="BSJ79" s="32"/>
      <c r="BSK79" s="32"/>
      <c r="BSL79" s="32"/>
      <c r="BSM79" s="32"/>
      <c r="BSN79" s="32"/>
      <c r="BSO79" s="32"/>
      <c r="BSP79" s="32"/>
      <c r="BSQ79" s="32"/>
      <c r="BSR79" s="32"/>
      <c r="BSS79" s="32"/>
      <c r="BST79" s="32"/>
      <c r="BSU79" s="32"/>
      <c r="BSV79" s="32"/>
      <c r="BSW79" s="32"/>
      <c r="BSX79" s="32"/>
      <c r="BSY79" s="32"/>
      <c r="BSZ79" s="32"/>
      <c r="BTA79" s="32"/>
      <c r="BTB79" s="32"/>
      <c r="BTC79" s="32"/>
      <c r="BTD79" s="32"/>
      <c r="BTE79" s="32"/>
      <c r="BTF79" s="32"/>
      <c r="BTG79" s="32"/>
      <c r="BTH79" s="32"/>
      <c r="BTI79" s="32"/>
      <c r="BTJ79" s="32"/>
      <c r="BTK79" s="32"/>
      <c r="BTL79" s="32"/>
      <c r="BTM79" s="32"/>
      <c r="BTN79" s="32"/>
      <c r="BTO79" s="32"/>
      <c r="BTP79" s="32"/>
      <c r="BTQ79" s="32"/>
      <c r="BTR79" s="32"/>
      <c r="BTS79" s="32"/>
      <c r="BTT79" s="32"/>
      <c r="BTU79" s="32"/>
      <c r="BTV79" s="32"/>
      <c r="BTW79" s="32"/>
      <c r="BTX79" s="32"/>
      <c r="BTY79" s="32"/>
      <c r="BTZ79" s="32"/>
      <c r="BUA79" s="32"/>
      <c r="BUB79" s="32"/>
      <c r="BUC79" s="32"/>
      <c r="BUD79" s="32"/>
      <c r="BUE79" s="32"/>
      <c r="BUF79" s="32"/>
      <c r="BUG79" s="32"/>
      <c r="BUH79" s="32"/>
      <c r="BUI79" s="32"/>
      <c r="BUJ79" s="32"/>
      <c r="BUK79" s="32"/>
      <c r="BUL79" s="32"/>
      <c r="BUM79" s="32"/>
      <c r="BUN79" s="32"/>
      <c r="BUO79" s="32"/>
      <c r="BUP79" s="32"/>
      <c r="BUQ79" s="32"/>
      <c r="BUR79" s="32"/>
      <c r="BUS79" s="32"/>
      <c r="BUT79" s="32"/>
      <c r="BUU79" s="32"/>
      <c r="BUV79" s="32"/>
      <c r="BUW79" s="32"/>
      <c r="BUX79" s="32"/>
      <c r="BUY79" s="32"/>
      <c r="BUZ79" s="32"/>
      <c r="BVA79" s="32"/>
      <c r="BVB79" s="32"/>
      <c r="BVC79" s="32"/>
      <c r="BVD79" s="32"/>
      <c r="BVE79" s="32"/>
      <c r="BVF79" s="32"/>
      <c r="BVG79" s="32"/>
      <c r="BVH79" s="32"/>
      <c r="BVI79" s="32"/>
      <c r="BVJ79" s="32"/>
      <c r="BVK79" s="32"/>
      <c r="BVL79" s="32"/>
      <c r="BVM79" s="32"/>
      <c r="BVN79" s="32"/>
      <c r="BVO79" s="32"/>
      <c r="BVP79" s="32"/>
      <c r="BVQ79" s="32"/>
      <c r="BVR79" s="32"/>
      <c r="BVS79" s="32"/>
      <c r="BVT79" s="32"/>
      <c r="BVU79" s="32"/>
      <c r="BVV79" s="32"/>
      <c r="BVW79" s="32"/>
      <c r="BVX79" s="32"/>
      <c r="BVY79" s="32"/>
      <c r="BVZ79" s="32"/>
      <c r="BWA79" s="32"/>
      <c r="BWB79" s="32"/>
      <c r="BWC79" s="32"/>
      <c r="BWD79" s="32"/>
      <c r="BWE79" s="32"/>
      <c r="BWF79" s="32"/>
      <c r="BWG79" s="32"/>
      <c r="BWH79" s="32"/>
      <c r="BWI79" s="32"/>
      <c r="BWJ79" s="32"/>
      <c r="BWK79" s="32"/>
      <c r="BWL79" s="32"/>
      <c r="BWM79" s="32"/>
      <c r="BWN79" s="32"/>
      <c r="BWO79" s="32"/>
      <c r="BWP79" s="32"/>
      <c r="BWQ79" s="32"/>
      <c r="BWR79" s="32"/>
      <c r="BWS79" s="32"/>
      <c r="BWT79" s="32"/>
      <c r="BWU79" s="32"/>
      <c r="BWV79" s="32"/>
      <c r="BWW79" s="32"/>
      <c r="BWX79" s="32"/>
      <c r="BWY79" s="32"/>
      <c r="BWZ79" s="32"/>
      <c r="BXA79" s="32"/>
      <c r="BXB79" s="32"/>
      <c r="BXC79" s="32"/>
      <c r="BXD79" s="32"/>
      <c r="BXE79" s="32"/>
      <c r="BXF79" s="32"/>
      <c r="BXG79" s="32"/>
      <c r="BXH79" s="32"/>
      <c r="BXI79" s="32"/>
      <c r="BXJ79" s="32"/>
      <c r="BXK79" s="32"/>
      <c r="BXL79" s="32"/>
      <c r="BXM79" s="32"/>
      <c r="BXN79" s="32"/>
      <c r="BXO79" s="32"/>
      <c r="BXP79" s="32"/>
      <c r="BXQ79" s="32"/>
      <c r="BXR79" s="32"/>
      <c r="BXS79" s="32"/>
      <c r="BXT79" s="32"/>
      <c r="BXU79" s="32"/>
      <c r="BXV79" s="32"/>
      <c r="BXW79" s="32"/>
      <c r="BXX79" s="32"/>
      <c r="BXY79" s="32"/>
      <c r="BXZ79" s="32"/>
      <c r="BYA79" s="32"/>
      <c r="BYB79" s="32"/>
      <c r="BYC79" s="32"/>
      <c r="BYD79" s="32"/>
      <c r="BYE79" s="32"/>
      <c r="BYF79" s="32"/>
      <c r="BYG79" s="32"/>
      <c r="BYH79" s="32"/>
      <c r="BYI79" s="32"/>
      <c r="BYJ79" s="32"/>
      <c r="BYK79" s="32"/>
      <c r="BYL79" s="32"/>
      <c r="BYM79" s="32"/>
      <c r="BYN79" s="32"/>
      <c r="BYO79" s="32"/>
      <c r="BYP79" s="32"/>
      <c r="BYQ79" s="32"/>
      <c r="BYR79" s="32"/>
      <c r="BYS79" s="32"/>
      <c r="BYT79" s="32"/>
      <c r="BYU79" s="32"/>
      <c r="BYV79" s="32"/>
      <c r="BYW79" s="32"/>
      <c r="BYX79" s="32"/>
      <c r="BYY79" s="32"/>
      <c r="BYZ79" s="32"/>
      <c r="BZA79" s="32"/>
      <c r="BZB79" s="32"/>
      <c r="BZC79" s="32"/>
      <c r="BZD79" s="32"/>
      <c r="BZE79" s="32"/>
      <c r="BZF79" s="32"/>
      <c r="BZG79" s="32"/>
      <c r="BZH79" s="32"/>
      <c r="BZI79" s="32"/>
      <c r="BZJ79" s="32"/>
      <c r="BZK79" s="32"/>
      <c r="BZL79" s="32"/>
      <c r="BZM79" s="32"/>
      <c r="BZN79" s="32"/>
      <c r="BZO79" s="32"/>
      <c r="BZP79" s="32"/>
      <c r="BZQ79" s="32"/>
      <c r="BZR79" s="32"/>
      <c r="BZS79" s="32"/>
      <c r="BZT79" s="32"/>
      <c r="BZU79" s="32"/>
      <c r="BZV79" s="32"/>
      <c r="BZW79" s="32"/>
      <c r="BZX79" s="32"/>
      <c r="BZY79" s="32"/>
      <c r="BZZ79" s="32"/>
      <c r="CAA79" s="32"/>
      <c r="CAB79" s="32"/>
      <c r="CAC79" s="32"/>
      <c r="CAD79" s="32"/>
      <c r="CAE79" s="32"/>
      <c r="CAF79" s="32"/>
      <c r="CAG79" s="32"/>
      <c r="CAH79" s="32"/>
      <c r="CAI79" s="32"/>
      <c r="CAJ79" s="32"/>
      <c r="CAK79" s="32"/>
      <c r="CAL79" s="32"/>
      <c r="CAM79" s="32"/>
      <c r="CAN79" s="32"/>
      <c r="CAO79" s="32"/>
      <c r="CAP79" s="32"/>
      <c r="CAQ79" s="32"/>
      <c r="CAR79" s="32"/>
      <c r="CAS79" s="32"/>
      <c r="CAT79" s="32"/>
      <c r="CAU79" s="32"/>
      <c r="CAV79" s="32"/>
      <c r="CAW79" s="32"/>
      <c r="CAX79" s="32"/>
      <c r="CAY79" s="32"/>
      <c r="CAZ79" s="32"/>
      <c r="CBA79" s="32"/>
      <c r="CBB79" s="32"/>
      <c r="CBC79" s="32"/>
      <c r="CBD79" s="32"/>
      <c r="CBE79" s="32"/>
      <c r="CBF79" s="32"/>
      <c r="CBG79" s="32"/>
      <c r="CBH79" s="32"/>
      <c r="CBI79" s="32"/>
      <c r="CBJ79" s="32"/>
      <c r="CBK79" s="32"/>
      <c r="CBL79" s="32"/>
      <c r="CBM79" s="32"/>
      <c r="CBN79" s="32"/>
      <c r="CBO79" s="32"/>
      <c r="CBP79" s="32"/>
      <c r="CBQ79" s="32"/>
      <c r="CBR79" s="32"/>
      <c r="CBS79" s="32"/>
      <c r="CBT79" s="32"/>
      <c r="CBU79" s="32"/>
      <c r="CBV79" s="32"/>
      <c r="CBW79" s="32"/>
      <c r="CBX79" s="32"/>
      <c r="CBY79" s="32"/>
      <c r="CBZ79" s="32"/>
      <c r="CCA79" s="32"/>
      <c r="CCB79" s="32"/>
      <c r="CCC79" s="32"/>
      <c r="CCD79" s="32"/>
      <c r="CCE79" s="32"/>
      <c r="CCF79" s="32"/>
      <c r="CCG79" s="32"/>
      <c r="CCH79" s="32"/>
      <c r="CCI79" s="32"/>
      <c r="CCJ79" s="32"/>
      <c r="CCK79" s="32"/>
      <c r="CCL79" s="32"/>
      <c r="CCM79" s="32"/>
      <c r="CCN79" s="32"/>
      <c r="CCO79" s="32"/>
      <c r="CCP79" s="32"/>
      <c r="CCQ79" s="32"/>
      <c r="CCR79" s="32"/>
      <c r="CCS79" s="32"/>
      <c r="CCT79" s="32"/>
      <c r="CCU79" s="32"/>
      <c r="CCV79" s="32"/>
      <c r="CCW79" s="32"/>
      <c r="CCX79" s="32"/>
      <c r="CCY79" s="32"/>
      <c r="CCZ79" s="32"/>
      <c r="CDA79" s="32"/>
      <c r="CDB79" s="32"/>
      <c r="CDC79" s="32"/>
      <c r="CDD79" s="32"/>
      <c r="CDE79" s="32"/>
      <c r="CDF79" s="32"/>
      <c r="CDG79" s="32"/>
      <c r="CDH79" s="32"/>
      <c r="CDI79" s="32"/>
      <c r="CDJ79" s="32"/>
      <c r="CDK79" s="32"/>
      <c r="CDL79" s="32"/>
      <c r="CDM79" s="32"/>
      <c r="CDN79" s="32"/>
      <c r="CDO79" s="32"/>
      <c r="CDP79" s="32"/>
      <c r="CDQ79" s="32"/>
      <c r="CDR79" s="32"/>
      <c r="CDS79" s="32"/>
      <c r="CDT79" s="32"/>
      <c r="CDU79" s="32"/>
      <c r="CDV79" s="32"/>
      <c r="CDW79" s="32"/>
      <c r="CDX79" s="32"/>
      <c r="CDY79" s="32"/>
      <c r="CDZ79" s="32"/>
      <c r="CEA79" s="32"/>
      <c r="CEB79" s="32"/>
      <c r="CEC79" s="32"/>
      <c r="CED79" s="32"/>
      <c r="CEE79" s="32"/>
      <c r="CEF79" s="32"/>
      <c r="CEG79" s="32"/>
      <c r="CEH79" s="32"/>
      <c r="CEI79" s="32"/>
      <c r="CEJ79" s="32"/>
      <c r="CEK79" s="32"/>
      <c r="CEL79" s="32"/>
      <c r="CEM79" s="32"/>
      <c r="CEN79" s="32"/>
      <c r="CEO79" s="32"/>
      <c r="CEP79" s="32"/>
      <c r="CEQ79" s="32"/>
      <c r="CER79" s="32"/>
      <c r="CES79" s="32"/>
      <c r="CET79" s="32"/>
      <c r="CEU79" s="32"/>
      <c r="CEV79" s="32"/>
      <c r="CEW79" s="32"/>
      <c r="CEX79" s="32"/>
      <c r="CEY79" s="32"/>
      <c r="CEZ79" s="32"/>
      <c r="CFA79" s="32"/>
      <c r="CFB79" s="32"/>
      <c r="CFC79" s="32"/>
      <c r="CFD79" s="32"/>
      <c r="CFE79" s="32"/>
      <c r="CFF79" s="32"/>
      <c r="CFG79" s="32"/>
      <c r="CFH79" s="32"/>
      <c r="CFI79" s="32"/>
      <c r="CFJ79" s="32"/>
      <c r="CFK79" s="32"/>
      <c r="CFL79" s="32"/>
      <c r="CFM79" s="32"/>
      <c r="CFN79" s="32"/>
      <c r="CFO79" s="32"/>
      <c r="CFP79" s="32"/>
      <c r="CFQ79" s="32"/>
      <c r="CFR79" s="32"/>
      <c r="CFS79" s="32"/>
      <c r="CFT79" s="32"/>
      <c r="CFU79" s="32"/>
      <c r="CFV79" s="32"/>
      <c r="CFW79" s="32"/>
      <c r="CFX79" s="32"/>
      <c r="CFY79" s="32"/>
      <c r="CFZ79" s="32"/>
      <c r="CGA79" s="32"/>
      <c r="CGB79" s="32"/>
      <c r="CGC79" s="32"/>
      <c r="CGD79" s="32"/>
      <c r="CGE79" s="32"/>
      <c r="CGF79" s="32"/>
      <c r="CGG79" s="32"/>
      <c r="CGH79" s="32"/>
      <c r="CGI79" s="32"/>
      <c r="CGJ79" s="32"/>
      <c r="CGK79" s="32"/>
      <c r="CGL79" s="32"/>
      <c r="CGM79" s="32"/>
      <c r="CGN79" s="32"/>
      <c r="CGO79" s="32"/>
      <c r="CGP79" s="32"/>
      <c r="CGQ79" s="32"/>
      <c r="CGR79" s="32"/>
      <c r="CGS79" s="32"/>
      <c r="CGT79" s="32"/>
      <c r="CGU79" s="32"/>
      <c r="CGV79" s="32"/>
      <c r="CGW79" s="32"/>
      <c r="CGX79" s="32"/>
      <c r="CGY79" s="32"/>
      <c r="CGZ79" s="32"/>
      <c r="CHA79" s="32"/>
      <c r="CHB79" s="32"/>
      <c r="CHC79" s="32"/>
      <c r="CHD79" s="32"/>
      <c r="CHE79" s="32"/>
      <c r="CHF79" s="32"/>
      <c r="CHG79" s="32"/>
      <c r="CHH79" s="32"/>
      <c r="CHI79" s="32"/>
      <c r="CHJ79" s="32"/>
      <c r="CHK79" s="32"/>
      <c r="CHL79" s="32"/>
      <c r="CHM79" s="32"/>
      <c r="CHN79" s="32"/>
      <c r="CHO79" s="32"/>
      <c r="CHP79" s="32"/>
      <c r="CHQ79" s="32"/>
      <c r="CHR79" s="32"/>
      <c r="CHS79" s="32"/>
      <c r="CHT79" s="32"/>
      <c r="CHU79" s="32"/>
      <c r="CHV79" s="32"/>
      <c r="CHW79" s="32"/>
      <c r="CHX79" s="32"/>
      <c r="CHY79" s="32"/>
      <c r="CHZ79" s="32"/>
      <c r="CIA79" s="32"/>
      <c r="CIB79" s="32"/>
      <c r="CIC79" s="32"/>
      <c r="CID79" s="32"/>
      <c r="CIE79" s="32"/>
      <c r="CIF79" s="32"/>
      <c r="CIG79" s="32"/>
      <c r="CIH79" s="32"/>
      <c r="CII79" s="32"/>
      <c r="CIJ79" s="32"/>
      <c r="CIK79" s="32"/>
      <c r="CIL79" s="32"/>
      <c r="CIM79" s="32"/>
      <c r="CIN79" s="32"/>
      <c r="CIO79" s="32"/>
      <c r="CIP79" s="32"/>
      <c r="CIQ79" s="32"/>
      <c r="CIR79" s="32"/>
      <c r="CIS79" s="32"/>
      <c r="CIT79" s="32"/>
      <c r="CIU79" s="32"/>
      <c r="CIV79" s="32"/>
      <c r="CIW79" s="32"/>
      <c r="CIX79" s="32"/>
      <c r="CIY79" s="32"/>
      <c r="CIZ79" s="32"/>
      <c r="CJA79" s="32"/>
      <c r="CJB79" s="32"/>
      <c r="CJC79" s="32"/>
      <c r="CJD79" s="32"/>
      <c r="CJE79" s="32"/>
      <c r="CJF79" s="32"/>
      <c r="CJG79" s="32"/>
      <c r="CJH79" s="32"/>
      <c r="CJI79" s="32"/>
      <c r="CJJ79" s="32"/>
      <c r="CJK79" s="32"/>
      <c r="CJL79" s="32"/>
      <c r="CJM79" s="32"/>
      <c r="CJN79" s="32"/>
      <c r="CJO79" s="32"/>
      <c r="CJP79" s="32"/>
      <c r="CJQ79" s="32"/>
      <c r="CJR79" s="32"/>
      <c r="CJS79" s="32"/>
      <c r="CJT79" s="32"/>
      <c r="CJU79" s="32"/>
      <c r="CJV79" s="32"/>
      <c r="CJW79" s="32"/>
      <c r="CJX79" s="32"/>
      <c r="CJY79" s="32"/>
      <c r="CJZ79" s="32"/>
      <c r="CKA79" s="32"/>
      <c r="CKB79" s="32"/>
      <c r="CKC79" s="32"/>
      <c r="CKD79" s="32"/>
      <c r="CKE79" s="32"/>
      <c r="CKF79" s="32"/>
      <c r="CKG79" s="32"/>
      <c r="CKH79" s="32"/>
      <c r="CKI79" s="32"/>
      <c r="CKJ79" s="32"/>
      <c r="CKK79" s="32"/>
      <c r="CKL79" s="32"/>
      <c r="CKM79" s="32"/>
      <c r="CKN79" s="32"/>
      <c r="CKO79" s="32"/>
      <c r="CKP79" s="32"/>
      <c r="CKQ79" s="32"/>
      <c r="CKR79" s="32"/>
      <c r="CKS79" s="32"/>
      <c r="CKT79" s="32"/>
      <c r="CKU79" s="32"/>
      <c r="CKV79" s="32"/>
      <c r="CKW79" s="32"/>
      <c r="CKX79" s="32"/>
      <c r="CKY79" s="32"/>
      <c r="CKZ79" s="32"/>
      <c r="CLA79" s="32"/>
      <c r="CLB79" s="32"/>
      <c r="CLC79" s="32"/>
      <c r="CLD79" s="32"/>
      <c r="CLE79" s="32"/>
      <c r="CLF79" s="32"/>
      <c r="CLG79" s="32"/>
      <c r="CLH79" s="32"/>
      <c r="CLI79" s="32"/>
      <c r="CLJ79" s="32"/>
      <c r="CLK79" s="32"/>
      <c r="CLL79" s="32"/>
      <c r="CLM79" s="32"/>
      <c r="CLN79" s="32"/>
      <c r="CLO79" s="32"/>
      <c r="CLP79" s="32"/>
      <c r="CLQ79" s="32"/>
      <c r="CLR79" s="32"/>
      <c r="CLS79" s="32"/>
      <c r="CLT79" s="32"/>
      <c r="CLU79" s="32"/>
      <c r="CLV79" s="32"/>
      <c r="CLW79" s="32"/>
      <c r="CLX79" s="32"/>
      <c r="CLY79" s="32"/>
      <c r="CLZ79" s="32"/>
      <c r="CMA79" s="32"/>
      <c r="CMB79" s="32"/>
      <c r="CMC79" s="32"/>
      <c r="CMD79" s="32"/>
      <c r="CME79" s="32"/>
      <c r="CMF79" s="32"/>
      <c r="CMG79" s="32"/>
      <c r="CMH79" s="32"/>
      <c r="CMI79" s="32"/>
      <c r="CMJ79" s="32"/>
      <c r="CMK79" s="32"/>
      <c r="CML79" s="32"/>
      <c r="CMM79" s="32"/>
      <c r="CMN79" s="32"/>
      <c r="CMO79" s="32"/>
      <c r="CMP79" s="32"/>
      <c r="CMQ79" s="32"/>
      <c r="CMR79" s="32"/>
      <c r="CMS79" s="32"/>
      <c r="CMT79" s="32"/>
      <c r="CMU79" s="32"/>
      <c r="CMV79" s="32"/>
      <c r="CMW79" s="32"/>
      <c r="CMX79" s="32"/>
      <c r="CMY79" s="32"/>
      <c r="CMZ79" s="32"/>
      <c r="CNA79" s="32"/>
      <c r="CNB79" s="32"/>
      <c r="CNC79" s="32"/>
      <c r="CND79" s="32"/>
      <c r="CNE79" s="32"/>
      <c r="CNF79" s="32"/>
      <c r="CNG79" s="32"/>
      <c r="CNH79" s="32"/>
      <c r="CNI79" s="32"/>
      <c r="CNJ79" s="32"/>
      <c r="CNK79" s="32"/>
      <c r="CNL79" s="32"/>
      <c r="CNM79" s="32"/>
      <c r="CNN79" s="32"/>
      <c r="CNO79" s="32"/>
      <c r="CNP79" s="32"/>
      <c r="CNQ79" s="32"/>
      <c r="CNR79" s="32"/>
      <c r="CNS79" s="32"/>
      <c r="CNT79" s="32"/>
      <c r="CNU79" s="32"/>
      <c r="CNV79" s="32"/>
      <c r="CNW79" s="32"/>
      <c r="CNX79" s="32"/>
      <c r="CNY79" s="32"/>
      <c r="CNZ79" s="32"/>
      <c r="COA79" s="32"/>
      <c r="COB79" s="32"/>
      <c r="COC79" s="32"/>
      <c r="COD79" s="32"/>
      <c r="COE79" s="32"/>
      <c r="COF79" s="32"/>
      <c r="COG79" s="32"/>
      <c r="COH79" s="32"/>
      <c r="COI79" s="32"/>
      <c r="COJ79" s="32"/>
      <c r="COK79" s="32"/>
      <c r="COL79" s="32"/>
      <c r="COM79" s="32"/>
      <c r="CON79" s="32"/>
      <c r="COO79" s="32"/>
      <c r="COP79" s="32"/>
      <c r="COQ79" s="32"/>
      <c r="COR79" s="32"/>
      <c r="COS79" s="32"/>
      <c r="COT79" s="32"/>
      <c r="COU79" s="32"/>
      <c r="COV79" s="32"/>
      <c r="COW79" s="32"/>
      <c r="COX79" s="32"/>
      <c r="COY79" s="32"/>
      <c r="COZ79" s="32"/>
      <c r="CPA79" s="32"/>
      <c r="CPB79" s="32"/>
      <c r="CPC79" s="32"/>
      <c r="CPD79" s="32"/>
      <c r="CPE79" s="32"/>
      <c r="CPF79" s="32"/>
      <c r="CPG79" s="32"/>
      <c r="CPH79" s="32"/>
      <c r="CPI79" s="32"/>
      <c r="CPJ79" s="32"/>
      <c r="CPK79" s="32"/>
      <c r="CPL79" s="32"/>
      <c r="CPM79" s="32"/>
      <c r="CPN79" s="32"/>
      <c r="CPO79" s="32"/>
      <c r="CPP79" s="32"/>
      <c r="CPQ79" s="32"/>
      <c r="CPR79" s="32"/>
      <c r="CPS79" s="32"/>
      <c r="CPT79" s="32"/>
      <c r="CPU79" s="32"/>
      <c r="CPV79" s="32"/>
      <c r="CPW79" s="32"/>
      <c r="CPX79" s="32"/>
      <c r="CPY79" s="32"/>
      <c r="CPZ79" s="32"/>
      <c r="CQA79" s="32"/>
      <c r="CQB79" s="32"/>
      <c r="CQC79" s="32"/>
      <c r="CQD79" s="32"/>
      <c r="CQE79" s="32"/>
      <c r="CQF79" s="32"/>
      <c r="CQG79" s="32"/>
      <c r="CQH79" s="32"/>
      <c r="CQI79" s="32"/>
      <c r="CQJ79" s="32"/>
      <c r="CQK79" s="32"/>
      <c r="CQL79" s="32"/>
      <c r="CQM79" s="32"/>
      <c r="CQN79" s="32"/>
      <c r="CQO79" s="32"/>
      <c r="CQP79" s="32"/>
      <c r="CQQ79" s="32"/>
      <c r="CQR79" s="32"/>
      <c r="CQS79" s="32"/>
      <c r="CQT79" s="32"/>
      <c r="CQU79" s="32"/>
      <c r="CQV79" s="32"/>
      <c r="CQW79" s="32"/>
      <c r="CQX79" s="32"/>
      <c r="CQY79" s="32"/>
      <c r="CQZ79" s="32"/>
      <c r="CRA79" s="32"/>
      <c r="CRB79" s="32"/>
      <c r="CRC79" s="32"/>
      <c r="CRD79" s="32"/>
      <c r="CRE79" s="32"/>
      <c r="CRF79" s="32"/>
      <c r="CRG79" s="32"/>
      <c r="CRH79" s="32"/>
      <c r="CRI79" s="32"/>
      <c r="CRJ79" s="32"/>
      <c r="CRK79" s="32"/>
      <c r="CRL79" s="32"/>
      <c r="CRM79" s="32"/>
      <c r="CRN79" s="32"/>
      <c r="CRO79" s="32"/>
      <c r="CRP79" s="32"/>
      <c r="CRQ79" s="32"/>
      <c r="CRR79" s="32"/>
      <c r="CRS79" s="32"/>
      <c r="CRT79" s="32"/>
      <c r="CRU79" s="32"/>
      <c r="CRV79" s="32"/>
      <c r="CRW79" s="32"/>
      <c r="CRX79" s="32"/>
      <c r="CRY79" s="32"/>
      <c r="CRZ79" s="32"/>
      <c r="CSA79" s="32"/>
      <c r="CSB79" s="32"/>
      <c r="CSC79" s="32"/>
      <c r="CSD79" s="32"/>
      <c r="CSE79" s="32"/>
      <c r="CSF79" s="32"/>
      <c r="CSG79" s="32"/>
      <c r="CSH79" s="32"/>
      <c r="CSI79" s="32"/>
      <c r="CSJ79" s="32"/>
      <c r="CSK79" s="32"/>
      <c r="CSL79" s="32"/>
      <c r="CSM79" s="32"/>
      <c r="CSN79" s="32"/>
      <c r="CSO79" s="32"/>
      <c r="CSP79" s="32"/>
      <c r="CSQ79" s="32"/>
      <c r="CSR79" s="32"/>
      <c r="CSS79" s="32"/>
      <c r="CST79" s="32"/>
      <c r="CSU79" s="32"/>
      <c r="CSV79" s="32"/>
      <c r="CSW79" s="32"/>
      <c r="CSX79" s="32"/>
      <c r="CSY79" s="32"/>
      <c r="CSZ79" s="32"/>
      <c r="CTA79" s="32"/>
      <c r="CTB79" s="32"/>
      <c r="CTC79" s="32"/>
      <c r="CTD79" s="32"/>
      <c r="CTE79" s="32"/>
      <c r="CTF79" s="32"/>
      <c r="CTG79" s="32"/>
      <c r="CTH79" s="32"/>
      <c r="CTI79" s="32"/>
      <c r="CTJ79" s="32"/>
      <c r="CTK79" s="32"/>
      <c r="CTL79" s="32"/>
      <c r="CTM79" s="32"/>
      <c r="CTN79" s="32"/>
      <c r="CTO79" s="32"/>
      <c r="CTP79" s="32"/>
      <c r="CTQ79" s="32"/>
      <c r="CTR79" s="32"/>
      <c r="CTS79" s="32"/>
      <c r="CTT79" s="32"/>
      <c r="CTU79" s="32"/>
      <c r="CTV79" s="32"/>
      <c r="CTW79" s="32"/>
      <c r="CTX79" s="32"/>
      <c r="CTY79" s="32"/>
      <c r="CTZ79" s="32"/>
      <c r="CUA79" s="32"/>
      <c r="CUB79" s="32"/>
      <c r="CUC79" s="32"/>
      <c r="CUD79" s="32"/>
      <c r="CUE79" s="32"/>
      <c r="CUF79" s="32"/>
      <c r="CUG79" s="32"/>
      <c r="CUH79" s="32"/>
      <c r="CUI79" s="32"/>
      <c r="CUJ79" s="32"/>
      <c r="CUK79" s="32"/>
      <c r="CUL79" s="32"/>
      <c r="CUM79" s="32"/>
      <c r="CUN79" s="32"/>
      <c r="CUO79" s="32"/>
      <c r="CUP79" s="32"/>
      <c r="CUQ79" s="32"/>
      <c r="CUR79" s="32"/>
      <c r="CUS79" s="32"/>
      <c r="CUT79" s="32"/>
      <c r="CUU79" s="32"/>
      <c r="CUV79" s="32"/>
      <c r="CUW79" s="32"/>
      <c r="CUX79" s="32"/>
      <c r="CUY79" s="32"/>
      <c r="CUZ79" s="32"/>
      <c r="CVA79" s="32"/>
      <c r="CVB79" s="32"/>
      <c r="CVC79" s="32"/>
      <c r="CVD79" s="32"/>
      <c r="CVE79" s="32"/>
      <c r="CVF79" s="32"/>
      <c r="CVG79" s="32"/>
      <c r="CVH79" s="32"/>
      <c r="CVI79" s="32"/>
      <c r="CVJ79" s="32"/>
      <c r="CVK79" s="32"/>
      <c r="CVL79" s="32"/>
      <c r="CVM79" s="32"/>
      <c r="CVN79" s="32"/>
      <c r="CVO79" s="32"/>
      <c r="CVP79" s="32"/>
      <c r="CVQ79" s="32"/>
      <c r="CVR79" s="32"/>
      <c r="CVS79" s="32"/>
      <c r="CVT79" s="32"/>
      <c r="CVU79" s="32"/>
      <c r="CVV79" s="32"/>
      <c r="CVW79" s="32"/>
      <c r="CVX79" s="32"/>
      <c r="CVY79" s="32"/>
      <c r="CVZ79" s="32"/>
      <c r="CWA79" s="32"/>
      <c r="CWB79" s="32"/>
      <c r="CWC79" s="32"/>
      <c r="CWD79" s="32"/>
      <c r="CWE79" s="32"/>
      <c r="CWF79" s="32"/>
      <c r="CWG79" s="32"/>
      <c r="CWH79" s="32"/>
      <c r="CWI79" s="32"/>
      <c r="CWJ79" s="32"/>
      <c r="CWK79" s="32"/>
      <c r="CWL79" s="32"/>
      <c r="CWM79" s="32"/>
      <c r="CWN79" s="32"/>
      <c r="CWO79" s="32"/>
      <c r="CWP79" s="32"/>
      <c r="CWQ79" s="32"/>
      <c r="CWR79" s="32"/>
      <c r="CWS79" s="32"/>
      <c r="CWT79" s="32"/>
      <c r="CWU79" s="32"/>
      <c r="CWV79" s="32"/>
      <c r="CWW79" s="32"/>
      <c r="CWX79" s="32"/>
      <c r="CWY79" s="32"/>
      <c r="CWZ79" s="32"/>
      <c r="CXA79" s="32"/>
      <c r="CXB79" s="32"/>
      <c r="CXC79" s="32"/>
      <c r="CXD79" s="32"/>
      <c r="CXE79" s="32"/>
      <c r="CXF79" s="32"/>
      <c r="CXG79" s="32"/>
      <c r="CXH79" s="32"/>
      <c r="CXI79" s="32"/>
      <c r="CXJ79" s="32"/>
      <c r="CXK79" s="32"/>
      <c r="CXL79" s="32"/>
      <c r="CXM79" s="32"/>
      <c r="CXN79" s="32"/>
      <c r="CXO79" s="32"/>
      <c r="CXP79" s="32"/>
      <c r="CXQ79" s="32"/>
      <c r="CXR79" s="32"/>
      <c r="CXS79" s="32"/>
      <c r="CXT79" s="32"/>
      <c r="CXU79" s="32"/>
      <c r="CXV79" s="32"/>
      <c r="CXW79" s="32"/>
      <c r="CXX79" s="32"/>
      <c r="CXY79" s="32"/>
      <c r="CXZ79" s="32"/>
      <c r="CYA79" s="32"/>
      <c r="CYB79" s="32"/>
      <c r="CYC79" s="32"/>
      <c r="CYD79" s="32"/>
      <c r="CYE79" s="32"/>
      <c r="CYF79" s="32"/>
      <c r="CYG79" s="32"/>
      <c r="CYH79" s="32"/>
      <c r="CYI79" s="32"/>
      <c r="CYJ79" s="32"/>
      <c r="CYK79" s="32"/>
      <c r="CYL79" s="32"/>
      <c r="CYM79" s="32"/>
      <c r="CYN79" s="32"/>
      <c r="CYO79" s="32"/>
      <c r="CYP79" s="32"/>
      <c r="CYQ79" s="32"/>
      <c r="CYR79" s="32"/>
      <c r="CYS79" s="32"/>
      <c r="CYT79" s="32"/>
      <c r="CYU79" s="32"/>
      <c r="CYV79" s="32"/>
      <c r="CYW79" s="32"/>
      <c r="CYX79" s="32"/>
      <c r="CYY79" s="32"/>
      <c r="CYZ79" s="32"/>
      <c r="CZA79" s="32"/>
      <c r="CZB79" s="32"/>
      <c r="CZC79" s="32"/>
      <c r="CZD79" s="32"/>
      <c r="CZE79" s="32"/>
      <c r="CZF79" s="32"/>
      <c r="CZG79" s="32"/>
      <c r="CZH79" s="32"/>
      <c r="CZI79" s="32"/>
      <c r="CZJ79" s="32"/>
      <c r="CZK79" s="32"/>
      <c r="CZL79" s="32"/>
      <c r="CZM79" s="32"/>
      <c r="CZN79" s="32"/>
      <c r="CZO79" s="32"/>
      <c r="CZP79" s="32"/>
      <c r="CZQ79" s="32"/>
      <c r="CZR79" s="32"/>
      <c r="CZS79" s="32"/>
      <c r="CZT79" s="32"/>
      <c r="CZU79" s="32"/>
      <c r="CZV79" s="32"/>
      <c r="CZW79" s="32"/>
      <c r="CZX79" s="32"/>
      <c r="CZY79" s="32"/>
      <c r="CZZ79" s="32"/>
      <c r="DAA79" s="32"/>
      <c r="DAB79" s="32"/>
      <c r="DAC79" s="32"/>
      <c r="DAD79" s="32"/>
      <c r="DAE79" s="32"/>
      <c r="DAF79" s="32"/>
      <c r="DAG79" s="32"/>
      <c r="DAH79" s="32"/>
      <c r="DAI79" s="32"/>
      <c r="DAJ79" s="32"/>
      <c r="DAK79" s="32"/>
      <c r="DAL79" s="32"/>
      <c r="DAM79" s="32"/>
      <c r="DAN79" s="32"/>
      <c r="DAO79" s="32"/>
      <c r="DAP79" s="32"/>
      <c r="DAQ79" s="32"/>
      <c r="DAR79" s="32"/>
      <c r="DAS79" s="32"/>
      <c r="DAT79" s="32"/>
      <c r="DAU79" s="32"/>
      <c r="DAV79" s="32"/>
      <c r="DAW79" s="32"/>
      <c r="DAX79" s="32"/>
      <c r="DAY79" s="32"/>
      <c r="DAZ79" s="32"/>
      <c r="DBA79" s="32"/>
      <c r="DBB79" s="32"/>
      <c r="DBC79" s="32"/>
      <c r="DBD79" s="32"/>
      <c r="DBE79" s="32"/>
      <c r="DBF79" s="32"/>
      <c r="DBG79" s="32"/>
      <c r="DBH79" s="32"/>
      <c r="DBI79" s="32"/>
      <c r="DBJ79" s="32"/>
      <c r="DBK79" s="32"/>
      <c r="DBL79" s="32"/>
      <c r="DBM79" s="32"/>
      <c r="DBN79" s="32"/>
      <c r="DBO79" s="32"/>
      <c r="DBP79" s="32"/>
      <c r="DBQ79" s="32"/>
      <c r="DBR79" s="32"/>
      <c r="DBS79" s="32"/>
      <c r="DBT79" s="32"/>
      <c r="DBU79" s="32"/>
      <c r="DBV79" s="32"/>
      <c r="DBW79" s="32"/>
      <c r="DBX79" s="32"/>
      <c r="DBY79" s="32"/>
      <c r="DBZ79" s="32"/>
      <c r="DCA79" s="32"/>
      <c r="DCB79" s="32"/>
      <c r="DCC79" s="32"/>
      <c r="DCD79" s="32"/>
      <c r="DCE79" s="32"/>
      <c r="DCF79" s="32"/>
      <c r="DCG79" s="32"/>
      <c r="DCH79" s="32"/>
      <c r="DCI79" s="32"/>
      <c r="DCJ79" s="32"/>
      <c r="DCK79" s="32"/>
      <c r="DCL79" s="32"/>
      <c r="DCM79" s="32"/>
      <c r="DCN79" s="32"/>
      <c r="DCO79" s="32"/>
      <c r="DCP79" s="32"/>
      <c r="DCQ79" s="32"/>
      <c r="DCR79" s="32"/>
      <c r="DCS79" s="32"/>
      <c r="DCT79" s="32"/>
      <c r="DCU79" s="32"/>
      <c r="DCV79" s="32"/>
      <c r="DCW79" s="32"/>
      <c r="DCX79" s="32"/>
      <c r="DCY79" s="32"/>
      <c r="DCZ79" s="32"/>
      <c r="DDA79" s="32"/>
      <c r="DDB79" s="32"/>
      <c r="DDC79" s="32"/>
      <c r="DDD79" s="32"/>
      <c r="DDE79" s="32"/>
      <c r="DDF79" s="32"/>
      <c r="DDG79" s="32"/>
      <c r="DDH79" s="32"/>
      <c r="DDI79" s="32"/>
      <c r="DDJ79" s="32"/>
      <c r="DDK79" s="32"/>
      <c r="DDL79" s="32"/>
      <c r="DDM79" s="32"/>
      <c r="DDN79" s="32"/>
      <c r="DDO79" s="32"/>
      <c r="DDP79" s="32"/>
      <c r="DDQ79" s="32"/>
      <c r="DDR79" s="32"/>
      <c r="DDS79" s="32"/>
      <c r="DDT79" s="32"/>
      <c r="DDU79" s="32"/>
      <c r="DDV79" s="32"/>
      <c r="DDW79" s="32"/>
      <c r="DDX79" s="32"/>
      <c r="DDY79" s="32"/>
      <c r="DDZ79" s="32"/>
      <c r="DEA79" s="32"/>
      <c r="DEB79" s="32"/>
      <c r="DEC79" s="32"/>
      <c r="DED79" s="32"/>
      <c r="DEE79" s="32"/>
      <c r="DEF79" s="32"/>
      <c r="DEG79" s="32"/>
      <c r="DEH79" s="32"/>
      <c r="DEI79" s="32"/>
      <c r="DEJ79" s="32"/>
      <c r="DEK79" s="32"/>
      <c r="DEL79" s="32"/>
      <c r="DEM79" s="32"/>
      <c r="DEN79" s="32"/>
      <c r="DEO79" s="32"/>
      <c r="DEP79" s="32"/>
      <c r="DEQ79" s="32"/>
      <c r="DER79" s="32"/>
      <c r="DES79" s="32"/>
      <c r="DET79" s="32"/>
      <c r="DEU79" s="32"/>
      <c r="DEV79" s="32"/>
      <c r="DEW79" s="32"/>
      <c r="DEX79" s="32"/>
      <c r="DEY79" s="32"/>
      <c r="DEZ79" s="32"/>
      <c r="DFA79" s="32"/>
      <c r="DFB79" s="32"/>
      <c r="DFC79" s="32"/>
      <c r="DFD79" s="32"/>
      <c r="DFE79" s="32"/>
      <c r="DFF79" s="32"/>
      <c r="DFG79" s="32"/>
      <c r="DFH79" s="32"/>
      <c r="DFI79" s="32"/>
      <c r="DFJ79" s="32"/>
      <c r="DFK79" s="32"/>
      <c r="DFL79" s="32"/>
      <c r="DFM79" s="32"/>
      <c r="DFN79" s="32"/>
      <c r="DFO79" s="32"/>
      <c r="DFP79" s="32"/>
      <c r="DFQ79" s="32"/>
      <c r="DFR79" s="32"/>
      <c r="DFS79" s="32"/>
      <c r="DFT79" s="32"/>
      <c r="DFU79" s="32"/>
      <c r="DFV79" s="32"/>
      <c r="DFW79" s="32"/>
      <c r="DFX79" s="32"/>
      <c r="DFY79" s="32"/>
      <c r="DFZ79" s="32"/>
      <c r="DGA79" s="32"/>
      <c r="DGB79" s="32"/>
      <c r="DGC79" s="32"/>
      <c r="DGD79" s="32"/>
      <c r="DGE79" s="32"/>
      <c r="DGF79" s="32"/>
      <c r="DGG79" s="32"/>
      <c r="DGH79" s="32"/>
      <c r="DGI79" s="32"/>
      <c r="DGJ79" s="32"/>
      <c r="DGK79" s="32"/>
      <c r="DGL79" s="32"/>
      <c r="DGM79" s="32"/>
      <c r="DGN79" s="32"/>
      <c r="DGO79" s="32"/>
      <c r="DGP79" s="32"/>
      <c r="DGQ79" s="32"/>
      <c r="DGR79" s="32"/>
      <c r="DGS79" s="32"/>
      <c r="DGT79" s="32"/>
      <c r="DGU79" s="32"/>
      <c r="DGV79" s="32"/>
      <c r="DGW79" s="32"/>
      <c r="DGX79" s="32"/>
      <c r="DGY79" s="32"/>
      <c r="DGZ79" s="32"/>
      <c r="DHA79" s="32"/>
      <c r="DHB79" s="32"/>
      <c r="DHC79" s="32"/>
      <c r="DHD79" s="32"/>
      <c r="DHE79" s="32"/>
      <c r="DHF79" s="32"/>
      <c r="DHG79" s="32"/>
      <c r="DHH79" s="32"/>
      <c r="DHI79" s="32"/>
      <c r="DHJ79" s="32"/>
      <c r="DHK79" s="32"/>
      <c r="DHL79" s="32"/>
      <c r="DHM79" s="32"/>
      <c r="DHN79" s="32"/>
      <c r="DHO79" s="32"/>
      <c r="DHP79" s="32"/>
      <c r="DHQ79" s="32"/>
      <c r="DHR79" s="32"/>
      <c r="DHS79" s="32"/>
      <c r="DHT79" s="32"/>
      <c r="DHU79" s="32"/>
      <c r="DHV79" s="32"/>
      <c r="DHW79" s="32"/>
      <c r="DHX79" s="32"/>
      <c r="DHY79" s="32"/>
      <c r="DHZ79" s="32"/>
      <c r="DIA79" s="32"/>
      <c r="DIB79" s="32"/>
      <c r="DIC79" s="32"/>
      <c r="DID79" s="32"/>
      <c r="DIE79" s="32"/>
      <c r="DIF79" s="32"/>
      <c r="DIG79" s="32"/>
      <c r="DIH79" s="32"/>
      <c r="DII79" s="32"/>
      <c r="DIJ79" s="32"/>
      <c r="DIK79" s="32"/>
      <c r="DIL79" s="32"/>
      <c r="DIM79" s="32"/>
      <c r="DIN79" s="32"/>
      <c r="DIO79" s="32"/>
      <c r="DIP79" s="32"/>
      <c r="DIQ79" s="32"/>
      <c r="DIR79" s="32"/>
      <c r="DIS79" s="32"/>
      <c r="DIT79" s="32"/>
      <c r="DIU79" s="32"/>
      <c r="DIV79" s="32"/>
      <c r="DIW79" s="32"/>
      <c r="DIX79" s="32"/>
      <c r="DIY79" s="32"/>
      <c r="DIZ79" s="32"/>
      <c r="DJA79" s="32"/>
      <c r="DJB79" s="32"/>
      <c r="DJC79" s="32"/>
      <c r="DJD79" s="32"/>
      <c r="DJE79" s="32"/>
      <c r="DJF79" s="32"/>
      <c r="DJG79" s="32"/>
      <c r="DJH79" s="32"/>
      <c r="DJI79" s="32"/>
      <c r="DJJ79" s="32"/>
      <c r="DJK79" s="32"/>
      <c r="DJL79" s="32"/>
      <c r="DJM79" s="32"/>
      <c r="DJN79" s="32"/>
      <c r="DJO79" s="32"/>
      <c r="DJP79" s="32"/>
      <c r="DJQ79" s="32"/>
      <c r="DJR79" s="32"/>
      <c r="DJS79" s="32"/>
      <c r="DJT79" s="32"/>
      <c r="DJU79" s="32"/>
      <c r="DJV79" s="32"/>
      <c r="DJW79" s="32"/>
      <c r="DJX79" s="32"/>
      <c r="DJY79" s="32"/>
      <c r="DJZ79" s="32"/>
      <c r="DKA79" s="32"/>
      <c r="DKB79" s="32"/>
      <c r="DKC79" s="32"/>
      <c r="DKD79" s="32"/>
      <c r="DKE79" s="32"/>
      <c r="DKF79" s="32"/>
      <c r="DKG79" s="32"/>
      <c r="DKH79" s="32"/>
      <c r="DKI79" s="32"/>
      <c r="DKJ79" s="32"/>
      <c r="DKK79" s="32"/>
      <c r="DKL79" s="32"/>
      <c r="DKM79" s="32"/>
      <c r="DKN79" s="32"/>
      <c r="DKO79" s="32"/>
      <c r="DKP79" s="32"/>
      <c r="DKQ79" s="32"/>
      <c r="DKR79" s="32"/>
      <c r="DKS79" s="32"/>
      <c r="DKT79" s="32"/>
      <c r="DKU79" s="32"/>
      <c r="DKV79" s="32"/>
      <c r="DKW79" s="32"/>
      <c r="DKX79" s="32"/>
      <c r="DKY79" s="32"/>
      <c r="DKZ79" s="32"/>
      <c r="DLA79" s="32"/>
      <c r="DLB79" s="32"/>
      <c r="DLC79" s="32"/>
      <c r="DLD79" s="32"/>
      <c r="DLE79" s="32"/>
      <c r="DLF79" s="32"/>
      <c r="DLG79" s="32"/>
      <c r="DLH79" s="32"/>
      <c r="DLI79" s="32"/>
      <c r="DLJ79" s="32"/>
      <c r="DLK79" s="32"/>
      <c r="DLL79" s="32"/>
      <c r="DLM79" s="32"/>
      <c r="DLN79" s="32"/>
      <c r="DLO79" s="32"/>
      <c r="DLP79" s="32"/>
      <c r="DLQ79" s="32"/>
      <c r="DLR79" s="32"/>
      <c r="DLS79" s="32"/>
      <c r="DLT79" s="32"/>
      <c r="DLU79" s="32"/>
      <c r="DLV79" s="32"/>
      <c r="DLW79" s="32"/>
      <c r="DLX79" s="32"/>
      <c r="DLY79" s="32"/>
      <c r="DLZ79" s="32"/>
      <c r="DMA79" s="32"/>
      <c r="DMB79" s="32"/>
      <c r="DMC79" s="32"/>
      <c r="DMD79" s="32"/>
      <c r="DME79" s="32"/>
      <c r="DMF79" s="32"/>
      <c r="DMG79" s="32"/>
      <c r="DMH79" s="32"/>
      <c r="DMI79" s="32"/>
      <c r="DMJ79" s="32"/>
      <c r="DMK79" s="32"/>
      <c r="DML79" s="32"/>
      <c r="DMM79" s="32"/>
      <c r="DMN79" s="32"/>
      <c r="DMO79" s="32"/>
      <c r="DMP79" s="32"/>
      <c r="DMQ79" s="32"/>
      <c r="DMR79" s="32"/>
      <c r="DMS79" s="32"/>
      <c r="DMT79" s="32"/>
      <c r="DMU79" s="32"/>
      <c r="DMV79" s="32"/>
      <c r="DMW79" s="32"/>
      <c r="DMX79" s="32"/>
      <c r="DMY79" s="32"/>
      <c r="DMZ79" s="32"/>
      <c r="DNA79" s="32"/>
      <c r="DNB79" s="32"/>
      <c r="DNC79" s="32"/>
      <c r="DND79" s="32"/>
      <c r="DNE79" s="32"/>
      <c r="DNF79" s="32"/>
      <c r="DNG79" s="32"/>
      <c r="DNH79" s="32"/>
      <c r="DNI79" s="32"/>
      <c r="DNJ79" s="32"/>
      <c r="DNK79" s="32"/>
      <c r="DNL79" s="32"/>
      <c r="DNM79" s="32"/>
      <c r="DNN79" s="32"/>
      <c r="DNO79" s="32"/>
      <c r="DNP79" s="32"/>
      <c r="DNQ79" s="32"/>
      <c r="DNR79" s="32"/>
      <c r="DNS79" s="32"/>
      <c r="DNT79" s="32"/>
      <c r="DNU79" s="32"/>
      <c r="DNV79" s="32"/>
      <c r="DNW79" s="32"/>
      <c r="DNX79" s="32"/>
      <c r="DNY79" s="32"/>
      <c r="DNZ79" s="32"/>
      <c r="DOA79" s="32"/>
      <c r="DOB79" s="32"/>
      <c r="DOC79" s="32"/>
      <c r="DOD79" s="32"/>
      <c r="DOE79" s="32"/>
      <c r="DOF79" s="32"/>
      <c r="DOG79" s="32"/>
      <c r="DOH79" s="32"/>
      <c r="DOI79" s="32"/>
      <c r="DOJ79" s="32"/>
      <c r="DOK79" s="32"/>
      <c r="DOL79" s="32"/>
      <c r="DOM79" s="32"/>
      <c r="DON79" s="32"/>
      <c r="DOO79" s="32"/>
      <c r="DOP79" s="32"/>
      <c r="DOQ79" s="32"/>
      <c r="DOR79" s="32"/>
      <c r="DOS79" s="32"/>
      <c r="DOT79" s="32"/>
      <c r="DOU79" s="32"/>
      <c r="DOV79" s="32"/>
      <c r="DOW79" s="32"/>
      <c r="DOX79" s="32"/>
      <c r="DOY79" s="32"/>
      <c r="DOZ79" s="32"/>
      <c r="DPA79" s="32"/>
      <c r="DPB79" s="32"/>
      <c r="DPC79" s="32"/>
      <c r="DPD79" s="32"/>
      <c r="DPE79" s="32"/>
      <c r="DPF79" s="32"/>
      <c r="DPG79" s="32"/>
      <c r="DPH79" s="32"/>
      <c r="DPI79" s="32"/>
      <c r="DPJ79" s="32"/>
      <c r="DPK79" s="32"/>
      <c r="DPL79" s="32"/>
      <c r="DPM79" s="32"/>
      <c r="DPN79" s="32"/>
      <c r="DPO79" s="32"/>
      <c r="DPP79" s="32"/>
      <c r="DPQ79" s="32"/>
      <c r="DPR79" s="32"/>
      <c r="DPS79" s="32"/>
      <c r="DPT79" s="32"/>
      <c r="DPU79" s="32"/>
      <c r="DPV79" s="32"/>
      <c r="DPW79" s="32"/>
      <c r="DPX79" s="32"/>
      <c r="DPY79" s="32"/>
      <c r="DPZ79" s="32"/>
      <c r="DQA79" s="32"/>
      <c r="DQB79" s="32"/>
      <c r="DQC79" s="32"/>
      <c r="DQD79" s="32"/>
      <c r="DQE79" s="32"/>
      <c r="DQF79" s="32"/>
      <c r="DQG79" s="32"/>
      <c r="DQH79" s="32"/>
      <c r="DQI79" s="32"/>
      <c r="DQJ79" s="32"/>
      <c r="DQK79" s="32"/>
      <c r="DQL79" s="32"/>
      <c r="DQM79" s="32"/>
      <c r="DQN79" s="32"/>
      <c r="DQO79" s="32"/>
      <c r="DQP79" s="32"/>
      <c r="DQQ79" s="32"/>
      <c r="DQR79" s="32"/>
      <c r="DQS79" s="32"/>
      <c r="DQT79" s="32"/>
      <c r="DQU79" s="32"/>
      <c r="DQV79" s="32"/>
      <c r="DQW79" s="32"/>
      <c r="DQX79" s="32"/>
      <c r="DQY79" s="32"/>
      <c r="DQZ79" s="32"/>
      <c r="DRA79" s="32"/>
      <c r="DRB79" s="32"/>
      <c r="DRC79" s="32"/>
      <c r="DRD79" s="32"/>
      <c r="DRE79" s="32"/>
      <c r="DRF79" s="32"/>
      <c r="DRG79" s="32"/>
      <c r="DRH79" s="32"/>
      <c r="DRI79" s="32"/>
      <c r="DRJ79" s="32"/>
      <c r="DRK79" s="32"/>
      <c r="DRL79" s="32"/>
      <c r="DRM79" s="32"/>
      <c r="DRN79" s="32"/>
      <c r="DRO79" s="32"/>
      <c r="DRP79" s="32"/>
      <c r="DRQ79" s="32"/>
      <c r="DRR79" s="32"/>
      <c r="DRS79" s="32"/>
      <c r="DRT79" s="32"/>
      <c r="DRU79" s="32"/>
      <c r="DRV79" s="32"/>
      <c r="DRW79" s="32"/>
      <c r="DRX79" s="32"/>
      <c r="DRY79" s="32"/>
      <c r="DRZ79" s="32"/>
      <c r="DSA79" s="32"/>
      <c r="DSB79" s="32"/>
      <c r="DSC79" s="32"/>
      <c r="DSD79" s="32"/>
      <c r="DSE79" s="32"/>
      <c r="DSF79" s="32"/>
      <c r="DSG79" s="32"/>
      <c r="DSH79" s="32"/>
      <c r="DSI79" s="32"/>
      <c r="DSJ79" s="32"/>
      <c r="DSK79" s="32"/>
      <c r="DSL79" s="32"/>
      <c r="DSM79" s="32"/>
      <c r="DSN79" s="32"/>
      <c r="DSO79" s="32"/>
      <c r="DSP79" s="32"/>
      <c r="DSQ79" s="32"/>
      <c r="DSR79" s="32"/>
      <c r="DSS79" s="32"/>
      <c r="DST79" s="32"/>
      <c r="DSU79" s="32"/>
      <c r="DSV79" s="32"/>
      <c r="DSW79" s="32"/>
      <c r="DSX79" s="32"/>
      <c r="DSY79" s="32"/>
      <c r="DSZ79" s="32"/>
      <c r="DTA79" s="32"/>
      <c r="DTB79" s="32"/>
      <c r="DTC79" s="32"/>
      <c r="DTD79" s="32"/>
      <c r="DTE79" s="32"/>
      <c r="DTF79" s="32"/>
      <c r="DTG79" s="32"/>
      <c r="DTH79" s="32"/>
      <c r="DTI79" s="32"/>
      <c r="DTJ79" s="32"/>
      <c r="DTK79" s="32"/>
      <c r="DTL79" s="32"/>
      <c r="DTM79" s="32"/>
      <c r="DTN79" s="32"/>
      <c r="DTO79" s="32"/>
      <c r="DTP79" s="32"/>
      <c r="DTQ79" s="32"/>
      <c r="DTR79" s="32"/>
      <c r="DTS79" s="32"/>
      <c r="DTT79" s="32"/>
      <c r="DTU79" s="32"/>
      <c r="DTV79" s="32"/>
      <c r="DTW79" s="32"/>
      <c r="DTX79" s="32"/>
      <c r="DTY79" s="32"/>
      <c r="DTZ79" s="32"/>
      <c r="DUA79" s="32"/>
      <c r="DUB79" s="32"/>
      <c r="DUC79" s="32"/>
      <c r="DUD79" s="32"/>
      <c r="DUE79" s="32"/>
      <c r="DUF79" s="32"/>
      <c r="DUG79" s="32"/>
      <c r="DUH79" s="32"/>
      <c r="DUI79" s="32"/>
      <c r="DUJ79" s="32"/>
      <c r="DUK79" s="32"/>
      <c r="DUL79" s="32"/>
      <c r="DUM79" s="32"/>
      <c r="DUN79" s="32"/>
      <c r="DUO79" s="32"/>
      <c r="DUP79" s="32"/>
      <c r="DUQ79" s="32"/>
      <c r="DUR79" s="32"/>
      <c r="DUS79" s="32"/>
      <c r="DUT79" s="32"/>
      <c r="DUU79" s="32"/>
      <c r="DUV79" s="32"/>
      <c r="DUW79" s="32"/>
      <c r="DUX79" s="32"/>
      <c r="DUY79" s="32"/>
      <c r="DUZ79" s="32"/>
      <c r="DVA79" s="32"/>
      <c r="DVB79" s="32"/>
      <c r="DVC79" s="32"/>
      <c r="DVD79" s="32"/>
      <c r="DVE79" s="32"/>
      <c r="DVF79" s="32"/>
      <c r="DVG79" s="32"/>
      <c r="DVH79" s="32"/>
      <c r="DVI79" s="32"/>
      <c r="DVJ79" s="32"/>
      <c r="DVK79" s="32"/>
      <c r="DVL79" s="32"/>
      <c r="DVM79" s="32"/>
      <c r="DVN79" s="32"/>
      <c r="DVO79" s="32"/>
      <c r="DVP79" s="32"/>
      <c r="DVQ79" s="32"/>
      <c r="DVR79" s="32"/>
      <c r="DVS79" s="32"/>
      <c r="DVT79" s="32"/>
      <c r="DVU79" s="32"/>
      <c r="DVV79" s="32"/>
      <c r="DVW79" s="32"/>
      <c r="DVX79" s="32"/>
      <c r="DVY79" s="32"/>
      <c r="DVZ79" s="32"/>
      <c r="DWA79" s="32"/>
      <c r="DWB79" s="32"/>
      <c r="DWC79" s="32"/>
      <c r="DWD79" s="32"/>
      <c r="DWE79" s="32"/>
      <c r="DWF79" s="32"/>
      <c r="DWG79" s="32"/>
      <c r="DWH79" s="32"/>
      <c r="DWI79" s="32"/>
      <c r="DWJ79" s="32"/>
      <c r="DWK79" s="32"/>
      <c r="DWL79" s="32"/>
      <c r="DWM79" s="32"/>
      <c r="DWN79" s="32"/>
      <c r="DWO79" s="32"/>
      <c r="DWP79" s="32"/>
      <c r="DWQ79" s="32"/>
      <c r="DWR79" s="32"/>
      <c r="DWS79" s="32"/>
      <c r="DWT79" s="32"/>
      <c r="DWU79" s="32"/>
      <c r="DWV79" s="32"/>
      <c r="DWW79" s="32"/>
      <c r="DWX79" s="32"/>
      <c r="DWY79" s="32"/>
      <c r="DWZ79" s="32"/>
      <c r="DXA79" s="32"/>
      <c r="DXB79" s="32"/>
      <c r="DXC79" s="32"/>
      <c r="DXD79" s="32"/>
      <c r="DXE79" s="32"/>
      <c r="DXF79" s="32"/>
      <c r="DXG79" s="32"/>
      <c r="DXH79" s="32"/>
      <c r="DXI79" s="32"/>
      <c r="DXJ79" s="32"/>
      <c r="DXK79" s="32"/>
      <c r="DXL79" s="32"/>
      <c r="DXM79" s="32"/>
      <c r="DXN79" s="32"/>
      <c r="DXO79" s="32"/>
      <c r="DXP79" s="32"/>
      <c r="DXQ79" s="32"/>
      <c r="DXR79" s="32"/>
      <c r="DXS79" s="32"/>
      <c r="DXT79" s="32"/>
      <c r="DXU79" s="32"/>
      <c r="DXV79" s="32"/>
      <c r="DXW79" s="32"/>
      <c r="DXX79" s="32"/>
      <c r="DXY79" s="32"/>
      <c r="DXZ79" s="32"/>
      <c r="DYA79" s="32"/>
      <c r="DYB79" s="32"/>
      <c r="DYC79" s="32"/>
      <c r="DYD79" s="32"/>
      <c r="DYE79" s="32"/>
      <c r="DYF79" s="32"/>
      <c r="DYG79" s="32"/>
      <c r="DYH79" s="32"/>
      <c r="DYI79" s="32"/>
      <c r="DYJ79" s="32"/>
      <c r="DYK79" s="32"/>
      <c r="DYL79" s="32"/>
      <c r="DYM79" s="32"/>
      <c r="DYN79" s="32"/>
      <c r="DYO79" s="32"/>
      <c r="DYP79" s="32"/>
      <c r="DYQ79" s="32"/>
      <c r="DYR79" s="32"/>
      <c r="DYS79" s="32"/>
      <c r="DYT79" s="32"/>
      <c r="DYU79" s="32"/>
      <c r="DYV79" s="32"/>
      <c r="DYW79" s="32"/>
      <c r="DYX79" s="32"/>
      <c r="DYY79" s="32"/>
      <c r="DYZ79" s="32"/>
      <c r="DZA79" s="32"/>
      <c r="DZB79" s="32"/>
      <c r="DZC79" s="32"/>
      <c r="DZD79" s="32"/>
      <c r="DZE79" s="32"/>
      <c r="DZF79" s="32"/>
      <c r="DZG79" s="32"/>
      <c r="DZH79" s="32"/>
      <c r="DZI79" s="32"/>
      <c r="DZJ79" s="32"/>
      <c r="DZK79" s="32"/>
      <c r="DZL79" s="32"/>
      <c r="DZM79" s="32"/>
      <c r="DZN79" s="32"/>
      <c r="DZO79" s="32"/>
      <c r="DZP79" s="32"/>
      <c r="DZQ79" s="32"/>
      <c r="DZR79" s="32"/>
      <c r="DZS79" s="32"/>
      <c r="DZT79" s="32"/>
      <c r="DZU79" s="32"/>
      <c r="DZV79" s="32"/>
      <c r="DZW79" s="32"/>
      <c r="DZX79" s="32"/>
      <c r="DZY79" s="32"/>
      <c r="DZZ79" s="32"/>
      <c r="EAA79" s="32"/>
      <c r="EAB79" s="32"/>
      <c r="EAC79" s="32"/>
      <c r="EAD79" s="32"/>
      <c r="EAE79" s="32"/>
      <c r="EAF79" s="32"/>
      <c r="EAG79" s="32"/>
      <c r="EAH79" s="32"/>
      <c r="EAI79" s="32"/>
      <c r="EAJ79" s="32"/>
      <c r="EAK79" s="32"/>
      <c r="EAL79" s="32"/>
      <c r="EAM79" s="32"/>
      <c r="EAN79" s="32"/>
      <c r="EAO79" s="32"/>
      <c r="EAP79" s="32"/>
      <c r="EAQ79" s="32"/>
      <c r="EAR79" s="32"/>
      <c r="EAS79" s="32"/>
      <c r="EAT79" s="32"/>
      <c r="EAU79" s="32"/>
      <c r="EAV79" s="32"/>
      <c r="EAW79" s="32"/>
      <c r="EAX79" s="32"/>
      <c r="EAY79" s="32"/>
      <c r="EAZ79" s="32"/>
      <c r="EBA79" s="32"/>
      <c r="EBB79" s="32"/>
      <c r="EBC79" s="32"/>
      <c r="EBD79" s="32"/>
      <c r="EBE79" s="32"/>
      <c r="EBF79" s="32"/>
      <c r="EBG79" s="32"/>
      <c r="EBH79" s="32"/>
      <c r="EBI79" s="32"/>
      <c r="EBJ79" s="32"/>
      <c r="EBK79" s="32"/>
      <c r="EBL79" s="32"/>
      <c r="EBM79" s="32"/>
      <c r="EBN79" s="32"/>
      <c r="EBO79" s="32"/>
      <c r="EBP79" s="32"/>
      <c r="EBQ79" s="32"/>
      <c r="EBR79" s="32"/>
      <c r="EBS79" s="32"/>
      <c r="EBT79" s="32"/>
      <c r="EBU79" s="32"/>
      <c r="EBV79" s="32"/>
      <c r="EBW79" s="32"/>
      <c r="EBX79" s="32"/>
      <c r="EBY79" s="32"/>
      <c r="EBZ79" s="32"/>
      <c r="ECA79" s="32"/>
      <c r="ECB79" s="32"/>
      <c r="ECC79" s="32"/>
      <c r="ECD79" s="32"/>
      <c r="ECE79" s="32"/>
      <c r="ECF79" s="32"/>
      <c r="ECG79" s="32"/>
      <c r="ECH79" s="32"/>
      <c r="ECI79" s="32"/>
      <c r="ECJ79" s="32"/>
      <c r="ECK79" s="32"/>
      <c r="ECL79" s="32"/>
      <c r="ECM79" s="32"/>
      <c r="ECN79" s="32"/>
      <c r="ECO79" s="32"/>
      <c r="ECP79" s="32"/>
      <c r="ECQ79" s="32"/>
      <c r="ECR79" s="32"/>
      <c r="ECS79" s="32"/>
      <c r="ECT79" s="32"/>
      <c r="ECU79" s="32"/>
      <c r="ECV79" s="32"/>
      <c r="ECW79" s="32"/>
      <c r="ECX79" s="32"/>
      <c r="ECY79" s="32"/>
      <c r="ECZ79" s="32"/>
      <c r="EDA79" s="32"/>
      <c r="EDB79" s="32"/>
      <c r="EDC79" s="32"/>
      <c r="EDD79" s="32"/>
      <c r="EDE79" s="32"/>
      <c r="EDF79" s="32"/>
      <c r="EDG79" s="32"/>
      <c r="EDH79" s="32"/>
      <c r="EDI79" s="32"/>
      <c r="EDJ79" s="32"/>
      <c r="EDK79" s="32"/>
      <c r="EDL79" s="32"/>
      <c r="EDM79" s="32"/>
      <c r="EDN79" s="32"/>
      <c r="EDO79" s="32"/>
      <c r="EDP79" s="32"/>
      <c r="EDQ79" s="32"/>
      <c r="EDR79" s="32"/>
      <c r="EDS79" s="32"/>
      <c r="EDT79" s="32"/>
      <c r="EDU79" s="32"/>
      <c r="EDV79" s="32"/>
      <c r="EDW79" s="32"/>
      <c r="EDX79" s="32"/>
      <c r="EDY79" s="32"/>
      <c r="EDZ79" s="32"/>
      <c r="EEA79" s="32"/>
      <c r="EEB79" s="32"/>
      <c r="EEC79" s="32"/>
      <c r="EED79" s="32"/>
      <c r="EEE79" s="32"/>
      <c r="EEF79" s="32"/>
      <c r="EEG79" s="32"/>
      <c r="EEH79" s="32"/>
      <c r="EEI79" s="32"/>
      <c r="EEJ79" s="32"/>
      <c r="EEK79" s="32"/>
      <c r="EEL79" s="32"/>
      <c r="EEM79" s="32"/>
      <c r="EEN79" s="32"/>
      <c r="EEO79" s="32"/>
      <c r="EEP79" s="32"/>
      <c r="EEQ79" s="32"/>
      <c r="EER79" s="32"/>
      <c r="EES79" s="32"/>
      <c r="EET79" s="32"/>
      <c r="EEU79" s="32"/>
      <c r="EEV79" s="32"/>
      <c r="EEW79" s="32"/>
      <c r="EEX79" s="32"/>
      <c r="EEY79" s="32"/>
      <c r="EEZ79" s="32"/>
      <c r="EFA79" s="32"/>
      <c r="EFB79" s="32"/>
      <c r="EFC79" s="32"/>
      <c r="EFD79" s="32"/>
      <c r="EFE79" s="32"/>
      <c r="EFF79" s="32"/>
      <c r="EFG79" s="32"/>
      <c r="EFH79" s="32"/>
      <c r="EFI79" s="32"/>
      <c r="EFJ79" s="32"/>
      <c r="EFK79" s="32"/>
      <c r="EFL79" s="32"/>
      <c r="EFM79" s="32"/>
      <c r="EFN79" s="32"/>
      <c r="EFO79" s="32"/>
      <c r="EFP79" s="32"/>
      <c r="EFQ79" s="32"/>
      <c r="EFR79" s="32"/>
      <c r="EFS79" s="32"/>
      <c r="EFT79" s="32"/>
      <c r="EFU79" s="32"/>
      <c r="EFV79" s="32"/>
      <c r="EFW79" s="32"/>
      <c r="EFX79" s="32"/>
      <c r="EFY79" s="32"/>
      <c r="EFZ79" s="32"/>
      <c r="EGA79" s="32"/>
      <c r="EGB79" s="32"/>
      <c r="EGC79" s="32"/>
      <c r="EGD79" s="32"/>
      <c r="EGE79" s="32"/>
      <c r="EGF79" s="32"/>
      <c r="EGG79" s="32"/>
      <c r="EGH79" s="32"/>
      <c r="EGI79" s="32"/>
      <c r="EGJ79" s="32"/>
      <c r="EGK79" s="32"/>
      <c r="EGL79" s="32"/>
      <c r="EGM79" s="32"/>
      <c r="EGN79" s="32"/>
      <c r="EGO79" s="32"/>
      <c r="EGP79" s="32"/>
      <c r="EGQ79" s="32"/>
      <c r="EGR79" s="32"/>
      <c r="EGS79" s="32"/>
      <c r="EGT79" s="32"/>
      <c r="EGU79" s="32"/>
      <c r="EGV79" s="32"/>
      <c r="EGW79" s="32"/>
      <c r="EGX79" s="32"/>
      <c r="EGY79" s="32"/>
      <c r="EGZ79" s="32"/>
      <c r="EHA79" s="32"/>
      <c r="EHB79" s="32"/>
      <c r="EHC79" s="32"/>
      <c r="EHD79" s="32"/>
      <c r="EHE79" s="32"/>
      <c r="EHF79" s="32"/>
      <c r="EHG79" s="32"/>
      <c r="EHH79" s="32"/>
      <c r="EHI79" s="32"/>
      <c r="EHJ79" s="32"/>
      <c r="EHK79" s="32"/>
      <c r="EHL79" s="32"/>
      <c r="EHM79" s="32"/>
      <c r="EHN79" s="32"/>
      <c r="EHO79" s="32"/>
      <c r="EHP79" s="32"/>
      <c r="EHQ79" s="32"/>
      <c r="EHR79" s="32"/>
      <c r="EHS79" s="32"/>
      <c r="EHT79" s="32"/>
      <c r="EHU79" s="32"/>
      <c r="EHV79" s="32"/>
      <c r="EHW79" s="32"/>
      <c r="EHX79" s="32"/>
      <c r="EHY79" s="32"/>
      <c r="EHZ79" s="32"/>
      <c r="EIA79" s="32"/>
      <c r="EIB79" s="32"/>
      <c r="EIC79" s="32"/>
      <c r="EID79" s="32"/>
      <c r="EIE79" s="32"/>
      <c r="EIF79" s="32"/>
      <c r="EIG79" s="32"/>
      <c r="EIH79" s="32"/>
      <c r="EII79" s="32"/>
      <c r="EIJ79" s="32"/>
      <c r="EIK79" s="32"/>
      <c r="EIL79" s="32"/>
      <c r="EIM79" s="32"/>
      <c r="EIN79" s="32"/>
      <c r="EIO79" s="32"/>
      <c r="EIP79" s="32"/>
      <c r="EIQ79" s="32"/>
      <c r="EIR79" s="32"/>
      <c r="EIS79" s="32"/>
      <c r="EIT79" s="32"/>
      <c r="EIU79" s="32"/>
      <c r="EIV79" s="32"/>
      <c r="EIW79" s="32"/>
      <c r="EIX79" s="32"/>
      <c r="EIY79" s="32"/>
      <c r="EIZ79" s="32"/>
      <c r="EJA79" s="32"/>
      <c r="EJB79" s="32"/>
      <c r="EJC79" s="32"/>
      <c r="EJD79" s="32"/>
      <c r="EJE79" s="32"/>
      <c r="EJF79" s="32"/>
      <c r="EJG79" s="32"/>
      <c r="EJH79" s="32"/>
      <c r="EJI79" s="32"/>
      <c r="EJJ79" s="32"/>
      <c r="EJK79" s="32"/>
      <c r="EJL79" s="32"/>
      <c r="EJM79" s="32"/>
      <c r="EJN79" s="32"/>
      <c r="EJO79" s="32"/>
      <c r="EJP79" s="32"/>
      <c r="EJQ79" s="32"/>
      <c r="EJR79" s="32"/>
      <c r="EJS79" s="32"/>
      <c r="EJT79" s="32"/>
      <c r="EJU79" s="32"/>
      <c r="EJV79" s="32"/>
      <c r="EJW79" s="32"/>
      <c r="EJX79" s="32"/>
      <c r="EJY79" s="32"/>
      <c r="EJZ79" s="32"/>
      <c r="EKA79" s="32"/>
      <c r="EKB79" s="32"/>
      <c r="EKC79" s="32"/>
      <c r="EKD79" s="32"/>
      <c r="EKE79" s="32"/>
      <c r="EKF79" s="32"/>
      <c r="EKG79" s="32"/>
      <c r="EKH79" s="32"/>
      <c r="EKI79" s="32"/>
      <c r="EKJ79" s="32"/>
      <c r="EKK79" s="32"/>
      <c r="EKL79" s="32"/>
      <c r="EKM79" s="32"/>
      <c r="EKN79" s="32"/>
      <c r="EKO79" s="32"/>
      <c r="EKP79" s="32"/>
      <c r="EKQ79" s="32"/>
      <c r="EKR79" s="32"/>
      <c r="EKS79" s="32"/>
      <c r="EKT79" s="32"/>
      <c r="EKU79" s="32"/>
      <c r="EKV79" s="32"/>
      <c r="EKW79" s="32"/>
      <c r="EKX79" s="32"/>
      <c r="EKY79" s="32"/>
      <c r="EKZ79" s="32"/>
      <c r="ELA79" s="32"/>
      <c r="ELB79" s="32"/>
      <c r="ELC79" s="32"/>
      <c r="ELD79" s="32"/>
      <c r="ELE79" s="32"/>
      <c r="ELF79" s="32"/>
      <c r="ELG79" s="32"/>
      <c r="ELH79" s="32"/>
      <c r="ELI79" s="32"/>
      <c r="ELJ79" s="32"/>
      <c r="ELK79" s="32"/>
      <c r="ELL79" s="32"/>
      <c r="ELM79" s="32"/>
      <c r="ELN79" s="32"/>
      <c r="ELO79" s="32"/>
      <c r="ELP79" s="32"/>
      <c r="ELQ79" s="32"/>
      <c r="ELR79" s="32"/>
      <c r="ELS79" s="32"/>
      <c r="ELT79" s="32"/>
      <c r="ELU79" s="32"/>
      <c r="ELV79" s="32"/>
      <c r="ELW79" s="32"/>
      <c r="ELX79" s="32"/>
      <c r="ELY79" s="32"/>
      <c r="ELZ79" s="32"/>
      <c r="EMA79" s="32"/>
      <c r="EMB79" s="32"/>
      <c r="EMC79" s="32"/>
      <c r="EMD79" s="32"/>
      <c r="EME79" s="32"/>
      <c r="EMF79" s="32"/>
      <c r="EMG79" s="32"/>
      <c r="EMH79" s="32"/>
      <c r="EMI79" s="32"/>
      <c r="EMJ79" s="32"/>
      <c r="EMK79" s="32"/>
      <c r="EML79" s="32"/>
      <c r="EMM79" s="32"/>
      <c r="EMN79" s="32"/>
      <c r="EMO79" s="32"/>
      <c r="EMP79" s="32"/>
      <c r="EMQ79" s="32"/>
      <c r="EMR79" s="32"/>
      <c r="EMS79" s="32"/>
      <c r="EMT79" s="32"/>
      <c r="EMU79" s="32"/>
      <c r="EMV79" s="32"/>
      <c r="EMW79" s="32"/>
      <c r="EMX79" s="32"/>
      <c r="EMY79" s="32"/>
      <c r="EMZ79" s="32"/>
      <c r="ENA79" s="32"/>
      <c r="ENB79" s="32"/>
      <c r="ENC79" s="32"/>
      <c r="END79" s="32"/>
      <c r="ENE79" s="32"/>
      <c r="ENF79" s="32"/>
      <c r="ENG79" s="32"/>
      <c r="ENH79" s="32"/>
      <c r="ENI79" s="32"/>
      <c r="ENJ79" s="32"/>
      <c r="ENK79" s="32"/>
      <c r="ENL79" s="32"/>
      <c r="ENM79" s="32"/>
      <c r="ENN79" s="32"/>
      <c r="ENO79" s="32"/>
      <c r="ENP79" s="32"/>
      <c r="ENQ79" s="32"/>
      <c r="ENR79" s="32"/>
      <c r="ENS79" s="32"/>
      <c r="ENT79" s="32"/>
      <c r="ENU79" s="32"/>
      <c r="ENV79" s="32"/>
      <c r="ENW79" s="32"/>
      <c r="ENX79" s="32"/>
      <c r="ENY79" s="32"/>
      <c r="ENZ79" s="32"/>
      <c r="EOA79" s="32"/>
      <c r="EOB79" s="32"/>
      <c r="EOC79" s="32"/>
      <c r="EOD79" s="32"/>
      <c r="EOE79" s="32"/>
      <c r="EOF79" s="32"/>
      <c r="EOG79" s="32"/>
      <c r="EOH79" s="32"/>
      <c r="EOI79" s="32"/>
      <c r="EOJ79" s="32"/>
      <c r="EOK79" s="32"/>
      <c r="EOL79" s="32"/>
      <c r="EOM79" s="32"/>
      <c r="EON79" s="32"/>
      <c r="EOO79" s="32"/>
      <c r="EOP79" s="32"/>
      <c r="EOQ79" s="32"/>
      <c r="EOR79" s="32"/>
      <c r="EOS79" s="32"/>
      <c r="EOT79" s="32"/>
      <c r="EOU79" s="32"/>
      <c r="EOV79" s="32"/>
      <c r="EOW79" s="32"/>
      <c r="EOX79" s="32"/>
      <c r="EOY79" s="32"/>
      <c r="EOZ79" s="32"/>
      <c r="EPA79" s="32"/>
      <c r="EPB79" s="32"/>
      <c r="EPC79" s="32"/>
      <c r="EPD79" s="32"/>
      <c r="EPE79" s="32"/>
      <c r="EPF79" s="32"/>
      <c r="EPG79" s="32"/>
      <c r="EPH79" s="32"/>
      <c r="EPI79" s="32"/>
      <c r="EPJ79" s="32"/>
      <c r="EPK79" s="32"/>
      <c r="EPL79" s="32"/>
      <c r="EPM79" s="32"/>
      <c r="EPN79" s="32"/>
      <c r="EPO79" s="32"/>
      <c r="EPP79" s="32"/>
      <c r="EPQ79" s="32"/>
      <c r="EPR79" s="32"/>
      <c r="EPS79" s="32"/>
      <c r="EPT79" s="32"/>
      <c r="EPU79" s="32"/>
      <c r="EPV79" s="32"/>
      <c r="EPW79" s="32"/>
      <c r="EPX79" s="32"/>
      <c r="EPY79" s="32"/>
      <c r="EPZ79" s="32"/>
      <c r="EQA79" s="32"/>
      <c r="EQB79" s="32"/>
      <c r="EQC79" s="32"/>
      <c r="EQD79" s="32"/>
      <c r="EQE79" s="32"/>
      <c r="EQF79" s="32"/>
      <c r="EQG79" s="32"/>
      <c r="EQH79" s="32"/>
      <c r="EQI79" s="32"/>
      <c r="EQJ79" s="32"/>
      <c r="EQK79" s="32"/>
      <c r="EQL79" s="32"/>
      <c r="EQM79" s="32"/>
      <c r="EQN79" s="32"/>
      <c r="EQO79" s="32"/>
      <c r="EQP79" s="32"/>
      <c r="EQQ79" s="32"/>
      <c r="EQR79" s="32"/>
      <c r="EQS79" s="32"/>
      <c r="EQT79" s="32"/>
      <c r="EQU79" s="32"/>
      <c r="EQV79" s="32"/>
      <c r="EQW79" s="32"/>
      <c r="EQX79" s="32"/>
      <c r="EQY79" s="32"/>
      <c r="EQZ79" s="32"/>
      <c r="ERA79" s="32"/>
      <c r="ERB79" s="32"/>
      <c r="ERC79" s="32"/>
      <c r="ERD79" s="32"/>
      <c r="ERE79" s="32"/>
      <c r="ERF79" s="32"/>
      <c r="ERG79" s="32"/>
      <c r="ERH79" s="32"/>
      <c r="ERI79" s="32"/>
      <c r="ERJ79" s="32"/>
      <c r="ERK79" s="32"/>
      <c r="ERL79" s="32"/>
      <c r="ERM79" s="32"/>
      <c r="ERN79" s="32"/>
      <c r="ERO79" s="32"/>
      <c r="ERP79" s="32"/>
      <c r="ERQ79" s="32"/>
      <c r="ERR79" s="32"/>
      <c r="ERS79" s="32"/>
      <c r="ERT79" s="32"/>
      <c r="ERU79" s="32"/>
      <c r="ERV79" s="32"/>
      <c r="ERW79" s="32"/>
      <c r="ERX79" s="32"/>
      <c r="ERY79" s="32"/>
      <c r="ERZ79" s="32"/>
      <c r="ESA79" s="32"/>
      <c r="ESB79" s="32"/>
      <c r="ESC79" s="32"/>
      <c r="ESD79" s="32"/>
      <c r="ESE79" s="32"/>
      <c r="ESF79" s="32"/>
      <c r="ESG79" s="32"/>
      <c r="ESH79" s="32"/>
      <c r="ESI79" s="32"/>
      <c r="ESJ79" s="32"/>
      <c r="ESK79" s="32"/>
      <c r="ESL79" s="32"/>
      <c r="ESM79" s="32"/>
      <c r="ESN79" s="32"/>
      <c r="ESO79" s="32"/>
      <c r="ESP79" s="32"/>
      <c r="ESQ79" s="32"/>
      <c r="ESR79" s="32"/>
      <c r="ESS79" s="32"/>
      <c r="EST79" s="32"/>
      <c r="ESU79" s="32"/>
      <c r="ESV79" s="32"/>
      <c r="ESW79" s="32"/>
      <c r="ESX79" s="32"/>
      <c r="ESY79" s="32"/>
      <c r="ESZ79" s="32"/>
      <c r="ETA79" s="32"/>
      <c r="ETB79" s="32"/>
      <c r="ETC79" s="32"/>
      <c r="ETD79" s="32"/>
      <c r="ETE79" s="32"/>
      <c r="ETF79" s="32"/>
      <c r="ETG79" s="32"/>
      <c r="ETH79" s="32"/>
      <c r="ETI79" s="32"/>
      <c r="ETJ79" s="32"/>
      <c r="ETK79" s="32"/>
      <c r="ETL79" s="32"/>
      <c r="ETM79" s="32"/>
      <c r="ETN79" s="32"/>
      <c r="ETO79" s="32"/>
      <c r="ETP79" s="32"/>
      <c r="ETQ79" s="32"/>
      <c r="ETR79" s="32"/>
      <c r="ETS79" s="32"/>
      <c r="ETT79" s="32"/>
      <c r="ETU79" s="32"/>
      <c r="ETV79" s="32"/>
      <c r="ETW79" s="32"/>
      <c r="ETX79" s="32"/>
      <c r="ETY79" s="32"/>
      <c r="ETZ79" s="32"/>
      <c r="EUA79" s="32"/>
      <c r="EUB79" s="32"/>
      <c r="EUC79" s="32"/>
      <c r="EUD79" s="32"/>
      <c r="EUE79" s="32"/>
      <c r="EUF79" s="32"/>
      <c r="EUG79" s="32"/>
      <c r="EUH79" s="32"/>
      <c r="EUI79" s="32"/>
      <c r="EUJ79" s="32"/>
      <c r="EUK79" s="32"/>
      <c r="EUL79" s="32"/>
      <c r="EUM79" s="32"/>
      <c r="EUN79" s="32"/>
      <c r="EUO79" s="32"/>
      <c r="EUP79" s="32"/>
      <c r="EUQ79" s="32"/>
      <c r="EUR79" s="32"/>
      <c r="EUS79" s="32"/>
      <c r="EUT79" s="32"/>
      <c r="EUU79" s="32"/>
      <c r="EUV79" s="32"/>
      <c r="EUW79" s="32"/>
      <c r="EUX79" s="32"/>
      <c r="EUY79" s="32"/>
      <c r="EUZ79" s="32"/>
      <c r="EVA79" s="32"/>
      <c r="EVB79" s="32"/>
      <c r="EVC79" s="32"/>
      <c r="EVD79" s="32"/>
      <c r="EVE79" s="32"/>
      <c r="EVF79" s="32"/>
      <c r="EVG79" s="32"/>
      <c r="EVH79" s="32"/>
      <c r="EVI79" s="32"/>
      <c r="EVJ79" s="32"/>
      <c r="EVK79" s="32"/>
      <c r="EVL79" s="32"/>
      <c r="EVM79" s="32"/>
      <c r="EVN79" s="32"/>
      <c r="EVO79" s="32"/>
      <c r="EVP79" s="32"/>
      <c r="EVQ79" s="32"/>
      <c r="EVR79" s="32"/>
      <c r="EVS79" s="32"/>
      <c r="EVT79" s="32"/>
      <c r="EVU79" s="32"/>
      <c r="EVV79" s="32"/>
      <c r="EVW79" s="32"/>
      <c r="EVX79" s="32"/>
      <c r="EVY79" s="32"/>
      <c r="EVZ79" s="32"/>
      <c r="EWA79" s="32"/>
      <c r="EWB79" s="32"/>
      <c r="EWC79" s="32"/>
      <c r="EWD79" s="32"/>
      <c r="EWE79" s="32"/>
      <c r="EWF79" s="32"/>
      <c r="EWG79" s="32"/>
      <c r="EWH79" s="32"/>
      <c r="EWI79" s="32"/>
      <c r="EWJ79" s="32"/>
      <c r="EWK79" s="32"/>
      <c r="EWL79" s="32"/>
      <c r="EWM79" s="32"/>
      <c r="EWN79" s="32"/>
      <c r="EWO79" s="32"/>
      <c r="EWP79" s="32"/>
      <c r="EWQ79" s="32"/>
      <c r="EWR79" s="32"/>
      <c r="EWS79" s="32"/>
      <c r="EWT79" s="32"/>
      <c r="EWU79" s="32"/>
      <c r="EWV79" s="32"/>
      <c r="EWW79" s="32"/>
      <c r="EWX79" s="32"/>
      <c r="EWY79" s="32"/>
      <c r="EWZ79" s="32"/>
      <c r="EXA79" s="32"/>
      <c r="EXB79" s="32"/>
      <c r="EXC79" s="32"/>
      <c r="EXD79" s="32"/>
      <c r="EXE79" s="32"/>
      <c r="EXF79" s="32"/>
      <c r="EXG79" s="32"/>
      <c r="EXH79" s="32"/>
      <c r="EXI79" s="32"/>
      <c r="EXJ79" s="32"/>
      <c r="EXK79" s="32"/>
      <c r="EXL79" s="32"/>
      <c r="EXM79" s="32"/>
      <c r="EXN79" s="32"/>
      <c r="EXO79" s="32"/>
      <c r="EXP79" s="32"/>
      <c r="EXQ79" s="32"/>
      <c r="EXR79" s="32"/>
      <c r="EXS79" s="32"/>
      <c r="EXT79" s="32"/>
      <c r="EXU79" s="32"/>
      <c r="EXV79" s="32"/>
      <c r="EXW79" s="32"/>
      <c r="EXX79" s="32"/>
      <c r="EXY79" s="32"/>
      <c r="EXZ79" s="32"/>
      <c r="EYA79" s="32"/>
      <c r="EYB79" s="32"/>
      <c r="EYC79" s="32"/>
      <c r="EYD79" s="32"/>
      <c r="EYE79" s="32"/>
      <c r="EYF79" s="32"/>
      <c r="EYG79" s="32"/>
      <c r="EYH79" s="32"/>
      <c r="EYI79" s="32"/>
      <c r="EYJ79" s="32"/>
      <c r="EYK79" s="32"/>
      <c r="EYL79" s="32"/>
      <c r="EYM79" s="32"/>
      <c r="EYN79" s="32"/>
      <c r="EYO79" s="32"/>
      <c r="EYP79" s="32"/>
      <c r="EYQ79" s="32"/>
      <c r="EYR79" s="32"/>
      <c r="EYS79" s="32"/>
      <c r="EYT79" s="32"/>
      <c r="EYU79" s="32"/>
      <c r="EYV79" s="32"/>
      <c r="EYW79" s="32"/>
      <c r="EYX79" s="32"/>
      <c r="EYY79" s="32"/>
      <c r="EYZ79" s="32"/>
      <c r="EZA79" s="32"/>
      <c r="EZB79" s="32"/>
      <c r="EZC79" s="32"/>
      <c r="EZD79" s="32"/>
      <c r="EZE79" s="32"/>
      <c r="EZF79" s="32"/>
      <c r="EZG79" s="32"/>
      <c r="EZH79" s="32"/>
      <c r="EZI79" s="32"/>
      <c r="EZJ79" s="32"/>
      <c r="EZK79" s="32"/>
      <c r="EZL79" s="32"/>
      <c r="EZM79" s="32"/>
      <c r="EZN79" s="32"/>
      <c r="EZO79" s="32"/>
      <c r="EZP79" s="32"/>
      <c r="EZQ79" s="32"/>
      <c r="EZR79" s="32"/>
      <c r="EZS79" s="32"/>
      <c r="EZT79" s="32"/>
      <c r="EZU79" s="32"/>
      <c r="EZV79" s="32"/>
      <c r="EZW79" s="32"/>
      <c r="EZX79" s="32"/>
      <c r="EZY79" s="32"/>
      <c r="EZZ79" s="32"/>
      <c r="FAA79" s="32"/>
      <c r="FAB79" s="32"/>
      <c r="FAC79" s="32"/>
      <c r="FAD79" s="32"/>
      <c r="FAE79" s="32"/>
      <c r="FAF79" s="32"/>
      <c r="FAG79" s="32"/>
      <c r="FAH79" s="32"/>
      <c r="FAI79" s="32"/>
      <c r="FAJ79" s="32"/>
      <c r="FAK79" s="32"/>
      <c r="FAL79" s="32"/>
      <c r="FAM79" s="32"/>
      <c r="FAN79" s="32"/>
      <c r="FAO79" s="32"/>
      <c r="FAP79" s="32"/>
      <c r="FAQ79" s="32"/>
      <c r="FAR79" s="32"/>
      <c r="FAS79" s="32"/>
      <c r="FAT79" s="32"/>
      <c r="FAU79" s="32"/>
      <c r="FAV79" s="32"/>
      <c r="FAW79" s="32"/>
      <c r="FAX79" s="32"/>
      <c r="FAY79" s="32"/>
      <c r="FAZ79" s="32"/>
      <c r="FBA79" s="32"/>
      <c r="FBB79" s="32"/>
      <c r="FBC79" s="32"/>
      <c r="FBD79" s="32"/>
      <c r="FBE79" s="32"/>
      <c r="FBF79" s="32"/>
      <c r="FBG79" s="32"/>
      <c r="FBH79" s="32"/>
      <c r="FBI79" s="32"/>
      <c r="FBJ79" s="32"/>
      <c r="FBK79" s="32"/>
      <c r="FBL79" s="32"/>
      <c r="FBM79" s="32"/>
      <c r="FBN79" s="32"/>
      <c r="FBO79" s="32"/>
      <c r="FBP79" s="32"/>
      <c r="FBQ79" s="32"/>
      <c r="FBR79" s="32"/>
      <c r="FBS79" s="32"/>
      <c r="FBT79" s="32"/>
      <c r="FBU79" s="32"/>
      <c r="FBV79" s="32"/>
      <c r="FBW79" s="32"/>
      <c r="FBX79" s="32"/>
      <c r="FBY79" s="32"/>
      <c r="FBZ79" s="32"/>
      <c r="FCA79" s="32"/>
      <c r="FCB79" s="32"/>
      <c r="FCC79" s="32"/>
      <c r="FCD79" s="32"/>
      <c r="FCE79" s="32"/>
      <c r="FCF79" s="32"/>
      <c r="FCG79" s="32"/>
      <c r="FCH79" s="32"/>
      <c r="FCI79" s="32"/>
      <c r="FCJ79" s="32"/>
      <c r="FCK79" s="32"/>
      <c r="FCL79" s="32"/>
      <c r="FCM79" s="32"/>
      <c r="FCN79" s="32"/>
      <c r="FCO79" s="32"/>
      <c r="FCP79" s="32"/>
      <c r="FCQ79" s="32"/>
      <c r="FCR79" s="32"/>
      <c r="FCS79" s="32"/>
      <c r="FCT79" s="32"/>
      <c r="FCU79" s="32"/>
      <c r="FCV79" s="32"/>
      <c r="FCW79" s="32"/>
      <c r="FCX79" s="32"/>
      <c r="FCY79" s="32"/>
      <c r="FCZ79" s="32"/>
      <c r="FDA79" s="32"/>
      <c r="FDB79" s="32"/>
      <c r="FDC79" s="32"/>
      <c r="FDD79" s="32"/>
      <c r="FDE79" s="32"/>
      <c r="FDF79" s="32"/>
      <c r="FDG79" s="32"/>
      <c r="FDH79" s="32"/>
      <c r="FDI79" s="32"/>
      <c r="FDJ79" s="32"/>
      <c r="FDK79" s="32"/>
      <c r="FDL79" s="32"/>
      <c r="FDM79" s="32"/>
      <c r="FDN79" s="32"/>
      <c r="FDO79" s="32"/>
      <c r="FDP79" s="32"/>
      <c r="FDQ79" s="32"/>
      <c r="FDR79" s="32"/>
      <c r="FDS79" s="32"/>
      <c r="FDT79" s="32"/>
      <c r="FDU79" s="32"/>
      <c r="FDV79" s="32"/>
      <c r="FDW79" s="32"/>
      <c r="FDX79" s="32"/>
      <c r="FDY79" s="32"/>
      <c r="FDZ79" s="32"/>
      <c r="FEA79" s="32"/>
      <c r="FEB79" s="32"/>
      <c r="FEC79" s="32"/>
      <c r="FED79" s="32"/>
      <c r="FEE79" s="32"/>
      <c r="FEF79" s="32"/>
      <c r="FEG79" s="32"/>
      <c r="FEH79" s="32"/>
      <c r="FEI79" s="32"/>
      <c r="FEJ79" s="32"/>
      <c r="FEK79" s="32"/>
      <c r="FEL79" s="32"/>
      <c r="FEM79" s="32"/>
      <c r="FEN79" s="32"/>
      <c r="FEO79" s="32"/>
      <c r="FEP79" s="32"/>
      <c r="FEQ79" s="32"/>
      <c r="FER79" s="32"/>
      <c r="FES79" s="32"/>
      <c r="FET79" s="32"/>
      <c r="FEU79" s="32"/>
      <c r="FEV79" s="32"/>
      <c r="FEW79" s="32"/>
      <c r="FEX79" s="32"/>
      <c r="FEY79" s="32"/>
      <c r="FEZ79" s="32"/>
      <c r="FFA79" s="32"/>
      <c r="FFB79" s="32"/>
      <c r="FFC79" s="32"/>
      <c r="FFD79" s="32"/>
      <c r="FFE79" s="32"/>
      <c r="FFF79" s="32"/>
      <c r="FFG79" s="32"/>
      <c r="FFH79" s="32"/>
      <c r="FFI79" s="32"/>
      <c r="FFJ79" s="32"/>
      <c r="FFK79" s="32"/>
      <c r="FFL79" s="32"/>
      <c r="FFM79" s="32"/>
      <c r="FFN79" s="32"/>
      <c r="FFO79" s="32"/>
      <c r="FFP79" s="32"/>
      <c r="FFQ79" s="32"/>
      <c r="FFR79" s="32"/>
      <c r="FFS79" s="32"/>
      <c r="FFT79" s="32"/>
      <c r="FFU79" s="32"/>
      <c r="FFV79" s="32"/>
      <c r="FFW79" s="32"/>
      <c r="FFX79" s="32"/>
      <c r="FFY79" s="32"/>
      <c r="FFZ79" s="32"/>
      <c r="FGA79" s="32"/>
      <c r="FGB79" s="32"/>
      <c r="FGC79" s="32"/>
      <c r="FGD79" s="32"/>
      <c r="FGE79" s="32"/>
      <c r="FGF79" s="32"/>
      <c r="FGG79" s="32"/>
      <c r="FGH79" s="32"/>
      <c r="FGI79" s="32"/>
      <c r="FGJ79" s="32"/>
      <c r="FGK79" s="32"/>
      <c r="FGL79" s="32"/>
      <c r="FGM79" s="32"/>
      <c r="FGN79" s="32"/>
      <c r="FGO79" s="32"/>
      <c r="FGP79" s="32"/>
      <c r="FGQ79" s="32"/>
      <c r="FGR79" s="32"/>
      <c r="FGS79" s="32"/>
      <c r="FGT79" s="32"/>
      <c r="FGU79" s="32"/>
      <c r="FGV79" s="32"/>
      <c r="FGW79" s="32"/>
      <c r="FGX79" s="32"/>
      <c r="FGY79" s="32"/>
      <c r="FGZ79" s="32"/>
      <c r="FHA79" s="32"/>
      <c r="FHB79" s="32"/>
      <c r="FHC79" s="32"/>
      <c r="FHD79" s="32"/>
      <c r="FHE79" s="32"/>
      <c r="FHF79" s="32"/>
      <c r="FHG79" s="32"/>
      <c r="FHH79" s="32"/>
      <c r="FHI79" s="32"/>
      <c r="FHJ79" s="32"/>
      <c r="FHK79" s="32"/>
      <c r="FHL79" s="32"/>
      <c r="FHM79" s="32"/>
      <c r="FHN79" s="32"/>
      <c r="FHO79" s="32"/>
      <c r="FHP79" s="32"/>
      <c r="FHQ79" s="32"/>
      <c r="FHR79" s="32"/>
      <c r="FHS79" s="32"/>
      <c r="FHT79" s="32"/>
      <c r="FHU79" s="32"/>
      <c r="FHV79" s="32"/>
      <c r="FHW79" s="32"/>
      <c r="FHX79" s="32"/>
      <c r="FHY79" s="32"/>
      <c r="FHZ79" s="32"/>
      <c r="FIA79" s="32"/>
      <c r="FIB79" s="32"/>
      <c r="FIC79" s="32"/>
      <c r="FID79" s="32"/>
      <c r="FIE79" s="32"/>
      <c r="FIF79" s="32"/>
      <c r="FIG79" s="32"/>
      <c r="FIH79" s="32"/>
      <c r="FII79" s="32"/>
      <c r="FIJ79" s="32"/>
      <c r="FIK79" s="32"/>
      <c r="FIL79" s="32"/>
      <c r="FIM79" s="32"/>
      <c r="FIN79" s="32"/>
      <c r="FIO79" s="32"/>
      <c r="FIP79" s="32"/>
      <c r="FIQ79" s="32"/>
      <c r="FIR79" s="32"/>
      <c r="FIS79" s="32"/>
      <c r="FIT79" s="32"/>
      <c r="FIU79" s="32"/>
      <c r="FIV79" s="32"/>
      <c r="FIW79" s="32"/>
      <c r="FIX79" s="32"/>
      <c r="FIY79" s="32"/>
      <c r="FIZ79" s="32"/>
      <c r="FJA79" s="32"/>
      <c r="FJB79" s="32"/>
      <c r="FJC79" s="32"/>
      <c r="FJD79" s="32"/>
      <c r="FJE79" s="32"/>
      <c r="FJF79" s="32"/>
      <c r="FJG79" s="32"/>
      <c r="FJH79" s="32"/>
      <c r="FJI79" s="32"/>
      <c r="FJJ79" s="32"/>
      <c r="FJK79" s="32"/>
      <c r="FJL79" s="32"/>
      <c r="FJM79" s="32"/>
      <c r="FJN79" s="32"/>
      <c r="FJO79" s="32"/>
      <c r="FJP79" s="32"/>
      <c r="FJQ79" s="32"/>
      <c r="FJR79" s="32"/>
      <c r="FJS79" s="32"/>
      <c r="FJT79" s="32"/>
      <c r="FJU79" s="32"/>
      <c r="FJV79" s="32"/>
      <c r="FJW79" s="32"/>
      <c r="FJX79" s="32"/>
      <c r="FJY79" s="32"/>
      <c r="FJZ79" s="32"/>
      <c r="FKA79" s="32"/>
      <c r="FKB79" s="32"/>
      <c r="FKC79" s="32"/>
      <c r="FKD79" s="32"/>
      <c r="FKE79" s="32"/>
      <c r="FKF79" s="32"/>
      <c r="FKG79" s="32"/>
      <c r="FKH79" s="32"/>
      <c r="FKI79" s="32"/>
      <c r="FKJ79" s="32"/>
      <c r="FKK79" s="32"/>
      <c r="FKL79" s="32"/>
      <c r="FKM79" s="32"/>
      <c r="FKN79" s="32"/>
      <c r="FKO79" s="32"/>
      <c r="FKP79" s="32"/>
      <c r="FKQ79" s="32"/>
      <c r="FKR79" s="32"/>
      <c r="FKS79" s="32"/>
      <c r="FKT79" s="32"/>
      <c r="FKU79" s="32"/>
      <c r="FKV79" s="32"/>
      <c r="FKW79" s="32"/>
      <c r="FKX79" s="32"/>
      <c r="FKY79" s="32"/>
      <c r="FKZ79" s="32"/>
      <c r="FLA79" s="32"/>
      <c r="FLB79" s="32"/>
      <c r="FLC79" s="32"/>
      <c r="FLD79" s="32"/>
      <c r="FLE79" s="32"/>
      <c r="FLF79" s="32"/>
      <c r="FLG79" s="32"/>
      <c r="FLH79" s="32"/>
      <c r="FLI79" s="32"/>
      <c r="FLJ79" s="32"/>
      <c r="FLK79" s="32"/>
      <c r="FLL79" s="32"/>
      <c r="FLM79" s="32"/>
      <c r="FLN79" s="32"/>
      <c r="FLO79" s="32"/>
      <c r="FLP79" s="32"/>
      <c r="FLQ79" s="32"/>
      <c r="FLR79" s="32"/>
      <c r="FLS79" s="32"/>
      <c r="FLT79" s="32"/>
      <c r="FLU79" s="32"/>
      <c r="FLV79" s="32"/>
      <c r="FLW79" s="32"/>
      <c r="FLX79" s="32"/>
      <c r="FLY79" s="32"/>
      <c r="FLZ79" s="32"/>
      <c r="FMA79" s="32"/>
      <c r="FMB79" s="32"/>
      <c r="FMC79" s="32"/>
      <c r="FMD79" s="32"/>
      <c r="FME79" s="32"/>
      <c r="FMF79" s="32"/>
      <c r="FMG79" s="32"/>
      <c r="FMH79" s="32"/>
      <c r="FMI79" s="32"/>
      <c r="FMJ79" s="32"/>
      <c r="FMK79" s="32"/>
      <c r="FML79" s="32"/>
      <c r="FMM79" s="32"/>
      <c r="FMN79" s="32"/>
      <c r="FMO79" s="32"/>
      <c r="FMP79" s="32"/>
      <c r="FMQ79" s="32"/>
      <c r="FMR79" s="32"/>
      <c r="FMS79" s="32"/>
      <c r="FMT79" s="32"/>
      <c r="FMU79" s="32"/>
      <c r="FMV79" s="32"/>
      <c r="FMW79" s="32"/>
      <c r="FMX79" s="32"/>
      <c r="FMY79" s="32"/>
      <c r="FMZ79" s="32"/>
      <c r="FNA79" s="32"/>
      <c r="FNB79" s="32"/>
      <c r="FNC79" s="32"/>
      <c r="FND79" s="32"/>
      <c r="FNE79" s="32"/>
      <c r="FNF79" s="32"/>
      <c r="FNG79" s="32"/>
      <c r="FNH79" s="32"/>
      <c r="FNI79" s="32"/>
      <c r="FNJ79" s="32"/>
      <c r="FNK79" s="32"/>
      <c r="FNL79" s="32"/>
      <c r="FNM79" s="32"/>
      <c r="FNN79" s="32"/>
      <c r="FNO79" s="32"/>
      <c r="FNP79" s="32"/>
      <c r="FNQ79" s="32"/>
      <c r="FNR79" s="32"/>
      <c r="FNS79" s="32"/>
      <c r="FNT79" s="32"/>
      <c r="FNU79" s="32"/>
      <c r="FNV79" s="32"/>
      <c r="FNW79" s="32"/>
      <c r="FNX79" s="32"/>
      <c r="FNY79" s="32"/>
      <c r="FNZ79" s="32"/>
      <c r="FOA79" s="32"/>
      <c r="FOB79" s="32"/>
      <c r="FOC79" s="32"/>
      <c r="FOD79" s="32"/>
      <c r="FOE79" s="32"/>
      <c r="FOF79" s="32"/>
      <c r="FOG79" s="32"/>
      <c r="FOH79" s="32"/>
      <c r="FOI79" s="32"/>
      <c r="FOJ79" s="32"/>
      <c r="FOK79" s="32"/>
      <c r="FOL79" s="32"/>
      <c r="FOM79" s="32"/>
      <c r="FON79" s="32"/>
      <c r="FOO79" s="32"/>
      <c r="FOP79" s="32"/>
      <c r="FOQ79" s="32"/>
      <c r="FOR79" s="32"/>
      <c r="FOS79" s="32"/>
      <c r="FOT79" s="32"/>
      <c r="FOU79" s="32"/>
      <c r="FOV79" s="32"/>
      <c r="FOW79" s="32"/>
      <c r="FOX79" s="32"/>
      <c r="FOY79" s="32"/>
      <c r="FOZ79" s="32"/>
      <c r="FPA79" s="32"/>
      <c r="FPB79" s="32"/>
      <c r="FPC79" s="32"/>
      <c r="FPD79" s="32"/>
      <c r="FPE79" s="32"/>
      <c r="FPF79" s="32"/>
      <c r="FPG79" s="32"/>
      <c r="FPH79" s="32"/>
      <c r="FPI79" s="32"/>
      <c r="FPJ79" s="32"/>
      <c r="FPK79" s="32"/>
      <c r="FPL79" s="32"/>
      <c r="FPM79" s="32"/>
      <c r="FPN79" s="32"/>
      <c r="FPO79" s="32"/>
      <c r="FPP79" s="32"/>
      <c r="FPQ79" s="32"/>
      <c r="FPR79" s="32"/>
      <c r="FPS79" s="32"/>
      <c r="FPT79" s="32"/>
      <c r="FPU79" s="32"/>
      <c r="FPV79" s="32"/>
      <c r="FPW79" s="32"/>
      <c r="FPX79" s="32"/>
      <c r="FPY79" s="32"/>
      <c r="FPZ79" s="32"/>
      <c r="FQA79" s="32"/>
      <c r="FQB79" s="32"/>
      <c r="FQC79" s="32"/>
      <c r="FQD79" s="32"/>
      <c r="FQE79" s="32"/>
      <c r="FQF79" s="32"/>
      <c r="FQG79" s="32"/>
      <c r="FQH79" s="32"/>
      <c r="FQI79" s="32"/>
      <c r="FQJ79" s="32"/>
      <c r="FQK79" s="32"/>
      <c r="FQL79" s="32"/>
      <c r="FQM79" s="32"/>
      <c r="FQN79" s="32"/>
      <c r="FQO79" s="32"/>
      <c r="FQP79" s="32"/>
      <c r="FQQ79" s="32"/>
      <c r="FQR79" s="32"/>
      <c r="FQS79" s="32"/>
      <c r="FQT79" s="32"/>
      <c r="FQU79" s="32"/>
      <c r="FQV79" s="32"/>
      <c r="FQW79" s="32"/>
      <c r="FQX79" s="32"/>
      <c r="FQY79" s="32"/>
      <c r="FQZ79" s="32"/>
      <c r="FRA79" s="32"/>
      <c r="FRB79" s="32"/>
      <c r="FRC79" s="32"/>
      <c r="FRD79" s="32"/>
      <c r="FRE79" s="32"/>
      <c r="FRF79" s="32"/>
      <c r="FRG79" s="32"/>
      <c r="FRH79" s="32"/>
      <c r="FRI79" s="32"/>
      <c r="FRJ79" s="32"/>
      <c r="FRK79" s="32"/>
      <c r="FRL79" s="32"/>
      <c r="FRM79" s="32"/>
      <c r="FRN79" s="32"/>
      <c r="FRO79" s="32"/>
      <c r="FRP79" s="32"/>
      <c r="FRQ79" s="32"/>
      <c r="FRR79" s="32"/>
      <c r="FRS79" s="32"/>
      <c r="FRT79" s="32"/>
      <c r="FRU79" s="32"/>
      <c r="FRV79" s="32"/>
      <c r="FRW79" s="32"/>
      <c r="FRX79" s="32"/>
      <c r="FRY79" s="32"/>
      <c r="FRZ79" s="32"/>
      <c r="FSA79" s="32"/>
      <c r="FSB79" s="32"/>
      <c r="FSC79" s="32"/>
      <c r="FSD79" s="32"/>
      <c r="FSE79" s="32"/>
      <c r="FSF79" s="32"/>
      <c r="FSG79" s="32"/>
      <c r="FSH79" s="32"/>
      <c r="FSI79" s="32"/>
      <c r="FSJ79" s="32"/>
      <c r="FSK79" s="32"/>
      <c r="FSL79" s="32"/>
      <c r="FSM79" s="32"/>
      <c r="FSN79" s="32"/>
      <c r="FSO79" s="32"/>
      <c r="FSP79" s="32"/>
      <c r="FSQ79" s="32"/>
      <c r="FSR79" s="32"/>
      <c r="FSS79" s="32"/>
      <c r="FST79" s="32"/>
      <c r="FSU79" s="32"/>
      <c r="FSV79" s="32"/>
      <c r="FSW79" s="32"/>
      <c r="FSX79" s="32"/>
      <c r="FSY79" s="32"/>
      <c r="FSZ79" s="32"/>
      <c r="FTA79" s="32"/>
      <c r="FTB79" s="32"/>
      <c r="FTC79" s="32"/>
      <c r="FTD79" s="32"/>
      <c r="FTE79" s="32"/>
      <c r="FTF79" s="32"/>
      <c r="FTG79" s="32"/>
      <c r="FTH79" s="32"/>
      <c r="FTI79" s="32"/>
      <c r="FTJ79" s="32"/>
      <c r="FTK79" s="32"/>
      <c r="FTL79" s="32"/>
      <c r="FTM79" s="32"/>
      <c r="FTN79" s="32"/>
      <c r="FTO79" s="32"/>
      <c r="FTP79" s="32"/>
      <c r="FTQ79" s="32"/>
      <c r="FTR79" s="32"/>
      <c r="FTS79" s="32"/>
      <c r="FTT79" s="32"/>
      <c r="FTU79" s="32"/>
      <c r="FTV79" s="32"/>
      <c r="FTW79" s="32"/>
      <c r="FTX79" s="32"/>
      <c r="FTY79" s="32"/>
      <c r="FTZ79" s="32"/>
      <c r="FUA79" s="32"/>
      <c r="FUB79" s="32"/>
      <c r="FUC79" s="32"/>
      <c r="FUD79" s="32"/>
      <c r="FUE79" s="32"/>
      <c r="FUF79" s="32"/>
      <c r="FUG79" s="32"/>
      <c r="FUH79" s="32"/>
      <c r="FUI79" s="32"/>
      <c r="FUJ79" s="32"/>
      <c r="FUK79" s="32"/>
      <c r="FUL79" s="32"/>
      <c r="FUM79" s="32"/>
      <c r="FUN79" s="32"/>
      <c r="FUO79" s="32"/>
      <c r="FUP79" s="32"/>
      <c r="FUQ79" s="32"/>
      <c r="FUR79" s="32"/>
      <c r="FUS79" s="32"/>
      <c r="FUT79" s="32"/>
      <c r="FUU79" s="32"/>
      <c r="FUV79" s="32"/>
      <c r="FUW79" s="32"/>
      <c r="FUX79" s="32"/>
      <c r="FUY79" s="32"/>
      <c r="FUZ79" s="32"/>
      <c r="FVA79" s="32"/>
      <c r="FVB79" s="32"/>
      <c r="FVC79" s="32"/>
      <c r="FVD79" s="32"/>
      <c r="FVE79" s="32"/>
      <c r="FVF79" s="32"/>
      <c r="FVG79" s="32"/>
      <c r="FVH79" s="32"/>
      <c r="FVI79" s="32"/>
      <c r="FVJ79" s="32"/>
      <c r="FVK79" s="32"/>
      <c r="FVL79" s="32"/>
      <c r="FVM79" s="32"/>
      <c r="FVN79" s="32"/>
      <c r="FVO79" s="32"/>
      <c r="FVP79" s="32"/>
      <c r="FVQ79" s="32"/>
      <c r="FVR79" s="32"/>
      <c r="FVS79" s="32"/>
      <c r="FVT79" s="32"/>
      <c r="FVU79" s="32"/>
      <c r="FVV79" s="32"/>
      <c r="FVW79" s="32"/>
      <c r="FVX79" s="32"/>
      <c r="FVY79" s="32"/>
      <c r="FVZ79" s="32"/>
      <c r="FWA79" s="32"/>
      <c r="FWB79" s="32"/>
      <c r="FWC79" s="32"/>
      <c r="FWD79" s="32"/>
      <c r="FWE79" s="32"/>
      <c r="FWF79" s="32"/>
      <c r="FWG79" s="32"/>
      <c r="FWH79" s="32"/>
      <c r="FWI79" s="32"/>
      <c r="FWJ79" s="32"/>
      <c r="FWK79" s="32"/>
      <c r="FWL79" s="32"/>
      <c r="FWM79" s="32"/>
      <c r="FWN79" s="32"/>
      <c r="FWO79" s="32"/>
      <c r="FWP79" s="32"/>
      <c r="FWQ79" s="32"/>
      <c r="FWR79" s="32"/>
      <c r="FWS79" s="32"/>
      <c r="FWT79" s="32"/>
      <c r="FWU79" s="32"/>
      <c r="FWV79" s="32"/>
      <c r="FWW79" s="32"/>
      <c r="FWX79" s="32"/>
      <c r="FWY79" s="32"/>
      <c r="FWZ79" s="32"/>
      <c r="FXA79" s="32"/>
      <c r="FXB79" s="32"/>
      <c r="FXC79" s="32"/>
      <c r="FXD79" s="32"/>
      <c r="FXE79" s="32"/>
      <c r="FXF79" s="32"/>
      <c r="FXG79" s="32"/>
      <c r="FXH79" s="32"/>
      <c r="FXI79" s="32"/>
      <c r="FXJ79" s="32"/>
      <c r="FXK79" s="32"/>
      <c r="FXL79" s="32"/>
      <c r="FXM79" s="32"/>
      <c r="FXN79" s="32"/>
      <c r="FXO79" s="32"/>
      <c r="FXP79" s="32"/>
      <c r="FXQ79" s="32"/>
      <c r="FXR79" s="32"/>
      <c r="FXS79" s="32"/>
      <c r="FXT79" s="32"/>
      <c r="FXU79" s="32"/>
      <c r="FXV79" s="32"/>
      <c r="FXW79" s="32"/>
      <c r="FXX79" s="32"/>
      <c r="FXY79" s="32"/>
      <c r="FXZ79" s="32"/>
      <c r="FYA79" s="32"/>
      <c r="FYB79" s="32"/>
      <c r="FYC79" s="32"/>
      <c r="FYD79" s="32"/>
      <c r="FYE79" s="32"/>
      <c r="FYF79" s="32"/>
      <c r="FYG79" s="32"/>
      <c r="FYH79" s="32"/>
      <c r="FYI79" s="32"/>
      <c r="FYJ79" s="32"/>
      <c r="FYK79" s="32"/>
      <c r="FYL79" s="32"/>
      <c r="FYM79" s="32"/>
      <c r="FYN79" s="32"/>
      <c r="FYO79" s="32"/>
      <c r="FYP79" s="32"/>
      <c r="FYQ79" s="32"/>
      <c r="FYR79" s="32"/>
      <c r="FYS79" s="32"/>
      <c r="FYT79" s="32"/>
      <c r="FYU79" s="32"/>
      <c r="FYV79" s="32"/>
      <c r="FYW79" s="32"/>
      <c r="FYX79" s="32"/>
      <c r="FYY79" s="32"/>
      <c r="FYZ79" s="32"/>
      <c r="FZA79" s="32"/>
      <c r="FZB79" s="32"/>
      <c r="FZC79" s="32"/>
      <c r="FZD79" s="32"/>
      <c r="FZE79" s="32"/>
      <c r="FZF79" s="32"/>
      <c r="FZG79" s="32"/>
      <c r="FZH79" s="32"/>
      <c r="FZI79" s="32"/>
      <c r="FZJ79" s="32"/>
      <c r="FZK79" s="32"/>
      <c r="FZL79" s="32"/>
      <c r="FZM79" s="32"/>
      <c r="FZN79" s="32"/>
      <c r="FZO79" s="32"/>
      <c r="FZP79" s="32"/>
      <c r="FZQ79" s="32"/>
      <c r="FZR79" s="32"/>
      <c r="FZS79" s="32"/>
      <c r="FZT79" s="32"/>
      <c r="FZU79" s="32"/>
      <c r="FZV79" s="32"/>
      <c r="FZW79" s="32"/>
      <c r="FZX79" s="32"/>
      <c r="FZY79" s="32"/>
      <c r="FZZ79" s="32"/>
      <c r="GAA79" s="32"/>
      <c r="GAB79" s="32"/>
      <c r="GAC79" s="32"/>
      <c r="GAD79" s="32"/>
      <c r="GAE79" s="32"/>
      <c r="GAF79" s="32"/>
      <c r="GAG79" s="32"/>
      <c r="GAH79" s="32"/>
      <c r="GAI79" s="32"/>
      <c r="GAJ79" s="32"/>
      <c r="GAK79" s="32"/>
      <c r="GAL79" s="32"/>
      <c r="GAM79" s="32"/>
      <c r="GAN79" s="32"/>
      <c r="GAO79" s="32"/>
      <c r="GAP79" s="32"/>
      <c r="GAQ79" s="32"/>
      <c r="GAR79" s="32"/>
      <c r="GAS79" s="32"/>
      <c r="GAT79" s="32"/>
      <c r="GAU79" s="32"/>
      <c r="GAV79" s="32"/>
      <c r="GAW79" s="32"/>
      <c r="GAX79" s="32"/>
      <c r="GAY79" s="32"/>
      <c r="GAZ79" s="32"/>
      <c r="GBA79" s="32"/>
      <c r="GBB79" s="32"/>
      <c r="GBC79" s="32"/>
      <c r="GBD79" s="32"/>
      <c r="GBE79" s="32"/>
      <c r="GBF79" s="32"/>
      <c r="GBG79" s="32"/>
      <c r="GBH79" s="32"/>
      <c r="GBI79" s="32"/>
      <c r="GBJ79" s="32"/>
      <c r="GBK79" s="32"/>
      <c r="GBL79" s="32"/>
      <c r="GBM79" s="32"/>
      <c r="GBN79" s="32"/>
      <c r="GBO79" s="32"/>
      <c r="GBP79" s="32"/>
      <c r="GBQ79" s="32"/>
      <c r="GBR79" s="32"/>
      <c r="GBS79" s="32"/>
      <c r="GBT79" s="32"/>
      <c r="GBU79" s="32"/>
      <c r="GBV79" s="32"/>
      <c r="GBW79" s="32"/>
      <c r="GBX79" s="32"/>
      <c r="GBY79" s="32"/>
      <c r="GBZ79" s="32"/>
      <c r="GCA79" s="32"/>
      <c r="GCB79" s="32"/>
      <c r="GCC79" s="32"/>
      <c r="GCD79" s="32"/>
      <c r="GCE79" s="32"/>
      <c r="GCF79" s="32"/>
      <c r="GCG79" s="32"/>
      <c r="GCH79" s="32"/>
      <c r="GCI79" s="32"/>
      <c r="GCJ79" s="32"/>
      <c r="GCK79" s="32"/>
      <c r="GCL79" s="32"/>
      <c r="GCM79" s="32"/>
      <c r="GCN79" s="32"/>
      <c r="GCO79" s="32"/>
      <c r="GCP79" s="32"/>
      <c r="GCQ79" s="32"/>
      <c r="GCR79" s="32"/>
      <c r="GCS79" s="32"/>
      <c r="GCT79" s="32"/>
      <c r="GCU79" s="32"/>
      <c r="GCV79" s="32"/>
      <c r="GCW79" s="32"/>
      <c r="GCX79" s="32"/>
      <c r="GCY79" s="32"/>
      <c r="GCZ79" s="32"/>
      <c r="GDA79" s="32"/>
      <c r="GDB79" s="32"/>
      <c r="GDC79" s="32"/>
      <c r="GDD79" s="32"/>
      <c r="GDE79" s="32"/>
      <c r="GDF79" s="32"/>
      <c r="GDG79" s="32"/>
      <c r="GDH79" s="32"/>
      <c r="GDI79" s="32"/>
      <c r="GDJ79" s="32"/>
      <c r="GDK79" s="32"/>
      <c r="GDL79" s="32"/>
      <c r="GDM79" s="32"/>
      <c r="GDN79" s="32"/>
      <c r="GDO79" s="32"/>
      <c r="GDP79" s="32"/>
      <c r="GDQ79" s="32"/>
      <c r="GDR79" s="32"/>
      <c r="GDS79" s="32"/>
      <c r="GDT79" s="32"/>
      <c r="GDU79" s="32"/>
      <c r="GDV79" s="32"/>
      <c r="GDW79" s="32"/>
      <c r="GDX79" s="32"/>
      <c r="GDY79" s="32"/>
      <c r="GDZ79" s="32"/>
      <c r="GEA79" s="32"/>
      <c r="GEB79" s="32"/>
      <c r="GEC79" s="32"/>
      <c r="GED79" s="32"/>
      <c r="GEE79" s="32"/>
      <c r="GEF79" s="32"/>
      <c r="GEG79" s="32"/>
      <c r="GEH79" s="32"/>
      <c r="GEI79" s="32"/>
      <c r="GEJ79" s="32"/>
      <c r="GEK79" s="32"/>
      <c r="GEL79" s="32"/>
      <c r="GEM79" s="32"/>
      <c r="GEN79" s="32"/>
      <c r="GEO79" s="32"/>
      <c r="GEP79" s="32"/>
      <c r="GEQ79" s="32"/>
      <c r="GER79" s="32"/>
      <c r="GES79" s="32"/>
      <c r="GET79" s="32"/>
      <c r="GEU79" s="32"/>
      <c r="GEV79" s="32"/>
      <c r="GEW79" s="32"/>
      <c r="GEX79" s="32"/>
      <c r="GEY79" s="32"/>
      <c r="GEZ79" s="32"/>
      <c r="GFA79" s="32"/>
      <c r="GFB79" s="32"/>
      <c r="GFC79" s="32"/>
      <c r="GFD79" s="32"/>
      <c r="GFE79" s="32"/>
      <c r="GFF79" s="32"/>
      <c r="GFG79" s="32"/>
      <c r="GFH79" s="32"/>
      <c r="GFI79" s="32"/>
      <c r="GFJ79" s="32"/>
      <c r="GFK79" s="32"/>
      <c r="GFL79" s="32"/>
      <c r="GFM79" s="32"/>
      <c r="GFN79" s="32"/>
      <c r="GFO79" s="32"/>
      <c r="GFP79" s="32"/>
      <c r="GFQ79" s="32"/>
      <c r="GFR79" s="32"/>
      <c r="GFS79" s="32"/>
      <c r="GFT79" s="32"/>
      <c r="GFU79" s="32"/>
      <c r="GFV79" s="32"/>
      <c r="GFW79" s="32"/>
      <c r="GFX79" s="32"/>
      <c r="GFY79" s="32"/>
      <c r="GFZ79" s="32"/>
      <c r="GGA79" s="32"/>
      <c r="GGB79" s="32"/>
      <c r="GGC79" s="32"/>
      <c r="GGD79" s="32"/>
      <c r="GGE79" s="32"/>
      <c r="GGF79" s="32"/>
      <c r="GGG79" s="32"/>
      <c r="GGH79" s="32"/>
      <c r="GGI79" s="32"/>
      <c r="GGJ79" s="32"/>
      <c r="GGK79" s="32"/>
      <c r="GGL79" s="32"/>
      <c r="GGM79" s="32"/>
      <c r="GGN79" s="32"/>
      <c r="GGO79" s="32"/>
      <c r="GGP79" s="32"/>
      <c r="GGQ79" s="32"/>
      <c r="GGR79" s="32"/>
      <c r="GGS79" s="32"/>
      <c r="GGT79" s="32"/>
      <c r="GGU79" s="32"/>
      <c r="GGV79" s="32"/>
      <c r="GGW79" s="32"/>
      <c r="GGX79" s="32"/>
      <c r="GGY79" s="32"/>
      <c r="GGZ79" s="32"/>
      <c r="GHA79" s="32"/>
      <c r="GHB79" s="32"/>
      <c r="GHC79" s="32"/>
      <c r="GHD79" s="32"/>
      <c r="GHE79" s="32"/>
      <c r="GHF79" s="32"/>
      <c r="GHG79" s="32"/>
      <c r="GHH79" s="32"/>
      <c r="GHI79" s="32"/>
      <c r="GHJ79" s="32"/>
      <c r="GHK79" s="32"/>
      <c r="GHL79" s="32"/>
      <c r="GHM79" s="32"/>
      <c r="GHN79" s="32"/>
      <c r="GHO79" s="32"/>
      <c r="GHP79" s="32"/>
      <c r="GHQ79" s="32"/>
      <c r="GHR79" s="32"/>
      <c r="GHS79" s="32"/>
      <c r="GHT79" s="32"/>
      <c r="GHU79" s="32"/>
      <c r="GHV79" s="32"/>
      <c r="GHW79" s="32"/>
      <c r="GHX79" s="32"/>
      <c r="GHY79" s="32"/>
      <c r="GHZ79" s="32"/>
      <c r="GIA79" s="32"/>
      <c r="GIB79" s="32"/>
      <c r="GIC79" s="32"/>
      <c r="GID79" s="32"/>
      <c r="GIE79" s="32"/>
      <c r="GIF79" s="32"/>
      <c r="GIG79" s="32"/>
      <c r="GIH79" s="32"/>
      <c r="GII79" s="32"/>
      <c r="GIJ79" s="32"/>
      <c r="GIK79" s="32"/>
      <c r="GIL79" s="32"/>
      <c r="GIM79" s="32"/>
      <c r="GIN79" s="32"/>
      <c r="GIO79" s="32"/>
      <c r="GIP79" s="32"/>
      <c r="GIQ79" s="32"/>
      <c r="GIR79" s="32"/>
      <c r="GIS79" s="32"/>
      <c r="GIT79" s="32"/>
      <c r="GIU79" s="32"/>
      <c r="GIV79" s="32"/>
      <c r="GIW79" s="32"/>
      <c r="GIX79" s="32"/>
      <c r="GIY79" s="32"/>
      <c r="GIZ79" s="32"/>
      <c r="GJA79" s="32"/>
      <c r="GJB79" s="32"/>
      <c r="GJC79" s="32"/>
      <c r="GJD79" s="32"/>
      <c r="GJE79" s="32"/>
      <c r="GJF79" s="32"/>
      <c r="GJG79" s="32"/>
      <c r="GJH79" s="32"/>
      <c r="GJI79" s="32"/>
      <c r="GJJ79" s="32"/>
      <c r="GJK79" s="32"/>
      <c r="GJL79" s="32"/>
      <c r="GJM79" s="32"/>
      <c r="GJN79" s="32"/>
      <c r="GJO79" s="32"/>
      <c r="GJP79" s="32"/>
      <c r="GJQ79" s="32"/>
      <c r="GJR79" s="32"/>
      <c r="GJS79" s="32"/>
      <c r="GJT79" s="32"/>
      <c r="GJU79" s="32"/>
      <c r="GJV79" s="32"/>
      <c r="GJW79" s="32"/>
      <c r="GJX79" s="32"/>
      <c r="GJY79" s="32"/>
      <c r="GJZ79" s="32"/>
      <c r="GKA79" s="32"/>
      <c r="GKB79" s="32"/>
      <c r="GKC79" s="32"/>
      <c r="GKD79" s="32"/>
      <c r="GKE79" s="32"/>
      <c r="GKF79" s="32"/>
      <c r="GKG79" s="32"/>
      <c r="GKH79" s="32"/>
      <c r="GKI79" s="32"/>
      <c r="GKJ79" s="32"/>
      <c r="GKK79" s="32"/>
      <c r="GKL79" s="32"/>
      <c r="GKM79" s="32"/>
      <c r="GKN79" s="32"/>
      <c r="GKO79" s="32"/>
      <c r="GKP79" s="32"/>
      <c r="GKQ79" s="32"/>
      <c r="GKR79" s="32"/>
      <c r="GKS79" s="32"/>
      <c r="GKT79" s="32"/>
      <c r="GKU79" s="32"/>
      <c r="GKV79" s="32"/>
      <c r="GKW79" s="32"/>
      <c r="GKX79" s="32"/>
      <c r="GKY79" s="32"/>
      <c r="GKZ79" s="32"/>
      <c r="GLA79" s="32"/>
      <c r="GLB79" s="32"/>
      <c r="GLC79" s="32"/>
      <c r="GLD79" s="32"/>
      <c r="GLE79" s="32"/>
      <c r="GLF79" s="32"/>
      <c r="GLG79" s="32"/>
      <c r="GLH79" s="32"/>
      <c r="GLI79" s="32"/>
      <c r="GLJ79" s="32"/>
      <c r="GLK79" s="32"/>
      <c r="GLL79" s="32"/>
      <c r="GLM79" s="32"/>
      <c r="GLN79" s="32"/>
      <c r="GLO79" s="32"/>
      <c r="GLP79" s="32"/>
      <c r="GLQ79" s="32"/>
      <c r="GLR79" s="32"/>
      <c r="GLS79" s="32"/>
      <c r="GLT79" s="32"/>
      <c r="GLU79" s="32"/>
      <c r="GLV79" s="32"/>
      <c r="GLW79" s="32"/>
      <c r="GLX79" s="32"/>
      <c r="GLY79" s="32"/>
      <c r="GLZ79" s="32"/>
      <c r="GMA79" s="32"/>
      <c r="GMB79" s="32"/>
      <c r="GMC79" s="32"/>
      <c r="GMD79" s="32"/>
      <c r="GME79" s="32"/>
      <c r="GMF79" s="32"/>
      <c r="GMG79" s="32"/>
      <c r="GMH79" s="32"/>
      <c r="GMI79" s="32"/>
      <c r="GMJ79" s="32"/>
      <c r="GMK79" s="32"/>
      <c r="GML79" s="32"/>
      <c r="GMM79" s="32"/>
      <c r="GMN79" s="32"/>
      <c r="GMO79" s="32"/>
      <c r="GMP79" s="32"/>
      <c r="GMQ79" s="32"/>
      <c r="GMR79" s="32"/>
      <c r="GMS79" s="32"/>
      <c r="GMT79" s="32"/>
      <c r="GMU79" s="32"/>
      <c r="GMV79" s="32"/>
      <c r="GMW79" s="32"/>
      <c r="GMX79" s="32"/>
      <c r="GMY79" s="32"/>
      <c r="GMZ79" s="32"/>
      <c r="GNA79" s="32"/>
      <c r="GNB79" s="32"/>
      <c r="GNC79" s="32"/>
      <c r="GND79" s="32"/>
      <c r="GNE79" s="32"/>
      <c r="GNF79" s="32"/>
      <c r="GNG79" s="32"/>
      <c r="GNH79" s="32"/>
      <c r="GNI79" s="32"/>
      <c r="GNJ79" s="32"/>
      <c r="GNK79" s="32"/>
      <c r="GNL79" s="32"/>
      <c r="GNM79" s="32"/>
      <c r="GNN79" s="32"/>
      <c r="GNO79" s="32"/>
      <c r="GNP79" s="32"/>
      <c r="GNQ79" s="32"/>
      <c r="GNR79" s="32"/>
      <c r="GNS79" s="32"/>
      <c r="GNT79" s="32"/>
      <c r="GNU79" s="32"/>
      <c r="GNV79" s="32"/>
      <c r="GNW79" s="32"/>
      <c r="GNX79" s="32"/>
      <c r="GNY79" s="32"/>
      <c r="GNZ79" s="32"/>
      <c r="GOA79" s="32"/>
      <c r="GOB79" s="32"/>
      <c r="GOC79" s="32"/>
      <c r="GOD79" s="32"/>
      <c r="GOE79" s="32"/>
      <c r="GOF79" s="32"/>
      <c r="GOG79" s="32"/>
      <c r="GOH79" s="32"/>
      <c r="GOI79" s="32"/>
      <c r="GOJ79" s="32"/>
      <c r="GOK79" s="32"/>
      <c r="GOL79" s="32"/>
      <c r="GOM79" s="32"/>
      <c r="GON79" s="32"/>
      <c r="GOO79" s="32"/>
      <c r="GOP79" s="32"/>
      <c r="GOQ79" s="32"/>
      <c r="GOR79" s="32"/>
      <c r="GOS79" s="32"/>
      <c r="GOT79" s="32"/>
      <c r="GOU79" s="32"/>
      <c r="GOV79" s="32"/>
      <c r="GOW79" s="32"/>
      <c r="GOX79" s="32"/>
      <c r="GOY79" s="32"/>
      <c r="GOZ79" s="32"/>
      <c r="GPA79" s="32"/>
      <c r="GPB79" s="32"/>
      <c r="GPC79" s="32"/>
      <c r="GPD79" s="32"/>
      <c r="GPE79" s="32"/>
      <c r="GPF79" s="32"/>
      <c r="GPG79" s="32"/>
      <c r="GPH79" s="32"/>
      <c r="GPI79" s="32"/>
      <c r="GPJ79" s="32"/>
      <c r="GPK79" s="32"/>
      <c r="GPL79" s="32"/>
      <c r="GPM79" s="32"/>
      <c r="GPN79" s="32"/>
      <c r="GPO79" s="32"/>
      <c r="GPP79" s="32"/>
      <c r="GPQ79" s="32"/>
      <c r="GPR79" s="32"/>
      <c r="GPS79" s="32"/>
      <c r="GPT79" s="32"/>
      <c r="GPU79" s="32"/>
      <c r="GPV79" s="32"/>
      <c r="GPW79" s="32"/>
      <c r="GPX79" s="32"/>
      <c r="GPY79" s="32"/>
      <c r="GPZ79" s="32"/>
      <c r="GQA79" s="32"/>
      <c r="GQB79" s="32"/>
      <c r="GQC79" s="32"/>
      <c r="GQD79" s="32"/>
      <c r="GQE79" s="32"/>
      <c r="GQF79" s="32"/>
      <c r="GQG79" s="32"/>
      <c r="GQH79" s="32"/>
      <c r="GQI79" s="32"/>
      <c r="GQJ79" s="32"/>
      <c r="GQK79" s="32"/>
      <c r="GQL79" s="32"/>
      <c r="GQM79" s="32"/>
      <c r="GQN79" s="32"/>
      <c r="GQO79" s="32"/>
      <c r="GQP79" s="32"/>
      <c r="GQQ79" s="32"/>
      <c r="GQR79" s="32"/>
      <c r="GQS79" s="32"/>
      <c r="GQT79" s="32"/>
      <c r="GQU79" s="32"/>
      <c r="GQV79" s="32"/>
      <c r="GQW79" s="32"/>
      <c r="GQX79" s="32"/>
      <c r="GQY79" s="32"/>
      <c r="GQZ79" s="32"/>
      <c r="GRA79" s="32"/>
      <c r="GRB79" s="32"/>
      <c r="GRC79" s="32"/>
      <c r="GRD79" s="32"/>
      <c r="GRE79" s="32"/>
      <c r="GRF79" s="32"/>
      <c r="GRG79" s="32"/>
      <c r="GRH79" s="32"/>
      <c r="GRI79" s="32"/>
      <c r="GRJ79" s="32"/>
      <c r="GRK79" s="32"/>
      <c r="GRL79" s="32"/>
      <c r="GRM79" s="32"/>
      <c r="GRN79" s="32"/>
      <c r="GRO79" s="32"/>
      <c r="GRP79" s="32"/>
      <c r="GRQ79" s="32"/>
      <c r="GRR79" s="32"/>
      <c r="GRS79" s="32"/>
      <c r="GRT79" s="32"/>
      <c r="GRU79" s="32"/>
      <c r="GRV79" s="32"/>
      <c r="GRW79" s="32"/>
      <c r="GRX79" s="32"/>
      <c r="GRY79" s="32"/>
      <c r="GRZ79" s="32"/>
      <c r="GSA79" s="32"/>
      <c r="GSB79" s="32"/>
      <c r="GSC79" s="32"/>
      <c r="GSD79" s="32"/>
      <c r="GSE79" s="32"/>
      <c r="GSF79" s="32"/>
      <c r="GSG79" s="32"/>
      <c r="GSH79" s="32"/>
      <c r="GSI79" s="32"/>
      <c r="GSJ79" s="32"/>
      <c r="GSK79" s="32"/>
      <c r="GSL79" s="32"/>
      <c r="GSM79" s="32"/>
      <c r="GSN79" s="32"/>
      <c r="GSO79" s="32"/>
      <c r="GSP79" s="32"/>
      <c r="GSQ79" s="32"/>
      <c r="GSR79" s="32"/>
      <c r="GSS79" s="32"/>
      <c r="GST79" s="32"/>
      <c r="GSU79" s="32"/>
      <c r="GSV79" s="32"/>
      <c r="GSW79" s="32"/>
      <c r="GSX79" s="32"/>
      <c r="GSY79" s="32"/>
      <c r="GSZ79" s="32"/>
      <c r="GTA79" s="32"/>
      <c r="GTB79" s="32"/>
      <c r="GTC79" s="32"/>
      <c r="GTD79" s="32"/>
      <c r="GTE79" s="32"/>
      <c r="GTF79" s="32"/>
      <c r="GTG79" s="32"/>
      <c r="GTH79" s="32"/>
      <c r="GTI79" s="32"/>
      <c r="GTJ79" s="32"/>
      <c r="GTK79" s="32"/>
      <c r="GTL79" s="32"/>
      <c r="GTM79" s="32"/>
      <c r="GTN79" s="32"/>
      <c r="GTO79" s="32"/>
      <c r="GTP79" s="32"/>
      <c r="GTQ79" s="32"/>
      <c r="GTR79" s="32"/>
      <c r="GTS79" s="32"/>
      <c r="GTT79" s="32"/>
      <c r="GTU79" s="32"/>
      <c r="GTV79" s="32"/>
      <c r="GTW79" s="32"/>
      <c r="GTX79" s="32"/>
      <c r="GTY79" s="32"/>
      <c r="GTZ79" s="32"/>
      <c r="GUA79" s="32"/>
      <c r="GUB79" s="32"/>
      <c r="GUC79" s="32"/>
      <c r="GUD79" s="32"/>
      <c r="GUE79" s="32"/>
      <c r="GUF79" s="32"/>
      <c r="GUG79" s="32"/>
      <c r="GUH79" s="32"/>
      <c r="GUI79" s="32"/>
      <c r="GUJ79" s="32"/>
      <c r="GUK79" s="32"/>
      <c r="GUL79" s="32"/>
      <c r="GUM79" s="32"/>
      <c r="GUN79" s="32"/>
      <c r="GUO79" s="32"/>
      <c r="GUP79" s="32"/>
      <c r="GUQ79" s="32"/>
      <c r="GUR79" s="32"/>
      <c r="GUS79" s="32"/>
      <c r="GUT79" s="32"/>
      <c r="GUU79" s="32"/>
      <c r="GUV79" s="32"/>
      <c r="GUW79" s="32"/>
      <c r="GUX79" s="32"/>
      <c r="GUY79" s="32"/>
      <c r="GUZ79" s="32"/>
      <c r="GVA79" s="32"/>
      <c r="GVB79" s="32"/>
      <c r="GVC79" s="32"/>
      <c r="GVD79" s="32"/>
      <c r="GVE79" s="32"/>
      <c r="GVF79" s="32"/>
      <c r="GVG79" s="32"/>
      <c r="GVH79" s="32"/>
      <c r="GVI79" s="32"/>
      <c r="GVJ79" s="32"/>
      <c r="GVK79" s="32"/>
      <c r="GVL79" s="32"/>
      <c r="GVM79" s="32"/>
      <c r="GVN79" s="32"/>
      <c r="GVO79" s="32"/>
      <c r="GVP79" s="32"/>
      <c r="GVQ79" s="32"/>
      <c r="GVR79" s="32"/>
      <c r="GVS79" s="32"/>
      <c r="GVT79" s="32"/>
      <c r="GVU79" s="32"/>
      <c r="GVV79" s="32"/>
      <c r="GVW79" s="32"/>
      <c r="GVX79" s="32"/>
      <c r="GVY79" s="32"/>
      <c r="GVZ79" s="32"/>
      <c r="GWA79" s="32"/>
      <c r="GWB79" s="32"/>
      <c r="GWC79" s="32"/>
      <c r="GWD79" s="32"/>
      <c r="GWE79" s="32"/>
      <c r="GWF79" s="32"/>
      <c r="GWG79" s="32"/>
      <c r="GWH79" s="32"/>
      <c r="GWI79" s="32"/>
      <c r="GWJ79" s="32"/>
      <c r="GWK79" s="32"/>
      <c r="GWL79" s="32"/>
      <c r="GWM79" s="32"/>
      <c r="GWN79" s="32"/>
      <c r="GWO79" s="32"/>
      <c r="GWP79" s="32"/>
      <c r="GWQ79" s="32"/>
      <c r="GWR79" s="32"/>
      <c r="GWS79" s="32"/>
      <c r="GWT79" s="32"/>
      <c r="GWU79" s="32"/>
      <c r="GWV79" s="32"/>
      <c r="GWW79" s="32"/>
      <c r="GWX79" s="32"/>
      <c r="GWY79" s="32"/>
      <c r="GWZ79" s="32"/>
      <c r="GXA79" s="32"/>
      <c r="GXB79" s="32"/>
      <c r="GXC79" s="32"/>
      <c r="GXD79" s="32"/>
      <c r="GXE79" s="32"/>
      <c r="GXF79" s="32"/>
      <c r="GXG79" s="32"/>
      <c r="GXH79" s="32"/>
      <c r="GXI79" s="32"/>
      <c r="GXJ79" s="32"/>
      <c r="GXK79" s="32"/>
      <c r="GXL79" s="32"/>
      <c r="GXM79" s="32"/>
      <c r="GXN79" s="32"/>
      <c r="GXO79" s="32"/>
      <c r="GXP79" s="32"/>
      <c r="GXQ79" s="32"/>
      <c r="GXR79" s="32"/>
      <c r="GXS79" s="32"/>
      <c r="GXT79" s="32"/>
      <c r="GXU79" s="32"/>
      <c r="GXV79" s="32"/>
      <c r="GXW79" s="32"/>
      <c r="GXX79" s="32"/>
      <c r="GXY79" s="32"/>
      <c r="GXZ79" s="32"/>
      <c r="GYA79" s="32"/>
      <c r="GYB79" s="32"/>
      <c r="GYC79" s="32"/>
      <c r="GYD79" s="32"/>
      <c r="GYE79" s="32"/>
      <c r="GYF79" s="32"/>
      <c r="GYG79" s="32"/>
      <c r="GYH79" s="32"/>
      <c r="GYI79" s="32"/>
      <c r="GYJ79" s="32"/>
      <c r="GYK79" s="32"/>
      <c r="GYL79" s="32"/>
      <c r="GYM79" s="32"/>
      <c r="GYN79" s="32"/>
      <c r="GYO79" s="32"/>
      <c r="GYP79" s="32"/>
      <c r="GYQ79" s="32"/>
      <c r="GYR79" s="32"/>
      <c r="GYS79" s="32"/>
      <c r="GYT79" s="32"/>
      <c r="GYU79" s="32"/>
      <c r="GYV79" s="32"/>
      <c r="GYW79" s="32"/>
      <c r="GYX79" s="32"/>
      <c r="GYY79" s="32"/>
      <c r="GYZ79" s="32"/>
      <c r="GZA79" s="32"/>
      <c r="GZB79" s="32"/>
      <c r="GZC79" s="32"/>
      <c r="GZD79" s="32"/>
      <c r="GZE79" s="32"/>
      <c r="GZF79" s="32"/>
      <c r="GZG79" s="32"/>
      <c r="GZH79" s="32"/>
      <c r="GZI79" s="32"/>
      <c r="GZJ79" s="32"/>
      <c r="GZK79" s="32"/>
      <c r="GZL79" s="32"/>
      <c r="GZM79" s="32"/>
      <c r="GZN79" s="32"/>
      <c r="GZO79" s="32"/>
      <c r="GZP79" s="32"/>
      <c r="GZQ79" s="32"/>
      <c r="GZR79" s="32"/>
      <c r="GZS79" s="32"/>
      <c r="GZT79" s="32"/>
      <c r="GZU79" s="32"/>
      <c r="GZV79" s="32"/>
      <c r="GZW79" s="32"/>
      <c r="GZX79" s="32"/>
      <c r="GZY79" s="32"/>
      <c r="GZZ79" s="32"/>
      <c r="HAA79" s="32"/>
      <c r="HAB79" s="32"/>
      <c r="HAC79" s="32"/>
      <c r="HAD79" s="32"/>
      <c r="HAE79" s="32"/>
      <c r="HAF79" s="32"/>
      <c r="HAG79" s="32"/>
      <c r="HAH79" s="32"/>
      <c r="HAI79" s="32"/>
      <c r="HAJ79" s="32"/>
      <c r="HAK79" s="32"/>
      <c r="HAL79" s="32"/>
      <c r="HAM79" s="32"/>
      <c r="HAN79" s="32"/>
      <c r="HAO79" s="32"/>
      <c r="HAP79" s="32"/>
      <c r="HAQ79" s="32"/>
      <c r="HAR79" s="32"/>
      <c r="HAS79" s="32"/>
      <c r="HAT79" s="32"/>
      <c r="HAU79" s="32"/>
      <c r="HAV79" s="32"/>
      <c r="HAW79" s="32"/>
      <c r="HAX79" s="32"/>
      <c r="HAY79" s="32"/>
      <c r="HAZ79" s="32"/>
      <c r="HBA79" s="32"/>
      <c r="HBB79" s="32"/>
      <c r="HBC79" s="32"/>
      <c r="HBD79" s="32"/>
      <c r="HBE79" s="32"/>
      <c r="HBF79" s="32"/>
      <c r="HBG79" s="32"/>
      <c r="HBH79" s="32"/>
      <c r="HBI79" s="32"/>
      <c r="HBJ79" s="32"/>
      <c r="HBK79" s="32"/>
      <c r="HBL79" s="32"/>
      <c r="HBM79" s="32"/>
      <c r="HBN79" s="32"/>
      <c r="HBO79" s="32"/>
      <c r="HBP79" s="32"/>
      <c r="HBQ79" s="32"/>
      <c r="HBR79" s="32"/>
      <c r="HBS79" s="32"/>
      <c r="HBT79" s="32"/>
      <c r="HBU79" s="32"/>
      <c r="HBV79" s="32"/>
      <c r="HBW79" s="32"/>
      <c r="HBX79" s="32"/>
      <c r="HBY79" s="32"/>
      <c r="HBZ79" s="32"/>
      <c r="HCA79" s="32"/>
      <c r="HCB79" s="32"/>
      <c r="HCC79" s="32"/>
      <c r="HCD79" s="32"/>
      <c r="HCE79" s="32"/>
      <c r="HCF79" s="32"/>
      <c r="HCG79" s="32"/>
      <c r="HCH79" s="32"/>
      <c r="HCI79" s="32"/>
      <c r="HCJ79" s="32"/>
      <c r="HCK79" s="32"/>
      <c r="HCL79" s="32"/>
      <c r="HCM79" s="32"/>
      <c r="HCN79" s="32"/>
      <c r="HCO79" s="32"/>
      <c r="HCP79" s="32"/>
      <c r="HCQ79" s="32"/>
      <c r="HCR79" s="32"/>
      <c r="HCS79" s="32"/>
      <c r="HCT79" s="32"/>
      <c r="HCU79" s="32"/>
      <c r="HCV79" s="32"/>
      <c r="HCW79" s="32"/>
      <c r="HCX79" s="32"/>
      <c r="HCY79" s="32"/>
      <c r="HCZ79" s="32"/>
      <c r="HDA79" s="32"/>
      <c r="HDB79" s="32"/>
      <c r="HDC79" s="32"/>
      <c r="HDD79" s="32"/>
      <c r="HDE79" s="32"/>
      <c r="HDF79" s="32"/>
      <c r="HDG79" s="32"/>
      <c r="HDH79" s="32"/>
      <c r="HDI79" s="32"/>
      <c r="HDJ79" s="32"/>
      <c r="HDK79" s="32"/>
      <c r="HDL79" s="32"/>
      <c r="HDM79" s="32"/>
      <c r="HDN79" s="32"/>
      <c r="HDO79" s="32"/>
      <c r="HDP79" s="32"/>
      <c r="HDQ79" s="32"/>
      <c r="HDR79" s="32"/>
      <c r="HDS79" s="32"/>
      <c r="HDT79" s="32"/>
      <c r="HDU79" s="32"/>
      <c r="HDV79" s="32"/>
      <c r="HDW79" s="32"/>
      <c r="HDX79" s="32"/>
      <c r="HDY79" s="32"/>
      <c r="HDZ79" s="32"/>
      <c r="HEA79" s="32"/>
      <c r="HEB79" s="32"/>
      <c r="HEC79" s="32"/>
      <c r="HED79" s="32"/>
      <c r="HEE79" s="32"/>
      <c r="HEF79" s="32"/>
      <c r="HEG79" s="32"/>
      <c r="HEH79" s="32"/>
      <c r="HEI79" s="32"/>
      <c r="HEJ79" s="32"/>
      <c r="HEK79" s="32"/>
      <c r="HEL79" s="32"/>
      <c r="HEM79" s="32"/>
      <c r="HEN79" s="32"/>
      <c r="HEO79" s="32"/>
      <c r="HEP79" s="32"/>
      <c r="HEQ79" s="32"/>
      <c r="HER79" s="32"/>
      <c r="HES79" s="32"/>
      <c r="HET79" s="32"/>
      <c r="HEU79" s="32"/>
      <c r="HEV79" s="32"/>
      <c r="HEW79" s="32"/>
      <c r="HEX79" s="32"/>
      <c r="HEY79" s="32"/>
      <c r="HEZ79" s="32"/>
      <c r="HFA79" s="32"/>
      <c r="HFB79" s="32"/>
      <c r="HFC79" s="32"/>
      <c r="HFD79" s="32"/>
      <c r="HFE79" s="32"/>
      <c r="HFF79" s="32"/>
      <c r="HFG79" s="32"/>
      <c r="HFH79" s="32"/>
      <c r="HFI79" s="32"/>
      <c r="HFJ79" s="32"/>
      <c r="HFK79" s="32"/>
      <c r="HFL79" s="32"/>
      <c r="HFM79" s="32"/>
      <c r="HFN79" s="32"/>
      <c r="HFO79" s="32"/>
      <c r="HFP79" s="32"/>
      <c r="HFQ79" s="32"/>
      <c r="HFR79" s="32"/>
      <c r="HFS79" s="32"/>
      <c r="HFT79" s="32"/>
      <c r="HFU79" s="32"/>
      <c r="HFV79" s="32"/>
      <c r="HFW79" s="32"/>
      <c r="HFX79" s="32"/>
      <c r="HFY79" s="32"/>
      <c r="HFZ79" s="32"/>
      <c r="HGA79" s="32"/>
      <c r="HGB79" s="32"/>
      <c r="HGC79" s="32"/>
      <c r="HGD79" s="32"/>
      <c r="HGE79" s="32"/>
      <c r="HGF79" s="32"/>
      <c r="HGG79" s="32"/>
      <c r="HGH79" s="32"/>
      <c r="HGI79" s="32"/>
      <c r="HGJ79" s="32"/>
      <c r="HGK79" s="32"/>
      <c r="HGL79" s="32"/>
      <c r="HGM79" s="32"/>
      <c r="HGN79" s="32"/>
      <c r="HGO79" s="32"/>
      <c r="HGP79" s="32"/>
      <c r="HGQ79" s="32"/>
      <c r="HGR79" s="32"/>
      <c r="HGS79" s="32"/>
      <c r="HGT79" s="32"/>
      <c r="HGU79" s="32"/>
      <c r="HGV79" s="32"/>
      <c r="HGW79" s="32"/>
      <c r="HGX79" s="32"/>
      <c r="HGY79" s="32"/>
      <c r="HGZ79" s="32"/>
      <c r="HHA79" s="32"/>
      <c r="HHB79" s="32"/>
      <c r="HHC79" s="32"/>
      <c r="HHD79" s="32"/>
      <c r="HHE79" s="32"/>
      <c r="HHF79" s="32"/>
      <c r="HHG79" s="32"/>
      <c r="HHH79" s="32"/>
      <c r="HHI79" s="32"/>
      <c r="HHJ79" s="32"/>
      <c r="HHK79" s="32"/>
      <c r="HHL79" s="32"/>
      <c r="HHM79" s="32"/>
      <c r="HHN79" s="32"/>
      <c r="HHO79" s="32"/>
      <c r="HHP79" s="32"/>
      <c r="HHQ79" s="32"/>
      <c r="HHR79" s="32"/>
      <c r="HHS79" s="32"/>
      <c r="HHT79" s="32"/>
      <c r="HHU79" s="32"/>
      <c r="HHV79" s="32"/>
      <c r="HHW79" s="32"/>
      <c r="HHX79" s="32"/>
      <c r="HHY79" s="32"/>
      <c r="HHZ79" s="32"/>
      <c r="HIA79" s="32"/>
      <c r="HIB79" s="32"/>
      <c r="HIC79" s="32"/>
      <c r="HID79" s="32"/>
      <c r="HIE79" s="32"/>
      <c r="HIF79" s="32"/>
      <c r="HIG79" s="32"/>
      <c r="HIH79" s="32"/>
      <c r="HII79" s="32"/>
      <c r="HIJ79" s="32"/>
      <c r="HIK79" s="32"/>
      <c r="HIL79" s="32"/>
      <c r="HIM79" s="32"/>
      <c r="HIN79" s="32"/>
      <c r="HIO79" s="32"/>
      <c r="HIP79" s="32"/>
      <c r="HIQ79" s="32"/>
      <c r="HIR79" s="32"/>
      <c r="HIS79" s="32"/>
      <c r="HIT79" s="32"/>
      <c r="HIU79" s="32"/>
      <c r="HIV79" s="32"/>
      <c r="HIW79" s="32"/>
      <c r="HIX79" s="32"/>
      <c r="HIY79" s="32"/>
      <c r="HIZ79" s="32"/>
      <c r="HJA79" s="32"/>
      <c r="HJB79" s="32"/>
      <c r="HJC79" s="32"/>
      <c r="HJD79" s="32"/>
      <c r="HJE79" s="32"/>
      <c r="HJF79" s="32"/>
      <c r="HJG79" s="32"/>
      <c r="HJH79" s="32"/>
      <c r="HJI79" s="32"/>
      <c r="HJJ79" s="32"/>
      <c r="HJK79" s="32"/>
      <c r="HJL79" s="32"/>
      <c r="HJM79" s="32"/>
      <c r="HJN79" s="32"/>
      <c r="HJO79" s="32"/>
      <c r="HJP79" s="32"/>
      <c r="HJQ79" s="32"/>
      <c r="HJR79" s="32"/>
      <c r="HJS79" s="32"/>
      <c r="HJT79" s="32"/>
      <c r="HJU79" s="32"/>
      <c r="HJV79" s="32"/>
      <c r="HJW79" s="32"/>
      <c r="HJX79" s="32"/>
      <c r="HJY79" s="32"/>
      <c r="HJZ79" s="32"/>
      <c r="HKA79" s="32"/>
      <c r="HKB79" s="32"/>
      <c r="HKC79" s="32"/>
      <c r="HKD79" s="32"/>
      <c r="HKE79" s="32"/>
      <c r="HKF79" s="32"/>
      <c r="HKG79" s="32"/>
      <c r="HKH79" s="32"/>
      <c r="HKI79" s="32"/>
      <c r="HKJ79" s="32"/>
      <c r="HKK79" s="32"/>
      <c r="HKL79" s="32"/>
      <c r="HKM79" s="32"/>
      <c r="HKN79" s="32"/>
      <c r="HKO79" s="32"/>
      <c r="HKP79" s="32"/>
      <c r="HKQ79" s="32"/>
      <c r="HKR79" s="32"/>
      <c r="HKS79" s="32"/>
      <c r="HKT79" s="32"/>
      <c r="HKU79" s="32"/>
      <c r="HKV79" s="32"/>
      <c r="HKW79" s="32"/>
      <c r="HKX79" s="32"/>
      <c r="HKY79" s="32"/>
      <c r="HKZ79" s="32"/>
      <c r="HLA79" s="32"/>
      <c r="HLB79" s="32"/>
      <c r="HLC79" s="32"/>
      <c r="HLD79" s="32"/>
      <c r="HLE79" s="32"/>
      <c r="HLF79" s="32"/>
      <c r="HLG79" s="32"/>
      <c r="HLH79" s="32"/>
      <c r="HLI79" s="32"/>
      <c r="HLJ79" s="32"/>
      <c r="HLK79" s="32"/>
      <c r="HLL79" s="32"/>
      <c r="HLM79" s="32"/>
      <c r="HLN79" s="32"/>
      <c r="HLO79" s="32"/>
      <c r="HLP79" s="32"/>
      <c r="HLQ79" s="32"/>
      <c r="HLR79" s="32"/>
      <c r="HLS79" s="32"/>
      <c r="HLT79" s="32"/>
      <c r="HLU79" s="32"/>
      <c r="HLV79" s="32"/>
      <c r="HLW79" s="32"/>
      <c r="HLX79" s="32"/>
      <c r="HLY79" s="32"/>
      <c r="HLZ79" s="32"/>
      <c r="HMA79" s="32"/>
      <c r="HMB79" s="32"/>
      <c r="HMC79" s="32"/>
      <c r="HMD79" s="32"/>
      <c r="HME79" s="32"/>
      <c r="HMF79" s="32"/>
      <c r="HMG79" s="32"/>
      <c r="HMH79" s="32"/>
      <c r="HMI79" s="32"/>
      <c r="HMJ79" s="32"/>
      <c r="HMK79" s="32"/>
      <c r="HML79" s="32"/>
      <c r="HMM79" s="32"/>
      <c r="HMN79" s="32"/>
      <c r="HMO79" s="32"/>
      <c r="HMP79" s="32"/>
      <c r="HMQ79" s="32"/>
      <c r="HMR79" s="32"/>
      <c r="HMS79" s="32"/>
      <c r="HMT79" s="32"/>
      <c r="HMU79" s="32"/>
      <c r="HMV79" s="32"/>
      <c r="HMW79" s="32"/>
      <c r="HMX79" s="32"/>
      <c r="HMY79" s="32"/>
      <c r="HMZ79" s="32"/>
      <c r="HNA79" s="32"/>
      <c r="HNB79" s="32"/>
      <c r="HNC79" s="32"/>
      <c r="HND79" s="32"/>
      <c r="HNE79" s="32"/>
      <c r="HNF79" s="32"/>
      <c r="HNG79" s="32"/>
      <c r="HNH79" s="32"/>
      <c r="HNI79" s="32"/>
      <c r="HNJ79" s="32"/>
      <c r="HNK79" s="32"/>
      <c r="HNL79" s="32"/>
      <c r="HNM79" s="32"/>
      <c r="HNN79" s="32"/>
      <c r="HNO79" s="32"/>
      <c r="HNP79" s="32"/>
      <c r="HNQ79" s="32"/>
      <c r="HNR79" s="32"/>
      <c r="HNS79" s="32"/>
      <c r="HNT79" s="32"/>
      <c r="HNU79" s="32"/>
      <c r="HNV79" s="32"/>
      <c r="HNW79" s="32"/>
      <c r="HNX79" s="32"/>
      <c r="HNY79" s="32"/>
      <c r="HNZ79" s="32"/>
      <c r="HOA79" s="32"/>
      <c r="HOB79" s="32"/>
      <c r="HOC79" s="32"/>
      <c r="HOD79" s="32"/>
      <c r="HOE79" s="32"/>
      <c r="HOF79" s="32"/>
      <c r="HOG79" s="32"/>
      <c r="HOH79" s="32"/>
      <c r="HOI79" s="32"/>
      <c r="HOJ79" s="32"/>
      <c r="HOK79" s="32"/>
      <c r="HOL79" s="32"/>
      <c r="HOM79" s="32"/>
      <c r="HON79" s="32"/>
      <c r="HOO79" s="32"/>
      <c r="HOP79" s="32"/>
      <c r="HOQ79" s="32"/>
      <c r="HOR79" s="32"/>
      <c r="HOS79" s="32"/>
      <c r="HOT79" s="32"/>
      <c r="HOU79" s="32"/>
      <c r="HOV79" s="32"/>
      <c r="HOW79" s="32"/>
      <c r="HOX79" s="32"/>
      <c r="HOY79" s="32"/>
      <c r="HOZ79" s="32"/>
      <c r="HPA79" s="32"/>
      <c r="HPB79" s="32"/>
      <c r="HPC79" s="32"/>
      <c r="HPD79" s="32"/>
      <c r="HPE79" s="32"/>
      <c r="HPF79" s="32"/>
      <c r="HPG79" s="32"/>
      <c r="HPH79" s="32"/>
      <c r="HPI79" s="32"/>
      <c r="HPJ79" s="32"/>
      <c r="HPK79" s="32"/>
      <c r="HPL79" s="32"/>
      <c r="HPM79" s="32"/>
      <c r="HPN79" s="32"/>
      <c r="HPO79" s="32"/>
      <c r="HPP79" s="32"/>
      <c r="HPQ79" s="32"/>
      <c r="HPR79" s="32"/>
      <c r="HPS79" s="32"/>
      <c r="HPT79" s="32"/>
      <c r="HPU79" s="32"/>
      <c r="HPV79" s="32"/>
      <c r="HPW79" s="32"/>
      <c r="HPX79" s="32"/>
      <c r="HPY79" s="32"/>
      <c r="HPZ79" s="32"/>
      <c r="HQA79" s="32"/>
      <c r="HQB79" s="32"/>
      <c r="HQC79" s="32"/>
      <c r="HQD79" s="32"/>
      <c r="HQE79" s="32"/>
      <c r="HQF79" s="32"/>
      <c r="HQG79" s="32"/>
      <c r="HQH79" s="32"/>
      <c r="HQI79" s="32"/>
      <c r="HQJ79" s="32"/>
      <c r="HQK79" s="32"/>
      <c r="HQL79" s="32"/>
      <c r="HQM79" s="32"/>
      <c r="HQN79" s="32"/>
      <c r="HQO79" s="32"/>
      <c r="HQP79" s="32"/>
      <c r="HQQ79" s="32"/>
      <c r="HQR79" s="32"/>
      <c r="HQS79" s="32"/>
      <c r="HQT79" s="32"/>
      <c r="HQU79" s="32"/>
      <c r="HQV79" s="32"/>
      <c r="HQW79" s="32"/>
      <c r="HQX79" s="32"/>
      <c r="HQY79" s="32"/>
      <c r="HQZ79" s="32"/>
      <c r="HRA79" s="32"/>
      <c r="HRB79" s="32"/>
      <c r="HRC79" s="32"/>
      <c r="HRD79" s="32"/>
      <c r="HRE79" s="32"/>
      <c r="HRF79" s="32"/>
      <c r="HRG79" s="32"/>
      <c r="HRH79" s="32"/>
      <c r="HRI79" s="32"/>
      <c r="HRJ79" s="32"/>
      <c r="HRK79" s="32"/>
      <c r="HRL79" s="32"/>
      <c r="HRM79" s="32"/>
      <c r="HRN79" s="32"/>
      <c r="HRO79" s="32"/>
      <c r="HRP79" s="32"/>
      <c r="HRQ79" s="32"/>
      <c r="HRR79" s="32"/>
      <c r="HRS79" s="32"/>
      <c r="HRT79" s="32"/>
      <c r="HRU79" s="32"/>
      <c r="HRV79" s="32"/>
      <c r="HRW79" s="32"/>
      <c r="HRX79" s="32"/>
      <c r="HRY79" s="32"/>
      <c r="HRZ79" s="32"/>
      <c r="HSA79" s="32"/>
      <c r="HSB79" s="32"/>
      <c r="HSC79" s="32"/>
      <c r="HSD79" s="32"/>
      <c r="HSE79" s="32"/>
      <c r="HSF79" s="32"/>
      <c r="HSG79" s="32"/>
      <c r="HSH79" s="32"/>
      <c r="HSI79" s="32"/>
      <c r="HSJ79" s="32"/>
      <c r="HSK79" s="32"/>
      <c r="HSL79" s="32"/>
      <c r="HSM79" s="32"/>
      <c r="HSN79" s="32"/>
      <c r="HSO79" s="32"/>
      <c r="HSP79" s="32"/>
      <c r="HSQ79" s="32"/>
      <c r="HSR79" s="32"/>
      <c r="HSS79" s="32"/>
      <c r="HST79" s="32"/>
      <c r="HSU79" s="32"/>
      <c r="HSV79" s="32"/>
      <c r="HSW79" s="32"/>
      <c r="HSX79" s="32"/>
      <c r="HSY79" s="32"/>
      <c r="HSZ79" s="32"/>
      <c r="HTA79" s="32"/>
      <c r="HTB79" s="32"/>
      <c r="HTC79" s="32"/>
      <c r="HTD79" s="32"/>
      <c r="HTE79" s="32"/>
      <c r="HTF79" s="32"/>
      <c r="HTG79" s="32"/>
      <c r="HTH79" s="32"/>
      <c r="HTI79" s="32"/>
      <c r="HTJ79" s="32"/>
      <c r="HTK79" s="32"/>
      <c r="HTL79" s="32"/>
      <c r="HTM79" s="32"/>
      <c r="HTN79" s="32"/>
      <c r="HTO79" s="32"/>
      <c r="HTP79" s="32"/>
      <c r="HTQ79" s="32"/>
      <c r="HTR79" s="32"/>
      <c r="HTS79" s="32"/>
      <c r="HTT79" s="32"/>
      <c r="HTU79" s="32"/>
      <c r="HTV79" s="32"/>
      <c r="HTW79" s="32"/>
      <c r="HTX79" s="32"/>
      <c r="HTY79" s="32"/>
      <c r="HTZ79" s="32"/>
      <c r="HUA79" s="32"/>
      <c r="HUB79" s="32"/>
      <c r="HUC79" s="32"/>
      <c r="HUD79" s="32"/>
      <c r="HUE79" s="32"/>
      <c r="HUF79" s="32"/>
      <c r="HUG79" s="32"/>
      <c r="HUH79" s="32"/>
      <c r="HUI79" s="32"/>
      <c r="HUJ79" s="32"/>
      <c r="HUK79" s="32"/>
      <c r="HUL79" s="32"/>
      <c r="HUM79" s="32"/>
      <c r="HUN79" s="32"/>
      <c r="HUO79" s="32"/>
      <c r="HUP79" s="32"/>
      <c r="HUQ79" s="32"/>
      <c r="HUR79" s="32"/>
      <c r="HUS79" s="32"/>
      <c r="HUT79" s="32"/>
      <c r="HUU79" s="32"/>
      <c r="HUV79" s="32"/>
      <c r="HUW79" s="32"/>
      <c r="HUX79" s="32"/>
      <c r="HUY79" s="32"/>
      <c r="HUZ79" s="32"/>
      <c r="HVA79" s="32"/>
      <c r="HVB79" s="32"/>
      <c r="HVC79" s="32"/>
      <c r="HVD79" s="32"/>
      <c r="HVE79" s="32"/>
      <c r="HVF79" s="32"/>
      <c r="HVG79" s="32"/>
      <c r="HVH79" s="32"/>
      <c r="HVI79" s="32"/>
      <c r="HVJ79" s="32"/>
      <c r="HVK79" s="32"/>
      <c r="HVL79" s="32"/>
      <c r="HVM79" s="32"/>
      <c r="HVN79" s="32"/>
      <c r="HVO79" s="32"/>
      <c r="HVP79" s="32"/>
      <c r="HVQ79" s="32"/>
      <c r="HVR79" s="32"/>
      <c r="HVS79" s="32"/>
      <c r="HVT79" s="32"/>
      <c r="HVU79" s="32"/>
      <c r="HVV79" s="32"/>
      <c r="HVW79" s="32"/>
      <c r="HVX79" s="32"/>
      <c r="HVY79" s="32"/>
      <c r="HVZ79" s="32"/>
      <c r="HWA79" s="32"/>
      <c r="HWB79" s="32"/>
      <c r="HWC79" s="32"/>
      <c r="HWD79" s="32"/>
      <c r="HWE79" s="32"/>
      <c r="HWF79" s="32"/>
      <c r="HWG79" s="32"/>
      <c r="HWH79" s="32"/>
      <c r="HWI79" s="32"/>
      <c r="HWJ79" s="32"/>
      <c r="HWK79" s="32"/>
      <c r="HWL79" s="32"/>
      <c r="HWM79" s="32"/>
      <c r="HWN79" s="32"/>
      <c r="HWO79" s="32"/>
      <c r="HWP79" s="32"/>
      <c r="HWQ79" s="32"/>
      <c r="HWR79" s="32"/>
      <c r="HWS79" s="32"/>
      <c r="HWT79" s="32"/>
      <c r="HWU79" s="32"/>
      <c r="HWV79" s="32"/>
      <c r="HWW79" s="32"/>
      <c r="HWX79" s="32"/>
      <c r="HWY79" s="32"/>
      <c r="HWZ79" s="32"/>
      <c r="HXA79" s="32"/>
      <c r="HXB79" s="32"/>
      <c r="HXC79" s="32"/>
      <c r="HXD79" s="32"/>
      <c r="HXE79" s="32"/>
      <c r="HXF79" s="32"/>
      <c r="HXG79" s="32"/>
      <c r="HXH79" s="32"/>
      <c r="HXI79" s="32"/>
      <c r="HXJ79" s="32"/>
      <c r="HXK79" s="32"/>
      <c r="HXL79" s="32"/>
      <c r="HXM79" s="32"/>
      <c r="HXN79" s="32"/>
      <c r="HXO79" s="32"/>
      <c r="HXP79" s="32"/>
      <c r="HXQ79" s="32"/>
      <c r="HXR79" s="32"/>
      <c r="HXS79" s="32"/>
      <c r="HXT79" s="32"/>
      <c r="HXU79" s="32"/>
      <c r="HXV79" s="32"/>
      <c r="HXW79" s="32"/>
      <c r="HXX79" s="32"/>
      <c r="HXY79" s="32"/>
      <c r="HXZ79" s="32"/>
      <c r="HYA79" s="32"/>
      <c r="HYB79" s="32"/>
      <c r="HYC79" s="32"/>
      <c r="HYD79" s="32"/>
      <c r="HYE79" s="32"/>
      <c r="HYF79" s="32"/>
      <c r="HYG79" s="32"/>
      <c r="HYH79" s="32"/>
      <c r="HYI79" s="32"/>
      <c r="HYJ79" s="32"/>
      <c r="HYK79" s="32"/>
      <c r="HYL79" s="32"/>
      <c r="HYM79" s="32"/>
      <c r="HYN79" s="32"/>
      <c r="HYO79" s="32"/>
      <c r="HYP79" s="32"/>
      <c r="HYQ79" s="32"/>
      <c r="HYR79" s="32"/>
      <c r="HYS79" s="32"/>
      <c r="HYT79" s="32"/>
      <c r="HYU79" s="32"/>
      <c r="HYV79" s="32"/>
      <c r="HYW79" s="32"/>
      <c r="HYX79" s="32"/>
      <c r="HYY79" s="32"/>
      <c r="HYZ79" s="32"/>
      <c r="HZA79" s="32"/>
      <c r="HZB79" s="32"/>
      <c r="HZC79" s="32"/>
      <c r="HZD79" s="32"/>
      <c r="HZE79" s="32"/>
      <c r="HZF79" s="32"/>
      <c r="HZG79" s="32"/>
      <c r="HZH79" s="32"/>
      <c r="HZI79" s="32"/>
      <c r="HZJ79" s="32"/>
      <c r="HZK79" s="32"/>
      <c r="HZL79" s="32"/>
      <c r="HZM79" s="32"/>
      <c r="HZN79" s="32"/>
      <c r="HZO79" s="32"/>
      <c r="HZP79" s="32"/>
      <c r="HZQ79" s="32"/>
      <c r="HZR79" s="32"/>
      <c r="HZS79" s="32"/>
      <c r="HZT79" s="32"/>
      <c r="HZU79" s="32"/>
      <c r="HZV79" s="32"/>
      <c r="HZW79" s="32"/>
      <c r="HZX79" s="32"/>
      <c r="HZY79" s="32"/>
      <c r="HZZ79" s="32"/>
      <c r="IAA79" s="32"/>
      <c r="IAB79" s="32"/>
      <c r="IAC79" s="32"/>
      <c r="IAD79" s="32"/>
      <c r="IAE79" s="32"/>
      <c r="IAF79" s="32"/>
      <c r="IAG79" s="32"/>
      <c r="IAH79" s="32"/>
      <c r="IAI79" s="32"/>
      <c r="IAJ79" s="32"/>
      <c r="IAK79" s="32"/>
      <c r="IAL79" s="32"/>
      <c r="IAM79" s="32"/>
      <c r="IAN79" s="32"/>
      <c r="IAO79" s="32"/>
      <c r="IAP79" s="32"/>
      <c r="IAQ79" s="32"/>
      <c r="IAR79" s="32"/>
      <c r="IAS79" s="32"/>
      <c r="IAT79" s="32"/>
      <c r="IAU79" s="32"/>
      <c r="IAV79" s="32"/>
      <c r="IAW79" s="32"/>
      <c r="IAX79" s="32"/>
      <c r="IAY79" s="32"/>
      <c r="IAZ79" s="32"/>
      <c r="IBA79" s="32"/>
      <c r="IBB79" s="32"/>
      <c r="IBC79" s="32"/>
      <c r="IBD79" s="32"/>
      <c r="IBE79" s="32"/>
      <c r="IBF79" s="32"/>
      <c r="IBG79" s="32"/>
      <c r="IBH79" s="32"/>
      <c r="IBI79" s="32"/>
      <c r="IBJ79" s="32"/>
      <c r="IBK79" s="32"/>
      <c r="IBL79" s="32"/>
      <c r="IBM79" s="32"/>
      <c r="IBN79" s="32"/>
      <c r="IBO79" s="32"/>
      <c r="IBP79" s="32"/>
      <c r="IBQ79" s="32"/>
      <c r="IBR79" s="32"/>
      <c r="IBS79" s="32"/>
      <c r="IBT79" s="32"/>
      <c r="IBU79" s="32"/>
      <c r="IBV79" s="32"/>
      <c r="IBW79" s="32"/>
      <c r="IBX79" s="32"/>
      <c r="IBY79" s="32"/>
      <c r="IBZ79" s="32"/>
      <c r="ICA79" s="32"/>
      <c r="ICB79" s="32"/>
      <c r="ICC79" s="32"/>
      <c r="ICD79" s="32"/>
      <c r="ICE79" s="32"/>
      <c r="ICF79" s="32"/>
      <c r="ICG79" s="32"/>
      <c r="ICH79" s="32"/>
      <c r="ICI79" s="32"/>
      <c r="ICJ79" s="32"/>
      <c r="ICK79" s="32"/>
      <c r="ICL79" s="32"/>
      <c r="ICM79" s="32"/>
      <c r="ICN79" s="32"/>
      <c r="ICO79" s="32"/>
      <c r="ICP79" s="32"/>
      <c r="ICQ79" s="32"/>
      <c r="ICR79" s="32"/>
      <c r="ICS79" s="32"/>
      <c r="ICT79" s="32"/>
      <c r="ICU79" s="32"/>
      <c r="ICV79" s="32"/>
      <c r="ICW79" s="32"/>
      <c r="ICX79" s="32"/>
      <c r="ICY79" s="32"/>
      <c r="ICZ79" s="32"/>
      <c r="IDA79" s="32"/>
      <c r="IDB79" s="32"/>
      <c r="IDC79" s="32"/>
      <c r="IDD79" s="32"/>
      <c r="IDE79" s="32"/>
      <c r="IDF79" s="32"/>
      <c r="IDG79" s="32"/>
      <c r="IDH79" s="32"/>
      <c r="IDI79" s="32"/>
      <c r="IDJ79" s="32"/>
      <c r="IDK79" s="32"/>
      <c r="IDL79" s="32"/>
      <c r="IDM79" s="32"/>
      <c r="IDN79" s="32"/>
      <c r="IDO79" s="32"/>
      <c r="IDP79" s="32"/>
      <c r="IDQ79" s="32"/>
      <c r="IDR79" s="32"/>
      <c r="IDS79" s="32"/>
      <c r="IDT79" s="32"/>
      <c r="IDU79" s="32"/>
      <c r="IDV79" s="32"/>
      <c r="IDW79" s="32"/>
      <c r="IDX79" s="32"/>
      <c r="IDY79" s="32"/>
      <c r="IDZ79" s="32"/>
      <c r="IEA79" s="32"/>
      <c r="IEB79" s="32"/>
      <c r="IEC79" s="32"/>
      <c r="IED79" s="32"/>
      <c r="IEE79" s="32"/>
      <c r="IEF79" s="32"/>
      <c r="IEG79" s="32"/>
      <c r="IEH79" s="32"/>
      <c r="IEI79" s="32"/>
      <c r="IEJ79" s="32"/>
      <c r="IEK79" s="32"/>
      <c r="IEL79" s="32"/>
      <c r="IEM79" s="32"/>
      <c r="IEN79" s="32"/>
      <c r="IEO79" s="32"/>
      <c r="IEP79" s="32"/>
      <c r="IEQ79" s="32"/>
      <c r="IER79" s="32"/>
      <c r="IES79" s="32"/>
      <c r="IET79" s="32"/>
      <c r="IEU79" s="32"/>
      <c r="IEV79" s="32"/>
      <c r="IEW79" s="32"/>
      <c r="IEX79" s="32"/>
      <c r="IEY79" s="32"/>
      <c r="IEZ79" s="32"/>
      <c r="IFA79" s="32"/>
      <c r="IFB79" s="32"/>
      <c r="IFC79" s="32"/>
      <c r="IFD79" s="32"/>
      <c r="IFE79" s="32"/>
      <c r="IFF79" s="32"/>
      <c r="IFG79" s="32"/>
      <c r="IFH79" s="32"/>
      <c r="IFI79" s="32"/>
      <c r="IFJ79" s="32"/>
      <c r="IFK79" s="32"/>
      <c r="IFL79" s="32"/>
      <c r="IFM79" s="32"/>
      <c r="IFN79" s="32"/>
      <c r="IFO79" s="32"/>
      <c r="IFP79" s="32"/>
      <c r="IFQ79" s="32"/>
      <c r="IFR79" s="32"/>
      <c r="IFS79" s="32"/>
      <c r="IFT79" s="32"/>
      <c r="IFU79" s="32"/>
      <c r="IFV79" s="32"/>
      <c r="IFW79" s="32"/>
      <c r="IFX79" s="32"/>
      <c r="IFY79" s="32"/>
      <c r="IFZ79" s="32"/>
      <c r="IGA79" s="32"/>
      <c r="IGB79" s="32"/>
      <c r="IGC79" s="32"/>
      <c r="IGD79" s="32"/>
      <c r="IGE79" s="32"/>
      <c r="IGF79" s="32"/>
      <c r="IGG79" s="32"/>
      <c r="IGH79" s="32"/>
      <c r="IGI79" s="32"/>
      <c r="IGJ79" s="32"/>
      <c r="IGK79" s="32"/>
      <c r="IGL79" s="32"/>
      <c r="IGM79" s="32"/>
      <c r="IGN79" s="32"/>
      <c r="IGO79" s="32"/>
      <c r="IGP79" s="32"/>
      <c r="IGQ79" s="32"/>
      <c r="IGR79" s="32"/>
      <c r="IGS79" s="32"/>
      <c r="IGT79" s="32"/>
      <c r="IGU79" s="32"/>
      <c r="IGV79" s="32"/>
      <c r="IGW79" s="32"/>
      <c r="IGX79" s="32"/>
      <c r="IGY79" s="32"/>
      <c r="IGZ79" s="32"/>
      <c r="IHA79" s="32"/>
      <c r="IHB79" s="32"/>
      <c r="IHC79" s="32"/>
      <c r="IHD79" s="32"/>
      <c r="IHE79" s="32"/>
      <c r="IHF79" s="32"/>
      <c r="IHG79" s="32"/>
      <c r="IHH79" s="32"/>
      <c r="IHI79" s="32"/>
      <c r="IHJ79" s="32"/>
      <c r="IHK79" s="32"/>
      <c r="IHL79" s="32"/>
      <c r="IHM79" s="32"/>
      <c r="IHN79" s="32"/>
      <c r="IHO79" s="32"/>
      <c r="IHP79" s="32"/>
      <c r="IHQ79" s="32"/>
      <c r="IHR79" s="32"/>
      <c r="IHS79" s="32"/>
      <c r="IHT79" s="32"/>
      <c r="IHU79" s="32"/>
      <c r="IHV79" s="32"/>
      <c r="IHW79" s="32"/>
      <c r="IHX79" s="32"/>
      <c r="IHY79" s="32"/>
      <c r="IHZ79" s="32"/>
      <c r="IIA79" s="32"/>
      <c r="IIB79" s="32"/>
      <c r="IIC79" s="32"/>
      <c r="IID79" s="32"/>
      <c r="IIE79" s="32"/>
      <c r="IIF79" s="32"/>
      <c r="IIG79" s="32"/>
      <c r="IIH79" s="32"/>
      <c r="III79" s="32"/>
      <c r="IIJ79" s="32"/>
      <c r="IIK79" s="32"/>
      <c r="IIL79" s="32"/>
      <c r="IIM79" s="32"/>
      <c r="IIN79" s="32"/>
      <c r="IIO79" s="32"/>
      <c r="IIP79" s="32"/>
      <c r="IIQ79" s="32"/>
      <c r="IIR79" s="32"/>
      <c r="IIS79" s="32"/>
      <c r="IIT79" s="32"/>
      <c r="IIU79" s="32"/>
      <c r="IIV79" s="32"/>
      <c r="IIW79" s="32"/>
      <c r="IIX79" s="32"/>
      <c r="IIY79" s="32"/>
      <c r="IIZ79" s="32"/>
      <c r="IJA79" s="32"/>
      <c r="IJB79" s="32"/>
      <c r="IJC79" s="32"/>
      <c r="IJD79" s="32"/>
      <c r="IJE79" s="32"/>
      <c r="IJF79" s="32"/>
      <c r="IJG79" s="32"/>
      <c r="IJH79" s="32"/>
      <c r="IJI79" s="32"/>
      <c r="IJJ79" s="32"/>
      <c r="IJK79" s="32"/>
      <c r="IJL79" s="32"/>
      <c r="IJM79" s="32"/>
      <c r="IJN79" s="32"/>
      <c r="IJO79" s="32"/>
      <c r="IJP79" s="32"/>
      <c r="IJQ79" s="32"/>
      <c r="IJR79" s="32"/>
      <c r="IJS79" s="32"/>
      <c r="IJT79" s="32"/>
      <c r="IJU79" s="32"/>
      <c r="IJV79" s="32"/>
      <c r="IJW79" s="32"/>
      <c r="IJX79" s="32"/>
      <c r="IJY79" s="32"/>
      <c r="IJZ79" s="32"/>
      <c r="IKA79" s="32"/>
      <c r="IKB79" s="32"/>
      <c r="IKC79" s="32"/>
      <c r="IKD79" s="32"/>
      <c r="IKE79" s="32"/>
      <c r="IKF79" s="32"/>
      <c r="IKG79" s="32"/>
      <c r="IKH79" s="32"/>
      <c r="IKI79" s="32"/>
      <c r="IKJ79" s="32"/>
      <c r="IKK79" s="32"/>
      <c r="IKL79" s="32"/>
      <c r="IKM79" s="32"/>
      <c r="IKN79" s="32"/>
      <c r="IKO79" s="32"/>
      <c r="IKP79" s="32"/>
      <c r="IKQ79" s="32"/>
      <c r="IKR79" s="32"/>
      <c r="IKS79" s="32"/>
      <c r="IKT79" s="32"/>
      <c r="IKU79" s="32"/>
      <c r="IKV79" s="32"/>
      <c r="IKW79" s="32"/>
      <c r="IKX79" s="32"/>
      <c r="IKY79" s="32"/>
      <c r="IKZ79" s="32"/>
      <c r="ILA79" s="32"/>
      <c r="ILB79" s="32"/>
      <c r="ILC79" s="32"/>
      <c r="ILD79" s="32"/>
      <c r="ILE79" s="32"/>
      <c r="ILF79" s="32"/>
      <c r="ILG79" s="32"/>
      <c r="ILH79" s="32"/>
      <c r="ILI79" s="32"/>
      <c r="ILJ79" s="32"/>
      <c r="ILK79" s="32"/>
      <c r="ILL79" s="32"/>
      <c r="ILM79" s="32"/>
      <c r="ILN79" s="32"/>
      <c r="ILO79" s="32"/>
      <c r="ILP79" s="32"/>
      <c r="ILQ79" s="32"/>
      <c r="ILR79" s="32"/>
      <c r="ILS79" s="32"/>
      <c r="ILT79" s="32"/>
      <c r="ILU79" s="32"/>
      <c r="ILV79" s="32"/>
      <c r="ILW79" s="32"/>
      <c r="ILX79" s="32"/>
      <c r="ILY79" s="32"/>
      <c r="ILZ79" s="32"/>
      <c r="IMA79" s="32"/>
      <c r="IMB79" s="32"/>
      <c r="IMC79" s="32"/>
      <c r="IMD79" s="32"/>
      <c r="IME79" s="32"/>
      <c r="IMF79" s="32"/>
      <c r="IMG79" s="32"/>
      <c r="IMH79" s="32"/>
      <c r="IMI79" s="32"/>
      <c r="IMJ79" s="32"/>
      <c r="IMK79" s="32"/>
      <c r="IML79" s="32"/>
      <c r="IMM79" s="32"/>
      <c r="IMN79" s="32"/>
      <c r="IMO79" s="32"/>
      <c r="IMP79" s="32"/>
      <c r="IMQ79" s="32"/>
      <c r="IMR79" s="32"/>
      <c r="IMS79" s="32"/>
      <c r="IMT79" s="32"/>
      <c r="IMU79" s="32"/>
      <c r="IMV79" s="32"/>
      <c r="IMW79" s="32"/>
      <c r="IMX79" s="32"/>
      <c r="IMY79" s="32"/>
      <c r="IMZ79" s="32"/>
      <c r="INA79" s="32"/>
      <c r="INB79" s="32"/>
      <c r="INC79" s="32"/>
      <c r="IND79" s="32"/>
      <c r="INE79" s="32"/>
      <c r="INF79" s="32"/>
      <c r="ING79" s="32"/>
      <c r="INH79" s="32"/>
      <c r="INI79" s="32"/>
      <c r="INJ79" s="32"/>
      <c r="INK79" s="32"/>
      <c r="INL79" s="32"/>
      <c r="INM79" s="32"/>
      <c r="INN79" s="32"/>
      <c r="INO79" s="32"/>
      <c r="INP79" s="32"/>
      <c r="INQ79" s="32"/>
      <c r="INR79" s="32"/>
      <c r="INS79" s="32"/>
      <c r="INT79" s="32"/>
      <c r="INU79" s="32"/>
      <c r="INV79" s="32"/>
      <c r="INW79" s="32"/>
      <c r="INX79" s="32"/>
      <c r="INY79" s="32"/>
      <c r="INZ79" s="32"/>
      <c r="IOA79" s="32"/>
      <c r="IOB79" s="32"/>
      <c r="IOC79" s="32"/>
      <c r="IOD79" s="32"/>
      <c r="IOE79" s="32"/>
      <c r="IOF79" s="32"/>
      <c r="IOG79" s="32"/>
      <c r="IOH79" s="32"/>
      <c r="IOI79" s="32"/>
      <c r="IOJ79" s="32"/>
      <c r="IOK79" s="32"/>
      <c r="IOL79" s="32"/>
      <c r="IOM79" s="32"/>
      <c r="ION79" s="32"/>
      <c r="IOO79" s="32"/>
      <c r="IOP79" s="32"/>
      <c r="IOQ79" s="32"/>
      <c r="IOR79" s="32"/>
      <c r="IOS79" s="32"/>
      <c r="IOT79" s="32"/>
      <c r="IOU79" s="32"/>
      <c r="IOV79" s="32"/>
      <c r="IOW79" s="32"/>
      <c r="IOX79" s="32"/>
      <c r="IOY79" s="32"/>
      <c r="IOZ79" s="32"/>
      <c r="IPA79" s="32"/>
      <c r="IPB79" s="32"/>
      <c r="IPC79" s="32"/>
      <c r="IPD79" s="32"/>
      <c r="IPE79" s="32"/>
      <c r="IPF79" s="32"/>
      <c r="IPG79" s="32"/>
      <c r="IPH79" s="32"/>
      <c r="IPI79" s="32"/>
      <c r="IPJ79" s="32"/>
      <c r="IPK79" s="32"/>
      <c r="IPL79" s="32"/>
      <c r="IPM79" s="32"/>
      <c r="IPN79" s="32"/>
      <c r="IPO79" s="32"/>
      <c r="IPP79" s="32"/>
      <c r="IPQ79" s="32"/>
      <c r="IPR79" s="32"/>
      <c r="IPS79" s="32"/>
      <c r="IPT79" s="32"/>
      <c r="IPU79" s="32"/>
      <c r="IPV79" s="32"/>
      <c r="IPW79" s="32"/>
      <c r="IPX79" s="32"/>
      <c r="IPY79" s="32"/>
      <c r="IPZ79" s="32"/>
      <c r="IQA79" s="32"/>
      <c r="IQB79" s="32"/>
      <c r="IQC79" s="32"/>
      <c r="IQD79" s="32"/>
      <c r="IQE79" s="32"/>
      <c r="IQF79" s="32"/>
      <c r="IQG79" s="32"/>
      <c r="IQH79" s="32"/>
      <c r="IQI79" s="32"/>
      <c r="IQJ79" s="32"/>
      <c r="IQK79" s="32"/>
      <c r="IQL79" s="32"/>
      <c r="IQM79" s="32"/>
      <c r="IQN79" s="32"/>
      <c r="IQO79" s="32"/>
      <c r="IQP79" s="32"/>
      <c r="IQQ79" s="32"/>
      <c r="IQR79" s="32"/>
      <c r="IQS79" s="32"/>
      <c r="IQT79" s="32"/>
      <c r="IQU79" s="32"/>
      <c r="IQV79" s="32"/>
      <c r="IQW79" s="32"/>
      <c r="IQX79" s="32"/>
      <c r="IQY79" s="32"/>
      <c r="IQZ79" s="32"/>
      <c r="IRA79" s="32"/>
      <c r="IRB79" s="32"/>
      <c r="IRC79" s="32"/>
      <c r="IRD79" s="32"/>
      <c r="IRE79" s="32"/>
      <c r="IRF79" s="32"/>
      <c r="IRG79" s="32"/>
      <c r="IRH79" s="32"/>
      <c r="IRI79" s="32"/>
      <c r="IRJ79" s="32"/>
      <c r="IRK79" s="32"/>
      <c r="IRL79" s="32"/>
      <c r="IRM79" s="32"/>
      <c r="IRN79" s="32"/>
      <c r="IRO79" s="32"/>
      <c r="IRP79" s="32"/>
      <c r="IRQ79" s="32"/>
      <c r="IRR79" s="32"/>
      <c r="IRS79" s="32"/>
      <c r="IRT79" s="32"/>
      <c r="IRU79" s="32"/>
      <c r="IRV79" s="32"/>
      <c r="IRW79" s="32"/>
      <c r="IRX79" s="32"/>
      <c r="IRY79" s="32"/>
      <c r="IRZ79" s="32"/>
      <c r="ISA79" s="32"/>
      <c r="ISB79" s="32"/>
      <c r="ISC79" s="32"/>
      <c r="ISD79" s="32"/>
      <c r="ISE79" s="32"/>
      <c r="ISF79" s="32"/>
      <c r="ISG79" s="32"/>
      <c r="ISH79" s="32"/>
      <c r="ISI79" s="32"/>
      <c r="ISJ79" s="32"/>
      <c r="ISK79" s="32"/>
      <c r="ISL79" s="32"/>
      <c r="ISM79" s="32"/>
      <c r="ISN79" s="32"/>
      <c r="ISO79" s="32"/>
      <c r="ISP79" s="32"/>
      <c r="ISQ79" s="32"/>
      <c r="ISR79" s="32"/>
      <c r="ISS79" s="32"/>
      <c r="IST79" s="32"/>
      <c r="ISU79" s="32"/>
      <c r="ISV79" s="32"/>
      <c r="ISW79" s="32"/>
      <c r="ISX79" s="32"/>
      <c r="ISY79" s="32"/>
      <c r="ISZ79" s="32"/>
      <c r="ITA79" s="32"/>
      <c r="ITB79" s="32"/>
      <c r="ITC79" s="32"/>
      <c r="ITD79" s="32"/>
      <c r="ITE79" s="32"/>
      <c r="ITF79" s="32"/>
      <c r="ITG79" s="32"/>
      <c r="ITH79" s="32"/>
      <c r="ITI79" s="32"/>
      <c r="ITJ79" s="32"/>
      <c r="ITK79" s="32"/>
      <c r="ITL79" s="32"/>
      <c r="ITM79" s="32"/>
      <c r="ITN79" s="32"/>
      <c r="ITO79" s="32"/>
      <c r="ITP79" s="32"/>
      <c r="ITQ79" s="32"/>
      <c r="ITR79" s="32"/>
      <c r="ITS79" s="32"/>
      <c r="ITT79" s="32"/>
      <c r="ITU79" s="32"/>
      <c r="ITV79" s="32"/>
      <c r="ITW79" s="32"/>
      <c r="ITX79" s="32"/>
      <c r="ITY79" s="32"/>
      <c r="ITZ79" s="32"/>
      <c r="IUA79" s="32"/>
      <c r="IUB79" s="32"/>
      <c r="IUC79" s="32"/>
      <c r="IUD79" s="32"/>
      <c r="IUE79" s="32"/>
      <c r="IUF79" s="32"/>
      <c r="IUG79" s="32"/>
      <c r="IUH79" s="32"/>
      <c r="IUI79" s="32"/>
      <c r="IUJ79" s="32"/>
      <c r="IUK79" s="32"/>
      <c r="IUL79" s="32"/>
      <c r="IUM79" s="32"/>
      <c r="IUN79" s="32"/>
      <c r="IUO79" s="32"/>
      <c r="IUP79" s="32"/>
      <c r="IUQ79" s="32"/>
      <c r="IUR79" s="32"/>
      <c r="IUS79" s="32"/>
      <c r="IUT79" s="32"/>
      <c r="IUU79" s="32"/>
      <c r="IUV79" s="32"/>
      <c r="IUW79" s="32"/>
      <c r="IUX79" s="32"/>
      <c r="IUY79" s="32"/>
      <c r="IUZ79" s="32"/>
      <c r="IVA79" s="32"/>
      <c r="IVB79" s="32"/>
      <c r="IVC79" s="32"/>
      <c r="IVD79" s="32"/>
      <c r="IVE79" s="32"/>
      <c r="IVF79" s="32"/>
      <c r="IVG79" s="32"/>
      <c r="IVH79" s="32"/>
      <c r="IVI79" s="32"/>
      <c r="IVJ79" s="32"/>
      <c r="IVK79" s="32"/>
      <c r="IVL79" s="32"/>
      <c r="IVM79" s="32"/>
      <c r="IVN79" s="32"/>
      <c r="IVO79" s="32"/>
      <c r="IVP79" s="32"/>
      <c r="IVQ79" s="32"/>
      <c r="IVR79" s="32"/>
      <c r="IVS79" s="32"/>
      <c r="IVT79" s="32"/>
      <c r="IVU79" s="32"/>
      <c r="IVV79" s="32"/>
      <c r="IVW79" s="32"/>
      <c r="IVX79" s="32"/>
      <c r="IVY79" s="32"/>
      <c r="IVZ79" s="32"/>
      <c r="IWA79" s="32"/>
      <c r="IWB79" s="32"/>
      <c r="IWC79" s="32"/>
      <c r="IWD79" s="32"/>
      <c r="IWE79" s="32"/>
      <c r="IWF79" s="32"/>
      <c r="IWG79" s="32"/>
      <c r="IWH79" s="32"/>
      <c r="IWI79" s="32"/>
      <c r="IWJ79" s="32"/>
      <c r="IWK79" s="32"/>
      <c r="IWL79" s="32"/>
      <c r="IWM79" s="32"/>
      <c r="IWN79" s="32"/>
      <c r="IWO79" s="32"/>
      <c r="IWP79" s="32"/>
      <c r="IWQ79" s="32"/>
      <c r="IWR79" s="32"/>
      <c r="IWS79" s="32"/>
      <c r="IWT79" s="32"/>
      <c r="IWU79" s="32"/>
      <c r="IWV79" s="32"/>
      <c r="IWW79" s="32"/>
      <c r="IWX79" s="32"/>
      <c r="IWY79" s="32"/>
      <c r="IWZ79" s="32"/>
      <c r="IXA79" s="32"/>
      <c r="IXB79" s="32"/>
      <c r="IXC79" s="32"/>
      <c r="IXD79" s="32"/>
      <c r="IXE79" s="32"/>
      <c r="IXF79" s="32"/>
      <c r="IXG79" s="32"/>
      <c r="IXH79" s="32"/>
      <c r="IXI79" s="32"/>
      <c r="IXJ79" s="32"/>
      <c r="IXK79" s="32"/>
      <c r="IXL79" s="32"/>
      <c r="IXM79" s="32"/>
      <c r="IXN79" s="32"/>
      <c r="IXO79" s="32"/>
      <c r="IXP79" s="32"/>
      <c r="IXQ79" s="32"/>
      <c r="IXR79" s="32"/>
      <c r="IXS79" s="32"/>
      <c r="IXT79" s="32"/>
      <c r="IXU79" s="32"/>
      <c r="IXV79" s="32"/>
      <c r="IXW79" s="32"/>
      <c r="IXX79" s="32"/>
      <c r="IXY79" s="32"/>
      <c r="IXZ79" s="32"/>
      <c r="IYA79" s="32"/>
      <c r="IYB79" s="32"/>
      <c r="IYC79" s="32"/>
      <c r="IYD79" s="32"/>
      <c r="IYE79" s="32"/>
      <c r="IYF79" s="32"/>
      <c r="IYG79" s="32"/>
      <c r="IYH79" s="32"/>
      <c r="IYI79" s="32"/>
      <c r="IYJ79" s="32"/>
      <c r="IYK79" s="32"/>
      <c r="IYL79" s="32"/>
      <c r="IYM79" s="32"/>
      <c r="IYN79" s="32"/>
      <c r="IYO79" s="32"/>
      <c r="IYP79" s="32"/>
      <c r="IYQ79" s="32"/>
      <c r="IYR79" s="32"/>
      <c r="IYS79" s="32"/>
      <c r="IYT79" s="32"/>
      <c r="IYU79" s="32"/>
      <c r="IYV79" s="32"/>
      <c r="IYW79" s="32"/>
      <c r="IYX79" s="32"/>
      <c r="IYY79" s="32"/>
      <c r="IYZ79" s="32"/>
      <c r="IZA79" s="32"/>
      <c r="IZB79" s="32"/>
      <c r="IZC79" s="32"/>
      <c r="IZD79" s="32"/>
      <c r="IZE79" s="32"/>
      <c r="IZF79" s="32"/>
      <c r="IZG79" s="32"/>
      <c r="IZH79" s="32"/>
      <c r="IZI79" s="32"/>
      <c r="IZJ79" s="32"/>
      <c r="IZK79" s="32"/>
      <c r="IZL79" s="32"/>
      <c r="IZM79" s="32"/>
      <c r="IZN79" s="32"/>
      <c r="IZO79" s="32"/>
      <c r="IZP79" s="32"/>
      <c r="IZQ79" s="32"/>
      <c r="IZR79" s="32"/>
      <c r="IZS79" s="32"/>
      <c r="IZT79" s="32"/>
      <c r="IZU79" s="32"/>
      <c r="IZV79" s="32"/>
      <c r="IZW79" s="32"/>
      <c r="IZX79" s="32"/>
      <c r="IZY79" s="32"/>
      <c r="IZZ79" s="32"/>
      <c r="JAA79" s="32"/>
      <c r="JAB79" s="32"/>
      <c r="JAC79" s="32"/>
      <c r="JAD79" s="32"/>
      <c r="JAE79" s="32"/>
      <c r="JAF79" s="32"/>
      <c r="JAG79" s="32"/>
      <c r="JAH79" s="32"/>
      <c r="JAI79" s="32"/>
      <c r="JAJ79" s="32"/>
      <c r="JAK79" s="32"/>
      <c r="JAL79" s="32"/>
      <c r="JAM79" s="32"/>
      <c r="JAN79" s="32"/>
      <c r="JAO79" s="32"/>
      <c r="JAP79" s="32"/>
      <c r="JAQ79" s="32"/>
      <c r="JAR79" s="32"/>
      <c r="JAS79" s="32"/>
      <c r="JAT79" s="32"/>
      <c r="JAU79" s="32"/>
      <c r="JAV79" s="32"/>
      <c r="JAW79" s="32"/>
      <c r="JAX79" s="32"/>
      <c r="JAY79" s="32"/>
      <c r="JAZ79" s="32"/>
      <c r="JBA79" s="32"/>
      <c r="JBB79" s="32"/>
      <c r="JBC79" s="32"/>
      <c r="JBD79" s="32"/>
      <c r="JBE79" s="32"/>
      <c r="JBF79" s="32"/>
      <c r="JBG79" s="32"/>
      <c r="JBH79" s="32"/>
      <c r="JBI79" s="32"/>
      <c r="JBJ79" s="32"/>
      <c r="JBK79" s="32"/>
      <c r="JBL79" s="32"/>
      <c r="JBM79" s="32"/>
      <c r="JBN79" s="32"/>
      <c r="JBO79" s="32"/>
      <c r="JBP79" s="32"/>
      <c r="JBQ79" s="32"/>
      <c r="JBR79" s="32"/>
      <c r="JBS79" s="32"/>
      <c r="JBT79" s="32"/>
      <c r="JBU79" s="32"/>
      <c r="JBV79" s="32"/>
      <c r="JBW79" s="32"/>
      <c r="JBX79" s="32"/>
      <c r="JBY79" s="32"/>
      <c r="JBZ79" s="32"/>
      <c r="JCA79" s="32"/>
      <c r="JCB79" s="32"/>
      <c r="JCC79" s="32"/>
      <c r="JCD79" s="32"/>
      <c r="JCE79" s="32"/>
      <c r="JCF79" s="32"/>
      <c r="JCG79" s="32"/>
      <c r="JCH79" s="32"/>
      <c r="JCI79" s="32"/>
      <c r="JCJ79" s="32"/>
      <c r="JCK79" s="32"/>
      <c r="JCL79" s="32"/>
      <c r="JCM79" s="32"/>
      <c r="JCN79" s="32"/>
      <c r="JCO79" s="32"/>
      <c r="JCP79" s="32"/>
      <c r="JCQ79" s="32"/>
      <c r="JCR79" s="32"/>
      <c r="JCS79" s="32"/>
      <c r="JCT79" s="32"/>
      <c r="JCU79" s="32"/>
      <c r="JCV79" s="32"/>
      <c r="JCW79" s="32"/>
      <c r="JCX79" s="32"/>
      <c r="JCY79" s="32"/>
      <c r="JCZ79" s="32"/>
      <c r="JDA79" s="32"/>
      <c r="JDB79" s="32"/>
      <c r="JDC79" s="32"/>
      <c r="JDD79" s="32"/>
      <c r="JDE79" s="32"/>
      <c r="JDF79" s="32"/>
      <c r="JDG79" s="32"/>
      <c r="JDH79" s="32"/>
      <c r="JDI79" s="32"/>
      <c r="JDJ79" s="32"/>
      <c r="JDK79" s="32"/>
      <c r="JDL79" s="32"/>
      <c r="JDM79" s="32"/>
      <c r="JDN79" s="32"/>
      <c r="JDO79" s="32"/>
      <c r="JDP79" s="32"/>
      <c r="JDQ79" s="32"/>
      <c r="JDR79" s="32"/>
      <c r="JDS79" s="32"/>
      <c r="JDT79" s="32"/>
      <c r="JDU79" s="32"/>
      <c r="JDV79" s="32"/>
      <c r="JDW79" s="32"/>
      <c r="JDX79" s="32"/>
      <c r="JDY79" s="32"/>
      <c r="JDZ79" s="32"/>
      <c r="JEA79" s="32"/>
      <c r="JEB79" s="32"/>
      <c r="JEC79" s="32"/>
      <c r="JED79" s="32"/>
      <c r="JEE79" s="32"/>
      <c r="JEF79" s="32"/>
      <c r="JEG79" s="32"/>
      <c r="JEH79" s="32"/>
      <c r="JEI79" s="32"/>
      <c r="JEJ79" s="32"/>
      <c r="JEK79" s="32"/>
      <c r="JEL79" s="32"/>
      <c r="JEM79" s="32"/>
      <c r="JEN79" s="32"/>
      <c r="JEO79" s="32"/>
      <c r="JEP79" s="32"/>
      <c r="JEQ79" s="32"/>
      <c r="JER79" s="32"/>
      <c r="JES79" s="32"/>
      <c r="JET79" s="32"/>
      <c r="JEU79" s="32"/>
      <c r="JEV79" s="32"/>
      <c r="JEW79" s="32"/>
      <c r="JEX79" s="32"/>
      <c r="JEY79" s="32"/>
      <c r="JEZ79" s="32"/>
      <c r="JFA79" s="32"/>
      <c r="JFB79" s="32"/>
      <c r="JFC79" s="32"/>
      <c r="JFD79" s="32"/>
      <c r="JFE79" s="32"/>
      <c r="JFF79" s="32"/>
      <c r="JFG79" s="32"/>
      <c r="JFH79" s="32"/>
      <c r="JFI79" s="32"/>
      <c r="JFJ79" s="32"/>
      <c r="JFK79" s="32"/>
      <c r="JFL79" s="32"/>
      <c r="JFM79" s="32"/>
      <c r="JFN79" s="32"/>
      <c r="JFO79" s="32"/>
      <c r="JFP79" s="32"/>
      <c r="JFQ79" s="32"/>
      <c r="JFR79" s="32"/>
      <c r="JFS79" s="32"/>
      <c r="JFT79" s="32"/>
      <c r="JFU79" s="32"/>
      <c r="JFV79" s="32"/>
      <c r="JFW79" s="32"/>
      <c r="JFX79" s="32"/>
      <c r="JFY79" s="32"/>
      <c r="JFZ79" s="32"/>
      <c r="JGA79" s="32"/>
      <c r="JGB79" s="32"/>
      <c r="JGC79" s="32"/>
      <c r="JGD79" s="32"/>
      <c r="JGE79" s="32"/>
      <c r="JGF79" s="32"/>
      <c r="JGG79" s="32"/>
      <c r="JGH79" s="32"/>
      <c r="JGI79" s="32"/>
      <c r="JGJ79" s="32"/>
      <c r="JGK79" s="32"/>
      <c r="JGL79" s="32"/>
      <c r="JGM79" s="32"/>
      <c r="JGN79" s="32"/>
      <c r="JGO79" s="32"/>
      <c r="JGP79" s="32"/>
      <c r="JGQ79" s="32"/>
      <c r="JGR79" s="32"/>
      <c r="JGS79" s="32"/>
      <c r="JGT79" s="32"/>
      <c r="JGU79" s="32"/>
      <c r="JGV79" s="32"/>
      <c r="JGW79" s="32"/>
      <c r="JGX79" s="32"/>
      <c r="JGY79" s="32"/>
      <c r="JGZ79" s="32"/>
      <c r="JHA79" s="32"/>
      <c r="JHB79" s="32"/>
      <c r="JHC79" s="32"/>
      <c r="JHD79" s="32"/>
      <c r="JHE79" s="32"/>
      <c r="JHF79" s="32"/>
      <c r="JHG79" s="32"/>
      <c r="JHH79" s="32"/>
      <c r="JHI79" s="32"/>
      <c r="JHJ79" s="32"/>
      <c r="JHK79" s="32"/>
      <c r="JHL79" s="32"/>
      <c r="JHM79" s="32"/>
      <c r="JHN79" s="32"/>
      <c r="JHO79" s="32"/>
      <c r="JHP79" s="32"/>
      <c r="JHQ79" s="32"/>
      <c r="JHR79" s="32"/>
      <c r="JHS79" s="32"/>
      <c r="JHT79" s="32"/>
      <c r="JHU79" s="32"/>
      <c r="JHV79" s="32"/>
      <c r="JHW79" s="32"/>
      <c r="JHX79" s="32"/>
      <c r="JHY79" s="32"/>
      <c r="JHZ79" s="32"/>
      <c r="JIA79" s="32"/>
      <c r="JIB79" s="32"/>
      <c r="JIC79" s="32"/>
      <c r="JID79" s="32"/>
      <c r="JIE79" s="32"/>
      <c r="JIF79" s="32"/>
      <c r="JIG79" s="32"/>
      <c r="JIH79" s="32"/>
      <c r="JII79" s="32"/>
      <c r="JIJ79" s="32"/>
      <c r="JIK79" s="32"/>
      <c r="JIL79" s="32"/>
      <c r="JIM79" s="32"/>
      <c r="JIN79" s="32"/>
      <c r="JIO79" s="32"/>
      <c r="JIP79" s="32"/>
      <c r="JIQ79" s="32"/>
      <c r="JIR79" s="32"/>
      <c r="JIS79" s="32"/>
      <c r="JIT79" s="32"/>
      <c r="JIU79" s="32"/>
      <c r="JIV79" s="32"/>
      <c r="JIW79" s="32"/>
      <c r="JIX79" s="32"/>
      <c r="JIY79" s="32"/>
      <c r="JIZ79" s="32"/>
      <c r="JJA79" s="32"/>
      <c r="JJB79" s="32"/>
      <c r="JJC79" s="32"/>
      <c r="JJD79" s="32"/>
      <c r="JJE79" s="32"/>
      <c r="JJF79" s="32"/>
      <c r="JJG79" s="32"/>
      <c r="JJH79" s="32"/>
      <c r="JJI79" s="32"/>
      <c r="JJJ79" s="32"/>
      <c r="JJK79" s="32"/>
      <c r="JJL79" s="32"/>
      <c r="JJM79" s="32"/>
      <c r="JJN79" s="32"/>
      <c r="JJO79" s="32"/>
      <c r="JJP79" s="32"/>
      <c r="JJQ79" s="32"/>
      <c r="JJR79" s="32"/>
      <c r="JJS79" s="32"/>
      <c r="JJT79" s="32"/>
      <c r="JJU79" s="32"/>
      <c r="JJV79" s="32"/>
      <c r="JJW79" s="32"/>
      <c r="JJX79" s="32"/>
      <c r="JJY79" s="32"/>
      <c r="JJZ79" s="32"/>
      <c r="JKA79" s="32"/>
      <c r="JKB79" s="32"/>
      <c r="JKC79" s="32"/>
      <c r="JKD79" s="32"/>
      <c r="JKE79" s="32"/>
      <c r="JKF79" s="32"/>
      <c r="JKG79" s="32"/>
      <c r="JKH79" s="32"/>
      <c r="JKI79" s="32"/>
      <c r="JKJ79" s="32"/>
      <c r="JKK79" s="32"/>
      <c r="JKL79" s="32"/>
      <c r="JKM79" s="32"/>
      <c r="JKN79" s="32"/>
      <c r="JKO79" s="32"/>
      <c r="JKP79" s="32"/>
      <c r="JKQ79" s="32"/>
      <c r="JKR79" s="32"/>
      <c r="JKS79" s="32"/>
      <c r="JKT79" s="32"/>
      <c r="JKU79" s="32"/>
      <c r="JKV79" s="32"/>
      <c r="JKW79" s="32"/>
      <c r="JKX79" s="32"/>
      <c r="JKY79" s="32"/>
      <c r="JKZ79" s="32"/>
      <c r="JLA79" s="32"/>
      <c r="JLB79" s="32"/>
      <c r="JLC79" s="32"/>
      <c r="JLD79" s="32"/>
      <c r="JLE79" s="32"/>
      <c r="JLF79" s="32"/>
      <c r="JLG79" s="32"/>
      <c r="JLH79" s="32"/>
      <c r="JLI79" s="32"/>
      <c r="JLJ79" s="32"/>
      <c r="JLK79" s="32"/>
      <c r="JLL79" s="32"/>
      <c r="JLM79" s="32"/>
      <c r="JLN79" s="32"/>
      <c r="JLO79" s="32"/>
      <c r="JLP79" s="32"/>
      <c r="JLQ79" s="32"/>
      <c r="JLR79" s="32"/>
      <c r="JLS79" s="32"/>
      <c r="JLT79" s="32"/>
      <c r="JLU79" s="32"/>
      <c r="JLV79" s="32"/>
      <c r="JLW79" s="32"/>
      <c r="JLX79" s="32"/>
      <c r="JLY79" s="32"/>
      <c r="JLZ79" s="32"/>
      <c r="JMA79" s="32"/>
      <c r="JMB79" s="32"/>
      <c r="JMC79" s="32"/>
      <c r="JMD79" s="32"/>
      <c r="JME79" s="32"/>
      <c r="JMF79" s="32"/>
      <c r="JMG79" s="32"/>
      <c r="JMH79" s="32"/>
      <c r="JMI79" s="32"/>
      <c r="JMJ79" s="32"/>
      <c r="JMK79" s="32"/>
      <c r="JML79" s="32"/>
      <c r="JMM79" s="32"/>
      <c r="JMN79" s="32"/>
      <c r="JMO79" s="32"/>
      <c r="JMP79" s="32"/>
      <c r="JMQ79" s="32"/>
      <c r="JMR79" s="32"/>
      <c r="JMS79" s="32"/>
      <c r="JMT79" s="32"/>
      <c r="JMU79" s="32"/>
      <c r="JMV79" s="32"/>
      <c r="JMW79" s="32"/>
      <c r="JMX79" s="32"/>
      <c r="JMY79" s="32"/>
      <c r="JMZ79" s="32"/>
      <c r="JNA79" s="32"/>
      <c r="JNB79" s="32"/>
      <c r="JNC79" s="32"/>
      <c r="JND79" s="32"/>
      <c r="JNE79" s="32"/>
      <c r="JNF79" s="32"/>
      <c r="JNG79" s="32"/>
      <c r="JNH79" s="32"/>
      <c r="JNI79" s="32"/>
      <c r="JNJ79" s="32"/>
      <c r="JNK79" s="32"/>
      <c r="JNL79" s="32"/>
      <c r="JNM79" s="32"/>
      <c r="JNN79" s="32"/>
      <c r="JNO79" s="32"/>
      <c r="JNP79" s="32"/>
      <c r="JNQ79" s="32"/>
      <c r="JNR79" s="32"/>
      <c r="JNS79" s="32"/>
      <c r="JNT79" s="32"/>
      <c r="JNU79" s="32"/>
      <c r="JNV79" s="32"/>
      <c r="JNW79" s="32"/>
      <c r="JNX79" s="32"/>
      <c r="JNY79" s="32"/>
      <c r="JNZ79" s="32"/>
      <c r="JOA79" s="32"/>
      <c r="JOB79" s="32"/>
      <c r="JOC79" s="32"/>
      <c r="JOD79" s="32"/>
      <c r="JOE79" s="32"/>
      <c r="JOF79" s="32"/>
      <c r="JOG79" s="32"/>
      <c r="JOH79" s="32"/>
      <c r="JOI79" s="32"/>
      <c r="JOJ79" s="32"/>
      <c r="JOK79" s="32"/>
      <c r="JOL79" s="32"/>
      <c r="JOM79" s="32"/>
      <c r="JON79" s="32"/>
      <c r="JOO79" s="32"/>
      <c r="JOP79" s="32"/>
      <c r="JOQ79" s="32"/>
      <c r="JOR79" s="32"/>
      <c r="JOS79" s="32"/>
      <c r="JOT79" s="32"/>
      <c r="JOU79" s="32"/>
      <c r="JOV79" s="32"/>
      <c r="JOW79" s="32"/>
      <c r="JOX79" s="32"/>
      <c r="JOY79" s="32"/>
      <c r="JOZ79" s="32"/>
      <c r="JPA79" s="32"/>
      <c r="JPB79" s="32"/>
      <c r="JPC79" s="32"/>
      <c r="JPD79" s="32"/>
      <c r="JPE79" s="32"/>
      <c r="JPF79" s="32"/>
      <c r="JPG79" s="32"/>
      <c r="JPH79" s="32"/>
      <c r="JPI79" s="32"/>
      <c r="JPJ79" s="32"/>
      <c r="JPK79" s="32"/>
      <c r="JPL79" s="32"/>
      <c r="JPM79" s="32"/>
      <c r="JPN79" s="32"/>
      <c r="JPO79" s="32"/>
      <c r="JPP79" s="32"/>
      <c r="JPQ79" s="32"/>
      <c r="JPR79" s="32"/>
      <c r="JPS79" s="32"/>
      <c r="JPT79" s="32"/>
      <c r="JPU79" s="32"/>
      <c r="JPV79" s="32"/>
      <c r="JPW79" s="32"/>
      <c r="JPX79" s="32"/>
      <c r="JPY79" s="32"/>
      <c r="JPZ79" s="32"/>
      <c r="JQA79" s="32"/>
      <c r="JQB79" s="32"/>
      <c r="JQC79" s="32"/>
      <c r="JQD79" s="32"/>
      <c r="JQE79" s="32"/>
      <c r="JQF79" s="32"/>
      <c r="JQG79" s="32"/>
      <c r="JQH79" s="32"/>
      <c r="JQI79" s="32"/>
      <c r="JQJ79" s="32"/>
      <c r="JQK79" s="32"/>
      <c r="JQL79" s="32"/>
      <c r="JQM79" s="32"/>
      <c r="JQN79" s="32"/>
      <c r="JQO79" s="32"/>
      <c r="JQP79" s="32"/>
      <c r="JQQ79" s="32"/>
      <c r="JQR79" s="32"/>
      <c r="JQS79" s="32"/>
      <c r="JQT79" s="32"/>
      <c r="JQU79" s="32"/>
      <c r="JQV79" s="32"/>
      <c r="JQW79" s="32"/>
      <c r="JQX79" s="32"/>
      <c r="JQY79" s="32"/>
      <c r="JQZ79" s="32"/>
      <c r="JRA79" s="32"/>
      <c r="JRB79" s="32"/>
      <c r="JRC79" s="32"/>
      <c r="JRD79" s="32"/>
      <c r="JRE79" s="32"/>
      <c r="JRF79" s="32"/>
      <c r="JRG79" s="32"/>
      <c r="JRH79" s="32"/>
      <c r="JRI79" s="32"/>
      <c r="JRJ79" s="32"/>
      <c r="JRK79" s="32"/>
      <c r="JRL79" s="32"/>
      <c r="JRM79" s="32"/>
      <c r="JRN79" s="32"/>
      <c r="JRO79" s="32"/>
      <c r="JRP79" s="32"/>
      <c r="JRQ79" s="32"/>
      <c r="JRR79" s="32"/>
      <c r="JRS79" s="32"/>
      <c r="JRT79" s="32"/>
      <c r="JRU79" s="32"/>
      <c r="JRV79" s="32"/>
      <c r="JRW79" s="32"/>
      <c r="JRX79" s="32"/>
      <c r="JRY79" s="32"/>
      <c r="JRZ79" s="32"/>
      <c r="JSA79" s="32"/>
      <c r="JSB79" s="32"/>
      <c r="JSC79" s="32"/>
      <c r="JSD79" s="32"/>
      <c r="JSE79" s="32"/>
      <c r="JSF79" s="32"/>
      <c r="JSG79" s="32"/>
      <c r="JSH79" s="32"/>
      <c r="JSI79" s="32"/>
      <c r="JSJ79" s="32"/>
      <c r="JSK79" s="32"/>
      <c r="JSL79" s="32"/>
      <c r="JSM79" s="32"/>
      <c r="JSN79" s="32"/>
      <c r="JSO79" s="32"/>
      <c r="JSP79" s="32"/>
      <c r="JSQ79" s="32"/>
      <c r="JSR79" s="32"/>
      <c r="JSS79" s="32"/>
      <c r="JST79" s="32"/>
      <c r="JSU79" s="32"/>
      <c r="JSV79" s="32"/>
      <c r="JSW79" s="32"/>
      <c r="JSX79" s="32"/>
      <c r="JSY79" s="32"/>
      <c r="JSZ79" s="32"/>
      <c r="JTA79" s="32"/>
      <c r="JTB79" s="32"/>
      <c r="JTC79" s="32"/>
      <c r="JTD79" s="32"/>
      <c r="JTE79" s="32"/>
      <c r="JTF79" s="32"/>
      <c r="JTG79" s="32"/>
      <c r="JTH79" s="32"/>
      <c r="JTI79" s="32"/>
      <c r="JTJ79" s="32"/>
      <c r="JTK79" s="32"/>
      <c r="JTL79" s="32"/>
      <c r="JTM79" s="32"/>
      <c r="JTN79" s="32"/>
      <c r="JTO79" s="32"/>
      <c r="JTP79" s="32"/>
      <c r="JTQ79" s="32"/>
      <c r="JTR79" s="32"/>
      <c r="JTS79" s="32"/>
      <c r="JTT79" s="32"/>
      <c r="JTU79" s="32"/>
      <c r="JTV79" s="32"/>
      <c r="JTW79" s="32"/>
      <c r="JTX79" s="32"/>
      <c r="JTY79" s="32"/>
      <c r="JTZ79" s="32"/>
      <c r="JUA79" s="32"/>
      <c r="JUB79" s="32"/>
      <c r="JUC79" s="32"/>
      <c r="JUD79" s="32"/>
      <c r="JUE79" s="32"/>
      <c r="JUF79" s="32"/>
      <c r="JUG79" s="32"/>
      <c r="JUH79" s="32"/>
      <c r="JUI79" s="32"/>
      <c r="JUJ79" s="32"/>
      <c r="JUK79" s="32"/>
      <c r="JUL79" s="32"/>
      <c r="JUM79" s="32"/>
      <c r="JUN79" s="32"/>
      <c r="JUO79" s="32"/>
      <c r="JUP79" s="32"/>
      <c r="JUQ79" s="32"/>
      <c r="JUR79" s="32"/>
      <c r="JUS79" s="32"/>
      <c r="JUT79" s="32"/>
      <c r="JUU79" s="32"/>
      <c r="JUV79" s="32"/>
      <c r="JUW79" s="32"/>
      <c r="JUX79" s="32"/>
      <c r="JUY79" s="32"/>
      <c r="JUZ79" s="32"/>
      <c r="JVA79" s="32"/>
      <c r="JVB79" s="32"/>
      <c r="JVC79" s="32"/>
      <c r="JVD79" s="32"/>
      <c r="JVE79" s="32"/>
      <c r="JVF79" s="32"/>
      <c r="JVG79" s="32"/>
      <c r="JVH79" s="32"/>
      <c r="JVI79" s="32"/>
      <c r="JVJ79" s="32"/>
      <c r="JVK79" s="32"/>
      <c r="JVL79" s="32"/>
      <c r="JVM79" s="32"/>
      <c r="JVN79" s="32"/>
      <c r="JVO79" s="32"/>
      <c r="JVP79" s="32"/>
      <c r="JVQ79" s="32"/>
      <c r="JVR79" s="32"/>
      <c r="JVS79" s="32"/>
      <c r="JVT79" s="32"/>
      <c r="JVU79" s="32"/>
      <c r="JVV79" s="32"/>
      <c r="JVW79" s="32"/>
      <c r="JVX79" s="32"/>
      <c r="JVY79" s="32"/>
      <c r="JVZ79" s="32"/>
      <c r="JWA79" s="32"/>
      <c r="JWB79" s="32"/>
      <c r="JWC79" s="32"/>
      <c r="JWD79" s="32"/>
      <c r="JWE79" s="32"/>
      <c r="JWF79" s="32"/>
      <c r="JWG79" s="32"/>
      <c r="JWH79" s="32"/>
      <c r="JWI79" s="32"/>
      <c r="JWJ79" s="32"/>
      <c r="JWK79" s="32"/>
      <c r="JWL79" s="32"/>
      <c r="JWM79" s="32"/>
      <c r="JWN79" s="32"/>
      <c r="JWO79" s="32"/>
      <c r="JWP79" s="32"/>
      <c r="JWQ79" s="32"/>
      <c r="JWR79" s="32"/>
      <c r="JWS79" s="32"/>
      <c r="JWT79" s="32"/>
      <c r="JWU79" s="32"/>
      <c r="JWV79" s="32"/>
      <c r="JWW79" s="32"/>
      <c r="JWX79" s="32"/>
      <c r="JWY79" s="32"/>
      <c r="JWZ79" s="32"/>
      <c r="JXA79" s="32"/>
      <c r="JXB79" s="32"/>
      <c r="JXC79" s="32"/>
      <c r="JXD79" s="32"/>
      <c r="JXE79" s="32"/>
      <c r="JXF79" s="32"/>
      <c r="JXG79" s="32"/>
      <c r="JXH79" s="32"/>
      <c r="JXI79" s="32"/>
      <c r="JXJ79" s="32"/>
      <c r="JXK79" s="32"/>
      <c r="JXL79" s="32"/>
      <c r="JXM79" s="32"/>
      <c r="JXN79" s="32"/>
      <c r="JXO79" s="32"/>
      <c r="JXP79" s="32"/>
      <c r="JXQ79" s="32"/>
      <c r="JXR79" s="32"/>
      <c r="JXS79" s="32"/>
      <c r="JXT79" s="32"/>
      <c r="JXU79" s="32"/>
      <c r="JXV79" s="32"/>
      <c r="JXW79" s="32"/>
      <c r="JXX79" s="32"/>
      <c r="JXY79" s="32"/>
      <c r="JXZ79" s="32"/>
      <c r="JYA79" s="32"/>
      <c r="JYB79" s="32"/>
      <c r="JYC79" s="32"/>
      <c r="JYD79" s="32"/>
      <c r="JYE79" s="32"/>
      <c r="JYF79" s="32"/>
      <c r="JYG79" s="32"/>
      <c r="JYH79" s="32"/>
      <c r="JYI79" s="32"/>
      <c r="JYJ79" s="32"/>
      <c r="JYK79" s="32"/>
      <c r="JYL79" s="32"/>
      <c r="JYM79" s="32"/>
      <c r="JYN79" s="32"/>
      <c r="JYO79" s="32"/>
      <c r="JYP79" s="32"/>
      <c r="JYQ79" s="32"/>
      <c r="JYR79" s="32"/>
      <c r="JYS79" s="32"/>
      <c r="JYT79" s="32"/>
      <c r="JYU79" s="32"/>
      <c r="JYV79" s="32"/>
      <c r="JYW79" s="32"/>
      <c r="JYX79" s="32"/>
      <c r="JYY79" s="32"/>
      <c r="JYZ79" s="32"/>
      <c r="JZA79" s="32"/>
      <c r="JZB79" s="32"/>
      <c r="JZC79" s="32"/>
      <c r="JZD79" s="32"/>
      <c r="JZE79" s="32"/>
      <c r="JZF79" s="32"/>
      <c r="JZG79" s="32"/>
      <c r="JZH79" s="32"/>
      <c r="JZI79" s="32"/>
      <c r="JZJ79" s="32"/>
      <c r="JZK79" s="32"/>
      <c r="JZL79" s="32"/>
      <c r="JZM79" s="32"/>
      <c r="JZN79" s="32"/>
      <c r="JZO79" s="32"/>
      <c r="JZP79" s="32"/>
      <c r="JZQ79" s="32"/>
      <c r="JZR79" s="32"/>
      <c r="JZS79" s="32"/>
      <c r="JZT79" s="32"/>
      <c r="JZU79" s="32"/>
      <c r="JZV79" s="32"/>
      <c r="JZW79" s="32"/>
      <c r="JZX79" s="32"/>
      <c r="JZY79" s="32"/>
      <c r="JZZ79" s="32"/>
      <c r="KAA79" s="32"/>
      <c r="KAB79" s="32"/>
      <c r="KAC79" s="32"/>
      <c r="KAD79" s="32"/>
      <c r="KAE79" s="32"/>
      <c r="KAF79" s="32"/>
      <c r="KAG79" s="32"/>
      <c r="KAH79" s="32"/>
      <c r="KAI79" s="32"/>
      <c r="KAJ79" s="32"/>
      <c r="KAK79" s="32"/>
      <c r="KAL79" s="32"/>
      <c r="KAM79" s="32"/>
      <c r="KAN79" s="32"/>
      <c r="KAO79" s="32"/>
      <c r="KAP79" s="32"/>
      <c r="KAQ79" s="32"/>
      <c r="KAR79" s="32"/>
      <c r="KAS79" s="32"/>
      <c r="KAT79" s="32"/>
      <c r="KAU79" s="32"/>
      <c r="KAV79" s="32"/>
      <c r="KAW79" s="32"/>
      <c r="KAX79" s="32"/>
      <c r="KAY79" s="32"/>
      <c r="KAZ79" s="32"/>
      <c r="KBA79" s="32"/>
      <c r="KBB79" s="32"/>
      <c r="KBC79" s="32"/>
      <c r="KBD79" s="32"/>
      <c r="KBE79" s="32"/>
      <c r="KBF79" s="32"/>
      <c r="KBG79" s="32"/>
      <c r="KBH79" s="32"/>
      <c r="KBI79" s="32"/>
      <c r="KBJ79" s="32"/>
      <c r="KBK79" s="32"/>
      <c r="KBL79" s="32"/>
      <c r="KBM79" s="32"/>
      <c r="KBN79" s="32"/>
      <c r="KBO79" s="32"/>
      <c r="KBP79" s="32"/>
      <c r="KBQ79" s="32"/>
      <c r="KBR79" s="32"/>
      <c r="KBS79" s="32"/>
      <c r="KBT79" s="32"/>
      <c r="KBU79" s="32"/>
      <c r="KBV79" s="32"/>
      <c r="KBW79" s="32"/>
      <c r="KBX79" s="32"/>
      <c r="KBY79" s="32"/>
      <c r="KBZ79" s="32"/>
      <c r="KCA79" s="32"/>
      <c r="KCB79" s="32"/>
      <c r="KCC79" s="32"/>
      <c r="KCD79" s="32"/>
      <c r="KCE79" s="32"/>
      <c r="KCF79" s="32"/>
      <c r="KCG79" s="32"/>
      <c r="KCH79" s="32"/>
      <c r="KCI79" s="32"/>
      <c r="KCJ79" s="32"/>
      <c r="KCK79" s="32"/>
      <c r="KCL79" s="32"/>
      <c r="KCM79" s="32"/>
      <c r="KCN79" s="32"/>
      <c r="KCO79" s="32"/>
      <c r="KCP79" s="32"/>
      <c r="KCQ79" s="32"/>
      <c r="KCR79" s="32"/>
      <c r="KCS79" s="32"/>
      <c r="KCT79" s="32"/>
      <c r="KCU79" s="32"/>
      <c r="KCV79" s="32"/>
      <c r="KCW79" s="32"/>
      <c r="KCX79" s="32"/>
      <c r="KCY79" s="32"/>
      <c r="KCZ79" s="32"/>
      <c r="KDA79" s="32"/>
      <c r="KDB79" s="32"/>
      <c r="KDC79" s="32"/>
      <c r="KDD79" s="32"/>
      <c r="KDE79" s="32"/>
      <c r="KDF79" s="32"/>
      <c r="KDG79" s="32"/>
      <c r="KDH79" s="32"/>
      <c r="KDI79" s="32"/>
      <c r="KDJ79" s="32"/>
      <c r="KDK79" s="32"/>
      <c r="KDL79" s="32"/>
      <c r="KDM79" s="32"/>
      <c r="KDN79" s="32"/>
      <c r="KDO79" s="32"/>
      <c r="KDP79" s="32"/>
      <c r="KDQ79" s="32"/>
      <c r="KDR79" s="32"/>
      <c r="KDS79" s="32"/>
      <c r="KDT79" s="32"/>
      <c r="KDU79" s="32"/>
      <c r="KDV79" s="32"/>
      <c r="KDW79" s="32"/>
      <c r="KDX79" s="32"/>
      <c r="KDY79" s="32"/>
      <c r="KDZ79" s="32"/>
      <c r="KEA79" s="32"/>
      <c r="KEB79" s="32"/>
      <c r="KEC79" s="32"/>
      <c r="KED79" s="32"/>
      <c r="KEE79" s="32"/>
      <c r="KEF79" s="32"/>
      <c r="KEG79" s="32"/>
      <c r="KEH79" s="32"/>
      <c r="KEI79" s="32"/>
      <c r="KEJ79" s="32"/>
      <c r="KEK79" s="32"/>
      <c r="KEL79" s="32"/>
      <c r="KEM79" s="32"/>
      <c r="KEN79" s="32"/>
      <c r="KEO79" s="32"/>
      <c r="KEP79" s="32"/>
      <c r="KEQ79" s="32"/>
      <c r="KER79" s="32"/>
      <c r="KES79" s="32"/>
      <c r="KET79" s="32"/>
      <c r="KEU79" s="32"/>
      <c r="KEV79" s="32"/>
      <c r="KEW79" s="32"/>
      <c r="KEX79" s="32"/>
      <c r="KEY79" s="32"/>
      <c r="KEZ79" s="32"/>
      <c r="KFA79" s="32"/>
      <c r="KFB79" s="32"/>
      <c r="KFC79" s="32"/>
      <c r="KFD79" s="32"/>
      <c r="KFE79" s="32"/>
      <c r="KFF79" s="32"/>
      <c r="KFG79" s="32"/>
      <c r="KFH79" s="32"/>
      <c r="KFI79" s="32"/>
      <c r="KFJ79" s="32"/>
      <c r="KFK79" s="32"/>
      <c r="KFL79" s="32"/>
      <c r="KFM79" s="32"/>
      <c r="KFN79" s="32"/>
      <c r="KFO79" s="32"/>
      <c r="KFP79" s="32"/>
      <c r="KFQ79" s="32"/>
      <c r="KFR79" s="32"/>
      <c r="KFS79" s="32"/>
      <c r="KFT79" s="32"/>
      <c r="KFU79" s="32"/>
      <c r="KFV79" s="32"/>
      <c r="KFW79" s="32"/>
      <c r="KFX79" s="32"/>
      <c r="KFY79" s="32"/>
      <c r="KFZ79" s="32"/>
      <c r="KGA79" s="32"/>
      <c r="KGB79" s="32"/>
      <c r="KGC79" s="32"/>
      <c r="KGD79" s="32"/>
      <c r="KGE79" s="32"/>
      <c r="KGF79" s="32"/>
      <c r="KGG79" s="32"/>
      <c r="KGH79" s="32"/>
      <c r="KGI79" s="32"/>
      <c r="KGJ79" s="32"/>
      <c r="KGK79" s="32"/>
      <c r="KGL79" s="32"/>
      <c r="KGM79" s="32"/>
      <c r="KGN79" s="32"/>
      <c r="KGO79" s="32"/>
      <c r="KGP79" s="32"/>
      <c r="KGQ79" s="32"/>
      <c r="KGR79" s="32"/>
      <c r="KGS79" s="32"/>
      <c r="KGT79" s="32"/>
      <c r="KGU79" s="32"/>
      <c r="KGV79" s="32"/>
      <c r="KGW79" s="32"/>
      <c r="KGX79" s="32"/>
      <c r="KGY79" s="32"/>
      <c r="KGZ79" s="32"/>
      <c r="KHA79" s="32"/>
      <c r="KHB79" s="32"/>
      <c r="KHC79" s="32"/>
      <c r="KHD79" s="32"/>
      <c r="KHE79" s="32"/>
      <c r="KHF79" s="32"/>
      <c r="KHG79" s="32"/>
      <c r="KHH79" s="32"/>
      <c r="KHI79" s="32"/>
      <c r="KHJ79" s="32"/>
      <c r="KHK79" s="32"/>
      <c r="KHL79" s="32"/>
      <c r="KHM79" s="32"/>
      <c r="KHN79" s="32"/>
      <c r="KHO79" s="32"/>
      <c r="KHP79" s="32"/>
      <c r="KHQ79" s="32"/>
      <c r="KHR79" s="32"/>
      <c r="KHS79" s="32"/>
      <c r="KHT79" s="32"/>
      <c r="KHU79" s="32"/>
      <c r="KHV79" s="32"/>
      <c r="KHW79" s="32"/>
      <c r="KHX79" s="32"/>
      <c r="KHY79" s="32"/>
      <c r="KHZ79" s="32"/>
      <c r="KIA79" s="32"/>
      <c r="KIB79" s="32"/>
      <c r="KIC79" s="32"/>
      <c r="KID79" s="32"/>
      <c r="KIE79" s="32"/>
      <c r="KIF79" s="32"/>
      <c r="KIG79" s="32"/>
      <c r="KIH79" s="32"/>
      <c r="KII79" s="32"/>
      <c r="KIJ79" s="32"/>
      <c r="KIK79" s="32"/>
      <c r="KIL79" s="32"/>
      <c r="KIM79" s="32"/>
      <c r="KIN79" s="32"/>
      <c r="KIO79" s="32"/>
      <c r="KIP79" s="32"/>
      <c r="KIQ79" s="32"/>
      <c r="KIR79" s="32"/>
      <c r="KIS79" s="32"/>
      <c r="KIT79" s="32"/>
      <c r="KIU79" s="32"/>
      <c r="KIV79" s="32"/>
      <c r="KIW79" s="32"/>
      <c r="KIX79" s="32"/>
      <c r="KIY79" s="32"/>
      <c r="KIZ79" s="32"/>
      <c r="KJA79" s="32"/>
      <c r="KJB79" s="32"/>
      <c r="KJC79" s="32"/>
      <c r="KJD79" s="32"/>
      <c r="KJE79" s="32"/>
      <c r="KJF79" s="32"/>
      <c r="KJG79" s="32"/>
      <c r="KJH79" s="32"/>
      <c r="KJI79" s="32"/>
      <c r="KJJ79" s="32"/>
      <c r="KJK79" s="32"/>
      <c r="KJL79" s="32"/>
      <c r="KJM79" s="32"/>
      <c r="KJN79" s="32"/>
      <c r="KJO79" s="32"/>
      <c r="KJP79" s="32"/>
      <c r="KJQ79" s="32"/>
      <c r="KJR79" s="32"/>
      <c r="KJS79" s="32"/>
      <c r="KJT79" s="32"/>
      <c r="KJU79" s="32"/>
      <c r="KJV79" s="32"/>
      <c r="KJW79" s="32"/>
      <c r="KJX79" s="32"/>
      <c r="KJY79" s="32"/>
      <c r="KJZ79" s="32"/>
      <c r="KKA79" s="32"/>
      <c r="KKB79" s="32"/>
      <c r="KKC79" s="32"/>
      <c r="KKD79" s="32"/>
      <c r="KKE79" s="32"/>
      <c r="KKF79" s="32"/>
      <c r="KKG79" s="32"/>
      <c r="KKH79" s="32"/>
      <c r="KKI79" s="32"/>
      <c r="KKJ79" s="32"/>
      <c r="KKK79" s="32"/>
      <c r="KKL79" s="32"/>
      <c r="KKM79" s="32"/>
      <c r="KKN79" s="32"/>
      <c r="KKO79" s="32"/>
      <c r="KKP79" s="32"/>
      <c r="KKQ79" s="32"/>
      <c r="KKR79" s="32"/>
      <c r="KKS79" s="32"/>
      <c r="KKT79" s="32"/>
      <c r="KKU79" s="32"/>
      <c r="KKV79" s="32"/>
      <c r="KKW79" s="32"/>
      <c r="KKX79" s="32"/>
      <c r="KKY79" s="32"/>
      <c r="KKZ79" s="32"/>
      <c r="KLA79" s="32"/>
      <c r="KLB79" s="32"/>
      <c r="KLC79" s="32"/>
      <c r="KLD79" s="32"/>
      <c r="KLE79" s="32"/>
      <c r="KLF79" s="32"/>
      <c r="KLG79" s="32"/>
      <c r="KLH79" s="32"/>
      <c r="KLI79" s="32"/>
      <c r="KLJ79" s="32"/>
      <c r="KLK79" s="32"/>
      <c r="KLL79" s="32"/>
      <c r="KLM79" s="32"/>
      <c r="KLN79" s="32"/>
      <c r="KLO79" s="32"/>
      <c r="KLP79" s="32"/>
      <c r="KLQ79" s="32"/>
      <c r="KLR79" s="32"/>
      <c r="KLS79" s="32"/>
      <c r="KLT79" s="32"/>
      <c r="KLU79" s="32"/>
      <c r="KLV79" s="32"/>
      <c r="KLW79" s="32"/>
      <c r="KLX79" s="32"/>
      <c r="KLY79" s="32"/>
      <c r="KLZ79" s="32"/>
      <c r="KMA79" s="32"/>
      <c r="KMB79" s="32"/>
      <c r="KMC79" s="32"/>
      <c r="KMD79" s="32"/>
      <c r="KME79" s="32"/>
      <c r="KMF79" s="32"/>
      <c r="KMG79" s="32"/>
      <c r="KMH79" s="32"/>
      <c r="KMI79" s="32"/>
      <c r="KMJ79" s="32"/>
      <c r="KMK79" s="32"/>
      <c r="KML79" s="32"/>
      <c r="KMM79" s="32"/>
      <c r="KMN79" s="32"/>
      <c r="KMO79" s="32"/>
      <c r="KMP79" s="32"/>
      <c r="KMQ79" s="32"/>
      <c r="KMR79" s="32"/>
      <c r="KMS79" s="32"/>
      <c r="KMT79" s="32"/>
      <c r="KMU79" s="32"/>
      <c r="KMV79" s="32"/>
      <c r="KMW79" s="32"/>
      <c r="KMX79" s="32"/>
      <c r="KMY79" s="32"/>
      <c r="KMZ79" s="32"/>
      <c r="KNA79" s="32"/>
      <c r="KNB79" s="32"/>
      <c r="KNC79" s="32"/>
      <c r="KND79" s="32"/>
      <c r="KNE79" s="32"/>
      <c r="KNF79" s="32"/>
      <c r="KNG79" s="32"/>
      <c r="KNH79" s="32"/>
      <c r="KNI79" s="32"/>
      <c r="KNJ79" s="32"/>
      <c r="KNK79" s="32"/>
      <c r="KNL79" s="32"/>
      <c r="KNM79" s="32"/>
      <c r="KNN79" s="32"/>
      <c r="KNO79" s="32"/>
      <c r="KNP79" s="32"/>
      <c r="KNQ79" s="32"/>
      <c r="KNR79" s="32"/>
      <c r="KNS79" s="32"/>
      <c r="KNT79" s="32"/>
      <c r="KNU79" s="32"/>
      <c r="KNV79" s="32"/>
      <c r="KNW79" s="32"/>
      <c r="KNX79" s="32"/>
      <c r="KNY79" s="32"/>
      <c r="KNZ79" s="32"/>
      <c r="KOA79" s="32"/>
      <c r="KOB79" s="32"/>
      <c r="KOC79" s="32"/>
      <c r="KOD79" s="32"/>
      <c r="KOE79" s="32"/>
      <c r="KOF79" s="32"/>
      <c r="KOG79" s="32"/>
      <c r="KOH79" s="32"/>
      <c r="KOI79" s="32"/>
      <c r="KOJ79" s="32"/>
      <c r="KOK79" s="32"/>
      <c r="KOL79" s="32"/>
      <c r="KOM79" s="32"/>
      <c r="KON79" s="32"/>
      <c r="KOO79" s="32"/>
      <c r="KOP79" s="32"/>
      <c r="KOQ79" s="32"/>
      <c r="KOR79" s="32"/>
      <c r="KOS79" s="32"/>
      <c r="KOT79" s="32"/>
      <c r="KOU79" s="32"/>
      <c r="KOV79" s="32"/>
      <c r="KOW79" s="32"/>
      <c r="KOX79" s="32"/>
      <c r="KOY79" s="32"/>
      <c r="KOZ79" s="32"/>
      <c r="KPA79" s="32"/>
      <c r="KPB79" s="32"/>
      <c r="KPC79" s="32"/>
      <c r="KPD79" s="32"/>
      <c r="KPE79" s="32"/>
      <c r="KPF79" s="32"/>
      <c r="KPG79" s="32"/>
      <c r="KPH79" s="32"/>
      <c r="KPI79" s="32"/>
      <c r="KPJ79" s="32"/>
      <c r="KPK79" s="32"/>
      <c r="KPL79" s="32"/>
      <c r="KPM79" s="32"/>
      <c r="KPN79" s="32"/>
      <c r="KPO79" s="32"/>
      <c r="KPP79" s="32"/>
      <c r="KPQ79" s="32"/>
      <c r="KPR79" s="32"/>
      <c r="KPS79" s="32"/>
      <c r="KPT79" s="32"/>
      <c r="KPU79" s="32"/>
      <c r="KPV79" s="32"/>
      <c r="KPW79" s="32"/>
      <c r="KPX79" s="32"/>
      <c r="KPY79" s="32"/>
      <c r="KPZ79" s="32"/>
      <c r="KQA79" s="32"/>
      <c r="KQB79" s="32"/>
      <c r="KQC79" s="32"/>
      <c r="KQD79" s="32"/>
      <c r="KQE79" s="32"/>
      <c r="KQF79" s="32"/>
      <c r="KQG79" s="32"/>
      <c r="KQH79" s="32"/>
      <c r="KQI79" s="32"/>
      <c r="KQJ79" s="32"/>
      <c r="KQK79" s="32"/>
      <c r="KQL79" s="32"/>
      <c r="KQM79" s="32"/>
      <c r="KQN79" s="32"/>
      <c r="KQO79" s="32"/>
      <c r="KQP79" s="32"/>
      <c r="KQQ79" s="32"/>
      <c r="KQR79" s="32"/>
      <c r="KQS79" s="32"/>
      <c r="KQT79" s="32"/>
      <c r="KQU79" s="32"/>
      <c r="KQV79" s="32"/>
      <c r="KQW79" s="32"/>
      <c r="KQX79" s="32"/>
      <c r="KQY79" s="32"/>
      <c r="KQZ79" s="32"/>
      <c r="KRA79" s="32"/>
      <c r="KRB79" s="32"/>
      <c r="KRC79" s="32"/>
      <c r="KRD79" s="32"/>
      <c r="KRE79" s="32"/>
      <c r="KRF79" s="32"/>
      <c r="KRG79" s="32"/>
      <c r="KRH79" s="32"/>
      <c r="KRI79" s="32"/>
      <c r="KRJ79" s="32"/>
      <c r="KRK79" s="32"/>
      <c r="KRL79" s="32"/>
      <c r="KRM79" s="32"/>
      <c r="KRN79" s="32"/>
      <c r="KRO79" s="32"/>
      <c r="KRP79" s="32"/>
      <c r="KRQ79" s="32"/>
      <c r="KRR79" s="32"/>
      <c r="KRS79" s="32"/>
      <c r="KRT79" s="32"/>
      <c r="KRU79" s="32"/>
      <c r="KRV79" s="32"/>
      <c r="KRW79" s="32"/>
      <c r="KRX79" s="32"/>
      <c r="KRY79" s="32"/>
      <c r="KRZ79" s="32"/>
      <c r="KSA79" s="32"/>
      <c r="KSB79" s="32"/>
      <c r="KSC79" s="32"/>
      <c r="KSD79" s="32"/>
      <c r="KSE79" s="32"/>
      <c r="KSF79" s="32"/>
      <c r="KSG79" s="32"/>
      <c r="KSH79" s="32"/>
      <c r="KSI79" s="32"/>
      <c r="KSJ79" s="32"/>
      <c r="KSK79" s="32"/>
      <c r="KSL79" s="32"/>
      <c r="KSM79" s="32"/>
      <c r="KSN79" s="32"/>
      <c r="KSO79" s="32"/>
      <c r="KSP79" s="32"/>
      <c r="KSQ79" s="32"/>
      <c r="KSR79" s="32"/>
      <c r="KSS79" s="32"/>
      <c r="KST79" s="32"/>
      <c r="KSU79" s="32"/>
      <c r="KSV79" s="32"/>
      <c r="KSW79" s="32"/>
      <c r="KSX79" s="32"/>
      <c r="KSY79" s="32"/>
      <c r="KSZ79" s="32"/>
      <c r="KTA79" s="32"/>
      <c r="KTB79" s="32"/>
      <c r="KTC79" s="32"/>
      <c r="KTD79" s="32"/>
      <c r="KTE79" s="32"/>
      <c r="KTF79" s="32"/>
      <c r="KTG79" s="32"/>
      <c r="KTH79" s="32"/>
      <c r="KTI79" s="32"/>
      <c r="KTJ79" s="32"/>
      <c r="KTK79" s="32"/>
      <c r="KTL79" s="32"/>
      <c r="KTM79" s="32"/>
      <c r="KTN79" s="32"/>
      <c r="KTO79" s="32"/>
      <c r="KTP79" s="32"/>
      <c r="KTQ79" s="32"/>
      <c r="KTR79" s="32"/>
      <c r="KTS79" s="32"/>
      <c r="KTT79" s="32"/>
      <c r="KTU79" s="32"/>
      <c r="KTV79" s="32"/>
      <c r="KTW79" s="32"/>
      <c r="KTX79" s="32"/>
      <c r="KTY79" s="32"/>
      <c r="KTZ79" s="32"/>
      <c r="KUA79" s="32"/>
      <c r="KUB79" s="32"/>
      <c r="KUC79" s="32"/>
      <c r="KUD79" s="32"/>
      <c r="KUE79" s="32"/>
      <c r="KUF79" s="32"/>
      <c r="KUG79" s="32"/>
      <c r="KUH79" s="32"/>
      <c r="KUI79" s="32"/>
      <c r="KUJ79" s="32"/>
      <c r="KUK79" s="32"/>
      <c r="KUL79" s="32"/>
      <c r="KUM79" s="32"/>
      <c r="KUN79" s="32"/>
      <c r="KUO79" s="32"/>
      <c r="KUP79" s="32"/>
      <c r="KUQ79" s="32"/>
      <c r="KUR79" s="32"/>
      <c r="KUS79" s="32"/>
      <c r="KUT79" s="32"/>
      <c r="KUU79" s="32"/>
      <c r="KUV79" s="32"/>
      <c r="KUW79" s="32"/>
      <c r="KUX79" s="32"/>
      <c r="KUY79" s="32"/>
      <c r="KUZ79" s="32"/>
      <c r="KVA79" s="32"/>
      <c r="KVB79" s="32"/>
      <c r="KVC79" s="32"/>
      <c r="KVD79" s="32"/>
      <c r="KVE79" s="32"/>
      <c r="KVF79" s="32"/>
      <c r="KVG79" s="32"/>
      <c r="KVH79" s="32"/>
      <c r="KVI79" s="32"/>
      <c r="KVJ79" s="32"/>
      <c r="KVK79" s="32"/>
      <c r="KVL79" s="32"/>
      <c r="KVM79" s="32"/>
      <c r="KVN79" s="32"/>
      <c r="KVO79" s="32"/>
      <c r="KVP79" s="32"/>
      <c r="KVQ79" s="32"/>
      <c r="KVR79" s="32"/>
      <c r="KVS79" s="32"/>
      <c r="KVT79" s="32"/>
      <c r="KVU79" s="32"/>
      <c r="KVV79" s="32"/>
      <c r="KVW79" s="32"/>
      <c r="KVX79" s="32"/>
      <c r="KVY79" s="32"/>
      <c r="KVZ79" s="32"/>
      <c r="KWA79" s="32"/>
      <c r="KWB79" s="32"/>
      <c r="KWC79" s="32"/>
      <c r="KWD79" s="32"/>
      <c r="KWE79" s="32"/>
      <c r="KWF79" s="32"/>
      <c r="KWG79" s="32"/>
      <c r="KWH79" s="32"/>
      <c r="KWI79" s="32"/>
      <c r="KWJ79" s="32"/>
      <c r="KWK79" s="32"/>
      <c r="KWL79" s="32"/>
      <c r="KWM79" s="32"/>
      <c r="KWN79" s="32"/>
      <c r="KWO79" s="32"/>
      <c r="KWP79" s="32"/>
      <c r="KWQ79" s="32"/>
      <c r="KWR79" s="32"/>
      <c r="KWS79" s="32"/>
      <c r="KWT79" s="32"/>
      <c r="KWU79" s="32"/>
      <c r="KWV79" s="32"/>
      <c r="KWW79" s="32"/>
      <c r="KWX79" s="32"/>
      <c r="KWY79" s="32"/>
      <c r="KWZ79" s="32"/>
      <c r="KXA79" s="32"/>
      <c r="KXB79" s="32"/>
      <c r="KXC79" s="32"/>
      <c r="KXD79" s="32"/>
      <c r="KXE79" s="32"/>
      <c r="KXF79" s="32"/>
      <c r="KXG79" s="32"/>
      <c r="KXH79" s="32"/>
      <c r="KXI79" s="32"/>
      <c r="KXJ79" s="32"/>
      <c r="KXK79" s="32"/>
      <c r="KXL79" s="32"/>
      <c r="KXM79" s="32"/>
      <c r="KXN79" s="32"/>
      <c r="KXO79" s="32"/>
      <c r="KXP79" s="32"/>
      <c r="KXQ79" s="32"/>
      <c r="KXR79" s="32"/>
      <c r="KXS79" s="32"/>
      <c r="KXT79" s="32"/>
      <c r="KXU79" s="32"/>
      <c r="KXV79" s="32"/>
      <c r="KXW79" s="32"/>
      <c r="KXX79" s="32"/>
      <c r="KXY79" s="32"/>
      <c r="KXZ79" s="32"/>
      <c r="KYA79" s="32"/>
      <c r="KYB79" s="32"/>
      <c r="KYC79" s="32"/>
      <c r="KYD79" s="32"/>
      <c r="KYE79" s="32"/>
      <c r="KYF79" s="32"/>
      <c r="KYG79" s="32"/>
      <c r="KYH79" s="32"/>
      <c r="KYI79" s="32"/>
      <c r="KYJ79" s="32"/>
      <c r="KYK79" s="32"/>
      <c r="KYL79" s="32"/>
      <c r="KYM79" s="32"/>
      <c r="KYN79" s="32"/>
      <c r="KYO79" s="32"/>
      <c r="KYP79" s="32"/>
      <c r="KYQ79" s="32"/>
      <c r="KYR79" s="32"/>
      <c r="KYS79" s="32"/>
      <c r="KYT79" s="32"/>
      <c r="KYU79" s="32"/>
      <c r="KYV79" s="32"/>
      <c r="KYW79" s="32"/>
      <c r="KYX79" s="32"/>
      <c r="KYY79" s="32"/>
      <c r="KYZ79" s="32"/>
      <c r="KZA79" s="32"/>
      <c r="KZB79" s="32"/>
      <c r="KZC79" s="32"/>
      <c r="KZD79" s="32"/>
      <c r="KZE79" s="32"/>
      <c r="KZF79" s="32"/>
      <c r="KZG79" s="32"/>
      <c r="KZH79" s="32"/>
      <c r="KZI79" s="32"/>
      <c r="KZJ79" s="32"/>
      <c r="KZK79" s="32"/>
      <c r="KZL79" s="32"/>
      <c r="KZM79" s="32"/>
      <c r="KZN79" s="32"/>
      <c r="KZO79" s="32"/>
      <c r="KZP79" s="32"/>
      <c r="KZQ79" s="32"/>
      <c r="KZR79" s="32"/>
      <c r="KZS79" s="32"/>
      <c r="KZT79" s="32"/>
      <c r="KZU79" s="32"/>
      <c r="KZV79" s="32"/>
      <c r="KZW79" s="32"/>
      <c r="KZX79" s="32"/>
      <c r="KZY79" s="32"/>
      <c r="KZZ79" s="32"/>
      <c r="LAA79" s="32"/>
      <c r="LAB79" s="32"/>
      <c r="LAC79" s="32"/>
      <c r="LAD79" s="32"/>
      <c r="LAE79" s="32"/>
      <c r="LAF79" s="32"/>
      <c r="LAG79" s="32"/>
      <c r="LAH79" s="32"/>
      <c r="LAI79" s="32"/>
      <c r="LAJ79" s="32"/>
      <c r="LAK79" s="32"/>
      <c r="LAL79" s="32"/>
      <c r="LAM79" s="32"/>
      <c r="LAN79" s="32"/>
      <c r="LAO79" s="32"/>
      <c r="LAP79" s="32"/>
      <c r="LAQ79" s="32"/>
      <c r="LAR79" s="32"/>
      <c r="LAS79" s="32"/>
      <c r="LAT79" s="32"/>
      <c r="LAU79" s="32"/>
      <c r="LAV79" s="32"/>
      <c r="LAW79" s="32"/>
      <c r="LAX79" s="32"/>
      <c r="LAY79" s="32"/>
      <c r="LAZ79" s="32"/>
      <c r="LBA79" s="32"/>
      <c r="LBB79" s="32"/>
      <c r="LBC79" s="32"/>
      <c r="LBD79" s="32"/>
      <c r="LBE79" s="32"/>
      <c r="LBF79" s="32"/>
      <c r="LBG79" s="32"/>
      <c r="LBH79" s="32"/>
      <c r="LBI79" s="32"/>
      <c r="LBJ79" s="32"/>
      <c r="LBK79" s="32"/>
      <c r="LBL79" s="32"/>
      <c r="LBM79" s="32"/>
      <c r="LBN79" s="32"/>
      <c r="LBO79" s="32"/>
      <c r="LBP79" s="32"/>
      <c r="LBQ79" s="32"/>
      <c r="LBR79" s="32"/>
      <c r="LBS79" s="32"/>
      <c r="LBT79" s="32"/>
      <c r="LBU79" s="32"/>
      <c r="LBV79" s="32"/>
      <c r="LBW79" s="32"/>
      <c r="LBX79" s="32"/>
      <c r="LBY79" s="32"/>
      <c r="LBZ79" s="32"/>
      <c r="LCA79" s="32"/>
      <c r="LCB79" s="32"/>
      <c r="LCC79" s="32"/>
      <c r="LCD79" s="32"/>
      <c r="LCE79" s="32"/>
      <c r="LCF79" s="32"/>
      <c r="LCG79" s="32"/>
      <c r="LCH79" s="32"/>
      <c r="LCI79" s="32"/>
      <c r="LCJ79" s="32"/>
      <c r="LCK79" s="32"/>
      <c r="LCL79" s="32"/>
      <c r="LCM79" s="32"/>
      <c r="LCN79" s="32"/>
      <c r="LCO79" s="32"/>
      <c r="LCP79" s="32"/>
      <c r="LCQ79" s="32"/>
      <c r="LCR79" s="32"/>
      <c r="LCS79" s="32"/>
      <c r="LCT79" s="32"/>
      <c r="LCU79" s="32"/>
      <c r="LCV79" s="32"/>
      <c r="LCW79" s="32"/>
      <c r="LCX79" s="32"/>
      <c r="LCY79" s="32"/>
      <c r="LCZ79" s="32"/>
      <c r="LDA79" s="32"/>
      <c r="LDB79" s="32"/>
      <c r="LDC79" s="32"/>
      <c r="LDD79" s="32"/>
      <c r="LDE79" s="32"/>
      <c r="LDF79" s="32"/>
      <c r="LDG79" s="32"/>
      <c r="LDH79" s="32"/>
      <c r="LDI79" s="32"/>
      <c r="LDJ79" s="32"/>
      <c r="LDK79" s="32"/>
      <c r="LDL79" s="32"/>
      <c r="LDM79" s="32"/>
      <c r="LDN79" s="32"/>
      <c r="LDO79" s="32"/>
      <c r="LDP79" s="32"/>
      <c r="LDQ79" s="32"/>
      <c r="LDR79" s="32"/>
      <c r="LDS79" s="32"/>
      <c r="LDT79" s="32"/>
      <c r="LDU79" s="32"/>
      <c r="LDV79" s="32"/>
      <c r="LDW79" s="32"/>
      <c r="LDX79" s="32"/>
      <c r="LDY79" s="32"/>
      <c r="LDZ79" s="32"/>
      <c r="LEA79" s="32"/>
      <c r="LEB79" s="32"/>
      <c r="LEC79" s="32"/>
      <c r="LED79" s="32"/>
      <c r="LEE79" s="32"/>
      <c r="LEF79" s="32"/>
      <c r="LEG79" s="32"/>
      <c r="LEH79" s="32"/>
      <c r="LEI79" s="32"/>
      <c r="LEJ79" s="32"/>
      <c r="LEK79" s="32"/>
      <c r="LEL79" s="32"/>
      <c r="LEM79" s="32"/>
      <c r="LEN79" s="32"/>
      <c r="LEO79" s="32"/>
      <c r="LEP79" s="32"/>
      <c r="LEQ79" s="32"/>
      <c r="LER79" s="32"/>
      <c r="LES79" s="32"/>
      <c r="LET79" s="32"/>
      <c r="LEU79" s="32"/>
      <c r="LEV79" s="32"/>
      <c r="LEW79" s="32"/>
      <c r="LEX79" s="32"/>
      <c r="LEY79" s="32"/>
      <c r="LEZ79" s="32"/>
      <c r="LFA79" s="32"/>
      <c r="LFB79" s="32"/>
      <c r="LFC79" s="32"/>
      <c r="LFD79" s="32"/>
      <c r="LFE79" s="32"/>
      <c r="LFF79" s="32"/>
      <c r="LFG79" s="32"/>
      <c r="LFH79" s="32"/>
      <c r="LFI79" s="32"/>
      <c r="LFJ79" s="32"/>
      <c r="LFK79" s="32"/>
      <c r="LFL79" s="32"/>
      <c r="LFM79" s="32"/>
      <c r="LFN79" s="32"/>
      <c r="LFO79" s="32"/>
      <c r="LFP79" s="32"/>
      <c r="LFQ79" s="32"/>
      <c r="LFR79" s="32"/>
      <c r="LFS79" s="32"/>
      <c r="LFT79" s="32"/>
      <c r="LFU79" s="32"/>
      <c r="LFV79" s="32"/>
      <c r="LFW79" s="32"/>
      <c r="LFX79" s="32"/>
      <c r="LFY79" s="32"/>
      <c r="LFZ79" s="32"/>
      <c r="LGA79" s="32"/>
      <c r="LGB79" s="32"/>
      <c r="LGC79" s="32"/>
      <c r="LGD79" s="32"/>
      <c r="LGE79" s="32"/>
      <c r="LGF79" s="32"/>
      <c r="LGG79" s="32"/>
      <c r="LGH79" s="32"/>
      <c r="LGI79" s="32"/>
      <c r="LGJ79" s="32"/>
      <c r="LGK79" s="32"/>
      <c r="LGL79" s="32"/>
      <c r="LGM79" s="32"/>
      <c r="LGN79" s="32"/>
      <c r="LGO79" s="32"/>
      <c r="LGP79" s="32"/>
      <c r="LGQ79" s="32"/>
      <c r="LGR79" s="32"/>
      <c r="LGS79" s="32"/>
      <c r="LGT79" s="32"/>
      <c r="LGU79" s="32"/>
      <c r="LGV79" s="32"/>
      <c r="LGW79" s="32"/>
      <c r="LGX79" s="32"/>
      <c r="LGY79" s="32"/>
      <c r="LGZ79" s="32"/>
      <c r="LHA79" s="32"/>
      <c r="LHB79" s="32"/>
      <c r="LHC79" s="32"/>
      <c r="LHD79" s="32"/>
      <c r="LHE79" s="32"/>
      <c r="LHF79" s="32"/>
      <c r="LHG79" s="32"/>
      <c r="LHH79" s="32"/>
      <c r="LHI79" s="32"/>
      <c r="LHJ79" s="32"/>
      <c r="LHK79" s="32"/>
      <c r="LHL79" s="32"/>
      <c r="LHM79" s="32"/>
      <c r="LHN79" s="32"/>
      <c r="LHO79" s="32"/>
      <c r="LHP79" s="32"/>
      <c r="LHQ79" s="32"/>
      <c r="LHR79" s="32"/>
      <c r="LHS79" s="32"/>
      <c r="LHT79" s="32"/>
      <c r="LHU79" s="32"/>
      <c r="LHV79" s="32"/>
      <c r="LHW79" s="32"/>
      <c r="LHX79" s="32"/>
      <c r="LHY79" s="32"/>
      <c r="LHZ79" s="32"/>
      <c r="LIA79" s="32"/>
      <c r="LIB79" s="32"/>
      <c r="LIC79" s="32"/>
      <c r="LID79" s="32"/>
      <c r="LIE79" s="32"/>
      <c r="LIF79" s="32"/>
      <c r="LIG79" s="32"/>
      <c r="LIH79" s="32"/>
      <c r="LII79" s="32"/>
      <c r="LIJ79" s="32"/>
      <c r="LIK79" s="32"/>
      <c r="LIL79" s="32"/>
      <c r="LIM79" s="32"/>
      <c r="LIN79" s="32"/>
      <c r="LIO79" s="32"/>
      <c r="LIP79" s="32"/>
      <c r="LIQ79" s="32"/>
      <c r="LIR79" s="32"/>
      <c r="LIS79" s="32"/>
      <c r="LIT79" s="32"/>
      <c r="LIU79" s="32"/>
      <c r="LIV79" s="32"/>
      <c r="LIW79" s="32"/>
      <c r="LIX79" s="32"/>
      <c r="LIY79" s="32"/>
      <c r="LIZ79" s="32"/>
      <c r="LJA79" s="32"/>
      <c r="LJB79" s="32"/>
      <c r="LJC79" s="32"/>
      <c r="LJD79" s="32"/>
      <c r="LJE79" s="32"/>
      <c r="LJF79" s="32"/>
      <c r="LJG79" s="32"/>
      <c r="LJH79" s="32"/>
      <c r="LJI79" s="32"/>
      <c r="LJJ79" s="32"/>
      <c r="LJK79" s="32"/>
      <c r="LJL79" s="32"/>
      <c r="LJM79" s="32"/>
      <c r="LJN79" s="32"/>
      <c r="LJO79" s="32"/>
      <c r="LJP79" s="32"/>
      <c r="LJQ79" s="32"/>
      <c r="LJR79" s="32"/>
      <c r="LJS79" s="32"/>
      <c r="LJT79" s="32"/>
      <c r="LJU79" s="32"/>
      <c r="LJV79" s="32"/>
      <c r="LJW79" s="32"/>
      <c r="LJX79" s="32"/>
      <c r="LJY79" s="32"/>
      <c r="LJZ79" s="32"/>
      <c r="LKA79" s="32"/>
      <c r="LKB79" s="32"/>
      <c r="LKC79" s="32"/>
      <c r="LKD79" s="32"/>
      <c r="LKE79" s="32"/>
      <c r="LKF79" s="32"/>
      <c r="LKG79" s="32"/>
      <c r="LKH79" s="32"/>
      <c r="LKI79" s="32"/>
      <c r="LKJ79" s="32"/>
      <c r="LKK79" s="32"/>
      <c r="LKL79" s="32"/>
      <c r="LKM79" s="32"/>
      <c r="LKN79" s="32"/>
      <c r="LKO79" s="32"/>
      <c r="LKP79" s="32"/>
      <c r="LKQ79" s="32"/>
      <c r="LKR79" s="32"/>
      <c r="LKS79" s="32"/>
      <c r="LKT79" s="32"/>
      <c r="LKU79" s="32"/>
      <c r="LKV79" s="32"/>
      <c r="LKW79" s="32"/>
      <c r="LKX79" s="32"/>
      <c r="LKY79" s="32"/>
      <c r="LKZ79" s="32"/>
      <c r="LLA79" s="32"/>
      <c r="LLB79" s="32"/>
      <c r="LLC79" s="32"/>
      <c r="LLD79" s="32"/>
      <c r="LLE79" s="32"/>
      <c r="LLF79" s="32"/>
      <c r="LLG79" s="32"/>
      <c r="LLH79" s="32"/>
      <c r="LLI79" s="32"/>
      <c r="LLJ79" s="32"/>
      <c r="LLK79" s="32"/>
      <c r="LLL79" s="32"/>
      <c r="LLM79" s="32"/>
      <c r="LLN79" s="32"/>
      <c r="LLO79" s="32"/>
      <c r="LLP79" s="32"/>
      <c r="LLQ79" s="32"/>
      <c r="LLR79" s="32"/>
      <c r="LLS79" s="32"/>
      <c r="LLT79" s="32"/>
      <c r="LLU79" s="32"/>
      <c r="LLV79" s="32"/>
      <c r="LLW79" s="32"/>
      <c r="LLX79" s="32"/>
      <c r="LLY79" s="32"/>
      <c r="LLZ79" s="32"/>
      <c r="LMA79" s="32"/>
      <c r="LMB79" s="32"/>
      <c r="LMC79" s="32"/>
      <c r="LMD79" s="32"/>
      <c r="LME79" s="32"/>
      <c r="LMF79" s="32"/>
      <c r="LMG79" s="32"/>
      <c r="LMH79" s="32"/>
      <c r="LMI79" s="32"/>
      <c r="LMJ79" s="32"/>
      <c r="LMK79" s="32"/>
      <c r="LML79" s="32"/>
      <c r="LMM79" s="32"/>
      <c r="LMN79" s="32"/>
      <c r="LMO79" s="32"/>
      <c r="LMP79" s="32"/>
      <c r="LMQ79" s="32"/>
      <c r="LMR79" s="32"/>
      <c r="LMS79" s="32"/>
      <c r="LMT79" s="32"/>
      <c r="LMU79" s="32"/>
      <c r="LMV79" s="32"/>
      <c r="LMW79" s="32"/>
      <c r="LMX79" s="32"/>
      <c r="LMY79" s="32"/>
      <c r="LMZ79" s="32"/>
      <c r="LNA79" s="32"/>
      <c r="LNB79" s="32"/>
      <c r="LNC79" s="32"/>
      <c r="LND79" s="32"/>
      <c r="LNE79" s="32"/>
      <c r="LNF79" s="32"/>
      <c r="LNG79" s="32"/>
      <c r="LNH79" s="32"/>
      <c r="LNI79" s="32"/>
      <c r="LNJ79" s="32"/>
      <c r="LNK79" s="32"/>
      <c r="LNL79" s="32"/>
      <c r="LNM79" s="32"/>
      <c r="LNN79" s="32"/>
      <c r="LNO79" s="32"/>
      <c r="LNP79" s="32"/>
      <c r="LNQ79" s="32"/>
      <c r="LNR79" s="32"/>
      <c r="LNS79" s="32"/>
      <c r="LNT79" s="32"/>
      <c r="LNU79" s="32"/>
      <c r="LNV79" s="32"/>
      <c r="LNW79" s="32"/>
      <c r="LNX79" s="32"/>
      <c r="LNY79" s="32"/>
      <c r="LNZ79" s="32"/>
      <c r="LOA79" s="32"/>
      <c r="LOB79" s="32"/>
      <c r="LOC79" s="32"/>
      <c r="LOD79" s="32"/>
      <c r="LOE79" s="32"/>
      <c r="LOF79" s="32"/>
      <c r="LOG79" s="32"/>
      <c r="LOH79" s="32"/>
      <c r="LOI79" s="32"/>
      <c r="LOJ79" s="32"/>
      <c r="LOK79" s="32"/>
      <c r="LOL79" s="32"/>
      <c r="LOM79" s="32"/>
      <c r="LON79" s="32"/>
      <c r="LOO79" s="32"/>
      <c r="LOP79" s="32"/>
      <c r="LOQ79" s="32"/>
      <c r="LOR79" s="32"/>
      <c r="LOS79" s="32"/>
      <c r="LOT79" s="32"/>
      <c r="LOU79" s="32"/>
      <c r="LOV79" s="32"/>
      <c r="LOW79" s="32"/>
      <c r="LOX79" s="32"/>
      <c r="LOY79" s="32"/>
      <c r="LOZ79" s="32"/>
      <c r="LPA79" s="32"/>
      <c r="LPB79" s="32"/>
      <c r="LPC79" s="32"/>
      <c r="LPD79" s="32"/>
      <c r="LPE79" s="32"/>
      <c r="LPF79" s="32"/>
      <c r="LPG79" s="32"/>
      <c r="LPH79" s="32"/>
      <c r="LPI79" s="32"/>
      <c r="LPJ79" s="32"/>
      <c r="LPK79" s="32"/>
      <c r="LPL79" s="32"/>
      <c r="LPM79" s="32"/>
      <c r="LPN79" s="32"/>
      <c r="LPO79" s="32"/>
      <c r="LPP79" s="32"/>
      <c r="LPQ79" s="32"/>
      <c r="LPR79" s="32"/>
      <c r="LPS79" s="32"/>
      <c r="LPT79" s="32"/>
      <c r="LPU79" s="32"/>
      <c r="LPV79" s="32"/>
      <c r="LPW79" s="32"/>
      <c r="LPX79" s="32"/>
      <c r="LPY79" s="32"/>
      <c r="LPZ79" s="32"/>
      <c r="LQA79" s="32"/>
      <c r="LQB79" s="32"/>
      <c r="LQC79" s="32"/>
      <c r="LQD79" s="32"/>
      <c r="LQE79" s="32"/>
      <c r="LQF79" s="32"/>
      <c r="LQG79" s="32"/>
      <c r="LQH79" s="32"/>
      <c r="LQI79" s="32"/>
      <c r="LQJ79" s="32"/>
      <c r="LQK79" s="32"/>
      <c r="LQL79" s="32"/>
      <c r="LQM79" s="32"/>
      <c r="LQN79" s="32"/>
      <c r="LQO79" s="32"/>
      <c r="LQP79" s="32"/>
      <c r="LQQ79" s="32"/>
      <c r="LQR79" s="32"/>
      <c r="LQS79" s="32"/>
      <c r="LQT79" s="32"/>
      <c r="LQU79" s="32"/>
      <c r="LQV79" s="32"/>
      <c r="LQW79" s="32"/>
      <c r="LQX79" s="32"/>
      <c r="LQY79" s="32"/>
      <c r="LQZ79" s="32"/>
      <c r="LRA79" s="32"/>
      <c r="LRB79" s="32"/>
      <c r="LRC79" s="32"/>
      <c r="LRD79" s="32"/>
      <c r="LRE79" s="32"/>
      <c r="LRF79" s="32"/>
      <c r="LRG79" s="32"/>
      <c r="LRH79" s="32"/>
      <c r="LRI79" s="32"/>
      <c r="LRJ79" s="32"/>
      <c r="LRK79" s="32"/>
      <c r="LRL79" s="32"/>
      <c r="LRM79" s="32"/>
      <c r="LRN79" s="32"/>
      <c r="LRO79" s="32"/>
      <c r="LRP79" s="32"/>
      <c r="LRQ79" s="32"/>
      <c r="LRR79" s="32"/>
      <c r="LRS79" s="32"/>
      <c r="LRT79" s="32"/>
      <c r="LRU79" s="32"/>
      <c r="LRV79" s="32"/>
      <c r="LRW79" s="32"/>
      <c r="LRX79" s="32"/>
      <c r="LRY79" s="32"/>
      <c r="LRZ79" s="32"/>
      <c r="LSA79" s="32"/>
      <c r="LSB79" s="32"/>
      <c r="LSC79" s="32"/>
      <c r="LSD79" s="32"/>
      <c r="LSE79" s="32"/>
      <c r="LSF79" s="32"/>
      <c r="LSG79" s="32"/>
      <c r="LSH79" s="32"/>
      <c r="LSI79" s="32"/>
      <c r="LSJ79" s="32"/>
      <c r="LSK79" s="32"/>
      <c r="LSL79" s="32"/>
      <c r="LSM79" s="32"/>
      <c r="LSN79" s="32"/>
      <c r="LSO79" s="32"/>
      <c r="LSP79" s="32"/>
      <c r="LSQ79" s="32"/>
      <c r="LSR79" s="32"/>
      <c r="LSS79" s="32"/>
      <c r="LST79" s="32"/>
      <c r="LSU79" s="32"/>
      <c r="LSV79" s="32"/>
      <c r="LSW79" s="32"/>
      <c r="LSX79" s="32"/>
      <c r="LSY79" s="32"/>
      <c r="LSZ79" s="32"/>
      <c r="LTA79" s="32"/>
      <c r="LTB79" s="32"/>
      <c r="LTC79" s="32"/>
      <c r="LTD79" s="32"/>
      <c r="LTE79" s="32"/>
      <c r="LTF79" s="32"/>
      <c r="LTG79" s="32"/>
      <c r="LTH79" s="32"/>
      <c r="LTI79" s="32"/>
      <c r="LTJ79" s="32"/>
      <c r="LTK79" s="32"/>
      <c r="LTL79" s="32"/>
      <c r="LTM79" s="32"/>
      <c r="LTN79" s="32"/>
      <c r="LTO79" s="32"/>
      <c r="LTP79" s="32"/>
      <c r="LTQ79" s="32"/>
      <c r="LTR79" s="32"/>
      <c r="LTS79" s="32"/>
      <c r="LTT79" s="32"/>
      <c r="LTU79" s="32"/>
      <c r="LTV79" s="32"/>
      <c r="LTW79" s="32"/>
      <c r="LTX79" s="32"/>
      <c r="LTY79" s="32"/>
      <c r="LTZ79" s="32"/>
      <c r="LUA79" s="32"/>
      <c r="LUB79" s="32"/>
      <c r="LUC79" s="32"/>
      <c r="LUD79" s="32"/>
      <c r="LUE79" s="32"/>
      <c r="LUF79" s="32"/>
      <c r="LUG79" s="32"/>
      <c r="LUH79" s="32"/>
      <c r="LUI79" s="32"/>
      <c r="LUJ79" s="32"/>
      <c r="LUK79" s="32"/>
      <c r="LUL79" s="32"/>
      <c r="LUM79" s="32"/>
      <c r="LUN79" s="32"/>
      <c r="LUO79" s="32"/>
      <c r="LUP79" s="32"/>
      <c r="LUQ79" s="32"/>
      <c r="LUR79" s="32"/>
      <c r="LUS79" s="32"/>
      <c r="LUT79" s="32"/>
      <c r="LUU79" s="32"/>
      <c r="LUV79" s="32"/>
      <c r="LUW79" s="32"/>
      <c r="LUX79" s="32"/>
      <c r="LUY79" s="32"/>
      <c r="LUZ79" s="32"/>
      <c r="LVA79" s="32"/>
      <c r="LVB79" s="32"/>
      <c r="LVC79" s="32"/>
      <c r="LVD79" s="32"/>
      <c r="LVE79" s="32"/>
      <c r="LVF79" s="32"/>
      <c r="LVG79" s="32"/>
      <c r="LVH79" s="32"/>
      <c r="LVI79" s="32"/>
      <c r="LVJ79" s="32"/>
      <c r="LVK79" s="32"/>
      <c r="LVL79" s="32"/>
      <c r="LVM79" s="32"/>
      <c r="LVN79" s="32"/>
      <c r="LVO79" s="32"/>
      <c r="LVP79" s="32"/>
      <c r="LVQ79" s="32"/>
      <c r="LVR79" s="32"/>
      <c r="LVS79" s="32"/>
      <c r="LVT79" s="32"/>
      <c r="LVU79" s="32"/>
      <c r="LVV79" s="32"/>
      <c r="LVW79" s="32"/>
      <c r="LVX79" s="32"/>
      <c r="LVY79" s="32"/>
      <c r="LVZ79" s="32"/>
      <c r="LWA79" s="32"/>
      <c r="LWB79" s="32"/>
      <c r="LWC79" s="32"/>
      <c r="LWD79" s="32"/>
      <c r="LWE79" s="32"/>
      <c r="LWF79" s="32"/>
      <c r="LWG79" s="32"/>
      <c r="LWH79" s="32"/>
      <c r="LWI79" s="32"/>
      <c r="LWJ79" s="32"/>
      <c r="LWK79" s="32"/>
      <c r="LWL79" s="32"/>
      <c r="LWM79" s="32"/>
      <c r="LWN79" s="32"/>
      <c r="LWO79" s="32"/>
      <c r="LWP79" s="32"/>
      <c r="LWQ79" s="32"/>
      <c r="LWR79" s="32"/>
      <c r="LWS79" s="32"/>
      <c r="LWT79" s="32"/>
      <c r="LWU79" s="32"/>
      <c r="LWV79" s="32"/>
      <c r="LWW79" s="32"/>
      <c r="LWX79" s="32"/>
      <c r="LWY79" s="32"/>
      <c r="LWZ79" s="32"/>
      <c r="LXA79" s="32"/>
      <c r="LXB79" s="32"/>
      <c r="LXC79" s="32"/>
      <c r="LXD79" s="32"/>
      <c r="LXE79" s="32"/>
      <c r="LXF79" s="32"/>
      <c r="LXG79" s="32"/>
      <c r="LXH79" s="32"/>
      <c r="LXI79" s="32"/>
      <c r="LXJ79" s="32"/>
      <c r="LXK79" s="32"/>
      <c r="LXL79" s="32"/>
      <c r="LXM79" s="32"/>
      <c r="LXN79" s="32"/>
      <c r="LXO79" s="32"/>
      <c r="LXP79" s="32"/>
      <c r="LXQ79" s="32"/>
      <c r="LXR79" s="32"/>
      <c r="LXS79" s="32"/>
      <c r="LXT79" s="32"/>
      <c r="LXU79" s="32"/>
      <c r="LXV79" s="32"/>
      <c r="LXW79" s="32"/>
      <c r="LXX79" s="32"/>
      <c r="LXY79" s="32"/>
      <c r="LXZ79" s="32"/>
      <c r="LYA79" s="32"/>
      <c r="LYB79" s="32"/>
      <c r="LYC79" s="32"/>
      <c r="LYD79" s="32"/>
      <c r="LYE79" s="32"/>
      <c r="LYF79" s="32"/>
      <c r="LYG79" s="32"/>
      <c r="LYH79" s="32"/>
      <c r="LYI79" s="32"/>
      <c r="LYJ79" s="32"/>
      <c r="LYK79" s="32"/>
      <c r="LYL79" s="32"/>
      <c r="LYM79" s="32"/>
      <c r="LYN79" s="32"/>
      <c r="LYO79" s="32"/>
      <c r="LYP79" s="32"/>
      <c r="LYQ79" s="32"/>
      <c r="LYR79" s="32"/>
      <c r="LYS79" s="32"/>
      <c r="LYT79" s="32"/>
      <c r="LYU79" s="32"/>
      <c r="LYV79" s="32"/>
      <c r="LYW79" s="32"/>
      <c r="LYX79" s="32"/>
      <c r="LYY79" s="32"/>
      <c r="LYZ79" s="32"/>
      <c r="LZA79" s="32"/>
      <c r="LZB79" s="32"/>
      <c r="LZC79" s="32"/>
      <c r="LZD79" s="32"/>
      <c r="LZE79" s="32"/>
      <c r="LZF79" s="32"/>
      <c r="LZG79" s="32"/>
      <c r="LZH79" s="32"/>
      <c r="LZI79" s="32"/>
      <c r="LZJ79" s="32"/>
      <c r="LZK79" s="32"/>
      <c r="LZL79" s="32"/>
      <c r="LZM79" s="32"/>
      <c r="LZN79" s="32"/>
      <c r="LZO79" s="32"/>
      <c r="LZP79" s="32"/>
      <c r="LZQ79" s="32"/>
      <c r="LZR79" s="32"/>
      <c r="LZS79" s="32"/>
      <c r="LZT79" s="32"/>
      <c r="LZU79" s="32"/>
      <c r="LZV79" s="32"/>
      <c r="LZW79" s="32"/>
      <c r="LZX79" s="32"/>
      <c r="LZY79" s="32"/>
      <c r="LZZ79" s="32"/>
      <c r="MAA79" s="32"/>
      <c r="MAB79" s="32"/>
      <c r="MAC79" s="32"/>
      <c r="MAD79" s="32"/>
      <c r="MAE79" s="32"/>
      <c r="MAF79" s="32"/>
      <c r="MAG79" s="32"/>
      <c r="MAH79" s="32"/>
      <c r="MAI79" s="32"/>
      <c r="MAJ79" s="32"/>
      <c r="MAK79" s="32"/>
      <c r="MAL79" s="32"/>
      <c r="MAM79" s="32"/>
      <c r="MAN79" s="32"/>
      <c r="MAO79" s="32"/>
      <c r="MAP79" s="32"/>
      <c r="MAQ79" s="32"/>
      <c r="MAR79" s="32"/>
      <c r="MAS79" s="32"/>
      <c r="MAT79" s="32"/>
      <c r="MAU79" s="32"/>
      <c r="MAV79" s="32"/>
      <c r="MAW79" s="32"/>
      <c r="MAX79" s="32"/>
      <c r="MAY79" s="32"/>
      <c r="MAZ79" s="32"/>
      <c r="MBA79" s="32"/>
      <c r="MBB79" s="32"/>
      <c r="MBC79" s="32"/>
      <c r="MBD79" s="32"/>
      <c r="MBE79" s="32"/>
      <c r="MBF79" s="32"/>
      <c r="MBG79" s="32"/>
      <c r="MBH79" s="32"/>
      <c r="MBI79" s="32"/>
      <c r="MBJ79" s="32"/>
      <c r="MBK79" s="32"/>
      <c r="MBL79" s="32"/>
      <c r="MBM79" s="32"/>
      <c r="MBN79" s="32"/>
      <c r="MBO79" s="32"/>
      <c r="MBP79" s="32"/>
      <c r="MBQ79" s="32"/>
      <c r="MBR79" s="32"/>
      <c r="MBS79" s="32"/>
      <c r="MBT79" s="32"/>
      <c r="MBU79" s="32"/>
      <c r="MBV79" s="32"/>
      <c r="MBW79" s="32"/>
      <c r="MBX79" s="32"/>
      <c r="MBY79" s="32"/>
      <c r="MBZ79" s="32"/>
      <c r="MCA79" s="32"/>
      <c r="MCB79" s="32"/>
      <c r="MCC79" s="32"/>
      <c r="MCD79" s="32"/>
      <c r="MCE79" s="32"/>
      <c r="MCF79" s="32"/>
      <c r="MCG79" s="32"/>
      <c r="MCH79" s="32"/>
      <c r="MCI79" s="32"/>
      <c r="MCJ79" s="32"/>
      <c r="MCK79" s="32"/>
      <c r="MCL79" s="32"/>
      <c r="MCM79" s="32"/>
      <c r="MCN79" s="32"/>
      <c r="MCO79" s="32"/>
      <c r="MCP79" s="32"/>
      <c r="MCQ79" s="32"/>
      <c r="MCR79" s="32"/>
      <c r="MCS79" s="32"/>
      <c r="MCT79" s="32"/>
      <c r="MCU79" s="32"/>
      <c r="MCV79" s="32"/>
      <c r="MCW79" s="32"/>
      <c r="MCX79" s="32"/>
      <c r="MCY79" s="32"/>
      <c r="MCZ79" s="32"/>
      <c r="MDA79" s="32"/>
      <c r="MDB79" s="32"/>
      <c r="MDC79" s="32"/>
      <c r="MDD79" s="32"/>
      <c r="MDE79" s="32"/>
      <c r="MDF79" s="32"/>
      <c r="MDG79" s="32"/>
      <c r="MDH79" s="32"/>
      <c r="MDI79" s="32"/>
      <c r="MDJ79" s="32"/>
      <c r="MDK79" s="32"/>
      <c r="MDL79" s="32"/>
      <c r="MDM79" s="32"/>
      <c r="MDN79" s="32"/>
      <c r="MDO79" s="32"/>
      <c r="MDP79" s="32"/>
      <c r="MDQ79" s="32"/>
      <c r="MDR79" s="32"/>
      <c r="MDS79" s="32"/>
      <c r="MDT79" s="32"/>
      <c r="MDU79" s="32"/>
      <c r="MDV79" s="32"/>
      <c r="MDW79" s="32"/>
      <c r="MDX79" s="32"/>
      <c r="MDY79" s="32"/>
      <c r="MDZ79" s="32"/>
      <c r="MEA79" s="32"/>
      <c r="MEB79" s="32"/>
      <c r="MEC79" s="32"/>
      <c r="MED79" s="32"/>
      <c r="MEE79" s="32"/>
      <c r="MEF79" s="32"/>
      <c r="MEG79" s="32"/>
      <c r="MEH79" s="32"/>
      <c r="MEI79" s="32"/>
      <c r="MEJ79" s="32"/>
      <c r="MEK79" s="32"/>
      <c r="MEL79" s="32"/>
      <c r="MEM79" s="32"/>
      <c r="MEN79" s="32"/>
      <c r="MEO79" s="32"/>
      <c r="MEP79" s="32"/>
      <c r="MEQ79" s="32"/>
      <c r="MER79" s="32"/>
      <c r="MES79" s="32"/>
      <c r="MET79" s="32"/>
      <c r="MEU79" s="32"/>
      <c r="MEV79" s="32"/>
      <c r="MEW79" s="32"/>
      <c r="MEX79" s="32"/>
      <c r="MEY79" s="32"/>
      <c r="MEZ79" s="32"/>
      <c r="MFA79" s="32"/>
      <c r="MFB79" s="32"/>
      <c r="MFC79" s="32"/>
      <c r="MFD79" s="32"/>
      <c r="MFE79" s="32"/>
      <c r="MFF79" s="32"/>
      <c r="MFG79" s="32"/>
      <c r="MFH79" s="32"/>
      <c r="MFI79" s="32"/>
      <c r="MFJ79" s="32"/>
      <c r="MFK79" s="32"/>
      <c r="MFL79" s="32"/>
      <c r="MFM79" s="32"/>
      <c r="MFN79" s="32"/>
      <c r="MFO79" s="32"/>
      <c r="MFP79" s="32"/>
      <c r="MFQ79" s="32"/>
      <c r="MFR79" s="32"/>
      <c r="MFS79" s="32"/>
      <c r="MFT79" s="32"/>
      <c r="MFU79" s="32"/>
      <c r="MFV79" s="32"/>
      <c r="MFW79" s="32"/>
      <c r="MFX79" s="32"/>
      <c r="MFY79" s="32"/>
      <c r="MFZ79" s="32"/>
      <c r="MGA79" s="32"/>
      <c r="MGB79" s="32"/>
      <c r="MGC79" s="32"/>
      <c r="MGD79" s="32"/>
      <c r="MGE79" s="32"/>
      <c r="MGF79" s="32"/>
      <c r="MGG79" s="32"/>
      <c r="MGH79" s="32"/>
      <c r="MGI79" s="32"/>
      <c r="MGJ79" s="32"/>
      <c r="MGK79" s="32"/>
      <c r="MGL79" s="32"/>
      <c r="MGM79" s="32"/>
      <c r="MGN79" s="32"/>
      <c r="MGO79" s="32"/>
      <c r="MGP79" s="32"/>
      <c r="MGQ79" s="32"/>
      <c r="MGR79" s="32"/>
      <c r="MGS79" s="32"/>
      <c r="MGT79" s="32"/>
      <c r="MGU79" s="32"/>
      <c r="MGV79" s="32"/>
      <c r="MGW79" s="32"/>
      <c r="MGX79" s="32"/>
      <c r="MGY79" s="32"/>
      <c r="MGZ79" s="32"/>
      <c r="MHA79" s="32"/>
      <c r="MHB79" s="32"/>
      <c r="MHC79" s="32"/>
      <c r="MHD79" s="32"/>
      <c r="MHE79" s="32"/>
      <c r="MHF79" s="32"/>
      <c r="MHG79" s="32"/>
      <c r="MHH79" s="32"/>
      <c r="MHI79" s="32"/>
      <c r="MHJ79" s="32"/>
      <c r="MHK79" s="32"/>
      <c r="MHL79" s="32"/>
      <c r="MHM79" s="32"/>
      <c r="MHN79" s="32"/>
      <c r="MHO79" s="32"/>
      <c r="MHP79" s="32"/>
      <c r="MHQ79" s="32"/>
      <c r="MHR79" s="32"/>
      <c r="MHS79" s="32"/>
      <c r="MHT79" s="32"/>
      <c r="MHU79" s="32"/>
      <c r="MHV79" s="32"/>
      <c r="MHW79" s="32"/>
      <c r="MHX79" s="32"/>
      <c r="MHY79" s="32"/>
      <c r="MHZ79" s="32"/>
      <c r="MIA79" s="32"/>
      <c r="MIB79" s="32"/>
      <c r="MIC79" s="32"/>
      <c r="MID79" s="32"/>
      <c r="MIE79" s="32"/>
      <c r="MIF79" s="32"/>
      <c r="MIG79" s="32"/>
      <c r="MIH79" s="32"/>
      <c r="MII79" s="32"/>
      <c r="MIJ79" s="32"/>
      <c r="MIK79" s="32"/>
      <c r="MIL79" s="32"/>
      <c r="MIM79" s="32"/>
      <c r="MIN79" s="32"/>
      <c r="MIO79" s="32"/>
      <c r="MIP79" s="32"/>
      <c r="MIQ79" s="32"/>
      <c r="MIR79" s="32"/>
      <c r="MIS79" s="32"/>
      <c r="MIT79" s="32"/>
      <c r="MIU79" s="32"/>
      <c r="MIV79" s="32"/>
      <c r="MIW79" s="32"/>
      <c r="MIX79" s="32"/>
      <c r="MIY79" s="32"/>
      <c r="MIZ79" s="32"/>
      <c r="MJA79" s="32"/>
      <c r="MJB79" s="32"/>
      <c r="MJC79" s="32"/>
      <c r="MJD79" s="32"/>
      <c r="MJE79" s="32"/>
      <c r="MJF79" s="32"/>
      <c r="MJG79" s="32"/>
      <c r="MJH79" s="32"/>
      <c r="MJI79" s="32"/>
      <c r="MJJ79" s="32"/>
      <c r="MJK79" s="32"/>
      <c r="MJL79" s="32"/>
      <c r="MJM79" s="32"/>
      <c r="MJN79" s="32"/>
      <c r="MJO79" s="32"/>
      <c r="MJP79" s="32"/>
      <c r="MJQ79" s="32"/>
      <c r="MJR79" s="32"/>
      <c r="MJS79" s="32"/>
      <c r="MJT79" s="32"/>
      <c r="MJU79" s="32"/>
      <c r="MJV79" s="32"/>
      <c r="MJW79" s="32"/>
      <c r="MJX79" s="32"/>
      <c r="MJY79" s="32"/>
      <c r="MJZ79" s="32"/>
      <c r="MKA79" s="32"/>
      <c r="MKB79" s="32"/>
      <c r="MKC79" s="32"/>
      <c r="MKD79" s="32"/>
      <c r="MKE79" s="32"/>
      <c r="MKF79" s="32"/>
      <c r="MKG79" s="32"/>
      <c r="MKH79" s="32"/>
      <c r="MKI79" s="32"/>
      <c r="MKJ79" s="32"/>
      <c r="MKK79" s="32"/>
      <c r="MKL79" s="32"/>
      <c r="MKM79" s="32"/>
      <c r="MKN79" s="32"/>
      <c r="MKO79" s="32"/>
      <c r="MKP79" s="32"/>
      <c r="MKQ79" s="32"/>
      <c r="MKR79" s="32"/>
      <c r="MKS79" s="32"/>
      <c r="MKT79" s="32"/>
      <c r="MKU79" s="32"/>
      <c r="MKV79" s="32"/>
      <c r="MKW79" s="32"/>
      <c r="MKX79" s="32"/>
      <c r="MKY79" s="32"/>
      <c r="MKZ79" s="32"/>
      <c r="MLA79" s="32"/>
      <c r="MLB79" s="32"/>
      <c r="MLC79" s="32"/>
      <c r="MLD79" s="32"/>
      <c r="MLE79" s="32"/>
      <c r="MLF79" s="32"/>
      <c r="MLG79" s="32"/>
      <c r="MLH79" s="32"/>
      <c r="MLI79" s="32"/>
      <c r="MLJ79" s="32"/>
      <c r="MLK79" s="32"/>
      <c r="MLL79" s="32"/>
      <c r="MLM79" s="32"/>
      <c r="MLN79" s="32"/>
      <c r="MLO79" s="32"/>
      <c r="MLP79" s="32"/>
      <c r="MLQ79" s="32"/>
      <c r="MLR79" s="32"/>
      <c r="MLS79" s="32"/>
      <c r="MLT79" s="32"/>
      <c r="MLU79" s="32"/>
      <c r="MLV79" s="32"/>
      <c r="MLW79" s="32"/>
      <c r="MLX79" s="32"/>
      <c r="MLY79" s="32"/>
      <c r="MLZ79" s="32"/>
      <c r="MMA79" s="32"/>
      <c r="MMB79" s="32"/>
      <c r="MMC79" s="32"/>
      <c r="MMD79" s="32"/>
      <c r="MME79" s="32"/>
      <c r="MMF79" s="32"/>
      <c r="MMG79" s="32"/>
      <c r="MMH79" s="32"/>
      <c r="MMI79" s="32"/>
      <c r="MMJ79" s="32"/>
      <c r="MMK79" s="32"/>
      <c r="MML79" s="32"/>
      <c r="MMM79" s="32"/>
      <c r="MMN79" s="32"/>
      <c r="MMO79" s="32"/>
      <c r="MMP79" s="32"/>
      <c r="MMQ79" s="32"/>
      <c r="MMR79" s="32"/>
      <c r="MMS79" s="32"/>
      <c r="MMT79" s="32"/>
      <c r="MMU79" s="32"/>
      <c r="MMV79" s="32"/>
      <c r="MMW79" s="32"/>
      <c r="MMX79" s="32"/>
      <c r="MMY79" s="32"/>
      <c r="MMZ79" s="32"/>
      <c r="MNA79" s="32"/>
      <c r="MNB79" s="32"/>
      <c r="MNC79" s="32"/>
      <c r="MND79" s="32"/>
      <c r="MNE79" s="32"/>
      <c r="MNF79" s="32"/>
      <c r="MNG79" s="32"/>
      <c r="MNH79" s="32"/>
      <c r="MNI79" s="32"/>
      <c r="MNJ79" s="32"/>
      <c r="MNK79" s="32"/>
      <c r="MNL79" s="32"/>
      <c r="MNM79" s="32"/>
      <c r="MNN79" s="32"/>
      <c r="MNO79" s="32"/>
      <c r="MNP79" s="32"/>
      <c r="MNQ79" s="32"/>
      <c r="MNR79" s="32"/>
      <c r="MNS79" s="32"/>
      <c r="MNT79" s="32"/>
      <c r="MNU79" s="32"/>
      <c r="MNV79" s="32"/>
      <c r="MNW79" s="32"/>
      <c r="MNX79" s="32"/>
      <c r="MNY79" s="32"/>
      <c r="MNZ79" s="32"/>
      <c r="MOA79" s="32"/>
      <c r="MOB79" s="32"/>
      <c r="MOC79" s="32"/>
      <c r="MOD79" s="32"/>
      <c r="MOE79" s="32"/>
      <c r="MOF79" s="32"/>
      <c r="MOG79" s="32"/>
      <c r="MOH79" s="32"/>
      <c r="MOI79" s="32"/>
      <c r="MOJ79" s="32"/>
      <c r="MOK79" s="32"/>
      <c r="MOL79" s="32"/>
      <c r="MOM79" s="32"/>
      <c r="MON79" s="32"/>
      <c r="MOO79" s="32"/>
      <c r="MOP79" s="32"/>
      <c r="MOQ79" s="32"/>
      <c r="MOR79" s="32"/>
      <c r="MOS79" s="32"/>
      <c r="MOT79" s="32"/>
      <c r="MOU79" s="32"/>
      <c r="MOV79" s="32"/>
      <c r="MOW79" s="32"/>
      <c r="MOX79" s="32"/>
      <c r="MOY79" s="32"/>
      <c r="MOZ79" s="32"/>
      <c r="MPA79" s="32"/>
      <c r="MPB79" s="32"/>
      <c r="MPC79" s="32"/>
      <c r="MPD79" s="32"/>
      <c r="MPE79" s="32"/>
      <c r="MPF79" s="32"/>
      <c r="MPG79" s="32"/>
      <c r="MPH79" s="32"/>
      <c r="MPI79" s="32"/>
      <c r="MPJ79" s="32"/>
      <c r="MPK79" s="32"/>
      <c r="MPL79" s="32"/>
      <c r="MPM79" s="32"/>
      <c r="MPN79" s="32"/>
      <c r="MPO79" s="32"/>
      <c r="MPP79" s="32"/>
      <c r="MPQ79" s="32"/>
      <c r="MPR79" s="32"/>
      <c r="MPS79" s="32"/>
      <c r="MPT79" s="32"/>
      <c r="MPU79" s="32"/>
      <c r="MPV79" s="32"/>
      <c r="MPW79" s="32"/>
      <c r="MPX79" s="32"/>
      <c r="MPY79" s="32"/>
      <c r="MPZ79" s="32"/>
      <c r="MQA79" s="32"/>
      <c r="MQB79" s="32"/>
      <c r="MQC79" s="32"/>
      <c r="MQD79" s="32"/>
      <c r="MQE79" s="32"/>
      <c r="MQF79" s="32"/>
      <c r="MQG79" s="32"/>
      <c r="MQH79" s="32"/>
      <c r="MQI79" s="32"/>
      <c r="MQJ79" s="32"/>
      <c r="MQK79" s="32"/>
      <c r="MQL79" s="32"/>
      <c r="MQM79" s="32"/>
      <c r="MQN79" s="32"/>
      <c r="MQO79" s="32"/>
      <c r="MQP79" s="32"/>
      <c r="MQQ79" s="32"/>
      <c r="MQR79" s="32"/>
      <c r="MQS79" s="32"/>
      <c r="MQT79" s="32"/>
      <c r="MQU79" s="32"/>
      <c r="MQV79" s="32"/>
      <c r="MQW79" s="32"/>
      <c r="MQX79" s="32"/>
      <c r="MQY79" s="32"/>
      <c r="MQZ79" s="32"/>
      <c r="MRA79" s="32"/>
      <c r="MRB79" s="32"/>
      <c r="MRC79" s="32"/>
      <c r="MRD79" s="32"/>
      <c r="MRE79" s="32"/>
      <c r="MRF79" s="32"/>
      <c r="MRG79" s="32"/>
      <c r="MRH79" s="32"/>
      <c r="MRI79" s="32"/>
      <c r="MRJ79" s="32"/>
      <c r="MRK79" s="32"/>
      <c r="MRL79" s="32"/>
      <c r="MRM79" s="32"/>
      <c r="MRN79" s="32"/>
      <c r="MRO79" s="32"/>
      <c r="MRP79" s="32"/>
      <c r="MRQ79" s="32"/>
      <c r="MRR79" s="32"/>
      <c r="MRS79" s="32"/>
      <c r="MRT79" s="32"/>
      <c r="MRU79" s="32"/>
      <c r="MRV79" s="32"/>
      <c r="MRW79" s="32"/>
      <c r="MRX79" s="32"/>
      <c r="MRY79" s="32"/>
      <c r="MRZ79" s="32"/>
      <c r="MSA79" s="32"/>
      <c r="MSB79" s="32"/>
      <c r="MSC79" s="32"/>
      <c r="MSD79" s="32"/>
      <c r="MSE79" s="32"/>
      <c r="MSF79" s="32"/>
      <c r="MSG79" s="32"/>
      <c r="MSH79" s="32"/>
      <c r="MSI79" s="32"/>
      <c r="MSJ79" s="32"/>
      <c r="MSK79" s="32"/>
      <c r="MSL79" s="32"/>
      <c r="MSM79" s="32"/>
      <c r="MSN79" s="32"/>
      <c r="MSO79" s="32"/>
      <c r="MSP79" s="32"/>
      <c r="MSQ79" s="32"/>
      <c r="MSR79" s="32"/>
      <c r="MSS79" s="32"/>
      <c r="MST79" s="32"/>
      <c r="MSU79" s="32"/>
      <c r="MSV79" s="32"/>
      <c r="MSW79" s="32"/>
      <c r="MSX79" s="32"/>
      <c r="MSY79" s="32"/>
      <c r="MSZ79" s="32"/>
      <c r="MTA79" s="32"/>
      <c r="MTB79" s="32"/>
      <c r="MTC79" s="32"/>
      <c r="MTD79" s="32"/>
      <c r="MTE79" s="32"/>
      <c r="MTF79" s="32"/>
      <c r="MTG79" s="32"/>
      <c r="MTH79" s="32"/>
      <c r="MTI79" s="32"/>
      <c r="MTJ79" s="32"/>
      <c r="MTK79" s="32"/>
      <c r="MTL79" s="32"/>
      <c r="MTM79" s="32"/>
      <c r="MTN79" s="32"/>
      <c r="MTO79" s="32"/>
      <c r="MTP79" s="32"/>
      <c r="MTQ79" s="32"/>
      <c r="MTR79" s="32"/>
      <c r="MTS79" s="32"/>
      <c r="MTT79" s="32"/>
      <c r="MTU79" s="32"/>
      <c r="MTV79" s="32"/>
      <c r="MTW79" s="32"/>
      <c r="MTX79" s="32"/>
      <c r="MTY79" s="32"/>
      <c r="MTZ79" s="32"/>
      <c r="MUA79" s="32"/>
      <c r="MUB79" s="32"/>
      <c r="MUC79" s="32"/>
      <c r="MUD79" s="32"/>
      <c r="MUE79" s="32"/>
      <c r="MUF79" s="32"/>
      <c r="MUG79" s="32"/>
      <c r="MUH79" s="32"/>
      <c r="MUI79" s="32"/>
      <c r="MUJ79" s="32"/>
      <c r="MUK79" s="32"/>
      <c r="MUL79" s="32"/>
      <c r="MUM79" s="32"/>
      <c r="MUN79" s="32"/>
      <c r="MUO79" s="32"/>
      <c r="MUP79" s="32"/>
      <c r="MUQ79" s="32"/>
      <c r="MUR79" s="32"/>
      <c r="MUS79" s="32"/>
      <c r="MUT79" s="32"/>
      <c r="MUU79" s="32"/>
      <c r="MUV79" s="32"/>
      <c r="MUW79" s="32"/>
      <c r="MUX79" s="32"/>
      <c r="MUY79" s="32"/>
      <c r="MUZ79" s="32"/>
      <c r="MVA79" s="32"/>
      <c r="MVB79" s="32"/>
      <c r="MVC79" s="32"/>
      <c r="MVD79" s="32"/>
      <c r="MVE79" s="32"/>
      <c r="MVF79" s="32"/>
      <c r="MVG79" s="32"/>
      <c r="MVH79" s="32"/>
      <c r="MVI79" s="32"/>
      <c r="MVJ79" s="32"/>
      <c r="MVK79" s="32"/>
      <c r="MVL79" s="32"/>
      <c r="MVM79" s="32"/>
      <c r="MVN79" s="32"/>
      <c r="MVO79" s="32"/>
      <c r="MVP79" s="32"/>
      <c r="MVQ79" s="32"/>
      <c r="MVR79" s="32"/>
      <c r="MVS79" s="32"/>
      <c r="MVT79" s="32"/>
      <c r="MVU79" s="32"/>
      <c r="MVV79" s="32"/>
      <c r="MVW79" s="32"/>
      <c r="MVX79" s="32"/>
      <c r="MVY79" s="32"/>
      <c r="MVZ79" s="32"/>
      <c r="MWA79" s="32"/>
      <c r="MWB79" s="32"/>
      <c r="MWC79" s="32"/>
      <c r="MWD79" s="32"/>
      <c r="MWE79" s="32"/>
      <c r="MWF79" s="32"/>
      <c r="MWG79" s="32"/>
      <c r="MWH79" s="32"/>
      <c r="MWI79" s="32"/>
      <c r="MWJ79" s="32"/>
      <c r="MWK79" s="32"/>
      <c r="MWL79" s="32"/>
      <c r="MWM79" s="32"/>
      <c r="MWN79" s="32"/>
      <c r="MWO79" s="32"/>
      <c r="MWP79" s="32"/>
      <c r="MWQ79" s="32"/>
      <c r="MWR79" s="32"/>
      <c r="MWS79" s="32"/>
      <c r="MWT79" s="32"/>
      <c r="MWU79" s="32"/>
      <c r="MWV79" s="32"/>
      <c r="MWW79" s="32"/>
      <c r="MWX79" s="32"/>
      <c r="MWY79" s="32"/>
      <c r="MWZ79" s="32"/>
      <c r="MXA79" s="32"/>
      <c r="MXB79" s="32"/>
      <c r="MXC79" s="32"/>
      <c r="MXD79" s="32"/>
      <c r="MXE79" s="32"/>
      <c r="MXF79" s="32"/>
      <c r="MXG79" s="32"/>
      <c r="MXH79" s="32"/>
      <c r="MXI79" s="32"/>
      <c r="MXJ79" s="32"/>
      <c r="MXK79" s="32"/>
      <c r="MXL79" s="32"/>
      <c r="MXM79" s="32"/>
      <c r="MXN79" s="32"/>
      <c r="MXO79" s="32"/>
      <c r="MXP79" s="32"/>
      <c r="MXQ79" s="32"/>
      <c r="MXR79" s="32"/>
      <c r="MXS79" s="32"/>
      <c r="MXT79" s="32"/>
      <c r="MXU79" s="32"/>
      <c r="MXV79" s="32"/>
      <c r="MXW79" s="32"/>
      <c r="MXX79" s="32"/>
      <c r="MXY79" s="32"/>
      <c r="MXZ79" s="32"/>
      <c r="MYA79" s="32"/>
      <c r="MYB79" s="32"/>
      <c r="MYC79" s="32"/>
      <c r="MYD79" s="32"/>
      <c r="MYE79" s="32"/>
      <c r="MYF79" s="32"/>
      <c r="MYG79" s="32"/>
      <c r="MYH79" s="32"/>
      <c r="MYI79" s="32"/>
      <c r="MYJ79" s="32"/>
      <c r="MYK79" s="32"/>
      <c r="MYL79" s="32"/>
      <c r="MYM79" s="32"/>
      <c r="MYN79" s="32"/>
      <c r="MYO79" s="32"/>
      <c r="MYP79" s="32"/>
      <c r="MYQ79" s="32"/>
      <c r="MYR79" s="32"/>
      <c r="MYS79" s="32"/>
      <c r="MYT79" s="32"/>
      <c r="MYU79" s="32"/>
      <c r="MYV79" s="32"/>
      <c r="MYW79" s="32"/>
      <c r="MYX79" s="32"/>
      <c r="MYY79" s="32"/>
      <c r="MYZ79" s="32"/>
      <c r="MZA79" s="32"/>
      <c r="MZB79" s="32"/>
      <c r="MZC79" s="32"/>
      <c r="MZD79" s="32"/>
      <c r="MZE79" s="32"/>
      <c r="MZF79" s="32"/>
      <c r="MZG79" s="32"/>
      <c r="MZH79" s="32"/>
      <c r="MZI79" s="32"/>
      <c r="MZJ79" s="32"/>
      <c r="MZK79" s="32"/>
      <c r="MZL79" s="32"/>
      <c r="MZM79" s="32"/>
      <c r="MZN79" s="32"/>
      <c r="MZO79" s="32"/>
      <c r="MZP79" s="32"/>
      <c r="MZQ79" s="32"/>
      <c r="MZR79" s="32"/>
      <c r="MZS79" s="32"/>
      <c r="MZT79" s="32"/>
      <c r="MZU79" s="32"/>
      <c r="MZV79" s="32"/>
      <c r="MZW79" s="32"/>
      <c r="MZX79" s="32"/>
      <c r="MZY79" s="32"/>
      <c r="MZZ79" s="32"/>
      <c r="NAA79" s="32"/>
      <c r="NAB79" s="32"/>
      <c r="NAC79" s="32"/>
      <c r="NAD79" s="32"/>
      <c r="NAE79" s="32"/>
      <c r="NAF79" s="32"/>
      <c r="NAG79" s="32"/>
      <c r="NAH79" s="32"/>
      <c r="NAI79" s="32"/>
      <c r="NAJ79" s="32"/>
      <c r="NAK79" s="32"/>
      <c r="NAL79" s="32"/>
      <c r="NAM79" s="32"/>
      <c r="NAN79" s="32"/>
      <c r="NAO79" s="32"/>
      <c r="NAP79" s="32"/>
      <c r="NAQ79" s="32"/>
      <c r="NAR79" s="32"/>
      <c r="NAS79" s="32"/>
      <c r="NAT79" s="32"/>
      <c r="NAU79" s="32"/>
      <c r="NAV79" s="32"/>
      <c r="NAW79" s="32"/>
      <c r="NAX79" s="32"/>
      <c r="NAY79" s="32"/>
      <c r="NAZ79" s="32"/>
      <c r="NBA79" s="32"/>
      <c r="NBB79" s="32"/>
      <c r="NBC79" s="32"/>
      <c r="NBD79" s="32"/>
      <c r="NBE79" s="32"/>
      <c r="NBF79" s="32"/>
      <c r="NBG79" s="32"/>
      <c r="NBH79" s="32"/>
      <c r="NBI79" s="32"/>
      <c r="NBJ79" s="32"/>
      <c r="NBK79" s="32"/>
      <c r="NBL79" s="32"/>
      <c r="NBM79" s="32"/>
      <c r="NBN79" s="32"/>
      <c r="NBO79" s="32"/>
      <c r="NBP79" s="32"/>
      <c r="NBQ79" s="32"/>
      <c r="NBR79" s="32"/>
      <c r="NBS79" s="32"/>
      <c r="NBT79" s="32"/>
      <c r="NBU79" s="32"/>
      <c r="NBV79" s="32"/>
      <c r="NBW79" s="32"/>
      <c r="NBX79" s="32"/>
      <c r="NBY79" s="32"/>
      <c r="NBZ79" s="32"/>
      <c r="NCA79" s="32"/>
      <c r="NCB79" s="32"/>
      <c r="NCC79" s="32"/>
      <c r="NCD79" s="32"/>
      <c r="NCE79" s="32"/>
      <c r="NCF79" s="32"/>
      <c r="NCG79" s="32"/>
      <c r="NCH79" s="32"/>
      <c r="NCI79" s="32"/>
      <c r="NCJ79" s="32"/>
      <c r="NCK79" s="32"/>
      <c r="NCL79" s="32"/>
      <c r="NCM79" s="32"/>
      <c r="NCN79" s="32"/>
      <c r="NCO79" s="32"/>
      <c r="NCP79" s="32"/>
      <c r="NCQ79" s="32"/>
      <c r="NCR79" s="32"/>
      <c r="NCS79" s="32"/>
      <c r="NCT79" s="32"/>
      <c r="NCU79" s="32"/>
      <c r="NCV79" s="32"/>
      <c r="NCW79" s="32"/>
      <c r="NCX79" s="32"/>
      <c r="NCY79" s="32"/>
      <c r="NCZ79" s="32"/>
      <c r="NDA79" s="32"/>
      <c r="NDB79" s="32"/>
      <c r="NDC79" s="32"/>
      <c r="NDD79" s="32"/>
      <c r="NDE79" s="32"/>
      <c r="NDF79" s="32"/>
      <c r="NDG79" s="32"/>
      <c r="NDH79" s="32"/>
      <c r="NDI79" s="32"/>
      <c r="NDJ79" s="32"/>
      <c r="NDK79" s="32"/>
      <c r="NDL79" s="32"/>
      <c r="NDM79" s="32"/>
      <c r="NDN79" s="32"/>
      <c r="NDO79" s="32"/>
      <c r="NDP79" s="32"/>
      <c r="NDQ79" s="32"/>
      <c r="NDR79" s="32"/>
      <c r="NDS79" s="32"/>
      <c r="NDT79" s="32"/>
      <c r="NDU79" s="32"/>
      <c r="NDV79" s="32"/>
      <c r="NDW79" s="32"/>
      <c r="NDX79" s="32"/>
      <c r="NDY79" s="32"/>
      <c r="NDZ79" s="32"/>
      <c r="NEA79" s="32"/>
      <c r="NEB79" s="32"/>
      <c r="NEC79" s="32"/>
      <c r="NED79" s="32"/>
      <c r="NEE79" s="32"/>
      <c r="NEF79" s="32"/>
      <c r="NEG79" s="32"/>
      <c r="NEH79" s="32"/>
      <c r="NEI79" s="32"/>
      <c r="NEJ79" s="32"/>
      <c r="NEK79" s="32"/>
      <c r="NEL79" s="32"/>
      <c r="NEM79" s="32"/>
      <c r="NEN79" s="32"/>
      <c r="NEO79" s="32"/>
      <c r="NEP79" s="32"/>
      <c r="NEQ79" s="32"/>
      <c r="NER79" s="32"/>
      <c r="NES79" s="32"/>
      <c r="NET79" s="32"/>
      <c r="NEU79" s="32"/>
      <c r="NEV79" s="32"/>
      <c r="NEW79" s="32"/>
      <c r="NEX79" s="32"/>
      <c r="NEY79" s="32"/>
      <c r="NEZ79" s="32"/>
      <c r="NFA79" s="32"/>
      <c r="NFB79" s="32"/>
      <c r="NFC79" s="32"/>
      <c r="NFD79" s="32"/>
      <c r="NFE79" s="32"/>
      <c r="NFF79" s="32"/>
      <c r="NFG79" s="32"/>
      <c r="NFH79" s="32"/>
      <c r="NFI79" s="32"/>
      <c r="NFJ79" s="32"/>
      <c r="NFK79" s="32"/>
      <c r="NFL79" s="32"/>
      <c r="NFM79" s="32"/>
      <c r="NFN79" s="32"/>
      <c r="NFO79" s="32"/>
      <c r="NFP79" s="32"/>
      <c r="NFQ79" s="32"/>
      <c r="NFR79" s="32"/>
      <c r="NFS79" s="32"/>
      <c r="NFT79" s="32"/>
      <c r="NFU79" s="32"/>
      <c r="NFV79" s="32"/>
      <c r="NFW79" s="32"/>
      <c r="NFX79" s="32"/>
      <c r="NFY79" s="32"/>
      <c r="NFZ79" s="32"/>
      <c r="NGA79" s="32"/>
      <c r="NGB79" s="32"/>
      <c r="NGC79" s="32"/>
      <c r="NGD79" s="32"/>
      <c r="NGE79" s="32"/>
      <c r="NGF79" s="32"/>
      <c r="NGG79" s="32"/>
      <c r="NGH79" s="32"/>
      <c r="NGI79" s="32"/>
      <c r="NGJ79" s="32"/>
      <c r="NGK79" s="32"/>
      <c r="NGL79" s="32"/>
      <c r="NGM79" s="32"/>
      <c r="NGN79" s="32"/>
      <c r="NGO79" s="32"/>
      <c r="NGP79" s="32"/>
      <c r="NGQ79" s="32"/>
      <c r="NGR79" s="32"/>
      <c r="NGS79" s="32"/>
      <c r="NGT79" s="32"/>
      <c r="NGU79" s="32"/>
      <c r="NGV79" s="32"/>
      <c r="NGW79" s="32"/>
      <c r="NGX79" s="32"/>
      <c r="NGY79" s="32"/>
      <c r="NGZ79" s="32"/>
      <c r="NHA79" s="32"/>
      <c r="NHB79" s="32"/>
      <c r="NHC79" s="32"/>
      <c r="NHD79" s="32"/>
      <c r="NHE79" s="32"/>
      <c r="NHF79" s="32"/>
      <c r="NHG79" s="32"/>
      <c r="NHH79" s="32"/>
      <c r="NHI79" s="32"/>
      <c r="NHJ79" s="32"/>
      <c r="NHK79" s="32"/>
      <c r="NHL79" s="32"/>
      <c r="NHM79" s="32"/>
      <c r="NHN79" s="32"/>
      <c r="NHO79" s="32"/>
      <c r="NHP79" s="32"/>
      <c r="NHQ79" s="32"/>
      <c r="NHR79" s="32"/>
      <c r="NHS79" s="32"/>
      <c r="NHT79" s="32"/>
      <c r="NHU79" s="32"/>
      <c r="NHV79" s="32"/>
      <c r="NHW79" s="32"/>
      <c r="NHX79" s="32"/>
      <c r="NHY79" s="32"/>
      <c r="NHZ79" s="32"/>
      <c r="NIA79" s="32"/>
      <c r="NIB79" s="32"/>
      <c r="NIC79" s="32"/>
      <c r="NID79" s="32"/>
      <c r="NIE79" s="32"/>
      <c r="NIF79" s="32"/>
      <c r="NIG79" s="32"/>
      <c r="NIH79" s="32"/>
      <c r="NII79" s="32"/>
      <c r="NIJ79" s="32"/>
      <c r="NIK79" s="32"/>
      <c r="NIL79" s="32"/>
      <c r="NIM79" s="32"/>
      <c r="NIN79" s="32"/>
      <c r="NIO79" s="32"/>
      <c r="NIP79" s="32"/>
      <c r="NIQ79" s="32"/>
      <c r="NIR79" s="32"/>
      <c r="NIS79" s="32"/>
      <c r="NIT79" s="32"/>
      <c r="NIU79" s="32"/>
      <c r="NIV79" s="32"/>
      <c r="NIW79" s="32"/>
      <c r="NIX79" s="32"/>
      <c r="NIY79" s="32"/>
      <c r="NIZ79" s="32"/>
      <c r="NJA79" s="32"/>
      <c r="NJB79" s="32"/>
      <c r="NJC79" s="32"/>
      <c r="NJD79" s="32"/>
      <c r="NJE79" s="32"/>
      <c r="NJF79" s="32"/>
      <c r="NJG79" s="32"/>
      <c r="NJH79" s="32"/>
      <c r="NJI79" s="32"/>
      <c r="NJJ79" s="32"/>
      <c r="NJK79" s="32"/>
      <c r="NJL79" s="32"/>
      <c r="NJM79" s="32"/>
      <c r="NJN79" s="32"/>
      <c r="NJO79" s="32"/>
      <c r="NJP79" s="32"/>
      <c r="NJQ79" s="32"/>
      <c r="NJR79" s="32"/>
      <c r="NJS79" s="32"/>
      <c r="NJT79" s="32"/>
      <c r="NJU79" s="32"/>
      <c r="NJV79" s="32"/>
      <c r="NJW79" s="32"/>
      <c r="NJX79" s="32"/>
      <c r="NJY79" s="32"/>
      <c r="NJZ79" s="32"/>
      <c r="NKA79" s="32"/>
      <c r="NKB79" s="32"/>
      <c r="NKC79" s="32"/>
      <c r="NKD79" s="32"/>
      <c r="NKE79" s="32"/>
      <c r="NKF79" s="32"/>
      <c r="NKG79" s="32"/>
      <c r="NKH79" s="32"/>
      <c r="NKI79" s="32"/>
      <c r="NKJ79" s="32"/>
      <c r="NKK79" s="32"/>
      <c r="NKL79" s="32"/>
      <c r="NKM79" s="32"/>
      <c r="NKN79" s="32"/>
      <c r="NKO79" s="32"/>
      <c r="NKP79" s="32"/>
      <c r="NKQ79" s="32"/>
      <c r="NKR79" s="32"/>
      <c r="NKS79" s="32"/>
      <c r="NKT79" s="32"/>
      <c r="NKU79" s="32"/>
      <c r="NKV79" s="32"/>
      <c r="NKW79" s="32"/>
      <c r="NKX79" s="32"/>
      <c r="NKY79" s="32"/>
      <c r="NKZ79" s="32"/>
      <c r="NLA79" s="32"/>
      <c r="NLB79" s="32"/>
      <c r="NLC79" s="32"/>
      <c r="NLD79" s="32"/>
      <c r="NLE79" s="32"/>
      <c r="NLF79" s="32"/>
      <c r="NLG79" s="32"/>
      <c r="NLH79" s="32"/>
      <c r="NLI79" s="32"/>
      <c r="NLJ79" s="32"/>
      <c r="NLK79" s="32"/>
      <c r="NLL79" s="32"/>
      <c r="NLM79" s="32"/>
      <c r="NLN79" s="32"/>
      <c r="NLO79" s="32"/>
      <c r="NLP79" s="32"/>
      <c r="NLQ79" s="32"/>
      <c r="NLR79" s="32"/>
      <c r="NLS79" s="32"/>
      <c r="NLT79" s="32"/>
      <c r="NLU79" s="32"/>
      <c r="NLV79" s="32"/>
      <c r="NLW79" s="32"/>
      <c r="NLX79" s="32"/>
      <c r="NLY79" s="32"/>
      <c r="NLZ79" s="32"/>
      <c r="NMA79" s="32"/>
      <c r="NMB79" s="32"/>
      <c r="NMC79" s="32"/>
      <c r="NMD79" s="32"/>
      <c r="NME79" s="32"/>
      <c r="NMF79" s="32"/>
      <c r="NMG79" s="32"/>
      <c r="NMH79" s="32"/>
      <c r="NMI79" s="32"/>
      <c r="NMJ79" s="32"/>
      <c r="NMK79" s="32"/>
      <c r="NML79" s="32"/>
      <c r="NMM79" s="32"/>
      <c r="NMN79" s="32"/>
      <c r="NMO79" s="32"/>
      <c r="NMP79" s="32"/>
      <c r="NMQ79" s="32"/>
      <c r="NMR79" s="32"/>
      <c r="NMS79" s="32"/>
      <c r="NMT79" s="32"/>
      <c r="NMU79" s="32"/>
      <c r="NMV79" s="32"/>
      <c r="NMW79" s="32"/>
      <c r="NMX79" s="32"/>
      <c r="NMY79" s="32"/>
      <c r="NMZ79" s="32"/>
      <c r="NNA79" s="32"/>
      <c r="NNB79" s="32"/>
      <c r="NNC79" s="32"/>
      <c r="NND79" s="32"/>
      <c r="NNE79" s="32"/>
      <c r="NNF79" s="32"/>
      <c r="NNG79" s="32"/>
      <c r="NNH79" s="32"/>
      <c r="NNI79" s="32"/>
      <c r="NNJ79" s="32"/>
      <c r="NNK79" s="32"/>
      <c r="NNL79" s="32"/>
      <c r="NNM79" s="32"/>
      <c r="NNN79" s="32"/>
      <c r="NNO79" s="32"/>
      <c r="NNP79" s="32"/>
      <c r="NNQ79" s="32"/>
      <c r="NNR79" s="32"/>
      <c r="NNS79" s="32"/>
      <c r="NNT79" s="32"/>
      <c r="NNU79" s="32"/>
      <c r="NNV79" s="32"/>
      <c r="NNW79" s="32"/>
      <c r="NNX79" s="32"/>
      <c r="NNY79" s="32"/>
      <c r="NNZ79" s="32"/>
      <c r="NOA79" s="32"/>
      <c r="NOB79" s="32"/>
      <c r="NOC79" s="32"/>
      <c r="NOD79" s="32"/>
      <c r="NOE79" s="32"/>
      <c r="NOF79" s="32"/>
      <c r="NOG79" s="32"/>
      <c r="NOH79" s="32"/>
      <c r="NOI79" s="32"/>
      <c r="NOJ79" s="32"/>
      <c r="NOK79" s="32"/>
      <c r="NOL79" s="32"/>
      <c r="NOM79" s="32"/>
      <c r="NON79" s="32"/>
      <c r="NOO79" s="32"/>
      <c r="NOP79" s="32"/>
      <c r="NOQ79" s="32"/>
      <c r="NOR79" s="32"/>
      <c r="NOS79" s="32"/>
      <c r="NOT79" s="32"/>
      <c r="NOU79" s="32"/>
      <c r="NOV79" s="32"/>
      <c r="NOW79" s="32"/>
      <c r="NOX79" s="32"/>
      <c r="NOY79" s="32"/>
      <c r="NOZ79" s="32"/>
      <c r="NPA79" s="32"/>
      <c r="NPB79" s="32"/>
      <c r="NPC79" s="32"/>
      <c r="NPD79" s="32"/>
      <c r="NPE79" s="32"/>
      <c r="NPF79" s="32"/>
      <c r="NPG79" s="32"/>
      <c r="NPH79" s="32"/>
      <c r="NPI79" s="32"/>
      <c r="NPJ79" s="32"/>
      <c r="NPK79" s="32"/>
      <c r="NPL79" s="32"/>
      <c r="NPM79" s="32"/>
      <c r="NPN79" s="32"/>
      <c r="NPO79" s="32"/>
      <c r="NPP79" s="32"/>
      <c r="NPQ79" s="32"/>
      <c r="NPR79" s="32"/>
      <c r="NPS79" s="32"/>
      <c r="NPT79" s="32"/>
      <c r="NPU79" s="32"/>
      <c r="NPV79" s="32"/>
      <c r="NPW79" s="32"/>
      <c r="NPX79" s="32"/>
      <c r="NPY79" s="32"/>
      <c r="NPZ79" s="32"/>
      <c r="NQA79" s="32"/>
      <c r="NQB79" s="32"/>
      <c r="NQC79" s="32"/>
      <c r="NQD79" s="32"/>
      <c r="NQE79" s="32"/>
      <c r="NQF79" s="32"/>
      <c r="NQG79" s="32"/>
      <c r="NQH79" s="32"/>
      <c r="NQI79" s="32"/>
      <c r="NQJ79" s="32"/>
      <c r="NQK79" s="32"/>
      <c r="NQL79" s="32"/>
      <c r="NQM79" s="32"/>
      <c r="NQN79" s="32"/>
      <c r="NQO79" s="32"/>
      <c r="NQP79" s="32"/>
      <c r="NQQ79" s="32"/>
      <c r="NQR79" s="32"/>
      <c r="NQS79" s="32"/>
      <c r="NQT79" s="32"/>
      <c r="NQU79" s="32"/>
      <c r="NQV79" s="32"/>
      <c r="NQW79" s="32"/>
      <c r="NQX79" s="32"/>
      <c r="NQY79" s="32"/>
      <c r="NQZ79" s="32"/>
      <c r="NRA79" s="32"/>
      <c r="NRB79" s="32"/>
      <c r="NRC79" s="32"/>
      <c r="NRD79" s="32"/>
      <c r="NRE79" s="32"/>
      <c r="NRF79" s="32"/>
      <c r="NRG79" s="32"/>
      <c r="NRH79" s="32"/>
      <c r="NRI79" s="32"/>
      <c r="NRJ79" s="32"/>
      <c r="NRK79" s="32"/>
      <c r="NRL79" s="32"/>
      <c r="NRM79" s="32"/>
      <c r="NRN79" s="32"/>
      <c r="NRO79" s="32"/>
      <c r="NRP79" s="32"/>
      <c r="NRQ79" s="32"/>
      <c r="NRR79" s="32"/>
      <c r="NRS79" s="32"/>
      <c r="NRT79" s="32"/>
      <c r="NRU79" s="32"/>
      <c r="NRV79" s="32"/>
      <c r="NRW79" s="32"/>
      <c r="NRX79" s="32"/>
      <c r="NRY79" s="32"/>
      <c r="NRZ79" s="32"/>
      <c r="NSA79" s="32"/>
      <c r="NSB79" s="32"/>
      <c r="NSC79" s="32"/>
      <c r="NSD79" s="32"/>
      <c r="NSE79" s="32"/>
      <c r="NSF79" s="32"/>
      <c r="NSG79" s="32"/>
      <c r="NSH79" s="32"/>
      <c r="NSI79" s="32"/>
      <c r="NSJ79" s="32"/>
      <c r="NSK79" s="32"/>
      <c r="NSL79" s="32"/>
      <c r="NSM79" s="32"/>
      <c r="NSN79" s="32"/>
      <c r="NSO79" s="32"/>
      <c r="NSP79" s="32"/>
      <c r="NSQ79" s="32"/>
      <c r="NSR79" s="32"/>
      <c r="NSS79" s="32"/>
      <c r="NST79" s="32"/>
      <c r="NSU79" s="32"/>
      <c r="NSV79" s="32"/>
      <c r="NSW79" s="32"/>
      <c r="NSX79" s="32"/>
      <c r="NSY79" s="32"/>
      <c r="NSZ79" s="32"/>
      <c r="NTA79" s="32"/>
      <c r="NTB79" s="32"/>
      <c r="NTC79" s="32"/>
      <c r="NTD79" s="32"/>
      <c r="NTE79" s="32"/>
      <c r="NTF79" s="32"/>
      <c r="NTG79" s="32"/>
      <c r="NTH79" s="32"/>
      <c r="NTI79" s="32"/>
      <c r="NTJ79" s="32"/>
      <c r="NTK79" s="32"/>
      <c r="NTL79" s="32"/>
      <c r="NTM79" s="32"/>
      <c r="NTN79" s="32"/>
      <c r="NTO79" s="32"/>
      <c r="NTP79" s="32"/>
      <c r="NTQ79" s="32"/>
      <c r="NTR79" s="32"/>
      <c r="NTS79" s="32"/>
      <c r="NTT79" s="32"/>
      <c r="NTU79" s="32"/>
      <c r="NTV79" s="32"/>
      <c r="NTW79" s="32"/>
      <c r="NTX79" s="32"/>
      <c r="NTY79" s="32"/>
      <c r="NTZ79" s="32"/>
      <c r="NUA79" s="32"/>
      <c r="NUB79" s="32"/>
      <c r="NUC79" s="32"/>
      <c r="NUD79" s="32"/>
      <c r="NUE79" s="32"/>
      <c r="NUF79" s="32"/>
      <c r="NUG79" s="32"/>
      <c r="NUH79" s="32"/>
      <c r="NUI79" s="32"/>
      <c r="NUJ79" s="32"/>
      <c r="NUK79" s="32"/>
      <c r="NUL79" s="32"/>
      <c r="NUM79" s="32"/>
      <c r="NUN79" s="32"/>
      <c r="NUO79" s="32"/>
      <c r="NUP79" s="32"/>
      <c r="NUQ79" s="32"/>
      <c r="NUR79" s="32"/>
      <c r="NUS79" s="32"/>
      <c r="NUT79" s="32"/>
      <c r="NUU79" s="32"/>
      <c r="NUV79" s="32"/>
      <c r="NUW79" s="32"/>
      <c r="NUX79" s="32"/>
      <c r="NUY79" s="32"/>
      <c r="NUZ79" s="32"/>
      <c r="NVA79" s="32"/>
      <c r="NVB79" s="32"/>
      <c r="NVC79" s="32"/>
      <c r="NVD79" s="32"/>
      <c r="NVE79" s="32"/>
      <c r="NVF79" s="32"/>
      <c r="NVG79" s="32"/>
      <c r="NVH79" s="32"/>
      <c r="NVI79" s="32"/>
      <c r="NVJ79" s="32"/>
      <c r="NVK79" s="32"/>
      <c r="NVL79" s="32"/>
      <c r="NVM79" s="32"/>
      <c r="NVN79" s="32"/>
      <c r="NVO79" s="32"/>
      <c r="NVP79" s="32"/>
      <c r="NVQ79" s="32"/>
      <c r="NVR79" s="32"/>
      <c r="NVS79" s="32"/>
      <c r="NVT79" s="32"/>
      <c r="NVU79" s="32"/>
      <c r="NVV79" s="32"/>
      <c r="NVW79" s="32"/>
      <c r="NVX79" s="32"/>
      <c r="NVY79" s="32"/>
      <c r="NVZ79" s="32"/>
      <c r="NWA79" s="32"/>
      <c r="NWB79" s="32"/>
      <c r="NWC79" s="32"/>
      <c r="NWD79" s="32"/>
      <c r="NWE79" s="32"/>
      <c r="NWF79" s="32"/>
      <c r="NWG79" s="32"/>
      <c r="NWH79" s="32"/>
      <c r="NWI79" s="32"/>
      <c r="NWJ79" s="32"/>
      <c r="NWK79" s="32"/>
      <c r="NWL79" s="32"/>
      <c r="NWM79" s="32"/>
      <c r="NWN79" s="32"/>
      <c r="NWO79" s="32"/>
      <c r="NWP79" s="32"/>
      <c r="NWQ79" s="32"/>
      <c r="NWR79" s="32"/>
      <c r="NWS79" s="32"/>
      <c r="NWT79" s="32"/>
      <c r="NWU79" s="32"/>
      <c r="NWV79" s="32"/>
      <c r="NWW79" s="32"/>
      <c r="NWX79" s="32"/>
      <c r="NWY79" s="32"/>
      <c r="NWZ79" s="32"/>
      <c r="NXA79" s="32"/>
      <c r="NXB79" s="32"/>
      <c r="NXC79" s="32"/>
      <c r="NXD79" s="32"/>
      <c r="NXE79" s="32"/>
      <c r="NXF79" s="32"/>
      <c r="NXG79" s="32"/>
      <c r="NXH79" s="32"/>
      <c r="NXI79" s="32"/>
      <c r="NXJ79" s="32"/>
      <c r="NXK79" s="32"/>
      <c r="NXL79" s="32"/>
      <c r="NXM79" s="32"/>
      <c r="NXN79" s="32"/>
      <c r="NXO79" s="32"/>
      <c r="NXP79" s="32"/>
      <c r="NXQ79" s="32"/>
      <c r="NXR79" s="32"/>
      <c r="NXS79" s="32"/>
      <c r="NXT79" s="32"/>
      <c r="NXU79" s="32"/>
      <c r="NXV79" s="32"/>
      <c r="NXW79" s="32"/>
      <c r="NXX79" s="32"/>
      <c r="NXY79" s="32"/>
      <c r="NXZ79" s="32"/>
      <c r="NYA79" s="32"/>
      <c r="NYB79" s="32"/>
      <c r="NYC79" s="32"/>
      <c r="NYD79" s="32"/>
      <c r="NYE79" s="32"/>
      <c r="NYF79" s="32"/>
      <c r="NYG79" s="32"/>
      <c r="NYH79" s="32"/>
      <c r="NYI79" s="32"/>
      <c r="NYJ79" s="32"/>
      <c r="NYK79" s="32"/>
      <c r="NYL79" s="32"/>
      <c r="NYM79" s="32"/>
      <c r="NYN79" s="32"/>
      <c r="NYO79" s="32"/>
      <c r="NYP79" s="32"/>
      <c r="NYQ79" s="32"/>
      <c r="NYR79" s="32"/>
      <c r="NYS79" s="32"/>
      <c r="NYT79" s="32"/>
      <c r="NYU79" s="32"/>
      <c r="NYV79" s="32"/>
      <c r="NYW79" s="32"/>
      <c r="NYX79" s="32"/>
      <c r="NYY79" s="32"/>
      <c r="NYZ79" s="32"/>
      <c r="NZA79" s="32"/>
      <c r="NZB79" s="32"/>
      <c r="NZC79" s="32"/>
      <c r="NZD79" s="32"/>
      <c r="NZE79" s="32"/>
      <c r="NZF79" s="32"/>
      <c r="NZG79" s="32"/>
      <c r="NZH79" s="32"/>
      <c r="NZI79" s="32"/>
      <c r="NZJ79" s="32"/>
      <c r="NZK79" s="32"/>
      <c r="NZL79" s="32"/>
      <c r="NZM79" s="32"/>
      <c r="NZN79" s="32"/>
      <c r="NZO79" s="32"/>
      <c r="NZP79" s="32"/>
      <c r="NZQ79" s="32"/>
      <c r="NZR79" s="32"/>
      <c r="NZS79" s="32"/>
      <c r="NZT79" s="32"/>
      <c r="NZU79" s="32"/>
      <c r="NZV79" s="32"/>
      <c r="NZW79" s="32"/>
      <c r="NZX79" s="32"/>
      <c r="NZY79" s="32"/>
      <c r="NZZ79" s="32"/>
      <c r="OAA79" s="32"/>
      <c r="OAB79" s="32"/>
      <c r="OAC79" s="32"/>
      <c r="OAD79" s="32"/>
      <c r="OAE79" s="32"/>
      <c r="OAF79" s="32"/>
      <c r="OAG79" s="32"/>
      <c r="OAH79" s="32"/>
      <c r="OAI79" s="32"/>
      <c r="OAJ79" s="32"/>
      <c r="OAK79" s="32"/>
      <c r="OAL79" s="32"/>
      <c r="OAM79" s="32"/>
      <c r="OAN79" s="32"/>
      <c r="OAO79" s="32"/>
      <c r="OAP79" s="32"/>
      <c r="OAQ79" s="32"/>
      <c r="OAR79" s="32"/>
      <c r="OAS79" s="32"/>
      <c r="OAT79" s="32"/>
      <c r="OAU79" s="32"/>
      <c r="OAV79" s="32"/>
      <c r="OAW79" s="32"/>
      <c r="OAX79" s="32"/>
      <c r="OAY79" s="32"/>
      <c r="OAZ79" s="32"/>
      <c r="OBA79" s="32"/>
      <c r="OBB79" s="32"/>
      <c r="OBC79" s="32"/>
      <c r="OBD79" s="32"/>
      <c r="OBE79" s="32"/>
      <c r="OBF79" s="32"/>
      <c r="OBG79" s="32"/>
      <c r="OBH79" s="32"/>
      <c r="OBI79" s="32"/>
      <c r="OBJ79" s="32"/>
      <c r="OBK79" s="32"/>
      <c r="OBL79" s="32"/>
      <c r="OBM79" s="32"/>
      <c r="OBN79" s="32"/>
      <c r="OBO79" s="32"/>
      <c r="OBP79" s="32"/>
      <c r="OBQ79" s="32"/>
      <c r="OBR79" s="32"/>
      <c r="OBS79" s="32"/>
      <c r="OBT79" s="32"/>
      <c r="OBU79" s="32"/>
      <c r="OBV79" s="32"/>
      <c r="OBW79" s="32"/>
      <c r="OBX79" s="32"/>
      <c r="OBY79" s="32"/>
      <c r="OBZ79" s="32"/>
      <c r="OCA79" s="32"/>
      <c r="OCB79" s="32"/>
      <c r="OCC79" s="32"/>
      <c r="OCD79" s="32"/>
      <c r="OCE79" s="32"/>
      <c r="OCF79" s="32"/>
      <c r="OCG79" s="32"/>
      <c r="OCH79" s="32"/>
      <c r="OCI79" s="32"/>
      <c r="OCJ79" s="32"/>
      <c r="OCK79" s="32"/>
      <c r="OCL79" s="32"/>
      <c r="OCM79" s="32"/>
      <c r="OCN79" s="32"/>
      <c r="OCO79" s="32"/>
      <c r="OCP79" s="32"/>
      <c r="OCQ79" s="32"/>
      <c r="OCR79" s="32"/>
      <c r="OCS79" s="32"/>
      <c r="OCT79" s="32"/>
      <c r="OCU79" s="32"/>
      <c r="OCV79" s="32"/>
      <c r="OCW79" s="32"/>
      <c r="OCX79" s="32"/>
      <c r="OCY79" s="32"/>
      <c r="OCZ79" s="32"/>
      <c r="ODA79" s="32"/>
      <c r="ODB79" s="32"/>
      <c r="ODC79" s="32"/>
      <c r="ODD79" s="32"/>
      <c r="ODE79" s="32"/>
      <c r="ODF79" s="32"/>
      <c r="ODG79" s="32"/>
      <c r="ODH79" s="32"/>
      <c r="ODI79" s="32"/>
      <c r="ODJ79" s="32"/>
      <c r="ODK79" s="32"/>
      <c r="ODL79" s="32"/>
      <c r="ODM79" s="32"/>
      <c r="ODN79" s="32"/>
      <c r="ODO79" s="32"/>
      <c r="ODP79" s="32"/>
      <c r="ODQ79" s="32"/>
      <c r="ODR79" s="32"/>
      <c r="ODS79" s="32"/>
      <c r="ODT79" s="32"/>
      <c r="ODU79" s="32"/>
      <c r="ODV79" s="32"/>
      <c r="ODW79" s="32"/>
      <c r="ODX79" s="32"/>
      <c r="ODY79" s="32"/>
      <c r="ODZ79" s="32"/>
      <c r="OEA79" s="32"/>
      <c r="OEB79" s="32"/>
      <c r="OEC79" s="32"/>
      <c r="OED79" s="32"/>
      <c r="OEE79" s="32"/>
      <c r="OEF79" s="32"/>
      <c r="OEG79" s="32"/>
      <c r="OEH79" s="32"/>
      <c r="OEI79" s="32"/>
      <c r="OEJ79" s="32"/>
      <c r="OEK79" s="32"/>
      <c r="OEL79" s="32"/>
      <c r="OEM79" s="32"/>
      <c r="OEN79" s="32"/>
      <c r="OEO79" s="32"/>
      <c r="OEP79" s="32"/>
      <c r="OEQ79" s="32"/>
      <c r="OER79" s="32"/>
      <c r="OES79" s="32"/>
      <c r="OET79" s="32"/>
      <c r="OEU79" s="32"/>
      <c r="OEV79" s="32"/>
      <c r="OEW79" s="32"/>
      <c r="OEX79" s="32"/>
      <c r="OEY79" s="32"/>
      <c r="OEZ79" s="32"/>
      <c r="OFA79" s="32"/>
      <c r="OFB79" s="32"/>
      <c r="OFC79" s="32"/>
      <c r="OFD79" s="32"/>
      <c r="OFE79" s="32"/>
      <c r="OFF79" s="32"/>
      <c r="OFG79" s="32"/>
      <c r="OFH79" s="32"/>
      <c r="OFI79" s="32"/>
      <c r="OFJ79" s="32"/>
      <c r="OFK79" s="32"/>
      <c r="OFL79" s="32"/>
      <c r="OFM79" s="32"/>
      <c r="OFN79" s="32"/>
      <c r="OFO79" s="32"/>
      <c r="OFP79" s="32"/>
      <c r="OFQ79" s="32"/>
      <c r="OFR79" s="32"/>
      <c r="OFS79" s="32"/>
      <c r="OFT79" s="32"/>
      <c r="OFU79" s="32"/>
      <c r="OFV79" s="32"/>
      <c r="OFW79" s="32"/>
      <c r="OFX79" s="32"/>
      <c r="OFY79" s="32"/>
      <c r="OFZ79" s="32"/>
      <c r="OGA79" s="32"/>
      <c r="OGB79" s="32"/>
      <c r="OGC79" s="32"/>
      <c r="OGD79" s="32"/>
      <c r="OGE79" s="32"/>
      <c r="OGF79" s="32"/>
      <c r="OGG79" s="32"/>
      <c r="OGH79" s="32"/>
      <c r="OGI79" s="32"/>
      <c r="OGJ79" s="32"/>
      <c r="OGK79" s="32"/>
      <c r="OGL79" s="32"/>
      <c r="OGM79" s="32"/>
      <c r="OGN79" s="32"/>
      <c r="OGO79" s="32"/>
      <c r="OGP79" s="32"/>
      <c r="OGQ79" s="32"/>
      <c r="OGR79" s="32"/>
      <c r="OGS79" s="32"/>
      <c r="OGT79" s="32"/>
      <c r="OGU79" s="32"/>
      <c r="OGV79" s="32"/>
      <c r="OGW79" s="32"/>
      <c r="OGX79" s="32"/>
      <c r="OGY79" s="32"/>
      <c r="OGZ79" s="32"/>
      <c r="OHA79" s="32"/>
      <c r="OHB79" s="32"/>
      <c r="OHC79" s="32"/>
      <c r="OHD79" s="32"/>
      <c r="OHE79" s="32"/>
      <c r="OHF79" s="32"/>
      <c r="OHG79" s="32"/>
      <c r="OHH79" s="32"/>
      <c r="OHI79" s="32"/>
      <c r="OHJ79" s="32"/>
      <c r="OHK79" s="32"/>
      <c r="OHL79" s="32"/>
      <c r="OHM79" s="32"/>
      <c r="OHN79" s="32"/>
      <c r="OHO79" s="32"/>
      <c r="OHP79" s="32"/>
      <c r="OHQ79" s="32"/>
      <c r="OHR79" s="32"/>
      <c r="OHS79" s="32"/>
      <c r="OHT79" s="32"/>
      <c r="OHU79" s="32"/>
      <c r="OHV79" s="32"/>
      <c r="OHW79" s="32"/>
      <c r="OHX79" s="32"/>
      <c r="OHY79" s="32"/>
      <c r="OHZ79" s="32"/>
      <c r="OIA79" s="32"/>
      <c r="OIB79" s="32"/>
      <c r="OIC79" s="32"/>
      <c r="OID79" s="32"/>
      <c r="OIE79" s="32"/>
      <c r="OIF79" s="32"/>
      <c r="OIG79" s="32"/>
      <c r="OIH79" s="32"/>
      <c r="OII79" s="32"/>
      <c r="OIJ79" s="32"/>
      <c r="OIK79" s="32"/>
      <c r="OIL79" s="32"/>
      <c r="OIM79" s="32"/>
      <c r="OIN79" s="32"/>
      <c r="OIO79" s="32"/>
      <c r="OIP79" s="32"/>
      <c r="OIQ79" s="32"/>
      <c r="OIR79" s="32"/>
      <c r="OIS79" s="32"/>
      <c r="OIT79" s="32"/>
      <c r="OIU79" s="32"/>
      <c r="OIV79" s="32"/>
      <c r="OIW79" s="32"/>
      <c r="OIX79" s="32"/>
      <c r="OIY79" s="32"/>
      <c r="OIZ79" s="32"/>
      <c r="OJA79" s="32"/>
      <c r="OJB79" s="32"/>
      <c r="OJC79" s="32"/>
      <c r="OJD79" s="32"/>
      <c r="OJE79" s="32"/>
      <c r="OJF79" s="32"/>
      <c r="OJG79" s="32"/>
      <c r="OJH79" s="32"/>
      <c r="OJI79" s="32"/>
      <c r="OJJ79" s="32"/>
      <c r="OJK79" s="32"/>
      <c r="OJL79" s="32"/>
      <c r="OJM79" s="32"/>
      <c r="OJN79" s="32"/>
      <c r="OJO79" s="32"/>
      <c r="OJP79" s="32"/>
      <c r="OJQ79" s="32"/>
      <c r="OJR79" s="32"/>
      <c r="OJS79" s="32"/>
      <c r="OJT79" s="32"/>
      <c r="OJU79" s="32"/>
      <c r="OJV79" s="32"/>
      <c r="OJW79" s="32"/>
      <c r="OJX79" s="32"/>
      <c r="OJY79" s="32"/>
      <c r="OJZ79" s="32"/>
      <c r="OKA79" s="32"/>
      <c r="OKB79" s="32"/>
      <c r="OKC79" s="32"/>
      <c r="OKD79" s="32"/>
      <c r="OKE79" s="32"/>
      <c r="OKF79" s="32"/>
      <c r="OKG79" s="32"/>
      <c r="OKH79" s="32"/>
      <c r="OKI79" s="32"/>
      <c r="OKJ79" s="32"/>
      <c r="OKK79" s="32"/>
      <c r="OKL79" s="32"/>
      <c r="OKM79" s="32"/>
      <c r="OKN79" s="32"/>
      <c r="OKO79" s="32"/>
      <c r="OKP79" s="32"/>
      <c r="OKQ79" s="32"/>
      <c r="OKR79" s="32"/>
      <c r="OKS79" s="32"/>
      <c r="OKT79" s="32"/>
      <c r="OKU79" s="32"/>
      <c r="OKV79" s="32"/>
      <c r="OKW79" s="32"/>
      <c r="OKX79" s="32"/>
      <c r="OKY79" s="32"/>
      <c r="OKZ79" s="32"/>
      <c r="OLA79" s="32"/>
      <c r="OLB79" s="32"/>
      <c r="OLC79" s="32"/>
      <c r="OLD79" s="32"/>
      <c r="OLE79" s="32"/>
      <c r="OLF79" s="32"/>
      <c r="OLG79" s="32"/>
      <c r="OLH79" s="32"/>
      <c r="OLI79" s="32"/>
      <c r="OLJ79" s="32"/>
      <c r="OLK79" s="32"/>
      <c r="OLL79" s="32"/>
      <c r="OLM79" s="32"/>
      <c r="OLN79" s="32"/>
      <c r="OLO79" s="32"/>
      <c r="OLP79" s="32"/>
      <c r="OLQ79" s="32"/>
      <c r="OLR79" s="32"/>
      <c r="OLS79" s="32"/>
      <c r="OLT79" s="32"/>
      <c r="OLU79" s="32"/>
      <c r="OLV79" s="32"/>
      <c r="OLW79" s="32"/>
      <c r="OLX79" s="32"/>
      <c r="OLY79" s="32"/>
      <c r="OLZ79" s="32"/>
      <c r="OMA79" s="32"/>
      <c r="OMB79" s="32"/>
      <c r="OMC79" s="32"/>
      <c r="OMD79" s="32"/>
      <c r="OME79" s="32"/>
      <c r="OMF79" s="32"/>
      <c r="OMG79" s="32"/>
      <c r="OMH79" s="32"/>
      <c r="OMI79" s="32"/>
      <c r="OMJ79" s="32"/>
      <c r="OMK79" s="32"/>
      <c r="OML79" s="32"/>
      <c r="OMM79" s="32"/>
      <c r="OMN79" s="32"/>
      <c r="OMO79" s="32"/>
      <c r="OMP79" s="32"/>
      <c r="OMQ79" s="32"/>
      <c r="OMR79" s="32"/>
      <c r="OMS79" s="32"/>
      <c r="OMT79" s="32"/>
      <c r="OMU79" s="32"/>
      <c r="OMV79" s="32"/>
      <c r="OMW79" s="32"/>
      <c r="OMX79" s="32"/>
      <c r="OMY79" s="32"/>
      <c r="OMZ79" s="32"/>
      <c r="ONA79" s="32"/>
      <c r="ONB79" s="32"/>
      <c r="ONC79" s="32"/>
      <c r="OND79" s="32"/>
      <c r="ONE79" s="32"/>
      <c r="ONF79" s="32"/>
      <c r="ONG79" s="32"/>
      <c r="ONH79" s="32"/>
      <c r="ONI79" s="32"/>
      <c r="ONJ79" s="32"/>
      <c r="ONK79" s="32"/>
      <c r="ONL79" s="32"/>
      <c r="ONM79" s="32"/>
      <c r="ONN79" s="32"/>
      <c r="ONO79" s="32"/>
      <c r="ONP79" s="32"/>
      <c r="ONQ79" s="32"/>
      <c r="ONR79" s="32"/>
      <c r="ONS79" s="32"/>
      <c r="ONT79" s="32"/>
      <c r="ONU79" s="32"/>
      <c r="ONV79" s="32"/>
      <c r="ONW79" s="32"/>
      <c r="ONX79" s="32"/>
      <c r="ONY79" s="32"/>
      <c r="ONZ79" s="32"/>
      <c r="OOA79" s="32"/>
      <c r="OOB79" s="32"/>
      <c r="OOC79" s="32"/>
      <c r="OOD79" s="32"/>
      <c r="OOE79" s="32"/>
      <c r="OOF79" s="32"/>
      <c r="OOG79" s="32"/>
      <c r="OOH79" s="32"/>
      <c r="OOI79" s="32"/>
      <c r="OOJ79" s="32"/>
      <c r="OOK79" s="32"/>
      <c r="OOL79" s="32"/>
      <c r="OOM79" s="32"/>
      <c r="OON79" s="32"/>
      <c r="OOO79" s="32"/>
      <c r="OOP79" s="32"/>
      <c r="OOQ79" s="32"/>
      <c r="OOR79" s="32"/>
      <c r="OOS79" s="32"/>
      <c r="OOT79" s="32"/>
      <c r="OOU79" s="32"/>
      <c r="OOV79" s="32"/>
      <c r="OOW79" s="32"/>
      <c r="OOX79" s="32"/>
      <c r="OOY79" s="32"/>
      <c r="OOZ79" s="32"/>
      <c r="OPA79" s="32"/>
      <c r="OPB79" s="32"/>
      <c r="OPC79" s="32"/>
      <c r="OPD79" s="32"/>
      <c r="OPE79" s="32"/>
      <c r="OPF79" s="32"/>
      <c r="OPG79" s="32"/>
      <c r="OPH79" s="32"/>
      <c r="OPI79" s="32"/>
      <c r="OPJ79" s="32"/>
      <c r="OPK79" s="32"/>
      <c r="OPL79" s="32"/>
      <c r="OPM79" s="32"/>
      <c r="OPN79" s="32"/>
      <c r="OPO79" s="32"/>
      <c r="OPP79" s="32"/>
      <c r="OPQ79" s="32"/>
      <c r="OPR79" s="32"/>
      <c r="OPS79" s="32"/>
      <c r="OPT79" s="32"/>
      <c r="OPU79" s="32"/>
      <c r="OPV79" s="32"/>
      <c r="OPW79" s="32"/>
      <c r="OPX79" s="32"/>
      <c r="OPY79" s="32"/>
      <c r="OPZ79" s="32"/>
      <c r="OQA79" s="32"/>
      <c r="OQB79" s="32"/>
      <c r="OQC79" s="32"/>
      <c r="OQD79" s="32"/>
      <c r="OQE79" s="32"/>
      <c r="OQF79" s="32"/>
      <c r="OQG79" s="32"/>
      <c r="OQH79" s="32"/>
      <c r="OQI79" s="32"/>
      <c r="OQJ79" s="32"/>
      <c r="OQK79" s="32"/>
      <c r="OQL79" s="32"/>
      <c r="OQM79" s="32"/>
      <c r="OQN79" s="32"/>
      <c r="OQO79" s="32"/>
      <c r="OQP79" s="32"/>
      <c r="OQQ79" s="32"/>
      <c r="OQR79" s="32"/>
      <c r="OQS79" s="32"/>
      <c r="OQT79" s="32"/>
      <c r="OQU79" s="32"/>
      <c r="OQV79" s="32"/>
      <c r="OQW79" s="32"/>
      <c r="OQX79" s="32"/>
      <c r="OQY79" s="32"/>
      <c r="OQZ79" s="32"/>
      <c r="ORA79" s="32"/>
      <c r="ORB79" s="32"/>
      <c r="ORC79" s="32"/>
      <c r="ORD79" s="32"/>
      <c r="ORE79" s="32"/>
      <c r="ORF79" s="32"/>
      <c r="ORG79" s="32"/>
      <c r="ORH79" s="32"/>
      <c r="ORI79" s="32"/>
      <c r="ORJ79" s="32"/>
      <c r="ORK79" s="32"/>
      <c r="ORL79" s="32"/>
      <c r="ORM79" s="32"/>
      <c r="ORN79" s="32"/>
      <c r="ORO79" s="32"/>
      <c r="ORP79" s="32"/>
      <c r="ORQ79" s="32"/>
      <c r="ORR79" s="32"/>
      <c r="ORS79" s="32"/>
      <c r="ORT79" s="32"/>
      <c r="ORU79" s="32"/>
      <c r="ORV79" s="32"/>
      <c r="ORW79" s="32"/>
      <c r="ORX79" s="32"/>
      <c r="ORY79" s="32"/>
      <c r="ORZ79" s="32"/>
      <c r="OSA79" s="32"/>
      <c r="OSB79" s="32"/>
      <c r="OSC79" s="32"/>
      <c r="OSD79" s="32"/>
      <c r="OSE79" s="32"/>
      <c r="OSF79" s="32"/>
      <c r="OSG79" s="32"/>
      <c r="OSH79" s="32"/>
      <c r="OSI79" s="32"/>
      <c r="OSJ79" s="32"/>
      <c r="OSK79" s="32"/>
      <c r="OSL79" s="32"/>
      <c r="OSM79" s="32"/>
      <c r="OSN79" s="32"/>
      <c r="OSO79" s="32"/>
      <c r="OSP79" s="32"/>
      <c r="OSQ79" s="32"/>
      <c r="OSR79" s="32"/>
      <c r="OSS79" s="32"/>
      <c r="OST79" s="32"/>
      <c r="OSU79" s="32"/>
      <c r="OSV79" s="32"/>
      <c r="OSW79" s="32"/>
      <c r="OSX79" s="32"/>
      <c r="OSY79" s="32"/>
      <c r="OSZ79" s="32"/>
      <c r="OTA79" s="32"/>
      <c r="OTB79" s="32"/>
      <c r="OTC79" s="32"/>
      <c r="OTD79" s="32"/>
      <c r="OTE79" s="32"/>
      <c r="OTF79" s="32"/>
      <c r="OTG79" s="32"/>
      <c r="OTH79" s="32"/>
      <c r="OTI79" s="32"/>
      <c r="OTJ79" s="32"/>
      <c r="OTK79" s="32"/>
      <c r="OTL79" s="32"/>
      <c r="OTM79" s="32"/>
      <c r="OTN79" s="32"/>
      <c r="OTO79" s="32"/>
      <c r="OTP79" s="32"/>
      <c r="OTQ79" s="32"/>
      <c r="OTR79" s="32"/>
      <c r="OTS79" s="32"/>
      <c r="OTT79" s="32"/>
      <c r="OTU79" s="32"/>
      <c r="OTV79" s="32"/>
      <c r="OTW79" s="32"/>
      <c r="OTX79" s="32"/>
      <c r="OTY79" s="32"/>
      <c r="OTZ79" s="32"/>
      <c r="OUA79" s="32"/>
      <c r="OUB79" s="32"/>
      <c r="OUC79" s="32"/>
      <c r="OUD79" s="32"/>
      <c r="OUE79" s="32"/>
      <c r="OUF79" s="32"/>
      <c r="OUG79" s="32"/>
      <c r="OUH79" s="32"/>
      <c r="OUI79" s="32"/>
      <c r="OUJ79" s="32"/>
      <c r="OUK79" s="32"/>
      <c r="OUL79" s="32"/>
      <c r="OUM79" s="32"/>
      <c r="OUN79" s="32"/>
      <c r="OUO79" s="32"/>
      <c r="OUP79" s="32"/>
      <c r="OUQ79" s="32"/>
      <c r="OUR79" s="32"/>
      <c r="OUS79" s="32"/>
      <c r="OUT79" s="32"/>
      <c r="OUU79" s="32"/>
      <c r="OUV79" s="32"/>
      <c r="OUW79" s="32"/>
      <c r="OUX79" s="32"/>
      <c r="OUY79" s="32"/>
      <c r="OUZ79" s="32"/>
      <c r="OVA79" s="32"/>
      <c r="OVB79" s="32"/>
      <c r="OVC79" s="32"/>
      <c r="OVD79" s="32"/>
      <c r="OVE79" s="32"/>
      <c r="OVF79" s="32"/>
      <c r="OVG79" s="32"/>
      <c r="OVH79" s="32"/>
      <c r="OVI79" s="32"/>
      <c r="OVJ79" s="32"/>
      <c r="OVK79" s="32"/>
      <c r="OVL79" s="32"/>
      <c r="OVM79" s="32"/>
      <c r="OVN79" s="32"/>
      <c r="OVO79" s="32"/>
      <c r="OVP79" s="32"/>
      <c r="OVQ79" s="32"/>
      <c r="OVR79" s="32"/>
      <c r="OVS79" s="32"/>
      <c r="OVT79" s="32"/>
      <c r="OVU79" s="32"/>
      <c r="OVV79" s="32"/>
      <c r="OVW79" s="32"/>
      <c r="OVX79" s="32"/>
      <c r="OVY79" s="32"/>
      <c r="OVZ79" s="32"/>
      <c r="OWA79" s="32"/>
      <c r="OWB79" s="32"/>
      <c r="OWC79" s="32"/>
      <c r="OWD79" s="32"/>
      <c r="OWE79" s="32"/>
      <c r="OWF79" s="32"/>
      <c r="OWG79" s="32"/>
      <c r="OWH79" s="32"/>
      <c r="OWI79" s="32"/>
      <c r="OWJ79" s="32"/>
      <c r="OWK79" s="32"/>
      <c r="OWL79" s="32"/>
      <c r="OWM79" s="32"/>
      <c r="OWN79" s="32"/>
      <c r="OWO79" s="32"/>
      <c r="OWP79" s="32"/>
      <c r="OWQ79" s="32"/>
      <c r="OWR79" s="32"/>
      <c r="OWS79" s="32"/>
      <c r="OWT79" s="32"/>
      <c r="OWU79" s="32"/>
      <c r="OWV79" s="32"/>
      <c r="OWW79" s="32"/>
      <c r="OWX79" s="32"/>
      <c r="OWY79" s="32"/>
      <c r="OWZ79" s="32"/>
      <c r="OXA79" s="32"/>
      <c r="OXB79" s="32"/>
      <c r="OXC79" s="32"/>
      <c r="OXD79" s="32"/>
      <c r="OXE79" s="32"/>
      <c r="OXF79" s="32"/>
      <c r="OXG79" s="32"/>
      <c r="OXH79" s="32"/>
      <c r="OXI79" s="32"/>
      <c r="OXJ79" s="32"/>
      <c r="OXK79" s="32"/>
      <c r="OXL79" s="32"/>
      <c r="OXM79" s="32"/>
      <c r="OXN79" s="32"/>
      <c r="OXO79" s="32"/>
      <c r="OXP79" s="32"/>
      <c r="OXQ79" s="32"/>
      <c r="OXR79" s="32"/>
      <c r="OXS79" s="32"/>
      <c r="OXT79" s="32"/>
      <c r="OXU79" s="32"/>
      <c r="OXV79" s="32"/>
      <c r="OXW79" s="32"/>
      <c r="OXX79" s="32"/>
      <c r="OXY79" s="32"/>
      <c r="OXZ79" s="32"/>
      <c r="OYA79" s="32"/>
      <c r="OYB79" s="32"/>
      <c r="OYC79" s="32"/>
      <c r="OYD79" s="32"/>
      <c r="OYE79" s="32"/>
      <c r="OYF79" s="32"/>
      <c r="OYG79" s="32"/>
      <c r="OYH79" s="32"/>
      <c r="OYI79" s="32"/>
      <c r="OYJ79" s="32"/>
      <c r="OYK79" s="32"/>
      <c r="OYL79" s="32"/>
      <c r="OYM79" s="32"/>
      <c r="OYN79" s="32"/>
      <c r="OYO79" s="32"/>
      <c r="OYP79" s="32"/>
      <c r="OYQ79" s="32"/>
      <c r="OYR79" s="32"/>
      <c r="OYS79" s="32"/>
      <c r="OYT79" s="32"/>
      <c r="OYU79" s="32"/>
      <c r="OYV79" s="32"/>
      <c r="OYW79" s="32"/>
      <c r="OYX79" s="32"/>
      <c r="OYY79" s="32"/>
      <c r="OYZ79" s="32"/>
      <c r="OZA79" s="32"/>
      <c r="OZB79" s="32"/>
      <c r="OZC79" s="32"/>
      <c r="OZD79" s="32"/>
      <c r="OZE79" s="32"/>
      <c r="OZF79" s="32"/>
      <c r="OZG79" s="32"/>
      <c r="OZH79" s="32"/>
      <c r="OZI79" s="32"/>
      <c r="OZJ79" s="32"/>
      <c r="OZK79" s="32"/>
      <c r="OZL79" s="32"/>
      <c r="OZM79" s="32"/>
      <c r="OZN79" s="32"/>
      <c r="OZO79" s="32"/>
      <c r="OZP79" s="32"/>
      <c r="OZQ79" s="32"/>
      <c r="OZR79" s="32"/>
      <c r="OZS79" s="32"/>
      <c r="OZT79" s="32"/>
      <c r="OZU79" s="32"/>
      <c r="OZV79" s="32"/>
      <c r="OZW79" s="32"/>
      <c r="OZX79" s="32"/>
      <c r="OZY79" s="32"/>
      <c r="OZZ79" s="32"/>
      <c r="PAA79" s="32"/>
      <c r="PAB79" s="32"/>
      <c r="PAC79" s="32"/>
      <c r="PAD79" s="32"/>
      <c r="PAE79" s="32"/>
      <c r="PAF79" s="32"/>
      <c r="PAG79" s="32"/>
      <c r="PAH79" s="32"/>
      <c r="PAI79" s="32"/>
      <c r="PAJ79" s="32"/>
      <c r="PAK79" s="32"/>
      <c r="PAL79" s="32"/>
      <c r="PAM79" s="32"/>
      <c r="PAN79" s="32"/>
      <c r="PAO79" s="32"/>
      <c r="PAP79" s="32"/>
      <c r="PAQ79" s="32"/>
      <c r="PAR79" s="32"/>
      <c r="PAS79" s="32"/>
      <c r="PAT79" s="32"/>
      <c r="PAU79" s="32"/>
      <c r="PAV79" s="32"/>
      <c r="PAW79" s="32"/>
      <c r="PAX79" s="32"/>
      <c r="PAY79" s="32"/>
      <c r="PAZ79" s="32"/>
      <c r="PBA79" s="32"/>
      <c r="PBB79" s="32"/>
      <c r="PBC79" s="32"/>
      <c r="PBD79" s="32"/>
      <c r="PBE79" s="32"/>
      <c r="PBF79" s="32"/>
      <c r="PBG79" s="32"/>
      <c r="PBH79" s="32"/>
      <c r="PBI79" s="32"/>
      <c r="PBJ79" s="32"/>
      <c r="PBK79" s="32"/>
      <c r="PBL79" s="32"/>
      <c r="PBM79" s="32"/>
      <c r="PBN79" s="32"/>
      <c r="PBO79" s="32"/>
      <c r="PBP79" s="32"/>
      <c r="PBQ79" s="32"/>
      <c r="PBR79" s="32"/>
      <c r="PBS79" s="32"/>
      <c r="PBT79" s="32"/>
      <c r="PBU79" s="32"/>
      <c r="PBV79" s="32"/>
      <c r="PBW79" s="32"/>
      <c r="PBX79" s="32"/>
      <c r="PBY79" s="32"/>
      <c r="PBZ79" s="32"/>
      <c r="PCA79" s="32"/>
      <c r="PCB79" s="32"/>
      <c r="PCC79" s="32"/>
      <c r="PCD79" s="32"/>
      <c r="PCE79" s="32"/>
      <c r="PCF79" s="32"/>
      <c r="PCG79" s="32"/>
      <c r="PCH79" s="32"/>
      <c r="PCI79" s="32"/>
      <c r="PCJ79" s="32"/>
      <c r="PCK79" s="32"/>
      <c r="PCL79" s="32"/>
      <c r="PCM79" s="32"/>
      <c r="PCN79" s="32"/>
      <c r="PCO79" s="32"/>
      <c r="PCP79" s="32"/>
      <c r="PCQ79" s="32"/>
      <c r="PCR79" s="32"/>
      <c r="PCS79" s="32"/>
      <c r="PCT79" s="32"/>
      <c r="PCU79" s="32"/>
      <c r="PCV79" s="32"/>
      <c r="PCW79" s="32"/>
      <c r="PCX79" s="32"/>
      <c r="PCY79" s="32"/>
      <c r="PCZ79" s="32"/>
      <c r="PDA79" s="32"/>
      <c r="PDB79" s="32"/>
      <c r="PDC79" s="32"/>
      <c r="PDD79" s="32"/>
      <c r="PDE79" s="32"/>
      <c r="PDF79" s="32"/>
      <c r="PDG79" s="32"/>
      <c r="PDH79" s="32"/>
      <c r="PDI79" s="32"/>
      <c r="PDJ79" s="32"/>
      <c r="PDK79" s="32"/>
      <c r="PDL79" s="32"/>
      <c r="PDM79" s="32"/>
      <c r="PDN79" s="32"/>
      <c r="PDO79" s="32"/>
      <c r="PDP79" s="32"/>
      <c r="PDQ79" s="32"/>
      <c r="PDR79" s="32"/>
      <c r="PDS79" s="32"/>
      <c r="PDT79" s="32"/>
      <c r="PDU79" s="32"/>
      <c r="PDV79" s="32"/>
      <c r="PDW79" s="32"/>
      <c r="PDX79" s="32"/>
      <c r="PDY79" s="32"/>
      <c r="PDZ79" s="32"/>
      <c r="PEA79" s="32"/>
      <c r="PEB79" s="32"/>
      <c r="PEC79" s="32"/>
      <c r="PED79" s="32"/>
      <c r="PEE79" s="32"/>
      <c r="PEF79" s="32"/>
      <c r="PEG79" s="32"/>
      <c r="PEH79" s="32"/>
      <c r="PEI79" s="32"/>
      <c r="PEJ79" s="32"/>
      <c r="PEK79" s="32"/>
      <c r="PEL79" s="32"/>
      <c r="PEM79" s="32"/>
      <c r="PEN79" s="32"/>
      <c r="PEO79" s="32"/>
      <c r="PEP79" s="32"/>
      <c r="PEQ79" s="32"/>
      <c r="PER79" s="32"/>
      <c r="PES79" s="32"/>
      <c r="PET79" s="32"/>
      <c r="PEU79" s="32"/>
      <c r="PEV79" s="32"/>
      <c r="PEW79" s="32"/>
      <c r="PEX79" s="32"/>
      <c r="PEY79" s="32"/>
      <c r="PEZ79" s="32"/>
      <c r="PFA79" s="32"/>
      <c r="PFB79" s="32"/>
      <c r="PFC79" s="32"/>
      <c r="PFD79" s="32"/>
      <c r="PFE79" s="32"/>
      <c r="PFF79" s="32"/>
      <c r="PFG79" s="32"/>
      <c r="PFH79" s="32"/>
      <c r="PFI79" s="32"/>
      <c r="PFJ79" s="32"/>
      <c r="PFK79" s="32"/>
      <c r="PFL79" s="32"/>
      <c r="PFM79" s="32"/>
      <c r="PFN79" s="32"/>
      <c r="PFO79" s="32"/>
      <c r="PFP79" s="32"/>
      <c r="PFQ79" s="32"/>
      <c r="PFR79" s="32"/>
      <c r="PFS79" s="32"/>
      <c r="PFT79" s="32"/>
      <c r="PFU79" s="32"/>
      <c r="PFV79" s="32"/>
      <c r="PFW79" s="32"/>
      <c r="PFX79" s="32"/>
      <c r="PFY79" s="32"/>
      <c r="PFZ79" s="32"/>
      <c r="PGA79" s="32"/>
      <c r="PGB79" s="32"/>
      <c r="PGC79" s="32"/>
      <c r="PGD79" s="32"/>
      <c r="PGE79" s="32"/>
      <c r="PGF79" s="32"/>
      <c r="PGG79" s="32"/>
      <c r="PGH79" s="32"/>
      <c r="PGI79" s="32"/>
      <c r="PGJ79" s="32"/>
      <c r="PGK79" s="32"/>
      <c r="PGL79" s="32"/>
      <c r="PGM79" s="32"/>
      <c r="PGN79" s="32"/>
      <c r="PGO79" s="32"/>
      <c r="PGP79" s="32"/>
      <c r="PGQ79" s="32"/>
      <c r="PGR79" s="32"/>
      <c r="PGS79" s="32"/>
      <c r="PGT79" s="32"/>
      <c r="PGU79" s="32"/>
      <c r="PGV79" s="32"/>
      <c r="PGW79" s="32"/>
      <c r="PGX79" s="32"/>
      <c r="PGY79" s="32"/>
      <c r="PGZ79" s="32"/>
      <c r="PHA79" s="32"/>
      <c r="PHB79" s="32"/>
      <c r="PHC79" s="32"/>
      <c r="PHD79" s="32"/>
      <c r="PHE79" s="32"/>
      <c r="PHF79" s="32"/>
      <c r="PHG79" s="32"/>
      <c r="PHH79" s="32"/>
      <c r="PHI79" s="32"/>
      <c r="PHJ79" s="32"/>
      <c r="PHK79" s="32"/>
      <c r="PHL79" s="32"/>
      <c r="PHM79" s="32"/>
      <c r="PHN79" s="32"/>
      <c r="PHO79" s="32"/>
      <c r="PHP79" s="32"/>
      <c r="PHQ79" s="32"/>
      <c r="PHR79" s="32"/>
      <c r="PHS79" s="32"/>
      <c r="PHT79" s="32"/>
      <c r="PHU79" s="32"/>
      <c r="PHV79" s="32"/>
      <c r="PHW79" s="32"/>
      <c r="PHX79" s="32"/>
      <c r="PHY79" s="32"/>
      <c r="PHZ79" s="32"/>
      <c r="PIA79" s="32"/>
      <c r="PIB79" s="32"/>
      <c r="PIC79" s="32"/>
      <c r="PID79" s="32"/>
      <c r="PIE79" s="32"/>
      <c r="PIF79" s="32"/>
      <c r="PIG79" s="32"/>
      <c r="PIH79" s="32"/>
      <c r="PII79" s="32"/>
      <c r="PIJ79" s="32"/>
      <c r="PIK79" s="32"/>
      <c r="PIL79" s="32"/>
      <c r="PIM79" s="32"/>
      <c r="PIN79" s="32"/>
      <c r="PIO79" s="32"/>
      <c r="PIP79" s="32"/>
      <c r="PIQ79" s="32"/>
      <c r="PIR79" s="32"/>
      <c r="PIS79" s="32"/>
      <c r="PIT79" s="32"/>
      <c r="PIU79" s="32"/>
      <c r="PIV79" s="32"/>
      <c r="PIW79" s="32"/>
      <c r="PIX79" s="32"/>
      <c r="PIY79" s="32"/>
      <c r="PIZ79" s="32"/>
      <c r="PJA79" s="32"/>
      <c r="PJB79" s="32"/>
      <c r="PJC79" s="32"/>
      <c r="PJD79" s="32"/>
      <c r="PJE79" s="32"/>
      <c r="PJF79" s="32"/>
      <c r="PJG79" s="32"/>
      <c r="PJH79" s="32"/>
      <c r="PJI79" s="32"/>
      <c r="PJJ79" s="32"/>
      <c r="PJK79" s="32"/>
      <c r="PJL79" s="32"/>
      <c r="PJM79" s="32"/>
      <c r="PJN79" s="32"/>
      <c r="PJO79" s="32"/>
      <c r="PJP79" s="32"/>
      <c r="PJQ79" s="32"/>
      <c r="PJR79" s="32"/>
      <c r="PJS79" s="32"/>
      <c r="PJT79" s="32"/>
      <c r="PJU79" s="32"/>
      <c r="PJV79" s="32"/>
      <c r="PJW79" s="32"/>
      <c r="PJX79" s="32"/>
      <c r="PJY79" s="32"/>
      <c r="PJZ79" s="32"/>
      <c r="PKA79" s="32"/>
      <c r="PKB79" s="32"/>
      <c r="PKC79" s="32"/>
      <c r="PKD79" s="32"/>
      <c r="PKE79" s="32"/>
      <c r="PKF79" s="32"/>
      <c r="PKG79" s="32"/>
      <c r="PKH79" s="32"/>
      <c r="PKI79" s="32"/>
      <c r="PKJ79" s="32"/>
      <c r="PKK79" s="32"/>
      <c r="PKL79" s="32"/>
      <c r="PKM79" s="32"/>
      <c r="PKN79" s="32"/>
      <c r="PKO79" s="32"/>
      <c r="PKP79" s="32"/>
      <c r="PKQ79" s="32"/>
      <c r="PKR79" s="32"/>
      <c r="PKS79" s="32"/>
      <c r="PKT79" s="32"/>
      <c r="PKU79" s="32"/>
      <c r="PKV79" s="32"/>
      <c r="PKW79" s="32"/>
      <c r="PKX79" s="32"/>
      <c r="PKY79" s="32"/>
      <c r="PKZ79" s="32"/>
      <c r="PLA79" s="32"/>
      <c r="PLB79" s="32"/>
      <c r="PLC79" s="32"/>
      <c r="PLD79" s="32"/>
      <c r="PLE79" s="32"/>
      <c r="PLF79" s="32"/>
      <c r="PLG79" s="32"/>
      <c r="PLH79" s="32"/>
      <c r="PLI79" s="32"/>
      <c r="PLJ79" s="32"/>
      <c r="PLK79" s="32"/>
      <c r="PLL79" s="32"/>
      <c r="PLM79" s="32"/>
      <c r="PLN79" s="32"/>
      <c r="PLO79" s="32"/>
      <c r="PLP79" s="32"/>
      <c r="PLQ79" s="32"/>
      <c r="PLR79" s="32"/>
      <c r="PLS79" s="32"/>
      <c r="PLT79" s="32"/>
      <c r="PLU79" s="32"/>
      <c r="PLV79" s="32"/>
      <c r="PLW79" s="32"/>
      <c r="PLX79" s="32"/>
      <c r="PLY79" s="32"/>
      <c r="PLZ79" s="32"/>
      <c r="PMA79" s="32"/>
      <c r="PMB79" s="32"/>
      <c r="PMC79" s="32"/>
      <c r="PMD79" s="32"/>
      <c r="PME79" s="32"/>
      <c r="PMF79" s="32"/>
      <c r="PMG79" s="32"/>
      <c r="PMH79" s="32"/>
      <c r="PMI79" s="32"/>
      <c r="PMJ79" s="32"/>
      <c r="PMK79" s="32"/>
      <c r="PML79" s="32"/>
      <c r="PMM79" s="32"/>
      <c r="PMN79" s="32"/>
      <c r="PMO79" s="32"/>
      <c r="PMP79" s="32"/>
      <c r="PMQ79" s="32"/>
      <c r="PMR79" s="32"/>
      <c r="PMS79" s="32"/>
      <c r="PMT79" s="32"/>
      <c r="PMU79" s="32"/>
      <c r="PMV79" s="32"/>
      <c r="PMW79" s="32"/>
      <c r="PMX79" s="32"/>
      <c r="PMY79" s="32"/>
      <c r="PMZ79" s="32"/>
      <c r="PNA79" s="32"/>
      <c r="PNB79" s="32"/>
      <c r="PNC79" s="32"/>
      <c r="PND79" s="32"/>
      <c r="PNE79" s="32"/>
      <c r="PNF79" s="32"/>
      <c r="PNG79" s="32"/>
      <c r="PNH79" s="32"/>
      <c r="PNI79" s="32"/>
      <c r="PNJ79" s="32"/>
      <c r="PNK79" s="32"/>
      <c r="PNL79" s="32"/>
      <c r="PNM79" s="32"/>
      <c r="PNN79" s="32"/>
      <c r="PNO79" s="32"/>
      <c r="PNP79" s="32"/>
      <c r="PNQ79" s="32"/>
      <c r="PNR79" s="32"/>
      <c r="PNS79" s="32"/>
      <c r="PNT79" s="32"/>
      <c r="PNU79" s="32"/>
      <c r="PNV79" s="32"/>
      <c r="PNW79" s="32"/>
      <c r="PNX79" s="32"/>
      <c r="PNY79" s="32"/>
      <c r="PNZ79" s="32"/>
      <c r="POA79" s="32"/>
      <c r="POB79" s="32"/>
      <c r="POC79" s="32"/>
      <c r="POD79" s="32"/>
      <c r="POE79" s="32"/>
      <c r="POF79" s="32"/>
      <c r="POG79" s="32"/>
      <c r="POH79" s="32"/>
      <c r="POI79" s="32"/>
      <c r="POJ79" s="32"/>
      <c r="POK79" s="32"/>
      <c r="POL79" s="32"/>
      <c r="POM79" s="32"/>
      <c r="PON79" s="32"/>
      <c r="POO79" s="32"/>
      <c r="POP79" s="32"/>
      <c r="POQ79" s="32"/>
      <c r="POR79" s="32"/>
      <c r="POS79" s="32"/>
      <c r="POT79" s="32"/>
      <c r="POU79" s="32"/>
      <c r="POV79" s="32"/>
      <c r="POW79" s="32"/>
      <c r="POX79" s="32"/>
      <c r="POY79" s="32"/>
      <c r="POZ79" s="32"/>
      <c r="PPA79" s="32"/>
      <c r="PPB79" s="32"/>
      <c r="PPC79" s="32"/>
      <c r="PPD79" s="32"/>
      <c r="PPE79" s="32"/>
      <c r="PPF79" s="32"/>
      <c r="PPG79" s="32"/>
      <c r="PPH79" s="32"/>
      <c r="PPI79" s="32"/>
      <c r="PPJ79" s="32"/>
      <c r="PPK79" s="32"/>
      <c r="PPL79" s="32"/>
      <c r="PPM79" s="32"/>
      <c r="PPN79" s="32"/>
      <c r="PPO79" s="32"/>
      <c r="PPP79" s="32"/>
      <c r="PPQ79" s="32"/>
      <c r="PPR79" s="32"/>
      <c r="PPS79" s="32"/>
      <c r="PPT79" s="32"/>
      <c r="PPU79" s="32"/>
      <c r="PPV79" s="32"/>
      <c r="PPW79" s="32"/>
      <c r="PPX79" s="32"/>
      <c r="PPY79" s="32"/>
      <c r="PPZ79" s="32"/>
      <c r="PQA79" s="32"/>
      <c r="PQB79" s="32"/>
      <c r="PQC79" s="32"/>
      <c r="PQD79" s="32"/>
      <c r="PQE79" s="32"/>
      <c r="PQF79" s="32"/>
      <c r="PQG79" s="32"/>
      <c r="PQH79" s="32"/>
      <c r="PQI79" s="32"/>
      <c r="PQJ79" s="32"/>
      <c r="PQK79" s="32"/>
      <c r="PQL79" s="32"/>
      <c r="PQM79" s="32"/>
      <c r="PQN79" s="32"/>
      <c r="PQO79" s="32"/>
      <c r="PQP79" s="32"/>
      <c r="PQQ79" s="32"/>
      <c r="PQR79" s="32"/>
      <c r="PQS79" s="32"/>
      <c r="PQT79" s="32"/>
      <c r="PQU79" s="32"/>
      <c r="PQV79" s="32"/>
      <c r="PQW79" s="32"/>
      <c r="PQX79" s="32"/>
      <c r="PQY79" s="32"/>
      <c r="PQZ79" s="32"/>
      <c r="PRA79" s="32"/>
      <c r="PRB79" s="32"/>
      <c r="PRC79" s="32"/>
      <c r="PRD79" s="32"/>
      <c r="PRE79" s="32"/>
      <c r="PRF79" s="32"/>
      <c r="PRG79" s="32"/>
      <c r="PRH79" s="32"/>
      <c r="PRI79" s="32"/>
      <c r="PRJ79" s="32"/>
      <c r="PRK79" s="32"/>
      <c r="PRL79" s="32"/>
      <c r="PRM79" s="32"/>
      <c r="PRN79" s="32"/>
      <c r="PRO79" s="32"/>
      <c r="PRP79" s="32"/>
      <c r="PRQ79" s="32"/>
      <c r="PRR79" s="32"/>
      <c r="PRS79" s="32"/>
      <c r="PRT79" s="32"/>
      <c r="PRU79" s="32"/>
      <c r="PRV79" s="32"/>
      <c r="PRW79" s="32"/>
      <c r="PRX79" s="32"/>
      <c r="PRY79" s="32"/>
      <c r="PRZ79" s="32"/>
      <c r="PSA79" s="32"/>
      <c r="PSB79" s="32"/>
      <c r="PSC79" s="32"/>
      <c r="PSD79" s="32"/>
      <c r="PSE79" s="32"/>
      <c r="PSF79" s="32"/>
      <c r="PSG79" s="32"/>
      <c r="PSH79" s="32"/>
      <c r="PSI79" s="32"/>
      <c r="PSJ79" s="32"/>
      <c r="PSK79" s="32"/>
      <c r="PSL79" s="32"/>
      <c r="PSM79" s="32"/>
      <c r="PSN79" s="32"/>
      <c r="PSO79" s="32"/>
      <c r="PSP79" s="32"/>
      <c r="PSQ79" s="32"/>
      <c r="PSR79" s="32"/>
      <c r="PSS79" s="32"/>
      <c r="PST79" s="32"/>
      <c r="PSU79" s="32"/>
      <c r="PSV79" s="32"/>
      <c r="PSW79" s="32"/>
      <c r="PSX79" s="32"/>
      <c r="PSY79" s="32"/>
      <c r="PSZ79" s="32"/>
      <c r="PTA79" s="32"/>
      <c r="PTB79" s="32"/>
      <c r="PTC79" s="32"/>
      <c r="PTD79" s="32"/>
      <c r="PTE79" s="32"/>
      <c r="PTF79" s="32"/>
      <c r="PTG79" s="32"/>
      <c r="PTH79" s="32"/>
      <c r="PTI79" s="32"/>
      <c r="PTJ79" s="32"/>
      <c r="PTK79" s="32"/>
      <c r="PTL79" s="32"/>
      <c r="PTM79" s="32"/>
      <c r="PTN79" s="32"/>
      <c r="PTO79" s="32"/>
      <c r="PTP79" s="32"/>
      <c r="PTQ79" s="32"/>
      <c r="PTR79" s="32"/>
      <c r="PTS79" s="32"/>
      <c r="PTT79" s="32"/>
      <c r="PTU79" s="32"/>
      <c r="PTV79" s="32"/>
      <c r="PTW79" s="32"/>
      <c r="PTX79" s="32"/>
      <c r="PTY79" s="32"/>
      <c r="PTZ79" s="32"/>
      <c r="PUA79" s="32"/>
      <c r="PUB79" s="32"/>
      <c r="PUC79" s="32"/>
      <c r="PUD79" s="32"/>
      <c r="PUE79" s="32"/>
      <c r="PUF79" s="32"/>
      <c r="PUG79" s="32"/>
      <c r="PUH79" s="32"/>
      <c r="PUI79" s="32"/>
      <c r="PUJ79" s="32"/>
      <c r="PUK79" s="32"/>
      <c r="PUL79" s="32"/>
      <c r="PUM79" s="32"/>
      <c r="PUN79" s="32"/>
      <c r="PUO79" s="32"/>
      <c r="PUP79" s="32"/>
      <c r="PUQ79" s="32"/>
      <c r="PUR79" s="32"/>
      <c r="PUS79" s="32"/>
      <c r="PUT79" s="32"/>
      <c r="PUU79" s="32"/>
      <c r="PUV79" s="32"/>
      <c r="PUW79" s="32"/>
      <c r="PUX79" s="32"/>
      <c r="PUY79" s="32"/>
      <c r="PUZ79" s="32"/>
      <c r="PVA79" s="32"/>
      <c r="PVB79" s="32"/>
      <c r="PVC79" s="32"/>
      <c r="PVD79" s="32"/>
      <c r="PVE79" s="32"/>
      <c r="PVF79" s="32"/>
      <c r="PVG79" s="32"/>
      <c r="PVH79" s="32"/>
      <c r="PVI79" s="32"/>
      <c r="PVJ79" s="32"/>
      <c r="PVK79" s="32"/>
      <c r="PVL79" s="32"/>
      <c r="PVM79" s="32"/>
      <c r="PVN79" s="32"/>
      <c r="PVO79" s="32"/>
      <c r="PVP79" s="32"/>
      <c r="PVQ79" s="32"/>
      <c r="PVR79" s="32"/>
      <c r="PVS79" s="32"/>
      <c r="PVT79" s="32"/>
      <c r="PVU79" s="32"/>
      <c r="PVV79" s="32"/>
      <c r="PVW79" s="32"/>
      <c r="PVX79" s="32"/>
      <c r="PVY79" s="32"/>
      <c r="PVZ79" s="32"/>
      <c r="PWA79" s="32"/>
      <c r="PWB79" s="32"/>
      <c r="PWC79" s="32"/>
      <c r="PWD79" s="32"/>
      <c r="PWE79" s="32"/>
      <c r="PWF79" s="32"/>
      <c r="PWG79" s="32"/>
      <c r="PWH79" s="32"/>
      <c r="PWI79" s="32"/>
      <c r="PWJ79" s="32"/>
      <c r="PWK79" s="32"/>
      <c r="PWL79" s="32"/>
      <c r="PWM79" s="32"/>
      <c r="PWN79" s="32"/>
      <c r="PWO79" s="32"/>
      <c r="PWP79" s="32"/>
      <c r="PWQ79" s="32"/>
      <c r="PWR79" s="32"/>
      <c r="PWS79" s="32"/>
      <c r="PWT79" s="32"/>
      <c r="PWU79" s="32"/>
      <c r="PWV79" s="32"/>
      <c r="PWW79" s="32"/>
      <c r="PWX79" s="32"/>
      <c r="PWY79" s="32"/>
      <c r="PWZ79" s="32"/>
      <c r="PXA79" s="32"/>
      <c r="PXB79" s="32"/>
      <c r="PXC79" s="32"/>
      <c r="PXD79" s="32"/>
      <c r="PXE79" s="32"/>
      <c r="PXF79" s="32"/>
      <c r="PXG79" s="32"/>
      <c r="PXH79" s="32"/>
      <c r="PXI79" s="32"/>
      <c r="PXJ79" s="32"/>
      <c r="PXK79" s="32"/>
      <c r="PXL79" s="32"/>
      <c r="PXM79" s="32"/>
      <c r="PXN79" s="32"/>
      <c r="PXO79" s="32"/>
      <c r="PXP79" s="32"/>
      <c r="PXQ79" s="32"/>
      <c r="PXR79" s="32"/>
      <c r="PXS79" s="32"/>
      <c r="PXT79" s="32"/>
      <c r="PXU79" s="32"/>
      <c r="PXV79" s="32"/>
      <c r="PXW79" s="32"/>
      <c r="PXX79" s="32"/>
      <c r="PXY79" s="32"/>
      <c r="PXZ79" s="32"/>
      <c r="PYA79" s="32"/>
      <c r="PYB79" s="32"/>
      <c r="PYC79" s="32"/>
      <c r="PYD79" s="32"/>
      <c r="PYE79" s="32"/>
      <c r="PYF79" s="32"/>
      <c r="PYG79" s="32"/>
      <c r="PYH79" s="32"/>
      <c r="PYI79" s="32"/>
      <c r="PYJ79" s="32"/>
      <c r="PYK79" s="32"/>
      <c r="PYL79" s="32"/>
      <c r="PYM79" s="32"/>
      <c r="PYN79" s="32"/>
      <c r="PYO79" s="32"/>
      <c r="PYP79" s="32"/>
      <c r="PYQ79" s="32"/>
      <c r="PYR79" s="32"/>
      <c r="PYS79" s="32"/>
      <c r="PYT79" s="32"/>
      <c r="PYU79" s="32"/>
      <c r="PYV79" s="32"/>
      <c r="PYW79" s="32"/>
      <c r="PYX79" s="32"/>
      <c r="PYY79" s="32"/>
      <c r="PYZ79" s="32"/>
      <c r="PZA79" s="32"/>
      <c r="PZB79" s="32"/>
      <c r="PZC79" s="32"/>
      <c r="PZD79" s="32"/>
      <c r="PZE79" s="32"/>
      <c r="PZF79" s="32"/>
      <c r="PZG79" s="32"/>
      <c r="PZH79" s="32"/>
      <c r="PZI79" s="32"/>
      <c r="PZJ79" s="32"/>
      <c r="PZK79" s="32"/>
      <c r="PZL79" s="32"/>
      <c r="PZM79" s="32"/>
      <c r="PZN79" s="32"/>
      <c r="PZO79" s="32"/>
      <c r="PZP79" s="32"/>
      <c r="PZQ79" s="32"/>
      <c r="PZR79" s="32"/>
      <c r="PZS79" s="32"/>
      <c r="PZT79" s="32"/>
      <c r="PZU79" s="32"/>
      <c r="PZV79" s="32"/>
      <c r="PZW79" s="32"/>
      <c r="PZX79" s="32"/>
      <c r="PZY79" s="32"/>
      <c r="PZZ79" s="32"/>
      <c r="QAA79" s="32"/>
      <c r="QAB79" s="32"/>
      <c r="QAC79" s="32"/>
      <c r="QAD79" s="32"/>
      <c r="QAE79" s="32"/>
      <c r="QAF79" s="32"/>
      <c r="QAG79" s="32"/>
      <c r="QAH79" s="32"/>
      <c r="QAI79" s="32"/>
      <c r="QAJ79" s="32"/>
      <c r="QAK79" s="32"/>
      <c r="QAL79" s="32"/>
      <c r="QAM79" s="32"/>
      <c r="QAN79" s="32"/>
      <c r="QAO79" s="32"/>
      <c r="QAP79" s="32"/>
      <c r="QAQ79" s="32"/>
      <c r="QAR79" s="32"/>
      <c r="QAS79" s="32"/>
      <c r="QAT79" s="32"/>
      <c r="QAU79" s="32"/>
      <c r="QAV79" s="32"/>
      <c r="QAW79" s="32"/>
      <c r="QAX79" s="32"/>
      <c r="QAY79" s="32"/>
      <c r="QAZ79" s="32"/>
      <c r="QBA79" s="32"/>
      <c r="QBB79" s="32"/>
      <c r="QBC79" s="32"/>
      <c r="QBD79" s="32"/>
      <c r="QBE79" s="32"/>
      <c r="QBF79" s="32"/>
      <c r="QBG79" s="32"/>
      <c r="QBH79" s="32"/>
      <c r="QBI79" s="32"/>
      <c r="QBJ79" s="32"/>
      <c r="QBK79" s="32"/>
      <c r="QBL79" s="32"/>
      <c r="QBM79" s="32"/>
      <c r="QBN79" s="32"/>
      <c r="QBO79" s="32"/>
      <c r="QBP79" s="32"/>
      <c r="QBQ79" s="32"/>
      <c r="QBR79" s="32"/>
      <c r="QBS79" s="32"/>
      <c r="QBT79" s="32"/>
      <c r="QBU79" s="32"/>
      <c r="QBV79" s="32"/>
      <c r="QBW79" s="32"/>
      <c r="QBX79" s="32"/>
      <c r="QBY79" s="32"/>
      <c r="QBZ79" s="32"/>
      <c r="QCA79" s="32"/>
      <c r="QCB79" s="32"/>
      <c r="QCC79" s="32"/>
      <c r="QCD79" s="32"/>
      <c r="QCE79" s="32"/>
      <c r="QCF79" s="32"/>
      <c r="QCG79" s="32"/>
      <c r="QCH79" s="32"/>
      <c r="QCI79" s="32"/>
      <c r="QCJ79" s="32"/>
      <c r="QCK79" s="32"/>
      <c r="QCL79" s="32"/>
      <c r="QCM79" s="32"/>
      <c r="QCN79" s="32"/>
      <c r="QCO79" s="32"/>
      <c r="QCP79" s="32"/>
      <c r="QCQ79" s="32"/>
      <c r="QCR79" s="32"/>
      <c r="QCS79" s="32"/>
      <c r="QCT79" s="32"/>
      <c r="QCU79" s="32"/>
      <c r="QCV79" s="32"/>
      <c r="QCW79" s="32"/>
      <c r="QCX79" s="32"/>
      <c r="QCY79" s="32"/>
      <c r="QCZ79" s="32"/>
      <c r="QDA79" s="32"/>
      <c r="QDB79" s="32"/>
      <c r="QDC79" s="32"/>
      <c r="QDD79" s="32"/>
      <c r="QDE79" s="32"/>
      <c r="QDF79" s="32"/>
      <c r="QDG79" s="32"/>
      <c r="QDH79" s="32"/>
      <c r="QDI79" s="32"/>
      <c r="QDJ79" s="32"/>
      <c r="QDK79" s="32"/>
      <c r="QDL79" s="32"/>
      <c r="QDM79" s="32"/>
      <c r="QDN79" s="32"/>
      <c r="QDO79" s="32"/>
      <c r="QDP79" s="32"/>
      <c r="QDQ79" s="32"/>
      <c r="QDR79" s="32"/>
      <c r="QDS79" s="32"/>
      <c r="QDT79" s="32"/>
      <c r="QDU79" s="32"/>
      <c r="QDV79" s="32"/>
      <c r="QDW79" s="32"/>
      <c r="QDX79" s="32"/>
      <c r="QDY79" s="32"/>
      <c r="QDZ79" s="32"/>
      <c r="QEA79" s="32"/>
      <c r="QEB79" s="32"/>
      <c r="QEC79" s="32"/>
      <c r="QED79" s="32"/>
      <c r="QEE79" s="32"/>
      <c r="QEF79" s="32"/>
      <c r="QEG79" s="32"/>
      <c r="QEH79" s="32"/>
      <c r="QEI79" s="32"/>
      <c r="QEJ79" s="32"/>
      <c r="QEK79" s="32"/>
      <c r="QEL79" s="32"/>
      <c r="QEM79" s="32"/>
      <c r="QEN79" s="32"/>
      <c r="QEO79" s="32"/>
      <c r="QEP79" s="32"/>
      <c r="QEQ79" s="32"/>
      <c r="QER79" s="32"/>
      <c r="QES79" s="32"/>
      <c r="QET79" s="32"/>
      <c r="QEU79" s="32"/>
      <c r="QEV79" s="32"/>
      <c r="QEW79" s="32"/>
      <c r="QEX79" s="32"/>
      <c r="QEY79" s="32"/>
      <c r="QEZ79" s="32"/>
      <c r="QFA79" s="32"/>
      <c r="QFB79" s="32"/>
      <c r="QFC79" s="32"/>
      <c r="QFD79" s="32"/>
      <c r="QFE79" s="32"/>
      <c r="QFF79" s="32"/>
      <c r="QFG79" s="32"/>
      <c r="QFH79" s="32"/>
      <c r="QFI79" s="32"/>
      <c r="QFJ79" s="32"/>
      <c r="QFK79" s="32"/>
      <c r="QFL79" s="32"/>
      <c r="QFM79" s="32"/>
      <c r="QFN79" s="32"/>
      <c r="QFO79" s="32"/>
      <c r="QFP79" s="32"/>
      <c r="QFQ79" s="32"/>
      <c r="QFR79" s="32"/>
      <c r="QFS79" s="32"/>
      <c r="QFT79" s="32"/>
      <c r="QFU79" s="32"/>
      <c r="QFV79" s="32"/>
      <c r="QFW79" s="32"/>
      <c r="QFX79" s="32"/>
      <c r="QFY79" s="32"/>
      <c r="QFZ79" s="32"/>
      <c r="QGA79" s="32"/>
      <c r="QGB79" s="32"/>
      <c r="QGC79" s="32"/>
      <c r="QGD79" s="32"/>
      <c r="QGE79" s="32"/>
      <c r="QGF79" s="32"/>
      <c r="QGG79" s="32"/>
      <c r="QGH79" s="32"/>
      <c r="QGI79" s="32"/>
      <c r="QGJ79" s="32"/>
      <c r="QGK79" s="32"/>
      <c r="QGL79" s="32"/>
      <c r="QGM79" s="32"/>
      <c r="QGN79" s="32"/>
      <c r="QGO79" s="32"/>
      <c r="QGP79" s="32"/>
      <c r="QGQ79" s="32"/>
      <c r="QGR79" s="32"/>
      <c r="QGS79" s="32"/>
      <c r="QGT79" s="32"/>
      <c r="QGU79" s="32"/>
      <c r="QGV79" s="32"/>
      <c r="QGW79" s="32"/>
      <c r="QGX79" s="32"/>
      <c r="QGY79" s="32"/>
      <c r="QGZ79" s="32"/>
      <c r="QHA79" s="32"/>
      <c r="QHB79" s="32"/>
      <c r="QHC79" s="32"/>
      <c r="QHD79" s="32"/>
      <c r="QHE79" s="32"/>
      <c r="QHF79" s="32"/>
      <c r="QHG79" s="32"/>
      <c r="QHH79" s="32"/>
      <c r="QHI79" s="32"/>
      <c r="QHJ79" s="32"/>
      <c r="QHK79" s="32"/>
      <c r="QHL79" s="32"/>
      <c r="QHM79" s="32"/>
      <c r="QHN79" s="32"/>
      <c r="QHO79" s="32"/>
      <c r="QHP79" s="32"/>
      <c r="QHQ79" s="32"/>
      <c r="QHR79" s="32"/>
      <c r="QHS79" s="32"/>
      <c r="QHT79" s="32"/>
      <c r="QHU79" s="32"/>
      <c r="QHV79" s="32"/>
      <c r="QHW79" s="32"/>
      <c r="QHX79" s="32"/>
      <c r="QHY79" s="32"/>
      <c r="QHZ79" s="32"/>
      <c r="QIA79" s="32"/>
      <c r="QIB79" s="32"/>
      <c r="QIC79" s="32"/>
      <c r="QID79" s="32"/>
      <c r="QIE79" s="32"/>
      <c r="QIF79" s="32"/>
      <c r="QIG79" s="32"/>
      <c r="QIH79" s="32"/>
      <c r="QII79" s="32"/>
      <c r="QIJ79" s="32"/>
      <c r="QIK79" s="32"/>
      <c r="QIL79" s="32"/>
      <c r="QIM79" s="32"/>
      <c r="QIN79" s="32"/>
      <c r="QIO79" s="32"/>
      <c r="QIP79" s="32"/>
      <c r="QIQ79" s="32"/>
      <c r="QIR79" s="32"/>
      <c r="QIS79" s="32"/>
      <c r="QIT79" s="32"/>
      <c r="QIU79" s="32"/>
      <c r="QIV79" s="32"/>
      <c r="QIW79" s="32"/>
      <c r="QIX79" s="32"/>
      <c r="QIY79" s="32"/>
      <c r="QIZ79" s="32"/>
      <c r="QJA79" s="32"/>
      <c r="QJB79" s="32"/>
      <c r="QJC79" s="32"/>
      <c r="QJD79" s="32"/>
      <c r="QJE79" s="32"/>
      <c r="QJF79" s="32"/>
      <c r="QJG79" s="32"/>
      <c r="QJH79" s="32"/>
      <c r="QJI79" s="32"/>
      <c r="QJJ79" s="32"/>
      <c r="QJK79" s="32"/>
      <c r="QJL79" s="32"/>
      <c r="QJM79" s="32"/>
      <c r="QJN79" s="32"/>
      <c r="QJO79" s="32"/>
      <c r="QJP79" s="32"/>
      <c r="QJQ79" s="32"/>
      <c r="QJR79" s="32"/>
      <c r="QJS79" s="32"/>
      <c r="QJT79" s="32"/>
      <c r="QJU79" s="32"/>
      <c r="QJV79" s="32"/>
      <c r="QJW79" s="32"/>
      <c r="QJX79" s="32"/>
      <c r="QJY79" s="32"/>
      <c r="QJZ79" s="32"/>
      <c r="QKA79" s="32"/>
      <c r="QKB79" s="32"/>
      <c r="QKC79" s="32"/>
      <c r="QKD79" s="32"/>
      <c r="QKE79" s="32"/>
      <c r="QKF79" s="32"/>
      <c r="QKG79" s="32"/>
      <c r="QKH79" s="32"/>
      <c r="QKI79" s="32"/>
      <c r="QKJ79" s="32"/>
      <c r="QKK79" s="32"/>
      <c r="QKL79" s="32"/>
      <c r="QKM79" s="32"/>
      <c r="QKN79" s="32"/>
      <c r="QKO79" s="32"/>
      <c r="QKP79" s="32"/>
      <c r="QKQ79" s="32"/>
      <c r="QKR79" s="32"/>
      <c r="QKS79" s="32"/>
      <c r="QKT79" s="32"/>
      <c r="QKU79" s="32"/>
      <c r="QKV79" s="32"/>
      <c r="QKW79" s="32"/>
      <c r="QKX79" s="32"/>
      <c r="QKY79" s="32"/>
      <c r="QKZ79" s="32"/>
      <c r="QLA79" s="32"/>
      <c r="QLB79" s="32"/>
      <c r="QLC79" s="32"/>
      <c r="QLD79" s="32"/>
      <c r="QLE79" s="32"/>
      <c r="QLF79" s="32"/>
      <c r="QLG79" s="32"/>
      <c r="QLH79" s="32"/>
      <c r="QLI79" s="32"/>
      <c r="QLJ79" s="32"/>
      <c r="QLK79" s="32"/>
      <c r="QLL79" s="32"/>
      <c r="QLM79" s="32"/>
      <c r="QLN79" s="32"/>
      <c r="QLO79" s="32"/>
      <c r="QLP79" s="32"/>
      <c r="QLQ79" s="32"/>
      <c r="QLR79" s="32"/>
      <c r="QLS79" s="32"/>
      <c r="QLT79" s="32"/>
      <c r="QLU79" s="32"/>
      <c r="QLV79" s="32"/>
      <c r="QLW79" s="32"/>
      <c r="QLX79" s="32"/>
      <c r="QLY79" s="32"/>
      <c r="QLZ79" s="32"/>
      <c r="QMA79" s="32"/>
      <c r="QMB79" s="32"/>
      <c r="QMC79" s="32"/>
      <c r="QMD79" s="32"/>
      <c r="QME79" s="32"/>
      <c r="QMF79" s="32"/>
      <c r="QMG79" s="32"/>
      <c r="QMH79" s="32"/>
      <c r="QMI79" s="32"/>
      <c r="QMJ79" s="32"/>
      <c r="QMK79" s="32"/>
      <c r="QML79" s="32"/>
      <c r="QMM79" s="32"/>
      <c r="QMN79" s="32"/>
      <c r="QMO79" s="32"/>
      <c r="QMP79" s="32"/>
      <c r="QMQ79" s="32"/>
      <c r="QMR79" s="32"/>
      <c r="QMS79" s="32"/>
      <c r="QMT79" s="32"/>
      <c r="QMU79" s="32"/>
      <c r="QMV79" s="32"/>
      <c r="QMW79" s="32"/>
      <c r="QMX79" s="32"/>
      <c r="QMY79" s="32"/>
      <c r="QMZ79" s="32"/>
      <c r="QNA79" s="32"/>
      <c r="QNB79" s="32"/>
      <c r="QNC79" s="32"/>
      <c r="QND79" s="32"/>
      <c r="QNE79" s="32"/>
      <c r="QNF79" s="32"/>
      <c r="QNG79" s="32"/>
      <c r="QNH79" s="32"/>
      <c r="QNI79" s="32"/>
      <c r="QNJ79" s="32"/>
      <c r="QNK79" s="32"/>
      <c r="QNL79" s="32"/>
      <c r="QNM79" s="32"/>
      <c r="QNN79" s="32"/>
      <c r="QNO79" s="32"/>
      <c r="QNP79" s="32"/>
      <c r="QNQ79" s="32"/>
      <c r="QNR79" s="32"/>
      <c r="QNS79" s="32"/>
      <c r="QNT79" s="32"/>
      <c r="QNU79" s="32"/>
      <c r="QNV79" s="32"/>
      <c r="QNW79" s="32"/>
      <c r="QNX79" s="32"/>
      <c r="QNY79" s="32"/>
      <c r="QNZ79" s="32"/>
      <c r="QOA79" s="32"/>
      <c r="QOB79" s="32"/>
      <c r="QOC79" s="32"/>
      <c r="QOD79" s="32"/>
      <c r="QOE79" s="32"/>
      <c r="QOF79" s="32"/>
      <c r="QOG79" s="32"/>
      <c r="QOH79" s="32"/>
      <c r="QOI79" s="32"/>
      <c r="QOJ79" s="32"/>
      <c r="QOK79" s="32"/>
      <c r="QOL79" s="32"/>
      <c r="QOM79" s="32"/>
      <c r="QON79" s="32"/>
      <c r="QOO79" s="32"/>
      <c r="QOP79" s="32"/>
      <c r="QOQ79" s="32"/>
      <c r="QOR79" s="32"/>
      <c r="QOS79" s="32"/>
      <c r="QOT79" s="32"/>
      <c r="QOU79" s="32"/>
      <c r="QOV79" s="32"/>
      <c r="QOW79" s="32"/>
      <c r="QOX79" s="32"/>
      <c r="QOY79" s="32"/>
      <c r="QOZ79" s="32"/>
      <c r="QPA79" s="32"/>
      <c r="QPB79" s="32"/>
      <c r="QPC79" s="32"/>
      <c r="QPD79" s="32"/>
      <c r="QPE79" s="32"/>
      <c r="QPF79" s="32"/>
      <c r="QPG79" s="32"/>
      <c r="QPH79" s="32"/>
      <c r="QPI79" s="32"/>
      <c r="QPJ79" s="32"/>
      <c r="QPK79" s="32"/>
      <c r="QPL79" s="32"/>
      <c r="QPM79" s="32"/>
      <c r="QPN79" s="32"/>
      <c r="QPO79" s="32"/>
      <c r="QPP79" s="32"/>
      <c r="QPQ79" s="32"/>
      <c r="QPR79" s="32"/>
      <c r="QPS79" s="32"/>
      <c r="QPT79" s="32"/>
      <c r="QPU79" s="32"/>
      <c r="QPV79" s="32"/>
      <c r="QPW79" s="32"/>
      <c r="QPX79" s="32"/>
      <c r="QPY79" s="32"/>
      <c r="QPZ79" s="32"/>
      <c r="QQA79" s="32"/>
      <c r="QQB79" s="32"/>
      <c r="QQC79" s="32"/>
      <c r="QQD79" s="32"/>
      <c r="QQE79" s="32"/>
      <c r="QQF79" s="32"/>
      <c r="QQG79" s="32"/>
      <c r="QQH79" s="32"/>
      <c r="QQI79" s="32"/>
      <c r="QQJ79" s="32"/>
      <c r="QQK79" s="32"/>
      <c r="QQL79" s="32"/>
      <c r="QQM79" s="32"/>
      <c r="QQN79" s="32"/>
      <c r="QQO79" s="32"/>
      <c r="QQP79" s="32"/>
      <c r="QQQ79" s="32"/>
      <c r="QQR79" s="32"/>
      <c r="QQS79" s="32"/>
      <c r="QQT79" s="32"/>
      <c r="QQU79" s="32"/>
      <c r="QQV79" s="32"/>
      <c r="QQW79" s="32"/>
      <c r="QQX79" s="32"/>
      <c r="QQY79" s="32"/>
      <c r="QQZ79" s="32"/>
      <c r="QRA79" s="32"/>
      <c r="QRB79" s="32"/>
      <c r="QRC79" s="32"/>
      <c r="QRD79" s="32"/>
      <c r="QRE79" s="32"/>
      <c r="QRF79" s="32"/>
      <c r="QRG79" s="32"/>
      <c r="QRH79" s="32"/>
      <c r="QRI79" s="32"/>
      <c r="QRJ79" s="32"/>
      <c r="QRK79" s="32"/>
      <c r="QRL79" s="32"/>
      <c r="QRM79" s="32"/>
      <c r="QRN79" s="32"/>
      <c r="QRO79" s="32"/>
      <c r="QRP79" s="32"/>
      <c r="QRQ79" s="32"/>
      <c r="QRR79" s="32"/>
      <c r="QRS79" s="32"/>
      <c r="QRT79" s="32"/>
      <c r="QRU79" s="32"/>
      <c r="QRV79" s="32"/>
      <c r="QRW79" s="32"/>
      <c r="QRX79" s="32"/>
      <c r="QRY79" s="32"/>
      <c r="QRZ79" s="32"/>
      <c r="QSA79" s="32"/>
      <c r="QSB79" s="32"/>
      <c r="QSC79" s="32"/>
      <c r="QSD79" s="32"/>
      <c r="QSE79" s="32"/>
      <c r="QSF79" s="32"/>
      <c r="QSG79" s="32"/>
      <c r="QSH79" s="32"/>
      <c r="QSI79" s="32"/>
      <c r="QSJ79" s="32"/>
      <c r="QSK79" s="32"/>
      <c r="QSL79" s="32"/>
      <c r="QSM79" s="32"/>
      <c r="QSN79" s="32"/>
      <c r="QSO79" s="32"/>
      <c r="QSP79" s="32"/>
      <c r="QSQ79" s="32"/>
      <c r="QSR79" s="32"/>
      <c r="QSS79" s="32"/>
      <c r="QST79" s="32"/>
      <c r="QSU79" s="32"/>
      <c r="QSV79" s="32"/>
      <c r="QSW79" s="32"/>
      <c r="QSX79" s="32"/>
      <c r="QSY79" s="32"/>
      <c r="QSZ79" s="32"/>
      <c r="QTA79" s="32"/>
      <c r="QTB79" s="32"/>
      <c r="QTC79" s="32"/>
      <c r="QTD79" s="32"/>
      <c r="QTE79" s="32"/>
      <c r="QTF79" s="32"/>
      <c r="QTG79" s="32"/>
      <c r="QTH79" s="32"/>
      <c r="QTI79" s="32"/>
      <c r="QTJ79" s="32"/>
      <c r="QTK79" s="32"/>
      <c r="QTL79" s="32"/>
      <c r="QTM79" s="32"/>
      <c r="QTN79" s="32"/>
      <c r="QTO79" s="32"/>
      <c r="QTP79" s="32"/>
      <c r="QTQ79" s="32"/>
      <c r="QTR79" s="32"/>
      <c r="QTS79" s="32"/>
      <c r="QTT79" s="32"/>
      <c r="QTU79" s="32"/>
      <c r="QTV79" s="32"/>
      <c r="QTW79" s="32"/>
      <c r="QTX79" s="32"/>
      <c r="QTY79" s="32"/>
      <c r="QTZ79" s="32"/>
      <c r="QUA79" s="32"/>
      <c r="QUB79" s="32"/>
      <c r="QUC79" s="32"/>
      <c r="QUD79" s="32"/>
      <c r="QUE79" s="32"/>
      <c r="QUF79" s="32"/>
      <c r="QUG79" s="32"/>
      <c r="QUH79" s="32"/>
      <c r="QUI79" s="32"/>
      <c r="QUJ79" s="32"/>
      <c r="QUK79" s="32"/>
      <c r="QUL79" s="32"/>
      <c r="QUM79" s="32"/>
      <c r="QUN79" s="32"/>
      <c r="QUO79" s="32"/>
      <c r="QUP79" s="32"/>
      <c r="QUQ79" s="32"/>
      <c r="QUR79" s="32"/>
      <c r="QUS79" s="32"/>
      <c r="QUT79" s="32"/>
      <c r="QUU79" s="32"/>
      <c r="QUV79" s="32"/>
      <c r="QUW79" s="32"/>
      <c r="QUX79" s="32"/>
      <c r="QUY79" s="32"/>
      <c r="QUZ79" s="32"/>
      <c r="QVA79" s="32"/>
      <c r="QVB79" s="32"/>
      <c r="QVC79" s="32"/>
      <c r="QVD79" s="32"/>
      <c r="QVE79" s="32"/>
      <c r="QVF79" s="32"/>
      <c r="QVG79" s="32"/>
      <c r="QVH79" s="32"/>
      <c r="QVI79" s="32"/>
      <c r="QVJ79" s="32"/>
      <c r="QVK79" s="32"/>
      <c r="QVL79" s="32"/>
      <c r="QVM79" s="32"/>
      <c r="QVN79" s="32"/>
      <c r="QVO79" s="32"/>
      <c r="QVP79" s="32"/>
      <c r="QVQ79" s="32"/>
      <c r="QVR79" s="32"/>
      <c r="QVS79" s="32"/>
      <c r="QVT79" s="32"/>
      <c r="QVU79" s="32"/>
      <c r="QVV79" s="32"/>
      <c r="QVW79" s="32"/>
      <c r="QVX79" s="32"/>
      <c r="QVY79" s="32"/>
      <c r="QVZ79" s="32"/>
      <c r="QWA79" s="32"/>
      <c r="QWB79" s="32"/>
      <c r="QWC79" s="32"/>
      <c r="QWD79" s="32"/>
      <c r="QWE79" s="32"/>
      <c r="QWF79" s="32"/>
      <c r="QWG79" s="32"/>
      <c r="QWH79" s="32"/>
      <c r="QWI79" s="32"/>
      <c r="QWJ79" s="32"/>
      <c r="QWK79" s="32"/>
      <c r="QWL79" s="32"/>
      <c r="QWM79" s="32"/>
      <c r="QWN79" s="32"/>
      <c r="QWO79" s="32"/>
      <c r="QWP79" s="32"/>
      <c r="QWQ79" s="32"/>
      <c r="QWR79" s="32"/>
      <c r="QWS79" s="32"/>
      <c r="QWT79" s="32"/>
      <c r="QWU79" s="32"/>
      <c r="QWV79" s="32"/>
      <c r="QWW79" s="32"/>
      <c r="QWX79" s="32"/>
      <c r="QWY79" s="32"/>
      <c r="QWZ79" s="32"/>
      <c r="QXA79" s="32"/>
      <c r="QXB79" s="32"/>
      <c r="QXC79" s="32"/>
      <c r="QXD79" s="32"/>
      <c r="QXE79" s="32"/>
      <c r="QXF79" s="32"/>
      <c r="QXG79" s="32"/>
      <c r="QXH79" s="32"/>
      <c r="QXI79" s="32"/>
      <c r="QXJ79" s="32"/>
      <c r="QXK79" s="32"/>
      <c r="QXL79" s="32"/>
      <c r="QXM79" s="32"/>
      <c r="QXN79" s="32"/>
      <c r="QXO79" s="32"/>
      <c r="QXP79" s="32"/>
      <c r="QXQ79" s="32"/>
      <c r="QXR79" s="32"/>
      <c r="QXS79" s="32"/>
      <c r="QXT79" s="32"/>
      <c r="QXU79" s="32"/>
      <c r="QXV79" s="32"/>
      <c r="QXW79" s="32"/>
      <c r="QXX79" s="32"/>
      <c r="QXY79" s="32"/>
      <c r="QXZ79" s="32"/>
      <c r="QYA79" s="32"/>
      <c r="QYB79" s="32"/>
      <c r="QYC79" s="32"/>
      <c r="QYD79" s="32"/>
      <c r="QYE79" s="32"/>
      <c r="QYF79" s="32"/>
      <c r="QYG79" s="32"/>
      <c r="QYH79" s="32"/>
      <c r="QYI79" s="32"/>
      <c r="QYJ79" s="32"/>
      <c r="QYK79" s="32"/>
      <c r="QYL79" s="32"/>
      <c r="QYM79" s="32"/>
      <c r="QYN79" s="32"/>
      <c r="QYO79" s="32"/>
      <c r="QYP79" s="32"/>
      <c r="QYQ79" s="32"/>
      <c r="QYR79" s="32"/>
      <c r="QYS79" s="32"/>
      <c r="QYT79" s="32"/>
      <c r="QYU79" s="32"/>
      <c r="QYV79" s="32"/>
      <c r="QYW79" s="32"/>
      <c r="QYX79" s="32"/>
      <c r="QYY79" s="32"/>
      <c r="QYZ79" s="32"/>
      <c r="QZA79" s="32"/>
      <c r="QZB79" s="32"/>
      <c r="QZC79" s="32"/>
      <c r="QZD79" s="32"/>
      <c r="QZE79" s="32"/>
      <c r="QZF79" s="32"/>
      <c r="QZG79" s="32"/>
      <c r="QZH79" s="32"/>
      <c r="QZI79" s="32"/>
      <c r="QZJ79" s="32"/>
      <c r="QZK79" s="32"/>
      <c r="QZL79" s="32"/>
      <c r="QZM79" s="32"/>
      <c r="QZN79" s="32"/>
      <c r="QZO79" s="32"/>
      <c r="QZP79" s="32"/>
      <c r="QZQ79" s="32"/>
      <c r="QZR79" s="32"/>
      <c r="QZS79" s="32"/>
      <c r="QZT79" s="32"/>
      <c r="QZU79" s="32"/>
      <c r="QZV79" s="32"/>
      <c r="QZW79" s="32"/>
      <c r="QZX79" s="32"/>
      <c r="QZY79" s="32"/>
      <c r="QZZ79" s="32"/>
      <c r="RAA79" s="32"/>
      <c r="RAB79" s="32"/>
      <c r="RAC79" s="32"/>
      <c r="RAD79" s="32"/>
      <c r="RAE79" s="32"/>
      <c r="RAF79" s="32"/>
      <c r="RAG79" s="32"/>
      <c r="RAH79" s="32"/>
      <c r="RAI79" s="32"/>
      <c r="RAJ79" s="32"/>
      <c r="RAK79" s="32"/>
      <c r="RAL79" s="32"/>
      <c r="RAM79" s="32"/>
      <c r="RAN79" s="32"/>
      <c r="RAO79" s="32"/>
      <c r="RAP79" s="32"/>
      <c r="RAQ79" s="32"/>
      <c r="RAR79" s="32"/>
      <c r="RAS79" s="32"/>
      <c r="RAT79" s="32"/>
      <c r="RAU79" s="32"/>
      <c r="RAV79" s="32"/>
      <c r="RAW79" s="32"/>
      <c r="RAX79" s="32"/>
      <c r="RAY79" s="32"/>
      <c r="RAZ79" s="32"/>
      <c r="RBA79" s="32"/>
      <c r="RBB79" s="32"/>
      <c r="RBC79" s="32"/>
      <c r="RBD79" s="32"/>
      <c r="RBE79" s="32"/>
      <c r="RBF79" s="32"/>
      <c r="RBG79" s="32"/>
      <c r="RBH79" s="32"/>
      <c r="RBI79" s="32"/>
      <c r="RBJ79" s="32"/>
      <c r="RBK79" s="32"/>
      <c r="RBL79" s="32"/>
      <c r="RBM79" s="32"/>
      <c r="RBN79" s="32"/>
      <c r="RBO79" s="32"/>
      <c r="RBP79" s="32"/>
      <c r="RBQ79" s="32"/>
      <c r="RBR79" s="32"/>
      <c r="RBS79" s="32"/>
      <c r="RBT79" s="32"/>
      <c r="RBU79" s="32"/>
      <c r="RBV79" s="32"/>
      <c r="RBW79" s="32"/>
      <c r="RBX79" s="32"/>
      <c r="RBY79" s="32"/>
      <c r="RBZ79" s="32"/>
      <c r="RCA79" s="32"/>
      <c r="RCB79" s="32"/>
      <c r="RCC79" s="32"/>
      <c r="RCD79" s="32"/>
      <c r="RCE79" s="32"/>
      <c r="RCF79" s="32"/>
      <c r="RCG79" s="32"/>
      <c r="RCH79" s="32"/>
      <c r="RCI79" s="32"/>
      <c r="RCJ79" s="32"/>
      <c r="RCK79" s="32"/>
      <c r="RCL79" s="32"/>
      <c r="RCM79" s="32"/>
      <c r="RCN79" s="32"/>
      <c r="RCO79" s="32"/>
      <c r="RCP79" s="32"/>
      <c r="RCQ79" s="32"/>
      <c r="RCR79" s="32"/>
      <c r="RCS79" s="32"/>
      <c r="RCT79" s="32"/>
      <c r="RCU79" s="32"/>
      <c r="RCV79" s="32"/>
      <c r="RCW79" s="32"/>
      <c r="RCX79" s="32"/>
      <c r="RCY79" s="32"/>
      <c r="RCZ79" s="32"/>
      <c r="RDA79" s="32"/>
      <c r="RDB79" s="32"/>
      <c r="RDC79" s="32"/>
      <c r="RDD79" s="32"/>
      <c r="RDE79" s="32"/>
      <c r="RDF79" s="32"/>
      <c r="RDG79" s="32"/>
      <c r="RDH79" s="32"/>
      <c r="RDI79" s="32"/>
      <c r="RDJ79" s="32"/>
      <c r="RDK79" s="32"/>
      <c r="RDL79" s="32"/>
      <c r="RDM79" s="32"/>
      <c r="RDN79" s="32"/>
      <c r="RDO79" s="32"/>
      <c r="RDP79" s="32"/>
      <c r="RDQ79" s="32"/>
      <c r="RDR79" s="32"/>
      <c r="RDS79" s="32"/>
      <c r="RDT79" s="32"/>
      <c r="RDU79" s="32"/>
      <c r="RDV79" s="32"/>
      <c r="RDW79" s="32"/>
      <c r="RDX79" s="32"/>
      <c r="RDY79" s="32"/>
      <c r="RDZ79" s="32"/>
      <c r="REA79" s="32"/>
      <c r="REB79" s="32"/>
      <c r="REC79" s="32"/>
      <c r="RED79" s="32"/>
      <c r="REE79" s="32"/>
      <c r="REF79" s="32"/>
      <c r="REG79" s="32"/>
      <c r="REH79" s="32"/>
      <c r="REI79" s="32"/>
      <c r="REJ79" s="32"/>
      <c r="REK79" s="32"/>
      <c r="REL79" s="32"/>
      <c r="REM79" s="32"/>
      <c r="REN79" s="32"/>
      <c r="REO79" s="32"/>
      <c r="REP79" s="32"/>
      <c r="REQ79" s="32"/>
      <c r="RER79" s="32"/>
      <c r="RES79" s="32"/>
      <c r="RET79" s="32"/>
      <c r="REU79" s="32"/>
      <c r="REV79" s="32"/>
      <c r="REW79" s="32"/>
      <c r="REX79" s="32"/>
      <c r="REY79" s="32"/>
      <c r="REZ79" s="32"/>
      <c r="RFA79" s="32"/>
      <c r="RFB79" s="32"/>
      <c r="RFC79" s="32"/>
      <c r="RFD79" s="32"/>
      <c r="RFE79" s="32"/>
      <c r="RFF79" s="32"/>
      <c r="RFG79" s="32"/>
      <c r="RFH79" s="32"/>
      <c r="RFI79" s="32"/>
      <c r="RFJ79" s="32"/>
      <c r="RFK79" s="32"/>
      <c r="RFL79" s="32"/>
      <c r="RFM79" s="32"/>
      <c r="RFN79" s="32"/>
      <c r="RFO79" s="32"/>
      <c r="RFP79" s="32"/>
      <c r="RFQ79" s="32"/>
      <c r="RFR79" s="32"/>
      <c r="RFS79" s="32"/>
      <c r="RFT79" s="32"/>
      <c r="RFU79" s="32"/>
      <c r="RFV79" s="32"/>
      <c r="RFW79" s="32"/>
      <c r="RFX79" s="32"/>
      <c r="RFY79" s="32"/>
      <c r="RFZ79" s="32"/>
      <c r="RGA79" s="32"/>
      <c r="RGB79" s="32"/>
      <c r="RGC79" s="32"/>
      <c r="RGD79" s="32"/>
      <c r="RGE79" s="32"/>
      <c r="RGF79" s="32"/>
      <c r="RGG79" s="32"/>
      <c r="RGH79" s="32"/>
      <c r="RGI79" s="32"/>
      <c r="RGJ79" s="32"/>
      <c r="RGK79" s="32"/>
      <c r="RGL79" s="32"/>
      <c r="RGM79" s="32"/>
      <c r="RGN79" s="32"/>
      <c r="RGO79" s="32"/>
      <c r="RGP79" s="32"/>
      <c r="RGQ79" s="32"/>
      <c r="RGR79" s="32"/>
      <c r="RGS79" s="32"/>
      <c r="RGT79" s="32"/>
      <c r="RGU79" s="32"/>
      <c r="RGV79" s="32"/>
      <c r="RGW79" s="32"/>
      <c r="RGX79" s="32"/>
      <c r="RGY79" s="32"/>
      <c r="RGZ79" s="32"/>
      <c r="RHA79" s="32"/>
      <c r="RHB79" s="32"/>
      <c r="RHC79" s="32"/>
      <c r="RHD79" s="32"/>
      <c r="RHE79" s="32"/>
      <c r="RHF79" s="32"/>
      <c r="RHG79" s="32"/>
      <c r="RHH79" s="32"/>
      <c r="RHI79" s="32"/>
      <c r="RHJ79" s="32"/>
      <c r="RHK79" s="32"/>
      <c r="RHL79" s="32"/>
      <c r="RHM79" s="32"/>
      <c r="RHN79" s="32"/>
      <c r="RHO79" s="32"/>
      <c r="RHP79" s="32"/>
      <c r="RHQ79" s="32"/>
      <c r="RHR79" s="32"/>
      <c r="RHS79" s="32"/>
      <c r="RHT79" s="32"/>
      <c r="RHU79" s="32"/>
      <c r="RHV79" s="32"/>
      <c r="RHW79" s="32"/>
      <c r="RHX79" s="32"/>
      <c r="RHY79" s="32"/>
      <c r="RHZ79" s="32"/>
      <c r="RIA79" s="32"/>
      <c r="RIB79" s="32"/>
      <c r="RIC79" s="32"/>
      <c r="RID79" s="32"/>
      <c r="RIE79" s="32"/>
      <c r="RIF79" s="32"/>
      <c r="RIG79" s="32"/>
      <c r="RIH79" s="32"/>
      <c r="RII79" s="32"/>
      <c r="RIJ79" s="32"/>
      <c r="RIK79" s="32"/>
      <c r="RIL79" s="32"/>
      <c r="RIM79" s="32"/>
      <c r="RIN79" s="32"/>
      <c r="RIO79" s="32"/>
      <c r="RIP79" s="32"/>
      <c r="RIQ79" s="32"/>
      <c r="RIR79" s="32"/>
      <c r="RIS79" s="32"/>
      <c r="RIT79" s="32"/>
      <c r="RIU79" s="32"/>
      <c r="RIV79" s="32"/>
      <c r="RIW79" s="32"/>
      <c r="RIX79" s="32"/>
      <c r="RIY79" s="32"/>
      <c r="RIZ79" s="32"/>
      <c r="RJA79" s="32"/>
      <c r="RJB79" s="32"/>
      <c r="RJC79" s="32"/>
      <c r="RJD79" s="32"/>
      <c r="RJE79" s="32"/>
      <c r="RJF79" s="32"/>
      <c r="RJG79" s="32"/>
      <c r="RJH79" s="32"/>
      <c r="RJI79" s="32"/>
      <c r="RJJ79" s="32"/>
      <c r="RJK79" s="32"/>
      <c r="RJL79" s="32"/>
      <c r="RJM79" s="32"/>
      <c r="RJN79" s="32"/>
      <c r="RJO79" s="32"/>
      <c r="RJP79" s="32"/>
      <c r="RJQ79" s="32"/>
      <c r="RJR79" s="32"/>
      <c r="RJS79" s="32"/>
      <c r="RJT79" s="32"/>
      <c r="RJU79" s="32"/>
      <c r="RJV79" s="32"/>
      <c r="RJW79" s="32"/>
      <c r="RJX79" s="32"/>
      <c r="RJY79" s="32"/>
      <c r="RJZ79" s="32"/>
      <c r="RKA79" s="32"/>
      <c r="RKB79" s="32"/>
      <c r="RKC79" s="32"/>
      <c r="RKD79" s="32"/>
      <c r="RKE79" s="32"/>
      <c r="RKF79" s="32"/>
      <c r="RKG79" s="32"/>
      <c r="RKH79" s="32"/>
      <c r="RKI79" s="32"/>
      <c r="RKJ79" s="32"/>
      <c r="RKK79" s="32"/>
      <c r="RKL79" s="32"/>
      <c r="RKM79" s="32"/>
      <c r="RKN79" s="32"/>
      <c r="RKO79" s="32"/>
      <c r="RKP79" s="32"/>
      <c r="RKQ79" s="32"/>
      <c r="RKR79" s="32"/>
      <c r="RKS79" s="32"/>
      <c r="RKT79" s="32"/>
      <c r="RKU79" s="32"/>
      <c r="RKV79" s="32"/>
      <c r="RKW79" s="32"/>
      <c r="RKX79" s="32"/>
      <c r="RKY79" s="32"/>
      <c r="RKZ79" s="32"/>
      <c r="RLA79" s="32"/>
      <c r="RLB79" s="32"/>
      <c r="RLC79" s="32"/>
      <c r="RLD79" s="32"/>
      <c r="RLE79" s="32"/>
      <c r="RLF79" s="32"/>
      <c r="RLG79" s="32"/>
      <c r="RLH79" s="32"/>
      <c r="RLI79" s="32"/>
      <c r="RLJ79" s="32"/>
      <c r="RLK79" s="32"/>
      <c r="RLL79" s="32"/>
      <c r="RLM79" s="32"/>
      <c r="RLN79" s="32"/>
      <c r="RLO79" s="32"/>
      <c r="RLP79" s="32"/>
      <c r="RLQ79" s="32"/>
      <c r="RLR79" s="32"/>
      <c r="RLS79" s="32"/>
      <c r="RLT79" s="32"/>
      <c r="RLU79" s="32"/>
      <c r="RLV79" s="32"/>
      <c r="RLW79" s="32"/>
      <c r="RLX79" s="32"/>
      <c r="RLY79" s="32"/>
      <c r="RLZ79" s="32"/>
      <c r="RMA79" s="32"/>
      <c r="RMB79" s="32"/>
      <c r="RMC79" s="32"/>
      <c r="RMD79" s="32"/>
      <c r="RME79" s="32"/>
      <c r="RMF79" s="32"/>
      <c r="RMG79" s="32"/>
      <c r="RMH79" s="32"/>
      <c r="RMI79" s="32"/>
      <c r="RMJ79" s="32"/>
      <c r="RMK79" s="32"/>
      <c r="RML79" s="32"/>
      <c r="RMM79" s="32"/>
      <c r="RMN79" s="32"/>
      <c r="RMO79" s="32"/>
      <c r="RMP79" s="32"/>
      <c r="RMQ79" s="32"/>
      <c r="RMR79" s="32"/>
      <c r="RMS79" s="32"/>
      <c r="RMT79" s="32"/>
      <c r="RMU79" s="32"/>
      <c r="RMV79" s="32"/>
      <c r="RMW79" s="32"/>
      <c r="RMX79" s="32"/>
      <c r="RMY79" s="32"/>
      <c r="RMZ79" s="32"/>
      <c r="RNA79" s="32"/>
      <c r="RNB79" s="32"/>
      <c r="RNC79" s="32"/>
      <c r="RND79" s="32"/>
      <c r="RNE79" s="32"/>
      <c r="RNF79" s="32"/>
      <c r="RNG79" s="32"/>
      <c r="RNH79" s="32"/>
      <c r="RNI79" s="32"/>
      <c r="RNJ79" s="32"/>
      <c r="RNK79" s="32"/>
      <c r="RNL79" s="32"/>
      <c r="RNM79" s="32"/>
      <c r="RNN79" s="32"/>
      <c r="RNO79" s="32"/>
      <c r="RNP79" s="32"/>
      <c r="RNQ79" s="32"/>
      <c r="RNR79" s="32"/>
      <c r="RNS79" s="32"/>
      <c r="RNT79" s="32"/>
      <c r="RNU79" s="32"/>
      <c r="RNV79" s="32"/>
      <c r="RNW79" s="32"/>
      <c r="RNX79" s="32"/>
      <c r="RNY79" s="32"/>
      <c r="RNZ79" s="32"/>
      <c r="ROA79" s="32"/>
      <c r="ROB79" s="32"/>
      <c r="ROC79" s="32"/>
      <c r="ROD79" s="32"/>
      <c r="ROE79" s="32"/>
      <c r="ROF79" s="32"/>
      <c r="ROG79" s="32"/>
      <c r="ROH79" s="32"/>
      <c r="ROI79" s="32"/>
      <c r="ROJ79" s="32"/>
      <c r="ROK79" s="32"/>
      <c r="ROL79" s="32"/>
      <c r="ROM79" s="32"/>
      <c r="RON79" s="32"/>
      <c r="ROO79" s="32"/>
      <c r="ROP79" s="32"/>
      <c r="ROQ79" s="32"/>
      <c r="ROR79" s="32"/>
      <c r="ROS79" s="32"/>
      <c r="ROT79" s="32"/>
      <c r="ROU79" s="32"/>
      <c r="ROV79" s="32"/>
      <c r="ROW79" s="32"/>
      <c r="ROX79" s="32"/>
      <c r="ROY79" s="32"/>
      <c r="ROZ79" s="32"/>
      <c r="RPA79" s="32"/>
      <c r="RPB79" s="32"/>
      <c r="RPC79" s="32"/>
      <c r="RPD79" s="32"/>
      <c r="RPE79" s="32"/>
      <c r="RPF79" s="32"/>
      <c r="RPG79" s="32"/>
      <c r="RPH79" s="32"/>
      <c r="RPI79" s="32"/>
      <c r="RPJ79" s="32"/>
      <c r="RPK79" s="32"/>
      <c r="RPL79" s="32"/>
      <c r="RPM79" s="32"/>
      <c r="RPN79" s="32"/>
      <c r="RPO79" s="32"/>
      <c r="RPP79" s="32"/>
      <c r="RPQ79" s="32"/>
      <c r="RPR79" s="32"/>
      <c r="RPS79" s="32"/>
      <c r="RPT79" s="32"/>
      <c r="RPU79" s="32"/>
      <c r="RPV79" s="32"/>
      <c r="RPW79" s="32"/>
      <c r="RPX79" s="32"/>
      <c r="RPY79" s="32"/>
      <c r="RPZ79" s="32"/>
      <c r="RQA79" s="32"/>
      <c r="RQB79" s="32"/>
      <c r="RQC79" s="32"/>
      <c r="RQD79" s="32"/>
      <c r="RQE79" s="32"/>
      <c r="RQF79" s="32"/>
      <c r="RQG79" s="32"/>
      <c r="RQH79" s="32"/>
      <c r="RQI79" s="32"/>
      <c r="RQJ79" s="32"/>
      <c r="RQK79" s="32"/>
      <c r="RQL79" s="32"/>
      <c r="RQM79" s="32"/>
      <c r="RQN79" s="32"/>
      <c r="RQO79" s="32"/>
      <c r="RQP79" s="32"/>
      <c r="RQQ79" s="32"/>
      <c r="RQR79" s="32"/>
      <c r="RQS79" s="32"/>
      <c r="RQT79" s="32"/>
      <c r="RQU79" s="32"/>
      <c r="RQV79" s="32"/>
      <c r="RQW79" s="32"/>
      <c r="RQX79" s="32"/>
      <c r="RQY79" s="32"/>
      <c r="RQZ79" s="32"/>
      <c r="RRA79" s="32"/>
      <c r="RRB79" s="32"/>
      <c r="RRC79" s="32"/>
      <c r="RRD79" s="32"/>
      <c r="RRE79" s="32"/>
      <c r="RRF79" s="32"/>
      <c r="RRG79" s="32"/>
      <c r="RRH79" s="32"/>
      <c r="RRI79" s="32"/>
      <c r="RRJ79" s="32"/>
      <c r="RRK79" s="32"/>
      <c r="RRL79" s="32"/>
      <c r="RRM79" s="32"/>
      <c r="RRN79" s="32"/>
      <c r="RRO79" s="32"/>
      <c r="RRP79" s="32"/>
      <c r="RRQ79" s="32"/>
      <c r="RRR79" s="32"/>
      <c r="RRS79" s="32"/>
      <c r="RRT79" s="32"/>
      <c r="RRU79" s="32"/>
      <c r="RRV79" s="32"/>
      <c r="RRW79" s="32"/>
      <c r="RRX79" s="32"/>
      <c r="RRY79" s="32"/>
      <c r="RRZ79" s="32"/>
      <c r="RSA79" s="32"/>
      <c r="RSB79" s="32"/>
      <c r="RSC79" s="32"/>
      <c r="RSD79" s="32"/>
      <c r="RSE79" s="32"/>
      <c r="RSF79" s="32"/>
      <c r="RSG79" s="32"/>
      <c r="RSH79" s="32"/>
      <c r="RSI79" s="32"/>
      <c r="RSJ79" s="32"/>
      <c r="RSK79" s="32"/>
      <c r="RSL79" s="32"/>
      <c r="RSM79" s="32"/>
      <c r="RSN79" s="32"/>
      <c r="RSO79" s="32"/>
      <c r="RSP79" s="32"/>
      <c r="RSQ79" s="32"/>
      <c r="RSR79" s="32"/>
      <c r="RSS79" s="32"/>
      <c r="RST79" s="32"/>
      <c r="RSU79" s="32"/>
      <c r="RSV79" s="32"/>
      <c r="RSW79" s="32"/>
      <c r="RSX79" s="32"/>
      <c r="RSY79" s="32"/>
      <c r="RSZ79" s="32"/>
      <c r="RTA79" s="32"/>
      <c r="RTB79" s="32"/>
      <c r="RTC79" s="32"/>
      <c r="RTD79" s="32"/>
      <c r="RTE79" s="32"/>
      <c r="RTF79" s="32"/>
      <c r="RTG79" s="32"/>
      <c r="RTH79" s="32"/>
      <c r="RTI79" s="32"/>
      <c r="RTJ79" s="32"/>
      <c r="RTK79" s="32"/>
      <c r="RTL79" s="32"/>
      <c r="RTM79" s="32"/>
      <c r="RTN79" s="32"/>
      <c r="RTO79" s="32"/>
      <c r="RTP79" s="32"/>
      <c r="RTQ79" s="32"/>
      <c r="RTR79" s="32"/>
      <c r="RTS79" s="32"/>
      <c r="RTT79" s="32"/>
      <c r="RTU79" s="32"/>
      <c r="RTV79" s="32"/>
      <c r="RTW79" s="32"/>
      <c r="RTX79" s="32"/>
      <c r="RTY79" s="32"/>
      <c r="RTZ79" s="32"/>
      <c r="RUA79" s="32"/>
      <c r="RUB79" s="32"/>
      <c r="RUC79" s="32"/>
      <c r="RUD79" s="32"/>
      <c r="RUE79" s="32"/>
      <c r="RUF79" s="32"/>
      <c r="RUG79" s="32"/>
      <c r="RUH79" s="32"/>
      <c r="RUI79" s="32"/>
      <c r="RUJ79" s="32"/>
      <c r="RUK79" s="32"/>
      <c r="RUL79" s="32"/>
      <c r="RUM79" s="32"/>
      <c r="RUN79" s="32"/>
      <c r="RUO79" s="32"/>
      <c r="RUP79" s="32"/>
      <c r="RUQ79" s="32"/>
      <c r="RUR79" s="32"/>
      <c r="RUS79" s="32"/>
      <c r="RUT79" s="32"/>
      <c r="RUU79" s="32"/>
      <c r="RUV79" s="32"/>
      <c r="RUW79" s="32"/>
      <c r="RUX79" s="32"/>
      <c r="RUY79" s="32"/>
      <c r="RUZ79" s="32"/>
      <c r="RVA79" s="32"/>
      <c r="RVB79" s="32"/>
      <c r="RVC79" s="32"/>
      <c r="RVD79" s="32"/>
      <c r="RVE79" s="32"/>
      <c r="RVF79" s="32"/>
      <c r="RVG79" s="32"/>
      <c r="RVH79" s="32"/>
      <c r="RVI79" s="32"/>
      <c r="RVJ79" s="32"/>
      <c r="RVK79" s="32"/>
      <c r="RVL79" s="32"/>
      <c r="RVM79" s="32"/>
      <c r="RVN79" s="32"/>
      <c r="RVO79" s="32"/>
      <c r="RVP79" s="32"/>
      <c r="RVQ79" s="32"/>
      <c r="RVR79" s="32"/>
      <c r="RVS79" s="32"/>
      <c r="RVT79" s="32"/>
      <c r="RVU79" s="32"/>
      <c r="RVV79" s="32"/>
      <c r="RVW79" s="32"/>
      <c r="RVX79" s="32"/>
      <c r="RVY79" s="32"/>
      <c r="RVZ79" s="32"/>
      <c r="RWA79" s="32"/>
      <c r="RWB79" s="32"/>
      <c r="RWC79" s="32"/>
      <c r="RWD79" s="32"/>
      <c r="RWE79" s="32"/>
      <c r="RWF79" s="32"/>
      <c r="RWG79" s="32"/>
      <c r="RWH79" s="32"/>
      <c r="RWI79" s="32"/>
      <c r="RWJ79" s="32"/>
      <c r="RWK79" s="32"/>
      <c r="RWL79" s="32"/>
      <c r="RWM79" s="32"/>
      <c r="RWN79" s="32"/>
      <c r="RWO79" s="32"/>
      <c r="RWP79" s="32"/>
      <c r="RWQ79" s="32"/>
      <c r="RWR79" s="32"/>
      <c r="RWS79" s="32"/>
      <c r="RWT79" s="32"/>
      <c r="RWU79" s="32"/>
      <c r="RWV79" s="32"/>
      <c r="RWW79" s="32"/>
      <c r="RWX79" s="32"/>
      <c r="RWY79" s="32"/>
      <c r="RWZ79" s="32"/>
      <c r="RXA79" s="32"/>
      <c r="RXB79" s="32"/>
      <c r="RXC79" s="32"/>
      <c r="RXD79" s="32"/>
      <c r="RXE79" s="32"/>
      <c r="RXF79" s="32"/>
      <c r="RXG79" s="32"/>
      <c r="RXH79" s="32"/>
      <c r="RXI79" s="32"/>
      <c r="RXJ79" s="32"/>
      <c r="RXK79" s="32"/>
      <c r="RXL79" s="32"/>
      <c r="RXM79" s="32"/>
      <c r="RXN79" s="32"/>
      <c r="RXO79" s="32"/>
      <c r="RXP79" s="32"/>
      <c r="RXQ79" s="32"/>
      <c r="RXR79" s="32"/>
      <c r="RXS79" s="32"/>
      <c r="RXT79" s="32"/>
      <c r="RXU79" s="32"/>
      <c r="RXV79" s="32"/>
      <c r="RXW79" s="32"/>
      <c r="RXX79" s="32"/>
      <c r="RXY79" s="32"/>
      <c r="RXZ79" s="32"/>
      <c r="RYA79" s="32"/>
      <c r="RYB79" s="32"/>
      <c r="RYC79" s="32"/>
      <c r="RYD79" s="32"/>
      <c r="RYE79" s="32"/>
      <c r="RYF79" s="32"/>
      <c r="RYG79" s="32"/>
      <c r="RYH79" s="32"/>
      <c r="RYI79" s="32"/>
      <c r="RYJ79" s="32"/>
      <c r="RYK79" s="32"/>
      <c r="RYL79" s="32"/>
      <c r="RYM79" s="32"/>
      <c r="RYN79" s="32"/>
      <c r="RYO79" s="32"/>
      <c r="RYP79" s="32"/>
      <c r="RYQ79" s="32"/>
      <c r="RYR79" s="32"/>
      <c r="RYS79" s="32"/>
      <c r="RYT79" s="32"/>
      <c r="RYU79" s="32"/>
      <c r="RYV79" s="32"/>
      <c r="RYW79" s="32"/>
      <c r="RYX79" s="32"/>
      <c r="RYY79" s="32"/>
      <c r="RYZ79" s="32"/>
      <c r="RZA79" s="32"/>
      <c r="RZB79" s="32"/>
      <c r="RZC79" s="32"/>
      <c r="RZD79" s="32"/>
      <c r="RZE79" s="32"/>
      <c r="RZF79" s="32"/>
      <c r="RZG79" s="32"/>
      <c r="RZH79" s="32"/>
      <c r="RZI79" s="32"/>
      <c r="RZJ79" s="32"/>
      <c r="RZK79" s="32"/>
      <c r="RZL79" s="32"/>
      <c r="RZM79" s="32"/>
      <c r="RZN79" s="32"/>
      <c r="RZO79" s="32"/>
      <c r="RZP79" s="32"/>
      <c r="RZQ79" s="32"/>
      <c r="RZR79" s="32"/>
      <c r="RZS79" s="32"/>
      <c r="RZT79" s="32"/>
      <c r="RZU79" s="32"/>
      <c r="RZV79" s="32"/>
      <c r="RZW79" s="32"/>
      <c r="RZX79" s="32"/>
      <c r="RZY79" s="32"/>
      <c r="RZZ79" s="32"/>
      <c r="SAA79" s="32"/>
      <c r="SAB79" s="32"/>
      <c r="SAC79" s="32"/>
      <c r="SAD79" s="32"/>
      <c r="SAE79" s="32"/>
      <c r="SAF79" s="32"/>
      <c r="SAG79" s="32"/>
      <c r="SAH79" s="32"/>
      <c r="SAI79" s="32"/>
      <c r="SAJ79" s="32"/>
      <c r="SAK79" s="32"/>
      <c r="SAL79" s="32"/>
      <c r="SAM79" s="32"/>
      <c r="SAN79" s="32"/>
      <c r="SAO79" s="32"/>
      <c r="SAP79" s="32"/>
      <c r="SAQ79" s="32"/>
      <c r="SAR79" s="32"/>
      <c r="SAS79" s="32"/>
      <c r="SAT79" s="32"/>
      <c r="SAU79" s="32"/>
      <c r="SAV79" s="32"/>
      <c r="SAW79" s="32"/>
      <c r="SAX79" s="32"/>
      <c r="SAY79" s="32"/>
      <c r="SAZ79" s="32"/>
      <c r="SBA79" s="32"/>
      <c r="SBB79" s="32"/>
      <c r="SBC79" s="32"/>
      <c r="SBD79" s="32"/>
      <c r="SBE79" s="32"/>
      <c r="SBF79" s="32"/>
      <c r="SBG79" s="32"/>
      <c r="SBH79" s="32"/>
      <c r="SBI79" s="32"/>
      <c r="SBJ79" s="32"/>
      <c r="SBK79" s="32"/>
      <c r="SBL79" s="32"/>
      <c r="SBM79" s="32"/>
      <c r="SBN79" s="32"/>
      <c r="SBO79" s="32"/>
      <c r="SBP79" s="32"/>
      <c r="SBQ79" s="32"/>
      <c r="SBR79" s="32"/>
      <c r="SBS79" s="32"/>
      <c r="SBT79" s="32"/>
      <c r="SBU79" s="32"/>
      <c r="SBV79" s="32"/>
      <c r="SBW79" s="32"/>
      <c r="SBX79" s="32"/>
      <c r="SBY79" s="32"/>
      <c r="SBZ79" s="32"/>
      <c r="SCA79" s="32"/>
      <c r="SCB79" s="32"/>
      <c r="SCC79" s="32"/>
      <c r="SCD79" s="32"/>
      <c r="SCE79" s="32"/>
      <c r="SCF79" s="32"/>
      <c r="SCG79" s="32"/>
      <c r="SCH79" s="32"/>
      <c r="SCI79" s="32"/>
      <c r="SCJ79" s="32"/>
      <c r="SCK79" s="32"/>
      <c r="SCL79" s="32"/>
      <c r="SCM79" s="32"/>
      <c r="SCN79" s="32"/>
      <c r="SCO79" s="32"/>
      <c r="SCP79" s="32"/>
      <c r="SCQ79" s="32"/>
      <c r="SCR79" s="32"/>
      <c r="SCS79" s="32"/>
      <c r="SCT79" s="32"/>
      <c r="SCU79" s="32"/>
      <c r="SCV79" s="32"/>
      <c r="SCW79" s="32"/>
      <c r="SCX79" s="32"/>
      <c r="SCY79" s="32"/>
      <c r="SCZ79" s="32"/>
      <c r="SDA79" s="32"/>
      <c r="SDB79" s="32"/>
      <c r="SDC79" s="32"/>
      <c r="SDD79" s="32"/>
      <c r="SDE79" s="32"/>
      <c r="SDF79" s="32"/>
      <c r="SDG79" s="32"/>
      <c r="SDH79" s="32"/>
      <c r="SDI79" s="32"/>
      <c r="SDJ79" s="32"/>
      <c r="SDK79" s="32"/>
      <c r="SDL79" s="32"/>
      <c r="SDM79" s="32"/>
      <c r="SDN79" s="32"/>
      <c r="SDO79" s="32"/>
      <c r="SDP79" s="32"/>
      <c r="SDQ79" s="32"/>
      <c r="SDR79" s="32"/>
      <c r="SDS79" s="32"/>
      <c r="SDT79" s="32"/>
      <c r="SDU79" s="32"/>
      <c r="SDV79" s="32"/>
      <c r="SDW79" s="32"/>
      <c r="SDX79" s="32"/>
      <c r="SDY79" s="32"/>
      <c r="SDZ79" s="32"/>
      <c r="SEA79" s="32"/>
      <c r="SEB79" s="32"/>
      <c r="SEC79" s="32"/>
      <c r="SED79" s="32"/>
      <c r="SEE79" s="32"/>
      <c r="SEF79" s="32"/>
      <c r="SEG79" s="32"/>
      <c r="SEH79" s="32"/>
      <c r="SEI79" s="32"/>
      <c r="SEJ79" s="32"/>
      <c r="SEK79" s="32"/>
      <c r="SEL79" s="32"/>
      <c r="SEM79" s="32"/>
      <c r="SEN79" s="32"/>
      <c r="SEO79" s="32"/>
      <c r="SEP79" s="32"/>
      <c r="SEQ79" s="32"/>
      <c r="SER79" s="32"/>
      <c r="SES79" s="32"/>
      <c r="SET79" s="32"/>
      <c r="SEU79" s="32"/>
      <c r="SEV79" s="32"/>
      <c r="SEW79" s="32"/>
      <c r="SEX79" s="32"/>
      <c r="SEY79" s="32"/>
      <c r="SEZ79" s="32"/>
      <c r="SFA79" s="32"/>
      <c r="SFB79" s="32"/>
      <c r="SFC79" s="32"/>
      <c r="SFD79" s="32"/>
      <c r="SFE79" s="32"/>
      <c r="SFF79" s="32"/>
      <c r="SFG79" s="32"/>
      <c r="SFH79" s="32"/>
      <c r="SFI79" s="32"/>
      <c r="SFJ79" s="32"/>
      <c r="SFK79" s="32"/>
      <c r="SFL79" s="32"/>
      <c r="SFM79" s="32"/>
      <c r="SFN79" s="32"/>
      <c r="SFO79" s="32"/>
      <c r="SFP79" s="32"/>
      <c r="SFQ79" s="32"/>
      <c r="SFR79" s="32"/>
      <c r="SFS79" s="32"/>
      <c r="SFT79" s="32"/>
      <c r="SFU79" s="32"/>
      <c r="SFV79" s="32"/>
      <c r="SFW79" s="32"/>
      <c r="SFX79" s="32"/>
      <c r="SFY79" s="32"/>
      <c r="SFZ79" s="32"/>
      <c r="SGA79" s="32"/>
      <c r="SGB79" s="32"/>
      <c r="SGC79" s="32"/>
      <c r="SGD79" s="32"/>
      <c r="SGE79" s="32"/>
      <c r="SGF79" s="32"/>
      <c r="SGG79" s="32"/>
      <c r="SGH79" s="32"/>
      <c r="SGI79" s="32"/>
      <c r="SGJ79" s="32"/>
      <c r="SGK79" s="32"/>
      <c r="SGL79" s="32"/>
      <c r="SGM79" s="32"/>
      <c r="SGN79" s="32"/>
      <c r="SGO79" s="32"/>
      <c r="SGP79" s="32"/>
      <c r="SGQ79" s="32"/>
      <c r="SGR79" s="32"/>
      <c r="SGS79" s="32"/>
      <c r="SGT79" s="32"/>
      <c r="SGU79" s="32"/>
      <c r="SGV79" s="32"/>
      <c r="SGW79" s="32"/>
      <c r="SGX79" s="32"/>
      <c r="SGY79" s="32"/>
      <c r="SGZ79" s="32"/>
      <c r="SHA79" s="32"/>
      <c r="SHB79" s="32"/>
      <c r="SHC79" s="32"/>
      <c r="SHD79" s="32"/>
      <c r="SHE79" s="32"/>
      <c r="SHF79" s="32"/>
      <c r="SHG79" s="32"/>
      <c r="SHH79" s="32"/>
      <c r="SHI79" s="32"/>
      <c r="SHJ79" s="32"/>
      <c r="SHK79" s="32"/>
      <c r="SHL79" s="32"/>
      <c r="SHM79" s="32"/>
      <c r="SHN79" s="32"/>
      <c r="SHO79" s="32"/>
      <c r="SHP79" s="32"/>
      <c r="SHQ79" s="32"/>
      <c r="SHR79" s="32"/>
      <c r="SHS79" s="32"/>
      <c r="SHT79" s="32"/>
      <c r="SHU79" s="32"/>
      <c r="SHV79" s="32"/>
      <c r="SHW79" s="32"/>
      <c r="SHX79" s="32"/>
      <c r="SHY79" s="32"/>
      <c r="SHZ79" s="32"/>
      <c r="SIA79" s="32"/>
      <c r="SIB79" s="32"/>
      <c r="SIC79" s="32"/>
      <c r="SID79" s="32"/>
      <c r="SIE79" s="32"/>
      <c r="SIF79" s="32"/>
      <c r="SIG79" s="32"/>
      <c r="SIH79" s="32"/>
      <c r="SII79" s="32"/>
      <c r="SIJ79" s="32"/>
      <c r="SIK79" s="32"/>
      <c r="SIL79" s="32"/>
      <c r="SIM79" s="32"/>
      <c r="SIN79" s="32"/>
      <c r="SIO79" s="32"/>
      <c r="SIP79" s="32"/>
      <c r="SIQ79" s="32"/>
      <c r="SIR79" s="32"/>
      <c r="SIS79" s="32"/>
      <c r="SIT79" s="32"/>
      <c r="SIU79" s="32"/>
      <c r="SIV79" s="32"/>
      <c r="SIW79" s="32"/>
      <c r="SIX79" s="32"/>
      <c r="SIY79" s="32"/>
      <c r="SIZ79" s="32"/>
      <c r="SJA79" s="32"/>
      <c r="SJB79" s="32"/>
      <c r="SJC79" s="32"/>
      <c r="SJD79" s="32"/>
      <c r="SJE79" s="32"/>
      <c r="SJF79" s="32"/>
      <c r="SJG79" s="32"/>
      <c r="SJH79" s="32"/>
      <c r="SJI79" s="32"/>
      <c r="SJJ79" s="32"/>
      <c r="SJK79" s="32"/>
      <c r="SJL79" s="32"/>
      <c r="SJM79" s="32"/>
      <c r="SJN79" s="32"/>
      <c r="SJO79" s="32"/>
      <c r="SJP79" s="32"/>
      <c r="SJQ79" s="32"/>
      <c r="SJR79" s="32"/>
      <c r="SJS79" s="32"/>
      <c r="SJT79" s="32"/>
      <c r="SJU79" s="32"/>
      <c r="SJV79" s="32"/>
      <c r="SJW79" s="32"/>
      <c r="SJX79" s="32"/>
      <c r="SJY79" s="32"/>
      <c r="SJZ79" s="32"/>
      <c r="SKA79" s="32"/>
      <c r="SKB79" s="32"/>
      <c r="SKC79" s="32"/>
      <c r="SKD79" s="32"/>
      <c r="SKE79" s="32"/>
      <c r="SKF79" s="32"/>
      <c r="SKG79" s="32"/>
      <c r="SKH79" s="32"/>
      <c r="SKI79" s="32"/>
      <c r="SKJ79" s="32"/>
      <c r="SKK79" s="32"/>
      <c r="SKL79" s="32"/>
      <c r="SKM79" s="32"/>
      <c r="SKN79" s="32"/>
      <c r="SKO79" s="32"/>
      <c r="SKP79" s="32"/>
      <c r="SKQ79" s="32"/>
      <c r="SKR79" s="32"/>
      <c r="SKS79" s="32"/>
      <c r="SKT79" s="32"/>
      <c r="SKU79" s="32"/>
      <c r="SKV79" s="32"/>
      <c r="SKW79" s="32"/>
      <c r="SKX79" s="32"/>
      <c r="SKY79" s="32"/>
      <c r="SKZ79" s="32"/>
      <c r="SLA79" s="32"/>
      <c r="SLB79" s="32"/>
      <c r="SLC79" s="32"/>
      <c r="SLD79" s="32"/>
      <c r="SLE79" s="32"/>
      <c r="SLF79" s="32"/>
      <c r="SLG79" s="32"/>
      <c r="SLH79" s="32"/>
      <c r="SLI79" s="32"/>
      <c r="SLJ79" s="32"/>
      <c r="SLK79" s="32"/>
      <c r="SLL79" s="32"/>
      <c r="SLM79" s="32"/>
      <c r="SLN79" s="32"/>
      <c r="SLO79" s="32"/>
      <c r="SLP79" s="32"/>
      <c r="SLQ79" s="32"/>
      <c r="SLR79" s="32"/>
      <c r="SLS79" s="32"/>
      <c r="SLT79" s="32"/>
      <c r="SLU79" s="32"/>
      <c r="SLV79" s="32"/>
      <c r="SLW79" s="32"/>
      <c r="SLX79" s="32"/>
      <c r="SLY79" s="32"/>
      <c r="SLZ79" s="32"/>
      <c r="SMA79" s="32"/>
      <c r="SMB79" s="32"/>
      <c r="SMC79" s="32"/>
      <c r="SMD79" s="32"/>
      <c r="SME79" s="32"/>
      <c r="SMF79" s="32"/>
      <c r="SMG79" s="32"/>
      <c r="SMH79" s="32"/>
      <c r="SMI79" s="32"/>
      <c r="SMJ79" s="32"/>
      <c r="SMK79" s="32"/>
      <c r="SML79" s="32"/>
      <c r="SMM79" s="32"/>
      <c r="SMN79" s="32"/>
      <c r="SMO79" s="32"/>
      <c r="SMP79" s="32"/>
      <c r="SMQ79" s="32"/>
      <c r="SMR79" s="32"/>
      <c r="SMS79" s="32"/>
      <c r="SMT79" s="32"/>
      <c r="SMU79" s="32"/>
      <c r="SMV79" s="32"/>
      <c r="SMW79" s="32"/>
      <c r="SMX79" s="32"/>
      <c r="SMY79" s="32"/>
      <c r="SMZ79" s="32"/>
      <c r="SNA79" s="32"/>
      <c r="SNB79" s="32"/>
      <c r="SNC79" s="32"/>
      <c r="SND79" s="32"/>
      <c r="SNE79" s="32"/>
      <c r="SNF79" s="32"/>
      <c r="SNG79" s="32"/>
      <c r="SNH79" s="32"/>
      <c r="SNI79" s="32"/>
      <c r="SNJ79" s="32"/>
      <c r="SNK79" s="32"/>
      <c r="SNL79" s="32"/>
      <c r="SNM79" s="32"/>
      <c r="SNN79" s="32"/>
      <c r="SNO79" s="32"/>
      <c r="SNP79" s="32"/>
      <c r="SNQ79" s="32"/>
      <c r="SNR79" s="32"/>
      <c r="SNS79" s="32"/>
      <c r="SNT79" s="32"/>
      <c r="SNU79" s="32"/>
      <c r="SNV79" s="32"/>
      <c r="SNW79" s="32"/>
      <c r="SNX79" s="32"/>
      <c r="SNY79" s="32"/>
      <c r="SNZ79" s="32"/>
      <c r="SOA79" s="32"/>
      <c r="SOB79" s="32"/>
      <c r="SOC79" s="32"/>
      <c r="SOD79" s="32"/>
      <c r="SOE79" s="32"/>
      <c r="SOF79" s="32"/>
      <c r="SOG79" s="32"/>
      <c r="SOH79" s="32"/>
      <c r="SOI79" s="32"/>
      <c r="SOJ79" s="32"/>
      <c r="SOK79" s="32"/>
      <c r="SOL79" s="32"/>
      <c r="SOM79" s="32"/>
      <c r="SON79" s="32"/>
      <c r="SOO79" s="32"/>
      <c r="SOP79" s="32"/>
      <c r="SOQ79" s="32"/>
      <c r="SOR79" s="32"/>
      <c r="SOS79" s="32"/>
      <c r="SOT79" s="32"/>
      <c r="SOU79" s="32"/>
      <c r="SOV79" s="32"/>
      <c r="SOW79" s="32"/>
      <c r="SOX79" s="32"/>
      <c r="SOY79" s="32"/>
      <c r="SOZ79" s="32"/>
      <c r="SPA79" s="32"/>
      <c r="SPB79" s="32"/>
      <c r="SPC79" s="32"/>
      <c r="SPD79" s="32"/>
      <c r="SPE79" s="32"/>
      <c r="SPF79" s="32"/>
      <c r="SPG79" s="32"/>
      <c r="SPH79" s="32"/>
      <c r="SPI79" s="32"/>
      <c r="SPJ79" s="32"/>
      <c r="SPK79" s="32"/>
      <c r="SPL79" s="32"/>
      <c r="SPM79" s="32"/>
      <c r="SPN79" s="32"/>
      <c r="SPO79" s="32"/>
      <c r="SPP79" s="32"/>
      <c r="SPQ79" s="32"/>
      <c r="SPR79" s="32"/>
      <c r="SPS79" s="32"/>
      <c r="SPT79" s="32"/>
      <c r="SPU79" s="32"/>
      <c r="SPV79" s="32"/>
      <c r="SPW79" s="32"/>
      <c r="SPX79" s="32"/>
      <c r="SPY79" s="32"/>
      <c r="SPZ79" s="32"/>
      <c r="SQA79" s="32"/>
      <c r="SQB79" s="32"/>
      <c r="SQC79" s="32"/>
      <c r="SQD79" s="32"/>
      <c r="SQE79" s="32"/>
      <c r="SQF79" s="32"/>
      <c r="SQG79" s="32"/>
      <c r="SQH79" s="32"/>
      <c r="SQI79" s="32"/>
      <c r="SQJ79" s="32"/>
      <c r="SQK79" s="32"/>
      <c r="SQL79" s="32"/>
      <c r="SQM79" s="32"/>
      <c r="SQN79" s="32"/>
      <c r="SQO79" s="32"/>
      <c r="SQP79" s="32"/>
      <c r="SQQ79" s="32"/>
      <c r="SQR79" s="32"/>
      <c r="SQS79" s="32"/>
      <c r="SQT79" s="32"/>
      <c r="SQU79" s="32"/>
      <c r="SQV79" s="32"/>
      <c r="SQW79" s="32"/>
      <c r="SQX79" s="32"/>
      <c r="SQY79" s="32"/>
      <c r="SQZ79" s="32"/>
      <c r="SRA79" s="32"/>
      <c r="SRB79" s="32"/>
      <c r="SRC79" s="32"/>
      <c r="SRD79" s="32"/>
      <c r="SRE79" s="32"/>
      <c r="SRF79" s="32"/>
      <c r="SRG79" s="32"/>
      <c r="SRH79" s="32"/>
      <c r="SRI79" s="32"/>
      <c r="SRJ79" s="32"/>
      <c r="SRK79" s="32"/>
      <c r="SRL79" s="32"/>
      <c r="SRM79" s="32"/>
      <c r="SRN79" s="32"/>
      <c r="SRO79" s="32"/>
      <c r="SRP79" s="32"/>
      <c r="SRQ79" s="32"/>
      <c r="SRR79" s="32"/>
      <c r="SRS79" s="32"/>
      <c r="SRT79" s="32"/>
      <c r="SRU79" s="32"/>
      <c r="SRV79" s="32"/>
      <c r="SRW79" s="32"/>
      <c r="SRX79" s="32"/>
      <c r="SRY79" s="32"/>
      <c r="SRZ79" s="32"/>
      <c r="SSA79" s="32"/>
      <c r="SSB79" s="32"/>
      <c r="SSC79" s="32"/>
      <c r="SSD79" s="32"/>
      <c r="SSE79" s="32"/>
      <c r="SSF79" s="32"/>
      <c r="SSG79" s="32"/>
      <c r="SSH79" s="32"/>
      <c r="SSI79" s="32"/>
      <c r="SSJ79" s="32"/>
      <c r="SSK79" s="32"/>
      <c r="SSL79" s="32"/>
      <c r="SSM79" s="32"/>
      <c r="SSN79" s="32"/>
      <c r="SSO79" s="32"/>
      <c r="SSP79" s="32"/>
      <c r="SSQ79" s="32"/>
      <c r="SSR79" s="32"/>
      <c r="SSS79" s="32"/>
      <c r="SST79" s="32"/>
      <c r="SSU79" s="32"/>
      <c r="SSV79" s="32"/>
      <c r="SSW79" s="32"/>
      <c r="SSX79" s="32"/>
      <c r="SSY79" s="32"/>
      <c r="SSZ79" s="32"/>
      <c r="STA79" s="32"/>
      <c r="STB79" s="32"/>
      <c r="STC79" s="32"/>
      <c r="STD79" s="32"/>
      <c r="STE79" s="32"/>
      <c r="STF79" s="32"/>
      <c r="STG79" s="32"/>
      <c r="STH79" s="32"/>
      <c r="STI79" s="32"/>
      <c r="STJ79" s="32"/>
      <c r="STK79" s="32"/>
      <c r="STL79" s="32"/>
      <c r="STM79" s="32"/>
      <c r="STN79" s="32"/>
      <c r="STO79" s="32"/>
      <c r="STP79" s="32"/>
      <c r="STQ79" s="32"/>
      <c r="STR79" s="32"/>
      <c r="STS79" s="32"/>
      <c r="STT79" s="32"/>
      <c r="STU79" s="32"/>
      <c r="STV79" s="32"/>
      <c r="STW79" s="32"/>
      <c r="STX79" s="32"/>
      <c r="STY79" s="32"/>
      <c r="STZ79" s="32"/>
      <c r="SUA79" s="32"/>
      <c r="SUB79" s="32"/>
      <c r="SUC79" s="32"/>
      <c r="SUD79" s="32"/>
      <c r="SUE79" s="32"/>
      <c r="SUF79" s="32"/>
      <c r="SUG79" s="32"/>
      <c r="SUH79" s="32"/>
      <c r="SUI79" s="32"/>
      <c r="SUJ79" s="32"/>
      <c r="SUK79" s="32"/>
      <c r="SUL79" s="32"/>
      <c r="SUM79" s="32"/>
      <c r="SUN79" s="32"/>
      <c r="SUO79" s="32"/>
      <c r="SUP79" s="32"/>
      <c r="SUQ79" s="32"/>
      <c r="SUR79" s="32"/>
      <c r="SUS79" s="32"/>
      <c r="SUT79" s="32"/>
      <c r="SUU79" s="32"/>
      <c r="SUV79" s="32"/>
      <c r="SUW79" s="32"/>
      <c r="SUX79" s="32"/>
      <c r="SUY79" s="32"/>
      <c r="SUZ79" s="32"/>
      <c r="SVA79" s="32"/>
      <c r="SVB79" s="32"/>
      <c r="SVC79" s="32"/>
      <c r="SVD79" s="32"/>
      <c r="SVE79" s="32"/>
      <c r="SVF79" s="32"/>
      <c r="SVG79" s="32"/>
      <c r="SVH79" s="32"/>
      <c r="SVI79" s="32"/>
      <c r="SVJ79" s="32"/>
      <c r="SVK79" s="32"/>
      <c r="SVL79" s="32"/>
      <c r="SVM79" s="32"/>
      <c r="SVN79" s="32"/>
      <c r="SVO79" s="32"/>
      <c r="SVP79" s="32"/>
      <c r="SVQ79" s="32"/>
      <c r="SVR79" s="32"/>
      <c r="SVS79" s="32"/>
      <c r="SVT79" s="32"/>
      <c r="SVU79" s="32"/>
      <c r="SVV79" s="32"/>
      <c r="SVW79" s="32"/>
      <c r="SVX79" s="32"/>
      <c r="SVY79" s="32"/>
      <c r="SVZ79" s="32"/>
      <c r="SWA79" s="32"/>
      <c r="SWB79" s="32"/>
      <c r="SWC79" s="32"/>
      <c r="SWD79" s="32"/>
      <c r="SWE79" s="32"/>
      <c r="SWF79" s="32"/>
      <c r="SWG79" s="32"/>
      <c r="SWH79" s="32"/>
      <c r="SWI79" s="32"/>
      <c r="SWJ79" s="32"/>
      <c r="SWK79" s="32"/>
      <c r="SWL79" s="32"/>
      <c r="SWM79" s="32"/>
      <c r="SWN79" s="32"/>
      <c r="SWO79" s="32"/>
      <c r="SWP79" s="32"/>
      <c r="SWQ79" s="32"/>
      <c r="SWR79" s="32"/>
      <c r="SWS79" s="32"/>
      <c r="SWT79" s="32"/>
      <c r="SWU79" s="32"/>
      <c r="SWV79" s="32"/>
      <c r="SWW79" s="32"/>
      <c r="SWX79" s="32"/>
      <c r="SWY79" s="32"/>
      <c r="SWZ79" s="32"/>
      <c r="SXA79" s="32"/>
      <c r="SXB79" s="32"/>
      <c r="SXC79" s="32"/>
      <c r="SXD79" s="32"/>
      <c r="SXE79" s="32"/>
      <c r="SXF79" s="32"/>
      <c r="SXG79" s="32"/>
      <c r="SXH79" s="32"/>
      <c r="SXI79" s="32"/>
      <c r="SXJ79" s="32"/>
      <c r="SXK79" s="32"/>
      <c r="SXL79" s="32"/>
      <c r="SXM79" s="32"/>
      <c r="SXN79" s="32"/>
      <c r="SXO79" s="32"/>
      <c r="SXP79" s="32"/>
      <c r="SXQ79" s="32"/>
      <c r="SXR79" s="32"/>
      <c r="SXS79" s="32"/>
      <c r="SXT79" s="32"/>
      <c r="SXU79" s="32"/>
      <c r="SXV79" s="32"/>
      <c r="SXW79" s="32"/>
      <c r="SXX79" s="32"/>
      <c r="SXY79" s="32"/>
      <c r="SXZ79" s="32"/>
      <c r="SYA79" s="32"/>
      <c r="SYB79" s="32"/>
      <c r="SYC79" s="32"/>
      <c r="SYD79" s="32"/>
      <c r="SYE79" s="32"/>
      <c r="SYF79" s="32"/>
      <c r="SYG79" s="32"/>
      <c r="SYH79" s="32"/>
      <c r="SYI79" s="32"/>
      <c r="SYJ79" s="32"/>
      <c r="SYK79" s="32"/>
      <c r="SYL79" s="32"/>
      <c r="SYM79" s="32"/>
      <c r="SYN79" s="32"/>
      <c r="SYO79" s="32"/>
      <c r="SYP79" s="32"/>
      <c r="SYQ79" s="32"/>
      <c r="SYR79" s="32"/>
      <c r="SYS79" s="32"/>
      <c r="SYT79" s="32"/>
      <c r="SYU79" s="32"/>
      <c r="SYV79" s="32"/>
      <c r="SYW79" s="32"/>
      <c r="SYX79" s="32"/>
      <c r="SYY79" s="32"/>
      <c r="SYZ79" s="32"/>
      <c r="SZA79" s="32"/>
      <c r="SZB79" s="32"/>
      <c r="SZC79" s="32"/>
      <c r="SZD79" s="32"/>
      <c r="SZE79" s="32"/>
      <c r="SZF79" s="32"/>
      <c r="SZG79" s="32"/>
      <c r="SZH79" s="32"/>
      <c r="SZI79" s="32"/>
      <c r="SZJ79" s="32"/>
      <c r="SZK79" s="32"/>
      <c r="SZL79" s="32"/>
      <c r="SZM79" s="32"/>
      <c r="SZN79" s="32"/>
      <c r="SZO79" s="32"/>
      <c r="SZP79" s="32"/>
      <c r="SZQ79" s="32"/>
      <c r="SZR79" s="32"/>
      <c r="SZS79" s="32"/>
      <c r="SZT79" s="32"/>
      <c r="SZU79" s="32"/>
      <c r="SZV79" s="32"/>
      <c r="SZW79" s="32"/>
      <c r="SZX79" s="32"/>
      <c r="SZY79" s="32"/>
      <c r="SZZ79" s="32"/>
      <c r="TAA79" s="32"/>
      <c r="TAB79" s="32"/>
      <c r="TAC79" s="32"/>
      <c r="TAD79" s="32"/>
      <c r="TAE79" s="32"/>
      <c r="TAF79" s="32"/>
      <c r="TAG79" s="32"/>
      <c r="TAH79" s="32"/>
      <c r="TAI79" s="32"/>
      <c r="TAJ79" s="32"/>
      <c r="TAK79" s="32"/>
      <c r="TAL79" s="32"/>
      <c r="TAM79" s="32"/>
      <c r="TAN79" s="32"/>
      <c r="TAO79" s="32"/>
      <c r="TAP79" s="32"/>
      <c r="TAQ79" s="32"/>
      <c r="TAR79" s="32"/>
      <c r="TAS79" s="32"/>
      <c r="TAT79" s="32"/>
      <c r="TAU79" s="32"/>
      <c r="TAV79" s="32"/>
      <c r="TAW79" s="32"/>
      <c r="TAX79" s="32"/>
      <c r="TAY79" s="32"/>
      <c r="TAZ79" s="32"/>
      <c r="TBA79" s="32"/>
      <c r="TBB79" s="32"/>
      <c r="TBC79" s="32"/>
      <c r="TBD79" s="32"/>
      <c r="TBE79" s="32"/>
      <c r="TBF79" s="32"/>
      <c r="TBG79" s="32"/>
      <c r="TBH79" s="32"/>
      <c r="TBI79" s="32"/>
      <c r="TBJ79" s="32"/>
      <c r="TBK79" s="32"/>
      <c r="TBL79" s="32"/>
      <c r="TBM79" s="32"/>
      <c r="TBN79" s="32"/>
      <c r="TBO79" s="32"/>
      <c r="TBP79" s="32"/>
      <c r="TBQ79" s="32"/>
      <c r="TBR79" s="32"/>
      <c r="TBS79" s="32"/>
      <c r="TBT79" s="32"/>
      <c r="TBU79" s="32"/>
      <c r="TBV79" s="32"/>
      <c r="TBW79" s="32"/>
      <c r="TBX79" s="32"/>
      <c r="TBY79" s="32"/>
      <c r="TBZ79" s="32"/>
      <c r="TCA79" s="32"/>
      <c r="TCB79" s="32"/>
      <c r="TCC79" s="32"/>
      <c r="TCD79" s="32"/>
      <c r="TCE79" s="32"/>
      <c r="TCF79" s="32"/>
      <c r="TCG79" s="32"/>
      <c r="TCH79" s="32"/>
      <c r="TCI79" s="32"/>
      <c r="TCJ79" s="32"/>
      <c r="TCK79" s="32"/>
      <c r="TCL79" s="32"/>
      <c r="TCM79" s="32"/>
      <c r="TCN79" s="32"/>
      <c r="TCO79" s="32"/>
      <c r="TCP79" s="32"/>
      <c r="TCQ79" s="32"/>
      <c r="TCR79" s="32"/>
      <c r="TCS79" s="32"/>
      <c r="TCT79" s="32"/>
      <c r="TCU79" s="32"/>
      <c r="TCV79" s="32"/>
      <c r="TCW79" s="32"/>
      <c r="TCX79" s="32"/>
      <c r="TCY79" s="32"/>
      <c r="TCZ79" s="32"/>
      <c r="TDA79" s="32"/>
      <c r="TDB79" s="32"/>
      <c r="TDC79" s="32"/>
      <c r="TDD79" s="32"/>
      <c r="TDE79" s="32"/>
      <c r="TDF79" s="32"/>
      <c r="TDG79" s="32"/>
      <c r="TDH79" s="32"/>
      <c r="TDI79" s="32"/>
      <c r="TDJ79" s="32"/>
      <c r="TDK79" s="32"/>
      <c r="TDL79" s="32"/>
      <c r="TDM79" s="32"/>
      <c r="TDN79" s="32"/>
      <c r="TDO79" s="32"/>
      <c r="TDP79" s="32"/>
      <c r="TDQ79" s="32"/>
      <c r="TDR79" s="32"/>
      <c r="TDS79" s="32"/>
      <c r="TDT79" s="32"/>
      <c r="TDU79" s="32"/>
      <c r="TDV79" s="32"/>
      <c r="TDW79" s="32"/>
      <c r="TDX79" s="32"/>
      <c r="TDY79" s="32"/>
      <c r="TDZ79" s="32"/>
      <c r="TEA79" s="32"/>
      <c r="TEB79" s="32"/>
      <c r="TEC79" s="32"/>
      <c r="TED79" s="32"/>
      <c r="TEE79" s="32"/>
      <c r="TEF79" s="32"/>
      <c r="TEG79" s="32"/>
      <c r="TEH79" s="32"/>
      <c r="TEI79" s="32"/>
      <c r="TEJ79" s="32"/>
      <c r="TEK79" s="32"/>
      <c r="TEL79" s="32"/>
      <c r="TEM79" s="32"/>
      <c r="TEN79" s="32"/>
      <c r="TEO79" s="32"/>
      <c r="TEP79" s="32"/>
      <c r="TEQ79" s="32"/>
      <c r="TER79" s="32"/>
      <c r="TES79" s="32"/>
      <c r="TET79" s="32"/>
      <c r="TEU79" s="32"/>
      <c r="TEV79" s="32"/>
      <c r="TEW79" s="32"/>
      <c r="TEX79" s="32"/>
      <c r="TEY79" s="32"/>
      <c r="TEZ79" s="32"/>
      <c r="TFA79" s="32"/>
      <c r="TFB79" s="32"/>
      <c r="TFC79" s="32"/>
      <c r="TFD79" s="32"/>
      <c r="TFE79" s="32"/>
      <c r="TFF79" s="32"/>
      <c r="TFG79" s="32"/>
      <c r="TFH79" s="32"/>
      <c r="TFI79" s="32"/>
      <c r="TFJ79" s="32"/>
      <c r="TFK79" s="32"/>
      <c r="TFL79" s="32"/>
      <c r="TFM79" s="32"/>
      <c r="TFN79" s="32"/>
      <c r="TFO79" s="32"/>
      <c r="TFP79" s="32"/>
      <c r="TFQ79" s="32"/>
      <c r="TFR79" s="32"/>
      <c r="TFS79" s="32"/>
      <c r="TFT79" s="32"/>
      <c r="TFU79" s="32"/>
      <c r="TFV79" s="32"/>
      <c r="TFW79" s="32"/>
      <c r="TFX79" s="32"/>
      <c r="TFY79" s="32"/>
      <c r="TFZ79" s="32"/>
      <c r="TGA79" s="32"/>
      <c r="TGB79" s="32"/>
      <c r="TGC79" s="32"/>
      <c r="TGD79" s="32"/>
      <c r="TGE79" s="32"/>
      <c r="TGF79" s="32"/>
      <c r="TGG79" s="32"/>
      <c r="TGH79" s="32"/>
      <c r="TGI79" s="32"/>
      <c r="TGJ79" s="32"/>
      <c r="TGK79" s="32"/>
      <c r="TGL79" s="32"/>
      <c r="TGM79" s="32"/>
      <c r="TGN79" s="32"/>
      <c r="TGO79" s="32"/>
      <c r="TGP79" s="32"/>
      <c r="TGQ79" s="32"/>
      <c r="TGR79" s="32"/>
      <c r="TGS79" s="32"/>
      <c r="TGT79" s="32"/>
      <c r="TGU79" s="32"/>
      <c r="TGV79" s="32"/>
      <c r="TGW79" s="32"/>
      <c r="TGX79" s="32"/>
      <c r="TGY79" s="32"/>
      <c r="TGZ79" s="32"/>
      <c r="THA79" s="32"/>
      <c r="THB79" s="32"/>
      <c r="THC79" s="32"/>
      <c r="THD79" s="32"/>
      <c r="THE79" s="32"/>
      <c r="THF79" s="32"/>
      <c r="THG79" s="32"/>
      <c r="THH79" s="32"/>
      <c r="THI79" s="32"/>
      <c r="THJ79" s="32"/>
      <c r="THK79" s="32"/>
      <c r="THL79" s="32"/>
      <c r="THM79" s="32"/>
      <c r="THN79" s="32"/>
      <c r="THO79" s="32"/>
      <c r="THP79" s="32"/>
      <c r="THQ79" s="32"/>
      <c r="THR79" s="32"/>
      <c r="THS79" s="32"/>
      <c r="THT79" s="32"/>
      <c r="THU79" s="32"/>
      <c r="THV79" s="32"/>
      <c r="THW79" s="32"/>
      <c r="THX79" s="32"/>
      <c r="THY79" s="32"/>
      <c r="THZ79" s="32"/>
      <c r="TIA79" s="32"/>
      <c r="TIB79" s="32"/>
      <c r="TIC79" s="32"/>
      <c r="TID79" s="32"/>
      <c r="TIE79" s="32"/>
      <c r="TIF79" s="32"/>
      <c r="TIG79" s="32"/>
      <c r="TIH79" s="32"/>
      <c r="TII79" s="32"/>
      <c r="TIJ79" s="32"/>
      <c r="TIK79" s="32"/>
      <c r="TIL79" s="32"/>
      <c r="TIM79" s="32"/>
      <c r="TIN79" s="32"/>
      <c r="TIO79" s="32"/>
      <c r="TIP79" s="32"/>
      <c r="TIQ79" s="32"/>
      <c r="TIR79" s="32"/>
      <c r="TIS79" s="32"/>
      <c r="TIT79" s="32"/>
      <c r="TIU79" s="32"/>
      <c r="TIV79" s="32"/>
      <c r="TIW79" s="32"/>
      <c r="TIX79" s="32"/>
      <c r="TIY79" s="32"/>
      <c r="TIZ79" s="32"/>
      <c r="TJA79" s="32"/>
      <c r="TJB79" s="32"/>
      <c r="TJC79" s="32"/>
      <c r="TJD79" s="32"/>
      <c r="TJE79" s="32"/>
      <c r="TJF79" s="32"/>
      <c r="TJG79" s="32"/>
      <c r="TJH79" s="32"/>
      <c r="TJI79" s="32"/>
      <c r="TJJ79" s="32"/>
      <c r="TJK79" s="32"/>
      <c r="TJL79" s="32"/>
      <c r="TJM79" s="32"/>
      <c r="TJN79" s="32"/>
      <c r="TJO79" s="32"/>
      <c r="TJP79" s="32"/>
      <c r="TJQ79" s="32"/>
      <c r="TJR79" s="32"/>
      <c r="TJS79" s="32"/>
      <c r="TJT79" s="32"/>
      <c r="TJU79" s="32"/>
      <c r="TJV79" s="32"/>
      <c r="TJW79" s="32"/>
      <c r="TJX79" s="32"/>
      <c r="TJY79" s="32"/>
      <c r="TJZ79" s="32"/>
      <c r="TKA79" s="32"/>
      <c r="TKB79" s="32"/>
      <c r="TKC79" s="32"/>
      <c r="TKD79" s="32"/>
      <c r="TKE79" s="32"/>
      <c r="TKF79" s="32"/>
      <c r="TKG79" s="32"/>
      <c r="TKH79" s="32"/>
      <c r="TKI79" s="32"/>
      <c r="TKJ79" s="32"/>
      <c r="TKK79" s="32"/>
      <c r="TKL79" s="32"/>
      <c r="TKM79" s="32"/>
      <c r="TKN79" s="32"/>
      <c r="TKO79" s="32"/>
      <c r="TKP79" s="32"/>
      <c r="TKQ79" s="32"/>
      <c r="TKR79" s="32"/>
      <c r="TKS79" s="32"/>
      <c r="TKT79" s="32"/>
      <c r="TKU79" s="32"/>
      <c r="TKV79" s="32"/>
      <c r="TKW79" s="32"/>
      <c r="TKX79" s="32"/>
      <c r="TKY79" s="32"/>
      <c r="TKZ79" s="32"/>
      <c r="TLA79" s="32"/>
      <c r="TLB79" s="32"/>
      <c r="TLC79" s="32"/>
      <c r="TLD79" s="32"/>
      <c r="TLE79" s="32"/>
      <c r="TLF79" s="32"/>
      <c r="TLG79" s="32"/>
      <c r="TLH79" s="32"/>
      <c r="TLI79" s="32"/>
      <c r="TLJ79" s="32"/>
      <c r="TLK79" s="32"/>
      <c r="TLL79" s="32"/>
      <c r="TLM79" s="32"/>
      <c r="TLN79" s="32"/>
      <c r="TLO79" s="32"/>
      <c r="TLP79" s="32"/>
      <c r="TLQ79" s="32"/>
      <c r="TLR79" s="32"/>
      <c r="TLS79" s="32"/>
      <c r="TLT79" s="32"/>
      <c r="TLU79" s="32"/>
      <c r="TLV79" s="32"/>
      <c r="TLW79" s="32"/>
      <c r="TLX79" s="32"/>
      <c r="TLY79" s="32"/>
      <c r="TLZ79" s="32"/>
      <c r="TMA79" s="32"/>
      <c r="TMB79" s="32"/>
      <c r="TMC79" s="32"/>
      <c r="TMD79" s="32"/>
      <c r="TME79" s="32"/>
      <c r="TMF79" s="32"/>
      <c r="TMG79" s="32"/>
      <c r="TMH79" s="32"/>
      <c r="TMI79" s="32"/>
      <c r="TMJ79" s="32"/>
      <c r="TMK79" s="32"/>
      <c r="TML79" s="32"/>
      <c r="TMM79" s="32"/>
      <c r="TMN79" s="32"/>
      <c r="TMO79" s="32"/>
      <c r="TMP79" s="32"/>
      <c r="TMQ79" s="32"/>
      <c r="TMR79" s="32"/>
      <c r="TMS79" s="32"/>
      <c r="TMT79" s="32"/>
      <c r="TMU79" s="32"/>
      <c r="TMV79" s="32"/>
      <c r="TMW79" s="32"/>
      <c r="TMX79" s="32"/>
      <c r="TMY79" s="32"/>
      <c r="TMZ79" s="32"/>
      <c r="TNA79" s="32"/>
      <c r="TNB79" s="32"/>
      <c r="TNC79" s="32"/>
      <c r="TND79" s="32"/>
      <c r="TNE79" s="32"/>
      <c r="TNF79" s="32"/>
      <c r="TNG79" s="32"/>
      <c r="TNH79" s="32"/>
      <c r="TNI79" s="32"/>
      <c r="TNJ79" s="32"/>
      <c r="TNK79" s="32"/>
      <c r="TNL79" s="32"/>
      <c r="TNM79" s="32"/>
      <c r="TNN79" s="32"/>
      <c r="TNO79" s="32"/>
      <c r="TNP79" s="32"/>
      <c r="TNQ79" s="32"/>
      <c r="TNR79" s="32"/>
      <c r="TNS79" s="32"/>
      <c r="TNT79" s="32"/>
      <c r="TNU79" s="32"/>
      <c r="TNV79" s="32"/>
      <c r="TNW79" s="32"/>
      <c r="TNX79" s="32"/>
      <c r="TNY79" s="32"/>
      <c r="TNZ79" s="32"/>
      <c r="TOA79" s="32"/>
      <c r="TOB79" s="32"/>
      <c r="TOC79" s="32"/>
      <c r="TOD79" s="32"/>
      <c r="TOE79" s="32"/>
      <c r="TOF79" s="32"/>
      <c r="TOG79" s="32"/>
      <c r="TOH79" s="32"/>
      <c r="TOI79" s="32"/>
      <c r="TOJ79" s="32"/>
      <c r="TOK79" s="32"/>
      <c r="TOL79" s="32"/>
      <c r="TOM79" s="32"/>
      <c r="TON79" s="32"/>
      <c r="TOO79" s="32"/>
      <c r="TOP79" s="32"/>
      <c r="TOQ79" s="32"/>
      <c r="TOR79" s="32"/>
      <c r="TOS79" s="32"/>
      <c r="TOT79" s="32"/>
      <c r="TOU79" s="32"/>
      <c r="TOV79" s="32"/>
      <c r="TOW79" s="32"/>
      <c r="TOX79" s="32"/>
      <c r="TOY79" s="32"/>
      <c r="TOZ79" s="32"/>
      <c r="TPA79" s="32"/>
      <c r="TPB79" s="32"/>
      <c r="TPC79" s="32"/>
      <c r="TPD79" s="32"/>
      <c r="TPE79" s="32"/>
      <c r="TPF79" s="32"/>
      <c r="TPG79" s="32"/>
      <c r="TPH79" s="32"/>
      <c r="TPI79" s="32"/>
      <c r="TPJ79" s="32"/>
      <c r="TPK79" s="32"/>
      <c r="TPL79" s="32"/>
      <c r="TPM79" s="32"/>
      <c r="TPN79" s="32"/>
      <c r="TPO79" s="32"/>
      <c r="TPP79" s="32"/>
      <c r="TPQ79" s="32"/>
      <c r="TPR79" s="32"/>
      <c r="TPS79" s="32"/>
      <c r="TPT79" s="32"/>
      <c r="TPU79" s="32"/>
      <c r="TPV79" s="32"/>
      <c r="TPW79" s="32"/>
      <c r="TPX79" s="32"/>
      <c r="TPY79" s="32"/>
      <c r="TPZ79" s="32"/>
      <c r="TQA79" s="32"/>
      <c r="TQB79" s="32"/>
      <c r="TQC79" s="32"/>
      <c r="TQD79" s="32"/>
      <c r="TQE79" s="32"/>
      <c r="TQF79" s="32"/>
      <c r="TQG79" s="32"/>
      <c r="TQH79" s="32"/>
      <c r="TQI79" s="32"/>
      <c r="TQJ79" s="32"/>
      <c r="TQK79" s="32"/>
      <c r="TQL79" s="32"/>
      <c r="TQM79" s="32"/>
      <c r="TQN79" s="32"/>
      <c r="TQO79" s="32"/>
      <c r="TQP79" s="32"/>
      <c r="TQQ79" s="32"/>
      <c r="TQR79" s="32"/>
      <c r="TQS79" s="32"/>
      <c r="TQT79" s="32"/>
      <c r="TQU79" s="32"/>
      <c r="TQV79" s="32"/>
      <c r="TQW79" s="32"/>
      <c r="TQX79" s="32"/>
      <c r="TQY79" s="32"/>
      <c r="TQZ79" s="32"/>
      <c r="TRA79" s="32"/>
      <c r="TRB79" s="32"/>
      <c r="TRC79" s="32"/>
      <c r="TRD79" s="32"/>
      <c r="TRE79" s="32"/>
      <c r="TRF79" s="32"/>
      <c r="TRG79" s="32"/>
      <c r="TRH79" s="32"/>
      <c r="TRI79" s="32"/>
      <c r="TRJ79" s="32"/>
      <c r="TRK79" s="32"/>
      <c r="TRL79" s="32"/>
      <c r="TRM79" s="32"/>
      <c r="TRN79" s="32"/>
      <c r="TRO79" s="32"/>
      <c r="TRP79" s="32"/>
      <c r="TRQ79" s="32"/>
      <c r="TRR79" s="32"/>
      <c r="TRS79" s="32"/>
      <c r="TRT79" s="32"/>
      <c r="TRU79" s="32"/>
      <c r="TRV79" s="32"/>
      <c r="TRW79" s="32"/>
      <c r="TRX79" s="32"/>
      <c r="TRY79" s="32"/>
      <c r="TRZ79" s="32"/>
      <c r="TSA79" s="32"/>
      <c r="TSB79" s="32"/>
      <c r="TSC79" s="32"/>
      <c r="TSD79" s="32"/>
      <c r="TSE79" s="32"/>
      <c r="TSF79" s="32"/>
      <c r="TSG79" s="32"/>
      <c r="TSH79" s="32"/>
      <c r="TSI79" s="32"/>
      <c r="TSJ79" s="32"/>
      <c r="TSK79" s="32"/>
      <c r="TSL79" s="32"/>
      <c r="TSM79" s="32"/>
      <c r="TSN79" s="32"/>
      <c r="TSO79" s="32"/>
      <c r="TSP79" s="32"/>
      <c r="TSQ79" s="32"/>
      <c r="TSR79" s="32"/>
      <c r="TSS79" s="32"/>
      <c r="TST79" s="32"/>
      <c r="TSU79" s="32"/>
      <c r="TSV79" s="32"/>
      <c r="TSW79" s="32"/>
      <c r="TSX79" s="32"/>
      <c r="TSY79" s="32"/>
      <c r="TSZ79" s="32"/>
      <c r="TTA79" s="32"/>
      <c r="TTB79" s="32"/>
      <c r="TTC79" s="32"/>
      <c r="TTD79" s="32"/>
      <c r="TTE79" s="32"/>
      <c r="TTF79" s="32"/>
      <c r="TTG79" s="32"/>
      <c r="TTH79" s="32"/>
      <c r="TTI79" s="32"/>
      <c r="TTJ79" s="32"/>
      <c r="TTK79" s="32"/>
      <c r="TTL79" s="32"/>
      <c r="TTM79" s="32"/>
      <c r="TTN79" s="32"/>
      <c r="TTO79" s="32"/>
      <c r="TTP79" s="32"/>
      <c r="TTQ79" s="32"/>
      <c r="TTR79" s="32"/>
      <c r="TTS79" s="32"/>
      <c r="TTT79" s="32"/>
      <c r="TTU79" s="32"/>
      <c r="TTV79" s="32"/>
      <c r="TTW79" s="32"/>
      <c r="TTX79" s="32"/>
      <c r="TTY79" s="32"/>
      <c r="TTZ79" s="32"/>
      <c r="TUA79" s="32"/>
      <c r="TUB79" s="32"/>
      <c r="TUC79" s="32"/>
      <c r="TUD79" s="32"/>
      <c r="TUE79" s="32"/>
      <c r="TUF79" s="32"/>
      <c r="TUG79" s="32"/>
      <c r="TUH79" s="32"/>
      <c r="TUI79" s="32"/>
      <c r="TUJ79" s="32"/>
      <c r="TUK79" s="32"/>
      <c r="TUL79" s="32"/>
      <c r="TUM79" s="32"/>
      <c r="TUN79" s="32"/>
      <c r="TUO79" s="32"/>
      <c r="TUP79" s="32"/>
      <c r="TUQ79" s="32"/>
      <c r="TUR79" s="32"/>
      <c r="TUS79" s="32"/>
      <c r="TUT79" s="32"/>
      <c r="TUU79" s="32"/>
      <c r="TUV79" s="32"/>
      <c r="TUW79" s="32"/>
      <c r="TUX79" s="32"/>
      <c r="TUY79" s="32"/>
      <c r="TUZ79" s="32"/>
      <c r="TVA79" s="32"/>
      <c r="TVB79" s="32"/>
      <c r="TVC79" s="32"/>
      <c r="TVD79" s="32"/>
      <c r="TVE79" s="32"/>
      <c r="TVF79" s="32"/>
      <c r="TVG79" s="32"/>
      <c r="TVH79" s="32"/>
      <c r="TVI79" s="32"/>
      <c r="TVJ79" s="32"/>
      <c r="TVK79" s="32"/>
      <c r="TVL79" s="32"/>
      <c r="TVM79" s="32"/>
      <c r="TVN79" s="32"/>
      <c r="TVO79" s="32"/>
      <c r="TVP79" s="32"/>
      <c r="TVQ79" s="32"/>
      <c r="TVR79" s="32"/>
      <c r="TVS79" s="32"/>
      <c r="TVT79" s="32"/>
      <c r="TVU79" s="32"/>
      <c r="TVV79" s="32"/>
      <c r="TVW79" s="32"/>
      <c r="TVX79" s="32"/>
      <c r="TVY79" s="32"/>
      <c r="TVZ79" s="32"/>
      <c r="TWA79" s="32"/>
      <c r="TWB79" s="32"/>
      <c r="TWC79" s="32"/>
      <c r="TWD79" s="32"/>
      <c r="TWE79" s="32"/>
      <c r="TWF79" s="32"/>
      <c r="TWG79" s="32"/>
      <c r="TWH79" s="32"/>
      <c r="TWI79" s="32"/>
      <c r="TWJ79" s="32"/>
      <c r="TWK79" s="32"/>
      <c r="TWL79" s="32"/>
      <c r="TWM79" s="32"/>
      <c r="TWN79" s="32"/>
      <c r="TWO79" s="32"/>
      <c r="TWP79" s="32"/>
      <c r="TWQ79" s="32"/>
      <c r="TWR79" s="32"/>
      <c r="TWS79" s="32"/>
      <c r="TWT79" s="32"/>
      <c r="TWU79" s="32"/>
      <c r="TWV79" s="32"/>
      <c r="TWW79" s="32"/>
      <c r="TWX79" s="32"/>
      <c r="TWY79" s="32"/>
      <c r="TWZ79" s="32"/>
      <c r="TXA79" s="32"/>
      <c r="TXB79" s="32"/>
      <c r="TXC79" s="32"/>
      <c r="TXD79" s="32"/>
      <c r="TXE79" s="32"/>
      <c r="TXF79" s="32"/>
      <c r="TXG79" s="32"/>
      <c r="TXH79" s="32"/>
      <c r="TXI79" s="32"/>
      <c r="TXJ79" s="32"/>
      <c r="TXK79" s="32"/>
      <c r="TXL79" s="32"/>
      <c r="TXM79" s="32"/>
      <c r="TXN79" s="32"/>
      <c r="TXO79" s="32"/>
      <c r="TXP79" s="32"/>
      <c r="TXQ79" s="32"/>
      <c r="TXR79" s="32"/>
      <c r="TXS79" s="32"/>
      <c r="TXT79" s="32"/>
      <c r="TXU79" s="32"/>
      <c r="TXV79" s="32"/>
      <c r="TXW79" s="32"/>
      <c r="TXX79" s="32"/>
      <c r="TXY79" s="32"/>
      <c r="TXZ79" s="32"/>
      <c r="TYA79" s="32"/>
      <c r="TYB79" s="32"/>
      <c r="TYC79" s="32"/>
      <c r="TYD79" s="32"/>
      <c r="TYE79" s="32"/>
      <c r="TYF79" s="32"/>
      <c r="TYG79" s="32"/>
      <c r="TYH79" s="32"/>
      <c r="TYI79" s="32"/>
      <c r="TYJ79" s="32"/>
      <c r="TYK79" s="32"/>
      <c r="TYL79" s="32"/>
      <c r="TYM79" s="32"/>
      <c r="TYN79" s="32"/>
      <c r="TYO79" s="32"/>
      <c r="TYP79" s="32"/>
      <c r="TYQ79" s="32"/>
      <c r="TYR79" s="32"/>
      <c r="TYS79" s="32"/>
      <c r="TYT79" s="32"/>
      <c r="TYU79" s="32"/>
      <c r="TYV79" s="32"/>
      <c r="TYW79" s="32"/>
      <c r="TYX79" s="32"/>
      <c r="TYY79" s="32"/>
      <c r="TYZ79" s="32"/>
      <c r="TZA79" s="32"/>
      <c r="TZB79" s="32"/>
      <c r="TZC79" s="32"/>
      <c r="TZD79" s="32"/>
      <c r="TZE79" s="32"/>
      <c r="TZF79" s="32"/>
      <c r="TZG79" s="32"/>
      <c r="TZH79" s="32"/>
      <c r="TZI79" s="32"/>
      <c r="TZJ79" s="32"/>
      <c r="TZK79" s="32"/>
      <c r="TZL79" s="32"/>
      <c r="TZM79" s="32"/>
      <c r="TZN79" s="32"/>
      <c r="TZO79" s="32"/>
      <c r="TZP79" s="32"/>
      <c r="TZQ79" s="32"/>
      <c r="TZR79" s="32"/>
      <c r="TZS79" s="32"/>
      <c r="TZT79" s="32"/>
      <c r="TZU79" s="32"/>
      <c r="TZV79" s="32"/>
      <c r="TZW79" s="32"/>
      <c r="TZX79" s="32"/>
      <c r="TZY79" s="32"/>
      <c r="TZZ79" s="32"/>
      <c r="UAA79" s="32"/>
      <c r="UAB79" s="32"/>
      <c r="UAC79" s="32"/>
      <c r="UAD79" s="32"/>
      <c r="UAE79" s="32"/>
      <c r="UAF79" s="32"/>
      <c r="UAG79" s="32"/>
      <c r="UAH79" s="32"/>
      <c r="UAI79" s="32"/>
      <c r="UAJ79" s="32"/>
      <c r="UAK79" s="32"/>
      <c r="UAL79" s="32"/>
      <c r="UAM79" s="32"/>
      <c r="UAN79" s="32"/>
      <c r="UAO79" s="32"/>
      <c r="UAP79" s="32"/>
      <c r="UAQ79" s="32"/>
      <c r="UAR79" s="32"/>
      <c r="UAS79" s="32"/>
      <c r="UAT79" s="32"/>
      <c r="UAU79" s="32"/>
      <c r="UAV79" s="32"/>
      <c r="UAW79" s="32"/>
      <c r="UAX79" s="32"/>
      <c r="UAY79" s="32"/>
      <c r="UAZ79" s="32"/>
      <c r="UBA79" s="32"/>
      <c r="UBB79" s="32"/>
      <c r="UBC79" s="32"/>
      <c r="UBD79" s="32"/>
      <c r="UBE79" s="32"/>
      <c r="UBF79" s="32"/>
      <c r="UBG79" s="32"/>
      <c r="UBH79" s="32"/>
      <c r="UBI79" s="32"/>
      <c r="UBJ79" s="32"/>
      <c r="UBK79" s="32"/>
      <c r="UBL79" s="32"/>
      <c r="UBM79" s="32"/>
      <c r="UBN79" s="32"/>
      <c r="UBO79" s="32"/>
      <c r="UBP79" s="32"/>
      <c r="UBQ79" s="32"/>
      <c r="UBR79" s="32"/>
      <c r="UBS79" s="32"/>
      <c r="UBT79" s="32"/>
      <c r="UBU79" s="32"/>
      <c r="UBV79" s="32"/>
      <c r="UBW79" s="32"/>
      <c r="UBX79" s="32"/>
      <c r="UBY79" s="32"/>
      <c r="UBZ79" s="32"/>
      <c r="UCA79" s="32"/>
      <c r="UCB79" s="32"/>
      <c r="UCC79" s="32"/>
      <c r="UCD79" s="32"/>
      <c r="UCE79" s="32"/>
      <c r="UCF79" s="32"/>
      <c r="UCG79" s="32"/>
      <c r="UCH79" s="32"/>
      <c r="UCI79" s="32"/>
      <c r="UCJ79" s="32"/>
      <c r="UCK79" s="32"/>
      <c r="UCL79" s="32"/>
      <c r="UCM79" s="32"/>
      <c r="UCN79" s="32"/>
      <c r="UCO79" s="32"/>
      <c r="UCP79" s="32"/>
      <c r="UCQ79" s="32"/>
      <c r="UCR79" s="32"/>
      <c r="UCS79" s="32"/>
      <c r="UCT79" s="32"/>
      <c r="UCU79" s="32"/>
      <c r="UCV79" s="32"/>
      <c r="UCW79" s="32"/>
      <c r="UCX79" s="32"/>
      <c r="UCY79" s="32"/>
      <c r="UCZ79" s="32"/>
      <c r="UDA79" s="32"/>
      <c r="UDB79" s="32"/>
      <c r="UDC79" s="32"/>
      <c r="UDD79" s="32"/>
      <c r="UDE79" s="32"/>
      <c r="UDF79" s="32"/>
      <c r="UDG79" s="32"/>
      <c r="UDH79" s="32"/>
      <c r="UDI79" s="32"/>
      <c r="UDJ79" s="32"/>
      <c r="UDK79" s="32"/>
      <c r="UDL79" s="32"/>
      <c r="UDM79" s="32"/>
      <c r="UDN79" s="32"/>
      <c r="UDO79" s="32"/>
      <c r="UDP79" s="32"/>
      <c r="UDQ79" s="32"/>
      <c r="UDR79" s="32"/>
      <c r="UDS79" s="32"/>
      <c r="UDT79" s="32"/>
      <c r="UDU79" s="32"/>
      <c r="UDV79" s="32"/>
      <c r="UDW79" s="32"/>
      <c r="UDX79" s="32"/>
      <c r="UDY79" s="32"/>
      <c r="UDZ79" s="32"/>
      <c r="UEA79" s="32"/>
      <c r="UEB79" s="32"/>
      <c r="UEC79" s="32"/>
      <c r="UED79" s="32"/>
      <c r="UEE79" s="32"/>
      <c r="UEF79" s="32"/>
      <c r="UEG79" s="32"/>
      <c r="UEH79" s="32"/>
      <c r="UEI79" s="32"/>
      <c r="UEJ79" s="32"/>
      <c r="UEK79" s="32"/>
      <c r="UEL79" s="32"/>
      <c r="UEM79" s="32"/>
      <c r="UEN79" s="32"/>
      <c r="UEO79" s="32"/>
      <c r="UEP79" s="32"/>
      <c r="UEQ79" s="32"/>
      <c r="UER79" s="32"/>
      <c r="UES79" s="32"/>
      <c r="UET79" s="32"/>
      <c r="UEU79" s="32"/>
      <c r="UEV79" s="32"/>
      <c r="UEW79" s="32"/>
      <c r="UEX79" s="32"/>
      <c r="UEY79" s="32"/>
      <c r="UEZ79" s="32"/>
      <c r="UFA79" s="32"/>
      <c r="UFB79" s="32"/>
      <c r="UFC79" s="32"/>
      <c r="UFD79" s="32"/>
      <c r="UFE79" s="32"/>
      <c r="UFF79" s="32"/>
      <c r="UFG79" s="32"/>
      <c r="UFH79" s="32"/>
      <c r="UFI79" s="32"/>
      <c r="UFJ79" s="32"/>
      <c r="UFK79" s="32"/>
      <c r="UFL79" s="32"/>
      <c r="UFM79" s="32"/>
      <c r="UFN79" s="32"/>
      <c r="UFO79" s="32"/>
      <c r="UFP79" s="32"/>
      <c r="UFQ79" s="32"/>
      <c r="UFR79" s="32"/>
      <c r="UFS79" s="32"/>
      <c r="UFT79" s="32"/>
      <c r="UFU79" s="32"/>
      <c r="UFV79" s="32"/>
      <c r="UFW79" s="32"/>
      <c r="UFX79" s="32"/>
      <c r="UFY79" s="32"/>
      <c r="UFZ79" s="32"/>
      <c r="UGA79" s="32"/>
      <c r="UGB79" s="32"/>
      <c r="UGC79" s="32"/>
      <c r="UGD79" s="32"/>
      <c r="UGE79" s="32"/>
      <c r="UGF79" s="32"/>
      <c r="UGG79" s="32"/>
      <c r="UGH79" s="32"/>
      <c r="UGI79" s="32"/>
      <c r="UGJ79" s="32"/>
      <c r="UGK79" s="32"/>
      <c r="UGL79" s="32"/>
      <c r="UGM79" s="32"/>
      <c r="UGN79" s="32"/>
      <c r="UGO79" s="32"/>
      <c r="UGP79" s="32"/>
      <c r="UGQ79" s="32"/>
      <c r="UGR79" s="32"/>
      <c r="UGS79" s="32"/>
      <c r="UGT79" s="32"/>
      <c r="UGU79" s="32"/>
      <c r="UGV79" s="32"/>
      <c r="UGW79" s="32"/>
      <c r="UGX79" s="32"/>
      <c r="UGY79" s="32"/>
      <c r="UGZ79" s="32"/>
      <c r="UHA79" s="32"/>
      <c r="UHB79" s="32"/>
      <c r="UHC79" s="32"/>
      <c r="UHD79" s="32"/>
      <c r="UHE79" s="32"/>
      <c r="UHF79" s="32"/>
      <c r="UHG79" s="32"/>
      <c r="UHH79" s="32"/>
      <c r="UHI79" s="32"/>
      <c r="UHJ79" s="32"/>
      <c r="UHK79" s="32"/>
      <c r="UHL79" s="32"/>
      <c r="UHM79" s="32"/>
      <c r="UHN79" s="32"/>
      <c r="UHO79" s="32"/>
      <c r="UHP79" s="32"/>
      <c r="UHQ79" s="32"/>
      <c r="UHR79" s="32"/>
      <c r="UHS79" s="32"/>
      <c r="UHT79" s="32"/>
      <c r="UHU79" s="32"/>
      <c r="UHV79" s="32"/>
      <c r="UHW79" s="32"/>
      <c r="UHX79" s="32"/>
      <c r="UHY79" s="32"/>
      <c r="UHZ79" s="32"/>
      <c r="UIA79" s="32"/>
      <c r="UIB79" s="32"/>
      <c r="UIC79" s="32"/>
      <c r="UID79" s="32"/>
      <c r="UIE79" s="32"/>
      <c r="UIF79" s="32"/>
      <c r="UIG79" s="32"/>
      <c r="UIH79" s="32"/>
      <c r="UII79" s="32"/>
      <c r="UIJ79" s="32"/>
      <c r="UIK79" s="32"/>
      <c r="UIL79" s="32"/>
      <c r="UIM79" s="32"/>
      <c r="UIN79" s="32"/>
      <c r="UIO79" s="32"/>
      <c r="UIP79" s="32"/>
      <c r="UIQ79" s="32"/>
      <c r="UIR79" s="32"/>
      <c r="UIS79" s="32"/>
      <c r="UIT79" s="32"/>
      <c r="UIU79" s="32"/>
      <c r="UIV79" s="32"/>
      <c r="UIW79" s="32"/>
      <c r="UIX79" s="32"/>
      <c r="UIY79" s="32"/>
      <c r="UIZ79" s="32"/>
      <c r="UJA79" s="32"/>
      <c r="UJB79" s="32"/>
      <c r="UJC79" s="32"/>
      <c r="UJD79" s="32"/>
      <c r="UJE79" s="32"/>
      <c r="UJF79" s="32"/>
      <c r="UJG79" s="32"/>
      <c r="UJH79" s="32"/>
      <c r="UJI79" s="32"/>
      <c r="UJJ79" s="32"/>
      <c r="UJK79" s="32"/>
      <c r="UJL79" s="32"/>
      <c r="UJM79" s="32"/>
      <c r="UJN79" s="32"/>
      <c r="UJO79" s="32"/>
      <c r="UJP79" s="32"/>
      <c r="UJQ79" s="32"/>
      <c r="UJR79" s="32"/>
      <c r="UJS79" s="32"/>
      <c r="UJT79" s="32"/>
      <c r="UJU79" s="32"/>
      <c r="UJV79" s="32"/>
      <c r="UJW79" s="32"/>
      <c r="UJX79" s="32"/>
      <c r="UJY79" s="32"/>
      <c r="UJZ79" s="32"/>
      <c r="UKA79" s="32"/>
      <c r="UKB79" s="32"/>
      <c r="UKC79" s="32"/>
      <c r="UKD79" s="32"/>
      <c r="UKE79" s="32"/>
      <c r="UKF79" s="32"/>
      <c r="UKG79" s="32"/>
      <c r="UKH79" s="32"/>
      <c r="UKI79" s="32"/>
      <c r="UKJ79" s="32"/>
      <c r="UKK79" s="32"/>
      <c r="UKL79" s="32"/>
      <c r="UKM79" s="32"/>
      <c r="UKN79" s="32"/>
      <c r="UKO79" s="32"/>
      <c r="UKP79" s="32"/>
      <c r="UKQ79" s="32"/>
      <c r="UKR79" s="32"/>
      <c r="UKS79" s="32"/>
      <c r="UKT79" s="32"/>
      <c r="UKU79" s="32"/>
      <c r="UKV79" s="32"/>
      <c r="UKW79" s="32"/>
      <c r="UKX79" s="32"/>
      <c r="UKY79" s="32"/>
      <c r="UKZ79" s="32"/>
      <c r="ULA79" s="32"/>
      <c r="ULB79" s="32"/>
      <c r="ULC79" s="32"/>
      <c r="ULD79" s="32"/>
      <c r="ULE79" s="32"/>
      <c r="ULF79" s="32"/>
      <c r="ULG79" s="32"/>
      <c r="ULH79" s="32"/>
      <c r="ULI79" s="32"/>
      <c r="ULJ79" s="32"/>
      <c r="ULK79" s="32"/>
      <c r="ULL79" s="32"/>
      <c r="ULM79" s="32"/>
      <c r="ULN79" s="32"/>
      <c r="ULO79" s="32"/>
      <c r="ULP79" s="32"/>
      <c r="ULQ79" s="32"/>
      <c r="ULR79" s="32"/>
      <c r="ULS79" s="32"/>
      <c r="ULT79" s="32"/>
      <c r="ULU79" s="32"/>
      <c r="ULV79" s="32"/>
      <c r="ULW79" s="32"/>
      <c r="ULX79" s="32"/>
      <c r="ULY79" s="32"/>
      <c r="ULZ79" s="32"/>
      <c r="UMA79" s="32"/>
      <c r="UMB79" s="32"/>
      <c r="UMC79" s="32"/>
      <c r="UMD79" s="32"/>
      <c r="UME79" s="32"/>
      <c r="UMF79" s="32"/>
      <c r="UMG79" s="32"/>
      <c r="UMH79" s="32"/>
      <c r="UMI79" s="32"/>
      <c r="UMJ79" s="32"/>
      <c r="UMK79" s="32"/>
      <c r="UML79" s="32"/>
      <c r="UMM79" s="32"/>
      <c r="UMN79" s="32"/>
      <c r="UMO79" s="32"/>
      <c r="UMP79" s="32"/>
      <c r="UMQ79" s="32"/>
      <c r="UMR79" s="32"/>
      <c r="UMS79" s="32"/>
      <c r="UMT79" s="32"/>
      <c r="UMU79" s="32"/>
      <c r="UMV79" s="32"/>
      <c r="UMW79" s="32"/>
      <c r="UMX79" s="32"/>
      <c r="UMY79" s="32"/>
      <c r="UMZ79" s="32"/>
      <c r="UNA79" s="32"/>
      <c r="UNB79" s="32"/>
      <c r="UNC79" s="32"/>
      <c r="UND79" s="32"/>
      <c r="UNE79" s="32"/>
      <c r="UNF79" s="32"/>
      <c r="UNG79" s="32"/>
      <c r="UNH79" s="32"/>
      <c r="UNI79" s="32"/>
      <c r="UNJ79" s="32"/>
      <c r="UNK79" s="32"/>
      <c r="UNL79" s="32"/>
      <c r="UNM79" s="32"/>
      <c r="UNN79" s="32"/>
      <c r="UNO79" s="32"/>
      <c r="UNP79" s="32"/>
      <c r="UNQ79" s="32"/>
      <c r="UNR79" s="32"/>
      <c r="UNS79" s="32"/>
      <c r="UNT79" s="32"/>
      <c r="UNU79" s="32"/>
      <c r="UNV79" s="32"/>
      <c r="UNW79" s="32"/>
      <c r="UNX79" s="32"/>
      <c r="UNY79" s="32"/>
      <c r="UNZ79" s="32"/>
      <c r="UOA79" s="32"/>
      <c r="UOB79" s="32"/>
      <c r="UOC79" s="32"/>
      <c r="UOD79" s="32"/>
      <c r="UOE79" s="32"/>
      <c r="UOF79" s="32"/>
      <c r="UOG79" s="32"/>
      <c r="UOH79" s="32"/>
      <c r="UOI79" s="32"/>
      <c r="UOJ79" s="32"/>
      <c r="UOK79" s="32"/>
      <c r="UOL79" s="32"/>
      <c r="UOM79" s="32"/>
      <c r="UON79" s="32"/>
      <c r="UOO79" s="32"/>
      <c r="UOP79" s="32"/>
      <c r="UOQ79" s="32"/>
      <c r="UOR79" s="32"/>
      <c r="UOS79" s="32"/>
      <c r="UOT79" s="32"/>
      <c r="UOU79" s="32"/>
      <c r="UOV79" s="32"/>
      <c r="UOW79" s="32"/>
      <c r="UOX79" s="32"/>
      <c r="UOY79" s="32"/>
      <c r="UOZ79" s="32"/>
      <c r="UPA79" s="32"/>
      <c r="UPB79" s="32"/>
      <c r="UPC79" s="32"/>
      <c r="UPD79" s="32"/>
      <c r="UPE79" s="32"/>
      <c r="UPF79" s="32"/>
      <c r="UPG79" s="32"/>
      <c r="UPH79" s="32"/>
      <c r="UPI79" s="32"/>
      <c r="UPJ79" s="32"/>
      <c r="UPK79" s="32"/>
      <c r="UPL79" s="32"/>
      <c r="UPM79" s="32"/>
      <c r="UPN79" s="32"/>
      <c r="UPO79" s="32"/>
      <c r="UPP79" s="32"/>
      <c r="UPQ79" s="32"/>
      <c r="UPR79" s="32"/>
      <c r="UPS79" s="32"/>
      <c r="UPT79" s="32"/>
      <c r="UPU79" s="32"/>
      <c r="UPV79" s="32"/>
      <c r="UPW79" s="32"/>
      <c r="UPX79" s="32"/>
      <c r="UPY79" s="32"/>
      <c r="UPZ79" s="32"/>
      <c r="UQA79" s="32"/>
      <c r="UQB79" s="32"/>
      <c r="UQC79" s="32"/>
      <c r="UQD79" s="32"/>
      <c r="UQE79" s="32"/>
      <c r="UQF79" s="32"/>
      <c r="UQG79" s="32"/>
      <c r="UQH79" s="32"/>
      <c r="UQI79" s="32"/>
      <c r="UQJ79" s="32"/>
      <c r="UQK79" s="32"/>
      <c r="UQL79" s="32"/>
      <c r="UQM79" s="32"/>
      <c r="UQN79" s="32"/>
      <c r="UQO79" s="32"/>
      <c r="UQP79" s="32"/>
      <c r="UQQ79" s="32"/>
      <c r="UQR79" s="32"/>
      <c r="UQS79" s="32"/>
      <c r="UQT79" s="32"/>
      <c r="UQU79" s="32"/>
      <c r="UQV79" s="32"/>
      <c r="UQW79" s="32"/>
      <c r="UQX79" s="32"/>
      <c r="UQY79" s="32"/>
      <c r="UQZ79" s="32"/>
      <c r="URA79" s="32"/>
      <c r="URB79" s="32"/>
      <c r="URC79" s="32"/>
      <c r="URD79" s="32"/>
      <c r="URE79" s="32"/>
      <c r="URF79" s="32"/>
      <c r="URG79" s="32"/>
      <c r="URH79" s="32"/>
      <c r="URI79" s="32"/>
      <c r="URJ79" s="32"/>
      <c r="URK79" s="32"/>
      <c r="URL79" s="32"/>
      <c r="URM79" s="32"/>
      <c r="URN79" s="32"/>
      <c r="URO79" s="32"/>
      <c r="URP79" s="32"/>
      <c r="URQ79" s="32"/>
      <c r="URR79" s="32"/>
      <c r="URS79" s="32"/>
      <c r="URT79" s="32"/>
      <c r="URU79" s="32"/>
      <c r="URV79" s="32"/>
      <c r="URW79" s="32"/>
      <c r="URX79" s="32"/>
      <c r="URY79" s="32"/>
      <c r="URZ79" s="32"/>
      <c r="USA79" s="32"/>
      <c r="USB79" s="32"/>
      <c r="USC79" s="32"/>
      <c r="USD79" s="32"/>
      <c r="USE79" s="32"/>
      <c r="USF79" s="32"/>
      <c r="USG79" s="32"/>
      <c r="USH79" s="32"/>
      <c r="USI79" s="32"/>
      <c r="USJ79" s="32"/>
      <c r="USK79" s="32"/>
      <c r="USL79" s="32"/>
      <c r="USM79" s="32"/>
      <c r="USN79" s="32"/>
      <c r="USO79" s="32"/>
      <c r="USP79" s="32"/>
      <c r="USQ79" s="32"/>
      <c r="USR79" s="32"/>
      <c r="USS79" s="32"/>
      <c r="UST79" s="32"/>
      <c r="USU79" s="32"/>
      <c r="USV79" s="32"/>
      <c r="USW79" s="32"/>
      <c r="USX79" s="32"/>
      <c r="USY79" s="32"/>
      <c r="USZ79" s="32"/>
      <c r="UTA79" s="32"/>
      <c r="UTB79" s="32"/>
      <c r="UTC79" s="32"/>
      <c r="UTD79" s="32"/>
      <c r="UTE79" s="32"/>
      <c r="UTF79" s="32"/>
      <c r="UTG79" s="32"/>
      <c r="UTH79" s="32"/>
      <c r="UTI79" s="32"/>
      <c r="UTJ79" s="32"/>
      <c r="UTK79" s="32"/>
      <c r="UTL79" s="32"/>
      <c r="UTM79" s="32"/>
      <c r="UTN79" s="32"/>
      <c r="UTO79" s="32"/>
      <c r="UTP79" s="32"/>
      <c r="UTQ79" s="32"/>
      <c r="UTR79" s="32"/>
      <c r="UTS79" s="32"/>
      <c r="UTT79" s="32"/>
      <c r="UTU79" s="32"/>
      <c r="UTV79" s="32"/>
      <c r="UTW79" s="32"/>
      <c r="UTX79" s="32"/>
      <c r="UTY79" s="32"/>
      <c r="UTZ79" s="32"/>
      <c r="UUA79" s="32"/>
      <c r="UUB79" s="32"/>
      <c r="UUC79" s="32"/>
      <c r="UUD79" s="32"/>
      <c r="UUE79" s="32"/>
      <c r="UUF79" s="32"/>
      <c r="UUG79" s="32"/>
      <c r="UUH79" s="32"/>
      <c r="UUI79" s="32"/>
      <c r="UUJ79" s="32"/>
      <c r="UUK79" s="32"/>
      <c r="UUL79" s="32"/>
      <c r="UUM79" s="32"/>
      <c r="UUN79" s="32"/>
      <c r="UUO79" s="32"/>
      <c r="UUP79" s="32"/>
      <c r="UUQ79" s="32"/>
      <c r="UUR79" s="32"/>
      <c r="UUS79" s="32"/>
      <c r="UUT79" s="32"/>
      <c r="UUU79" s="32"/>
      <c r="UUV79" s="32"/>
      <c r="UUW79" s="32"/>
      <c r="UUX79" s="32"/>
      <c r="UUY79" s="32"/>
      <c r="UUZ79" s="32"/>
      <c r="UVA79" s="32"/>
      <c r="UVB79" s="32"/>
      <c r="UVC79" s="32"/>
      <c r="UVD79" s="32"/>
      <c r="UVE79" s="32"/>
      <c r="UVF79" s="32"/>
      <c r="UVG79" s="32"/>
      <c r="UVH79" s="32"/>
      <c r="UVI79" s="32"/>
      <c r="UVJ79" s="32"/>
      <c r="UVK79" s="32"/>
      <c r="UVL79" s="32"/>
      <c r="UVM79" s="32"/>
      <c r="UVN79" s="32"/>
      <c r="UVO79" s="32"/>
      <c r="UVP79" s="32"/>
      <c r="UVQ79" s="32"/>
      <c r="UVR79" s="32"/>
      <c r="UVS79" s="32"/>
      <c r="UVT79" s="32"/>
      <c r="UVU79" s="32"/>
      <c r="UVV79" s="32"/>
      <c r="UVW79" s="32"/>
      <c r="UVX79" s="32"/>
      <c r="UVY79" s="32"/>
      <c r="UVZ79" s="32"/>
      <c r="UWA79" s="32"/>
      <c r="UWB79" s="32"/>
      <c r="UWC79" s="32"/>
      <c r="UWD79" s="32"/>
      <c r="UWE79" s="32"/>
      <c r="UWF79" s="32"/>
      <c r="UWG79" s="32"/>
      <c r="UWH79" s="32"/>
      <c r="UWI79" s="32"/>
      <c r="UWJ79" s="32"/>
      <c r="UWK79" s="32"/>
      <c r="UWL79" s="32"/>
      <c r="UWM79" s="32"/>
      <c r="UWN79" s="32"/>
      <c r="UWO79" s="32"/>
      <c r="UWP79" s="32"/>
      <c r="UWQ79" s="32"/>
      <c r="UWR79" s="32"/>
      <c r="UWS79" s="32"/>
      <c r="UWT79" s="32"/>
      <c r="UWU79" s="32"/>
      <c r="UWV79" s="32"/>
      <c r="UWW79" s="32"/>
      <c r="UWX79" s="32"/>
      <c r="UWY79" s="32"/>
      <c r="UWZ79" s="32"/>
      <c r="UXA79" s="32"/>
      <c r="UXB79" s="32"/>
      <c r="UXC79" s="32"/>
      <c r="UXD79" s="32"/>
      <c r="UXE79" s="32"/>
      <c r="UXF79" s="32"/>
      <c r="UXG79" s="32"/>
      <c r="UXH79" s="32"/>
      <c r="UXI79" s="32"/>
      <c r="UXJ79" s="32"/>
      <c r="UXK79" s="32"/>
      <c r="UXL79" s="32"/>
      <c r="UXM79" s="32"/>
      <c r="UXN79" s="32"/>
      <c r="UXO79" s="32"/>
      <c r="UXP79" s="32"/>
      <c r="UXQ79" s="32"/>
      <c r="UXR79" s="32"/>
      <c r="UXS79" s="32"/>
      <c r="UXT79" s="32"/>
      <c r="UXU79" s="32"/>
      <c r="UXV79" s="32"/>
      <c r="UXW79" s="32"/>
      <c r="UXX79" s="32"/>
      <c r="UXY79" s="32"/>
      <c r="UXZ79" s="32"/>
      <c r="UYA79" s="32"/>
      <c r="UYB79" s="32"/>
      <c r="UYC79" s="32"/>
      <c r="UYD79" s="32"/>
      <c r="UYE79" s="32"/>
      <c r="UYF79" s="32"/>
      <c r="UYG79" s="32"/>
      <c r="UYH79" s="32"/>
      <c r="UYI79" s="32"/>
      <c r="UYJ79" s="32"/>
      <c r="UYK79" s="32"/>
      <c r="UYL79" s="32"/>
      <c r="UYM79" s="32"/>
      <c r="UYN79" s="32"/>
      <c r="UYO79" s="32"/>
      <c r="UYP79" s="32"/>
      <c r="UYQ79" s="32"/>
      <c r="UYR79" s="32"/>
      <c r="UYS79" s="32"/>
      <c r="UYT79" s="32"/>
      <c r="UYU79" s="32"/>
      <c r="UYV79" s="32"/>
      <c r="UYW79" s="32"/>
      <c r="UYX79" s="32"/>
      <c r="UYY79" s="32"/>
      <c r="UYZ79" s="32"/>
      <c r="UZA79" s="32"/>
      <c r="UZB79" s="32"/>
      <c r="UZC79" s="32"/>
      <c r="UZD79" s="32"/>
      <c r="UZE79" s="32"/>
      <c r="UZF79" s="32"/>
      <c r="UZG79" s="32"/>
      <c r="UZH79" s="32"/>
      <c r="UZI79" s="32"/>
      <c r="UZJ79" s="32"/>
      <c r="UZK79" s="32"/>
      <c r="UZL79" s="32"/>
      <c r="UZM79" s="32"/>
      <c r="UZN79" s="32"/>
      <c r="UZO79" s="32"/>
      <c r="UZP79" s="32"/>
      <c r="UZQ79" s="32"/>
      <c r="UZR79" s="32"/>
      <c r="UZS79" s="32"/>
      <c r="UZT79" s="32"/>
      <c r="UZU79" s="32"/>
      <c r="UZV79" s="32"/>
      <c r="UZW79" s="32"/>
      <c r="UZX79" s="32"/>
      <c r="UZY79" s="32"/>
      <c r="UZZ79" s="32"/>
      <c r="VAA79" s="32"/>
      <c r="VAB79" s="32"/>
      <c r="VAC79" s="32"/>
      <c r="VAD79" s="32"/>
      <c r="VAE79" s="32"/>
      <c r="VAF79" s="32"/>
      <c r="VAG79" s="32"/>
      <c r="VAH79" s="32"/>
      <c r="VAI79" s="32"/>
      <c r="VAJ79" s="32"/>
      <c r="VAK79" s="32"/>
      <c r="VAL79" s="32"/>
      <c r="VAM79" s="32"/>
      <c r="VAN79" s="32"/>
      <c r="VAO79" s="32"/>
      <c r="VAP79" s="32"/>
      <c r="VAQ79" s="32"/>
      <c r="VAR79" s="32"/>
      <c r="VAS79" s="32"/>
      <c r="VAT79" s="32"/>
      <c r="VAU79" s="32"/>
      <c r="VAV79" s="32"/>
      <c r="VAW79" s="32"/>
      <c r="VAX79" s="32"/>
      <c r="VAY79" s="32"/>
      <c r="VAZ79" s="32"/>
      <c r="VBA79" s="32"/>
      <c r="VBB79" s="32"/>
      <c r="VBC79" s="32"/>
      <c r="VBD79" s="32"/>
      <c r="VBE79" s="32"/>
      <c r="VBF79" s="32"/>
      <c r="VBG79" s="32"/>
      <c r="VBH79" s="32"/>
      <c r="VBI79" s="32"/>
      <c r="VBJ79" s="32"/>
      <c r="VBK79" s="32"/>
      <c r="VBL79" s="32"/>
      <c r="VBM79" s="32"/>
      <c r="VBN79" s="32"/>
      <c r="VBO79" s="32"/>
      <c r="VBP79" s="32"/>
      <c r="VBQ79" s="32"/>
      <c r="VBR79" s="32"/>
      <c r="VBS79" s="32"/>
      <c r="VBT79" s="32"/>
      <c r="VBU79" s="32"/>
      <c r="VBV79" s="32"/>
      <c r="VBW79" s="32"/>
      <c r="VBX79" s="32"/>
      <c r="VBY79" s="32"/>
      <c r="VBZ79" s="32"/>
      <c r="VCA79" s="32"/>
      <c r="VCB79" s="32"/>
      <c r="VCC79" s="32"/>
      <c r="VCD79" s="32"/>
      <c r="VCE79" s="32"/>
      <c r="VCF79" s="32"/>
      <c r="VCG79" s="32"/>
      <c r="VCH79" s="32"/>
      <c r="VCI79" s="32"/>
      <c r="VCJ79" s="32"/>
      <c r="VCK79" s="32"/>
      <c r="VCL79" s="32"/>
      <c r="VCM79" s="32"/>
      <c r="VCN79" s="32"/>
      <c r="VCO79" s="32"/>
      <c r="VCP79" s="32"/>
      <c r="VCQ79" s="32"/>
      <c r="VCR79" s="32"/>
      <c r="VCS79" s="32"/>
      <c r="VCT79" s="32"/>
      <c r="VCU79" s="32"/>
      <c r="VCV79" s="32"/>
      <c r="VCW79" s="32"/>
      <c r="VCX79" s="32"/>
      <c r="VCY79" s="32"/>
      <c r="VCZ79" s="32"/>
      <c r="VDA79" s="32"/>
      <c r="VDB79" s="32"/>
      <c r="VDC79" s="32"/>
      <c r="VDD79" s="32"/>
      <c r="VDE79" s="32"/>
      <c r="VDF79" s="32"/>
      <c r="VDG79" s="32"/>
      <c r="VDH79" s="32"/>
      <c r="VDI79" s="32"/>
      <c r="VDJ79" s="32"/>
      <c r="VDK79" s="32"/>
      <c r="VDL79" s="32"/>
      <c r="VDM79" s="32"/>
      <c r="VDN79" s="32"/>
      <c r="VDO79" s="32"/>
      <c r="VDP79" s="32"/>
      <c r="VDQ79" s="32"/>
      <c r="VDR79" s="32"/>
      <c r="VDS79" s="32"/>
      <c r="VDT79" s="32"/>
      <c r="VDU79" s="32"/>
      <c r="VDV79" s="32"/>
      <c r="VDW79" s="32"/>
      <c r="VDX79" s="32"/>
      <c r="VDY79" s="32"/>
      <c r="VDZ79" s="32"/>
      <c r="VEA79" s="32"/>
      <c r="VEB79" s="32"/>
      <c r="VEC79" s="32"/>
      <c r="VED79" s="32"/>
      <c r="VEE79" s="32"/>
      <c r="VEF79" s="32"/>
      <c r="VEG79" s="32"/>
      <c r="VEH79" s="32"/>
      <c r="VEI79" s="32"/>
      <c r="VEJ79" s="32"/>
      <c r="VEK79" s="32"/>
      <c r="VEL79" s="32"/>
      <c r="VEM79" s="32"/>
      <c r="VEN79" s="32"/>
      <c r="VEO79" s="32"/>
      <c r="VEP79" s="32"/>
      <c r="VEQ79" s="32"/>
      <c r="VER79" s="32"/>
      <c r="VES79" s="32"/>
      <c r="VET79" s="32"/>
      <c r="VEU79" s="32"/>
      <c r="VEV79" s="32"/>
      <c r="VEW79" s="32"/>
      <c r="VEX79" s="32"/>
      <c r="VEY79" s="32"/>
      <c r="VEZ79" s="32"/>
      <c r="VFA79" s="32"/>
      <c r="VFB79" s="32"/>
      <c r="VFC79" s="32"/>
      <c r="VFD79" s="32"/>
      <c r="VFE79" s="32"/>
      <c r="VFF79" s="32"/>
      <c r="VFG79" s="32"/>
      <c r="VFH79" s="32"/>
      <c r="VFI79" s="32"/>
      <c r="VFJ79" s="32"/>
      <c r="VFK79" s="32"/>
      <c r="VFL79" s="32"/>
      <c r="VFM79" s="32"/>
      <c r="VFN79" s="32"/>
      <c r="VFO79" s="32"/>
      <c r="VFP79" s="32"/>
      <c r="VFQ79" s="32"/>
      <c r="VFR79" s="32"/>
      <c r="VFS79" s="32"/>
      <c r="VFT79" s="32"/>
      <c r="VFU79" s="32"/>
      <c r="VFV79" s="32"/>
      <c r="VFW79" s="32"/>
      <c r="VFX79" s="32"/>
      <c r="VFY79" s="32"/>
      <c r="VFZ79" s="32"/>
      <c r="VGA79" s="32"/>
      <c r="VGB79" s="32"/>
      <c r="VGC79" s="32"/>
      <c r="VGD79" s="32"/>
      <c r="VGE79" s="32"/>
      <c r="VGF79" s="32"/>
      <c r="VGG79" s="32"/>
      <c r="VGH79" s="32"/>
      <c r="VGI79" s="32"/>
      <c r="VGJ79" s="32"/>
      <c r="VGK79" s="32"/>
      <c r="VGL79" s="32"/>
      <c r="VGM79" s="32"/>
      <c r="VGN79" s="32"/>
      <c r="VGO79" s="32"/>
      <c r="VGP79" s="32"/>
      <c r="VGQ79" s="32"/>
      <c r="VGR79" s="32"/>
      <c r="VGS79" s="32"/>
      <c r="VGT79" s="32"/>
      <c r="VGU79" s="32"/>
      <c r="VGV79" s="32"/>
      <c r="VGW79" s="32"/>
      <c r="VGX79" s="32"/>
      <c r="VGY79" s="32"/>
      <c r="VGZ79" s="32"/>
      <c r="VHA79" s="32"/>
      <c r="VHB79" s="32"/>
      <c r="VHC79" s="32"/>
      <c r="VHD79" s="32"/>
      <c r="VHE79" s="32"/>
      <c r="VHF79" s="32"/>
      <c r="VHG79" s="32"/>
      <c r="VHH79" s="32"/>
      <c r="VHI79" s="32"/>
      <c r="VHJ79" s="32"/>
      <c r="VHK79" s="32"/>
      <c r="VHL79" s="32"/>
      <c r="VHM79" s="32"/>
      <c r="VHN79" s="32"/>
      <c r="VHO79" s="32"/>
      <c r="VHP79" s="32"/>
      <c r="VHQ79" s="32"/>
      <c r="VHR79" s="32"/>
      <c r="VHS79" s="32"/>
      <c r="VHT79" s="32"/>
      <c r="VHU79" s="32"/>
      <c r="VHV79" s="32"/>
      <c r="VHW79" s="32"/>
      <c r="VHX79" s="32"/>
      <c r="VHY79" s="32"/>
      <c r="VHZ79" s="32"/>
      <c r="VIA79" s="32"/>
      <c r="VIB79" s="32"/>
      <c r="VIC79" s="32"/>
      <c r="VID79" s="32"/>
      <c r="VIE79" s="32"/>
      <c r="VIF79" s="32"/>
      <c r="VIG79" s="32"/>
      <c r="VIH79" s="32"/>
      <c r="VII79" s="32"/>
      <c r="VIJ79" s="32"/>
      <c r="VIK79" s="32"/>
      <c r="VIL79" s="32"/>
      <c r="VIM79" s="32"/>
      <c r="VIN79" s="32"/>
      <c r="VIO79" s="32"/>
      <c r="VIP79" s="32"/>
      <c r="VIQ79" s="32"/>
      <c r="VIR79" s="32"/>
      <c r="VIS79" s="32"/>
      <c r="VIT79" s="32"/>
      <c r="VIU79" s="32"/>
      <c r="VIV79" s="32"/>
      <c r="VIW79" s="32"/>
      <c r="VIX79" s="32"/>
      <c r="VIY79" s="32"/>
      <c r="VIZ79" s="32"/>
      <c r="VJA79" s="32"/>
      <c r="VJB79" s="32"/>
      <c r="VJC79" s="32"/>
      <c r="VJD79" s="32"/>
      <c r="VJE79" s="32"/>
      <c r="VJF79" s="32"/>
      <c r="VJG79" s="32"/>
      <c r="VJH79" s="32"/>
      <c r="VJI79" s="32"/>
      <c r="VJJ79" s="32"/>
      <c r="VJK79" s="32"/>
      <c r="VJL79" s="32"/>
      <c r="VJM79" s="32"/>
      <c r="VJN79" s="32"/>
      <c r="VJO79" s="32"/>
      <c r="VJP79" s="32"/>
      <c r="VJQ79" s="32"/>
      <c r="VJR79" s="32"/>
      <c r="VJS79" s="32"/>
      <c r="VJT79" s="32"/>
      <c r="VJU79" s="32"/>
      <c r="VJV79" s="32"/>
      <c r="VJW79" s="32"/>
      <c r="VJX79" s="32"/>
      <c r="VJY79" s="32"/>
      <c r="VJZ79" s="32"/>
      <c r="VKA79" s="32"/>
      <c r="VKB79" s="32"/>
      <c r="VKC79" s="32"/>
      <c r="VKD79" s="32"/>
      <c r="VKE79" s="32"/>
      <c r="VKF79" s="32"/>
      <c r="VKG79" s="32"/>
      <c r="VKH79" s="32"/>
      <c r="VKI79" s="32"/>
      <c r="VKJ79" s="32"/>
      <c r="VKK79" s="32"/>
      <c r="VKL79" s="32"/>
      <c r="VKM79" s="32"/>
      <c r="VKN79" s="32"/>
      <c r="VKO79" s="32"/>
      <c r="VKP79" s="32"/>
      <c r="VKQ79" s="32"/>
      <c r="VKR79" s="32"/>
      <c r="VKS79" s="32"/>
      <c r="VKT79" s="32"/>
      <c r="VKU79" s="32"/>
      <c r="VKV79" s="32"/>
      <c r="VKW79" s="32"/>
      <c r="VKX79" s="32"/>
      <c r="VKY79" s="32"/>
      <c r="VKZ79" s="32"/>
      <c r="VLA79" s="32"/>
      <c r="VLB79" s="32"/>
      <c r="VLC79" s="32"/>
      <c r="VLD79" s="32"/>
      <c r="VLE79" s="32"/>
      <c r="VLF79" s="32"/>
      <c r="VLG79" s="32"/>
      <c r="VLH79" s="32"/>
      <c r="VLI79" s="32"/>
      <c r="VLJ79" s="32"/>
      <c r="VLK79" s="32"/>
      <c r="VLL79" s="32"/>
      <c r="VLM79" s="32"/>
      <c r="VLN79" s="32"/>
      <c r="VLO79" s="32"/>
      <c r="VLP79" s="32"/>
      <c r="VLQ79" s="32"/>
      <c r="VLR79" s="32"/>
      <c r="VLS79" s="32"/>
      <c r="VLT79" s="32"/>
      <c r="VLU79" s="32"/>
      <c r="VLV79" s="32"/>
      <c r="VLW79" s="32"/>
      <c r="VLX79" s="32"/>
      <c r="VLY79" s="32"/>
      <c r="VLZ79" s="32"/>
      <c r="VMA79" s="32"/>
      <c r="VMB79" s="32"/>
      <c r="VMC79" s="32"/>
      <c r="VMD79" s="32"/>
      <c r="VME79" s="32"/>
      <c r="VMF79" s="32"/>
      <c r="VMG79" s="32"/>
      <c r="VMH79" s="32"/>
      <c r="VMI79" s="32"/>
      <c r="VMJ79" s="32"/>
      <c r="VMK79" s="32"/>
      <c r="VML79" s="32"/>
      <c r="VMM79" s="32"/>
      <c r="VMN79" s="32"/>
      <c r="VMO79" s="32"/>
      <c r="VMP79" s="32"/>
      <c r="VMQ79" s="32"/>
      <c r="VMR79" s="32"/>
      <c r="VMS79" s="32"/>
      <c r="VMT79" s="32"/>
      <c r="VMU79" s="32"/>
      <c r="VMV79" s="32"/>
      <c r="VMW79" s="32"/>
      <c r="VMX79" s="32"/>
      <c r="VMY79" s="32"/>
      <c r="VMZ79" s="32"/>
      <c r="VNA79" s="32"/>
      <c r="VNB79" s="32"/>
      <c r="VNC79" s="32"/>
      <c r="VND79" s="32"/>
      <c r="VNE79" s="32"/>
      <c r="VNF79" s="32"/>
      <c r="VNG79" s="32"/>
      <c r="VNH79" s="32"/>
      <c r="VNI79" s="32"/>
      <c r="VNJ79" s="32"/>
      <c r="VNK79" s="32"/>
      <c r="VNL79" s="32"/>
      <c r="VNM79" s="32"/>
      <c r="VNN79" s="32"/>
      <c r="VNO79" s="32"/>
      <c r="VNP79" s="32"/>
      <c r="VNQ79" s="32"/>
      <c r="VNR79" s="32"/>
      <c r="VNS79" s="32"/>
      <c r="VNT79" s="32"/>
      <c r="VNU79" s="32"/>
      <c r="VNV79" s="32"/>
      <c r="VNW79" s="32"/>
      <c r="VNX79" s="32"/>
      <c r="VNY79" s="32"/>
      <c r="VNZ79" s="32"/>
      <c r="VOA79" s="32"/>
      <c r="VOB79" s="32"/>
      <c r="VOC79" s="32"/>
      <c r="VOD79" s="32"/>
      <c r="VOE79" s="32"/>
      <c r="VOF79" s="32"/>
      <c r="VOG79" s="32"/>
      <c r="VOH79" s="32"/>
      <c r="VOI79" s="32"/>
      <c r="VOJ79" s="32"/>
      <c r="VOK79" s="32"/>
      <c r="VOL79" s="32"/>
      <c r="VOM79" s="32"/>
      <c r="VON79" s="32"/>
      <c r="VOO79" s="32"/>
      <c r="VOP79" s="32"/>
      <c r="VOQ79" s="32"/>
      <c r="VOR79" s="32"/>
      <c r="VOS79" s="32"/>
      <c r="VOT79" s="32"/>
      <c r="VOU79" s="32"/>
      <c r="VOV79" s="32"/>
      <c r="VOW79" s="32"/>
      <c r="VOX79" s="32"/>
      <c r="VOY79" s="32"/>
      <c r="VOZ79" s="32"/>
      <c r="VPA79" s="32"/>
      <c r="VPB79" s="32"/>
      <c r="VPC79" s="32"/>
      <c r="VPD79" s="32"/>
      <c r="VPE79" s="32"/>
      <c r="VPF79" s="32"/>
      <c r="VPG79" s="32"/>
      <c r="VPH79" s="32"/>
      <c r="VPI79" s="32"/>
      <c r="VPJ79" s="32"/>
      <c r="VPK79" s="32"/>
      <c r="VPL79" s="32"/>
      <c r="VPM79" s="32"/>
      <c r="VPN79" s="32"/>
      <c r="VPO79" s="32"/>
      <c r="VPP79" s="32"/>
      <c r="VPQ79" s="32"/>
      <c r="VPR79" s="32"/>
      <c r="VPS79" s="32"/>
      <c r="VPT79" s="32"/>
      <c r="VPU79" s="32"/>
      <c r="VPV79" s="32"/>
      <c r="VPW79" s="32"/>
      <c r="VPX79" s="32"/>
      <c r="VPY79" s="32"/>
      <c r="VPZ79" s="32"/>
      <c r="VQA79" s="32"/>
      <c r="VQB79" s="32"/>
      <c r="VQC79" s="32"/>
      <c r="VQD79" s="32"/>
      <c r="VQE79" s="32"/>
      <c r="VQF79" s="32"/>
      <c r="VQG79" s="32"/>
      <c r="VQH79" s="32"/>
      <c r="VQI79" s="32"/>
      <c r="VQJ79" s="32"/>
      <c r="VQK79" s="32"/>
      <c r="VQL79" s="32"/>
      <c r="VQM79" s="32"/>
      <c r="VQN79" s="32"/>
      <c r="VQO79" s="32"/>
      <c r="VQP79" s="32"/>
      <c r="VQQ79" s="32"/>
      <c r="VQR79" s="32"/>
      <c r="VQS79" s="32"/>
      <c r="VQT79" s="32"/>
      <c r="VQU79" s="32"/>
      <c r="VQV79" s="32"/>
      <c r="VQW79" s="32"/>
      <c r="VQX79" s="32"/>
      <c r="VQY79" s="32"/>
      <c r="VQZ79" s="32"/>
      <c r="VRA79" s="32"/>
      <c r="VRB79" s="32"/>
      <c r="VRC79" s="32"/>
      <c r="VRD79" s="32"/>
      <c r="VRE79" s="32"/>
      <c r="VRF79" s="32"/>
      <c r="VRG79" s="32"/>
      <c r="VRH79" s="32"/>
      <c r="VRI79" s="32"/>
      <c r="VRJ79" s="32"/>
      <c r="VRK79" s="32"/>
      <c r="VRL79" s="32"/>
      <c r="VRM79" s="32"/>
      <c r="VRN79" s="32"/>
      <c r="VRO79" s="32"/>
      <c r="VRP79" s="32"/>
      <c r="VRQ79" s="32"/>
      <c r="VRR79" s="32"/>
      <c r="VRS79" s="32"/>
      <c r="VRT79" s="32"/>
      <c r="VRU79" s="32"/>
      <c r="VRV79" s="32"/>
      <c r="VRW79" s="32"/>
      <c r="VRX79" s="32"/>
      <c r="VRY79" s="32"/>
      <c r="VRZ79" s="32"/>
      <c r="VSA79" s="32"/>
      <c r="VSB79" s="32"/>
      <c r="VSC79" s="32"/>
      <c r="VSD79" s="32"/>
      <c r="VSE79" s="32"/>
      <c r="VSF79" s="32"/>
      <c r="VSG79" s="32"/>
      <c r="VSH79" s="32"/>
      <c r="VSI79" s="32"/>
      <c r="VSJ79" s="32"/>
      <c r="VSK79" s="32"/>
      <c r="VSL79" s="32"/>
      <c r="VSM79" s="32"/>
      <c r="VSN79" s="32"/>
      <c r="VSO79" s="32"/>
      <c r="VSP79" s="32"/>
      <c r="VSQ79" s="32"/>
      <c r="VSR79" s="32"/>
      <c r="VSS79" s="32"/>
      <c r="VST79" s="32"/>
      <c r="VSU79" s="32"/>
      <c r="VSV79" s="32"/>
      <c r="VSW79" s="32"/>
      <c r="VSX79" s="32"/>
      <c r="VSY79" s="32"/>
      <c r="VSZ79" s="32"/>
      <c r="VTA79" s="32"/>
      <c r="VTB79" s="32"/>
      <c r="VTC79" s="32"/>
      <c r="VTD79" s="32"/>
      <c r="VTE79" s="32"/>
      <c r="VTF79" s="32"/>
      <c r="VTG79" s="32"/>
      <c r="VTH79" s="32"/>
      <c r="VTI79" s="32"/>
      <c r="VTJ79" s="32"/>
      <c r="VTK79" s="32"/>
      <c r="VTL79" s="32"/>
      <c r="VTM79" s="32"/>
      <c r="VTN79" s="32"/>
      <c r="VTO79" s="32"/>
      <c r="VTP79" s="32"/>
      <c r="VTQ79" s="32"/>
      <c r="VTR79" s="32"/>
      <c r="VTS79" s="32"/>
      <c r="VTT79" s="32"/>
      <c r="VTU79" s="32"/>
      <c r="VTV79" s="32"/>
      <c r="VTW79" s="32"/>
      <c r="VTX79" s="32"/>
      <c r="VTY79" s="32"/>
      <c r="VTZ79" s="32"/>
      <c r="VUA79" s="32"/>
      <c r="VUB79" s="32"/>
      <c r="VUC79" s="32"/>
      <c r="VUD79" s="32"/>
      <c r="VUE79" s="32"/>
      <c r="VUF79" s="32"/>
      <c r="VUG79" s="32"/>
      <c r="VUH79" s="32"/>
      <c r="VUI79" s="32"/>
      <c r="VUJ79" s="32"/>
      <c r="VUK79" s="32"/>
      <c r="VUL79" s="32"/>
      <c r="VUM79" s="32"/>
      <c r="VUN79" s="32"/>
      <c r="VUO79" s="32"/>
      <c r="VUP79" s="32"/>
      <c r="VUQ79" s="32"/>
      <c r="VUR79" s="32"/>
      <c r="VUS79" s="32"/>
      <c r="VUT79" s="32"/>
      <c r="VUU79" s="32"/>
      <c r="VUV79" s="32"/>
      <c r="VUW79" s="32"/>
      <c r="VUX79" s="32"/>
      <c r="VUY79" s="32"/>
      <c r="VUZ79" s="32"/>
      <c r="VVA79" s="32"/>
      <c r="VVB79" s="32"/>
      <c r="VVC79" s="32"/>
      <c r="VVD79" s="32"/>
      <c r="VVE79" s="32"/>
      <c r="VVF79" s="32"/>
      <c r="VVG79" s="32"/>
      <c r="VVH79" s="32"/>
      <c r="VVI79" s="32"/>
      <c r="VVJ79" s="32"/>
      <c r="VVK79" s="32"/>
      <c r="VVL79" s="32"/>
      <c r="VVM79" s="32"/>
      <c r="VVN79" s="32"/>
      <c r="VVO79" s="32"/>
      <c r="VVP79" s="32"/>
      <c r="VVQ79" s="32"/>
      <c r="VVR79" s="32"/>
      <c r="VVS79" s="32"/>
      <c r="VVT79" s="32"/>
      <c r="VVU79" s="32"/>
      <c r="VVV79" s="32"/>
      <c r="VVW79" s="32"/>
      <c r="VVX79" s="32"/>
      <c r="VVY79" s="32"/>
      <c r="VVZ79" s="32"/>
      <c r="VWA79" s="32"/>
      <c r="VWB79" s="32"/>
      <c r="VWC79" s="32"/>
      <c r="VWD79" s="32"/>
      <c r="VWE79" s="32"/>
      <c r="VWF79" s="32"/>
      <c r="VWG79" s="32"/>
      <c r="VWH79" s="32"/>
      <c r="VWI79" s="32"/>
      <c r="VWJ79" s="32"/>
      <c r="VWK79" s="32"/>
      <c r="VWL79" s="32"/>
      <c r="VWM79" s="32"/>
      <c r="VWN79" s="32"/>
      <c r="VWO79" s="32"/>
      <c r="VWP79" s="32"/>
      <c r="VWQ79" s="32"/>
      <c r="VWR79" s="32"/>
      <c r="VWS79" s="32"/>
      <c r="VWT79" s="32"/>
      <c r="VWU79" s="32"/>
      <c r="VWV79" s="32"/>
      <c r="VWW79" s="32"/>
      <c r="VWX79" s="32"/>
      <c r="VWY79" s="32"/>
      <c r="VWZ79" s="32"/>
      <c r="VXA79" s="32"/>
      <c r="VXB79" s="32"/>
      <c r="VXC79" s="32"/>
      <c r="VXD79" s="32"/>
      <c r="VXE79" s="32"/>
      <c r="VXF79" s="32"/>
      <c r="VXG79" s="32"/>
      <c r="VXH79" s="32"/>
      <c r="VXI79" s="32"/>
      <c r="VXJ79" s="32"/>
      <c r="VXK79" s="32"/>
      <c r="VXL79" s="32"/>
      <c r="VXM79" s="32"/>
      <c r="VXN79" s="32"/>
      <c r="VXO79" s="32"/>
      <c r="VXP79" s="32"/>
      <c r="VXQ79" s="32"/>
      <c r="VXR79" s="32"/>
      <c r="VXS79" s="32"/>
      <c r="VXT79" s="32"/>
      <c r="VXU79" s="32"/>
      <c r="VXV79" s="32"/>
      <c r="VXW79" s="32"/>
      <c r="VXX79" s="32"/>
      <c r="VXY79" s="32"/>
      <c r="VXZ79" s="32"/>
      <c r="VYA79" s="32"/>
      <c r="VYB79" s="32"/>
      <c r="VYC79" s="32"/>
      <c r="VYD79" s="32"/>
      <c r="VYE79" s="32"/>
      <c r="VYF79" s="32"/>
      <c r="VYG79" s="32"/>
      <c r="VYH79" s="32"/>
      <c r="VYI79" s="32"/>
      <c r="VYJ79" s="32"/>
      <c r="VYK79" s="32"/>
      <c r="VYL79" s="32"/>
      <c r="VYM79" s="32"/>
      <c r="VYN79" s="32"/>
      <c r="VYO79" s="32"/>
      <c r="VYP79" s="32"/>
      <c r="VYQ79" s="32"/>
      <c r="VYR79" s="32"/>
      <c r="VYS79" s="32"/>
      <c r="VYT79" s="32"/>
      <c r="VYU79" s="32"/>
      <c r="VYV79" s="32"/>
      <c r="VYW79" s="32"/>
      <c r="VYX79" s="32"/>
      <c r="VYY79" s="32"/>
      <c r="VYZ79" s="32"/>
      <c r="VZA79" s="32"/>
      <c r="VZB79" s="32"/>
      <c r="VZC79" s="32"/>
      <c r="VZD79" s="32"/>
      <c r="VZE79" s="32"/>
      <c r="VZF79" s="32"/>
      <c r="VZG79" s="32"/>
      <c r="VZH79" s="32"/>
      <c r="VZI79" s="32"/>
      <c r="VZJ79" s="32"/>
      <c r="VZK79" s="32"/>
      <c r="VZL79" s="32"/>
      <c r="VZM79" s="32"/>
      <c r="VZN79" s="32"/>
      <c r="VZO79" s="32"/>
      <c r="VZP79" s="32"/>
      <c r="VZQ79" s="32"/>
      <c r="VZR79" s="32"/>
      <c r="VZS79" s="32"/>
      <c r="VZT79" s="32"/>
      <c r="VZU79" s="32"/>
      <c r="VZV79" s="32"/>
      <c r="VZW79" s="32"/>
      <c r="VZX79" s="32"/>
      <c r="VZY79" s="32"/>
      <c r="VZZ79" s="32"/>
      <c r="WAA79" s="32"/>
      <c r="WAB79" s="32"/>
      <c r="WAC79" s="32"/>
      <c r="WAD79" s="32"/>
      <c r="WAE79" s="32"/>
      <c r="WAF79" s="32"/>
      <c r="WAG79" s="32"/>
      <c r="WAH79" s="32"/>
      <c r="WAI79" s="32"/>
      <c r="WAJ79" s="32"/>
      <c r="WAK79" s="32"/>
      <c r="WAL79" s="32"/>
      <c r="WAM79" s="32"/>
      <c r="WAN79" s="32"/>
      <c r="WAO79" s="32"/>
      <c r="WAP79" s="32"/>
      <c r="WAQ79" s="32"/>
      <c r="WAR79" s="32"/>
      <c r="WAS79" s="32"/>
      <c r="WAT79" s="32"/>
      <c r="WAU79" s="32"/>
      <c r="WAV79" s="32"/>
      <c r="WAW79" s="32"/>
      <c r="WAX79" s="32"/>
      <c r="WAY79" s="32"/>
      <c r="WAZ79" s="32"/>
      <c r="WBA79" s="32"/>
      <c r="WBB79" s="32"/>
      <c r="WBC79" s="32"/>
      <c r="WBD79" s="32"/>
      <c r="WBE79" s="32"/>
      <c r="WBF79" s="32"/>
      <c r="WBG79" s="32"/>
      <c r="WBH79" s="32"/>
      <c r="WBI79" s="32"/>
      <c r="WBJ79" s="32"/>
      <c r="WBK79" s="32"/>
      <c r="WBL79" s="32"/>
      <c r="WBM79" s="32"/>
      <c r="WBN79" s="32"/>
      <c r="WBO79" s="32"/>
      <c r="WBP79" s="32"/>
      <c r="WBQ79" s="32"/>
      <c r="WBR79" s="32"/>
      <c r="WBS79" s="32"/>
      <c r="WBT79" s="32"/>
      <c r="WBU79" s="32"/>
      <c r="WBV79" s="32"/>
      <c r="WBW79" s="32"/>
      <c r="WBX79" s="32"/>
      <c r="WBY79" s="32"/>
      <c r="WBZ79" s="32"/>
      <c r="WCA79" s="32"/>
      <c r="WCB79" s="32"/>
      <c r="WCC79" s="32"/>
      <c r="WCD79" s="32"/>
      <c r="WCE79" s="32"/>
      <c r="WCF79" s="32"/>
      <c r="WCG79" s="32"/>
      <c r="WCH79" s="32"/>
      <c r="WCI79" s="32"/>
      <c r="WCJ79" s="32"/>
      <c r="WCK79" s="32"/>
      <c r="WCL79" s="32"/>
      <c r="WCM79" s="32"/>
      <c r="WCN79" s="32"/>
      <c r="WCO79" s="32"/>
      <c r="WCP79" s="32"/>
      <c r="WCQ79" s="32"/>
      <c r="WCR79" s="32"/>
      <c r="WCS79" s="32"/>
      <c r="WCT79" s="32"/>
      <c r="WCU79" s="32"/>
      <c r="WCV79" s="32"/>
      <c r="WCW79" s="32"/>
      <c r="WCX79" s="32"/>
      <c r="WCY79" s="32"/>
      <c r="WCZ79" s="32"/>
      <c r="WDA79" s="32"/>
      <c r="WDB79" s="32"/>
      <c r="WDC79" s="32"/>
      <c r="WDD79" s="32"/>
      <c r="WDE79" s="32"/>
      <c r="WDF79" s="32"/>
      <c r="WDG79" s="32"/>
      <c r="WDH79" s="32"/>
      <c r="WDI79" s="32"/>
      <c r="WDJ79" s="32"/>
      <c r="WDK79" s="32"/>
      <c r="WDL79" s="32"/>
      <c r="WDM79" s="32"/>
      <c r="WDN79" s="32"/>
      <c r="WDO79" s="32"/>
      <c r="WDP79" s="32"/>
      <c r="WDQ79" s="32"/>
      <c r="WDR79" s="32"/>
      <c r="WDS79" s="32"/>
      <c r="WDT79" s="32"/>
      <c r="WDU79" s="32"/>
      <c r="WDV79" s="32"/>
      <c r="WDW79" s="32"/>
      <c r="WDX79" s="32"/>
      <c r="WDY79" s="32"/>
      <c r="WDZ79" s="32"/>
      <c r="WEA79" s="32"/>
      <c r="WEB79" s="32"/>
      <c r="WEC79" s="32"/>
      <c r="WED79" s="32"/>
      <c r="WEE79" s="32"/>
      <c r="WEF79" s="32"/>
      <c r="WEG79" s="32"/>
      <c r="WEH79" s="32"/>
      <c r="WEI79" s="32"/>
      <c r="WEJ79" s="32"/>
      <c r="WEK79" s="32"/>
      <c r="WEL79" s="32"/>
      <c r="WEM79" s="32"/>
      <c r="WEN79" s="32"/>
      <c r="WEO79" s="32"/>
      <c r="WEP79" s="32"/>
      <c r="WEQ79" s="32"/>
      <c r="WER79" s="32"/>
      <c r="WES79" s="32"/>
      <c r="WET79" s="32"/>
      <c r="WEU79" s="32"/>
      <c r="WEV79" s="32"/>
      <c r="WEW79" s="32"/>
      <c r="WEX79" s="32"/>
      <c r="WEY79" s="32"/>
      <c r="WEZ79" s="32"/>
      <c r="WFA79" s="32"/>
      <c r="WFB79" s="32"/>
      <c r="WFC79" s="32"/>
      <c r="WFD79" s="32"/>
      <c r="WFE79" s="32"/>
      <c r="WFF79" s="32"/>
      <c r="WFG79" s="32"/>
      <c r="WFH79" s="32"/>
      <c r="WFI79" s="32"/>
      <c r="WFJ79" s="32"/>
      <c r="WFK79" s="32"/>
      <c r="WFL79" s="32"/>
      <c r="WFM79" s="32"/>
      <c r="WFN79" s="32"/>
      <c r="WFO79" s="32"/>
      <c r="WFP79" s="32"/>
      <c r="WFQ79" s="32"/>
      <c r="WFR79" s="32"/>
      <c r="WFS79" s="32"/>
      <c r="WFT79" s="32"/>
      <c r="WFU79" s="32"/>
      <c r="WFV79" s="32"/>
      <c r="WFW79" s="32"/>
      <c r="WFX79" s="32"/>
      <c r="WFY79" s="32"/>
      <c r="WFZ79" s="32"/>
      <c r="WGA79" s="32"/>
      <c r="WGB79" s="32"/>
      <c r="WGC79" s="32"/>
      <c r="WGD79" s="32"/>
      <c r="WGE79" s="32"/>
      <c r="WGF79" s="32"/>
      <c r="WGG79" s="32"/>
      <c r="WGH79" s="32"/>
      <c r="WGI79" s="32"/>
      <c r="WGJ79" s="32"/>
      <c r="WGK79" s="32"/>
      <c r="WGL79" s="32"/>
      <c r="WGM79" s="32"/>
      <c r="WGN79" s="32"/>
      <c r="WGO79" s="32"/>
      <c r="WGP79" s="32"/>
      <c r="WGQ79" s="32"/>
      <c r="WGR79" s="32"/>
      <c r="WGS79" s="32"/>
      <c r="WGT79" s="32"/>
      <c r="WGU79" s="32"/>
      <c r="WGV79" s="32"/>
      <c r="WGW79" s="32"/>
      <c r="WGX79" s="32"/>
      <c r="WGY79" s="32"/>
      <c r="WGZ79" s="32"/>
      <c r="WHA79" s="32"/>
      <c r="WHB79" s="32"/>
      <c r="WHC79" s="32"/>
      <c r="WHD79" s="32"/>
      <c r="WHE79" s="32"/>
      <c r="WHF79" s="32"/>
      <c r="WHG79" s="32"/>
      <c r="WHH79" s="32"/>
      <c r="WHI79" s="32"/>
      <c r="WHJ79" s="32"/>
      <c r="WHK79" s="32"/>
      <c r="WHL79" s="32"/>
      <c r="WHM79" s="32"/>
      <c r="WHN79" s="32"/>
      <c r="WHO79" s="32"/>
      <c r="WHP79" s="32"/>
      <c r="WHQ79" s="32"/>
      <c r="WHR79" s="32"/>
      <c r="WHS79" s="32"/>
      <c r="WHT79" s="32"/>
      <c r="WHU79" s="32"/>
      <c r="WHV79" s="32"/>
      <c r="WHW79" s="32"/>
      <c r="WHX79" s="32"/>
      <c r="WHY79" s="32"/>
      <c r="WHZ79" s="32"/>
      <c r="WIA79" s="32"/>
      <c r="WIB79" s="32"/>
      <c r="WIC79" s="32"/>
      <c r="WID79" s="32"/>
      <c r="WIE79" s="32"/>
      <c r="WIF79" s="32"/>
      <c r="WIG79" s="32"/>
      <c r="WIH79" s="32"/>
      <c r="WII79" s="32"/>
      <c r="WIJ79" s="32"/>
      <c r="WIK79" s="32"/>
      <c r="WIL79" s="32"/>
      <c r="WIM79" s="32"/>
      <c r="WIN79" s="32"/>
      <c r="WIO79" s="32"/>
      <c r="WIP79" s="32"/>
      <c r="WIQ79" s="32"/>
      <c r="WIR79" s="32"/>
      <c r="WIS79" s="32"/>
      <c r="WIT79" s="32"/>
      <c r="WIU79" s="32"/>
      <c r="WIV79" s="32"/>
      <c r="WIW79" s="32"/>
      <c r="WIX79" s="32"/>
      <c r="WIY79" s="32"/>
      <c r="WIZ79" s="32"/>
      <c r="WJA79" s="32"/>
      <c r="WJB79" s="32"/>
      <c r="WJC79" s="32"/>
      <c r="WJD79" s="32"/>
      <c r="WJE79" s="32"/>
      <c r="WJF79" s="32"/>
      <c r="WJG79" s="32"/>
      <c r="WJH79" s="32"/>
      <c r="WJI79" s="32"/>
      <c r="WJJ79" s="32"/>
      <c r="WJK79" s="32"/>
      <c r="WJL79" s="32"/>
      <c r="WJM79" s="32"/>
      <c r="WJN79" s="32"/>
      <c r="WJO79" s="32"/>
      <c r="WJP79" s="32"/>
      <c r="WJQ79" s="32"/>
      <c r="WJR79" s="32"/>
      <c r="WJS79" s="32"/>
      <c r="WJT79" s="32"/>
      <c r="WJU79" s="32"/>
      <c r="WJV79" s="32"/>
      <c r="WJW79" s="32"/>
      <c r="WJX79" s="32"/>
      <c r="WJY79" s="32"/>
      <c r="WJZ79" s="32"/>
      <c r="WKA79" s="32"/>
      <c r="WKB79" s="32"/>
      <c r="WKC79" s="32"/>
      <c r="WKD79" s="32"/>
      <c r="WKE79" s="32"/>
      <c r="WKF79" s="32"/>
      <c r="WKG79" s="32"/>
      <c r="WKH79" s="32"/>
      <c r="WKI79" s="32"/>
      <c r="WKJ79" s="32"/>
      <c r="WKK79" s="32"/>
      <c r="WKL79" s="32"/>
      <c r="WKM79" s="32"/>
      <c r="WKN79" s="32"/>
      <c r="WKO79" s="32"/>
      <c r="WKP79" s="32"/>
      <c r="WKQ79" s="32"/>
      <c r="WKR79" s="32"/>
      <c r="WKS79" s="32"/>
      <c r="WKT79" s="32"/>
      <c r="WKU79" s="32"/>
      <c r="WKV79" s="32"/>
      <c r="WKW79" s="32"/>
      <c r="WKX79" s="32"/>
      <c r="WKY79" s="32"/>
      <c r="WKZ79" s="32"/>
      <c r="WLA79" s="32"/>
      <c r="WLB79" s="32"/>
      <c r="WLC79" s="32"/>
      <c r="WLD79" s="32"/>
      <c r="WLE79" s="32"/>
      <c r="WLF79" s="32"/>
      <c r="WLG79" s="32"/>
      <c r="WLH79" s="32"/>
      <c r="WLI79" s="32"/>
      <c r="WLJ79" s="32"/>
      <c r="WLK79" s="32"/>
      <c r="WLL79" s="32"/>
      <c r="WLM79" s="32"/>
      <c r="WLN79" s="32"/>
      <c r="WLO79" s="32"/>
      <c r="WLP79" s="32"/>
      <c r="WLQ79" s="32"/>
      <c r="WLR79" s="32"/>
      <c r="WLS79" s="32"/>
      <c r="WLT79" s="32"/>
      <c r="WLU79" s="32"/>
      <c r="WLV79" s="32"/>
      <c r="WLW79" s="32"/>
      <c r="WLX79" s="32"/>
      <c r="WLY79" s="32"/>
      <c r="WLZ79" s="32"/>
      <c r="WMA79" s="32"/>
      <c r="WMB79" s="32"/>
      <c r="WMC79" s="32"/>
      <c r="WMD79" s="32"/>
      <c r="WME79" s="32"/>
      <c r="WMF79" s="32"/>
      <c r="WMG79" s="32"/>
      <c r="WMH79" s="32"/>
      <c r="WMI79" s="32"/>
      <c r="WMJ79" s="32"/>
      <c r="WMK79" s="32"/>
      <c r="WML79" s="32"/>
      <c r="WMM79" s="32"/>
      <c r="WMN79" s="32"/>
      <c r="WMO79" s="32"/>
      <c r="WMP79" s="32"/>
      <c r="WMQ79" s="32"/>
      <c r="WMR79" s="32"/>
      <c r="WMS79" s="32"/>
      <c r="WMT79" s="32"/>
      <c r="WMU79" s="32"/>
      <c r="WMV79" s="32"/>
      <c r="WMW79" s="32"/>
      <c r="WMX79" s="32"/>
      <c r="WMY79" s="32"/>
      <c r="WMZ79" s="32"/>
      <c r="WNA79" s="32"/>
      <c r="WNB79" s="32"/>
      <c r="WNC79" s="32"/>
      <c r="WND79" s="32"/>
      <c r="WNE79" s="32"/>
      <c r="WNF79" s="32"/>
      <c r="WNG79" s="32"/>
      <c r="WNH79" s="32"/>
      <c r="WNI79" s="32"/>
      <c r="WNJ79" s="32"/>
      <c r="WNK79" s="32"/>
      <c r="WNL79" s="32"/>
      <c r="WNM79" s="32"/>
      <c r="WNN79" s="32"/>
      <c r="WNO79" s="32"/>
      <c r="WNP79" s="32"/>
      <c r="WNQ79" s="32"/>
      <c r="WNR79" s="32"/>
      <c r="WNS79" s="32"/>
      <c r="WNT79" s="32"/>
      <c r="WNU79" s="32"/>
      <c r="WNV79" s="32"/>
      <c r="WNW79" s="32"/>
      <c r="WNX79" s="32"/>
      <c r="WNY79" s="32"/>
      <c r="WNZ79" s="32"/>
      <c r="WOA79" s="32"/>
      <c r="WOB79" s="32"/>
      <c r="WOC79" s="32"/>
      <c r="WOD79" s="32"/>
      <c r="WOE79" s="32"/>
      <c r="WOF79" s="32"/>
      <c r="WOG79" s="32"/>
      <c r="WOH79" s="32"/>
      <c r="WOI79" s="32"/>
      <c r="WOJ79" s="32"/>
      <c r="WOK79" s="32"/>
      <c r="WOL79" s="32"/>
      <c r="WOM79" s="32"/>
      <c r="WON79" s="32"/>
      <c r="WOO79" s="32"/>
      <c r="WOP79" s="32"/>
      <c r="WOQ79" s="32"/>
      <c r="WOR79" s="32"/>
      <c r="WOS79" s="32"/>
      <c r="WOT79" s="32"/>
      <c r="WOU79" s="32"/>
      <c r="WOV79" s="32"/>
      <c r="WOW79" s="32"/>
      <c r="WOX79" s="32"/>
      <c r="WOY79" s="32"/>
      <c r="WOZ79" s="32"/>
      <c r="WPA79" s="32"/>
      <c r="WPB79" s="32"/>
      <c r="WPC79" s="32"/>
      <c r="WPD79" s="32"/>
      <c r="WPE79" s="32"/>
      <c r="WPF79" s="32"/>
      <c r="WPG79" s="32"/>
      <c r="WPH79" s="32"/>
      <c r="WPI79" s="32"/>
      <c r="WPJ79" s="32"/>
      <c r="WPK79" s="32"/>
      <c r="WPL79" s="32"/>
      <c r="WPM79" s="32"/>
      <c r="WPN79" s="32"/>
      <c r="WPO79" s="32"/>
      <c r="WPP79" s="32"/>
      <c r="WPQ79" s="32"/>
      <c r="WPR79" s="32"/>
      <c r="WPS79" s="32"/>
      <c r="WPT79" s="32"/>
      <c r="WPU79" s="32"/>
      <c r="WPV79" s="32"/>
      <c r="WPW79" s="32"/>
      <c r="WPX79" s="32"/>
      <c r="WPY79" s="32"/>
      <c r="WPZ79" s="32"/>
      <c r="WQA79" s="32"/>
      <c r="WQB79" s="32"/>
      <c r="WQC79" s="32"/>
      <c r="WQD79" s="32"/>
      <c r="WQE79" s="32"/>
      <c r="WQF79" s="32"/>
      <c r="WQG79" s="32"/>
      <c r="WQH79" s="32"/>
      <c r="WQI79" s="32"/>
      <c r="WQJ79" s="32"/>
      <c r="WQK79" s="32"/>
      <c r="WQL79" s="32"/>
      <c r="WQM79" s="32"/>
      <c r="WQN79" s="32"/>
      <c r="WQO79" s="32"/>
      <c r="WQP79" s="32"/>
      <c r="WQQ79" s="32"/>
      <c r="WQR79" s="32"/>
      <c r="WQS79" s="32"/>
      <c r="WQT79" s="32"/>
      <c r="WQU79" s="32"/>
      <c r="WQV79" s="32"/>
      <c r="WQW79" s="32"/>
      <c r="WQX79" s="32"/>
      <c r="WQY79" s="32"/>
      <c r="WQZ79" s="32"/>
      <c r="WRA79" s="32"/>
      <c r="WRB79" s="32"/>
      <c r="WRC79" s="32"/>
      <c r="WRD79" s="32"/>
      <c r="WRE79" s="32"/>
      <c r="WRF79" s="32"/>
      <c r="WRG79" s="32"/>
      <c r="WRH79" s="32"/>
      <c r="WRI79" s="32"/>
      <c r="WRJ79" s="32"/>
      <c r="WRK79" s="32"/>
      <c r="WRL79" s="32"/>
      <c r="WRM79" s="32"/>
      <c r="WRN79" s="32"/>
      <c r="WRO79" s="32"/>
      <c r="WRP79" s="32"/>
      <c r="WRQ79" s="32"/>
      <c r="WRR79" s="32"/>
      <c r="WRS79" s="32"/>
      <c r="WRT79" s="32"/>
      <c r="WRU79" s="32"/>
      <c r="WRV79" s="32"/>
      <c r="WRW79" s="32"/>
      <c r="WRX79" s="32"/>
      <c r="WRY79" s="32"/>
      <c r="WRZ79" s="32"/>
      <c r="WSA79" s="32"/>
      <c r="WSB79" s="32"/>
      <c r="WSC79" s="32"/>
      <c r="WSD79" s="32"/>
      <c r="WSE79" s="32"/>
      <c r="WSF79" s="32"/>
      <c r="WSG79" s="32"/>
      <c r="WSH79" s="32"/>
      <c r="WSI79" s="32"/>
      <c r="WSJ79" s="32"/>
      <c r="WSK79" s="32"/>
      <c r="WSL79" s="32"/>
      <c r="WSM79" s="32"/>
      <c r="WSN79" s="32"/>
      <c r="WSO79" s="32"/>
      <c r="WSP79" s="32"/>
      <c r="WSQ79" s="32"/>
      <c r="WSR79" s="32"/>
      <c r="WSS79" s="32"/>
      <c r="WST79" s="32"/>
      <c r="WSU79" s="32"/>
      <c r="WSV79" s="32"/>
      <c r="WSW79" s="32"/>
      <c r="WSX79" s="32"/>
      <c r="WSY79" s="32"/>
      <c r="WSZ79" s="32"/>
      <c r="WTA79" s="32"/>
      <c r="WTB79" s="32"/>
      <c r="WTC79" s="32"/>
      <c r="WTD79" s="32"/>
      <c r="WTE79" s="32"/>
      <c r="WTF79" s="32"/>
      <c r="WTG79" s="32"/>
      <c r="WTH79" s="32"/>
      <c r="WTI79" s="32"/>
      <c r="WTJ79" s="32"/>
      <c r="WTK79" s="32"/>
      <c r="WTL79" s="32"/>
      <c r="WTM79" s="32"/>
      <c r="WTN79" s="32"/>
      <c r="WTO79" s="32"/>
      <c r="WTP79" s="32"/>
      <c r="WTQ79" s="32"/>
      <c r="WTR79" s="32"/>
      <c r="WTS79" s="32"/>
      <c r="WTT79" s="32"/>
      <c r="WTU79" s="32"/>
      <c r="WTV79" s="32"/>
      <c r="WTW79" s="32"/>
      <c r="WTX79" s="32"/>
      <c r="WTY79" s="32"/>
      <c r="WTZ79" s="32"/>
      <c r="WUA79" s="32"/>
      <c r="WUB79" s="32"/>
      <c r="WUC79" s="32"/>
      <c r="WUD79" s="32"/>
      <c r="WUE79" s="32"/>
      <c r="WUF79" s="32"/>
      <c r="WUG79" s="32"/>
      <c r="WUH79" s="32"/>
      <c r="WUI79" s="32"/>
      <c r="WUJ79" s="32"/>
      <c r="WUK79" s="32"/>
      <c r="WUL79" s="32"/>
      <c r="WUM79" s="32"/>
      <c r="WUN79" s="32"/>
      <c r="WUO79" s="32"/>
      <c r="WUP79" s="32"/>
      <c r="WUQ79" s="32"/>
      <c r="WUR79" s="32"/>
      <c r="WUS79" s="32"/>
      <c r="WUT79" s="32"/>
      <c r="WUU79" s="32"/>
      <c r="WUV79" s="32"/>
      <c r="WUW79" s="32"/>
      <c r="WUX79" s="32"/>
      <c r="WUY79" s="32"/>
      <c r="WUZ79" s="32"/>
      <c r="WVA79" s="32"/>
      <c r="WVB79" s="32"/>
      <c r="WVC79" s="32"/>
      <c r="WVD79" s="32"/>
      <c r="WVE79" s="32"/>
      <c r="WVF79" s="32"/>
      <c r="WVG79" s="32"/>
      <c r="WVH79" s="32"/>
      <c r="WVI79" s="32"/>
      <c r="WVJ79" s="32"/>
      <c r="WVK79" s="32"/>
      <c r="WVL79" s="32"/>
      <c r="WVM79" s="32"/>
      <c r="WVN79" s="32"/>
      <c r="WVO79" s="32"/>
      <c r="WVP79" s="32"/>
      <c r="WVQ79" s="32"/>
      <c r="WVR79" s="32"/>
      <c r="WVS79" s="32"/>
      <c r="WVT79" s="32"/>
      <c r="WVU79" s="32"/>
      <c r="WVV79" s="32"/>
      <c r="WVW79" s="32"/>
      <c r="WVX79" s="32"/>
      <c r="WVY79" s="32"/>
      <c r="WVZ79" s="32"/>
      <c r="WWA79" s="32"/>
      <c r="WWB79" s="32"/>
      <c r="WWC79" s="32"/>
      <c r="WWD79" s="32"/>
      <c r="WWE79" s="32"/>
      <c r="WWF79" s="32"/>
      <c r="WWG79" s="32"/>
      <c r="WWH79" s="32"/>
      <c r="WWI79" s="32"/>
      <c r="WWJ79" s="32"/>
      <c r="WWK79" s="32"/>
      <c r="WWL79" s="32"/>
      <c r="WWM79" s="32"/>
      <c r="WWN79" s="32"/>
      <c r="WWO79" s="32"/>
      <c r="WWP79" s="32"/>
      <c r="WWQ79" s="32"/>
      <c r="WWR79" s="32"/>
      <c r="WWS79" s="32"/>
      <c r="WWT79" s="32"/>
      <c r="WWU79" s="32"/>
      <c r="WWV79" s="32"/>
      <c r="WWW79" s="32"/>
      <c r="WWX79" s="32"/>
      <c r="WWY79" s="32"/>
      <c r="WWZ79" s="32"/>
      <c r="WXA79" s="32"/>
      <c r="WXB79" s="32"/>
      <c r="WXC79" s="32"/>
      <c r="WXD79" s="32"/>
      <c r="WXE79" s="32"/>
      <c r="WXF79" s="32"/>
      <c r="WXG79" s="32"/>
      <c r="WXH79" s="32"/>
      <c r="WXI79" s="32"/>
      <c r="WXJ79" s="32"/>
      <c r="WXK79" s="32"/>
      <c r="WXL79" s="32"/>
      <c r="WXM79" s="32"/>
      <c r="WXN79" s="32"/>
      <c r="WXO79" s="32"/>
      <c r="WXP79" s="32"/>
      <c r="WXQ79" s="32"/>
      <c r="WXR79" s="32"/>
      <c r="WXS79" s="32"/>
      <c r="WXT79" s="32"/>
      <c r="WXU79" s="32"/>
      <c r="WXV79" s="32"/>
      <c r="WXW79" s="32"/>
      <c r="WXX79" s="32"/>
      <c r="WXY79" s="32"/>
      <c r="WXZ79" s="32"/>
      <c r="WYA79" s="32"/>
      <c r="WYB79" s="32"/>
      <c r="WYC79" s="32"/>
      <c r="WYD79" s="32"/>
      <c r="WYE79" s="32"/>
      <c r="WYF79" s="32"/>
      <c r="WYG79" s="32"/>
      <c r="WYH79" s="32"/>
      <c r="WYI79" s="32"/>
      <c r="WYJ79" s="32"/>
      <c r="WYK79" s="32"/>
      <c r="WYL79" s="32"/>
      <c r="WYM79" s="32"/>
      <c r="WYN79" s="32"/>
      <c r="WYO79" s="32"/>
      <c r="WYP79" s="32"/>
      <c r="WYQ79" s="32"/>
      <c r="WYR79" s="32"/>
      <c r="WYS79" s="32"/>
      <c r="WYT79" s="32"/>
      <c r="WYU79" s="32"/>
      <c r="WYV79" s="32"/>
      <c r="WYW79" s="32"/>
      <c r="WYX79" s="32"/>
      <c r="WYY79" s="32"/>
      <c r="WYZ79" s="32"/>
      <c r="WZA79" s="32"/>
      <c r="WZB79" s="32"/>
      <c r="WZC79" s="32"/>
      <c r="WZD79" s="32"/>
      <c r="WZE79" s="32"/>
      <c r="WZF79" s="32"/>
      <c r="WZG79" s="32"/>
      <c r="WZH79" s="32"/>
      <c r="WZI79" s="32"/>
      <c r="WZJ79" s="32"/>
      <c r="WZK79" s="32"/>
      <c r="WZL79" s="32"/>
      <c r="WZM79" s="32"/>
      <c r="WZN79" s="32"/>
      <c r="WZO79" s="32"/>
      <c r="WZP79" s="32"/>
      <c r="WZQ79" s="32"/>
      <c r="WZR79" s="32"/>
      <c r="WZS79" s="32"/>
      <c r="WZT79" s="32"/>
      <c r="WZU79" s="32"/>
      <c r="WZV79" s="32"/>
      <c r="WZW79" s="32"/>
      <c r="WZX79" s="32"/>
      <c r="WZY79" s="32"/>
      <c r="WZZ79" s="32"/>
      <c r="XAA79" s="32"/>
      <c r="XAB79" s="32"/>
      <c r="XAC79" s="32"/>
      <c r="XAD79" s="32"/>
      <c r="XAE79" s="32"/>
      <c r="XAF79" s="32"/>
      <c r="XAG79" s="32"/>
      <c r="XAH79" s="32"/>
      <c r="XAI79" s="32"/>
      <c r="XAJ79" s="32"/>
      <c r="XAK79" s="32"/>
      <c r="XAL79" s="32"/>
      <c r="XAM79" s="32"/>
      <c r="XAN79" s="32"/>
      <c r="XAO79" s="32"/>
      <c r="XAP79" s="32"/>
      <c r="XAQ79" s="32"/>
      <c r="XAR79" s="32"/>
      <c r="XAS79" s="32"/>
      <c r="XAT79" s="32"/>
      <c r="XAU79" s="32"/>
      <c r="XAV79" s="32"/>
      <c r="XAW79" s="32"/>
      <c r="XAX79" s="32"/>
      <c r="XAY79" s="32"/>
      <c r="XAZ79" s="32"/>
      <c r="XBA79" s="32"/>
      <c r="XBB79" s="32"/>
      <c r="XBC79" s="32"/>
      <c r="XBD79" s="32"/>
      <c r="XBE79" s="32"/>
      <c r="XBF79" s="32"/>
      <c r="XBG79" s="32"/>
      <c r="XBH79" s="32"/>
      <c r="XBI79" s="32"/>
      <c r="XBJ79" s="32"/>
      <c r="XBK79" s="32"/>
      <c r="XBL79" s="32"/>
      <c r="XBM79" s="32"/>
      <c r="XBN79" s="32"/>
      <c r="XBO79" s="32"/>
      <c r="XBP79" s="32"/>
      <c r="XBQ79" s="32"/>
      <c r="XBR79" s="32"/>
      <c r="XBS79" s="32"/>
      <c r="XBT79" s="32"/>
      <c r="XBU79" s="32"/>
      <c r="XBV79" s="32"/>
      <c r="XBW79" s="32"/>
      <c r="XBX79" s="32"/>
      <c r="XBY79" s="32"/>
      <c r="XBZ79" s="32"/>
      <c r="XCA79" s="32"/>
      <c r="XCB79" s="32"/>
      <c r="XCC79" s="32"/>
      <c r="XCD79" s="32"/>
      <c r="XCE79" s="32"/>
      <c r="XCF79" s="32"/>
      <c r="XCG79" s="32"/>
      <c r="XCH79" s="32"/>
      <c r="XCI79" s="32"/>
      <c r="XCJ79" s="32"/>
      <c r="XCK79" s="32"/>
      <c r="XCL79" s="32"/>
      <c r="XCM79" s="32"/>
      <c r="XCN79" s="32"/>
      <c r="XCO79" s="32"/>
      <c r="XCP79" s="32"/>
      <c r="XCQ79" s="32"/>
      <c r="XCR79" s="32"/>
      <c r="XCS79" s="32"/>
      <c r="XCT79" s="32"/>
      <c r="XCU79" s="32"/>
      <c r="XCV79" s="32"/>
      <c r="XCW79" s="32"/>
      <c r="XCX79" s="32"/>
      <c r="XCY79" s="32"/>
      <c r="XCZ79" s="32"/>
      <c r="XDA79" s="32"/>
      <c r="XDB79" s="32"/>
      <c r="XDC79" s="32"/>
      <c r="XDD79" s="32"/>
      <c r="XDE79" s="32"/>
      <c r="XDF79" s="32"/>
      <c r="XDG79" s="32"/>
      <c r="XDH79" s="32"/>
      <c r="XDI79" s="32"/>
      <c r="XDJ79" s="32"/>
      <c r="XDK79" s="32"/>
      <c r="XDL79" s="32"/>
      <c r="XDM79" s="32"/>
      <c r="XDN79" s="32"/>
      <c r="XDO79" s="32"/>
      <c r="XDP79" s="32"/>
      <c r="XDQ79" s="32"/>
      <c r="XDR79" s="32"/>
      <c r="XDS79" s="32"/>
      <c r="XDT79" s="32"/>
      <c r="XDU79" s="32"/>
      <c r="XDV79" s="32"/>
      <c r="XDW79" s="32"/>
      <c r="XDX79" s="32"/>
      <c r="XDY79" s="32"/>
      <c r="XDZ79" s="32"/>
      <c r="XEA79" s="32"/>
      <c r="XEB79" s="32"/>
      <c r="XEC79" s="32"/>
      <c r="XED79" s="32"/>
      <c r="XEE79" s="32"/>
      <c r="XEF79" s="32"/>
      <c r="XEG79" s="32"/>
      <c r="XEH79" s="32"/>
      <c r="XEI79" s="32"/>
      <c r="XEJ79" s="32"/>
      <c r="XEK79" s="32"/>
      <c r="XEL79" s="32"/>
      <c r="XEM79" s="32"/>
      <c r="XEN79" s="32"/>
      <c r="XEO79" s="32"/>
      <c r="XEP79" s="32"/>
      <c r="XEQ79" s="32"/>
      <c r="XER79" s="32"/>
      <c r="XES79" s="32"/>
      <c r="XET79" s="32"/>
      <c r="XEU79" s="32"/>
      <c r="XEV79" s="32"/>
      <c r="XEW79" s="32"/>
      <c r="XEX79" s="32"/>
      <c r="XEY79" s="32"/>
      <c r="XEZ79" s="32"/>
      <c r="XFA79" s="32"/>
      <c r="XFB79" s="32"/>
      <c r="XFC79" s="32"/>
      <c r="XFD79" s="32"/>
    </row>
    <row r="80" spans="1:16384">
      <c r="A80" s="14" t="s">
        <v>544</v>
      </c>
      <c r="B80" s="14"/>
      <c r="C80" s="155"/>
      <c r="D80" s="102">
        <f t="shared" ca="1" si="23"/>
        <v>0</v>
      </c>
      <c r="E80" s="11">
        <f t="shared" ref="E80:Y80" ca="1" si="27">+E183</f>
        <v>0</v>
      </c>
      <c r="F80" s="11">
        <f t="shared" ca="1" si="27"/>
        <v>0</v>
      </c>
      <c r="G80" s="11">
        <f t="shared" ca="1" si="27"/>
        <v>0</v>
      </c>
      <c r="H80" s="11">
        <f t="shared" ca="1" si="27"/>
        <v>0</v>
      </c>
      <c r="I80" s="11">
        <f t="shared" ca="1" si="27"/>
        <v>0</v>
      </c>
      <c r="J80" s="11">
        <f t="shared" ca="1" si="27"/>
        <v>0</v>
      </c>
      <c r="K80" s="11">
        <f t="shared" ca="1" si="27"/>
        <v>0</v>
      </c>
      <c r="L80" s="11">
        <f t="shared" ca="1" si="27"/>
        <v>0</v>
      </c>
      <c r="M80" s="11">
        <f t="shared" ca="1" si="27"/>
        <v>0</v>
      </c>
      <c r="N80" s="11">
        <f t="shared" ca="1" si="27"/>
        <v>0</v>
      </c>
      <c r="O80" s="11">
        <f t="shared" ca="1" si="27"/>
        <v>0</v>
      </c>
      <c r="P80" s="11">
        <f t="shared" ca="1" si="27"/>
        <v>0</v>
      </c>
      <c r="Q80" s="11">
        <f t="shared" ca="1" si="27"/>
        <v>0</v>
      </c>
      <c r="R80" s="11">
        <f t="shared" ca="1" si="27"/>
        <v>0</v>
      </c>
      <c r="S80" s="11">
        <f t="shared" ca="1" si="27"/>
        <v>0</v>
      </c>
      <c r="T80" s="11">
        <f t="shared" ca="1" si="27"/>
        <v>0</v>
      </c>
      <c r="U80" s="11">
        <f t="shared" ca="1" si="27"/>
        <v>0</v>
      </c>
      <c r="V80" s="11">
        <f t="shared" ca="1" si="27"/>
        <v>0</v>
      </c>
      <c r="W80" s="11">
        <f t="shared" ca="1" si="27"/>
        <v>0</v>
      </c>
      <c r="X80" s="11">
        <f t="shared" ca="1" si="27"/>
        <v>0</v>
      </c>
      <c r="Y80" s="11">
        <f t="shared" ca="1" si="27"/>
        <v>0</v>
      </c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75"/>
      <c r="DH80" s="75"/>
      <c r="DI80" s="75"/>
      <c r="DJ80" s="75"/>
      <c r="DK80" s="75"/>
      <c r="DL80" s="75"/>
      <c r="DM80" s="75"/>
      <c r="DN80" s="75"/>
      <c r="DO80" s="75"/>
      <c r="DP80" s="75"/>
      <c r="DQ80" s="75"/>
      <c r="DR80" s="75"/>
      <c r="DS80" s="75"/>
      <c r="DT80" s="75"/>
      <c r="DU80" s="75"/>
      <c r="DV80" s="75"/>
      <c r="DW80" s="75"/>
      <c r="DX80" s="75"/>
      <c r="DY80" s="75"/>
      <c r="DZ80" s="75"/>
      <c r="EA80" s="75"/>
      <c r="EB80" s="75"/>
      <c r="EC80" s="75"/>
      <c r="ED80" s="75"/>
      <c r="EE80" s="75"/>
      <c r="EF80" s="75"/>
      <c r="EG80" s="75"/>
      <c r="EH80" s="75"/>
      <c r="EI80" s="75"/>
      <c r="EJ80" s="75"/>
      <c r="EK80" s="75"/>
      <c r="EL80" s="75"/>
      <c r="EM80" s="75"/>
      <c r="EN80" s="75"/>
      <c r="EO80" s="75"/>
      <c r="EP80" s="75"/>
      <c r="EQ80" s="75"/>
      <c r="ER80" s="75"/>
      <c r="ES80" s="75"/>
      <c r="ET80" s="75"/>
      <c r="EU80" s="75"/>
      <c r="EV80" s="75"/>
      <c r="EW80" s="75"/>
      <c r="EX80" s="75"/>
      <c r="EY80" s="75"/>
      <c r="EZ80" s="75"/>
      <c r="FA80" s="75"/>
      <c r="FB80" s="75"/>
      <c r="FC80" s="75"/>
      <c r="FD80" s="75"/>
      <c r="FE80" s="75"/>
      <c r="FF80" s="75"/>
      <c r="FG80" s="75"/>
      <c r="FH80" s="75"/>
      <c r="FI80" s="75"/>
      <c r="FJ80" s="75"/>
      <c r="FK80" s="75"/>
      <c r="FL80" s="75"/>
      <c r="FM80" s="75"/>
      <c r="FN80" s="75"/>
      <c r="FO80" s="75"/>
      <c r="FP80" s="75"/>
      <c r="FQ80" s="75"/>
      <c r="FR80" s="75"/>
      <c r="FS80" s="75"/>
      <c r="FT80" s="75"/>
      <c r="FU80" s="75"/>
      <c r="FV80" s="75"/>
      <c r="FW80" s="75"/>
      <c r="FX80" s="75"/>
      <c r="FY80" s="75"/>
      <c r="FZ80" s="75"/>
      <c r="GA80" s="75"/>
      <c r="GB80" s="75"/>
      <c r="GC80" s="75"/>
      <c r="GD80" s="75"/>
      <c r="GE80" s="75"/>
      <c r="GF80" s="75"/>
      <c r="GG80" s="75"/>
      <c r="GH80" s="75"/>
      <c r="GI80" s="75"/>
      <c r="GJ80" s="75"/>
      <c r="GK80" s="75"/>
      <c r="GL80" s="75"/>
      <c r="GM80" s="75"/>
      <c r="GN80" s="75"/>
      <c r="GO80" s="75"/>
      <c r="GP80" s="75"/>
      <c r="GQ80" s="75"/>
      <c r="GR80" s="75"/>
      <c r="GS80" s="75"/>
      <c r="GT80" s="75"/>
      <c r="GU80" s="75"/>
      <c r="GV80" s="75"/>
      <c r="GW80" s="75"/>
      <c r="GX80" s="75"/>
      <c r="GY80" s="75"/>
      <c r="GZ80" s="75"/>
      <c r="HA80" s="75"/>
      <c r="HB80" s="75"/>
      <c r="HC80" s="75"/>
      <c r="HD80" s="75"/>
      <c r="HE80" s="75"/>
      <c r="HF80" s="75"/>
      <c r="HG80" s="75"/>
      <c r="HH80" s="75"/>
      <c r="HI80" s="75"/>
      <c r="HJ80" s="75"/>
      <c r="HK80" s="75"/>
      <c r="HL80" s="75"/>
      <c r="HM80" s="75"/>
      <c r="HN80" s="75"/>
      <c r="HO80" s="75"/>
      <c r="HP80" s="75"/>
      <c r="HQ80" s="75"/>
      <c r="HR80" s="75"/>
      <c r="HS80" s="75"/>
      <c r="HT80" s="75"/>
      <c r="HU80" s="75"/>
      <c r="HV80" s="75"/>
      <c r="HW80" s="75"/>
      <c r="HX80" s="75"/>
      <c r="HY80" s="75"/>
      <c r="HZ80" s="75"/>
      <c r="IA80" s="75"/>
      <c r="IB80" s="75"/>
      <c r="IC80" s="75"/>
      <c r="ID80" s="75"/>
      <c r="IE80" s="75"/>
      <c r="IF80" s="75"/>
      <c r="IG80" s="75"/>
      <c r="IH80" s="75"/>
      <c r="II80" s="75"/>
      <c r="IJ80" s="75"/>
      <c r="IK80" s="75"/>
      <c r="IL80" s="75"/>
      <c r="IM80" s="75"/>
      <c r="IN80" s="75"/>
      <c r="IO80" s="75"/>
      <c r="IP80" s="75"/>
      <c r="IQ80" s="75"/>
      <c r="IR80" s="75"/>
      <c r="IS80" s="75"/>
      <c r="IT80" s="75"/>
      <c r="IU80" s="75"/>
      <c r="IV80" s="75"/>
      <c r="IW80" s="75"/>
      <c r="IX80" s="75"/>
      <c r="IY80" s="75"/>
      <c r="IZ80" s="75"/>
      <c r="JA80" s="75"/>
      <c r="JB80" s="75"/>
      <c r="JC80" s="75"/>
      <c r="JD80" s="75"/>
      <c r="JE80" s="75"/>
      <c r="JF80" s="75"/>
      <c r="JG80" s="75"/>
      <c r="JH80" s="75"/>
      <c r="JI80" s="75"/>
      <c r="JJ80" s="75"/>
      <c r="JK80" s="75"/>
      <c r="JL80" s="75"/>
      <c r="JM80" s="75"/>
      <c r="JN80" s="75"/>
      <c r="JO80" s="75"/>
      <c r="JP80" s="75"/>
      <c r="JQ80" s="75"/>
      <c r="JR80" s="75"/>
      <c r="JS80" s="75"/>
      <c r="JT80" s="75"/>
      <c r="JU80" s="75"/>
      <c r="JV80" s="75"/>
      <c r="JW80" s="75"/>
      <c r="JX80" s="75"/>
      <c r="JY80" s="75"/>
      <c r="JZ80" s="75"/>
      <c r="KA80" s="75"/>
      <c r="KB80" s="75"/>
      <c r="KC80" s="75"/>
      <c r="KD80" s="75"/>
      <c r="KE80" s="75"/>
      <c r="KF80" s="75"/>
      <c r="KG80" s="75"/>
      <c r="KH80" s="75"/>
      <c r="KI80" s="75"/>
      <c r="KJ80" s="75"/>
      <c r="KK80" s="75"/>
      <c r="KL80" s="75"/>
      <c r="KM80" s="75"/>
      <c r="KN80" s="75"/>
      <c r="KO80" s="75"/>
      <c r="KP80" s="75"/>
      <c r="KQ80" s="75"/>
      <c r="KR80" s="75"/>
      <c r="KS80" s="75"/>
      <c r="KT80" s="75"/>
      <c r="KU80" s="75"/>
      <c r="KV80" s="75"/>
      <c r="KW80" s="75"/>
      <c r="KX80" s="75"/>
      <c r="KY80" s="75"/>
      <c r="KZ80" s="75"/>
      <c r="LA80" s="75"/>
      <c r="LB80" s="75"/>
      <c r="LC80" s="75"/>
      <c r="LD80" s="75"/>
      <c r="LE80" s="75"/>
      <c r="LF80" s="75"/>
      <c r="LG80" s="75"/>
      <c r="LH80" s="75"/>
      <c r="LI80" s="75"/>
      <c r="LJ80" s="75"/>
      <c r="LK80" s="75"/>
      <c r="LL80" s="75"/>
      <c r="LM80" s="75"/>
      <c r="LN80" s="75"/>
      <c r="LO80" s="75"/>
      <c r="LP80" s="75"/>
      <c r="LQ80" s="75"/>
      <c r="LR80" s="75"/>
      <c r="LS80" s="75"/>
      <c r="LT80" s="75"/>
      <c r="LU80" s="75"/>
      <c r="LV80" s="75"/>
      <c r="LW80" s="75"/>
      <c r="LX80" s="75"/>
      <c r="LY80" s="75"/>
      <c r="LZ80" s="75"/>
      <c r="MA80" s="75"/>
      <c r="MB80" s="75"/>
      <c r="MC80" s="75"/>
      <c r="MD80" s="75"/>
      <c r="ME80" s="75"/>
      <c r="MF80" s="75"/>
      <c r="MG80" s="75"/>
      <c r="MH80" s="75"/>
      <c r="MI80" s="75"/>
      <c r="MJ80" s="75"/>
      <c r="MK80" s="75"/>
      <c r="ML80" s="75"/>
      <c r="MM80" s="75"/>
      <c r="MN80" s="75"/>
      <c r="MO80" s="75"/>
      <c r="MP80" s="75"/>
      <c r="MQ80" s="75"/>
      <c r="MR80" s="75"/>
      <c r="MS80" s="75"/>
      <c r="MT80" s="75"/>
      <c r="MU80" s="75"/>
      <c r="MV80" s="75"/>
      <c r="MW80" s="75"/>
      <c r="MX80" s="75"/>
      <c r="MY80" s="75"/>
      <c r="MZ80" s="75"/>
      <c r="NA80" s="75"/>
      <c r="NB80" s="75"/>
      <c r="NC80" s="75"/>
      <c r="ND80" s="75"/>
      <c r="NE80" s="75"/>
      <c r="NF80" s="75"/>
      <c r="NG80" s="75"/>
      <c r="NH80" s="75"/>
      <c r="NI80" s="75"/>
      <c r="NJ80" s="75"/>
      <c r="NK80" s="75"/>
      <c r="NL80" s="75"/>
      <c r="NM80" s="75"/>
      <c r="NN80" s="75"/>
      <c r="NO80" s="75"/>
      <c r="NP80" s="75"/>
      <c r="NQ80" s="75"/>
      <c r="NR80" s="75"/>
      <c r="NS80" s="75"/>
      <c r="NT80" s="75"/>
      <c r="NU80" s="75"/>
      <c r="NV80" s="75"/>
      <c r="NW80" s="75"/>
      <c r="NX80" s="75"/>
      <c r="NY80" s="75"/>
      <c r="NZ80" s="75"/>
      <c r="OA80" s="75"/>
      <c r="OB80" s="75"/>
      <c r="OC80" s="75"/>
      <c r="OD80" s="75"/>
      <c r="OE80" s="75"/>
      <c r="OF80" s="75"/>
      <c r="OG80" s="75"/>
      <c r="OH80" s="75"/>
      <c r="OI80" s="75"/>
      <c r="OJ80" s="75"/>
      <c r="OK80" s="75"/>
      <c r="OL80" s="75"/>
      <c r="OM80" s="75"/>
      <c r="ON80" s="75"/>
      <c r="OO80" s="75"/>
      <c r="OP80" s="75"/>
      <c r="OQ80" s="75"/>
      <c r="OR80" s="75"/>
      <c r="OS80" s="75"/>
      <c r="OT80" s="75"/>
      <c r="OU80" s="75"/>
      <c r="OV80" s="75"/>
      <c r="OW80" s="75"/>
      <c r="OX80" s="75"/>
      <c r="OY80" s="75"/>
      <c r="OZ80" s="75"/>
      <c r="PA80" s="75"/>
      <c r="PB80" s="75"/>
      <c r="PC80" s="75"/>
      <c r="PD80" s="75"/>
      <c r="PE80" s="75"/>
      <c r="PF80" s="75"/>
      <c r="PG80" s="75"/>
      <c r="PH80" s="75"/>
      <c r="PI80" s="75"/>
      <c r="PJ80" s="75"/>
      <c r="PK80" s="75"/>
      <c r="PL80" s="75"/>
      <c r="PM80" s="75"/>
      <c r="PN80" s="75"/>
      <c r="PO80" s="75"/>
      <c r="PP80" s="75"/>
      <c r="PQ80" s="75"/>
      <c r="PR80" s="75"/>
      <c r="PS80" s="75"/>
      <c r="PT80" s="75"/>
      <c r="PU80" s="75"/>
      <c r="PV80" s="75"/>
      <c r="PW80" s="75"/>
      <c r="PX80" s="75"/>
      <c r="PY80" s="75"/>
      <c r="PZ80" s="75"/>
      <c r="QA80" s="75"/>
      <c r="QB80" s="75"/>
      <c r="QC80" s="75"/>
      <c r="QD80" s="75"/>
      <c r="QE80" s="75"/>
      <c r="QF80" s="75"/>
      <c r="QG80" s="75"/>
      <c r="QH80" s="75"/>
      <c r="QI80" s="75"/>
      <c r="QJ80" s="75"/>
      <c r="QK80" s="75"/>
      <c r="QL80" s="75"/>
      <c r="QM80" s="75"/>
      <c r="QN80" s="75"/>
      <c r="QO80" s="75"/>
      <c r="QP80" s="75"/>
      <c r="QQ80" s="75"/>
      <c r="QR80" s="75"/>
      <c r="QS80" s="75"/>
      <c r="QT80" s="75"/>
      <c r="QU80" s="75"/>
      <c r="QV80" s="75"/>
      <c r="QW80" s="75"/>
      <c r="QX80" s="75"/>
      <c r="QY80" s="75"/>
      <c r="QZ80" s="75"/>
      <c r="RA80" s="75"/>
      <c r="RB80" s="75"/>
      <c r="RC80" s="75"/>
      <c r="RD80" s="75"/>
      <c r="RE80" s="75"/>
      <c r="RF80" s="75"/>
      <c r="RG80" s="75"/>
      <c r="RH80" s="75"/>
      <c r="RI80" s="75"/>
      <c r="RJ80" s="75"/>
      <c r="RK80" s="75"/>
      <c r="RL80" s="75"/>
      <c r="RM80" s="75"/>
      <c r="RN80" s="75"/>
      <c r="RO80" s="75"/>
      <c r="RP80" s="75"/>
      <c r="RQ80" s="75"/>
      <c r="RR80" s="75"/>
      <c r="RS80" s="75"/>
      <c r="RT80" s="75"/>
      <c r="RU80" s="75"/>
      <c r="RV80" s="75"/>
      <c r="RW80" s="75"/>
      <c r="RX80" s="75"/>
      <c r="RY80" s="75"/>
      <c r="RZ80" s="75"/>
      <c r="SA80" s="75"/>
      <c r="SB80" s="75"/>
      <c r="SC80" s="75"/>
      <c r="SD80" s="75"/>
      <c r="SE80" s="75"/>
      <c r="SF80" s="75"/>
      <c r="SG80" s="75"/>
      <c r="SH80" s="75"/>
      <c r="SI80" s="75"/>
      <c r="SJ80" s="75"/>
      <c r="SK80" s="75"/>
      <c r="SL80" s="75"/>
      <c r="SM80" s="75"/>
      <c r="SN80" s="75"/>
      <c r="SO80" s="75"/>
      <c r="SP80" s="75"/>
      <c r="SQ80" s="75"/>
      <c r="SR80" s="75"/>
      <c r="SS80" s="75"/>
      <c r="ST80" s="75"/>
      <c r="SU80" s="75"/>
      <c r="SV80" s="75"/>
      <c r="SW80" s="75"/>
      <c r="SX80" s="75"/>
      <c r="SY80" s="75"/>
      <c r="SZ80" s="75"/>
      <c r="TA80" s="75"/>
      <c r="TB80" s="75"/>
      <c r="TC80" s="75"/>
      <c r="TD80" s="75"/>
      <c r="TE80" s="75"/>
      <c r="TF80" s="75"/>
      <c r="TG80" s="75"/>
      <c r="TH80" s="75"/>
      <c r="TI80" s="75"/>
      <c r="TJ80" s="75"/>
      <c r="TK80" s="75"/>
      <c r="TL80" s="75"/>
      <c r="TM80" s="75"/>
      <c r="TN80" s="75"/>
      <c r="TO80" s="75"/>
      <c r="TP80" s="75"/>
      <c r="TQ80" s="75"/>
      <c r="TR80" s="75"/>
      <c r="TS80" s="75"/>
      <c r="TT80" s="75"/>
      <c r="TU80" s="75"/>
      <c r="TV80" s="75"/>
      <c r="TW80" s="75"/>
      <c r="TX80" s="75"/>
      <c r="TY80" s="75"/>
      <c r="TZ80" s="75"/>
      <c r="UA80" s="75"/>
      <c r="UB80" s="75"/>
      <c r="UC80" s="75"/>
      <c r="UD80" s="75"/>
      <c r="UE80" s="75"/>
      <c r="UF80" s="75"/>
      <c r="UG80" s="75"/>
      <c r="UH80" s="75"/>
      <c r="UI80" s="75"/>
      <c r="UJ80" s="75"/>
      <c r="UK80" s="75"/>
      <c r="UL80" s="75"/>
      <c r="UM80" s="75"/>
      <c r="UN80" s="75"/>
      <c r="UO80" s="75"/>
      <c r="UP80" s="75"/>
      <c r="UQ80" s="75"/>
      <c r="UR80" s="75"/>
      <c r="US80" s="75"/>
      <c r="UT80" s="75"/>
      <c r="UU80" s="75"/>
      <c r="UV80" s="75"/>
      <c r="UW80" s="75"/>
      <c r="UX80" s="75"/>
      <c r="UY80" s="75"/>
      <c r="UZ80" s="75"/>
      <c r="VA80" s="75"/>
      <c r="VB80" s="75"/>
      <c r="VC80" s="75"/>
      <c r="VD80" s="75"/>
      <c r="VE80" s="75"/>
      <c r="VF80" s="75"/>
      <c r="VG80" s="75"/>
      <c r="VH80" s="75"/>
      <c r="VI80" s="75"/>
      <c r="VJ80" s="75"/>
      <c r="VK80" s="75"/>
      <c r="VL80" s="75"/>
      <c r="VM80" s="75"/>
      <c r="VN80" s="75"/>
      <c r="VO80" s="75"/>
      <c r="VP80" s="75"/>
      <c r="VQ80" s="75"/>
      <c r="VR80" s="75"/>
      <c r="VS80" s="75"/>
      <c r="VT80" s="75"/>
      <c r="VU80" s="75"/>
      <c r="VV80" s="75"/>
      <c r="VW80" s="75"/>
      <c r="VX80" s="75"/>
      <c r="VY80" s="75"/>
      <c r="VZ80" s="75"/>
      <c r="WA80" s="75"/>
      <c r="WB80" s="75"/>
      <c r="WC80" s="75"/>
      <c r="WD80" s="75"/>
      <c r="WE80" s="75"/>
      <c r="WF80" s="75"/>
      <c r="WG80" s="75"/>
      <c r="WH80" s="75"/>
      <c r="WI80" s="75"/>
      <c r="WJ80" s="75"/>
      <c r="WK80" s="75"/>
      <c r="WL80" s="75"/>
      <c r="WM80" s="75"/>
      <c r="WN80" s="75"/>
      <c r="WO80" s="75"/>
      <c r="WP80" s="75"/>
      <c r="WQ80" s="75"/>
      <c r="WR80" s="75"/>
      <c r="WS80" s="75"/>
      <c r="WT80" s="75"/>
      <c r="WU80" s="75"/>
      <c r="WV80" s="75"/>
      <c r="WW80" s="75"/>
      <c r="WX80" s="75"/>
      <c r="WY80" s="75"/>
      <c r="WZ80" s="75"/>
      <c r="XA80" s="75"/>
      <c r="XB80" s="75"/>
      <c r="XC80" s="75"/>
      <c r="XD80" s="75"/>
      <c r="XE80" s="75"/>
      <c r="XF80" s="75"/>
      <c r="XG80" s="75"/>
      <c r="XH80" s="75"/>
      <c r="XI80" s="75"/>
      <c r="XJ80" s="75"/>
      <c r="XK80" s="75"/>
      <c r="XL80" s="75"/>
      <c r="XM80" s="75"/>
      <c r="XN80" s="75"/>
      <c r="XO80" s="75"/>
      <c r="XP80" s="75"/>
      <c r="XQ80" s="75"/>
      <c r="XR80" s="75"/>
      <c r="XS80" s="75"/>
      <c r="XT80" s="75"/>
      <c r="XU80" s="75"/>
      <c r="XV80" s="75"/>
      <c r="XW80" s="75"/>
      <c r="XX80" s="75"/>
      <c r="XY80" s="75"/>
      <c r="XZ80" s="75"/>
      <c r="YA80" s="75"/>
      <c r="YB80" s="75"/>
      <c r="YC80" s="75"/>
      <c r="YD80" s="75"/>
      <c r="YE80" s="75"/>
      <c r="YF80" s="75"/>
      <c r="YG80" s="75"/>
      <c r="YH80" s="75"/>
      <c r="YI80" s="75"/>
      <c r="YJ80" s="75"/>
      <c r="YK80" s="75"/>
      <c r="YL80" s="75"/>
      <c r="YM80" s="75"/>
      <c r="YN80" s="75"/>
      <c r="YO80" s="75"/>
      <c r="YP80" s="75"/>
      <c r="YQ80" s="75"/>
      <c r="YR80" s="75"/>
      <c r="YS80" s="75"/>
      <c r="YT80" s="75"/>
      <c r="YU80" s="75"/>
      <c r="YV80" s="75"/>
      <c r="YW80" s="75"/>
      <c r="YX80" s="75"/>
      <c r="YY80" s="75"/>
      <c r="YZ80" s="75"/>
      <c r="ZA80" s="75"/>
      <c r="ZB80" s="75"/>
      <c r="ZC80" s="75"/>
      <c r="ZD80" s="75"/>
      <c r="ZE80" s="75"/>
      <c r="ZF80" s="75"/>
      <c r="ZG80" s="75"/>
      <c r="ZH80" s="75"/>
      <c r="ZI80" s="75"/>
      <c r="ZJ80" s="75"/>
      <c r="ZK80" s="75"/>
      <c r="ZL80" s="75"/>
      <c r="ZM80" s="75"/>
      <c r="ZN80" s="75"/>
      <c r="ZO80" s="75"/>
      <c r="ZP80" s="75"/>
      <c r="ZQ80" s="75"/>
      <c r="ZR80" s="75"/>
      <c r="ZS80" s="75"/>
      <c r="ZT80" s="75"/>
      <c r="ZU80" s="75"/>
      <c r="ZV80" s="75"/>
      <c r="ZW80" s="75"/>
      <c r="ZX80" s="75"/>
      <c r="ZY80" s="75"/>
      <c r="ZZ80" s="75"/>
      <c r="AAA80" s="75"/>
      <c r="AAB80" s="75"/>
      <c r="AAC80" s="75"/>
      <c r="AAD80" s="75"/>
      <c r="AAE80" s="75"/>
      <c r="AAF80" s="75"/>
      <c r="AAG80" s="75"/>
      <c r="AAH80" s="75"/>
      <c r="AAI80" s="75"/>
      <c r="AAJ80" s="75"/>
      <c r="AAK80" s="75"/>
      <c r="AAL80" s="75"/>
      <c r="AAM80" s="75"/>
      <c r="AAN80" s="75"/>
      <c r="AAO80" s="75"/>
      <c r="AAP80" s="75"/>
      <c r="AAQ80" s="75"/>
      <c r="AAR80" s="75"/>
      <c r="AAS80" s="75"/>
      <c r="AAT80" s="75"/>
      <c r="AAU80" s="75"/>
      <c r="AAV80" s="75"/>
      <c r="AAW80" s="75"/>
      <c r="AAX80" s="75"/>
      <c r="AAY80" s="75"/>
      <c r="AAZ80" s="75"/>
      <c r="ABA80" s="75"/>
      <c r="ABB80" s="75"/>
      <c r="ABC80" s="75"/>
      <c r="ABD80" s="75"/>
      <c r="ABE80" s="75"/>
      <c r="ABF80" s="75"/>
      <c r="ABG80" s="75"/>
      <c r="ABH80" s="75"/>
      <c r="ABI80" s="75"/>
      <c r="ABJ80" s="75"/>
      <c r="ABK80" s="75"/>
      <c r="ABL80" s="75"/>
      <c r="ABM80" s="75"/>
      <c r="ABN80" s="75"/>
      <c r="ABO80" s="75"/>
      <c r="ABP80" s="75"/>
      <c r="ABQ80" s="75"/>
      <c r="ABR80" s="75"/>
      <c r="ABS80" s="75"/>
      <c r="ABT80" s="75"/>
      <c r="ABU80" s="75"/>
      <c r="ABV80" s="75"/>
      <c r="ABW80" s="75"/>
      <c r="ABX80" s="75"/>
      <c r="ABY80" s="75"/>
      <c r="ABZ80" s="75"/>
      <c r="ACA80" s="75"/>
      <c r="ACB80" s="75"/>
      <c r="ACC80" s="75"/>
      <c r="ACD80" s="75"/>
      <c r="ACE80" s="75"/>
      <c r="ACF80" s="75"/>
      <c r="ACG80" s="75"/>
      <c r="ACH80" s="75"/>
      <c r="ACI80" s="75"/>
      <c r="ACJ80" s="75"/>
      <c r="ACK80" s="75"/>
      <c r="ACL80" s="75"/>
      <c r="ACM80" s="75"/>
      <c r="ACN80" s="75"/>
      <c r="ACO80" s="75"/>
      <c r="ACP80" s="75"/>
      <c r="ACQ80" s="75"/>
      <c r="ACR80" s="75"/>
      <c r="ACS80" s="75"/>
      <c r="ACT80" s="75"/>
      <c r="ACU80" s="75"/>
      <c r="ACV80" s="75"/>
      <c r="ACW80" s="75"/>
      <c r="ACX80" s="75"/>
      <c r="ACY80" s="75"/>
      <c r="ACZ80" s="75"/>
      <c r="ADA80" s="75"/>
      <c r="ADB80" s="75"/>
      <c r="ADC80" s="75"/>
      <c r="ADD80" s="75"/>
      <c r="ADE80" s="75"/>
      <c r="ADF80" s="75"/>
      <c r="ADG80" s="75"/>
      <c r="ADH80" s="75"/>
      <c r="ADI80" s="75"/>
      <c r="ADJ80" s="75"/>
      <c r="ADK80" s="75"/>
      <c r="ADL80" s="75"/>
      <c r="ADM80" s="75"/>
      <c r="ADN80" s="75"/>
      <c r="ADO80" s="75"/>
      <c r="ADP80" s="75"/>
      <c r="ADQ80" s="75"/>
      <c r="ADR80" s="75"/>
      <c r="ADS80" s="75"/>
      <c r="ADT80" s="75"/>
      <c r="ADU80" s="75"/>
      <c r="ADV80" s="75"/>
      <c r="ADW80" s="75"/>
      <c r="ADX80" s="75"/>
      <c r="ADY80" s="75"/>
      <c r="ADZ80" s="75"/>
      <c r="AEA80" s="75"/>
      <c r="AEB80" s="75"/>
      <c r="AEC80" s="75"/>
      <c r="AED80" s="75"/>
      <c r="AEE80" s="75"/>
      <c r="AEF80" s="75"/>
      <c r="AEG80" s="75"/>
      <c r="AEH80" s="75"/>
      <c r="AEI80" s="75"/>
      <c r="AEJ80" s="75"/>
      <c r="AEK80" s="75"/>
      <c r="AEL80" s="75"/>
      <c r="AEM80" s="75"/>
      <c r="AEN80" s="75"/>
      <c r="AEO80" s="75"/>
      <c r="AEP80" s="75"/>
      <c r="AEQ80" s="75"/>
      <c r="AER80" s="75"/>
      <c r="AES80" s="75"/>
      <c r="AET80" s="75"/>
      <c r="AEU80" s="75"/>
      <c r="AEV80" s="75"/>
      <c r="AEW80" s="75"/>
      <c r="AEX80" s="75"/>
      <c r="AEY80" s="75"/>
      <c r="AEZ80" s="75"/>
      <c r="AFA80" s="75"/>
      <c r="AFB80" s="75"/>
      <c r="AFC80" s="75"/>
      <c r="AFD80" s="75"/>
      <c r="AFE80" s="75"/>
      <c r="AFF80" s="75"/>
      <c r="AFG80" s="75"/>
      <c r="AFH80" s="75"/>
      <c r="AFI80" s="75"/>
      <c r="AFJ80" s="75"/>
      <c r="AFK80" s="75"/>
      <c r="AFL80" s="75"/>
      <c r="AFM80" s="75"/>
      <c r="AFN80" s="75"/>
      <c r="AFO80" s="75"/>
      <c r="AFP80" s="75"/>
      <c r="AFQ80" s="75"/>
      <c r="AFR80" s="75"/>
      <c r="AFS80" s="75"/>
      <c r="AFT80" s="75"/>
      <c r="AFU80" s="75"/>
      <c r="AFV80" s="75"/>
      <c r="AFW80" s="75"/>
      <c r="AFX80" s="75"/>
      <c r="AFY80" s="75"/>
      <c r="AFZ80" s="75"/>
      <c r="AGA80" s="75"/>
      <c r="AGB80" s="75"/>
      <c r="AGC80" s="75"/>
      <c r="AGD80" s="75"/>
      <c r="AGE80" s="75"/>
      <c r="AGF80" s="75"/>
      <c r="AGG80" s="75"/>
      <c r="AGH80" s="75"/>
      <c r="AGI80" s="75"/>
      <c r="AGJ80" s="75"/>
      <c r="AGK80" s="75"/>
      <c r="AGL80" s="75"/>
      <c r="AGM80" s="75"/>
      <c r="AGN80" s="75"/>
      <c r="AGO80" s="75"/>
      <c r="AGP80" s="75"/>
      <c r="AGQ80" s="75"/>
      <c r="AGR80" s="75"/>
      <c r="AGS80" s="75"/>
      <c r="AGT80" s="75"/>
      <c r="AGU80" s="75"/>
      <c r="AGV80" s="75"/>
      <c r="AGW80" s="75"/>
      <c r="AGX80" s="75"/>
      <c r="AGY80" s="75"/>
      <c r="AGZ80" s="75"/>
      <c r="AHA80" s="75"/>
      <c r="AHB80" s="75"/>
      <c r="AHC80" s="75"/>
      <c r="AHD80" s="75"/>
      <c r="AHE80" s="75"/>
      <c r="AHF80" s="75"/>
      <c r="AHG80" s="75"/>
      <c r="AHH80" s="75"/>
      <c r="AHI80" s="75"/>
      <c r="AHJ80" s="75"/>
      <c r="AHK80" s="75"/>
      <c r="AHL80" s="75"/>
      <c r="AHM80" s="75"/>
      <c r="AHN80" s="75"/>
      <c r="AHO80" s="75"/>
      <c r="AHP80" s="75"/>
      <c r="AHQ80" s="75"/>
      <c r="AHR80" s="75"/>
      <c r="AHS80" s="75"/>
      <c r="AHT80" s="75"/>
      <c r="AHU80" s="75"/>
      <c r="AHV80" s="75"/>
      <c r="AHW80" s="75"/>
      <c r="AHX80" s="75"/>
      <c r="AHY80" s="75"/>
      <c r="AHZ80" s="75"/>
      <c r="AIA80" s="75"/>
      <c r="AIB80" s="75"/>
      <c r="AIC80" s="75"/>
      <c r="AID80" s="75"/>
      <c r="AIE80" s="75"/>
      <c r="AIF80" s="75"/>
      <c r="AIG80" s="75"/>
      <c r="AIH80" s="75"/>
      <c r="AII80" s="75"/>
      <c r="AIJ80" s="75"/>
      <c r="AIK80" s="75"/>
      <c r="AIL80" s="75"/>
      <c r="AIM80" s="75"/>
      <c r="AIN80" s="75"/>
      <c r="AIO80" s="75"/>
      <c r="AIP80" s="75"/>
      <c r="AIQ80" s="75"/>
      <c r="AIR80" s="75"/>
      <c r="AIS80" s="75"/>
      <c r="AIT80" s="75"/>
      <c r="AIU80" s="75"/>
      <c r="AIV80" s="75"/>
      <c r="AIW80" s="75"/>
      <c r="AIX80" s="75"/>
      <c r="AIY80" s="75"/>
      <c r="AIZ80" s="75"/>
      <c r="AJA80" s="75"/>
      <c r="AJB80" s="75"/>
      <c r="AJC80" s="75"/>
      <c r="AJD80" s="75"/>
      <c r="AJE80" s="75"/>
      <c r="AJF80" s="75"/>
      <c r="AJG80" s="75"/>
      <c r="AJH80" s="75"/>
      <c r="AJI80" s="75"/>
      <c r="AJJ80" s="75"/>
      <c r="AJK80" s="75"/>
      <c r="AJL80" s="75"/>
      <c r="AJM80" s="75"/>
      <c r="AJN80" s="75"/>
      <c r="AJO80" s="75"/>
      <c r="AJP80" s="75"/>
      <c r="AJQ80" s="75"/>
      <c r="AJR80" s="75"/>
      <c r="AJS80" s="75"/>
      <c r="AJT80" s="75"/>
      <c r="AJU80" s="75"/>
      <c r="AJV80" s="75"/>
      <c r="AJW80" s="75"/>
      <c r="AJX80" s="75"/>
      <c r="AJY80" s="75"/>
      <c r="AJZ80" s="75"/>
      <c r="AKA80" s="75"/>
      <c r="AKB80" s="75"/>
      <c r="AKC80" s="75"/>
      <c r="AKD80" s="75"/>
      <c r="AKE80" s="75"/>
      <c r="AKF80" s="75"/>
      <c r="AKG80" s="75"/>
      <c r="AKH80" s="75"/>
      <c r="AKI80" s="75"/>
      <c r="AKJ80" s="75"/>
      <c r="AKK80" s="75"/>
      <c r="AKL80" s="75"/>
      <c r="AKM80" s="75"/>
      <c r="AKN80" s="75"/>
      <c r="AKO80" s="75"/>
      <c r="AKP80" s="75"/>
      <c r="AKQ80" s="75"/>
      <c r="AKR80" s="75"/>
      <c r="AKS80" s="75"/>
      <c r="AKT80" s="75"/>
      <c r="AKU80" s="75"/>
      <c r="AKV80" s="75"/>
      <c r="AKW80" s="75"/>
      <c r="AKX80" s="75"/>
      <c r="AKY80" s="75"/>
      <c r="AKZ80" s="75"/>
      <c r="ALA80" s="75"/>
      <c r="ALB80" s="75"/>
      <c r="ALC80" s="75"/>
      <c r="ALD80" s="75"/>
      <c r="ALE80" s="75"/>
      <c r="ALF80" s="75"/>
      <c r="ALG80" s="75"/>
      <c r="ALH80" s="75"/>
      <c r="ALI80" s="75"/>
      <c r="ALJ80" s="75"/>
      <c r="ALK80" s="75"/>
      <c r="ALL80" s="75"/>
      <c r="ALM80" s="75"/>
      <c r="ALN80" s="75"/>
      <c r="ALO80" s="75"/>
      <c r="ALP80" s="75"/>
      <c r="ALQ80" s="75"/>
      <c r="ALR80" s="75"/>
      <c r="ALS80" s="75"/>
      <c r="ALT80" s="75"/>
      <c r="ALU80" s="75"/>
      <c r="ALV80" s="75"/>
      <c r="ALW80" s="75"/>
      <c r="ALX80" s="75"/>
      <c r="ALY80" s="75"/>
      <c r="ALZ80" s="75"/>
      <c r="AMA80" s="75"/>
      <c r="AMB80" s="75"/>
      <c r="AMC80" s="75"/>
      <c r="AMD80" s="75"/>
      <c r="AME80" s="75"/>
      <c r="AMF80" s="75"/>
      <c r="AMG80" s="75"/>
      <c r="AMH80" s="75"/>
      <c r="AMI80" s="75"/>
      <c r="AMJ80" s="75"/>
      <c r="AMK80" s="75"/>
      <c r="AML80" s="75"/>
      <c r="AMM80" s="75"/>
      <c r="AMN80" s="75"/>
      <c r="AMO80" s="75"/>
      <c r="AMP80" s="75"/>
      <c r="AMQ80" s="75"/>
      <c r="AMR80" s="75"/>
      <c r="AMS80" s="75"/>
      <c r="AMT80" s="75"/>
      <c r="AMU80" s="75"/>
      <c r="AMV80" s="75"/>
      <c r="AMW80" s="75"/>
      <c r="AMX80" s="75"/>
      <c r="AMY80" s="75"/>
      <c r="AMZ80" s="75"/>
      <c r="ANA80" s="75"/>
      <c r="ANB80" s="75"/>
      <c r="ANC80" s="75"/>
      <c r="AND80" s="75"/>
      <c r="ANE80" s="75"/>
      <c r="ANF80" s="75"/>
      <c r="ANG80" s="75"/>
      <c r="ANH80" s="75"/>
      <c r="ANI80" s="75"/>
      <c r="ANJ80" s="75"/>
      <c r="ANK80" s="75"/>
      <c r="ANL80" s="75"/>
      <c r="ANM80" s="75"/>
      <c r="ANN80" s="75"/>
      <c r="ANO80" s="75"/>
      <c r="ANP80" s="75"/>
      <c r="ANQ80" s="75"/>
      <c r="ANR80" s="75"/>
      <c r="ANS80" s="75"/>
      <c r="ANT80" s="75"/>
      <c r="ANU80" s="75"/>
      <c r="ANV80" s="75"/>
      <c r="ANW80" s="75"/>
      <c r="ANX80" s="75"/>
      <c r="ANY80" s="75"/>
      <c r="ANZ80" s="75"/>
      <c r="AOA80" s="75"/>
      <c r="AOB80" s="75"/>
      <c r="AOC80" s="75"/>
      <c r="AOD80" s="75"/>
      <c r="AOE80" s="75"/>
      <c r="AOF80" s="75"/>
      <c r="AOG80" s="75"/>
      <c r="AOH80" s="75"/>
      <c r="AOI80" s="75"/>
      <c r="AOJ80" s="75"/>
      <c r="AOK80" s="75"/>
      <c r="AOL80" s="75"/>
      <c r="AOM80" s="75"/>
      <c r="AON80" s="75"/>
      <c r="AOO80" s="75"/>
      <c r="AOP80" s="75"/>
      <c r="AOQ80" s="75"/>
      <c r="AOR80" s="75"/>
      <c r="AOS80" s="75"/>
      <c r="AOT80" s="75"/>
      <c r="AOU80" s="75"/>
      <c r="AOV80" s="75"/>
      <c r="AOW80" s="75"/>
      <c r="AOX80" s="75"/>
      <c r="AOY80" s="75"/>
      <c r="AOZ80" s="75"/>
      <c r="APA80" s="75"/>
      <c r="APB80" s="75"/>
      <c r="APC80" s="75"/>
      <c r="APD80" s="75"/>
      <c r="APE80" s="75"/>
      <c r="APF80" s="75"/>
      <c r="APG80" s="75"/>
      <c r="APH80" s="75"/>
      <c r="API80" s="75"/>
      <c r="APJ80" s="75"/>
      <c r="APK80" s="75"/>
      <c r="APL80" s="75"/>
      <c r="APM80" s="75"/>
      <c r="APN80" s="75"/>
      <c r="APO80" s="75"/>
      <c r="APP80" s="75"/>
      <c r="APQ80" s="75"/>
      <c r="APR80" s="75"/>
      <c r="APS80" s="75"/>
      <c r="APT80" s="75"/>
      <c r="APU80" s="75"/>
      <c r="APV80" s="75"/>
      <c r="APW80" s="75"/>
      <c r="APX80" s="75"/>
      <c r="APY80" s="75"/>
      <c r="APZ80" s="75"/>
      <c r="AQA80" s="75"/>
      <c r="AQB80" s="75"/>
      <c r="AQC80" s="75"/>
      <c r="AQD80" s="75"/>
      <c r="AQE80" s="75"/>
      <c r="AQF80" s="75"/>
      <c r="AQG80" s="75"/>
      <c r="AQH80" s="75"/>
      <c r="AQI80" s="75"/>
      <c r="AQJ80" s="75"/>
      <c r="AQK80" s="75"/>
      <c r="AQL80" s="75"/>
      <c r="AQM80" s="75"/>
      <c r="AQN80" s="75"/>
      <c r="AQO80" s="75"/>
      <c r="AQP80" s="75"/>
      <c r="AQQ80" s="75"/>
      <c r="AQR80" s="75"/>
      <c r="AQS80" s="75"/>
      <c r="AQT80" s="75"/>
      <c r="AQU80" s="75"/>
      <c r="AQV80" s="75"/>
      <c r="AQW80" s="75"/>
      <c r="AQX80" s="75"/>
      <c r="AQY80" s="75"/>
      <c r="AQZ80" s="75"/>
      <c r="ARA80" s="75"/>
      <c r="ARB80" s="75"/>
      <c r="ARC80" s="75"/>
      <c r="ARD80" s="75"/>
      <c r="ARE80" s="75"/>
      <c r="ARF80" s="75"/>
      <c r="ARG80" s="75"/>
      <c r="ARH80" s="75"/>
      <c r="ARI80" s="75"/>
      <c r="ARJ80" s="75"/>
      <c r="ARK80" s="75"/>
      <c r="ARL80" s="75"/>
      <c r="ARM80" s="75"/>
      <c r="ARN80" s="75"/>
      <c r="ARO80" s="75"/>
      <c r="ARP80" s="75"/>
      <c r="ARQ80" s="75"/>
      <c r="ARR80" s="75"/>
      <c r="ARS80" s="75"/>
      <c r="ART80" s="75"/>
      <c r="ARU80" s="75"/>
      <c r="ARV80" s="75"/>
      <c r="ARW80" s="75"/>
      <c r="ARX80" s="75"/>
      <c r="ARY80" s="75"/>
      <c r="ARZ80" s="75"/>
      <c r="ASA80" s="75"/>
      <c r="ASB80" s="75"/>
      <c r="ASC80" s="75"/>
      <c r="ASD80" s="75"/>
      <c r="ASE80" s="75"/>
      <c r="ASF80" s="75"/>
      <c r="ASG80" s="75"/>
      <c r="ASH80" s="75"/>
      <c r="ASI80" s="75"/>
      <c r="ASJ80" s="75"/>
      <c r="ASK80" s="75"/>
      <c r="ASL80" s="75"/>
      <c r="ASM80" s="75"/>
      <c r="ASN80" s="75"/>
      <c r="ASO80" s="75"/>
      <c r="ASP80" s="75"/>
      <c r="ASQ80" s="75"/>
      <c r="ASR80" s="75"/>
      <c r="ASS80" s="75"/>
      <c r="AST80" s="75"/>
      <c r="ASU80" s="75"/>
      <c r="ASV80" s="75"/>
      <c r="ASW80" s="75"/>
      <c r="ASX80" s="75"/>
      <c r="ASY80" s="75"/>
      <c r="ASZ80" s="75"/>
      <c r="ATA80" s="75"/>
      <c r="ATB80" s="75"/>
      <c r="ATC80" s="75"/>
      <c r="ATD80" s="75"/>
      <c r="ATE80" s="75"/>
      <c r="ATF80" s="75"/>
      <c r="ATG80" s="75"/>
      <c r="ATH80" s="75"/>
      <c r="ATI80" s="75"/>
      <c r="ATJ80" s="75"/>
      <c r="ATK80" s="75"/>
      <c r="ATL80" s="75"/>
      <c r="ATM80" s="75"/>
      <c r="ATN80" s="75"/>
      <c r="ATO80" s="75"/>
      <c r="ATP80" s="75"/>
      <c r="ATQ80" s="75"/>
      <c r="ATR80" s="75"/>
      <c r="ATS80" s="75"/>
      <c r="ATT80" s="75"/>
      <c r="ATU80" s="75"/>
      <c r="ATV80" s="75"/>
      <c r="ATW80" s="75"/>
      <c r="ATX80" s="75"/>
      <c r="ATY80" s="75"/>
      <c r="ATZ80" s="75"/>
      <c r="AUA80" s="75"/>
      <c r="AUB80" s="75"/>
      <c r="AUC80" s="75"/>
      <c r="AUD80" s="75"/>
      <c r="AUE80" s="75"/>
      <c r="AUF80" s="75"/>
      <c r="AUG80" s="75"/>
      <c r="AUH80" s="75"/>
      <c r="AUI80" s="75"/>
      <c r="AUJ80" s="75"/>
      <c r="AUK80" s="75"/>
      <c r="AUL80" s="75"/>
      <c r="AUM80" s="75"/>
      <c r="AUN80" s="75"/>
      <c r="AUO80" s="75"/>
      <c r="AUP80" s="75"/>
      <c r="AUQ80" s="75"/>
      <c r="AUR80" s="75"/>
      <c r="AUS80" s="75"/>
      <c r="AUT80" s="75"/>
      <c r="AUU80" s="75"/>
      <c r="AUV80" s="75"/>
      <c r="AUW80" s="75"/>
      <c r="AUX80" s="75"/>
      <c r="AUY80" s="75"/>
      <c r="AUZ80" s="75"/>
      <c r="AVA80" s="75"/>
      <c r="AVB80" s="75"/>
      <c r="AVC80" s="75"/>
      <c r="AVD80" s="75"/>
      <c r="AVE80" s="75"/>
      <c r="AVF80" s="75"/>
      <c r="AVG80" s="75"/>
      <c r="AVH80" s="75"/>
      <c r="AVI80" s="75"/>
      <c r="AVJ80" s="75"/>
      <c r="AVK80" s="75"/>
      <c r="AVL80" s="75"/>
      <c r="AVM80" s="75"/>
      <c r="AVN80" s="75"/>
      <c r="AVO80" s="75"/>
      <c r="AVP80" s="75"/>
      <c r="AVQ80" s="75"/>
      <c r="AVR80" s="75"/>
      <c r="AVS80" s="75"/>
      <c r="AVT80" s="75"/>
      <c r="AVU80" s="75"/>
      <c r="AVV80" s="75"/>
      <c r="AVW80" s="75"/>
      <c r="AVX80" s="75"/>
      <c r="AVY80" s="75"/>
      <c r="AVZ80" s="75"/>
      <c r="AWA80" s="75"/>
      <c r="AWB80" s="75"/>
      <c r="AWC80" s="75"/>
      <c r="AWD80" s="75"/>
      <c r="AWE80" s="75"/>
      <c r="AWF80" s="75"/>
      <c r="AWG80" s="75"/>
      <c r="AWH80" s="75"/>
      <c r="AWI80" s="75"/>
      <c r="AWJ80" s="75"/>
      <c r="AWK80" s="75"/>
      <c r="AWL80" s="75"/>
      <c r="AWM80" s="75"/>
      <c r="AWN80" s="75"/>
      <c r="AWO80" s="75"/>
      <c r="AWP80" s="75"/>
      <c r="AWQ80" s="75"/>
      <c r="AWR80" s="75"/>
      <c r="AWS80" s="75"/>
      <c r="AWT80" s="75"/>
      <c r="AWU80" s="75"/>
      <c r="AWV80" s="75"/>
      <c r="AWW80" s="75"/>
      <c r="AWX80" s="75"/>
      <c r="AWY80" s="75"/>
      <c r="AWZ80" s="75"/>
      <c r="AXA80" s="75"/>
      <c r="AXB80" s="75"/>
      <c r="AXC80" s="75"/>
      <c r="AXD80" s="75"/>
      <c r="AXE80" s="75"/>
      <c r="AXF80" s="75"/>
      <c r="AXG80" s="75"/>
      <c r="AXH80" s="75"/>
      <c r="AXI80" s="75"/>
      <c r="AXJ80" s="75"/>
      <c r="AXK80" s="75"/>
      <c r="AXL80" s="75"/>
      <c r="AXM80" s="75"/>
      <c r="AXN80" s="75"/>
      <c r="AXO80" s="75"/>
      <c r="AXP80" s="75"/>
      <c r="AXQ80" s="75"/>
      <c r="AXR80" s="75"/>
      <c r="AXS80" s="75"/>
      <c r="AXT80" s="75"/>
      <c r="AXU80" s="75"/>
      <c r="AXV80" s="75"/>
      <c r="AXW80" s="75"/>
      <c r="AXX80" s="75"/>
      <c r="AXY80" s="75"/>
      <c r="AXZ80" s="75"/>
      <c r="AYA80" s="75"/>
      <c r="AYB80" s="75"/>
      <c r="AYC80" s="75"/>
      <c r="AYD80" s="75"/>
      <c r="AYE80" s="75"/>
      <c r="AYF80" s="75"/>
      <c r="AYG80" s="75"/>
      <c r="AYH80" s="75"/>
      <c r="AYI80" s="75"/>
      <c r="AYJ80" s="75"/>
      <c r="AYK80" s="75"/>
      <c r="AYL80" s="75"/>
      <c r="AYM80" s="75"/>
      <c r="AYN80" s="75"/>
      <c r="AYO80" s="75"/>
      <c r="AYP80" s="75"/>
      <c r="AYQ80" s="75"/>
      <c r="AYR80" s="75"/>
      <c r="AYS80" s="75"/>
      <c r="AYT80" s="75"/>
      <c r="AYU80" s="75"/>
      <c r="AYV80" s="75"/>
      <c r="AYW80" s="75"/>
      <c r="AYX80" s="75"/>
      <c r="AYY80" s="75"/>
      <c r="AYZ80" s="75"/>
      <c r="AZA80" s="75"/>
      <c r="AZB80" s="75"/>
      <c r="AZC80" s="75"/>
      <c r="AZD80" s="75"/>
      <c r="AZE80" s="75"/>
      <c r="AZF80" s="75"/>
      <c r="AZG80" s="75"/>
      <c r="AZH80" s="75"/>
      <c r="AZI80" s="75"/>
      <c r="AZJ80" s="75"/>
      <c r="AZK80" s="75"/>
      <c r="AZL80" s="75"/>
      <c r="AZM80" s="75"/>
      <c r="AZN80" s="75"/>
      <c r="AZO80" s="75"/>
      <c r="AZP80" s="75"/>
      <c r="AZQ80" s="75"/>
      <c r="AZR80" s="75"/>
      <c r="AZS80" s="75"/>
      <c r="AZT80" s="75"/>
      <c r="AZU80" s="75"/>
      <c r="AZV80" s="75"/>
      <c r="AZW80" s="75"/>
      <c r="AZX80" s="75"/>
      <c r="AZY80" s="75"/>
      <c r="AZZ80" s="75"/>
      <c r="BAA80" s="75"/>
      <c r="BAB80" s="75"/>
      <c r="BAC80" s="75"/>
      <c r="BAD80" s="75"/>
      <c r="BAE80" s="75"/>
      <c r="BAF80" s="75"/>
      <c r="BAG80" s="75"/>
      <c r="BAH80" s="75"/>
      <c r="BAI80" s="75"/>
      <c r="BAJ80" s="75"/>
      <c r="BAK80" s="75"/>
      <c r="BAL80" s="75"/>
      <c r="BAM80" s="75"/>
      <c r="BAN80" s="75"/>
      <c r="BAO80" s="75"/>
      <c r="BAP80" s="75"/>
      <c r="BAQ80" s="75"/>
      <c r="BAR80" s="75"/>
      <c r="BAS80" s="75"/>
      <c r="BAT80" s="75"/>
      <c r="BAU80" s="75"/>
      <c r="BAV80" s="75"/>
      <c r="BAW80" s="75"/>
      <c r="BAX80" s="75"/>
      <c r="BAY80" s="75"/>
      <c r="BAZ80" s="75"/>
      <c r="BBA80" s="75"/>
      <c r="BBB80" s="75"/>
      <c r="BBC80" s="75"/>
      <c r="BBD80" s="75"/>
      <c r="BBE80" s="75"/>
      <c r="BBF80" s="75"/>
      <c r="BBG80" s="75"/>
      <c r="BBH80" s="75"/>
      <c r="BBI80" s="75"/>
      <c r="BBJ80" s="75"/>
      <c r="BBK80" s="75"/>
      <c r="BBL80" s="75"/>
      <c r="BBM80" s="75"/>
      <c r="BBN80" s="75"/>
      <c r="BBO80" s="75"/>
      <c r="BBP80" s="75"/>
      <c r="BBQ80" s="75"/>
      <c r="BBR80" s="75"/>
      <c r="BBS80" s="75"/>
      <c r="BBT80" s="75"/>
      <c r="BBU80" s="75"/>
      <c r="BBV80" s="75"/>
      <c r="BBW80" s="75"/>
      <c r="BBX80" s="75"/>
      <c r="BBY80" s="75"/>
      <c r="BBZ80" s="75"/>
      <c r="BCA80" s="75"/>
      <c r="BCB80" s="75"/>
      <c r="BCC80" s="75"/>
      <c r="BCD80" s="75"/>
      <c r="BCE80" s="75"/>
      <c r="BCF80" s="75"/>
      <c r="BCG80" s="75"/>
      <c r="BCH80" s="75"/>
      <c r="BCI80" s="75"/>
      <c r="BCJ80" s="75"/>
      <c r="BCK80" s="75"/>
      <c r="BCL80" s="75"/>
      <c r="BCM80" s="75"/>
      <c r="BCN80" s="75"/>
      <c r="BCO80" s="75"/>
      <c r="BCP80" s="75"/>
      <c r="BCQ80" s="75"/>
      <c r="BCR80" s="75"/>
      <c r="BCS80" s="75"/>
      <c r="BCT80" s="75"/>
      <c r="BCU80" s="75"/>
      <c r="BCV80" s="75"/>
      <c r="BCW80" s="75"/>
      <c r="BCX80" s="75"/>
      <c r="BCY80" s="75"/>
      <c r="BCZ80" s="75"/>
      <c r="BDA80" s="75"/>
      <c r="BDB80" s="75"/>
      <c r="BDC80" s="75"/>
      <c r="BDD80" s="75"/>
      <c r="BDE80" s="75"/>
      <c r="BDF80" s="75"/>
      <c r="BDG80" s="75"/>
      <c r="BDH80" s="75"/>
      <c r="BDI80" s="75"/>
      <c r="BDJ80" s="75"/>
      <c r="BDK80" s="75"/>
      <c r="BDL80" s="75"/>
      <c r="BDM80" s="75"/>
      <c r="BDN80" s="75"/>
      <c r="BDO80" s="75"/>
      <c r="BDP80" s="75"/>
      <c r="BDQ80" s="75"/>
      <c r="BDR80" s="75"/>
      <c r="BDS80" s="75"/>
      <c r="BDT80" s="75"/>
      <c r="BDU80" s="75"/>
      <c r="BDV80" s="75"/>
      <c r="BDW80" s="75"/>
      <c r="BDX80" s="75"/>
      <c r="BDY80" s="75"/>
      <c r="BDZ80" s="75"/>
      <c r="BEA80" s="75"/>
      <c r="BEB80" s="75"/>
      <c r="BEC80" s="75"/>
      <c r="BED80" s="75"/>
      <c r="BEE80" s="75"/>
      <c r="BEF80" s="75"/>
      <c r="BEG80" s="75"/>
      <c r="BEH80" s="75"/>
      <c r="BEI80" s="75"/>
      <c r="BEJ80" s="75"/>
      <c r="BEK80" s="75"/>
      <c r="BEL80" s="75"/>
      <c r="BEM80" s="75"/>
      <c r="BEN80" s="75"/>
      <c r="BEO80" s="75"/>
      <c r="BEP80" s="75"/>
      <c r="BEQ80" s="75"/>
      <c r="BER80" s="75"/>
      <c r="BES80" s="75"/>
      <c r="BET80" s="75"/>
      <c r="BEU80" s="75"/>
      <c r="BEV80" s="75"/>
      <c r="BEW80" s="75"/>
      <c r="BEX80" s="75"/>
      <c r="BEY80" s="75"/>
      <c r="BEZ80" s="75"/>
      <c r="BFA80" s="75"/>
      <c r="BFB80" s="75"/>
      <c r="BFC80" s="75"/>
      <c r="BFD80" s="75"/>
      <c r="BFE80" s="75"/>
      <c r="BFF80" s="75"/>
      <c r="BFG80" s="75"/>
      <c r="BFH80" s="75"/>
      <c r="BFI80" s="75"/>
      <c r="BFJ80" s="75"/>
      <c r="BFK80" s="75"/>
      <c r="BFL80" s="75"/>
      <c r="BFM80" s="75"/>
      <c r="BFN80" s="75"/>
      <c r="BFO80" s="75"/>
      <c r="BFP80" s="75"/>
      <c r="BFQ80" s="75"/>
      <c r="BFR80" s="75"/>
      <c r="BFS80" s="75"/>
      <c r="BFT80" s="75"/>
      <c r="BFU80" s="75"/>
      <c r="BFV80" s="75"/>
      <c r="BFW80" s="75"/>
      <c r="BFX80" s="75"/>
      <c r="BFY80" s="75"/>
      <c r="BFZ80" s="75"/>
      <c r="BGA80" s="75"/>
      <c r="BGB80" s="75"/>
      <c r="BGC80" s="75"/>
      <c r="BGD80" s="75"/>
      <c r="BGE80" s="75"/>
      <c r="BGF80" s="75"/>
      <c r="BGG80" s="75"/>
      <c r="BGH80" s="75"/>
      <c r="BGI80" s="75"/>
      <c r="BGJ80" s="75"/>
      <c r="BGK80" s="75"/>
      <c r="BGL80" s="75"/>
      <c r="BGM80" s="75"/>
      <c r="BGN80" s="75"/>
      <c r="BGO80" s="75"/>
      <c r="BGP80" s="75"/>
      <c r="BGQ80" s="75"/>
      <c r="BGR80" s="75"/>
      <c r="BGS80" s="75"/>
      <c r="BGT80" s="75"/>
      <c r="BGU80" s="75"/>
      <c r="BGV80" s="75"/>
      <c r="BGW80" s="75"/>
      <c r="BGX80" s="75"/>
      <c r="BGY80" s="75"/>
      <c r="BGZ80" s="75"/>
      <c r="BHA80" s="75"/>
      <c r="BHB80" s="75"/>
      <c r="BHC80" s="75"/>
      <c r="BHD80" s="75"/>
      <c r="BHE80" s="75"/>
      <c r="BHF80" s="75"/>
      <c r="BHG80" s="75"/>
      <c r="BHH80" s="75"/>
      <c r="BHI80" s="75"/>
      <c r="BHJ80" s="75"/>
      <c r="BHK80" s="75"/>
      <c r="BHL80" s="75"/>
      <c r="BHM80" s="75"/>
      <c r="BHN80" s="75"/>
      <c r="BHO80" s="75"/>
      <c r="BHP80" s="75"/>
      <c r="BHQ80" s="75"/>
      <c r="BHR80" s="75"/>
      <c r="BHS80" s="75"/>
      <c r="BHT80" s="75"/>
      <c r="BHU80" s="75"/>
      <c r="BHV80" s="75"/>
      <c r="BHW80" s="75"/>
      <c r="BHX80" s="75"/>
      <c r="BHY80" s="75"/>
      <c r="BHZ80" s="75"/>
      <c r="BIA80" s="75"/>
      <c r="BIB80" s="75"/>
      <c r="BIC80" s="75"/>
      <c r="BID80" s="75"/>
      <c r="BIE80" s="75"/>
      <c r="BIF80" s="75"/>
      <c r="BIG80" s="75"/>
      <c r="BIH80" s="75"/>
      <c r="BII80" s="75"/>
      <c r="BIJ80" s="75"/>
      <c r="BIK80" s="75"/>
      <c r="BIL80" s="75"/>
      <c r="BIM80" s="75"/>
      <c r="BIN80" s="75"/>
      <c r="BIO80" s="75"/>
      <c r="BIP80" s="75"/>
      <c r="BIQ80" s="75"/>
      <c r="BIR80" s="75"/>
      <c r="BIS80" s="75"/>
      <c r="BIT80" s="75"/>
      <c r="BIU80" s="75"/>
      <c r="BIV80" s="75"/>
      <c r="BIW80" s="75"/>
      <c r="BIX80" s="75"/>
      <c r="BIY80" s="75"/>
      <c r="BIZ80" s="75"/>
      <c r="BJA80" s="75"/>
      <c r="BJB80" s="75"/>
      <c r="BJC80" s="75"/>
      <c r="BJD80" s="75"/>
      <c r="BJE80" s="75"/>
      <c r="BJF80" s="75"/>
      <c r="BJG80" s="75"/>
      <c r="BJH80" s="75"/>
      <c r="BJI80" s="75"/>
      <c r="BJJ80" s="75"/>
      <c r="BJK80" s="75"/>
      <c r="BJL80" s="75"/>
      <c r="BJM80" s="75"/>
      <c r="BJN80" s="75"/>
      <c r="BJO80" s="75"/>
      <c r="BJP80" s="75"/>
      <c r="BJQ80" s="75"/>
      <c r="BJR80" s="75"/>
      <c r="BJS80" s="75"/>
      <c r="BJT80" s="75"/>
      <c r="BJU80" s="75"/>
      <c r="BJV80" s="75"/>
      <c r="BJW80" s="75"/>
      <c r="BJX80" s="75"/>
      <c r="BJY80" s="75"/>
      <c r="BJZ80" s="75"/>
      <c r="BKA80" s="75"/>
      <c r="BKB80" s="75"/>
      <c r="BKC80" s="75"/>
      <c r="BKD80" s="75"/>
      <c r="BKE80" s="75"/>
      <c r="BKF80" s="75"/>
      <c r="BKG80" s="75"/>
      <c r="BKH80" s="75"/>
      <c r="BKI80" s="75"/>
      <c r="BKJ80" s="75"/>
      <c r="BKK80" s="75"/>
      <c r="BKL80" s="75"/>
      <c r="BKM80" s="75"/>
      <c r="BKN80" s="75"/>
      <c r="BKO80" s="75"/>
      <c r="BKP80" s="75"/>
      <c r="BKQ80" s="75"/>
      <c r="BKR80" s="75"/>
      <c r="BKS80" s="75"/>
      <c r="BKT80" s="75"/>
      <c r="BKU80" s="75"/>
      <c r="BKV80" s="75"/>
      <c r="BKW80" s="75"/>
      <c r="BKX80" s="75"/>
      <c r="BKY80" s="75"/>
      <c r="BKZ80" s="75"/>
      <c r="BLA80" s="75"/>
      <c r="BLB80" s="75"/>
      <c r="BLC80" s="75"/>
      <c r="BLD80" s="75"/>
      <c r="BLE80" s="75"/>
      <c r="BLF80" s="75"/>
      <c r="BLG80" s="75"/>
      <c r="BLH80" s="75"/>
      <c r="BLI80" s="75"/>
      <c r="BLJ80" s="75"/>
      <c r="BLK80" s="75"/>
      <c r="BLL80" s="75"/>
      <c r="BLM80" s="75"/>
      <c r="BLN80" s="75"/>
      <c r="BLO80" s="75"/>
      <c r="BLP80" s="75"/>
      <c r="BLQ80" s="75"/>
      <c r="BLR80" s="75"/>
      <c r="BLS80" s="75"/>
      <c r="BLT80" s="75"/>
      <c r="BLU80" s="75"/>
      <c r="BLV80" s="75"/>
      <c r="BLW80" s="75"/>
      <c r="BLX80" s="75"/>
      <c r="BLY80" s="75"/>
      <c r="BLZ80" s="75"/>
      <c r="BMA80" s="75"/>
      <c r="BMB80" s="75"/>
      <c r="BMC80" s="75"/>
      <c r="BMD80" s="75"/>
      <c r="BME80" s="75"/>
      <c r="BMF80" s="75"/>
      <c r="BMG80" s="75"/>
      <c r="BMH80" s="75"/>
      <c r="BMI80" s="75"/>
      <c r="BMJ80" s="75"/>
      <c r="BMK80" s="75"/>
      <c r="BML80" s="75"/>
      <c r="BMM80" s="75"/>
      <c r="BMN80" s="75"/>
      <c r="BMO80" s="75"/>
      <c r="BMP80" s="75"/>
      <c r="BMQ80" s="75"/>
      <c r="BMR80" s="75"/>
      <c r="BMS80" s="75"/>
      <c r="BMT80" s="75"/>
      <c r="BMU80" s="75"/>
      <c r="BMV80" s="75"/>
      <c r="BMW80" s="75"/>
      <c r="BMX80" s="75"/>
      <c r="BMY80" s="75"/>
      <c r="BMZ80" s="75"/>
      <c r="BNA80" s="75"/>
      <c r="BNB80" s="75"/>
      <c r="BNC80" s="75"/>
      <c r="BND80" s="75"/>
      <c r="BNE80" s="75"/>
      <c r="BNF80" s="75"/>
      <c r="BNG80" s="75"/>
      <c r="BNH80" s="75"/>
      <c r="BNI80" s="75"/>
      <c r="BNJ80" s="75"/>
      <c r="BNK80" s="75"/>
      <c r="BNL80" s="75"/>
      <c r="BNM80" s="75"/>
      <c r="BNN80" s="75"/>
      <c r="BNO80" s="75"/>
      <c r="BNP80" s="75"/>
      <c r="BNQ80" s="75"/>
      <c r="BNR80" s="75"/>
      <c r="BNS80" s="75"/>
      <c r="BNT80" s="75"/>
      <c r="BNU80" s="75"/>
      <c r="BNV80" s="75"/>
      <c r="BNW80" s="75"/>
      <c r="BNX80" s="75"/>
      <c r="BNY80" s="75"/>
      <c r="BNZ80" s="75"/>
      <c r="BOA80" s="75"/>
      <c r="BOB80" s="75"/>
      <c r="BOC80" s="75"/>
      <c r="BOD80" s="75"/>
      <c r="BOE80" s="75"/>
      <c r="BOF80" s="75"/>
      <c r="BOG80" s="75"/>
      <c r="BOH80" s="75"/>
      <c r="BOI80" s="75"/>
      <c r="BOJ80" s="75"/>
      <c r="BOK80" s="75"/>
      <c r="BOL80" s="75"/>
      <c r="BOM80" s="75"/>
      <c r="BON80" s="75"/>
      <c r="BOO80" s="75"/>
      <c r="BOP80" s="75"/>
      <c r="BOQ80" s="75"/>
      <c r="BOR80" s="75"/>
      <c r="BOS80" s="75"/>
      <c r="BOT80" s="75"/>
      <c r="BOU80" s="75"/>
      <c r="BOV80" s="75"/>
      <c r="BOW80" s="75"/>
      <c r="BOX80" s="75"/>
      <c r="BOY80" s="75"/>
      <c r="BOZ80" s="75"/>
      <c r="BPA80" s="75"/>
      <c r="BPB80" s="75"/>
      <c r="BPC80" s="75"/>
      <c r="BPD80" s="75"/>
      <c r="BPE80" s="75"/>
      <c r="BPF80" s="75"/>
      <c r="BPG80" s="75"/>
      <c r="BPH80" s="75"/>
      <c r="BPI80" s="75"/>
      <c r="BPJ80" s="75"/>
      <c r="BPK80" s="75"/>
      <c r="BPL80" s="75"/>
      <c r="BPM80" s="75"/>
      <c r="BPN80" s="75"/>
      <c r="BPO80" s="75"/>
      <c r="BPP80" s="75"/>
      <c r="BPQ80" s="75"/>
      <c r="BPR80" s="75"/>
      <c r="BPS80" s="75"/>
      <c r="BPT80" s="75"/>
      <c r="BPU80" s="75"/>
      <c r="BPV80" s="75"/>
      <c r="BPW80" s="75"/>
      <c r="BPX80" s="75"/>
      <c r="BPY80" s="75"/>
      <c r="BPZ80" s="75"/>
      <c r="BQA80" s="75"/>
      <c r="BQB80" s="75"/>
      <c r="BQC80" s="75"/>
      <c r="BQD80" s="75"/>
      <c r="BQE80" s="75"/>
      <c r="BQF80" s="75"/>
      <c r="BQG80" s="75"/>
      <c r="BQH80" s="75"/>
      <c r="BQI80" s="75"/>
      <c r="BQJ80" s="75"/>
      <c r="BQK80" s="75"/>
      <c r="BQL80" s="75"/>
      <c r="BQM80" s="75"/>
      <c r="BQN80" s="75"/>
      <c r="BQO80" s="75"/>
      <c r="BQP80" s="75"/>
      <c r="BQQ80" s="75"/>
      <c r="BQR80" s="75"/>
      <c r="BQS80" s="75"/>
      <c r="BQT80" s="75"/>
      <c r="BQU80" s="75"/>
      <c r="BQV80" s="75"/>
      <c r="BQW80" s="75"/>
      <c r="BQX80" s="75"/>
      <c r="BQY80" s="75"/>
      <c r="BQZ80" s="75"/>
      <c r="BRA80" s="75"/>
      <c r="BRB80" s="75"/>
      <c r="BRC80" s="75"/>
      <c r="BRD80" s="75"/>
      <c r="BRE80" s="75"/>
      <c r="BRF80" s="75"/>
      <c r="BRG80" s="75"/>
      <c r="BRH80" s="75"/>
      <c r="BRI80" s="75"/>
      <c r="BRJ80" s="75"/>
      <c r="BRK80" s="75"/>
      <c r="BRL80" s="75"/>
      <c r="BRM80" s="75"/>
      <c r="BRN80" s="75"/>
      <c r="BRO80" s="75"/>
      <c r="BRP80" s="75"/>
      <c r="BRQ80" s="75"/>
      <c r="BRR80" s="75"/>
      <c r="BRS80" s="75"/>
      <c r="BRT80" s="75"/>
      <c r="BRU80" s="75"/>
      <c r="BRV80" s="75"/>
      <c r="BRW80" s="75"/>
      <c r="BRX80" s="75"/>
      <c r="BRY80" s="75"/>
      <c r="BRZ80" s="75"/>
      <c r="BSA80" s="75"/>
      <c r="BSB80" s="75"/>
      <c r="BSC80" s="75"/>
      <c r="BSD80" s="75"/>
      <c r="BSE80" s="75"/>
      <c r="BSF80" s="75"/>
      <c r="BSG80" s="75"/>
      <c r="BSH80" s="75"/>
      <c r="BSI80" s="75"/>
      <c r="BSJ80" s="75"/>
      <c r="BSK80" s="75"/>
      <c r="BSL80" s="75"/>
      <c r="BSM80" s="75"/>
      <c r="BSN80" s="75"/>
      <c r="BSO80" s="75"/>
      <c r="BSP80" s="75"/>
      <c r="BSQ80" s="75"/>
      <c r="BSR80" s="75"/>
      <c r="BSS80" s="75"/>
      <c r="BST80" s="75"/>
      <c r="BSU80" s="75"/>
      <c r="BSV80" s="75"/>
      <c r="BSW80" s="75"/>
      <c r="BSX80" s="75"/>
      <c r="BSY80" s="75"/>
      <c r="BSZ80" s="75"/>
      <c r="BTA80" s="75"/>
      <c r="BTB80" s="75"/>
      <c r="BTC80" s="75"/>
      <c r="BTD80" s="75"/>
      <c r="BTE80" s="75"/>
      <c r="BTF80" s="75"/>
      <c r="BTG80" s="75"/>
      <c r="BTH80" s="75"/>
      <c r="BTI80" s="75"/>
      <c r="BTJ80" s="75"/>
      <c r="BTK80" s="75"/>
      <c r="BTL80" s="75"/>
      <c r="BTM80" s="75"/>
      <c r="BTN80" s="75"/>
      <c r="BTO80" s="75"/>
      <c r="BTP80" s="75"/>
      <c r="BTQ80" s="75"/>
      <c r="BTR80" s="75"/>
      <c r="BTS80" s="75"/>
      <c r="BTT80" s="75"/>
      <c r="BTU80" s="75"/>
      <c r="BTV80" s="75"/>
      <c r="BTW80" s="75"/>
      <c r="BTX80" s="75"/>
      <c r="BTY80" s="75"/>
      <c r="BTZ80" s="75"/>
      <c r="BUA80" s="75"/>
      <c r="BUB80" s="75"/>
      <c r="BUC80" s="75"/>
      <c r="BUD80" s="75"/>
      <c r="BUE80" s="75"/>
      <c r="BUF80" s="75"/>
      <c r="BUG80" s="75"/>
      <c r="BUH80" s="75"/>
      <c r="BUI80" s="75"/>
      <c r="BUJ80" s="75"/>
      <c r="BUK80" s="75"/>
      <c r="BUL80" s="75"/>
      <c r="BUM80" s="75"/>
      <c r="BUN80" s="75"/>
      <c r="BUO80" s="75"/>
      <c r="BUP80" s="75"/>
      <c r="BUQ80" s="75"/>
      <c r="BUR80" s="75"/>
      <c r="BUS80" s="75"/>
      <c r="BUT80" s="75"/>
      <c r="BUU80" s="75"/>
      <c r="BUV80" s="75"/>
      <c r="BUW80" s="75"/>
      <c r="BUX80" s="75"/>
      <c r="BUY80" s="75"/>
      <c r="BUZ80" s="75"/>
      <c r="BVA80" s="75"/>
      <c r="BVB80" s="75"/>
      <c r="BVC80" s="75"/>
      <c r="BVD80" s="75"/>
      <c r="BVE80" s="75"/>
      <c r="BVF80" s="75"/>
      <c r="BVG80" s="75"/>
      <c r="BVH80" s="75"/>
      <c r="BVI80" s="75"/>
      <c r="BVJ80" s="75"/>
      <c r="BVK80" s="75"/>
      <c r="BVL80" s="75"/>
      <c r="BVM80" s="75"/>
      <c r="BVN80" s="75"/>
      <c r="BVO80" s="75"/>
      <c r="BVP80" s="75"/>
      <c r="BVQ80" s="75"/>
      <c r="BVR80" s="75"/>
      <c r="BVS80" s="75"/>
      <c r="BVT80" s="75"/>
      <c r="BVU80" s="75"/>
      <c r="BVV80" s="75"/>
      <c r="BVW80" s="75"/>
      <c r="BVX80" s="75"/>
      <c r="BVY80" s="75"/>
      <c r="BVZ80" s="75"/>
      <c r="BWA80" s="75"/>
      <c r="BWB80" s="75"/>
      <c r="BWC80" s="75"/>
      <c r="BWD80" s="75"/>
      <c r="BWE80" s="75"/>
      <c r="BWF80" s="75"/>
      <c r="BWG80" s="75"/>
      <c r="BWH80" s="75"/>
      <c r="BWI80" s="75"/>
      <c r="BWJ80" s="75"/>
      <c r="BWK80" s="75"/>
      <c r="BWL80" s="75"/>
      <c r="BWM80" s="75"/>
      <c r="BWN80" s="75"/>
      <c r="BWO80" s="75"/>
      <c r="BWP80" s="75"/>
      <c r="BWQ80" s="75"/>
      <c r="BWR80" s="75"/>
      <c r="BWS80" s="75"/>
      <c r="BWT80" s="75"/>
      <c r="BWU80" s="75"/>
      <c r="BWV80" s="75"/>
      <c r="BWW80" s="75"/>
      <c r="BWX80" s="75"/>
      <c r="BWY80" s="75"/>
      <c r="BWZ80" s="75"/>
      <c r="BXA80" s="75"/>
      <c r="BXB80" s="75"/>
      <c r="BXC80" s="75"/>
      <c r="BXD80" s="75"/>
      <c r="BXE80" s="75"/>
      <c r="BXF80" s="75"/>
      <c r="BXG80" s="75"/>
      <c r="BXH80" s="75"/>
      <c r="BXI80" s="75"/>
      <c r="BXJ80" s="75"/>
      <c r="BXK80" s="75"/>
      <c r="BXL80" s="75"/>
      <c r="BXM80" s="75"/>
      <c r="BXN80" s="75"/>
      <c r="BXO80" s="75"/>
      <c r="BXP80" s="75"/>
      <c r="BXQ80" s="75"/>
      <c r="BXR80" s="75"/>
      <c r="BXS80" s="75"/>
      <c r="BXT80" s="75"/>
      <c r="BXU80" s="75"/>
      <c r="BXV80" s="75"/>
      <c r="BXW80" s="75"/>
      <c r="BXX80" s="75"/>
      <c r="BXY80" s="75"/>
      <c r="BXZ80" s="75"/>
      <c r="BYA80" s="75"/>
      <c r="BYB80" s="75"/>
      <c r="BYC80" s="75"/>
      <c r="BYD80" s="75"/>
      <c r="BYE80" s="75"/>
      <c r="BYF80" s="75"/>
      <c r="BYG80" s="75"/>
      <c r="BYH80" s="75"/>
      <c r="BYI80" s="75"/>
      <c r="BYJ80" s="75"/>
      <c r="BYK80" s="75"/>
      <c r="BYL80" s="75"/>
      <c r="BYM80" s="75"/>
      <c r="BYN80" s="75"/>
      <c r="BYO80" s="75"/>
      <c r="BYP80" s="75"/>
      <c r="BYQ80" s="75"/>
      <c r="BYR80" s="75"/>
      <c r="BYS80" s="75"/>
      <c r="BYT80" s="75"/>
      <c r="BYU80" s="75"/>
      <c r="BYV80" s="75"/>
      <c r="BYW80" s="75"/>
      <c r="BYX80" s="75"/>
      <c r="BYY80" s="75"/>
      <c r="BYZ80" s="75"/>
      <c r="BZA80" s="75"/>
      <c r="BZB80" s="75"/>
      <c r="BZC80" s="75"/>
      <c r="BZD80" s="75"/>
      <c r="BZE80" s="75"/>
      <c r="BZF80" s="75"/>
      <c r="BZG80" s="75"/>
      <c r="BZH80" s="75"/>
      <c r="BZI80" s="75"/>
      <c r="BZJ80" s="75"/>
      <c r="BZK80" s="75"/>
      <c r="BZL80" s="75"/>
      <c r="BZM80" s="75"/>
      <c r="BZN80" s="75"/>
      <c r="BZO80" s="75"/>
      <c r="BZP80" s="75"/>
      <c r="BZQ80" s="75"/>
      <c r="BZR80" s="75"/>
      <c r="BZS80" s="75"/>
      <c r="BZT80" s="75"/>
      <c r="BZU80" s="75"/>
      <c r="BZV80" s="75"/>
      <c r="BZW80" s="75"/>
      <c r="BZX80" s="75"/>
      <c r="BZY80" s="75"/>
      <c r="BZZ80" s="75"/>
      <c r="CAA80" s="75"/>
      <c r="CAB80" s="75"/>
      <c r="CAC80" s="75"/>
      <c r="CAD80" s="75"/>
      <c r="CAE80" s="75"/>
      <c r="CAF80" s="75"/>
      <c r="CAG80" s="75"/>
      <c r="CAH80" s="75"/>
      <c r="CAI80" s="75"/>
      <c r="CAJ80" s="75"/>
      <c r="CAK80" s="75"/>
      <c r="CAL80" s="75"/>
      <c r="CAM80" s="75"/>
      <c r="CAN80" s="75"/>
      <c r="CAO80" s="75"/>
      <c r="CAP80" s="75"/>
      <c r="CAQ80" s="75"/>
      <c r="CAR80" s="75"/>
      <c r="CAS80" s="75"/>
      <c r="CAT80" s="75"/>
      <c r="CAU80" s="75"/>
      <c r="CAV80" s="75"/>
      <c r="CAW80" s="75"/>
      <c r="CAX80" s="75"/>
      <c r="CAY80" s="75"/>
      <c r="CAZ80" s="75"/>
      <c r="CBA80" s="75"/>
      <c r="CBB80" s="75"/>
      <c r="CBC80" s="75"/>
      <c r="CBD80" s="75"/>
      <c r="CBE80" s="75"/>
      <c r="CBF80" s="75"/>
      <c r="CBG80" s="75"/>
      <c r="CBH80" s="75"/>
      <c r="CBI80" s="75"/>
      <c r="CBJ80" s="75"/>
      <c r="CBK80" s="75"/>
      <c r="CBL80" s="75"/>
      <c r="CBM80" s="75"/>
      <c r="CBN80" s="75"/>
      <c r="CBO80" s="75"/>
      <c r="CBP80" s="75"/>
      <c r="CBQ80" s="75"/>
      <c r="CBR80" s="75"/>
      <c r="CBS80" s="75"/>
      <c r="CBT80" s="75"/>
      <c r="CBU80" s="75"/>
      <c r="CBV80" s="75"/>
      <c r="CBW80" s="75"/>
      <c r="CBX80" s="75"/>
      <c r="CBY80" s="75"/>
      <c r="CBZ80" s="75"/>
      <c r="CCA80" s="75"/>
      <c r="CCB80" s="75"/>
      <c r="CCC80" s="75"/>
      <c r="CCD80" s="75"/>
      <c r="CCE80" s="75"/>
      <c r="CCF80" s="75"/>
      <c r="CCG80" s="75"/>
      <c r="CCH80" s="75"/>
      <c r="CCI80" s="75"/>
      <c r="CCJ80" s="75"/>
      <c r="CCK80" s="75"/>
      <c r="CCL80" s="75"/>
      <c r="CCM80" s="75"/>
      <c r="CCN80" s="75"/>
      <c r="CCO80" s="75"/>
      <c r="CCP80" s="75"/>
      <c r="CCQ80" s="75"/>
      <c r="CCR80" s="75"/>
      <c r="CCS80" s="75"/>
      <c r="CCT80" s="75"/>
      <c r="CCU80" s="75"/>
      <c r="CCV80" s="75"/>
      <c r="CCW80" s="75"/>
      <c r="CCX80" s="75"/>
      <c r="CCY80" s="75"/>
      <c r="CCZ80" s="75"/>
      <c r="CDA80" s="75"/>
      <c r="CDB80" s="75"/>
      <c r="CDC80" s="75"/>
      <c r="CDD80" s="75"/>
      <c r="CDE80" s="75"/>
      <c r="CDF80" s="75"/>
      <c r="CDG80" s="75"/>
      <c r="CDH80" s="75"/>
      <c r="CDI80" s="75"/>
      <c r="CDJ80" s="75"/>
      <c r="CDK80" s="75"/>
      <c r="CDL80" s="75"/>
      <c r="CDM80" s="75"/>
      <c r="CDN80" s="75"/>
      <c r="CDO80" s="75"/>
      <c r="CDP80" s="75"/>
      <c r="CDQ80" s="75"/>
      <c r="CDR80" s="75"/>
      <c r="CDS80" s="75"/>
      <c r="CDT80" s="75"/>
      <c r="CDU80" s="75"/>
      <c r="CDV80" s="75"/>
      <c r="CDW80" s="75"/>
      <c r="CDX80" s="75"/>
      <c r="CDY80" s="75"/>
      <c r="CDZ80" s="75"/>
      <c r="CEA80" s="75"/>
      <c r="CEB80" s="75"/>
      <c r="CEC80" s="75"/>
      <c r="CED80" s="75"/>
      <c r="CEE80" s="75"/>
      <c r="CEF80" s="75"/>
      <c r="CEG80" s="75"/>
      <c r="CEH80" s="75"/>
      <c r="CEI80" s="75"/>
      <c r="CEJ80" s="75"/>
      <c r="CEK80" s="75"/>
      <c r="CEL80" s="75"/>
      <c r="CEM80" s="75"/>
      <c r="CEN80" s="75"/>
      <c r="CEO80" s="75"/>
      <c r="CEP80" s="75"/>
      <c r="CEQ80" s="75"/>
      <c r="CER80" s="75"/>
      <c r="CES80" s="75"/>
      <c r="CET80" s="75"/>
      <c r="CEU80" s="75"/>
      <c r="CEV80" s="75"/>
      <c r="CEW80" s="75"/>
      <c r="CEX80" s="75"/>
      <c r="CEY80" s="75"/>
      <c r="CEZ80" s="75"/>
      <c r="CFA80" s="75"/>
      <c r="CFB80" s="75"/>
      <c r="CFC80" s="75"/>
      <c r="CFD80" s="75"/>
      <c r="CFE80" s="75"/>
      <c r="CFF80" s="75"/>
      <c r="CFG80" s="75"/>
      <c r="CFH80" s="75"/>
      <c r="CFI80" s="75"/>
      <c r="CFJ80" s="75"/>
      <c r="CFK80" s="75"/>
      <c r="CFL80" s="75"/>
      <c r="CFM80" s="75"/>
      <c r="CFN80" s="75"/>
      <c r="CFO80" s="75"/>
      <c r="CFP80" s="75"/>
      <c r="CFQ80" s="75"/>
      <c r="CFR80" s="75"/>
      <c r="CFS80" s="75"/>
      <c r="CFT80" s="75"/>
      <c r="CFU80" s="75"/>
      <c r="CFV80" s="75"/>
      <c r="CFW80" s="75"/>
      <c r="CFX80" s="75"/>
      <c r="CFY80" s="75"/>
      <c r="CFZ80" s="75"/>
      <c r="CGA80" s="75"/>
      <c r="CGB80" s="75"/>
      <c r="CGC80" s="75"/>
      <c r="CGD80" s="75"/>
      <c r="CGE80" s="75"/>
      <c r="CGF80" s="75"/>
      <c r="CGG80" s="75"/>
      <c r="CGH80" s="75"/>
      <c r="CGI80" s="75"/>
      <c r="CGJ80" s="75"/>
      <c r="CGK80" s="75"/>
      <c r="CGL80" s="75"/>
      <c r="CGM80" s="75"/>
      <c r="CGN80" s="75"/>
      <c r="CGO80" s="75"/>
      <c r="CGP80" s="75"/>
      <c r="CGQ80" s="75"/>
      <c r="CGR80" s="75"/>
      <c r="CGS80" s="75"/>
      <c r="CGT80" s="75"/>
      <c r="CGU80" s="75"/>
      <c r="CGV80" s="75"/>
      <c r="CGW80" s="75"/>
      <c r="CGX80" s="75"/>
      <c r="CGY80" s="75"/>
      <c r="CGZ80" s="75"/>
      <c r="CHA80" s="75"/>
      <c r="CHB80" s="75"/>
      <c r="CHC80" s="75"/>
      <c r="CHD80" s="75"/>
      <c r="CHE80" s="75"/>
      <c r="CHF80" s="75"/>
      <c r="CHG80" s="75"/>
      <c r="CHH80" s="75"/>
      <c r="CHI80" s="75"/>
      <c r="CHJ80" s="75"/>
      <c r="CHK80" s="75"/>
      <c r="CHL80" s="75"/>
      <c r="CHM80" s="75"/>
      <c r="CHN80" s="75"/>
      <c r="CHO80" s="75"/>
      <c r="CHP80" s="75"/>
      <c r="CHQ80" s="75"/>
      <c r="CHR80" s="75"/>
      <c r="CHS80" s="75"/>
      <c r="CHT80" s="75"/>
      <c r="CHU80" s="75"/>
      <c r="CHV80" s="75"/>
      <c r="CHW80" s="75"/>
      <c r="CHX80" s="75"/>
      <c r="CHY80" s="75"/>
      <c r="CHZ80" s="75"/>
      <c r="CIA80" s="75"/>
      <c r="CIB80" s="75"/>
      <c r="CIC80" s="75"/>
      <c r="CID80" s="75"/>
      <c r="CIE80" s="75"/>
      <c r="CIF80" s="75"/>
      <c r="CIG80" s="75"/>
      <c r="CIH80" s="75"/>
      <c r="CII80" s="75"/>
      <c r="CIJ80" s="75"/>
      <c r="CIK80" s="75"/>
      <c r="CIL80" s="75"/>
      <c r="CIM80" s="75"/>
      <c r="CIN80" s="75"/>
      <c r="CIO80" s="75"/>
      <c r="CIP80" s="75"/>
      <c r="CIQ80" s="75"/>
      <c r="CIR80" s="75"/>
      <c r="CIS80" s="75"/>
      <c r="CIT80" s="75"/>
      <c r="CIU80" s="75"/>
      <c r="CIV80" s="75"/>
      <c r="CIW80" s="75"/>
      <c r="CIX80" s="75"/>
      <c r="CIY80" s="75"/>
      <c r="CIZ80" s="75"/>
      <c r="CJA80" s="75"/>
      <c r="CJB80" s="75"/>
      <c r="CJC80" s="75"/>
      <c r="CJD80" s="75"/>
      <c r="CJE80" s="75"/>
      <c r="CJF80" s="75"/>
      <c r="CJG80" s="75"/>
      <c r="CJH80" s="75"/>
      <c r="CJI80" s="75"/>
      <c r="CJJ80" s="75"/>
      <c r="CJK80" s="75"/>
      <c r="CJL80" s="75"/>
      <c r="CJM80" s="75"/>
      <c r="CJN80" s="75"/>
      <c r="CJO80" s="75"/>
      <c r="CJP80" s="75"/>
      <c r="CJQ80" s="75"/>
      <c r="CJR80" s="75"/>
      <c r="CJS80" s="75"/>
      <c r="CJT80" s="75"/>
      <c r="CJU80" s="75"/>
      <c r="CJV80" s="75"/>
      <c r="CJW80" s="75"/>
      <c r="CJX80" s="75"/>
      <c r="CJY80" s="75"/>
      <c r="CJZ80" s="75"/>
      <c r="CKA80" s="75"/>
      <c r="CKB80" s="75"/>
      <c r="CKC80" s="75"/>
      <c r="CKD80" s="75"/>
      <c r="CKE80" s="75"/>
      <c r="CKF80" s="75"/>
      <c r="CKG80" s="75"/>
      <c r="CKH80" s="75"/>
      <c r="CKI80" s="75"/>
      <c r="CKJ80" s="75"/>
      <c r="CKK80" s="75"/>
      <c r="CKL80" s="75"/>
      <c r="CKM80" s="75"/>
      <c r="CKN80" s="75"/>
      <c r="CKO80" s="75"/>
      <c r="CKP80" s="75"/>
      <c r="CKQ80" s="75"/>
      <c r="CKR80" s="75"/>
      <c r="CKS80" s="75"/>
      <c r="CKT80" s="75"/>
      <c r="CKU80" s="75"/>
      <c r="CKV80" s="75"/>
      <c r="CKW80" s="75"/>
      <c r="CKX80" s="75"/>
      <c r="CKY80" s="75"/>
      <c r="CKZ80" s="75"/>
      <c r="CLA80" s="75"/>
      <c r="CLB80" s="75"/>
      <c r="CLC80" s="75"/>
      <c r="CLD80" s="75"/>
      <c r="CLE80" s="75"/>
      <c r="CLF80" s="75"/>
      <c r="CLG80" s="75"/>
      <c r="CLH80" s="75"/>
      <c r="CLI80" s="75"/>
      <c r="CLJ80" s="75"/>
      <c r="CLK80" s="75"/>
      <c r="CLL80" s="75"/>
      <c r="CLM80" s="75"/>
      <c r="CLN80" s="75"/>
      <c r="CLO80" s="75"/>
      <c r="CLP80" s="75"/>
      <c r="CLQ80" s="75"/>
      <c r="CLR80" s="75"/>
      <c r="CLS80" s="75"/>
      <c r="CLT80" s="75"/>
      <c r="CLU80" s="75"/>
      <c r="CLV80" s="75"/>
      <c r="CLW80" s="75"/>
      <c r="CLX80" s="75"/>
      <c r="CLY80" s="75"/>
      <c r="CLZ80" s="75"/>
      <c r="CMA80" s="75"/>
      <c r="CMB80" s="75"/>
      <c r="CMC80" s="75"/>
      <c r="CMD80" s="75"/>
      <c r="CME80" s="75"/>
      <c r="CMF80" s="75"/>
      <c r="CMG80" s="75"/>
      <c r="CMH80" s="75"/>
      <c r="CMI80" s="75"/>
      <c r="CMJ80" s="75"/>
      <c r="CMK80" s="75"/>
      <c r="CML80" s="75"/>
      <c r="CMM80" s="75"/>
      <c r="CMN80" s="75"/>
      <c r="CMO80" s="75"/>
      <c r="CMP80" s="75"/>
      <c r="CMQ80" s="75"/>
      <c r="CMR80" s="75"/>
      <c r="CMS80" s="75"/>
      <c r="CMT80" s="75"/>
      <c r="CMU80" s="75"/>
      <c r="CMV80" s="75"/>
      <c r="CMW80" s="75"/>
      <c r="CMX80" s="75"/>
      <c r="CMY80" s="75"/>
      <c r="CMZ80" s="75"/>
      <c r="CNA80" s="75"/>
      <c r="CNB80" s="75"/>
      <c r="CNC80" s="75"/>
      <c r="CND80" s="75"/>
      <c r="CNE80" s="75"/>
      <c r="CNF80" s="75"/>
      <c r="CNG80" s="75"/>
      <c r="CNH80" s="75"/>
      <c r="CNI80" s="75"/>
      <c r="CNJ80" s="75"/>
      <c r="CNK80" s="75"/>
      <c r="CNL80" s="75"/>
      <c r="CNM80" s="75"/>
      <c r="CNN80" s="75"/>
      <c r="CNO80" s="75"/>
      <c r="CNP80" s="75"/>
      <c r="CNQ80" s="75"/>
      <c r="CNR80" s="75"/>
      <c r="CNS80" s="75"/>
      <c r="CNT80" s="75"/>
      <c r="CNU80" s="75"/>
      <c r="CNV80" s="75"/>
      <c r="CNW80" s="75"/>
      <c r="CNX80" s="75"/>
      <c r="CNY80" s="75"/>
      <c r="CNZ80" s="75"/>
      <c r="COA80" s="75"/>
      <c r="COB80" s="75"/>
      <c r="COC80" s="75"/>
      <c r="COD80" s="75"/>
      <c r="COE80" s="75"/>
      <c r="COF80" s="75"/>
      <c r="COG80" s="75"/>
      <c r="COH80" s="75"/>
      <c r="COI80" s="75"/>
      <c r="COJ80" s="75"/>
      <c r="COK80" s="75"/>
      <c r="COL80" s="75"/>
      <c r="COM80" s="75"/>
      <c r="CON80" s="75"/>
      <c r="COO80" s="75"/>
      <c r="COP80" s="75"/>
      <c r="COQ80" s="75"/>
      <c r="COR80" s="75"/>
      <c r="COS80" s="75"/>
      <c r="COT80" s="75"/>
      <c r="COU80" s="75"/>
      <c r="COV80" s="75"/>
      <c r="COW80" s="75"/>
      <c r="COX80" s="75"/>
      <c r="COY80" s="75"/>
      <c r="COZ80" s="75"/>
      <c r="CPA80" s="75"/>
      <c r="CPB80" s="75"/>
      <c r="CPC80" s="75"/>
      <c r="CPD80" s="75"/>
      <c r="CPE80" s="75"/>
      <c r="CPF80" s="75"/>
      <c r="CPG80" s="75"/>
      <c r="CPH80" s="75"/>
      <c r="CPI80" s="75"/>
      <c r="CPJ80" s="75"/>
      <c r="CPK80" s="75"/>
      <c r="CPL80" s="75"/>
      <c r="CPM80" s="75"/>
      <c r="CPN80" s="75"/>
      <c r="CPO80" s="75"/>
      <c r="CPP80" s="75"/>
      <c r="CPQ80" s="75"/>
      <c r="CPR80" s="75"/>
      <c r="CPS80" s="75"/>
      <c r="CPT80" s="75"/>
      <c r="CPU80" s="75"/>
      <c r="CPV80" s="75"/>
      <c r="CPW80" s="75"/>
      <c r="CPX80" s="75"/>
      <c r="CPY80" s="75"/>
      <c r="CPZ80" s="75"/>
      <c r="CQA80" s="75"/>
      <c r="CQB80" s="75"/>
      <c r="CQC80" s="75"/>
      <c r="CQD80" s="75"/>
      <c r="CQE80" s="75"/>
      <c r="CQF80" s="75"/>
      <c r="CQG80" s="75"/>
      <c r="CQH80" s="75"/>
      <c r="CQI80" s="75"/>
      <c r="CQJ80" s="75"/>
      <c r="CQK80" s="75"/>
      <c r="CQL80" s="75"/>
      <c r="CQM80" s="75"/>
      <c r="CQN80" s="75"/>
      <c r="CQO80" s="75"/>
      <c r="CQP80" s="75"/>
      <c r="CQQ80" s="75"/>
      <c r="CQR80" s="75"/>
      <c r="CQS80" s="75"/>
      <c r="CQT80" s="75"/>
      <c r="CQU80" s="75"/>
      <c r="CQV80" s="75"/>
      <c r="CQW80" s="75"/>
      <c r="CQX80" s="75"/>
      <c r="CQY80" s="75"/>
      <c r="CQZ80" s="75"/>
      <c r="CRA80" s="75"/>
      <c r="CRB80" s="75"/>
      <c r="CRC80" s="75"/>
      <c r="CRD80" s="75"/>
      <c r="CRE80" s="75"/>
      <c r="CRF80" s="75"/>
      <c r="CRG80" s="75"/>
      <c r="CRH80" s="75"/>
      <c r="CRI80" s="75"/>
      <c r="CRJ80" s="75"/>
      <c r="CRK80" s="75"/>
      <c r="CRL80" s="75"/>
      <c r="CRM80" s="75"/>
      <c r="CRN80" s="75"/>
      <c r="CRO80" s="75"/>
      <c r="CRP80" s="75"/>
      <c r="CRQ80" s="75"/>
      <c r="CRR80" s="75"/>
      <c r="CRS80" s="75"/>
      <c r="CRT80" s="75"/>
      <c r="CRU80" s="75"/>
      <c r="CRV80" s="75"/>
      <c r="CRW80" s="75"/>
      <c r="CRX80" s="75"/>
      <c r="CRY80" s="75"/>
      <c r="CRZ80" s="75"/>
      <c r="CSA80" s="75"/>
      <c r="CSB80" s="75"/>
      <c r="CSC80" s="75"/>
      <c r="CSD80" s="75"/>
      <c r="CSE80" s="75"/>
      <c r="CSF80" s="75"/>
      <c r="CSG80" s="75"/>
      <c r="CSH80" s="75"/>
      <c r="CSI80" s="75"/>
      <c r="CSJ80" s="75"/>
      <c r="CSK80" s="75"/>
      <c r="CSL80" s="75"/>
      <c r="CSM80" s="75"/>
      <c r="CSN80" s="75"/>
      <c r="CSO80" s="75"/>
      <c r="CSP80" s="75"/>
      <c r="CSQ80" s="75"/>
      <c r="CSR80" s="75"/>
      <c r="CSS80" s="75"/>
      <c r="CST80" s="75"/>
      <c r="CSU80" s="75"/>
      <c r="CSV80" s="75"/>
      <c r="CSW80" s="75"/>
      <c r="CSX80" s="75"/>
      <c r="CSY80" s="75"/>
      <c r="CSZ80" s="75"/>
      <c r="CTA80" s="75"/>
      <c r="CTB80" s="75"/>
      <c r="CTC80" s="75"/>
      <c r="CTD80" s="75"/>
      <c r="CTE80" s="75"/>
      <c r="CTF80" s="75"/>
      <c r="CTG80" s="75"/>
      <c r="CTH80" s="75"/>
      <c r="CTI80" s="75"/>
      <c r="CTJ80" s="75"/>
      <c r="CTK80" s="75"/>
      <c r="CTL80" s="75"/>
      <c r="CTM80" s="75"/>
      <c r="CTN80" s="75"/>
      <c r="CTO80" s="75"/>
      <c r="CTP80" s="75"/>
      <c r="CTQ80" s="75"/>
      <c r="CTR80" s="75"/>
      <c r="CTS80" s="75"/>
      <c r="CTT80" s="75"/>
      <c r="CTU80" s="75"/>
      <c r="CTV80" s="75"/>
      <c r="CTW80" s="75"/>
      <c r="CTX80" s="75"/>
      <c r="CTY80" s="75"/>
      <c r="CTZ80" s="75"/>
      <c r="CUA80" s="75"/>
      <c r="CUB80" s="75"/>
      <c r="CUC80" s="75"/>
      <c r="CUD80" s="75"/>
      <c r="CUE80" s="75"/>
      <c r="CUF80" s="75"/>
      <c r="CUG80" s="75"/>
      <c r="CUH80" s="75"/>
      <c r="CUI80" s="75"/>
      <c r="CUJ80" s="75"/>
      <c r="CUK80" s="75"/>
      <c r="CUL80" s="75"/>
      <c r="CUM80" s="75"/>
      <c r="CUN80" s="75"/>
      <c r="CUO80" s="75"/>
      <c r="CUP80" s="75"/>
      <c r="CUQ80" s="75"/>
      <c r="CUR80" s="75"/>
      <c r="CUS80" s="75"/>
      <c r="CUT80" s="75"/>
      <c r="CUU80" s="75"/>
      <c r="CUV80" s="75"/>
      <c r="CUW80" s="75"/>
      <c r="CUX80" s="75"/>
      <c r="CUY80" s="75"/>
      <c r="CUZ80" s="75"/>
      <c r="CVA80" s="75"/>
      <c r="CVB80" s="75"/>
      <c r="CVC80" s="75"/>
      <c r="CVD80" s="75"/>
      <c r="CVE80" s="75"/>
      <c r="CVF80" s="75"/>
      <c r="CVG80" s="75"/>
      <c r="CVH80" s="75"/>
      <c r="CVI80" s="75"/>
      <c r="CVJ80" s="75"/>
      <c r="CVK80" s="75"/>
      <c r="CVL80" s="75"/>
      <c r="CVM80" s="75"/>
      <c r="CVN80" s="75"/>
      <c r="CVO80" s="75"/>
      <c r="CVP80" s="75"/>
      <c r="CVQ80" s="75"/>
      <c r="CVR80" s="75"/>
      <c r="CVS80" s="75"/>
      <c r="CVT80" s="75"/>
      <c r="CVU80" s="75"/>
      <c r="CVV80" s="75"/>
      <c r="CVW80" s="75"/>
      <c r="CVX80" s="75"/>
      <c r="CVY80" s="75"/>
      <c r="CVZ80" s="75"/>
      <c r="CWA80" s="75"/>
      <c r="CWB80" s="75"/>
      <c r="CWC80" s="75"/>
      <c r="CWD80" s="75"/>
      <c r="CWE80" s="75"/>
      <c r="CWF80" s="75"/>
      <c r="CWG80" s="75"/>
      <c r="CWH80" s="75"/>
      <c r="CWI80" s="75"/>
      <c r="CWJ80" s="75"/>
      <c r="CWK80" s="75"/>
      <c r="CWL80" s="75"/>
      <c r="CWM80" s="75"/>
      <c r="CWN80" s="75"/>
      <c r="CWO80" s="75"/>
      <c r="CWP80" s="75"/>
      <c r="CWQ80" s="75"/>
      <c r="CWR80" s="75"/>
      <c r="CWS80" s="75"/>
      <c r="CWT80" s="75"/>
      <c r="CWU80" s="75"/>
      <c r="CWV80" s="75"/>
      <c r="CWW80" s="75"/>
      <c r="CWX80" s="75"/>
      <c r="CWY80" s="75"/>
      <c r="CWZ80" s="75"/>
      <c r="CXA80" s="75"/>
      <c r="CXB80" s="75"/>
      <c r="CXC80" s="75"/>
      <c r="CXD80" s="75"/>
      <c r="CXE80" s="75"/>
      <c r="CXF80" s="75"/>
      <c r="CXG80" s="75"/>
      <c r="CXH80" s="75"/>
      <c r="CXI80" s="75"/>
      <c r="CXJ80" s="75"/>
      <c r="CXK80" s="75"/>
      <c r="CXL80" s="75"/>
      <c r="CXM80" s="75"/>
      <c r="CXN80" s="75"/>
      <c r="CXO80" s="75"/>
      <c r="CXP80" s="75"/>
      <c r="CXQ80" s="75"/>
      <c r="CXR80" s="75"/>
      <c r="CXS80" s="75"/>
      <c r="CXT80" s="75"/>
      <c r="CXU80" s="75"/>
      <c r="CXV80" s="75"/>
      <c r="CXW80" s="75"/>
      <c r="CXX80" s="75"/>
      <c r="CXY80" s="75"/>
      <c r="CXZ80" s="75"/>
      <c r="CYA80" s="75"/>
      <c r="CYB80" s="75"/>
      <c r="CYC80" s="75"/>
      <c r="CYD80" s="75"/>
      <c r="CYE80" s="75"/>
      <c r="CYF80" s="75"/>
      <c r="CYG80" s="75"/>
      <c r="CYH80" s="75"/>
      <c r="CYI80" s="75"/>
      <c r="CYJ80" s="75"/>
      <c r="CYK80" s="75"/>
      <c r="CYL80" s="75"/>
      <c r="CYM80" s="75"/>
      <c r="CYN80" s="75"/>
      <c r="CYO80" s="75"/>
      <c r="CYP80" s="75"/>
      <c r="CYQ80" s="75"/>
      <c r="CYR80" s="75"/>
      <c r="CYS80" s="75"/>
      <c r="CYT80" s="75"/>
      <c r="CYU80" s="75"/>
      <c r="CYV80" s="75"/>
      <c r="CYW80" s="75"/>
      <c r="CYX80" s="75"/>
      <c r="CYY80" s="75"/>
      <c r="CYZ80" s="75"/>
      <c r="CZA80" s="75"/>
      <c r="CZB80" s="75"/>
      <c r="CZC80" s="75"/>
      <c r="CZD80" s="75"/>
      <c r="CZE80" s="75"/>
      <c r="CZF80" s="75"/>
      <c r="CZG80" s="75"/>
      <c r="CZH80" s="75"/>
      <c r="CZI80" s="75"/>
      <c r="CZJ80" s="75"/>
      <c r="CZK80" s="75"/>
      <c r="CZL80" s="75"/>
      <c r="CZM80" s="75"/>
      <c r="CZN80" s="75"/>
      <c r="CZO80" s="75"/>
      <c r="CZP80" s="75"/>
      <c r="CZQ80" s="75"/>
      <c r="CZR80" s="75"/>
      <c r="CZS80" s="75"/>
      <c r="CZT80" s="75"/>
      <c r="CZU80" s="75"/>
      <c r="CZV80" s="75"/>
      <c r="CZW80" s="75"/>
      <c r="CZX80" s="75"/>
      <c r="CZY80" s="75"/>
      <c r="CZZ80" s="75"/>
      <c r="DAA80" s="75"/>
      <c r="DAB80" s="75"/>
      <c r="DAC80" s="75"/>
      <c r="DAD80" s="75"/>
      <c r="DAE80" s="75"/>
      <c r="DAF80" s="75"/>
      <c r="DAG80" s="75"/>
      <c r="DAH80" s="75"/>
      <c r="DAI80" s="75"/>
      <c r="DAJ80" s="75"/>
      <c r="DAK80" s="75"/>
      <c r="DAL80" s="75"/>
      <c r="DAM80" s="75"/>
      <c r="DAN80" s="75"/>
      <c r="DAO80" s="75"/>
      <c r="DAP80" s="75"/>
      <c r="DAQ80" s="75"/>
      <c r="DAR80" s="75"/>
      <c r="DAS80" s="75"/>
      <c r="DAT80" s="75"/>
      <c r="DAU80" s="75"/>
      <c r="DAV80" s="75"/>
      <c r="DAW80" s="75"/>
      <c r="DAX80" s="75"/>
      <c r="DAY80" s="75"/>
      <c r="DAZ80" s="75"/>
      <c r="DBA80" s="75"/>
      <c r="DBB80" s="75"/>
      <c r="DBC80" s="75"/>
      <c r="DBD80" s="75"/>
      <c r="DBE80" s="75"/>
      <c r="DBF80" s="75"/>
      <c r="DBG80" s="75"/>
      <c r="DBH80" s="75"/>
      <c r="DBI80" s="75"/>
      <c r="DBJ80" s="75"/>
      <c r="DBK80" s="75"/>
      <c r="DBL80" s="75"/>
      <c r="DBM80" s="75"/>
      <c r="DBN80" s="75"/>
      <c r="DBO80" s="75"/>
      <c r="DBP80" s="75"/>
      <c r="DBQ80" s="75"/>
      <c r="DBR80" s="75"/>
      <c r="DBS80" s="75"/>
      <c r="DBT80" s="75"/>
      <c r="DBU80" s="75"/>
      <c r="DBV80" s="75"/>
      <c r="DBW80" s="75"/>
      <c r="DBX80" s="75"/>
      <c r="DBY80" s="75"/>
      <c r="DBZ80" s="75"/>
      <c r="DCA80" s="75"/>
      <c r="DCB80" s="75"/>
      <c r="DCC80" s="75"/>
      <c r="DCD80" s="75"/>
      <c r="DCE80" s="75"/>
      <c r="DCF80" s="75"/>
      <c r="DCG80" s="75"/>
      <c r="DCH80" s="75"/>
      <c r="DCI80" s="75"/>
      <c r="DCJ80" s="75"/>
      <c r="DCK80" s="75"/>
      <c r="DCL80" s="75"/>
      <c r="DCM80" s="75"/>
      <c r="DCN80" s="75"/>
      <c r="DCO80" s="75"/>
      <c r="DCP80" s="75"/>
      <c r="DCQ80" s="75"/>
      <c r="DCR80" s="75"/>
      <c r="DCS80" s="75"/>
      <c r="DCT80" s="75"/>
      <c r="DCU80" s="75"/>
      <c r="DCV80" s="75"/>
      <c r="DCW80" s="75"/>
      <c r="DCX80" s="75"/>
      <c r="DCY80" s="75"/>
      <c r="DCZ80" s="75"/>
      <c r="DDA80" s="75"/>
      <c r="DDB80" s="75"/>
      <c r="DDC80" s="75"/>
      <c r="DDD80" s="75"/>
      <c r="DDE80" s="75"/>
      <c r="DDF80" s="75"/>
      <c r="DDG80" s="75"/>
      <c r="DDH80" s="75"/>
      <c r="DDI80" s="75"/>
      <c r="DDJ80" s="75"/>
      <c r="DDK80" s="75"/>
      <c r="DDL80" s="75"/>
      <c r="DDM80" s="75"/>
      <c r="DDN80" s="75"/>
      <c r="DDO80" s="75"/>
      <c r="DDP80" s="75"/>
      <c r="DDQ80" s="75"/>
      <c r="DDR80" s="75"/>
      <c r="DDS80" s="75"/>
      <c r="DDT80" s="75"/>
      <c r="DDU80" s="75"/>
      <c r="DDV80" s="75"/>
      <c r="DDW80" s="75"/>
      <c r="DDX80" s="75"/>
      <c r="DDY80" s="75"/>
      <c r="DDZ80" s="75"/>
      <c r="DEA80" s="75"/>
      <c r="DEB80" s="75"/>
      <c r="DEC80" s="75"/>
      <c r="DED80" s="75"/>
      <c r="DEE80" s="75"/>
      <c r="DEF80" s="75"/>
      <c r="DEG80" s="75"/>
      <c r="DEH80" s="75"/>
      <c r="DEI80" s="75"/>
      <c r="DEJ80" s="75"/>
      <c r="DEK80" s="75"/>
      <c r="DEL80" s="75"/>
      <c r="DEM80" s="75"/>
      <c r="DEN80" s="75"/>
      <c r="DEO80" s="75"/>
      <c r="DEP80" s="75"/>
      <c r="DEQ80" s="75"/>
      <c r="DER80" s="75"/>
      <c r="DES80" s="75"/>
      <c r="DET80" s="75"/>
      <c r="DEU80" s="75"/>
      <c r="DEV80" s="75"/>
      <c r="DEW80" s="75"/>
      <c r="DEX80" s="75"/>
      <c r="DEY80" s="75"/>
      <c r="DEZ80" s="75"/>
      <c r="DFA80" s="75"/>
      <c r="DFB80" s="75"/>
      <c r="DFC80" s="75"/>
      <c r="DFD80" s="75"/>
      <c r="DFE80" s="75"/>
      <c r="DFF80" s="75"/>
      <c r="DFG80" s="75"/>
      <c r="DFH80" s="75"/>
      <c r="DFI80" s="75"/>
      <c r="DFJ80" s="75"/>
      <c r="DFK80" s="75"/>
      <c r="DFL80" s="75"/>
      <c r="DFM80" s="75"/>
      <c r="DFN80" s="75"/>
      <c r="DFO80" s="75"/>
      <c r="DFP80" s="75"/>
      <c r="DFQ80" s="75"/>
      <c r="DFR80" s="75"/>
      <c r="DFS80" s="75"/>
      <c r="DFT80" s="75"/>
      <c r="DFU80" s="75"/>
      <c r="DFV80" s="75"/>
      <c r="DFW80" s="75"/>
      <c r="DFX80" s="75"/>
      <c r="DFY80" s="75"/>
      <c r="DFZ80" s="75"/>
      <c r="DGA80" s="75"/>
      <c r="DGB80" s="75"/>
      <c r="DGC80" s="75"/>
      <c r="DGD80" s="75"/>
      <c r="DGE80" s="75"/>
      <c r="DGF80" s="75"/>
      <c r="DGG80" s="75"/>
      <c r="DGH80" s="75"/>
      <c r="DGI80" s="75"/>
      <c r="DGJ80" s="75"/>
      <c r="DGK80" s="75"/>
      <c r="DGL80" s="75"/>
      <c r="DGM80" s="75"/>
      <c r="DGN80" s="75"/>
      <c r="DGO80" s="75"/>
      <c r="DGP80" s="75"/>
      <c r="DGQ80" s="75"/>
      <c r="DGR80" s="75"/>
      <c r="DGS80" s="75"/>
      <c r="DGT80" s="75"/>
      <c r="DGU80" s="75"/>
      <c r="DGV80" s="75"/>
      <c r="DGW80" s="75"/>
      <c r="DGX80" s="75"/>
      <c r="DGY80" s="75"/>
      <c r="DGZ80" s="75"/>
      <c r="DHA80" s="75"/>
      <c r="DHB80" s="75"/>
      <c r="DHC80" s="75"/>
      <c r="DHD80" s="75"/>
      <c r="DHE80" s="75"/>
      <c r="DHF80" s="75"/>
      <c r="DHG80" s="75"/>
      <c r="DHH80" s="75"/>
      <c r="DHI80" s="75"/>
      <c r="DHJ80" s="75"/>
      <c r="DHK80" s="75"/>
      <c r="DHL80" s="75"/>
      <c r="DHM80" s="75"/>
      <c r="DHN80" s="75"/>
      <c r="DHO80" s="75"/>
      <c r="DHP80" s="75"/>
      <c r="DHQ80" s="75"/>
      <c r="DHR80" s="75"/>
      <c r="DHS80" s="75"/>
      <c r="DHT80" s="75"/>
      <c r="DHU80" s="75"/>
      <c r="DHV80" s="75"/>
      <c r="DHW80" s="75"/>
      <c r="DHX80" s="75"/>
      <c r="DHY80" s="75"/>
      <c r="DHZ80" s="75"/>
      <c r="DIA80" s="75"/>
      <c r="DIB80" s="75"/>
      <c r="DIC80" s="75"/>
      <c r="DID80" s="75"/>
      <c r="DIE80" s="75"/>
      <c r="DIF80" s="75"/>
      <c r="DIG80" s="75"/>
      <c r="DIH80" s="75"/>
      <c r="DII80" s="75"/>
      <c r="DIJ80" s="75"/>
      <c r="DIK80" s="75"/>
      <c r="DIL80" s="75"/>
      <c r="DIM80" s="75"/>
      <c r="DIN80" s="75"/>
      <c r="DIO80" s="75"/>
      <c r="DIP80" s="75"/>
      <c r="DIQ80" s="75"/>
      <c r="DIR80" s="75"/>
      <c r="DIS80" s="75"/>
      <c r="DIT80" s="75"/>
      <c r="DIU80" s="75"/>
      <c r="DIV80" s="75"/>
      <c r="DIW80" s="75"/>
      <c r="DIX80" s="75"/>
      <c r="DIY80" s="75"/>
      <c r="DIZ80" s="75"/>
      <c r="DJA80" s="75"/>
      <c r="DJB80" s="75"/>
      <c r="DJC80" s="75"/>
      <c r="DJD80" s="75"/>
      <c r="DJE80" s="75"/>
      <c r="DJF80" s="75"/>
      <c r="DJG80" s="75"/>
      <c r="DJH80" s="75"/>
      <c r="DJI80" s="75"/>
      <c r="DJJ80" s="75"/>
      <c r="DJK80" s="75"/>
      <c r="DJL80" s="75"/>
      <c r="DJM80" s="75"/>
      <c r="DJN80" s="75"/>
      <c r="DJO80" s="75"/>
      <c r="DJP80" s="75"/>
      <c r="DJQ80" s="75"/>
      <c r="DJR80" s="75"/>
      <c r="DJS80" s="75"/>
      <c r="DJT80" s="75"/>
      <c r="DJU80" s="75"/>
      <c r="DJV80" s="75"/>
      <c r="DJW80" s="75"/>
      <c r="DJX80" s="75"/>
      <c r="DJY80" s="75"/>
      <c r="DJZ80" s="75"/>
      <c r="DKA80" s="75"/>
      <c r="DKB80" s="75"/>
      <c r="DKC80" s="75"/>
      <c r="DKD80" s="75"/>
      <c r="DKE80" s="75"/>
      <c r="DKF80" s="75"/>
      <c r="DKG80" s="75"/>
      <c r="DKH80" s="75"/>
      <c r="DKI80" s="75"/>
      <c r="DKJ80" s="75"/>
      <c r="DKK80" s="75"/>
      <c r="DKL80" s="75"/>
      <c r="DKM80" s="75"/>
      <c r="DKN80" s="75"/>
      <c r="DKO80" s="75"/>
      <c r="DKP80" s="75"/>
      <c r="DKQ80" s="75"/>
      <c r="DKR80" s="75"/>
      <c r="DKS80" s="75"/>
      <c r="DKT80" s="75"/>
      <c r="DKU80" s="75"/>
      <c r="DKV80" s="75"/>
      <c r="DKW80" s="75"/>
      <c r="DKX80" s="75"/>
      <c r="DKY80" s="75"/>
      <c r="DKZ80" s="75"/>
      <c r="DLA80" s="75"/>
      <c r="DLB80" s="75"/>
      <c r="DLC80" s="75"/>
      <c r="DLD80" s="75"/>
      <c r="DLE80" s="75"/>
      <c r="DLF80" s="75"/>
      <c r="DLG80" s="75"/>
      <c r="DLH80" s="75"/>
      <c r="DLI80" s="75"/>
      <c r="DLJ80" s="75"/>
      <c r="DLK80" s="75"/>
      <c r="DLL80" s="75"/>
      <c r="DLM80" s="75"/>
      <c r="DLN80" s="75"/>
      <c r="DLO80" s="75"/>
      <c r="DLP80" s="75"/>
      <c r="DLQ80" s="75"/>
      <c r="DLR80" s="75"/>
      <c r="DLS80" s="75"/>
      <c r="DLT80" s="75"/>
      <c r="DLU80" s="75"/>
      <c r="DLV80" s="75"/>
      <c r="DLW80" s="75"/>
      <c r="DLX80" s="75"/>
      <c r="DLY80" s="75"/>
      <c r="DLZ80" s="75"/>
      <c r="DMA80" s="75"/>
      <c r="DMB80" s="75"/>
      <c r="DMC80" s="75"/>
      <c r="DMD80" s="75"/>
      <c r="DME80" s="75"/>
      <c r="DMF80" s="75"/>
      <c r="DMG80" s="75"/>
      <c r="DMH80" s="75"/>
      <c r="DMI80" s="75"/>
      <c r="DMJ80" s="75"/>
      <c r="DMK80" s="75"/>
      <c r="DML80" s="75"/>
      <c r="DMM80" s="75"/>
      <c r="DMN80" s="75"/>
      <c r="DMO80" s="75"/>
      <c r="DMP80" s="75"/>
      <c r="DMQ80" s="75"/>
      <c r="DMR80" s="75"/>
      <c r="DMS80" s="75"/>
      <c r="DMT80" s="75"/>
      <c r="DMU80" s="75"/>
      <c r="DMV80" s="75"/>
      <c r="DMW80" s="75"/>
      <c r="DMX80" s="75"/>
      <c r="DMY80" s="75"/>
      <c r="DMZ80" s="75"/>
      <c r="DNA80" s="75"/>
      <c r="DNB80" s="75"/>
      <c r="DNC80" s="75"/>
      <c r="DND80" s="75"/>
      <c r="DNE80" s="75"/>
      <c r="DNF80" s="75"/>
      <c r="DNG80" s="75"/>
      <c r="DNH80" s="75"/>
      <c r="DNI80" s="75"/>
      <c r="DNJ80" s="75"/>
      <c r="DNK80" s="75"/>
      <c r="DNL80" s="75"/>
      <c r="DNM80" s="75"/>
      <c r="DNN80" s="75"/>
      <c r="DNO80" s="75"/>
      <c r="DNP80" s="75"/>
      <c r="DNQ80" s="75"/>
      <c r="DNR80" s="75"/>
      <c r="DNS80" s="75"/>
      <c r="DNT80" s="75"/>
      <c r="DNU80" s="75"/>
      <c r="DNV80" s="75"/>
      <c r="DNW80" s="75"/>
      <c r="DNX80" s="75"/>
      <c r="DNY80" s="75"/>
      <c r="DNZ80" s="75"/>
      <c r="DOA80" s="75"/>
      <c r="DOB80" s="75"/>
      <c r="DOC80" s="75"/>
      <c r="DOD80" s="75"/>
      <c r="DOE80" s="75"/>
      <c r="DOF80" s="75"/>
      <c r="DOG80" s="75"/>
      <c r="DOH80" s="75"/>
      <c r="DOI80" s="75"/>
      <c r="DOJ80" s="75"/>
      <c r="DOK80" s="75"/>
      <c r="DOL80" s="75"/>
      <c r="DOM80" s="75"/>
      <c r="DON80" s="75"/>
      <c r="DOO80" s="75"/>
      <c r="DOP80" s="75"/>
      <c r="DOQ80" s="75"/>
      <c r="DOR80" s="75"/>
      <c r="DOS80" s="75"/>
      <c r="DOT80" s="75"/>
      <c r="DOU80" s="75"/>
      <c r="DOV80" s="75"/>
      <c r="DOW80" s="75"/>
      <c r="DOX80" s="75"/>
      <c r="DOY80" s="75"/>
      <c r="DOZ80" s="75"/>
      <c r="DPA80" s="75"/>
      <c r="DPB80" s="75"/>
      <c r="DPC80" s="75"/>
      <c r="DPD80" s="75"/>
      <c r="DPE80" s="75"/>
      <c r="DPF80" s="75"/>
      <c r="DPG80" s="75"/>
      <c r="DPH80" s="75"/>
      <c r="DPI80" s="75"/>
      <c r="DPJ80" s="75"/>
      <c r="DPK80" s="75"/>
      <c r="DPL80" s="75"/>
      <c r="DPM80" s="75"/>
      <c r="DPN80" s="75"/>
      <c r="DPO80" s="75"/>
      <c r="DPP80" s="75"/>
      <c r="DPQ80" s="75"/>
      <c r="DPR80" s="75"/>
      <c r="DPS80" s="75"/>
      <c r="DPT80" s="75"/>
      <c r="DPU80" s="75"/>
      <c r="DPV80" s="75"/>
      <c r="DPW80" s="75"/>
      <c r="DPX80" s="75"/>
      <c r="DPY80" s="75"/>
      <c r="DPZ80" s="75"/>
      <c r="DQA80" s="75"/>
      <c r="DQB80" s="75"/>
      <c r="DQC80" s="75"/>
      <c r="DQD80" s="75"/>
      <c r="DQE80" s="75"/>
      <c r="DQF80" s="75"/>
      <c r="DQG80" s="75"/>
      <c r="DQH80" s="75"/>
      <c r="DQI80" s="75"/>
      <c r="DQJ80" s="75"/>
      <c r="DQK80" s="75"/>
      <c r="DQL80" s="75"/>
      <c r="DQM80" s="75"/>
      <c r="DQN80" s="75"/>
      <c r="DQO80" s="75"/>
      <c r="DQP80" s="75"/>
      <c r="DQQ80" s="75"/>
      <c r="DQR80" s="75"/>
      <c r="DQS80" s="75"/>
      <c r="DQT80" s="75"/>
      <c r="DQU80" s="75"/>
      <c r="DQV80" s="75"/>
      <c r="DQW80" s="75"/>
      <c r="DQX80" s="75"/>
      <c r="DQY80" s="75"/>
      <c r="DQZ80" s="75"/>
      <c r="DRA80" s="75"/>
      <c r="DRB80" s="75"/>
      <c r="DRC80" s="75"/>
      <c r="DRD80" s="75"/>
      <c r="DRE80" s="75"/>
      <c r="DRF80" s="75"/>
      <c r="DRG80" s="75"/>
      <c r="DRH80" s="75"/>
      <c r="DRI80" s="75"/>
      <c r="DRJ80" s="75"/>
      <c r="DRK80" s="75"/>
      <c r="DRL80" s="75"/>
      <c r="DRM80" s="75"/>
      <c r="DRN80" s="75"/>
      <c r="DRO80" s="75"/>
      <c r="DRP80" s="75"/>
      <c r="DRQ80" s="75"/>
      <c r="DRR80" s="75"/>
      <c r="DRS80" s="75"/>
      <c r="DRT80" s="75"/>
      <c r="DRU80" s="75"/>
      <c r="DRV80" s="75"/>
      <c r="DRW80" s="75"/>
      <c r="DRX80" s="75"/>
      <c r="DRY80" s="75"/>
      <c r="DRZ80" s="75"/>
      <c r="DSA80" s="75"/>
      <c r="DSB80" s="75"/>
      <c r="DSC80" s="75"/>
      <c r="DSD80" s="75"/>
      <c r="DSE80" s="75"/>
      <c r="DSF80" s="75"/>
      <c r="DSG80" s="75"/>
      <c r="DSH80" s="75"/>
      <c r="DSI80" s="75"/>
      <c r="DSJ80" s="75"/>
      <c r="DSK80" s="75"/>
      <c r="DSL80" s="75"/>
      <c r="DSM80" s="75"/>
      <c r="DSN80" s="75"/>
      <c r="DSO80" s="75"/>
      <c r="DSP80" s="75"/>
      <c r="DSQ80" s="75"/>
      <c r="DSR80" s="75"/>
      <c r="DSS80" s="75"/>
      <c r="DST80" s="75"/>
      <c r="DSU80" s="75"/>
      <c r="DSV80" s="75"/>
      <c r="DSW80" s="75"/>
      <c r="DSX80" s="75"/>
      <c r="DSY80" s="75"/>
      <c r="DSZ80" s="75"/>
      <c r="DTA80" s="75"/>
      <c r="DTB80" s="75"/>
      <c r="DTC80" s="75"/>
      <c r="DTD80" s="75"/>
      <c r="DTE80" s="75"/>
      <c r="DTF80" s="75"/>
      <c r="DTG80" s="75"/>
      <c r="DTH80" s="75"/>
      <c r="DTI80" s="75"/>
      <c r="DTJ80" s="75"/>
      <c r="DTK80" s="75"/>
      <c r="DTL80" s="75"/>
      <c r="DTM80" s="75"/>
      <c r="DTN80" s="75"/>
      <c r="DTO80" s="75"/>
      <c r="DTP80" s="75"/>
      <c r="DTQ80" s="75"/>
      <c r="DTR80" s="75"/>
      <c r="DTS80" s="75"/>
      <c r="DTT80" s="75"/>
      <c r="DTU80" s="75"/>
      <c r="DTV80" s="75"/>
      <c r="DTW80" s="75"/>
      <c r="DTX80" s="75"/>
      <c r="DTY80" s="75"/>
      <c r="DTZ80" s="75"/>
      <c r="DUA80" s="75"/>
      <c r="DUB80" s="75"/>
      <c r="DUC80" s="75"/>
      <c r="DUD80" s="75"/>
      <c r="DUE80" s="75"/>
      <c r="DUF80" s="75"/>
      <c r="DUG80" s="75"/>
      <c r="DUH80" s="75"/>
      <c r="DUI80" s="75"/>
      <c r="DUJ80" s="75"/>
      <c r="DUK80" s="75"/>
      <c r="DUL80" s="75"/>
      <c r="DUM80" s="75"/>
      <c r="DUN80" s="75"/>
      <c r="DUO80" s="75"/>
      <c r="DUP80" s="75"/>
      <c r="DUQ80" s="75"/>
      <c r="DUR80" s="75"/>
      <c r="DUS80" s="75"/>
      <c r="DUT80" s="75"/>
      <c r="DUU80" s="75"/>
      <c r="DUV80" s="75"/>
      <c r="DUW80" s="75"/>
      <c r="DUX80" s="75"/>
      <c r="DUY80" s="75"/>
      <c r="DUZ80" s="75"/>
      <c r="DVA80" s="75"/>
      <c r="DVB80" s="75"/>
      <c r="DVC80" s="75"/>
      <c r="DVD80" s="75"/>
      <c r="DVE80" s="75"/>
      <c r="DVF80" s="75"/>
      <c r="DVG80" s="75"/>
      <c r="DVH80" s="75"/>
      <c r="DVI80" s="75"/>
      <c r="DVJ80" s="75"/>
      <c r="DVK80" s="75"/>
      <c r="DVL80" s="75"/>
      <c r="DVM80" s="75"/>
      <c r="DVN80" s="75"/>
      <c r="DVO80" s="75"/>
      <c r="DVP80" s="75"/>
      <c r="DVQ80" s="75"/>
      <c r="DVR80" s="75"/>
      <c r="DVS80" s="75"/>
      <c r="DVT80" s="75"/>
      <c r="DVU80" s="75"/>
      <c r="DVV80" s="75"/>
      <c r="DVW80" s="75"/>
      <c r="DVX80" s="75"/>
      <c r="DVY80" s="75"/>
      <c r="DVZ80" s="75"/>
      <c r="DWA80" s="75"/>
      <c r="DWB80" s="75"/>
      <c r="DWC80" s="75"/>
      <c r="DWD80" s="75"/>
      <c r="DWE80" s="75"/>
      <c r="DWF80" s="75"/>
      <c r="DWG80" s="75"/>
      <c r="DWH80" s="75"/>
      <c r="DWI80" s="75"/>
      <c r="DWJ80" s="75"/>
      <c r="DWK80" s="75"/>
      <c r="DWL80" s="75"/>
      <c r="DWM80" s="75"/>
      <c r="DWN80" s="75"/>
      <c r="DWO80" s="75"/>
      <c r="DWP80" s="75"/>
      <c r="DWQ80" s="75"/>
      <c r="DWR80" s="75"/>
      <c r="DWS80" s="75"/>
      <c r="DWT80" s="75"/>
      <c r="DWU80" s="75"/>
      <c r="DWV80" s="75"/>
      <c r="DWW80" s="75"/>
      <c r="DWX80" s="75"/>
      <c r="DWY80" s="75"/>
      <c r="DWZ80" s="75"/>
      <c r="DXA80" s="75"/>
      <c r="DXB80" s="75"/>
      <c r="DXC80" s="75"/>
      <c r="DXD80" s="75"/>
      <c r="DXE80" s="75"/>
      <c r="DXF80" s="75"/>
      <c r="DXG80" s="75"/>
      <c r="DXH80" s="75"/>
      <c r="DXI80" s="75"/>
      <c r="DXJ80" s="75"/>
      <c r="DXK80" s="75"/>
      <c r="DXL80" s="75"/>
      <c r="DXM80" s="75"/>
      <c r="DXN80" s="75"/>
      <c r="DXO80" s="75"/>
      <c r="DXP80" s="75"/>
      <c r="DXQ80" s="75"/>
      <c r="DXR80" s="75"/>
      <c r="DXS80" s="75"/>
      <c r="DXT80" s="75"/>
      <c r="DXU80" s="75"/>
      <c r="DXV80" s="75"/>
      <c r="DXW80" s="75"/>
      <c r="DXX80" s="75"/>
      <c r="DXY80" s="75"/>
      <c r="DXZ80" s="75"/>
      <c r="DYA80" s="75"/>
      <c r="DYB80" s="75"/>
      <c r="DYC80" s="75"/>
      <c r="DYD80" s="75"/>
      <c r="DYE80" s="75"/>
      <c r="DYF80" s="75"/>
      <c r="DYG80" s="75"/>
      <c r="DYH80" s="75"/>
      <c r="DYI80" s="75"/>
      <c r="DYJ80" s="75"/>
      <c r="DYK80" s="75"/>
      <c r="DYL80" s="75"/>
      <c r="DYM80" s="75"/>
      <c r="DYN80" s="75"/>
      <c r="DYO80" s="75"/>
      <c r="DYP80" s="75"/>
      <c r="DYQ80" s="75"/>
      <c r="DYR80" s="75"/>
      <c r="DYS80" s="75"/>
      <c r="DYT80" s="75"/>
      <c r="DYU80" s="75"/>
      <c r="DYV80" s="75"/>
      <c r="DYW80" s="75"/>
      <c r="DYX80" s="75"/>
      <c r="DYY80" s="75"/>
      <c r="DYZ80" s="75"/>
      <c r="DZA80" s="75"/>
      <c r="DZB80" s="75"/>
      <c r="DZC80" s="75"/>
      <c r="DZD80" s="75"/>
      <c r="DZE80" s="75"/>
      <c r="DZF80" s="75"/>
      <c r="DZG80" s="75"/>
      <c r="DZH80" s="75"/>
      <c r="DZI80" s="75"/>
      <c r="DZJ80" s="75"/>
      <c r="DZK80" s="75"/>
      <c r="DZL80" s="75"/>
      <c r="DZM80" s="75"/>
      <c r="DZN80" s="75"/>
      <c r="DZO80" s="75"/>
      <c r="DZP80" s="75"/>
      <c r="DZQ80" s="75"/>
      <c r="DZR80" s="75"/>
      <c r="DZS80" s="75"/>
      <c r="DZT80" s="75"/>
      <c r="DZU80" s="75"/>
      <c r="DZV80" s="75"/>
      <c r="DZW80" s="75"/>
      <c r="DZX80" s="75"/>
      <c r="DZY80" s="75"/>
      <c r="DZZ80" s="75"/>
      <c r="EAA80" s="75"/>
      <c r="EAB80" s="75"/>
      <c r="EAC80" s="75"/>
      <c r="EAD80" s="75"/>
      <c r="EAE80" s="75"/>
      <c r="EAF80" s="75"/>
      <c r="EAG80" s="75"/>
      <c r="EAH80" s="75"/>
      <c r="EAI80" s="75"/>
      <c r="EAJ80" s="75"/>
      <c r="EAK80" s="75"/>
      <c r="EAL80" s="75"/>
      <c r="EAM80" s="75"/>
      <c r="EAN80" s="75"/>
      <c r="EAO80" s="75"/>
      <c r="EAP80" s="75"/>
      <c r="EAQ80" s="75"/>
      <c r="EAR80" s="75"/>
      <c r="EAS80" s="75"/>
      <c r="EAT80" s="75"/>
      <c r="EAU80" s="75"/>
      <c r="EAV80" s="75"/>
      <c r="EAW80" s="75"/>
      <c r="EAX80" s="75"/>
      <c r="EAY80" s="75"/>
      <c r="EAZ80" s="75"/>
      <c r="EBA80" s="75"/>
      <c r="EBB80" s="75"/>
      <c r="EBC80" s="75"/>
      <c r="EBD80" s="75"/>
      <c r="EBE80" s="75"/>
      <c r="EBF80" s="75"/>
      <c r="EBG80" s="75"/>
      <c r="EBH80" s="75"/>
      <c r="EBI80" s="75"/>
      <c r="EBJ80" s="75"/>
      <c r="EBK80" s="75"/>
      <c r="EBL80" s="75"/>
      <c r="EBM80" s="75"/>
      <c r="EBN80" s="75"/>
      <c r="EBO80" s="75"/>
      <c r="EBP80" s="75"/>
      <c r="EBQ80" s="75"/>
      <c r="EBR80" s="75"/>
      <c r="EBS80" s="75"/>
      <c r="EBT80" s="75"/>
      <c r="EBU80" s="75"/>
      <c r="EBV80" s="75"/>
      <c r="EBW80" s="75"/>
      <c r="EBX80" s="75"/>
      <c r="EBY80" s="75"/>
      <c r="EBZ80" s="75"/>
      <c r="ECA80" s="75"/>
      <c r="ECB80" s="75"/>
      <c r="ECC80" s="75"/>
      <c r="ECD80" s="75"/>
      <c r="ECE80" s="75"/>
      <c r="ECF80" s="75"/>
      <c r="ECG80" s="75"/>
      <c r="ECH80" s="75"/>
      <c r="ECI80" s="75"/>
      <c r="ECJ80" s="75"/>
      <c r="ECK80" s="75"/>
      <c r="ECL80" s="75"/>
      <c r="ECM80" s="75"/>
      <c r="ECN80" s="75"/>
      <c r="ECO80" s="75"/>
      <c r="ECP80" s="75"/>
      <c r="ECQ80" s="75"/>
      <c r="ECR80" s="75"/>
      <c r="ECS80" s="75"/>
      <c r="ECT80" s="75"/>
      <c r="ECU80" s="75"/>
      <c r="ECV80" s="75"/>
      <c r="ECW80" s="75"/>
      <c r="ECX80" s="75"/>
      <c r="ECY80" s="75"/>
      <c r="ECZ80" s="75"/>
      <c r="EDA80" s="75"/>
      <c r="EDB80" s="75"/>
      <c r="EDC80" s="75"/>
      <c r="EDD80" s="75"/>
      <c r="EDE80" s="75"/>
      <c r="EDF80" s="75"/>
      <c r="EDG80" s="75"/>
      <c r="EDH80" s="75"/>
      <c r="EDI80" s="75"/>
      <c r="EDJ80" s="75"/>
      <c r="EDK80" s="75"/>
      <c r="EDL80" s="75"/>
      <c r="EDM80" s="75"/>
      <c r="EDN80" s="75"/>
      <c r="EDO80" s="75"/>
      <c r="EDP80" s="75"/>
      <c r="EDQ80" s="75"/>
      <c r="EDR80" s="75"/>
      <c r="EDS80" s="75"/>
      <c r="EDT80" s="75"/>
      <c r="EDU80" s="75"/>
      <c r="EDV80" s="75"/>
      <c r="EDW80" s="75"/>
      <c r="EDX80" s="75"/>
      <c r="EDY80" s="75"/>
      <c r="EDZ80" s="75"/>
      <c r="EEA80" s="75"/>
      <c r="EEB80" s="75"/>
      <c r="EEC80" s="75"/>
      <c r="EED80" s="75"/>
      <c r="EEE80" s="75"/>
      <c r="EEF80" s="75"/>
      <c r="EEG80" s="75"/>
      <c r="EEH80" s="75"/>
      <c r="EEI80" s="75"/>
      <c r="EEJ80" s="75"/>
      <c r="EEK80" s="75"/>
      <c r="EEL80" s="75"/>
      <c r="EEM80" s="75"/>
      <c r="EEN80" s="75"/>
      <c r="EEO80" s="75"/>
      <c r="EEP80" s="75"/>
      <c r="EEQ80" s="75"/>
      <c r="EER80" s="75"/>
      <c r="EES80" s="75"/>
      <c r="EET80" s="75"/>
      <c r="EEU80" s="75"/>
      <c r="EEV80" s="75"/>
      <c r="EEW80" s="75"/>
      <c r="EEX80" s="75"/>
      <c r="EEY80" s="75"/>
      <c r="EEZ80" s="75"/>
      <c r="EFA80" s="75"/>
      <c r="EFB80" s="75"/>
      <c r="EFC80" s="75"/>
      <c r="EFD80" s="75"/>
      <c r="EFE80" s="75"/>
      <c r="EFF80" s="75"/>
      <c r="EFG80" s="75"/>
      <c r="EFH80" s="75"/>
      <c r="EFI80" s="75"/>
      <c r="EFJ80" s="75"/>
      <c r="EFK80" s="75"/>
      <c r="EFL80" s="75"/>
      <c r="EFM80" s="75"/>
      <c r="EFN80" s="75"/>
      <c r="EFO80" s="75"/>
      <c r="EFP80" s="75"/>
      <c r="EFQ80" s="75"/>
      <c r="EFR80" s="75"/>
      <c r="EFS80" s="75"/>
      <c r="EFT80" s="75"/>
      <c r="EFU80" s="75"/>
      <c r="EFV80" s="75"/>
      <c r="EFW80" s="75"/>
      <c r="EFX80" s="75"/>
      <c r="EFY80" s="75"/>
      <c r="EFZ80" s="75"/>
      <c r="EGA80" s="75"/>
      <c r="EGB80" s="75"/>
      <c r="EGC80" s="75"/>
      <c r="EGD80" s="75"/>
      <c r="EGE80" s="75"/>
      <c r="EGF80" s="75"/>
      <c r="EGG80" s="75"/>
      <c r="EGH80" s="75"/>
      <c r="EGI80" s="75"/>
      <c r="EGJ80" s="75"/>
      <c r="EGK80" s="75"/>
      <c r="EGL80" s="75"/>
      <c r="EGM80" s="75"/>
      <c r="EGN80" s="75"/>
      <c r="EGO80" s="75"/>
      <c r="EGP80" s="75"/>
      <c r="EGQ80" s="75"/>
      <c r="EGR80" s="75"/>
      <c r="EGS80" s="75"/>
      <c r="EGT80" s="75"/>
      <c r="EGU80" s="75"/>
      <c r="EGV80" s="75"/>
      <c r="EGW80" s="75"/>
      <c r="EGX80" s="75"/>
      <c r="EGY80" s="75"/>
      <c r="EGZ80" s="75"/>
      <c r="EHA80" s="75"/>
      <c r="EHB80" s="75"/>
      <c r="EHC80" s="75"/>
      <c r="EHD80" s="75"/>
      <c r="EHE80" s="75"/>
      <c r="EHF80" s="75"/>
      <c r="EHG80" s="75"/>
      <c r="EHH80" s="75"/>
      <c r="EHI80" s="75"/>
      <c r="EHJ80" s="75"/>
      <c r="EHK80" s="75"/>
      <c r="EHL80" s="75"/>
      <c r="EHM80" s="75"/>
      <c r="EHN80" s="75"/>
      <c r="EHO80" s="75"/>
      <c r="EHP80" s="75"/>
      <c r="EHQ80" s="75"/>
      <c r="EHR80" s="75"/>
      <c r="EHS80" s="75"/>
      <c r="EHT80" s="75"/>
      <c r="EHU80" s="75"/>
      <c r="EHV80" s="75"/>
      <c r="EHW80" s="75"/>
      <c r="EHX80" s="75"/>
      <c r="EHY80" s="75"/>
      <c r="EHZ80" s="75"/>
      <c r="EIA80" s="75"/>
      <c r="EIB80" s="75"/>
      <c r="EIC80" s="75"/>
      <c r="EID80" s="75"/>
      <c r="EIE80" s="75"/>
      <c r="EIF80" s="75"/>
      <c r="EIG80" s="75"/>
      <c r="EIH80" s="75"/>
      <c r="EII80" s="75"/>
      <c r="EIJ80" s="75"/>
      <c r="EIK80" s="75"/>
      <c r="EIL80" s="75"/>
      <c r="EIM80" s="75"/>
      <c r="EIN80" s="75"/>
      <c r="EIO80" s="75"/>
      <c r="EIP80" s="75"/>
      <c r="EIQ80" s="75"/>
      <c r="EIR80" s="75"/>
      <c r="EIS80" s="75"/>
      <c r="EIT80" s="75"/>
      <c r="EIU80" s="75"/>
      <c r="EIV80" s="75"/>
      <c r="EIW80" s="75"/>
      <c r="EIX80" s="75"/>
      <c r="EIY80" s="75"/>
      <c r="EIZ80" s="75"/>
      <c r="EJA80" s="75"/>
      <c r="EJB80" s="75"/>
      <c r="EJC80" s="75"/>
      <c r="EJD80" s="75"/>
      <c r="EJE80" s="75"/>
      <c r="EJF80" s="75"/>
      <c r="EJG80" s="75"/>
      <c r="EJH80" s="75"/>
      <c r="EJI80" s="75"/>
      <c r="EJJ80" s="75"/>
      <c r="EJK80" s="75"/>
      <c r="EJL80" s="75"/>
      <c r="EJM80" s="75"/>
      <c r="EJN80" s="75"/>
      <c r="EJO80" s="75"/>
      <c r="EJP80" s="75"/>
      <c r="EJQ80" s="75"/>
      <c r="EJR80" s="75"/>
      <c r="EJS80" s="75"/>
      <c r="EJT80" s="75"/>
      <c r="EJU80" s="75"/>
      <c r="EJV80" s="75"/>
      <c r="EJW80" s="75"/>
      <c r="EJX80" s="75"/>
      <c r="EJY80" s="75"/>
      <c r="EJZ80" s="75"/>
      <c r="EKA80" s="75"/>
      <c r="EKB80" s="75"/>
      <c r="EKC80" s="75"/>
      <c r="EKD80" s="75"/>
      <c r="EKE80" s="75"/>
      <c r="EKF80" s="75"/>
      <c r="EKG80" s="75"/>
      <c r="EKH80" s="75"/>
      <c r="EKI80" s="75"/>
      <c r="EKJ80" s="75"/>
      <c r="EKK80" s="75"/>
      <c r="EKL80" s="75"/>
      <c r="EKM80" s="75"/>
      <c r="EKN80" s="75"/>
      <c r="EKO80" s="75"/>
      <c r="EKP80" s="75"/>
      <c r="EKQ80" s="75"/>
      <c r="EKR80" s="75"/>
      <c r="EKS80" s="75"/>
      <c r="EKT80" s="75"/>
      <c r="EKU80" s="75"/>
      <c r="EKV80" s="75"/>
      <c r="EKW80" s="75"/>
      <c r="EKX80" s="75"/>
      <c r="EKY80" s="75"/>
      <c r="EKZ80" s="75"/>
      <c r="ELA80" s="75"/>
      <c r="ELB80" s="75"/>
      <c r="ELC80" s="75"/>
      <c r="ELD80" s="75"/>
      <c r="ELE80" s="75"/>
      <c r="ELF80" s="75"/>
      <c r="ELG80" s="75"/>
      <c r="ELH80" s="75"/>
      <c r="ELI80" s="75"/>
      <c r="ELJ80" s="75"/>
      <c r="ELK80" s="75"/>
      <c r="ELL80" s="75"/>
      <c r="ELM80" s="75"/>
      <c r="ELN80" s="75"/>
      <c r="ELO80" s="75"/>
      <c r="ELP80" s="75"/>
      <c r="ELQ80" s="75"/>
      <c r="ELR80" s="75"/>
      <c r="ELS80" s="75"/>
      <c r="ELT80" s="75"/>
      <c r="ELU80" s="75"/>
      <c r="ELV80" s="75"/>
      <c r="ELW80" s="75"/>
      <c r="ELX80" s="75"/>
      <c r="ELY80" s="75"/>
      <c r="ELZ80" s="75"/>
      <c r="EMA80" s="75"/>
      <c r="EMB80" s="75"/>
      <c r="EMC80" s="75"/>
      <c r="EMD80" s="75"/>
      <c r="EME80" s="75"/>
      <c r="EMF80" s="75"/>
      <c r="EMG80" s="75"/>
      <c r="EMH80" s="75"/>
      <c r="EMI80" s="75"/>
      <c r="EMJ80" s="75"/>
      <c r="EMK80" s="75"/>
      <c r="EML80" s="75"/>
      <c r="EMM80" s="75"/>
      <c r="EMN80" s="75"/>
      <c r="EMO80" s="75"/>
      <c r="EMP80" s="75"/>
      <c r="EMQ80" s="75"/>
      <c r="EMR80" s="75"/>
      <c r="EMS80" s="75"/>
      <c r="EMT80" s="75"/>
      <c r="EMU80" s="75"/>
      <c r="EMV80" s="75"/>
      <c r="EMW80" s="75"/>
      <c r="EMX80" s="75"/>
      <c r="EMY80" s="75"/>
      <c r="EMZ80" s="75"/>
      <c r="ENA80" s="75"/>
      <c r="ENB80" s="75"/>
      <c r="ENC80" s="75"/>
      <c r="END80" s="75"/>
      <c r="ENE80" s="75"/>
      <c r="ENF80" s="75"/>
      <c r="ENG80" s="75"/>
      <c r="ENH80" s="75"/>
      <c r="ENI80" s="75"/>
      <c r="ENJ80" s="75"/>
      <c r="ENK80" s="75"/>
      <c r="ENL80" s="75"/>
      <c r="ENM80" s="75"/>
      <c r="ENN80" s="75"/>
      <c r="ENO80" s="75"/>
      <c r="ENP80" s="75"/>
      <c r="ENQ80" s="75"/>
      <c r="ENR80" s="75"/>
      <c r="ENS80" s="75"/>
      <c r="ENT80" s="75"/>
      <c r="ENU80" s="75"/>
      <c r="ENV80" s="75"/>
      <c r="ENW80" s="75"/>
      <c r="ENX80" s="75"/>
      <c r="ENY80" s="75"/>
      <c r="ENZ80" s="75"/>
      <c r="EOA80" s="75"/>
      <c r="EOB80" s="75"/>
      <c r="EOC80" s="75"/>
      <c r="EOD80" s="75"/>
      <c r="EOE80" s="75"/>
      <c r="EOF80" s="75"/>
      <c r="EOG80" s="75"/>
      <c r="EOH80" s="75"/>
      <c r="EOI80" s="75"/>
      <c r="EOJ80" s="75"/>
      <c r="EOK80" s="75"/>
      <c r="EOL80" s="75"/>
      <c r="EOM80" s="75"/>
      <c r="EON80" s="75"/>
      <c r="EOO80" s="75"/>
      <c r="EOP80" s="75"/>
      <c r="EOQ80" s="75"/>
      <c r="EOR80" s="75"/>
      <c r="EOS80" s="75"/>
      <c r="EOT80" s="75"/>
      <c r="EOU80" s="75"/>
      <c r="EOV80" s="75"/>
      <c r="EOW80" s="75"/>
      <c r="EOX80" s="75"/>
      <c r="EOY80" s="75"/>
      <c r="EOZ80" s="75"/>
      <c r="EPA80" s="75"/>
      <c r="EPB80" s="75"/>
      <c r="EPC80" s="75"/>
      <c r="EPD80" s="75"/>
      <c r="EPE80" s="75"/>
      <c r="EPF80" s="75"/>
      <c r="EPG80" s="75"/>
      <c r="EPH80" s="75"/>
      <c r="EPI80" s="75"/>
      <c r="EPJ80" s="75"/>
      <c r="EPK80" s="75"/>
      <c r="EPL80" s="75"/>
      <c r="EPM80" s="75"/>
      <c r="EPN80" s="75"/>
      <c r="EPO80" s="75"/>
      <c r="EPP80" s="75"/>
      <c r="EPQ80" s="75"/>
      <c r="EPR80" s="75"/>
      <c r="EPS80" s="75"/>
      <c r="EPT80" s="75"/>
      <c r="EPU80" s="75"/>
      <c r="EPV80" s="75"/>
      <c r="EPW80" s="75"/>
      <c r="EPX80" s="75"/>
      <c r="EPY80" s="75"/>
      <c r="EPZ80" s="75"/>
      <c r="EQA80" s="75"/>
      <c r="EQB80" s="75"/>
      <c r="EQC80" s="75"/>
      <c r="EQD80" s="75"/>
      <c r="EQE80" s="75"/>
      <c r="EQF80" s="75"/>
      <c r="EQG80" s="75"/>
      <c r="EQH80" s="75"/>
      <c r="EQI80" s="75"/>
      <c r="EQJ80" s="75"/>
      <c r="EQK80" s="75"/>
      <c r="EQL80" s="75"/>
      <c r="EQM80" s="75"/>
      <c r="EQN80" s="75"/>
      <c r="EQO80" s="75"/>
      <c r="EQP80" s="75"/>
      <c r="EQQ80" s="75"/>
      <c r="EQR80" s="75"/>
      <c r="EQS80" s="75"/>
      <c r="EQT80" s="75"/>
      <c r="EQU80" s="75"/>
      <c r="EQV80" s="75"/>
      <c r="EQW80" s="75"/>
      <c r="EQX80" s="75"/>
      <c r="EQY80" s="75"/>
      <c r="EQZ80" s="75"/>
      <c r="ERA80" s="75"/>
      <c r="ERB80" s="75"/>
      <c r="ERC80" s="75"/>
      <c r="ERD80" s="75"/>
      <c r="ERE80" s="75"/>
      <c r="ERF80" s="75"/>
      <c r="ERG80" s="75"/>
      <c r="ERH80" s="75"/>
      <c r="ERI80" s="75"/>
      <c r="ERJ80" s="75"/>
      <c r="ERK80" s="75"/>
      <c r="ERL80" s="75"/>
      <c r="ERM80" s="75"/>
      <c r="ERN80" s="75"/>
      <c r="ERO80" s="75"/>
      <c r="ERP80" s="75"/>
      <c r="ERQ80" s="75"/>
      <c r="ERR80" s="75"/>
      <c r="ERS80" s="75"/>
      <c r="ERT80" s="75"/>
      <c r="ERU80" s="75"/>
      <c r="ERV80" s="75"/>
      <c r="ERW80" s="75"/>
      <c r="ERX80" s="75"/>
      <c r="ERY80" s="75"/>
      <c r="ERZ80" s="75"/>
      <c r="ESA80" s="75"/>
      <c r="ESB80" s="75"/>
      <c r="ESC80" s="75"/>
      <c r="ESD80" s="75"/>
      <c r="ESE80" s="75"/>
      <c r="ESF80" s="75"/>
      <c r="ESG80" s="75"/>
      <c r="ESH80" s="75"/>
      <c r="ESI80" s="75"/>
      <c r="ESJ80" s="75"/>
      <c r="ESK80" s="75"/>
      <c r="ESL80" s="75"/>
      <c r="ESM80" s="75"/>
      <c r="ESN80" s="75"/>
      <c r="ESO80" s="75"/>
      <c r="ESP80" s="75"/>
      <c r="ESQ80" s="75"/>
      <c r="ESR80" s="75"/>
      <c r="ESS80" s="75"/>
      <c r="EST80" s="75"/>
      <c r="ESU80" s="75"/>
      <c r="ESV80" s="75"/>
      <c r="ESW80" s="75"/>
      <c r="ESX80" s="75"/>
      <c r="ESY80" s="75"/>
      <c r="ESZ80" s="75"/>
      <c r="ETA80" s="75"/>
      <c r="ETB80" s="75"/>
      <c r="ETC80" s="75"/>
      <c r="ETD80" s="75"/>
      <c r="ETE80" s="75"/>
      <c r="ETF80" s="75"/>
      <c r="ETG80" s="75"/>
      <c r="ETH80" s="75"/>
      <c r="ETI80" s="75"/>
      <c r="ETJ80" s="75"/>
      <c r="ETK80" s="75"/>
      <c r="ETL80" s="75"/>
      <c r="ETM80" s="75"/>
      <c r="ETN80" s="75"/>
      <c r="ETO80" s="75"/>
      <c r="ETP80" s="75"/>
      <c r="ETQ80" s="75"/>
      <c r="ETR80" s="75"/>
      <c r="ETS80" s="75"/>
      <c r="ETT80" s="75"/>
      <c r="ETU80" s="75"/>
      <c r="ETV80" s="75"/>
      <c r="ETW80" s="75"/>
      <c r="ETX80" s="75"/>
      <c r="ETY80" s="75"/>
      <c r="ETZ80" s="75"/>
      <c r="EUA80" s="75"/>
      <c r="EUB80" s="75"/>
      <c r="EUC80" s="75"/>
      <c r="EUD80" s="75"/>
      <c r="EUE80" s="75"/>
      <c r="EUF80" s="75"/>
      <c r="EUG80" s="75"/>
      <c r="EUH80" s="75"/>
      <c r="EUI80" s="75"/>
      <c r="EUJ80" s="75"/>
      <c r="EUK80" s="75"/>
      <c r="EUL80" s="75"/>
      <c r="EUM80" s="75"/>
      <c r="EUN80" s="75"/>
      <c r="EUO80" s="75"/>
      <c r="EUP80" s="75"/>
      <c r="EUQ80" s="75"/>
      <c r="EUR80" s="75"/>
      <c r="EUS80" s="75"/>
      <c r="EUT80" s="75"/>
      <c r="EUU80" s="75"/>
      <c r="EUV80" s="75"/>
      <c r="EUW80" s="75"/>
      <c r="EUX80" s="75"/>
      <c r="EUY80" s="75"/>
      <c r="EUZ80" s="75"/>
      <c r="EVA80" s="75"/>
      <c r="EVB80" s="75"/>
      <c r="EVC80" s="75"/>
      <c r="EVD80" s="75"/>
      <c r="EVE80" s="75"/>
      <c r="EVF80" s="75"/>
      <c r="EVG80" s="75"/>
      <c r="EVH80" s="75"/>
      <c r="EVI80" s="75"/>
      <c r="EVJ80" s="75"/>
      <c r="EVK80" s="75"/>
      <c r="EVL80" s="75"/>
      <c r="EVM80" s="75"/>
      <c r="EVN80" s="75"/>
      <c r="EVO80" s="75"/>
      <c r="EVP80" s="75"/>
      <c r="EVQ80" s="75"/>
      <c r="EVR80" s="75"/>
      <c r="EVS80" s="75"/>
      <c r="EVT80" s="75"/>
      <c r="EVU80" s="75"/>
      <c r="EVV80" s="75"/>
      <c r="EVW80" s="75"/>
      <c r="EVX80" s="75"/>
      <c r="EVY80" s="75"/>
      <c r="EVZ80" s="75"/>
      <c r="EWA80" s="75"/>
      <c r="EWB80" s="75"/>
      <c r="EWC80" s="75"/>
      <c r="EWD80" s="75"/>
      <c r="EWE80" s="75"/>
      <c r="EWF80" s="75"/>
      <c r="EWG80" s="75"/>
      <c r="EWH80" s="75"/>
      <c r="EWI80" s="75"/>
      <c r="EWJ80" s="75"/>
      <c r="EWK80" s="75"/>
      <c r="EWL80" s="75"/>
      <c r="EWM80" s="75"/>
      <c r="EWN80" s="75"/>
      <c r="EWO80" s="75"/>
      <c r="EWP80" s="75"/>
      <c r="EWQ80" s="75"/>
      <c r="EWR80" s="75"/>
      <c r="EWS80" s="75"/>
      <c r="EWT80" s="75"/>
      <c r="EWU80" s="75"/>
      <c r="EWV80" s="75"/>
      <c r="EWW80" s="75"/>
      <c r="EWX80" s="75"/>
      <c r="EWY80" s="75"/>
      <c r="EWZ80" s="75"/>
      <c r="EXA80" s="75"/>
      <c r="EXB80" s="75"/>
      <c r="EXC80" s="75"/>
      <c r="EXD80" s="75"/>
      <c r="EXE80" s="75"/>
      <c r="EXF80" s="75"/>
      <c r="EXG80" s="75"/>
      <c r="EXH80" s="75"/>
      <c r="EXI80" s="75"/>
      <c r="EXJ80" s="75"/>
      <c r="EXK80" s="75"/>
      <c r="EXL80" s="75"/>
      <c r="EXM80" s="75"/>
      <c r="EXN80" s="75"/>
      <c r="EXO80" s="75"/>
      <c r="EXP80" s="75"/>
      <c r="EXQ80" s="75"/>
      <c r="EXR80" s="75"/>
      <c r="EXS80" s="75"/>
      <c r="EXT80" s="75"/>
      <c r="EXU80" s="75"/>
      <c r="EXV80" s="75"/>
      <c r="EXW80" s="75"/>
      <c r="EXX80" s="75"/>
      <c r="EXY80" s="75"/>
      <c r="EXZ80" s="75"/>
      <c r="EYA80" s="75"/>
      <c r="EYB80" s="75"/>
      <c r="EYC80" s="75"/>
      <c r="EYD80" s="75"/>
      <c r="EYE80" s="75"/>
      <c r="EYF80" s="75"/>
      <c r="EYG80" s="75"/>
      <c r="EYH80" s="75"/>
      <c r="EYI80" s="75"/>
      <c r="EYJ80" s="75"/>
      <c r="EYK80" s="75"/>
      <c r="EYL80" s="75"/>
      <c r="EYM80" s="75"/>
      <c r="EYN80" s="75"/>
      <c r="EYO80" s="75"/>
      <c r="EYP80" s="75"/>
      <c r="EYQ80" s="75"/>
      <c r="EYR80" s="75"/>
      <c r="EYS80" s="75"/>
      <c r="EYT80" s="75"/>
      <c r="EYU80" s="75"/>
      <c r="EYV80" s="75"/>
      <c r="EYW80" s="75"/>
      <c r="EYX80" s="75"/>
      <c r="EYY80" s="75"/>
      <c r="EYZ80" s="75"/>
      <c r="EZA80" s="75"/>
      <c r="EZB80" s="75"/>
      <c r="EZC80" s="75"/>
      <c r="EZD80" s="75"/>
      <c r="EZE80" s="75"/>
      <c r="EZF80" s="75"/>
      <c r="EZG80" s="75"/>
      <c r="EZH80" s="75"/>
      <c r="EZI80" s="75"/>
      <c r="EZJ80" s="75"/>
      <c r="EZK80" s="75"/>
      <c r="EZL80" s="75"/>
      <c r="EZM80" s="75"/>
      <c r="EZN80" s="75"/>
      <c r="EZO80" s="75"/>
      <c r="EZP80" s="75"/>
      <c r="EZQ80" s="75"/>
      <c r="EZR80" s="75"/>
      <c r="EZS80" s="75"/>
      <c r="EZT80" s="75"/>
      <c r="EZU80" s="75"/>
      <c r="EZV80" s="75"/>
      <c r="EZW80" s="75"/>
      <c r="EZX80" s="75"/>
      <c r="EZY80" s="75"/>
      <c r="EZZ80" s="75"/>
      <c r="FAA80" s="75"/>
      <c r="FAB80" s="75"/>
      <c r="FAC80" s="75"/>
      <c r="FAD80" s="75"/>
      <c r="FAE80" s="75"/>
      <c r="FAF80" s="75"/>
      <c r="FAG80" s="75"/>
      <c r="FAH80" s="75"/>
      <c r="FAI80" s="75"/>
      <c r="FAJ80" s="75"/>
      <c r="FAK80" s="75"/>
      <c r="FAL80" s="75"/>
      <c r="FAM80" s="75"/>
      <c r="FAN80" s="75"/>
      <c r="FAO80" s="75"/>
      <c r="FAP80" s="75"/>
      <c r="FAQ80" s="75"/>
      <c r="FAR80" s="75"/>
      <c r="FAS80" s="75"/>
      <c r="FAT80" s="75"/>
      <c r="FAU80" s="75"/>
      <c r="FAV80" s="75"/>
      <c r="FAW80" s="75"/>
      <c r="FAX80" s="75"/>
      <c r="FAY80" s="75"/>
      <c r="FAZ80" s="75"/>
      <c r="FBA80" s="75"/>
      <c r="FBB80" s="75"/>
      <c r="FBC80" s="75"/>
      <c r="FBD80" s="75"/>
      <c r="FBE80" s="75"/>
      <c r="FBF80" s="75"/>
      <c r="FBG80" s="75"/>
      <c r="FBH80" s="75"/>
      <c r="FBI80" s="75"/>
      <c r="FBJ80" s="75"/>
      <c r="FBK80" s="75"/>
      <c r="FBL80" s="75"/>
      <c r="FBM80" s="75"/>
      <c r="FBN80" s="75"/>
      <c r="FBO80" s="75"/>
      <c r="FBP80" s="75"/>
      <c r="FBQ80" s="75"/>
      <c r="FBR80" s="75"/>
      <c r="FBS80" s="75"/>
      <c r="FBT80" s="75"/>
      <c r="FBU80" s="75"/>
      <c r="FBV80" s="75"/>
      <c r="FBW80" s="75"/>
      <c r="FBX80" s="75"/>
      <c r="FBY80" s="75"/>
      <c r="FBZ80" s="75"/>
      <c r="FCA80" s="75"/>
      <c r="FCB80" s="75"/>
      <c r="FCC80" s="75"/>
      <c r="FCD80" s="75"/>
      <c r="FCE80" s="75"/>
      <c r="FCF80" s="75"/>
      <c r="FCG80" s="75"/>
      <c r="FCH80" s="75"/>
      <c r="FCI80" s="75"/>
      <c r="FCJ80" s="75"/>
      <c r="FCK80" s="75"/>
      <c r="FCL80" s="75"/>
      <c r="FCM80" s="75"/>
      <c r="FCN80" s="75"/>
      <c r="FCO80" s="75"/>
      <c r="FCP80" s="75"/>
      <c r="FCQ80" s="75"/>
      <c r="FCR80" s="75"/>
      <c r="FCS80" s="75"/>
      <c r="FCT80" s="75"/>
      <c r="FCU80" s="75"/>
      <c r="FCV80" s="75"/>
      <c r="FCW80" s="75"/>
      <c r="FCX80" s="75"/>
      <c r="FCY80" s="75"/>
      <c r="FCZ80" s="75"/>
      <c r="FDA80" s="75"/>
      <c r="FDB80" s="75"/>
      <c r="FDC80" s="75"/>
      <c r="FDD80" s="75"/>
      <c r="FDE80" s="75"/>
      <c r="FDF80" s="75"/>
      <c r="FDG80" s="75"/>
      <c r="FDH80" s="75"/>
      <c r="FDI80" s="75"/>
      <c r="FDJ80" s="75"/>
      <c r="FDK80" s="75"/>
      <c r="FDL80" s="75"/>
      <c r="FDM80" s="75"/>
      <c r="FDN80" s="75"/>
      <c r="FDO80" s="75"/>
      <c r="FDP80" s="75"/>
      <c r="FDQ80" s="75"/>
      <c r="FDR80" s="75"/>
      <c r="FDS80" s="75"/>
      <c r="FDT80" s="75"/>
      <c r="FDU80" s="75"/>
      <c r="FDV80" s="75"/>
      <c r="FDW80" s="75"/>
      <c r="FDX80" s="75"/>
      <c r="FDY80" s="75"/>
      <c r="FDZ80" s="75"/>
      <c r="FEA80" s="75"/>
      <c r="FEB80" s="75"/>
      <c r="FEC80" s="75"/>
      <c r="FED80" s="75"/>
      <c r="FEE80" s="75"/>
      <c r="FEF80" s="75"/>
      <c r="FEG80" s="75"/>
      <c r="FEH80" s="75"/>
      <c r="FEI80" s="75"/>
      <c r="FEJ80" s="75"/>
      <c r="FEK80" s="75"/>
      <c r="FEL80" s="75"/>
      <c r="FEM80" s="75"/>
      <c r="FEN80" s="75"/>
      <c r="FEO80" s="75"/>
      <c r="FEP80" s="75"/>
      <c r="FEQ80" s="75"/>
      <c r="FER80" s="75"/>
      <c r="FES80" s="75"/>
      <c r="FET80" s="75"/>
      <c r="FEU80" s="75"/>
      <c r="FEV80" s="75"/>
      <c r="FEW80" s="75"/>
      <c r="FEX80" s="75"/>
      <c r="FEY80" s="75"/>
      <c r="FEZ80" s="75"/>
      <c r="FFA80" s="75"/>
      <c r="FFB80" s="75"/>
      <c r="FFC80" s="75"/>
      <c r="FFD80" s="75"/>
      <c r="FFE80" s="75"/>
      <c r="FFF80" s="75"/>
      <c r="FFG80" s="75"/>
      <c r="FFH80" s="75"/>
      <c r="FFI80" s="75"/>
      <c r="FFJ80" s="75"/>
      <c r="FFK80" s="75"/>
      <c r="FFL80" s="75"/>
      <c r="FFM80" s="75"/>
      <c r="FFN80" s="75"/>
      <c r="FFO80" s="75"/>
      <c r="FFP80" s="75"/>
      <c r="FFQ80" s="75"/>
      <c r="FFR80" s="75"/>
      <c r="FFS80" s="75"/>
      <c r="FFT80" s="75"/>
      <c r="FFU80" s="75"/>
      <c r="FFV80" s="75"/>
      <c r="FFW80" s="75"/>
      <c r="FFX80" s="75"/>
      <c r="FFY80" s="75"/>
      <c r="FFZ80" s="75"/>
      <c r="FGA80" s="75"/>
      <c r="FGB80" s="75"/>
      <c r="FGC80" s="75"/>
      <c r="FGD80" s="75"/>
      <c r="FGE80" s="75"/>
      <c r="FGF80" s="75"/>
      <c r="FGG80" s="75"/>
      <c r="FGH80" s="75"/>
      <c r="FGI80" s="75"/>
      <c r="FGJ80" s="75"/>
      <c r="FGK80" s="75"/>
      <c r="FGL80" s="75"/>
      <c r="FGM80" s="75"/>
      <c r="FGN80" s="75"/>
      <c r="FGO80" s="75"/>
      <c r="FGP80" s="75"/>
      <c r="FGQ80" s="75"/>
      <c r="FGR80" s="75"/>
      <c r="FGS80" s="75"/>
      <c r="FGT80" s="75"/>
      <c r="FGU80" s="75"/>
      <c r="FGV80" s="75"/>
      <c r="FGW80" s="75"/>
      <c r="FGX80" s="75"/>
      <c r="FGY80" s="75"/>
      <c r="FGZ80" s="75"/>
      <c r="FHA80" s="75"/>
      <c r="FHB80" s="75"/>
      <c r="FHC80" s="75"/>
      <c r="FHD80" s="75"/>
      <c r="FHE80" s="75"/>
      <c r="FHF80" s="75"/>
      <c r="FHG80" s="75"/>
      <c r="FHH80" s="75"/>
      <c r="FHI80" s="75"/>
      <c r="FHJ80" s="75"/>
      <c r="FHK80" s="75"/>
      <c r="FHL80" s="75"/>
      <c r="FHM80" s="75"/>
      <c r="FHN80" s="75"/>
      <c r="FHO80" s="75"/>
      <c r="FHP80" s="75"/>
      <c r="FHQ80" s="75"/>
      <c r="FHR80" s="75"/>
      <c r="FHS80" s="75"/>
      <c r="FHT80" s="75"/>
      <c r="FHU80" s="75"/>
      <c r="FHV80" s="75"/>
      <c r="FHW80" s="75"/>
      <c r="FHX80" s="75"/>
      <c r="FHY80" s="75"/>
      <c r="FHZ80" s="75"/>
      <c r="FIA80" s="75"/>
      <c r="FIB80" s="75"/>
      <c r="FIC80" s="75"/>
      <c r="FID80" s="75"/>
      <c r="FIE80" s="75"/>
      <c r="FIF80" s="75"/>
      <c r="FIG80" s="75"/>
      <c r="FIH80" s="75"/>
      <c r="FII80" s="75"/>
      <c r="FIJ80" s="75"/>
      <c r="FIK80" s="75"/>
      <c r="FIL80" s="75"/>
      <c r="FIM80" s="75"/>
      <c r="FIN80" s="75"/>
      <c r="FIO80" s="75"/>
      <c r="FIP80" s="75"/>
      <c r="FIQ80" s="75"/>
      <c r="FIR80" s="75"/>
      <c r="FIS80" s="75"/>
      <c r="FIT80" s="75"/>
      <c r="FIU80" s="75"/>
      <c r="FIV80" s="75"/>
      <c r="FIW80" s="75"/>
      <c r="FIX80" s="75"/>
      <c r="FIY80" s="75"/>
      <c r="FIZ80" s="75"/>
      <c r="FJA80" s="75"/>
      <c r="FJB80" s="75"/>
      <c r="FJC80" s="75"/>
      <c r="FJD80" s="75"/>
      <c r="FJE80" s="75"/>
      <c r="FJF80" s="75"/>
      <c r="FJG80" s="75"/>
      <c r="FJH80" s="75"/>
      <c r="FJI80" s="75"/>
      <c r="FJJ80" s="75"/>
      <c r="FJK80" s="75"/>
      <c r="FJL80" s="75"/>
      <c r="FJM80" s="75"/>
      <c r="FJN80" s="75"/>
      <c r="FJO80" s="75"/>
      <c r="FJP80" s="75"/>
      <c r="FJQ80" s="75"/>
      <c r="FJR80" s="75"/>
      <c r="FJS80" s="75"/>
      <c r="FJT80" s="75"/>
      <c r="FJU80" s="75"/>
      <c r="FJV80" s="75"/>
      <c r="FJW80" s="75"/>
      <c r="FJX80" s="75"/>
      <c r="FJY80" s="75"/>
      <c r="FJZ80" s="75"/>
      <c r="FKA80" s="75"/>
      <c r="FKB80" s="75"/>
      <c r="FKC80" s="75"/>
      <c r="FKD80" s="75"/>
      <c r="FKE80" s="75"/>
      <c r="FKF80" s="75"/>
      <c r="FKG80" s="75"/>
      <c r="FKH80" s="75"/>
      <c r="FKI80" s="75"/>
      <c r="FKJ80" s="75"/>
      <c r="FKK80" s="75"/>
      <c r="FKL80" s="75"/>
      <c r="FKM80" s="75"/>
      <c r="FKN80" s="75"/>
      <c r="FKO80" s="75"/>
      <c r="FKP80" s="75"/>
      <c r="FKQ80" s="75"/>
      <c r="FKR80" s="75"/>
      <c r="FKS80" s="75"/>
      <c r="FKT80" s="75"/>
      <c r="FKU80" s="75"/>
      <c r="FKV80" s="75"/>
      <c r="FKW80" s="75"/>
      <c r="FKX80" s="75"/>
      <c r="FKY80" s="75"/>
      <c r="FKZ80" s="75"/>
      <c r="FLA80" s="75"/>
      <c r="FLB80" s="75"/>
      <c r="FLC80" s="75"/>
      <c r="FLD80" s="75"/>
      <c r="FLE80" s="75"/>
      <c r="FLF80" s="75"/>
      <c r="FLG80" s="75"/>
      <c r="FLH80" s="75"/>
      <c r="FLI80" s="75"/>
      <c r="FLJ80" s="75"/>
      <c r="FLK80" s="75"/>
      <c r="FLL80" s="75"/>
      <c r="FLM80" s="75"/>
      <c r="FLN80" s="75"/>
      <c r="FLO80" s="75"/>
      <c r="FLP80" s="75"/>
      <c r="FLQ80" s="75"/>
      <c r="FLR80" s="75"/>
      <c r="FLS80" s="75"/>
      <c r="FLT80" s="75"/>
      <c r="FLU80" s="75"/>
      <c r="FLV80" s="75"/>
      <c r="FLW80" s="75"/>
      <c r="FLX80" s="75"/>
      <c r="FLY80" s="75"/>
      <c r="FLZ80" s="75"/>
      <c r="FMA80" s="75"/>
      <c r="FMB80" s="75"/>
      <c r="FMC80" s="75"/>
      <c r="FMD80" s="75"/>
      <c r="FME80" s="75"/>
      <c r="FMF80" s="75"/>
      <c r="FMG80" s="75"/>
      <c r="FMH80" s="75"/>
      <c r="FMI80" s="75"/>
      <c r="FMJ80" s="75"/>
      <c r="FMK80" s="75"/>
      <c r="FML80" s="75"/>
      <c r="FMM80" s="75"/>
      <c r="FMN80" s="75"/>
      <c r="FMO80" s="75"/>
      <c r="FMP80" s="75"/>
      <c r="FMQ80" s="75"/>
      <c r="FMR80" s="75"/>
      <c r="FMS80" s="75"/>
      <c r="FMT80" s="75"/>
      <c r="FMU80" s="75"/>
      <c r="FMV80" s="75"/>
      <c r="FMW80" s="75"/>
      <c r="FMX80" s="75"/>
      <c r="FMY80" s="75"/>
      <c r="FMZ80" s="75"/>
      <c r="FNA80" s="75"/>
      <c r="FNB80" s="75"/>
      <c r="FNC80" s="75"/>
      <c r="FND80" s="75"/>
      <c r="FNE80" s="75"/>
      <c r="FNF80" s="75"/>
      <c r="FNG80" s="75"/>
      <c r="FNH80" s="75"/>
      <c r="FNI80" s="75"/>
      <c r="FNJ80" s="75"/>
      <c r="FNK80" s="75"/>
      <c r="FNL80" s="75"/>
      <c r="FNM80" s="75"/>
      <c r="FNN80" s="75"/>
      <c r="FNO80" s="75"/>
      <c r="FNP80" s="75"/>
      <c r="FNQ80" s="75"/>
      <c r="FNR80" s="75"/>
      <c r="FNS80" s="75"/>
      <c r="FNT80" s="75"/>
      <c r="FNU80" s="75"/>
      <c r="FNV80" s="75"/>
      <c r="FNW80" s="75"/>
      <c r="FNX80" s="75"/>
      <c r="FNY80" s="75"/>
      <c r="FNZ80" s="75"/>
      <c r="FOA80" s="75"/>
      <c r="FOB80" s="75"/>
      <c r="FOC80" s="75"/>
      <c r="FOD80" s="75"/>
      <c r="FOE80" s="75"/>
      <c r="FOF80" s="75"/>
      <c r="FOG80" s="75"/>
      <c r="FOH80" s="75"/>
      <c r="FOI80" s="75"/>
      <c r="FOJ80" s="75"/>
      <c r="FOK80" s="75"/>
      <c r="FOL80" s="75"/>
      <c r="FOM80" s="75"/>
      <c r="FON80" s="75"/>
      <c r="FOO80" s="75"/>
      <c r="FOP80" s="75"/>
      <c r="FOQ80" s="75"/>
      <c r="FOR80" s="75"/>
      <c r="FOS80" s="75"/>
      <c r="FOT80" s="75"/>
      <c r="FOU80" s="75"/>
      <c r="FOV80" s="75"/>
      <c r="FOW80" s="75"/>
      <c r="FOX80" s="75"/>
      <c r="FOY80" s="75"/>
      <c r="FOZ80" s="75"/>
      <c r="FPA80" s="75"/>
      <c r="FPB80" s="75"/>
      <c r="FPC80" s="75"/>
      <c r="FPD80" s="75"/>
      <c r="FPE80" s="75"/>
      <c r="FPF80" s="75"/>
      <c r="FPG80" s="75"/>
      <c r="FPH80" s="75"/>
      <c r="FPI80" s="75"/>
      <c r="FPJ80" s="75"/>
      <c r="FPK80" s="75"/>
      <c r="FPL80" s="75"/>
      <c r="FPM80" s="75"/>
      <c r="FPN80" s="75"/>
      <c r="FPO80" s="75"/>
      <c r="FPP80" s="75"/>
      <c r="FPQ80" s="75"/>
      <c r="FPR80" s="75"/>
      <c r="FPS80" s="75"/>
      <c r="FPT80" s="75"/>
      <c r="FPU80" s="75"/>
      <c r="FPV80" s="75"/>
      <c r="FPW80" s="75"/>
      <c r="FPX80" s="75"/>
      <c r="FPY80" s="75"/>
      <c r="FPZ80" s="75"/>
      <c r="FQA80" s="75"/>
      <c r="FQB80" s="75"/>
      <c r="FQC80" s="75"/>
      <c r="FQD80" s="75"/>
      <c r="FQE80" s="75"/>
      <c r="FQF80" s="75"/>
      <c r="FQG80" s="75"/>
      <c r="FQH80" s="75"/>
      <c r="FQI80" s="75"/>
      <c r="FQJ80" s="75"/>
      <c r="FQK80" s="75"/>
      <c r="FQL80" s="75"/>
      <c r="FQM80" s="75"/>
      <c r="FQN80" s="75"/>
      <c r="FQO80" s="75"/>
      <c r="FQP80" s="75"/>
      <c r="FQQ80" s="75"/>
      <c r="FQR80" s="75"/>
      <c r="FQS80" s="75"/>
      <c r="FQT80" s="75"/>
      <c r="FQU80" s="75"/>
      <c r="FQV80" s="75"/>
      <c r="FQW80" s="75"/>
      <c r="FQX80" s="75"/>
      <c r="FQY80" s="75"/>
      <c r="FQZ80" s="75"/>
      <c r="FRA80" s="75"/>
      <c r="FRB80" s="75"/>
      <c r="FRC80" s="75"/>
      <c r="FRD80" s="75"/>
      <c r="FRE80" s="75"/>
      <c r="FRF80" s="75"/>
      <c r="FRG80" s="75"/>
      <c r="FRH80" s="75"/>
      <c r="FRI80" s="75"/>
      <c r="FRJ80" s="75"/>
      <c r="FRK80" s="75"/>
      <c r="FRL80" s="75"/>
      <c r="FRM80" s="75"/>
      <c r="FRN80" s="75"/>
      <c r="FRO80" s="75"/>
      <c r="FRP80" s="75"/>
      <c r="FRQ80" s="75"/>
      <c r="FRR80" s="75"/>
      <c r="FRS80" s="75"/>
      <c r="FRT80" s="75"/>
      <c r="FRU80" s="75"/>
      <c r="FRV80" s="75"/>
      <c r="FRW80" s="75"/>
      <c r="FRX80" s="75"/>
      <c r="FRY80" s="75"/>
      <c r="FRZ80" s="75"/>
      <c r="FSA80" s="75"/>
      <c r="FSB80" s="75"/>
      <c r="FSC80" s="75"/>
      <c r="FSD80" s="75"/>
      <c r="FSE80" s="75"/>
      <c r="FSF80" s="75"/>
      <c r="FSG80" s="75"/>
      <c r="FSH80" s="75"/>
      <c r="FSI80" s="75"/>
      <c r="FSJ80" s="75"/>
      <c r="FSK80" s="75"/>
      <c r="FSL80" s="75"/>
      <c r="FSM80" s="75"/>
      <c r="FSN80" s="75"/>
      <c r="FSO80" s="75"/>
      <c r="FSP80" s="75"/>
      <c r="FSQ80" s="75"/>
      <c r="FSR80" s="75"/>
      <c r="FSS80" s="75"/>
      <c r="FST80" s="75"/>
      <c r="FSU80" s="75"/>
      <c r="FSV80" s="75"/>
      <c r="FSW80" s="75"/>
      <c r="FSX80" s="75"/>
      <c r="FSY80" s="75"/>
      <c r="FSZ80" s="75"/>
      <c r="FTA80" s="75"/>
      <c r="FTB80" s="75"/>
      <c r="FTC80" s="75"/>
      <c r="FTD80" s="75"/>
      <c r="FTE80" s="75"/>
      <c r="FTF80" s="75"/>
      <c r="FTG80" s="75"/>
      <c r="FTH80" s="75"/>
      <c r="FTI80" s="75"/>
      <c r="FTJ80" s="75"/>
      <c r="FTK80" s="75"/>
      <c r="FTL80" s="75"/>
      <c r="FTM80" s="75"/>
      <c r="FTN80" s="75"/>
      <c r="FTO80" s="75"/>
      <c r="FTP80" s="75"/>
      <c r="FTQ80" s="75"/>
      <c r="FTR80" s="75"/>
      <c r="FTS80" s="75"/>
      <c r="FTT80" s="75"/>
      <c r="FTU80" s="75"/>
      <c r="FTV80" s="75"/>
      <c r="FTW80" s="75"/>
      <c r="FTX80" s="75"/>
      <c r="FTY80" s="75"/>
      <c r="FTZ80" s="75"/>
      <c r="FUA80" s="75"/>
      <c r="FUB80" s="75"/>
      <c r="FUC80" s="75"/>
      <c r="FUD80" s="75"/>
      <c r="FUE80" s="75"/>
      <c r="FUF80" s="75"/>
      <c r="FUG80" s="75"/>
      <c r="FUH80" s="75"/>
      <c r="FUI80" s="75"/>
      <c r="FUJ80" s="75"/>
      <c r="FUK80" s="75"/>
      <c r="FUL80" s="75"/>
      <c r="FUM80" s="75"/>
      <c r="FUN80" s="75"/>
      <c r="FUO80" s="75"/>
      <c r="FUP80" s="75"/>
      <c r="FUQ80" s="75"/>
      <c r="FUR80" s="75"/>
      <c r="FUS80" s="75"/>
      <c r="FUT80" s="75"/>
      <c r="FUU80" s="75"/>
      <c r="FUV80" s="75"/>
      <c r="FUW80" s="75"/>
      <c r="FUX80" s="75"/>
      <c r="FUY80" s="75"/>
      <c r="FUZ80" s="75"/>
      <c r="FVA80" s="75"/>
      <c r="FVB80" s="75"/>
      <c r="FVC80" s="75"/>
      <c r="FVD80" s="75"/>
      <c r="FVE80" s="75"/>
      <c r="FVF80" s="75"/>
      <c r="FVG80" s="75"/>
      <c r="FVH80" s="75"/>
      <c r="FVI80" s="75"/>
      <c r="FVJ80" s="75"/>
      <c r="FVK80" s="75"/>
      <c r="FVL80" s="75"/>
      <c r="FVM80" s="75"/>
      <c r="FVN80" s="75"/>
      <c r="FVO80" s="75"/>
      <c r="FVP80" s="75"/>
      <c r="FVQ80" s="75"/>
      <c r="FVR80" s="75"/>
      <c r="FVS80" s="75"/>
      <c r="FVT80" s="75"/>
      <c r="FVU80" s="75"/>
      <c r="FVV80" s="75"/>
      <c r="FVW80" s="75"/>
      <c r="FVX80" s="75"/>
      <c r="FVY80" s="75"/>
      <c r="FVZ80" s="75"/>
      <c r="FWA80" s="75"/>
      <c r="FWB80" s="75"/>
      <c r="FWC80" s="75"/>
      <c r="FWD80" s="75"/>
      <c r="FWE80" s="75"/>
      <c r="FWF80" s="75"/>
      <c r="FWG80" s="75"/>
      <c r="FWH80" s="75"/>
      <c r="FWI80" s="75"/>
      <c r="FWJ80" s="75"/>
      <c r="FWK80" s="75"/>
      <c r="FWL80" s="75"/>
      <c r="FWM80" s="75"/>
      <c r="FWN80" s="75"/>
      <c r="FWO80" s="75"/>
      <c r="FWP80" s="75"/>
      <c r="FWQ80" s="75"/>
      <c r="FWR80" s="75"/>
      <c r="FWS80" s="75"/>
      <c r="FWT80" s="75"/>
      <c r="FWU80" s="75"/>
      <c r="FWV80" s="75"/>
      <c r="FWW80" s="75"/>
      <c r="FWX80" s="75"/>
      <c r="FWY80" s="75"/>
      <c r="FWZ80" s="75"/>
      <c r="FXA80" s="75"/>
      <c r="FXB80" s="75"/>
      <c r="FXC80" s="75"/>
      <c r="FXD80" s="75"/>
      <c r="FXE80" s="75"/>
      <c r="FXF80" s="75"/>
      <c r="FXG80" s="75"/>
      <c r="FXH80" s="75"/>
      <c r="FXI80" s="75"/>
      <c r="FXJ80" s="75"/>
      <c r="FXK80" s="75"/>
      <c r="FXL80" s="75"/>
      <c r="FXM80" s="75"/>
      <c r="FXN80" s="75"/>
      <c r="FXO80" s="75"/>
      <c r="FXP80" s="75"/>
      <c r="FXQ80" s="75"/>
      <c r="FXR80" s="75"/>
      <c r="FXS80" s="75"/>
      <c r="FXT80" s="75"/>
      <c r="FXU80" s="75"/>
      <c r="FXV80" s="75"/>
      <c r="FXW80" s="75"/>
      <c r="FXX80" s="75"/>
      <c r="FXY80" s="75"/>
      <c r="FXZ80" s="75"/>
      <c r="FYA80" s="75"/>
      <c r="FYB80" s="75"/>
      <c r="FYC80" s="75"/>
      <c r="FYD80" s="75"/>
      <c r="FYE80" s="75"/>
      <c r="FYF80" s="75"/>
      <c r="FYG80" s="75"/>
      <c r="FYH80" s="75"/>
      <c r="FYI80" s="75"/>
      <c r="FYJ80" s="75"/>
      <c r="FYK80" s="75"/>
      <c r="FYL80" s="75"/>
      <c r="FYM80" s="75"/>
      <c r="FYN80" s="75"/>
      <c r="FYO80" s="75"/>
      <c r="FYP80" s="75"/>
      <c r="FYQ80" s="75"/>
      <c r="FYR80" s="75"/>
      <c r="FYS80" s="75"/>
      <c r="FYT80" s="75"/>
      <c r="FYU80" s="75"/>
      <c r="FYV80" s="75"/>
      <c r="FYW80" s="75"/>
      <c r="FYX80" s="75"/>
      <c r="FYY80" s="75"/>
      <c r="FYZ80" s="75"/>
      <c r="FZA80" s="75"/>
      <c r="FZB80" s="75"/>
      <c r="FZC80" s="75"/>
      <c r="FZD80" s="75"/>
      <c r="FZE80" s="75"/>
      <c r="FZF80" s="75"/>
      <c r="FZG80" s="75"/>
      <c r="FZH80" s="75"/>
      <c r="FZI80" s="75"/>
      <c r="FZJ80" s="75"/>
      <c r="FZK80" s="75"/>
      <c r="FZL80" s="75"/>
      <c r="FZM80" s="75"/>
      <c r="FZN80" s="75"/>
      <c r="FZO80" s="75"/>
      <c r="FZP80" s="75"/>
      <c r="FZQ80" s="75"/>
      <c r="FZR80" s="75"/>
      <c r="FZS80" s="75"/>
      <c r="FZT80" s="75"/>
      <c r="FZU80" s="75"/>
      <c r="FZV80" s="75"/>
      <c r="FZW80" s="75"/>
      <c r="FZX80" s="75"/>
      <c r="FZY80" s="75"/>
      <c r="FZZ80" s="75"/>
      <c r="GAA80" s="75"/>
      <c r="GAB80" s="75"/>
      <c r="GAC80" s="75"/>
      <c r="GAD80" s="75"/>
      <c r="GAE80" s="75"/>
      <c r="GAF80" s="75"/>
      <c r="GAG80" s="75"/>
      <c r="GAH80" s="75"/>
      <c r="GAI80" s="75"/>
      <c r="GAJ80" s="75"/>
      <c r="GAK80" s="75"/>
      <c r="GAL80" s="75"/>
      <c r="GAM80" s="75"/>
      <c r="GAN80" s="75"/>
      <c r="GAO80" s="75"/>
      <c r="GAP80" s="75"/>
      <c r="GAQ80" s="75"/>
      <c r="GAR80" s="75"/>
      <c r="GAS80" s="75"/>
      <c r="GAT80" s="75"/>
      <c r="GAU80" s="75"/>
      <c r="GAV80" s="75"/>
      <c r="GAW80" s="75"/>
      <c r="GAX80" s="75"/>
      <c r="GAY80" s="75"/>
      <c r="GAZ80" s="75"/>
      <c r="GBA80" s="75"/>
      <c r="GBB80" s="75"/>
      <c r="GBC80" s="75"/>
      <c r="GBD80" s="75"/>
      <c r="GBE80" s="75"/>
      <c r="GBF80" s="75"/>
      <c r="GBG80" s="75"/>
      <c r="GBH80" s="75"/>
      <c r="GBI80" s="75"/>
      <c r="GBJ80" s="75"/>
      <c r="GBK80" s="75"/>
      <c r="GBL80" s="75"/>
      <c r="GBM80" s="75"/>
      <c r="GBN80" s="75"/>
      <c r="GBO80" s="75"/>
      <c r="GBP80" s="75"/>
      <c r="GBQ80" s="75"/>
      <c r="GBR80" s="75"/>
      <c r="GBS80" s="75"/>
      <c r="GBT80" s="75"/>
      <c r="GBU80" s="75"/>
      <c r="GBV80" s="75"/>
      <c r="GBW80" s="75"/>
      <c r="GBX80" s="75"/>
      <c r="GBY80" s="75"/>
      <c r="GBZ80" s="75"/>
      <c r="GCA80" s="75"/>
      <c r="GCB80" s="75"/>
      <c r="GCC80" s="75"/>
      <c r="GCD80" s="75"/>
      <c r="GCE80" s="75"/>
      <c r="GCF80" s="75"/>
      <c r="GCG80" s="75"/>
      <c r="GCH80" s="75"/>
      <c r="GCI80" s="75"/>
      <c r="GCJ80" s="75"/>
      <c r="GCK80" s="75"/>
      <c r="GCL80" s="75"/>
      <c r="GCM80" s="75"/>
      <c r="GCN80" s="75"/>
      <c r="GCO80" s="75"/>
      <c r="GCP80" s="75"/>
      <c r="GCQ80" s="75"/>
      <c r="GCR80" s="75"/>
      <c r="GCS80" s="75"/>
      <c r="GCT80" s="75"/>
      <c r="GCU80" s="75"/>
      <c r="GCV80" s="75"/>
      <c r="GCW80" s="75"/>
      <c r="GCX80" s="75"/>
      <c r="GCY80" s="75"/>
      <c r="GCZ80" s="75"/>
      <c r="GDA80" s="75"/>
      <c r="GDB80" s="75"/>
      <c r="GDC80" s="75"/>
      <c r="GDD80" s="75"/>
      <c r="GDE80" s="75"/>
      <c r="GDF80" s="75"/>
      <c r="GDG80" s="75"/>
      <c r="GDH80" s="75"/>
      <c r="GDI80" s="75"/>
      <c r="GDJ80" s="75"/>
      <c r="GDK80" s="75"/>
      <c r="GDL80" s="75"/>
      <c r="GDM80" s="75"/>
      <c r="GDN80" s="75"/>
      <c r="GDO80" s="75"/>
      <c r="GDP80" s="75"/>
      <c r="GDQ80" s="75"/>
      <c r="GDR80" s="75"/>
      <c r="GDS80" s="75"/>
      <c r="GDT80" s="75"/>
      <c r="GDU80" s="75"/>
      <c r="GDV80" s="75"/>
      <c r="GDW80" s="75"/>
      <c r="GDX80" s="75"/>
      <c r="GDY80" s="75"/>
      <c r="GDZ80" s="75"/>
      <c r="GEA80" s="75"/>
      <c r="GEB80" s="75"/>
      <c r="GEC80" s="75"/>
      <c r="GED80" s="75"/>
      <c r="GEE80" s="75"/>
      <c r="GEF80" s="75"/>
      <c r="GEG80" s="75"/>
      <c r="GEH80" s="75"/>
      <c r="GEI80" s="75"/>
      <c r="GEJ80" s="75"/>
      <c r="GEK80" s="75"/>
      <c r="GEL80" s="75"/>
      <c r="GEM80" s="75"/>
      <c r="GEN80" s="75"/>
      <c r="GEO80" s="75"/>
      <c r="GEP80" s="75"/>
      <c r="GEQ80" s="75"/>
      <c r="GER80" s="75"/>
      <c r="GES80" s="75"/>
      <c r="GET80" s="75"/>
      <c r="GEU80" s="75"/>
      <c r="GEV80" s="75"/>
      <c r="GEW80" s="75"/>
      <c r="GEX80" s="75"/>
      <c r="GEY80" s="75"/>
      <c r="GEZ80" s="75"/>
      <c r="GFA80" s="75"/>
      <c r="GFB80" s="75"/>
      <c r="GFC80" s="75"/>
      <c r="GFD80" s="75"/>
      <c r="GFE80" s="75"/>
      <c r="GFF80" s="75"/>
      <c r="GFG80" s="75"/>
      <c r="GFH80" s="75"/>
      <c r="GFI80" s="75"/>
      <c r="GFJ80" s="75"/>
      <c r="GFK80" s="75"/>
      <c r="GFL80" s="75"/>
      <c r="GFM80" s="75"/>
      <c r="GFN80" s="75"/>
      <c r="GFO80" s="75"/>
      <c r="GFP80" s="75"/>
      <c r="GFQ80" s="75"/>
      <c r="GFR80" s="75"/>
      <c r="GFS80" s="75"/>
      <c r="GFT80" s="75"/>
      <c r="GFU80" s="75"/>
      <c r="GFV80" s="75"/>
      <c r="GFW80" s="75"/>
      <c r="GFX80" s="75"/>
      <c r="GFY80" s="75"/>
      <c r="GFZ80" s="75"/>
      <c r="GGA80" s="75"/>
      <c r="GGB80" s="75"/>
      <c r="GGC80" s="75"/>
      <c r="GGD80" s="75"/>
      <c r="GGE80" s="75"/>
      <c r="GGF80" s="75"/>
      <c r="GGG80" s="75"/>
      <c r="GGH80" s="75"/>
      <c r="GGI80" s="75"/>
      <c r="GGJ80" s="75"/>
      <c r="GGK80" s="75"/>
      <c r="GGL80" s="75"/>
      <c r="GGM80" s="75"/>
      <c r="GGN80" s="75"/>
      <c r="GGO80" s="75"/>
      <c r="GGP80" s="75"/>
      <c r="GGQ80" s="75"/>
      <c r="GGR80" s="75"/>
      <c r="GGS80" s="75"/>
      <c r="GGT80" s="75"/>
      <c r="GGU80" s="75"/>
      <c r="GGV80" s="75"/>
      <c r="GGW80" s="75"/>
      <c r="GGX80" s="75"/>
      <c r="GGY80" s="75"/>
      <c r="GGZ80" s="75"/>
      <c r="GHA80" s="75"/>
      <c r="GHB80" s="75"/>
      <c r="GHC80" s="75"/>
      <c r="GHD80" s="75"/>
      <c r="GHE80" s="75"/>
      <c r="GHF80" s="75"/>
      <c r="GHG80" s="75"/>
      <c r="GHH80" s="75"/>
      <c r="GHI80" s="75"/>
      <c r="GHJ80" s="75"/>
      <c r="GHK80" s="75"/>
      <c r="GHL80" s="75"/>
      <c r="GHM80" s="75"/>
      <c r="GHN80" s="75"/>
      <c r="GHO80" s="75"/>
      <c r="GHP80" s="75"/>
      <c r="GHQ80" s="75"/>
      <c r="GHR80" s="75"/>
      <c r="GHS80" s="75"/>
      <c r="GHT80" s="75"/>
      <c r="GHU80" s="75"/>
      <c r="GHV80" s="75"/>
      <c r="GHW80" s="75"/>
      <c r="GHX80" s="75"/>
      <c r="GHY80" s="75"/>
      <c r="GHZ80" s="75"/>
      <c r="GIA80" s="75"/>
      <c r="GIB80" s="75"/>
      <c r="GIC80" s="75"/>
      <c r="GID80" s="75"/>
      <c r="GIE80" s="75"/>
      <c r="GIF80" s="75"/>
      <c r="GIG80" s="75"/>
      <c r="GIH80" s="75"/>
      <c r="GII80" s="75"/>
      <c r="GIJ80" s="75"/>
      <c r="GIK80" s="75"/>
      <c r="GIL80" s="75"/>
      <c r="GIM80" s="75"/>
      <c r="GIN80" s="75"/>
      <c r="GIO80" s="75"/>
      <c r="GIP80" s="75"/>
      <c r="GIQ80" s="75"/>
      <c r="GIR80" s="75"/>
      <c r="GIS80" s="75"/>
      <c r="GIT80" s="75"/>
      <c r="GIU80" s="75"/>
      <c r="GIV80" s="75"/>
      <c r="GIW80" s="75"/>
      <c r="GIX80" s="75"/>
      <c r="GIY80" s="75"/>
      <c r="GIZ80" s="75"/>
      <c r="GJA80" s="75"/>
      <c r="GJB80" s="75"/>
      <c r="GJC80" s="75"/>
      <c r="GJD80" s="75"/>
      <c r="GJE80" s="75"/>
      <c r="GJF80" s="75"/>
      <c r="GJG80" s="75"/>
      <c r="GJH80" s="75"/>
      <c r="GJI80" s="75"/>
      <c r="GJJ80" s="75"/>
      <c r="GJK80" s="75"/>
      <c r="GJL80" s="75"/>
      <c r="GJM80" s="75"/>
      <c r="GJN80" s="75"/>
      <c r="GJO80" s="75"/>
      <c r="GJP80" s="75"/>
      <c r="GJQ80" s="75"/>
      <c r="GJR80" s="75"/>
      <c r="GJS80" s="75"/>
      <c r="GJT80" s="75"/>
      <c r="GJU80" s="75"/>
      <c r="GJV80" s="75"/>
      <c r="GJW80" s="75"/>
      <c r="GJX80" s="75"/>
      <c r="GJY80" s="75"/>
      <c r="GJZ80" s="75"/>
      <c r="GKA80" s="75"/>
      <c r="GKB80" s="75"/>
      <c r="GKC80" s="75"/>
      <c r="GKD80" s="75"/>
      <c r="GKE80" s="75"/>
      <c r="GKF80" s="75"/>
      <c r="GKG80" s="75"/>
      <c r="GKH80" s="75"/>
      <c r="GKI80" s="75"/>
      <c r="GKJ80" s="75"/>
      <c r="GKK80" s="75"/>
      <c r="GKL80" s="75"/>
      <c r="GKM80" s="75"/>
      <c r="GKN80" s="75"/>
      <c r="GKO80" s="75"/>
      <c r="GKP80" s="75"/>
      <c r="GKQ80" s="75"/>
      <c r="GKR80" s="75"/>
      <c r="GKS80" s="75"/>
      <c r="GKT80" s="75"/>
      <c r="GKU80" s="75"/>
      <c r="GKV80" s="75"/>
      <c r="GKW80" s="75"/>
      <c r="GKX80" s="75"/>
      <c r="GKY80" s="75"/>
      <c r="GKZ80" s="75"/>
      <c r="GLA80" s="75"/>
      <c r="GLB80" s="75"/>
      <c r="GLC80" s="75"/>
      <c r="GLD80" s="75"/>
      <c r="GLE80" s="75"/>
      <c r="GLF80" s="75"/>
      <c r="GLG80" s="75"/>
      <c r="GLH80" s="75"/>
      <c r="GLI80" s="75"/>
      <c r="GLJ80" s="75"/>
      <c r="GLK80" s="75"/>
      <c r="GLL80" s="75"/>
      <c r="GLM80" s="75"/>
      <c r="GLN80" s="75"/>
      <c r="GLO80" s="75"/>
      <c r="GLP80" s="75"/>
      <c r="GLQ80" s="75"/>
      <c r="GLR80" s="75"/>
      <c r="GLS80" s="75"/>
      <c r="GLT80" s="75"/>
      <c r="GLU80" s="75"/>
      <c r="GLV80" s="75"/>
      <c r="GLW80" s="75"/>
      <c r="GLX80" s="75"/>
      <c r="GLY80" s="75"/>
      <c r="GLZ80" s="75"/>
      <c r="GMA80" s="75"/>
      <c r="GMB80" s="75"/>
      <c r="GMC80" s="75"/>
      <c r="GMD80" s="75"/>
      <c r="GME80" s="75"/>
      <c r="GMF80" s="75"/>
      <c r="GMG80" s="75"/>
      <c r="GMH80" s="75"/>
      <c r="GMI80" s="75"/>
      <c r="GMJ80" s="75"/>
      <c r="GMK80" s="75"/>
      <c r="GML80" s="75"/>
      <c r="GMM80" s="75"/>
      <c r="GMN80" s="75"/>
      <c r="GMO80" s="75"/>
      <c r="GMP80" s="75"/>
      <c r="GMQ80" s="75"/>
      <c r="GMR80" s="75"/>
      <c r="GMS80" s="75"/>
      <c r="GMT80" s="75"/>
      <c r="GMU80" s="75"/>
      <c r="GMV80" s="75"/>
      <c r="GMW80" s="75"/>
      <c r="GMX80" s="75"/>
      <c r="GMY80" s="75"/>
      <c r="GMZ80" s="75"/>
      <c r="GNA80" s="75"/>
      <c r="GNB80" s="75"/>
      <c r="GNC80" s="75"/>
      <c r="GND80" s="75"/>
      <c r="GNE80" s="75"/>
      <c r="GNF80" s="75"/>
      <c r="GNG80" s="75"/>
      <c r="GNH80" s="75"/>
      <c r="GNI80" s="75"/>
      <c r="GNJ80" s="75"/>
      <c r="GNK80" s="75"/>
      <c r="GNL80" s="75"/>
      <c r="GNM80" s="75"/>
      <c r="GNN80" s="75"/>
      <c r="GNO80" s="75"/>
      <c r="GNP80" s="75"/>
      <c r="GNQ80" s="75"/>
      <c r="GNR80" s="75"/>
      <c r="GNS80" s="75"/>
      <c r="GNT80" s="75"/>
      <c r="GNU80" s="75"/>
      <c r="GNV80" s="75"/>
      <c r="GNW80" s="75"/>
      <c r="GNX80" s="75"/>
      <c r="GNY80" s="75"/>
      <c r="GNZ80" s="75"/>
      <c r="GOA80" s="75"/>
      <c r="GOB80" s="75"/>
      <c r="GOC80" s="75"/>
      <c r="GOD80" s="75"/>
      <c r="GOE80" s="75"/>
      <c r="GOF80" s="75"/>
      <c r="GOG80" s="75"/>
      <c r="GOH80" s="75"/>
      <c r="GOI80" s="75"/>
      <c r="GOJ80" s="75"/>
      <c r="GOK80" s="75"/>
      <c r="GOL80" s="75"/>
      <c r="GOM80" s="75"/>
      <c r="GON80" s="75"/>
      <c r="GOO80" s="75"/>
      <c r="GOP80" s="75"/>
      <c r="GOQ80" s="75"/>
      <c r="GOR80" s="75"/>
      <c r="GOS80" s="75"/>
      <c r="GOT80" s="75"/>
      <c r="GOU80" s="75"/>
      <c r="GOV80" s="75"/>
      <c r="GOW80" s="75"/>
      <c r="GOX80" s="75"/>
      <c r="GOY80" s="75"/>
      <c r="GOZ80" s="75"/>
      <c r="GPA80" s="75"/>
      <c r="GPB80" s="75"/>
      <c r="GPC80" s="75"/>
      <c r="GPD80" s="75"/>
      <c r="GPE80" s="75"/>
      <c r="GPF80" s="75"/>
      <c r="GPG80" s="75"/>
      <c r="GPH80" s="75"/>
      <c r="GPI80" s="75"/>
      <c r="GPJ80" s="75"/>
      <c r="GPK80" s="75"/>
      <c r="GPL80" s="75"/>
      <c r="GPM80" s="75"/>
      <c r="GPN80" s="75"/>
      <c r="GPO80" s="75"/>
      <c r="GPP80" s="75"/>
      <c r="GPQ80" s="75"/>
      <c r="GPR80" s="75"/>
      <c r="GPS80" s="75"/>
      <c r="GPT80" s="75"/>
      <c r="GPU80" s="75"/>
      <c r="GPV80" s="75"/>
      <c r="GPW80" s="75"/>
      <c r="GPX80" s="75"/>
      <c r="GPY80" s="75"/>
      <c r="GPZ80" s="75"/>
      <c r="GQA80" s="75"/>
      <c r="GQB80" s="75"/>
      <c r="GQC80" s="75"/>
      <c r="GQD80" s="75"/>
      <c r="GQE80" s="75"/>
      <c r="GQF80" s="75"/>
      <c r="GQG80" s="75"/>
      <c r="GQH80" s="75"/>
      <c r="GQI80" s="75"/>
      <c r="GQJ80" s="75"/>
      <c r="GQK80" s="75"/>
      <c r="GQL80" s="75"/>
      <c r="GQM80" s="75"/>
      <c r="GQN80" s="75"/>
      <c r="GQO80" s="75"/>
      <c r="GQP80" s="75"/>
      <c r="GQQ80" s="75"/>
      <c r="GQR80" s="75"/>
      <c r="GQS80" s="75"/>
      <c r="GQT80" s="75"/>
      <c r="GQU80" s="75"/>
      <c r="GQV80" s="75"/>
      <c r="GQW80" s="75"/>
      <c r="GQX80" s="75"/>
      <c r="GQY80" s="75"/>
      <c r="GQZ80" s="75"/>
      <c r="GRA80" s="75"/>
      <c r="GRB80" s="75"/>
      <c r="GRC80" s="75"/>
      <c r="GRD80" s="75"/>
      <c r="GRE80" s="75"/>
      <c r="GRF80" s="75"/>
      <c r="GRG80" s="75"/>
      <c r="GRH80" s="75"/>
      <c r="GRI80" s="75"/>
      <c r="GRJ80" s="75"/>
      <c r="GRK80" s="75"/>
      <c r="GRL80" s="75"/>
      <c r="GRM80" s="75"/>
      <c r="GRN80" s="75"/>
      <c r="GRO80" s="75"/>
      <c r="GRP80" s="75"/>
      <c r="GRQ80" s="75"/>
      <c r="GRR80" s="75"/>
      <c r="GRS80" s="75"/>
      <c r="GRT80" s="75"/>
      <c r="GRU80" s="75"/>
      <c r="GRV80" s="75"/>
      <c r="GRW80" s="75"/>
      <c r="GRX80" s="75"/>
      <c r="GRY80" s="75"/>
      <c r="GRZ80" s="75"/>
      <c r="GSA80" s="75"/>
      <c r="GSB80" s="75"/>
      <c r="GSC80" s="75"/>
      <c r="GSD80" s="75"/>
      <c r="GSE80" s="75"/>
      <c r="GSF80" s="75"/>
      <c r="GSG80" s="75"/>
      <c r="GSH80" s="75"/>
      <c r="GSI80" s="75"/>
      <c r="GSJ80" s="75"/>
      <c r="GSK80" s="75"/>
      <c r="GSL80" s="75"/>
      <c r="GSM80" s="75"/>
      <c r="GSN80" s="75"/>
      <c r="GSO80" s="75"/>
      <c r="GSP80" s="75"/>
      <c r="GSQ80" s="75"/>
      <c r="GSR80" s="75"/>
      <c r="GSS80" s="75"/>
      <c r="GST80" s="75"/>
      <c r="GSU80" s="75"/>
      <c r="GSV80" s="75"/>
      <c r="GSW80" s="75"/>
      <c r="GSX80" s="75"/>
      <c r="GSY80" s="75"/>
      <c r="GSZ80" s="75"/>
      <c r="GTA80" s="75"/>
      <c r="GTB80" s="75"/>
      <c r="GTC80" s="75"/>
      <c r="GTD80" s="75"/>
      <c r="GTE80" s="75"/>
      <c r="GTF80" s="75"/>
      <c r="GTG80" s="75"/>
      <c r="GTH80" s="75"/>
      <c r="GTI80" s="75"/>
      <c r="GTJ80" s="75"/>
      <c r="GTK80" s="75"/>
      <c r="GTL80" s="75"/>
      <c r="GTM80" s="75"/>
      <c r="GTN80" s="75"/>
      <c r="GTO80" s="75"/>
      <c r="GTP80" s="75"/>
      <c r="GTQ80" s="75"/>
      <c r="GTR80" s="75"/>
      <c r="GTS80" s="75"/>
      <c r="GTT80" s="75"/>
      <c r="GTU80" s="75"/>
      <c r="GTV80" s="75"/>
      <c r="GTW80" s="75"/>
      <c r="GTX80" s="75"/>
      <c r="GTY80" s="75"/>
      <c r="GTZ80" s="75"/>
      <c r="GUA80" s="75"/>
      <c r="GUB80" s="75"/>
      <c r="GUC80" s="75"/>
      <c r="GUD80" s="75"/>
      <c r="GUE80" s="75"/>
      <c r="GUF80" s="75"/>
      <c r="GUG80" s="75"/>
      <c r="GUH80" s="75"/>
      <c r="GUI80" s="75"/>
      <c r="GUJ80" s="75"/>
      <c r="GUK80" s="75"/>
      <c r="GUL80" s="75"/>
      <c r="GUM80" s="75"/>
      <c r="GUN80" s="75"/>
      <c r="GUO80" s="75"/>
      <c r="GUP80" s="75"/>
      <c r="GUQ80" s="75"/>
      <c r="GUR80" s="75"/>
      <c r="GUS80" s="75"/>
      <c r="GUT80" s="75"/>
      <c r="GUU80" s="75"/>
      <c r="GUV80" s="75"/>
      <c r="GUW80" s="75"/>
      <c r="GUX80" s="75"/>
      <c r="GUY80" s="75"/>
      <c r="GUZ80" s="75"/>
      <c r="GVA80" s="75"/>
      <c r="GVB80" s="75"/>
      <c r="GVC80" s="75"/>
      <c r="GVD80" s="75"/>
      <c r="GVE80" s="75"/>
      <c r="GVF80" s="75"/>
      <c r="GVG80" s="75"/>
      <c r="GVH80" s="75"/>
      <c r="GVI80" s="75"/>
      <c r="GVJ80" s="75"/>
      <c r="GVK80" s="75"/>
      <c r="GVL80" s="75"/>
      <c r="GVM80" s="75"/>
      <c r="GVN80" s="75"/>
      <c r="GVO80" s="75"/>
      <c r="GVP80" s="75"/>
      <c r="GVQ80" s="75"/>
      <c r="GVR80" s="75"/>
      <c r="GVS80" s="75"/>
      <c r="GVT80" s="75"/>
      <c r="GVU80" s="75"/>
      <c r="GVV80" s="75"/>
      <c r="GVW80" s="75"/>
      <c r="GVX80" s="75"/>
      <c r="GVY80" s="75"/>
      <c r="GVZ80" s="75"/>
      <c r="GWA80" s="75"/>
      <c r="GWB80" s="75"/>
      <c r="GWC80" s="75"/>
      <c r="GWD80" s="75"/>
      <c r="GWE80" s="75"/>
      <c r="GWF80" s="75"/>
      <c r="GWG80" s="75"/>
      <c r="GWH80" s="75"/>
      <c r="GWI80" s="75"/>
      <c r="GWJ80" s="75"/>
      <c r="GWK80" s="75"/>
      <c r="GWL80" s="75"/>
      <c r="GWM80" s="75"/>
      <c r="GWN80" s="75"/>
      <c r="GWO80" s="75"/>
      <c r="GWP80" s="75"/>
      <c r="GWQ80" s="75"/>
      <c r="GWR80" s="75"/>
      <c r="GWS80" s="75"/>
      <c r="GWT80" s="75"/>
      <c r="GWU80" s="75"/>
      <c r="GWV80" s="75"/>
      <c r="GWW80" s="75"/>
      <c r="GWX80" s="75"/>
      <c r="GWY80" s="75"/>
      <c r="GWZ80" s="75"/>
      <c r="GXA80" s="75"/>
      <c r="GXB80" s="75"/>
      <c r="GXC80" s="75"/>
      <c r="GXD80" s="75"/>
      <c r="GXE80" s="75"/>
      <c r="GXF80" s="75"/>
      <c r="GXG80" s="75"/>
      <c r="GXH80" s="75"/>
      <c r="GXI80" s="75"/>
      <c r="GXJ80" s="75"/>
      <c r="GXK80" s="75"/>
      <c r="GXL80" s="75"/>
      <c r="GXM80" s="75"/>
      <c r="GXN80" s="75"/>
      <c r="GXO80" s="75"/>
      <c r="GXP80" s="75"/>
      <c r="GXQ80" s="75"/>
      <c r="GXR80" s="75"/>
      <c r="GXS80" s="75"/>
      <c r="GXT80" s="75"/>
      <c r="GXU80" s="75"/>
      <c r="GXV80" s="75"/>
      <c r="GXW80" s="75"/>
      <c r="GXX80" s="75"/>
      <c r="GXY80" s="75"/>
      <c r="GXZ80" s="75"/>
      <c r="GYA80" s="75"/>
      <c r="GYB80" s="75"/>
      <c r="GYC80" s="75"/>
      <c r="GYD80" s="75"/>
      <c r="GYE80" s="75"/>
      <c r="GYF80" s="75"/>
      <c r="GYG80" s="75"/>
      <c r="GYH80" s="75"/>
      <c r="GYI80" s="75"/>
      <c r="GYJ80" s="75"/>
      <c r="GYK80" s="75"/>
      <c r="GYL80" s="75"/>
      <c r="GYM80" s="75"/>
      <c r="GYN80" s="75"/>
      <c r="GYO80" s="75"/>
      <c r="GYP80" s="75"/>
      <c r="GYQ80" s="75"/>
      <c r="GYR80" s="75"/>
      <c r="GYS80" s="75"/>
      <c r="GYT80" s="75"/>
      <c r="GYU80" s="75"/>
      <c r="GYV80" s="75"/>
      <c r="GYW80" s="75"/>
      <c r="GYX80" s="75"/>
      <c r="GYY80" s="75"/>
      <c r="GYZ80" s="75"/>
      <c r="GZA80" s="75"/>
      <c r="GZB80" s="75"/>
      <c r="GZC80" s="75"/>
      <c r="GZD80" s="75"/>
      <c r="GZE80" s="75"/>
      <c r="GZF80" s="75"/>
      <c r="GZG80" s="75"/>
      <c r="GZH80" s="75"/>
      <c r="GZI80" s="75"/>
      <c r="GZJ80" s="75"/>
      <c r="GZK80" s="75"/>
      <c r="GZL80" s="75"/>
      <c r="GZM80" s="75"/>
      <c r="GZN80" s="75"/>
      <c r="GZO80" s="75"/>
      <c r="GZP80" s="75"/>
      <c r="GZQ80" s="75"/>
      <c r="GZR80" s="75"/>
      <c r="GZS80" s="75"/>
      <c r="GZT80" s="75"/>
      <c r="GZU80" s="75"/>
      <c r="GZV80" s="75"/>
      <c r="GZW80" s="75"/>
      <c r="GZX80" s="75"/>
      <c r="GZY80" s="75"/>
      <c r="GZZ80" s="75"/>
      <c r="HAA80" s="75"/>
      <c r="HAB80" s="75"/>
      <c r="HAC80" s="75"/>
      <c r="HAD80" s="75"/>
      <c r="HAE80" s="75"/>
      <c r="HAF80" s="75"/>
      <c r="HAG80" s="75"/>
      <c r="HAH80" s="75"/>
      <c r="HAI80" s="75"/>
      <c r="HAJ80" s="75"/>
      <c r="HAK80" s="75"/>
      <c r="HAL80" s="75"/>
      <c r="HAM80" s="75"/>
      <c r="HAN80" s="75"/>
      <c r="HAO80" s="75"/>
      <c r="HAP80" s="75"/>
      <c r="HAQ80" s="75"/>
      <c r="HAR80" s="75"/>
      <c r="HAS80" s="75"/>
      <c r="HAT80" s="75"/>
      <c r="HAU80" s="75"/>
      <c r="HAV80" s="75"/>
      <c r="HAW80" s="75"/>
      <c r="HAX80" s="75"/>
      <c r="HAY80" s="75"/>
      <c r="HAZ80" s="75"/>
      <c r="HBA80" s="75"/>
      <c r="HBB80" s="75"/>
      <c r="HBC80" s="75"/>
      <c r="HBD80" s="75"/>
      <c r="HBE80" s="75"/>
      <c r="HBF80" s="75"/>
      <c r="HBG80" s="75"/>
      <c r="HBH80" s="75"/>
      <c r="HBI80" s="75"/>
      <c r="HBJ80" s="75"/>
      <c r="HBK80" s="75"/>
      <c r="HBL80" s="75"/>
      <c r="HBM80" s="75"/>
      <c r="HBN80" s="75"/>
      <c r="HBO80" s="75"/>
      <c r="HBP80" s="75"/>
      <c r="HBQ80" s="75"/>
      <c r="HBR80" s="75"/>
      <c r="HBS80" s="75"/>
      <c r="HBT80" s="75"/>
      <c r="HBU80" s="75"/>
      <c r="HBV80" s="75"/>
      <c r="HBW80" s="75"/>
      <c r="HBX80" s="75"/>
      <c r="HBY80" s="75"/>
      <c r="HBZ80" s="75"/>
      <c r="HCA80" s="75"/>
      <c r="HCB80" s="75"/>
      <c r="HCC80" s="75"/>
      <c r="HCD80" s="75"/>
      <c r="HCE80" s="75"/>
      <c r="HCF80" s="75"/>
      <c r="HCG80" s="75"/>
      <c r="HCH80" s="75"/>
      <c r="HCI80" s="75"/>
      <c r="HCJ80" s="75"/>
      <c r="HCK80" s="75"/>
      <c r="HCL80" s="75"/>
      <c r="HCM80" s="75"/>
      <c r="HCN80" s="75"/>
      <c r="HCO80" s="75"/>
      <c r="HCP80" s="75"/>
      <c r="HCQ80" s="75"/>
      <c r="HCR80" s="75"/>
      <c r="HCS80" s="75"/>
      <c r="HCT80" s="75"/>
      <c r="HCU80" s="75"/>
      <c r="HCV80" s="75"/>
      <c r="HCW80" s="75"/>
      <c r="HCX80" s="75"/>
      <c r="HCY80" s="75"/>
      <c r="HCZ80" s="75"/>
      <c r="HDA80" s="75"/>
      <c r="HDB80" s="75"/>
      <c r="HDC80" s="75"/>
      <c r="HDD80" s="75"/>
      <c r="HDE80" s="75"/>
      <c r="HDF80" s="75"/>
      <c r="HDG80" s="75"/>
      <c r="HDH80" s="75"/>
      <c r="HDI80" s="75"/>
      <c r="HDJ80" s="75"/>
      <c r="HDK80" s="75"/>
      <c r="HDL80" s="75"/>
      <c r="HDM80" s="75"/>
      <c r="HDN80" s="75"/>
      <c r="HDO80" s="75"/>
      <c r="HDP80" s="75"/>
      <c r="HDQ80" s="75"/>
      <c r="HDR80" s="75"/>
      <c r="HDS80" s="75"/>
      <c r="HDT80" s="75"/>
      <c r="HDU80" s="75"/>
      <c r="HDV80" s="75"/>
      <c r="HDW80" s="75"/>
      <c r="HDX80" s="75"/>
      <c r="HDY80" s="75"/>
      <c r="HDZ80" s="75"/>
      <c r="HEA80" s="75"/>
      <c r="HEB80" s="75"/>
      <c r="HEC80" s="75"/>
      <c r="HED80" s="75"/>
      <c r="HEE80" s="75"/>
      <c r="HEF80" s="75"/>
      <c r="HEG80" s="75"/>
      <c r="HEH80" s="75"/>
      <c r="HEI80" s="75"/>
      <c r="HEJ80" s="75"/>
      <c r="HEK80" s="75"/>
      <c r="HEL80" s="75"/>
      <c r="HEM80" s="75"/>
      <c r="HEN80" s="75"/>
      <c r="HEO80" s="75"/>
      <c r="HEP80" s="75"/>
      <c r="HEQ80" s="75"/>
      <c r="HER80" s="75"/>
      <c r="HES80" s="75"/>
      <c r="HET80" s="75"/>
      <c r="HEU80" s="75"/>
      <c r="HEV80" s="75"/>
      <c r="HEW80" s="75"/>
      <c r="HEX80" s="75"/>
      <c r="HEY80" s="75"/>
      <c r="HEZ80" s="75"/>
      <c r="HFA80" s="75"/>
      <c r="HFB80" s="75"/>
      <c r="HFC80" s="75"/>
      <c r="HFD80" s="75"/>
      <c r="HFE80" s="75"/>
      <c r="HFF80" s="75"/>
      <c r="HFG80" s="75"/>
      <c r="HFH80" s="75"/>
      <c r="HFI80" s="75"/>
      <c r="HFJ80" s="75"/>
      <c r="HFK80" s="75"/>
      <c r="HFL80" s="75"/>
      <c r="HFM80" s="75"/>
      <c r="HFN80" s="75"/>
      <c r="HFO80" s="75"/>
      <c r="HFP80" s="75"/>
      <c r="HFQ80" s="75"/>
      <c r="HFR80" s="75"/>
      <c r="HFS80" s="75"/>
      <c r="HFT80" s="75"/>
      <c r="HFU80" s="75"/>
      <c r="HFV80" s="75"/>
      <c r="HFW80" s="75"/>
      <c r="HFX80" s="75"/>
      <c r="HFY80" s="75"/>
      <c r="HFZ80" s="75"/>
      <c r="HGA80" s="75"/>
      <c r="HGB80" s="75"/>
      <c r="HGC80" s="75"/>
      <c r="HGD80" s="75"/>
      <c r="HGE80" s="75"/>
      <c r="HGF80" s="75"/>
      <c r="HGG80" s="75"/>
      <c r="HGH80" s="75"/>
      <c r="HGI80" s="75"/>
      <c r="HGJ80" s="75"/>
      <c r="HGK80" s="75"/>
      <c r="HGL80" s="75"/>
      <c r="HGM80" s="75"/>
      <c r="HGN80" s="75"/>
      <c r="HGO80" s="75"/>
      <c r="HGP80" s="75"/>
      <c r="HGQ80" s="75"/>
      <c r="HGR80" s="75"/>
      <c r="HGS80" s="75"/>
      <c r="HGT80" s="75"/>
      <c r="HGU80" s="75"/>
      <c r="HGV80" s="75"/>
      <c r="HGW80" s="75"/>
      <c r="HGX80" s="75"/>
      <c r="HGY80" s="75"/>
      <c r="HGZ80" s="75"/>
      <c r="HHA80" s="75"/>
      <c r="HHB80" s="75"/>
      <c r="HHC80" s="75"/>
      <c r="HHD80" s="75"/>
      <c r="HHE80" s="75"/>
      <c r="HHF80" s="75"/>
      <c r="HHG80" s="75"/>
      <c r="HHH80" s="75"/>
      <c r="HHI80" s="75"/>
      <c r="HHJ80" s="75"/>
      <c r="HHK80" s="75"/>
      <c r="HHL80" s="75"/>
      <c r="HHM80" s="75"/>
      <c r="HHN80" s="75"/>
      <c r="HHO80" s="75"/>
      <c r="HHP80" s="75"/>
      <c r="HHQ80" s="75"/>
      <c r="HHR80" s="75"/>
      <c r="HHS80" s="75"/>
      <c r="HHT80" s="75"/>
      <c r="HHU80" s="75"/>
      <c r="HHV80" s="75"/>
      <c r="HHW80" s="75"/>
      <c r="HHX80" s="75"/>
      <c r="HHY80" s="75"/>
      <c r="HHZ80" s="75"/>
      <c r="HIA80" s="75"/>
      <c r="HIB80" s="75"/>
      <c r="HIC80" s="75"/>
      <c r="HID80" s="75"/>
      <c r="HIE80" s="75"/>
      <c r="HIF80" s="75"/>
      <c r="HIG80" s="75"/>
      <c r="HIH80" s="75"/>
      <c r="HII80" s="75"/>
      <c r="HIJ80" s="75"/>
      <c r="HIK80" s="75"/>
      <c r="HIL80" s="75"/>
      <c r="HIM80" s="75"/>
      <c r="HIN80" s="75"/>
      <c r="HIO80" s="75"/>
      <c r="HIP80" s="75"/>
      <c r="HIQ80" s="75"/>
      <c r="HIR80" s="75"/>
      <c r="HIS80" s="75"/>
      <c r="HIT80" s="75"/>
      <c r="HIU80" s="75"/>
      <c r="HIV80" s="75"/>
      <c r="HIW80" s="75"/>
      <c r="HIX80" s="75"/>
      <c r="HIY80" s="75"/>
      <c r="HIZ80" s="75"/>
      <c r="HJA80" s="75"/>
      <c r="HJB80" s="75"/>
      <c r="HJC80" s="75"/>
      <c r="HJD80" s="75"/>
      <c r="HJE80" s="75"/>
      <c r="HJF80" s="75"/>
      <c r="HJG80" s="75"/>
      <c r="HJH80" s="75"/>
      <c r="HJI80" s="75"/>
      <c r="HJJ80" s="75"/>
      <c r="HJK80" s="75"/>
      <c r="HJL80" s="75"/>
      <c r="HJM80" s="75"/>
      <c r="HJN80" s="75"/>
      <c r="HJO80" s="75"/>
      <c r="HJP80" s="75"/>
      <c r="HJQ80" s="75"/>
      <c r="HJR80" s="75"/>
      <c r="HJS80" s="75"/>
      <c r="HJT80" s="75"/>
      <c r="HJU80" s="75"/>
      <c r="HJV80" s="75"/>
      <c r="HJW80" s="75"/>
      <c r="HJX80" s="75"/>
      <c r="HJY80" s="75"/>
      <c r="HJZ80" s="75"/>
      <c r="HKA80" s="75"/>
      <c r="HKB80" s="75"/>
      <c r="HKC80" s="75"/>
      <c r="HKD80" s="75"/>
      <c r="HKE80" s="75"/>
      <c r="HKF80" s="75"/>
      <c r="HKG80" s="75"/>
      <c r="HKH80" s="75"/>
      <c r="HKI80" s="75"/>
      <c r="HKJ80" s="75"/>
      <c r="HKK80" s="75"/>
      <c r="HKL80" s="75"/>
      <c r="HKM80" s="75"/>
      <c r="HKN80" s="75"/>
      <c r="HKO80" s="75"/>
      <c r="HKP80" s="75"/>
      <c r="HKQ80" s="75"/>
      <c r="HKR80" s="75"/>
      <c r="HKS80" s="75"/>
      <c r="HKT80" s="75"/>
      <c r="HKU80" s="75"/>
      <c r="HKV80" s="75"/>
      <c r="HKW80" s="75"/>
      <c r="HKX80" s="75"/>
      <c r="HKY80" s="75"/>
      <c r="HKZ80" s="75"/>
      <c r="HLA80" s="75"/>
      <c r="HLB80" s="75"/>
      <c r="HLC80" s="75"/>
      <c r="HLD80" s="75"/>
      <c r="HLE80" s="75"/>
      <c r="HLF80" s="75"/>
      <c r="HLG80" s="75"/>
      <c r="HLH80" s="75"/>
      <c r="HLI80" s="75"/>
      <c r="HLJ80" s="75"/>
      <c r="HLK80" s="75"/>
      <c r="HLL80" s="75"/>
      <c r="HLM80" s="75"/>
      <c r="HLN80" s="75"/>
      <c r="HLO80" s="75"/>
      <c r="HLP80" s="75"/>
      <c r="HLQ80" s="75"/>
      <c r="HLR80" s="75"/>
      <c r="HLS80" s="75"/>
      <c r="HLT80" s="75"/>
      <c r="HLU80" s="75"/>
      <c r="HLV80" s="75"/>
      <c r="HLW80" s="75"/>
      <c r="HLX80" s="75"/>
      <c r="HLY80" s="75"/>
      <c r="HLZ80" s="75"/>
      <c r="HMA80" s="75"/>
      <c r="HMB80" s="75"/>
      <c r="HMC80" s="75"/>
      <c r="HMD80" s="75"/>
      <c r="HME80" s="75"/>
      <c r="HMF80" s="75"/>
      <c r="HMG80" s="75"/>
      <c r="HMH80" s="75"/>
      <c r="HMI80" s="75"/>
      <c r="HMJ80" s="75"/>
      <c r="HMK80" s="75"/>
      <c r="HML80" s="75"/>
      <c r="HMM80" s="75"/>
      <c r="HMN80" s="75"/>
      <c r="HMO80" s="75"/>
      <c r="HMP80" s="75"/>
      <c r="HMQ80" s="75"/>
      <c r="HMR80" s="75"/>
      <c r="HMS80" s="75"/>
      <c r="HMT80" s="75"/>
      <c r="HMU80" s="75"/>
      <c r="HMV80" s="75"/>
      <c r="HMW80" s="75"/>
      <c r="HMX80" s="75"/>
      <c r="HMY80" s="75"/>
      <c r="HMZ80" s="75"/>
      <c r="HNA80" s="75"/>
      <c r="HNB80" s="75"/>
      <c r="HNC80" s="75"/>
      <c r="HND80" s="75"/>
      <c r="HNE80" s="75"/>
      <c r="HNF80" s="75"/>
      <c r="HNG80" s="75"/>
      <c r="HNH80" s="75"/>
      <c r="HNI80" s="75"/>
      <c r="HNJ80" s="75"/>
      <c r="HNK80" s="75"/>
      <c r="HNL80" s="75"/>
      <c r="HNM80" s="75"/>
      <c r="HNN80" s="75"/>
      <c r="HNO80" s="75"/>
      <c r="HNP80" s="75"/>
      <c r="HNQ80" s="75"/>
      <c r="HNR80" s="75"/>
      <c r="HNS80" s="75"/>
      <c r="HNT80" s="75"/>
      <c r="HNU80" s="75"/>
      <c r="HNV80" s="75"/>
      <c r="HNW80" s="75"/>
      <c r="HNX80" s="75"/>
      <c r="HNY80" s="75"/>
      <c r="HNZ80" s="75"/>
      <c r="HOA80" s="75"/>
      <c r="HOB80" s="75"/>
      <c r="HOC80" s="75"/>
      <c r="HOD80" s="75"/>
      <c r="HOE80" s="75"/>
      <c r="HOF80" s="75"/>
      <c r="HOG80" s="75"/>
      <c r="HOH80" s="75"/>
      <c r="HOI80" s="75"/>
      <c r="HOJ80" s="75"/>
      <c r="HOK80" s="75"/>
      <c r="HOL80" s="75"/>
      <c r="HOM80" s="75"/>
      <c r="HON80" s="75"/>
      <c r="HOO80" s="75"/>
      <c r="HOP80" s="75"/>
      <c r="HOQ80" s="75"/>
      <c r="HOR80" s="75"/>
      <c r="HOS80" s="75"/>
      <c r="HOT80" s="75"/>
      <c r="HOU80" s="75"/>
      <c r="HOV80" s="75"/>
      <c r="HOW80" s="75"/>
      <c r="HOX80" s="75"/>
      <c r="HOY80" s="75"/>
      <c r="HOZ80" s="75"/>
      <c r="HPA80" s="75"/>
      <c r="HPB80" s="75"/>
      <c r="HPC80" s="75"/>
      <c r="HPD80" s="75"/>
      <c r="HPE80" s="75"/>
      <c r="HPF80" s="75"/>
      <c r="HPG80" s="75"/>
      <c r="HPH80" s="75"/>
      <c r="HPI80" s="75"/>
      <c r="HPJ80" s="75"/>
      <c r="HPK80" s="75"/>
      <c r="HPL80" s="75"/>
      <c r="HPM80" s="75"/>
      <c r="HPN80" s="75"/>
      <c r="HPO80" s="75"/>
      <c r="HPP80" s="75"/>
      <c r="HPQ80" s="75"/>
      <c r="HPR80" s="75"/>
      <c r="HPS80" s="75"/>
      <c r="HPT80" s="75"/>
      <c r="HPU80" s="75"/>
      <c r="HPV80" s="75"/>
      <c r="HPW80" s="75"/>
      <c r="HPX80" s="75"/>
      <c r="HPY80" s="75"/>
      <c r="HPZ80" s="75"/>
      <c r="HQA80" s="75"/>
      <c r="HQB80" s="75"/>
      <c r="HQC80" s="75"/>
      <c r="HQD80" s="75"/>
      <c r="HQE80" s="75"/>
      <c r="HQF80" s="75"/>
      <c r="HQG80" s="75"/>
      <c r="HQH80" s="75"/>
      <c r="HQI80" s="75"/>
      <c r="HQJ80" s="75"/>
      <c r="HQK80" s="75"/>
      <c r="HQL80" s="75"/>
      <c r="HQM80" s="75"/>
      <c r="HQN80" s="75"/>
      <c r="HQO80" s="75"/>
      <c r="HQP80" s="75"/>
      <c r="HQQ80" s="75"/>
      <c r="HQR80" s="75"/>
      <c r="HQS80" s="75"/>
      <c r="HQT80" s="75"/>
      <c r="HQU80" s="75"/>
      <c r="HQV80" s="75"/>
      <c r="HQW80" s="75"/>
      <c r="HQX80" s="75"/>
      <c r="HQY80" s="75"/>
      <c r="HQZ80" s="75"/>
      <c r="HRA80" s="75"/>
      <c r="HRB80" s="75"/>
      <c r="HRC80" s="75"/>
      <c r="HRD80" s="75"/>
      <c r="HRE80" s="75"/>
      <c r="HRF80" s="75"/>
      <c r="HRG80" s="75"/>
      <c r="HRH80" s="75"/>
      <c r="HRI80" s="75"/>
      <c r="HRJ80" s="75"/>
      <c r="HRK80" s="75"/>
      <c r="HRL80" s="75"/>
      <c r="HRM80" s="75"/>
      <c r="HRN80" s="75"/>
      <c r="HRO80" s="75"/>
      <c r="HRP80" s="75"/>
      <c r="HRQ80" s="75"/>
      <c r="HRR80" s="75"/>
      <c r="HRS80" s="75"/>
      <c r="HRT80" s="75"/>
      <c r="HRU80" s="75"/>
      <c r="HRV80" s="75"/>
      <c r="HRW80" s="75"/>
      <c r="HRX80" s="75"/>
      <c r="HRY80" s="75"/>
      <c r="HRZ80" s="75"/>
      <c r="HSA80" s="75"/>
      <c r="HSB80" s="75"/>
      <c r="HSC80" s="75"/>
      <c r="HSD80" s="75"/>
      <c r="HSE80" s="75"/>
      <c r="HSF80" s="75"/>
      <c r="HSG80" s="75"/>
      <c r="HSH80" s="75"/>
      <c r="HSI80" s="75"/>
      <c r="HSJ80" s="75"/>
      <c r="HSK80" s="75"/>
      <c r="HSL80" s="75"/>
      <c r="HSM80" s="75"/>
      <c r="HSN80" s="75"/>
      <c r="HSO80" s="75"/>
      <c r="HSP80" s="75"/>
      <c r="HSQ80" s="75"/>
      <c r="HSR80" s="75"/>
      <c r="HSS80" s="75"/>
      <c r="HST80" s="75"/>
      <c r="HSU80" s="75"/>
      <c r="HSV80" s="75"/>
      <c r="HSW80" s="75"/>
      <c r="HSX80" s="75"/>
      <c r="HSY80" s="75"/>
      <c r="HSZ80" s="75"/>
      <c r="HTA80" s="75"/>
      <c r="HTB80" s="75"/>
      <c r="HTC80" s="75"/>
      <c r="HTD80" s="75"/>
      <c r="HTE80" s="75"/>
      <c r="HTF80" s="75"/>
      <c r="HTG80" s="75"/>
      <c r="HTH80" s="75"/>
      <c r="HTI80" s="75"/>
      <c r="HTJ80" s="75"/>
      <c r="HTK80" s="75"/>
      <c r="HTL80" s="75"/>
      <c r="HTM80" s="75"/>
      <c r="HTN80" s="75"/>
      <c r="HTO80" s="75"/>
      <c r="HTP80" s="75"/>
      <c r="HTQ80" s="75"/>
      <c r="HTR80" s="75"/>
      <c r="HTS80" s="75"/>
      <c r="HTT80" s="75"/>
      <c r="HTU80" s="75"/>
      <c r="HTV80" s="75"/>
      <c r="HTW80" s="75"/>
      <c r="HTX80" s="75"/>
      <c r="HTY80" s="75"/>
      <c r="HTZ80" s="75"/>
      <c r="HUA80" s="75"/>
      <c r="HUB80" s="75"/>
      <c r="HUC80" s="75"/>
      <c r="HUD80" s="75"/>
      <c r="HUE80" s="75"/>
      <c r="HUF80" s="75"/>
      <c r="HUG80" s="75"/>
      <c r="HUH80" s="75"/>
      <c r="HUI80" s="75"/>
      <c r="HUJ80" s="75"/>
      <c r="HUK80" s="75"/>
      <c r="HUL80" s="75"/>
      <c r="HUM80" s="75"/>
      <c r="HUN80" s="75"/>
      <c r="HUO80" s="75"/>
      <c r="HUP80" s="75"/>
      <c r="HUQ80" s="75"/>
      <c r="HUR80" s="75"/>
      <c r="HUS80" s="75"/>
      <c r="HUT80" s="75"/>
      <c r="HUU80" s="75"/>
      <c r="HUV80" s="75"/>
      <c r="HUW80" s="75"/>
      <c r="HUX80" s="75"/>
      <c r="HUY80" s="75"/>
      <c r="HUZ80" s="75"/>
      <c r="HVA80" s="75"/>
      <c r="HVB80" s="75"/>
      <c r="HVC80" s="75"/>
      <c r="HVD80" s="75"/>
      <c r="HVE80" s="75"/>
      <c r="HVF80" s="75"/>
      <c r="HVG80" s="75"/>
      <c r="HVH80" s="75"/>
      <c r="HVI80" s="75"/>
      <c r="HVJ80" s="75"/>
      <c r="HVK80" s="75"/>
      <c r="HVL80" s="75"/>
      <c r="HVM80" s="75"/>
      <c r="HVN80" s="75"/>
      <c r="HVO80" s="75"/>
      <c r="HVP80" s="75"/>
      <c r="HVQ80" s="75"/>
      <c r="HVR80" s="75"/>
      <c r="HVS80" s="75"/>
      <c r="HVT80" s="75"/>
      <c r="HVU80" s="75"/>
      <c r="HVV80" s="75"/>
      <c r="HVW80" s="75"/>
      <c r="HVX80" s="75"/>
      <c r="HVY80" s="75"/>
      <c r="HVZ80" s="75"/>
      <c r="HWA80" s="75"/>
      <c r="HWB80" s="75"/>
      <c r="HWC80" s="75"/>
      <c r="HWD80" s="75"/>
      <c r="HWE80" s="75"/>
      <c r="HWF80" s="75"/>
      <c r="HWG80" s="75"/>
      <c r="HWH80" s="75"/>
      <c r="HWI80" s="75"/>
      <c r="HWJ80" s="75"/>
      <c r="HWK80" s="75"/>
      <c r="HWL80" s="75"/>
      <c r="HWM80" s="75"/>
      <c r="HWN80" s="75"/>
      <c r="HWO80" s="75"/>
      <c r="HWP80" s="75"/>
      <c r="HWQ80" s="75"/>
      <c r="HWR80" s="75"/>
      <c r="HWS80" s="75"/>
      <c r="HWT80" s="75"/>
      <c r="HWU80" s="75"/>
      <c r="HWV80" s="75"/>
      <c r="HWW80" s="75"/>
      <c r="HWX80" s="75"/>
      <c r="HWY80" s="75"/>
      <c r="HWZ80" s="75"/>
      <c r="HXA80" s="75"/>
      <c r="HXB80" s="75"/>
      <c r="HXC80" s="75"/>
      <c r="HXD80" s="75"/>
      <c r="HXE80" s="75"/>
      <c r="HXF80" s="75"/>
      <c r="HXG80" s="75"/>
      <c r="HXH80" s="75"/>
      <c r="HXI80" s="75"/>
      <c r="HXJ80" s="75"/>
      <c r="HXK80" s="75"/>
      <c r="HXL80" s="75"/>
      <c r="HXM80" s="75"/>
      <c r="HXN80" s="75"/>
      <c r="HXO80" s="75"/>
      <c r="HXP80" s="75"/>
      <c r="HXQ80" s="75"/>
      <c r="HXR80" s="75"/>
      <c r="HXS80" s="75"/>
      <c r="HXT80" s="75"/>
      <c r="HXU80" s="75"/>
      <c r="HXV80" s="75"/>
      <c r="HXW80" s="75"/>
      <c r="HXX80" s="75"/>
      <c r="HXY80" s="75"/>
      <c r="HXZ80" s="75"/>
      <c r="HYA80" s="75"/>
      <c r="HYB80" s="75"/>
      <c r="HYC80" s="75"/>
      <c r="HYD80" s="75"/>
      <c r="HYE80" s="75"/>
      <c r="HYF80" s="75"/>
      <c r="HYG80" s="75"/>
      <c r="HYH80" s="75"/>
      <c r="HYI80" s="75"/>
      <c r="HYJ80" s="75"/>
      <c r="HYK80" s="75"/>
      <c r="HYL80" s="75"/>
      <c r="HYM80" s="75"/>
      <c r="HYN80" s="75"/>
      <c r="HYO80" s="75"/>
      <c r="HYP80" s="75"/>
      <c r="HYQ80" s="75"/>
      <c r="HYR80" s="75"/>
      <c r="HYS80" s="75"/>
      <c r="HYT80" s="75"/>
      <c r="HYU80" s="75"/>
      <c r="HYV80" s="75"/>
      <c r="HYW80" s="75"/>
      <c r="HYX80" s="75"/>
      <c r="HYY80" s="75"/>
      <c r="HYZ80" s="75"/>
      <c r="HZA80" s="75"/>
      <c r="HZB80" s="75"/>
      <c r="HZC80" s="75"/>
      <c r="HZD80" s="75"/>
      <c r="HZE80" s="75"/>
      <c r="HZF80" s="75"/>
      <c r="HZG80" s="75"/>
      <c r="HZH80" s="75"/>
      <c r="HZI80" s="75"/>
      <c r="HZJ80" s="75"/>
      <c r="HZK80" s="75"/>
      <c r="HZL80" s="75"/>
      <c r="HZM80" s="75"/>
      <c r="HZN80" s="75"/>
      <c r="HZO80" s="75"/>
      <c r="HZP80" s="75"/>
      <c r="HZQ80" s="75"/>
      <c r="HZR80" s="75"/>
      <c r="HZS80" s="75"/>
      <c r="HZT80" s="75"/>
      <c r="HZU80" s="75"/>
      <c r="HZV80" s="75"/>
      <c r="HZW80" s="75"/>
      <c r="HZX80" s="75"/>
      <c r="HZY80" s="75"/>
      <c r="HZZ80" s="75"/>
      <c r="IAA80" s="75"/>
      <c r="IAB80" s="75"/>
      <c r="IAC80" s="75"/>
      <c r="IAD80" s="75"/>
      <c r="IAE80" s="75"/>
      <c r="IAF80" s="75"/>
      <c r="IAG80" s="75"/>
      <c r="IAH80" s="75"/>
      <c r="IAI80" s="75"/>
      <c r="IAJ80" s="75"/>
      <c r="IAK80" s="75"/>
      <c r="IAL80" s="75"/>
      <c r="IAM80" s="75"/>
      <c r="IAN80" s="75"/>
      <c r="IAO80" s="75"/>
      <c r="IAP80" s="75"/>
      <c r="IAQ80" s="75"/>
      <c r="IAR80" s="75"/>
      <c r="IAS80" s="75"/>
      <c r="IAT80" s="75"/>
      <c r="IAU80" s="75"/>
      <c r="IAV80" s="75"/>
      <c r="IAW80" s="75"/>
      <c r="IAX80" s="75"/>
      <c r="IAY80" s="75"/>
      <c r="IAZ80" s="75"/>
      <c r="IBA80" s="75"/>
      <c r="IBB80" s="75"/>
      <c r="IBC80" s="75"/>
      <c r="IBD80" s="75"/>
      <c r="IBE80" s="75"/>
      <c r="IBF80" s="75"/>
      <c r="IBG80" s="75"/>
      <c r="IBH80" s="75"/>
      <c r="IBI80" s="75"/>
      <c r="IBJ80" s="75"/>
      <c r="IBK80" s="75"/>
      <c r="IBL80" s="75"/>
      <c r="IBM80" s="75"/>
      <c r="IBN80" s="75"/>
      <c r="IBO80" s="75"/>
      <c r="IBP80" s="75"/>
      <c r="IBQ80" s="75"/>
      <c r="IBR80" s="75"/>
      <c r="IBS80" s="75"/>
      <c r="IBT80" s="75"/>
      <c r="IBU80" s="75"/>
      <c r="IBV80" s="75"/>
      <c r="IBW80" s="75"/>
      <c r="IBX80" s="75"/>
      <c r="IBY80" s="75"/>
      <c r="IBZ80" s="75"/>
      <c r="ICA80" s="75"/>
      <c r="ICB80" s="75"/>
      <c r="ICC80" s="75"/>
      <c r="ICD80" s="75"/>
      <c r="ICE80" s="75"/>
      <c r="ICF80" s="75"/>
      <c r="ICG80" s="75"/>
      <c r="ICH80" s="75"/>
      <c r="ICI80" s="75"/>
      <c r="ICJ80" s="75"/>
      <c r="ICK80" s="75"/>
      <c r="ICL80" s="75"/>
      <c r="ICM80" s="75"/>
      <c r="ICN80" s="75"/>
      <c r="ICO80" s="75"/>
      <c r="ICP80" s="75"/>
      <c r="ICQ80" s="75"/>
      <c r="ICR80" s="75"/>
      <c r="ICS80" s="75"/>
      <c r="ICT80" s="75"/>
      <c r="ICU80" s="75"/>
      <c r="ICV80" s="75"/>
      <c r="ICW80" s="75"/>
      <c r="ICX80" s="75"/>
      <c r="ICY80" s="75"/>
      <c r="ICZ80" s="75"/>
      <c r="IDA80" s="75"/>
      <c r="IDB80" s="75"/>
      <c r="IDC80" s="75"/>
      <c r="IDD80" s="75"/>
      <c r="IDE80" s="75"/>
      <c r="IDF80" s="75"/>
      <c r="IDG80" s="75"/>
      <c r="IDH80" s="75"/>
      <c r="IDI80" s="75"/>
      <c r="IDJ80" s="75"/>
      <c r="IDK80" s="75"/>
      <c r="IDL80" s="75"/>
      <c r="IDM80" s="75"/>
      <c r="IDN80" s="75"/>
      <c r="IDO80" s="75"/>
      <c r="IDP80" s="75"/>
      <c r="IDQ80" s="75"/>
      <c r="IDR80" s="75"/>
      <c r="IDS80" s="75"/>
      <c r="IDT80" s="75"/>
      <c r="IDU80" s="75"/>
      <c r="IDV80" s="75"/>
      <c r="IDW80" s="75"/>
      <c r="IDX80" s="75"/>
      <c r="IDY80" s="75"/>
      <c r="IDZ80" s="75"/>
      <c r="IEA80" s="75"/>
      <c r="IEB80" s="75"/>
      <c r="IEC80" s="75"/>
      <c r="IED80" s="75"/>
      <c r="IEE80" s="75"/>
      <c r="IEF80" s="75"/>
      <c r="IEG80" s="75"/>
      <c r="IEH80" s="75"/>
      <c r="IEI80" s="75"/>
      <c r="IEJ80" s="75"/>
      <c r="IEK80" s="75"/>
      <c r="IEL80" s="75"/>
      <c r="IEM80" s="75"/>
      <c r="IEN80" s="75"/>
      <c r="IEO80" s="75"/>
      <c r="IEP80" s="75"/>
      <c r="IEQ80" s="75"/>
      <c r="IER80" s="75"/>
      <c r="IES80" s="75"/>
      <c r="IET80" s="75"/>
      <c r="IEU80" s="75"/>
      <c r="IEV80" s="75"/>
      <c r="IEW80" s="75"/>
      <c r="IEX80" s="75"/>
      <c r="IEY80" s="75"/>
      <c r="IEZ80" s="75"/>
      <c r="IFA80" s="75"/>
      <c r="IFB80" s="75"/>
      <c r="IFC80" s="75"/>
      <c r="IFD80" s="75"/>
      <c r="IFE80" s="75"/>
      <c r="IFF80" s="75"/>
      <c r="IFG80" s="75"/>
      <c r="IFH80" s="75"/>
      <c r="IFI80" s="75"/>
      <c r="IFJ80" s="75"/>
      <c r="IFK80" s="75"/>
      <c r="IFL80" s="75"/>
      <c r="IFM80" s="75"/>
      <c r="IFN80" s="75"/>
      <c r="IFO80" s="75"/>
      <c r="IFP80" s="75"/>
      <c r="IFQ80" s="75"/>
      <c r="IFR80" s="75"/>
      <c r="IFS80" s="75"/>
      <c r="IFT80" s="75"/>
      <c r="IFU80" s="75"/>
      <c r="IFV80" s="75"/>
      <c r="IFW80" s="75"/>
      <c r="IFX80" s="75"/>
      <c r="IFY80" s="75"/>
      <c r="IFZ80" s="75"/>
      <c r="IGA80" s="75"/>
      <c r="IGB80" s="75"/>
      <c r="IGC80" s="75"/>
      <c r="IGD80" s="75"/>
      <c r="IGE80" s="75"/>
      <c r="IGF80" s="75"/>
      <c r="IGG80" s="75"/>
      <c r="IGH80" s="75"/>
      <c r="IGI80" s="75"/>
      <c r="IGJ80" s="75"/>
      <c r="IGK80" s="75"/>
      <c r="IGL80" s="75"/>
      <c r="IGM80" s="75"/>
      <c r="IGN80" s="75"/>
      <c r="IGO80" s="75"/>
      <c r="IGP80" s="75"/>
      <c r="IGQ80" s="75"/>
      <c r="IGR80" s="75"/>
      <c r="IGS80" s="75"/>
      <c r="IGT80" s="75"/>
      <c r="IGU80" s="75"/>
      <c r="IGV80" s="75"/>
      <c r="IGW80" s="75"/>
      <c r="IGX80" s="75"/>
      <c r="IGY80" s="75"/>
      <c r="IGZ80" s="75"/>
      <c r="IHA80" s="75"/>
      <c r="IHB80" s="75"/>
      <c r="IHC80" s="75"/>
      <c r="IHD80" s="75"/>
      <c r="IHE80" s="75"/>
      <c r="IHF80" s="75"/>
      <c r="IHG80" s="75"/>
      <c r="IHH80" s="75"/>
      <c r="IHI80" s="75"/>
      <c r="IHJ80" s="75"/>
      <c r="IHK80" s="75"/>
      <c r="IHL80" s="75"/>
      <c r="IHM80" s="75"/>
      <c r="IHN80" s="75"/>
      <c r="IHO80" s="75"/>
      <c r="IHP80" s="75"/>
      <c r="IHQ80" s="75"/>
      <c r="IHR80" s="75"/>
      <c r="IHS80" s="75"/>
      <c r="IHT80" s="75"/>
      <c r="IHU80" s="75"/>
      <c r="IHV80" s="75"/>
      <c r="IHW80" s="75"/>
      <c r="IHX80" s="75"/>
      <c r="IHY80" s="75"/>
      <c r="IHZ80" s="75"/>
      <c r="IIA80" s="75"/>
      <c r="IIB80" s="75"/>
      <c r="IIC80" s="75"/>
      <c r="IID80" s="75"/>
      <c r="IIE80" s="75"/>
      <c r="IIF80" s="75"/>
      <c r="IIG80" s="75"/>
      <c r="IIH80" s="75"/>
      <c r="III80" s="75"/>
      <c r="IIJ80" s="75"/>
      <c r="IIK80" s="75"/>
      <c r="IIL80" s="75"/>
      <c r="IIM80" s="75"/>
      <c r="IIN80" s="75"/>
      <c r="IIO80" s="75"/>
      <c r="IIP80" s="75"/>
      <c r="IIQ80" s="75"/>
      <c r="IIR80" s="75"/>
      <c r="IIS80" s="75"/>
      <c r="IIT80" s="75"/>
      <c r="IIU80" s="75"/>
      <c r="IIV80" s="75"/>
      <c r="IIW80" s="75"/>
      <c r="IIX80" s="75"/>
      <c r="IIY80" s="75"/>
      <c r="IIZ80" s="75"/>
      <c r="IJA80" s="75"/>
      <c r="IJB80" s="75"/>
      <c r="IJC80" s="75"/>
      <c r="IJD80" s="75"/>
      <c r="IJE80" s="75"/>
      <c r="IJF80" s="75"/>
      <c r="IJG80" s="75"/>
      <c r="IJH80" s="75"/>
      <c r="IJI80" s="75"/>
      <c r="IJJ80" s="75"/>
      <c r="IJK80" s="75"/>
      <c r="IJL80" s="75"/>
      <c r="IJM80" s="75"/>
      <c r="IJN80" s="75"/>
      <c r="IJO80" s="75"/>
      <c r="IJP80" s="75"/>
      <c r="IJQ80" s="75"/>
      <c r="IJR80" s="75"/>
      <c r="IJS80" s="75"/>
      <c r="IJT80" s="75"/>
      <c r="IJU80" s="75"/>
      <c r="IJV80" s="75"/>
      <c r="IJW80" s="75"/>
      <c r="IJX80" s="75"/>
      <c r="IJY80" s="75"/>
      <c r="IJZ80" s="75"/>
      <c r="IKA80" s="75"/>
      <c r="IKB80" s="75"/>
      <c r="IKC80" s="75"/>
      <c r="IKD80" s="75"/>
      <c r="IKE80" s="75"/>
      <c r="IKF80" s="75"/>
      <c r="IKG80" s="75"/>
      <c r="IKH80" s="75"/>
      <c r="IKI80" s="75"/>
      <c r="IKJ80" s="75"/>
      <c r="IKK80" s="75"/>
      <c r="IKL80" s="75"/>
      <c r="IKM80" s="75"/>
      <c r="IKN80" s="75"/>
      <c r="IKO80" s="75"/>
      <c r="IKP80" s="75"/>
      <c r="IKQ80" s="75"/>
      <c r="IKR80" s="75"/>
      <c r="IKS80" s="75"/>
      <c r="IKT80" s="75"/>
      <c r="IKU80" s="75"/>
      <c r="IKV80" s="75"/>
      <c r="IKW80" s="75"/>
      <c r="IKX80" s="75"/>
      <c r="IKY80" s="75"/>
      <c r="IKZ80" s="75"/>
      <c r="ILA80" s="75"/>
      <c r="ILB80" s="75"/>
      <c r="ILC80" s="75"/>
      <c r="ILD80" s="75"/>
      <c r="ILE80" s="75"/>
      <c r="ILF80" s="75"/>
      <c r="ILG80" s="75"/>
      <c r="ILH80" s="75"/>
      <c r="ILI80" s="75"/>
      <c r="ILJ80" s="75"/>
      <c r="ILK80" s="75"/>
      <c r="ILL80" s="75"/>
      <c r="ILM80" s="75"/>
      <c r="ILN80" s="75"/>
      <c r="ILO80" s="75"/>
      <c r="ILP80" s="75"/>
      <c r="ILQ80" s="75"/>
      <c r="ILR80" s="75"/>
      <c r="ILS80" s="75"/>
      <c r="ILT80" s="75"/>
      <c r="ILU80" s="75"/>
      <c r="ILV80" s="75"/>
      <c r="ILW80" s="75"/>
      <c r="ILX80" s="75"/>
      <c r="ILY80" s="75"/>
      <c r="ILZ80" s="75"/>
      <c r="IMA80" s="75"/>
      <c r="IMB80" s="75"/>
      <c r="IMC80" s="75"/>
      <c r="IMD80" s="75"/>
      <c r="IME80" s="75"/>
      <c r="IMF80" s="75"/>
      <c r="IMG80" s="75"/>
      <c r="IMH80" s="75"/>
      <c r="IMI80" s="75"/>
      <c r="IMJ80" s="75"/>
      <c r="IMK80" s="75"/>
      <c r="IML80" s="75"/>
      <c r="IMM80" s="75"/>
      <c r="IMN80" s="75"/>
      <c r="IMO80" s="75"/>
      <c r="IMP80" s="75"/>
      <c r="IMQ80" s="75"/>
      <c r="IMR80" s="75"/>
      <c r="IMS80" s="75"/>
      <c r="IMT80" s="75"/>
      <c r="IMU80" s="75"/>
      <c r="IMV80" s="75"/>
      <c r="IMW80" s="75"/>
      <c r="IMX80" s="75"/>
      <c r="IMY80" s="75"/>
      <c r="IMZ80" s="75"/>
      <c r="INA80" s="75"/>
      <c r="INB80" s="75"/>
      <c r="INC80" s="75"/>
      <c r="IND80" s="75"/>
      <c r="INE80" s="75"/>
      <c r="INF80" s="75"/>
      <c r="ING80" s="75"/>
      <c r="INH80" s="75"/>
      <c r="INI80" s="75"/>
      <c r="INJ80" s="75"/>
      <c r="INK80" s="75"/>
      <c r="INL80" s="75"/>
      <c r="INM80" s="75"/>
      <c r="INN80" s="75"/>
      <c r="INO80" s="75"/>
      <c r="INP80" s="75"/>
      <c r="INQ80" s="75"/>
      <c r="INR80" s="75"/>
      <c r="INS80" s="75"/>
      <c r="INT80" s="75"/>
      <c r="INU80" s="75"/>
      <c r="INV80" s="75"/>
      <c r="INW80" s="75"/>
      <c r="INX80" s="75"/>
      <c r="INY80" s="75"/>
      <c r="INZ80" s="75"/>
      <c r="IOA80" s="75"/>
      <c r="IOB80" s="75"/>
      <c r="IOC80" s="75"/>
      <c r="IOD80" s="75"/>
      <c r="IOE80" s="75"/>
      <c r="IOF80" s="75"/>
      <c r="IOG80" s="75"/>
      <c r="IOH80" s="75"/>
      <c r="IOI80" s="75"/>
      <c r="IOJ80" s="75"/>
      <c r="IOK80" s="75"/>
      <c r="IOL80" s="75"/>
      <c r="IOM80" s="75"/>
      <c r="ION80" s="75"/>
      <c r="IOO80" s="75"/>
      <c r="IOP80" s="75"/>
      <c r="IOQ80" s="75"/>
      <c r="IOR80" s="75"/>
      <c r="IOS80" s="75"/>
      <c r="IOT80" s="75"/>
      <c r="IOU80" s="75"/>
      <c r="IOV80" s="75"/>
      <c r="IOW80" s="75"/>
      <c r="IOX80" s="75"/>
      <c r="IOY80" s="75"/>
      <c r="IOZ80" s="75"/>
      <c r="IPA80" s="75"/>
      <c r="IPB80" s="75"/>
      <c r="IPC80" s="75"/>
      <c r="IPD80" s="75"/>
      <c r="IPE80" s="75"/>
      <c r="IPF80" s="75"/>
      <c r="IPG80" s="75"/>
      <c r="IPH80" s="75"/>
      <c r="IPI80" s="75"/>
      <c r="IPJ80" s="75"/>
      <c r="IPK80" s="75"/>
      <c r="IPL80" s="75"/>
      <c r="IPM80" s="75"/>
      <c r="IPN80" s="75"/>
      <c r="IPO80" s="75"/>
      <c r="IPP80" s="75"/>
      <c r="IPQ80" s="75"/>
      <c r="IPR80" s="75"/>
      <c r="IPS80" s="75"/>
      <c r="IPT80" s="75"/>
      <c r="IPU80" s="75"/>
      <c r="IPV80" s="75"/>
      <c r="IPW80" s="75"/>
      <c r="IPX80" s="75"/>
      <c r="IPY80" s="75"/>
      <c r="IPZ80" s="75"/>
      <c r="IQA80" s="75"/>
      <c r="IQB80" s="75"/>
      <c r="IQC80" s="75"/>
      <c r="IQD80" s="75"/>
      <c r="IQE80" s="75"/>
      <c r="IQF80" s="75"/>
      <c r="IQG80" s="75"/>
      <c r="IQH80" s="75"/>
      <c r="IQI80" s="75"/>
      <c r="IQJ80" s="75"/>
      <c r="IQK80" s="75"/>
      <c r="IQL80" s="75"/>
      <c r="IQM80" s="75"/>
      <c r="IQN80" s="75"/>
      <c r="IQO80" s="75"/>
      <c r="IQP80" s="75"/>
      <c r="IQQ80" s="75"/>
      <c r="IQR80" s="75"/>
      <c r="IQS80" s="75"/>
      <c r="IQT80" s="75"/>
      <c r="IQU80" s="75"/>
      <c r="IQV80" s="75"/>
      <c r="IQW80" s="75"/>
      <c r="IQX80" s="75"/>
      <c r="IQY80" s="75"/>
      <c r="IQZ80" s="75"/>
      <c r="IRA80" s="75"/>
      <c r="IRB80" s="75"/>
      <c r="IRC80" s="75"/>
      <c r="IRD80" s="75"/>
      <c r="IRE80" s="75"/>
      <c r="IRF80" s="75"/>
      <c r="IRG80" s="75"/>
      <c r="IRH80" s="75"/>
      <c r="IRI80" s="75"/>
      <c r="IRJ80" s="75"/>
      <c r="IRK80" s="75"/>
      <c r="IRL80" s="75"/>
      <c r="IRM80" s="75"/>
      <c r="IRN80" s="75"/>
      <c r="IRO80" s="75"/>
      <c r="IRP80" s="75"/>
      <c r="IRQ80" s="75"/>
      <c r="IRR80" s="75"/>
      <c r="IRS80" s="75"/>
      <c r="IRT80" s="75"/>
      <c r="IRU80" s="75"/>
      <c r="IRV80" s="75"/>
      <c r="IRW80" s="75"/>
      <c r="IRX80" s="75"/>
      <c r="IRY80" s="75"/>
      <c r="IRZ80" s="75"/>
      <c r="ISA80" s="75"/>
      <c r="ISB80" s="75"/>
      <c r="ISC80" s="75"/>
      <c r="ISD80" s="75"/>
      <c r="ISE80" s="75"/>
      <c r="ISF80" s="75"/>
      <c r="ISG80" s="75"/>
      <c r="ISH80" s="75"/>
      <c r="ISI80" s="75"/>
      <c r="ISJ80" s="75"/>
      <c r="ISK80" s="75"/>
      <c r="ISL80" s="75"/>
      <c r="ISM80" s="75"/>
      <c r="ISN80" s="75"/>
      <c r="ISO80" s="75"/>
      <c r="ISP80" s="75"/>
      <c r="ISQ80" s="75"/>
      <c r="ISR80" s="75"/>
      <c r="ISS80" s="75"/>
      <c r="IST80" s="75"/>
      <c r="ISU80" s="75"/>
      <c r="ISV80" s="75"/>
      <c r="ISW80" s="75"/>
      <c r="ISX80" s="75"/>
      <c r="ISY80" s="75"/>
      <c r="ISZ80" s="75"/>
      <c r="ITA80" s="75"/>
      <c r="ITB80" s="75"/>
      <c r="ITC80" s="75"/>
      <c r="ITD80" s="75"/>
      <c r="ITE80" s="75"/>
      <c r="ITF80" s="75"/>
      <c r="ITG80" s="75"/>
      <c r="ITH80" s="75"/>
      <c r="ITI80" s="75"/>
      <c r="ITJ80" s="75"/>
      <c r="ITK80" s="75"/>
      <c r="ITL80" s="75"/>
      <c r="ITM80" s="75"/>
      <c r="ITN80" s="75"/>
      <c r="ITO80" s="75"/>
      <c r="ITP80" s="75"/>
      <c r="ITQ80" s="75"/>
      <c r="ITR80" s="75"/>
      <c r="ITS80" s="75"/>
      <c r="ITT80" s="75"/>
      <c r="ITU80" s="75"/>
      <c r="ITV80" s="75"/>
      <c r="ITW80" s="75"/>
      <c r="ITX80" s="75"/>
      <c r="ITY80" s="75"/>
      <c r="ITZ80" s="75"/>
      <c r="IUA80" s="75"/>
      <c r="IUB80" s="75"/>
      <c r="IUC80" s="75"/>
      <c r="IUD80" s="75"/>
      <c r="IUE80" s="75"/>
      <c r="IUF80" s="75"/>
      <c r="IUG80" s="75"/>
      <c r="IUH80" s="75"/>
      <c r="IUI80" s="75"/>
      <c r="IUJ80" s="75"/>
      <c r="IUK80" s="75"/>
      <c r="IUL80" s="75"/>
      <c r="IUM80" s="75"/>
      <c r="IUN80" s="75"/>
      <c r="IUO80" s="75"/>
      <c r="IUP80" s="75"/>
      <c r="IUQ80" s="75"/>
      <c r="IUR80" s="75"/>
      <c r="IUS80" s="75"/>
      <c r="IUT80" s="75"/>
      <c r="IUU80" s="75"/>
      <c r="IUV80" s="75"/>
      <c r="IUW80" s="75"/>
      <c r="IUX80" s="75"/>
      <c r="IUY80" s="75"/>
      <c r="IUZ80" s="75"/>
      <c r="IVA80" s="75"/>
      <c r="IVB80" s="75"/>
      <c r="IVC80" s="75"/>
      <c r="IVD80" s="75"/>
      <c r="IVE80" s="75"/>
      <c r="IVF80" s="75"/>
      <c r="IVG80" s="75"/>
      <c r="IVH80" s="75"/>
      <c r="IVI80" s="75"/>
      <c r="IVJ80" s="75"/>
      <c r="IVK80" s="75"/>
      <c r="IVL80" s="75"/>
      <c r="IVM80" s="75"/>
      <c r="IVN80" s="75"/>
      <c r="IVO80" s="75"/>
      <c r="IVP80" s="75"/>
      <c r="IVQ80" s="75"/>
      <c r="IVR80" s="75"/>
      <c r="IVS80" s="75"/>
      <c r="IVT80" s="75"/>
      <c r="IVU80" s="75"/>
      <c r="IVV80" s="75"/>
      <c r="IVW80" s="75"/>
      <c r="IVX80" s="75"/>
      <c r="IVY80" s="75"/>
      <c r="IVZ80" s="75"/>
      <c r="IWA80" s="75"/>
      <c r="IWB80" s="75"/>
      <c r="IWC80" s="75"/>
      <c r="IWD80" s="75"/>
      <c r="IWE80" s="75"/>
      <c r="IWF80" s="75"/>
      <c r="IWG80" s="75"/>
      <c r="IWH80" s="75"/>
      <c r="IWI80" s="75"/>
      <c r="IWJ80" s="75"/>
      <c r="IWK80" s="75"/>
      <c r="IWL80" s="75"/>
      <c r="IWM80" s="75"/>
      <c r="IWN80" s="75"/>
      <c r="IWO80" s="75"/>
      <c r="IWP80" s="75"/>
      <c r="IWQ80" s="75"/>
      <c r="IWR80" s="75"/>
      <c r="IWS80" s="75"/>
      <c r="IWT80" s="75"/>
      <c r="IWU80" s="75"/>
      <c r="IWV80" s="75"/>
      <c r="IWW80" s="75"/>
      <c r="IWX80" s="75"/>
      <c r="IWY80" s="75"/>
      <c r="IWZ80" s="75"/>
      <c r="IXA80" s="75"/>
      <c r="IXB80" s="75"/>
      <c r="IXC80" s="75"/>
      <c r="IXD80" s="75"/>
      <c r="IXE80" s="75"/>
      <c r="IXF80" s="75"/>
      <c r="IXG80" s="75"/>
      <c r="IXH80" s="75"/>
      <c r="IXI80" s="75"/>
      <c r="IXJ80" s="75"/>
      <c r="IXK80" s="75"/>
      <c r="IXL80" s="75"/>
      <c r="IXM80" s="75"/>
      <c r="IXN80" s="75"/>
      <c r="IXO80" s="75"/>
      <c r="IXP80" s="75"/>
      <c r="IXQ80" s="75"/>
      <c r="IXR80" s="75"/>
      <c r="IXS80" s="75"/>
      <c r="IXT80" s="75"/>
      <c r="IXU80" s="75"/>
      <c r="IXV80" s="75"/>
      <c r="IXW80" s="75"/>
      <c r="IXX80" s="75"/>
      <c r="IXY80" s="75"/>
      <c r="IXZ80" s="75"/>
      <c r="IYA80" s="75"/>
      <c r="IYB80" s="75"/>
      <c r="IYC80" s="75"/>
      <c r="IYD80" s="75"/>
      <c r="IYE80" s="75"/>
      <c r="IYF80" s="75"/>
      <c r="IYG80" s="75"/>
      <c r="IYH80" s="75"/>
      <c r="IYI80" s="75"/>
      <c r="IYJ80" s="75"/>
      <c r="IYK80" s="75"/>
      <c r="IYL80" s="75"/>
      <c r="IYM80" s="75"/>
      <c r="IYN80" s="75"/>
      <c r="IYO80" s="75"/>
      <c r="IYP80" s="75"/>
      <c r="IYQ80" s="75"/>
      <c r="IYR80" s="75"/>
      <c r="IYS80" s="75"/>
      <c r="IYT80" s="75"/>
      <c r="IYU80" s="75"/>
      <c r="IYV80" s="75"/>
      <c r="IYW80" s="75"/>
      <c r="IYX80" s="75"/>
      <c r="IYY80" s="75"/>
      <c r="IYZ80" s="75"/>
      <c r="IZA80" s="75"/>
      <c r="IZB80" s="75"/>
      <c r="IZC80" s="75"/>
      <c r="IZD80" s="75"/>
      <c r="IZE80" s="75"/>
      <c r="IZF80" s="75"/>
      <c r="IZG80" s="75"/>
      <c r="IZH80" s="75"/>
      <c r="IZI80" s="75"/>
      <c r="IZJ80" s="75"/>
      <c r="IZK80" s="75"/>
      <c r="IZL80" s="75"/>
      <c r="IZM80" s="75"/>
      <c r="IZN80" s="75"/>
      <c r="IZO80" s="75"/>
      <c r="IZP80" s="75"/>
      <c r="IZQ80" s="75"/>
      <c r="IZR80" s="75"/>
      <c r="IZS80" s="75"/>
      <c r="IZT80" s="75"/>
      <c r="IZU80" s="75"/>
      <c r="IZV80" s="75"/>
      <c r="IZW80" s="75"/>
      <c r="IZX80" s="75"/>
      <c r="IZY80" s="75"/>
      <c r="IZZ80" s="75"/>
      <c r="JAA80" s="75"/>
      <c r="JAB80" s="75"/>
      <c r="JAC80" s="75"/>
      <c r="JAD80" s="75"/>
      <c r="JAE80" s="75"/>
      <c r="JAF80" s="75"/>
      <c r="JAG80" s="75"/>
      <c r="JAH80" s="75"/>
      <c r="JAI80" s="75"/>
      <c r="JAJ80" s="75"/>
      <c r="JAK80" s="75"/>
      <c r="JAL80" s="75"/>
      <c r="JAM80" s="75"/>
      <c r="JAN80" s="75"/>
      <c r="JAO80" s="75"/>
      <c r="JAP80" s="75"/>
      <c r="JAQ80" s="75"/>
      <c r="JAR80" s="75"/>
      <c r="JAS80" s="75"/>
      <c r="JAT80" s="75"/>
      <c r="JAU80" s="75"/>
      <c r="JAV80" s="75"/>
      <c r="JAW80" s="75"/>
      <c r="JAX80" s="75"/>
      <c r="JAY80" s="75"/>
      <c r="JAZ80" s="75"/>
      <c r="JBA80" s="75"/>
      <c r="JBB80" s="75"/>
      <c r="JBC80" s="75"/>
      <c r="JBD80" s="75"/>
      <c r="JBE80" s="75"/>
      <c r="JBF80" s="75"/>
      <c r="JBG80" s="75"/>
      <c r="JBH80" s="75"/>
      <c r="JBI80" s="75"/>
      <c r="JBJ80" s="75"/>
      <c r="JBK80" s="75"/>
      <c r="JBL80" s="75"/>
      <c r="JBM80" s="75"/>
      <c r="JBN80" s="75"/>
      <c r="JBO80" s="75"/>
      <c r="JBP80" s="75"/>
      <c r="JBQ80" s="75"/>
      <c r="JBR80" s="75"/>
      <c r="JBS80" s="75"/>
      <c r="JBT80" s="75"/>
      <c r="JBU80" s="75"/>
      <c r="JBV80" s="75"/>
      <c r="JBW80" s="75"/>
      <c r="JBX80" s="75"/>
      <c r="JBY80" s="75"/>
      <c r="JBZ80" s="75"/>
      <c r="JCA80" s="75"/>
      <c r="JCB80" s="75"/>
      <c r="JCC80" s="75"/>
      <c r="JCD80" s="75"/>
      <c r="JCE80" s="75"/>
      <c r="JCF80" s="75"/>
      <c r="JCG80" s="75"/>
      <c r="JCH80" s="75"/>
      <c r="JCI80" s="75"/>
      <c r="JCJ80" s="75"/>
      <c r="JCK80" s="75"/>
      <c r="JCL80" s="75"/>
      <c r="JCM80" s="75"/>
      <c r="JCN80" s="75"/>
      <c r="JCO80" s="75"/>
      <c r="JCP80" s="75"/>
      <c r="JCQ80" s="75"/>
      <c r="JCR80" s="75"/>
      <c r="JCS80" s="75"/>
      <c r="JCT80" s="75"/>
      <c r="JCU80" s="75"/>
      <c r="JCV80" s="75"/>
      <c r="JCW80" s="75"/>
      <c r="JCX80" s="75"/>
      <c r="JCY80" s="75"/>
      <c r="JCZ80" s="75"/>
      <c r="JDA80" s="75"/>
      <c r="JDB80" s="75"/>
      <c r="JDC80" s="75"/>
      <c r="JDD80" s="75"/>
      <c r="JDE80" s="75"/>
      <c r="JDF80" s="75"/>
      <c r="JDG80" s="75"/>
      <c r="JDH80" s="75"/>
      <c r="JDI80" s="75"/>
      <c r="JDJ80" s="75"/>
      <c r="JDK80" s="75"/>
      <c r="JDL80" s="75"/>
      <c r="JDM80" s="75"/>
      <c r="JDN80" s="75"/>
      <c r="JDO80" s="75"/>
      <c r="JDP80" s="75"/>
      <c r="JDQ80" s="75"/>
      <c r="JDR80" s="75"/>
      <c r="JDS80" s="75"/>
      <c r="JDT80" s="75"/>
      <c r="JDU80" s="75"/>
      <c r="JDV80" s="75"/>
      <c r="JDW80" s="75"/>
      <c r="JDX80" s="75"/>
      <c r="JDY80" s="75"/>
      <c r="JDZ80" s="75"/>
      <c r="JEA80" s="75"/>
      <c r="JEB80" s="75"/>
      <c r="JEC80" s="75"/>
      <c r="JED80" s="75"/>
      <c r="JEE80" s="75"/>
      <c r="JEF80" s="75"/>
      <c r="JEG80" s="75"/>
      <c r="JEH80" s="75"/>
      <c r="JEI80" s="75"/>
      <c r="JEJ80" s="75"/>
      <c r="JEK80" s="75"/>
      <c r="JEL80" s="75"/>
      <c r="JEM80" s="75"/>
      <c r="JEN80" s="75"/>
      <c r="JEO80" s="75"/>
      <c r="JEP80" s="75"/>
      <c r="JEQ80" s="75"/>
      <c r="JER80" s="75"/>
      <c r="JES80" s="75"/>
      <c r="JET80" s="75"/>
      <c r="JEU80" s="75"/>
      <c r="JEV80" s="75"/>
      <c r="JEW80" s="75"/>
      <c r="JEX80" s="75"/>
      <c r="JEY80" s="75"/>
      <c r="JEZ80" s="75"/>
      <c r="JFA80" s="75"/>
      <c r="JFB80" s="75"/>
      <c r="JFC80" s="75"/>
      <c r="JFD80" s="75"/>
      <c r="JFE80" s="75"/>
      <c r="JFF80" s="75"/>
      <c r="JFG80" s="75"/>
      <c r="JFH80" s="75"/>
      <c r="JFI80" s="75"/>
      <c r="JFJ80" s="75"/>
      <c r="JFK80" s="75"/>
      <c r="JFL80" s="75"/>
      <c r="JFM80" s="75"/>
      <c r="JFN80" s="75"/>
      <c r="JFO80" s="75"/>
      <c r="JFP80" s="75"/>
      <c r="JFQ80" s="75"/>
      <c r="JFR80" s="75"/>
      <c r="JFS80" s="75"/>
      <c r="JFT80" s="75"/>
      <c r="JFU80" s="75"/>
      <c r="JFV80" s="75"/>
      <c r="JFW80" s="75"/>
      <c r="JFX80" s="75"/>
      <c r="JFY80" s="75"/>
      <c r="JFZ80" s="75"/>
      <c r="JGA80" s="75"/>
      <c r="JGB80" s="75"/>
      <c r="JGC80" s="75"/>
      <c r="JGD80" s="75"/>
      <c r="JGE80" s="75"/>
      <c r="JGF80" s="75"/>
      <c r="JGG80" s="75"/>
      <c r="JGH80" s="75"/>
      <c r="JGI80" s="75"/>
      <c r="JGJ80" s="75"/>
      <c r="JGK80" s="75"/>
      <c r="JGL80" s="75"/>
      <c r="JGM80" s="75"/>
      <c r="JGN80" s="75"/>
      <c r="JGO80" s="75"/>
      <c r="JGP80" s="75"/>
      <c r="JGQ80" s="75"/>
      <c r="JGR80" s="75"/>
      <c r="JGS80" s="75"/>
      <c r="JGT80" s="75"/>
      <c r="JGU80" s="75"/>
      <c r="JGV80" s="75"/>
      <c r="JGW80" s="75"/>
      <c r="JGX80" s="75"/>
      <c r="JGY80" s="75"/>
      <c r="JGZ80" s="75"/>
      <c r="JHA80" s="75"/>
      <c r="JHB80" s="75"/>
      <c r="JHC80" s="75"/>
      <c r="JHD80" s="75"/>
      <c r="JHE80" s="75"/>
      <c r="JHF80" s="75"/>
      <c r="JHG80" s="75"/>
      <c r="JHH80" s="75"/>
      <c r="JHI80" s="75"/>
      <c r="JHJ80" s="75"/>
      <c r="JHK80" s="75"/>
      <c r="JHL80" s="75"/>
      <c r="JHM80" s="75"/>
      <c r="JHN80" s="75"/>
      <c r="JHO80" s="75"/>
      <c r="JHP80" s="75"/>
      <c r="JHQ80" s="75"/>
      <c r="JHR80" s="75"/>
      <c r="JHS80" s="75"/>
      <c r="JHT80" s="75"/>
      <c r="JHU80" s="75"/>
      <c r="JHV80" s="75"/>
      <c r="JHW80" s="75"/>
      <c r="JHX80" s="75"/>
      <c r="JHY80" s="75"/>
      <c r="JHZ80" s="75"/>
      <c r="JIA80" s="75"/>
      <c r="JIB80" s="75"/>
      <c r="JIC80" s="75"/>
      <c r="JID80" s="75"/>
      <c r="JIE80" s="75"/>
      <c r="JIF80" s="75"/>
      <c r="JIG80" s="75"/>
      <c r="JIH80" s="75"/>
      <c r="JII80" s="75"/>
      <c r="JIJ80" s="75"/>
      <c r="JIK80" s="75"/>
      <c r="JIL80" s="75"/>
      <c r="JIM80" s="75"/>
      <c r="JIN80" s="75"/>
      <c r="JIO80" s="75"/>
      <c r="JIP80" s="75"/>
      <c r="JIQ80" s="75"/>
      <c r="JIR80" s="75"/>
      <c r="JIS80" s="75"/>
      <c r="JIT80" s="75"/>
      <c r="JIU80" s="75"/>
      <c r="JIV80" s="75"/>
      <c r="JIW80" s="75"/>
      <c r="JIX80" s="75"/>
      <c r="JIY80" s="75"/>
      <c r="JIZ80" s="75"/>
      <c r="JJA80" s="75"/>
      <c r="JJB80" s="75"/>
      <c r="JJC80" s="75"/>
      <c r="JJD80" s="75"/>
      <c r="JJE80" s="75"/>
      <c r="JJF80" s="75"/>
      <c r="JJG80" s="75"/>
      <c r="JJH80" s="75"/>
      <c r="JJI80" s="75"/>
      <c r="JJJ80" s="75"/>
      <c r="JJK80" s="75"/>
      <c r="JJL80" s="75"/>
      <c r="JJM80" s="75"/>
      <c r="JJN80" s="75"/>
      <c r="JJO80" s="75"/>
      <c r="JJP80" s="75"/>
      <c r="JJQ80" s="75"/>
      <c r="JJR80" s="75"/>
      <c r="JJS80" s="75"/>
      <c r="JJT80" s="75"/>
      <c r="JJU80" s="75"/>
      <c r="JJV80" s="75"/>
      <c r="JJW80" s="75"/>
      <c r="JJX80" s="75"/>
      <c r="JJY80" s="75"/>
      <c r="JJZ80" s="75"/>
      <c r="JKA80" s="75"/>
      <c r="JKB80" s="75"/>
      <c r="JKC80" s="75"/>
      <c r="JKD80" s="75"/>
      <c r="JKE80" s="75"/>
      <c r="JKF80" s="75"/>
      <c r="JKG80" s="75"/>
      <c r="JKH80" s="75"/>
      <c r="JKI80" s="75"/>
      <c r="JKJ80" s="75"/>
      <c r="JKK80" s="75"/>
      <c r="JKL80" s="75"/>
      <c r="JKM80" s="75"/>
      <c r="JKN80" s="75"/>
      <c r="JKO80" s="75"/>
      <c r="JKP80" s="75"/>
      <c r="JKQ80" s="75"/>
      <c r="JKR80" s="75"/>
      <c r="JKS80" s="75"/>
      <c r="JKT80" s="75"/>
      <c r="JKU80" s="75"/>
      <c r="JKV80" s="75"/>
      <c r="JKW80" s="75"/>
      <c r="JKX80" s="75"/>
      <c r="JKY80" s="75"/>
      <c r="JKZ80" s="75"/>
      <c r="JLA80" s="75"/>
      <c r="JLB80" s="75"/>
      <c r="JLC80" s="75"/>
      <c r="JLD80" s="75"/>
      <c r="JLE80" s="75"/>
      <c r="JLF80" s="75"/>
      <c r="JLG80" s="75"/>
      <c r="JLH80" s="75"/>
      <c r="JLI80" s="75"/>
      <c r="JLJ80" s="75"/>
      <c r="JLK80" s="75"/>
      <c r="JLL80" s="75"/>
      <c r="JLM80" s="75"/>
      <c r="JLN80" s="75"/>
      <c r="JLO80" s="75"/>
      <c r="JLP80" s="75"/>
      <c r="JLQ80" s="75"/>
      <c r="JLR80" s="75"/>
      <c r="JLS80" s="75"/>
      <c r="JLT80" s="75"/>
      <c r="JLU80" s="75"/>
      <c r="JLV80" s="75"/>
      <c r="JLW80" s="75"/>
      <c r="JLX80" s="75"/>
      <c r="JLY80" s="75"/>
      <c r="JLZ80" s="75"/>
      <c r="JMA80" s="75"/>
      <c r="JMB80" s="75"/>
      <c r="JMC80" s="75"/>
      <c r="JMD80" s="75"/>
      <c r="JME80" s="75"/>
      <c r="JMF80" s="75"/>
      <c r="JMG80" s="75"/>
      <c r="JMH80" s="75"/>
      <c r="JMI80" s="75"/>
      <c r="JMJ80" s="75"/>
      <c r="JMK80" s="75"/>
      <c r="JML80" s="75"/>
      <c r="JMM80" s="75"/>
      <c r="JMN80" s="75"/>
      <c r="JMO80" s="75"/>
      <c r="JMP80" s="75"/>
      <c r="JMQ80" s="75"/>
      <c r="JMR80" s="75"/>
      <c r="JMS80" s="75"/>
      <c r="JMT80" s="75"/>
      <c r="JMU80" s="75"/>
      <c r="JMV80" s="75"/>
      <c r="JMW80" s="75"/>
      <c r="JMX80" s="75"/>
      <c r="JMY80" s="75"/>
      <c r="JMZ80" s="75"/>
      <c r="JNA80" s="75"/>
      <c r="JNB80" s="75"/>
      <c r="JNC80" s="75"/>
      <c r="JND80" s="75"/>
      <c r="JNE80" s="75"/>
      <c r="JNF80" s="75"/>
      <c r="JNG80" s="75"/>
      <c r="JNH80" s="75"/>
      <c r="JNI80" s="75"/>
      <c r="JNJ80" s="75"/>
      <c r="JNK80" s="75"/>
      <c r="JNL80" s="75"/>
      <c r="JNM80" s="75"/>
      <c r="JNN80" s="75"/>
      <c r="JNO80" s="75"/>
      <c r="JNP80" s="75"/>
      <c r="JNQ80" s="75"/>
      <c r="JNR80" s="75"/>
      <c r="JNS80" s="75"/>
      <c r="JNT80" s="75"/>
      <c r="JNU80" s="75"/>
      <c r="JNV80" s="75"/>
      <c r="JNW80" s="75"/>
      <c r="JNX80" s="75"/>
      <c r="JNY80" s="75"/>
      <c r="JNZ80" s="75"/>
      <c r="JOA80" s="75"/>
      <c r="JOB80" s="75"/>
      <c r="JOC80" s="75"/>
      <c r="JOD80" s="75"/>
      <c r="JOE80" s="75"/>
      <c r="JOF80" s="75"/>
      <c r="JOG80" s="75"/>
      <c r="JOH80" s="75"/>
      <c r="JOI80" s="75"/>
      <c r="JOJ80" s="75"/>
      <c r="JOK80" s="75"/>
      <c r="JOL80" s="75"/>
      <c r="JOM80" s="75"/>
      <c r="JON80" s="75"/>
      <c r="JOO80" s="75"/>
      <c r="JOP80" s="75"/>
      <c r="JOQ80" s="75"/>
      <c r="JOR80" s="75"/>
      <c r="JOS80" s="75"/>
      <c r="JOT80" s="75"/>
      <c r="JOU80" s="75"/>
      <c r="JOV80" s="75"/>
      <c r="JOW80" s="75"/>
      <c r="JOX80" s="75"/>
      <c r="JOY80" s="75"/>
      <c r="JOZ80" s="75"/>
      <c r="JPA80" s="75"/>
      <c r="JPB80" s="75"/>
      <c r="JPC80" s="75"/>
      <c r="JPD80" s="75"/>
      <c r="JPE80" s="75"/>
      <c r="JPF80" s="75"/>
      <c r="JPG80" s="75"/>
      <c r="JPH80" s="75"/>
      <c r="JPI80" s="75"/>
      <c r="JPJ80" s="75"/>
      <c r="JPK80" s="75"/>
      <c r="JPL80" s="75"/>
      <c r="JPM80" s="75"/>
      <c r="JPN80" s="75"/>
      <c r="JPO80" s="75"/>
      <c r="JPP80" s="75"/>
      <c r="JPQ80" s="75"/>
      <c r="JPR80" s="75"/>
      <c r="JPS80" s="75"/>
      <c r="JPT80" s="75"/>
      <c r="JPU80" s="75"/>
      <c r="JPV80" s="75"/>
      <c r="JPW80" s="75"/>
      <c r="JPX80" s="75"/>
      <c r="JPY80" s="75"/>
      <c r="JPZ80" s="75"/>
      <c r="JQA80" s="75"/>
      <c r="JQB80" s="75"/>
      <c r="JQC80" s="75"/>
      <c r="JQD80" s="75"/>
      <c r="JQE80" s="75"/>
      <c r="JQF80" s="75"/>
      <c r="JQG80" s="75"/>
      <c r="JQH80" s="75"/>
      <c r="JQI80" s="75"/>
      <c r="JQJ80" s="75"/>
      <c r="JQK80" s="75"/>
      <c r="JQL80" s="75"/>
      <c r="JQM80" s="75"/>
      <c r="JQN80" s="75"/>
      <c r="JQO80" s="75"/>
      <c r="JQP80" s="75"/>
      <c r="JQQ80" s="75"/>
      <c r="JQR80" s="75"/>
      <c r="JQS80" s="75"/>
      <c r="JQT80" s="75"/>
      <c r="JQU80" s="75"/>
      <c r="JQV80" s="75"/>
      <c r="JQW80" s="75"/>
      <c r="JQX80" s="75"/>
      <c r="JQY80" s="75"/>
      <c r="JQZ80" s="75"/>
      <c r="JRA80" s="75"/>
      <c r="JRB80" s="75"/>
      <c r="JRC80" s="75"/>
      <c r="JRD80" s="75"/>
      <c r="JRE80" s="75"/>
      <c r="JRF80" s="75"/>
      <c r="JRG80" s="75"/>
      <c r="JRH80" s="75"/>
      <c r="JRI80" s="75"/>
      <c r="JRJ80" s="75"/>
      <c r="JRK80" s="75"/>
      <c r="JRL80" s="75"/>
      <c r="JRM80" s="75"/>
      <c r="JRN80" s="75"/>
      <c r="JRO80" s="75"/>
      <c r="JRP80" s="75"/>
      <c r="JRQ80" s="75"/>
      <c r="JRR80" s="75"/>
      <c r="JRS80" s="75"/>
      <c r="JRT80" s="75"/>
      <c r="JRU80" s="75"/>
      <c r="JRV80" s="75"/>
      <c r="JRW80" s="75"/>
      <c r="JRX80" s="75"/>
      <c r="JRY80" s="75"/>
      <c r="JRZ80" s="75"/>
      <c r="JSA80" s="75"/>
      <c r="JSB80" s="75"/>
      <c r="JSC80" s="75"/>
      <c r="JSD80" s="75"/>
      <c r="JSE80" s="75"/>
      <c r="JSF80" s="75"/>
      <c r="JSG80" s="75"/>
      <c r="JSH80" s="75"/>
      <c r="JSI80" s="75"/>
      <c r="JSJ80" s="75"/>
      <c r="JSK80" s="75"/>
      <c r="JSL80" s="75"/>
      <c r="JSM80" s="75"/>
      <c r="JSN80" s="75"/>
      <c r="JSO80" s="75"/>
      <c r="JSP80" s="75"/>
      <c r="JSQ80" s="75"/>
      <c r="JSR80" s="75"/>
      <c r="JSS80" s="75"/>
      <c r="JST80" s="75"/>
      <c r="JSU80" s="75"/>
      <c r="JSV80" s="75"/>
      <c r="JSW80" s="75"/>
      <c r="JSX80" s="75"/>
      <c r="JSY80" s="75"/>
      <c r="JSZ80" s="75"/>
      <c r="JTA80" s="75"/>
      <c r="JTB80" s="75"/>
      <c r="JTC80" s="75"/>
      <c r="JTD80" s="75"/>
      <c r="JTE80" s="75"/>
      <c r="JTF80" s="75"/>
      <c r="JTG80" s="75"/>
      <c r="JTH80" s="75"/>
      <c r="JTI80" s="75"/>
      <c r="JTJ80" s="75"/>
      <c r="JTK80" s="75"/>
      <c r="JTL80" s="75"/>
      <c r="JTM80" s="75"/>
      <c r="JTN80" s="75"/>
      <c r="JTO80" s="75"/>
      <c r="JTP80" s="75"/>
      <c r="JTQ80" s="75"/>
      <c r="JTR80" s="75"/>
      <c r="JTS80" s="75"/>
      <c r="JTT80" s="75"/>
      <c r="JTU80" s="75"/>
      <c r="JTV80" s="75"/>
      <c r="JTW80" s="75"/>
      <c r="JTX80" s="75"/>
      <c r="JTY80" s="75"/>
      <c r="JTZ80" s="75"/>
      <c r="JUA80" s="75"/>
      <c r="JUB80" s="75"/>
      <c r="JUC80" s="75"/>
      <c r="JUD80" s="75"/>
      <c r="JUE80" s="75"/>
      <c r="JUF80" s="75"/>
      <c r="JUG80" s="75"/>
      <c r="JUH80" s="75"/>
      <c r="JUI80" s="75"/>
      <c r="JUJ80" s="75"/>
      <c r="JUK80" s="75"/>
      <c r="JUL80" s="75"/>
      <c r="JUM80" s="75"/>
      <c r="JUN80" s="75"/>
      <c r="JUO80" s="75"/>
      <c r="JUP80" s="75"/>
      <c r="JUQ80" s="75"/>
      <c r="JUR80" s="75"/>
      <c r="JUS80" s="75"/>
      <c r="JUT80" s="75"/>
      <c r="JUU80" s="75"/>
      <c r="JUV80" s="75"/>
      <c r="JUW80" s="75"/>
      <c r="JUX80" s="75"/>
      <c r="JUY80" s="75"/>
      <c r="JUZ80" s="75"/>
      <c r="JVA80" s="75"/>
      <c r="JVB80" s="75"/>
      <c r="JVC80" s="75"/>
      <c r="JVD80" s="75"/>
      <c r="JVE80" s="75"/>
      <c r="JVF80" s="75"/>
      <c r="JVG80" s="75"/>
      <c r="JVH80" s="75"/>
      <c r="JVI80" s="75"/>
      <c r="JVJ80" s="75"/>
      <c r="JVK80" s="75"/>
      <c r="JVL80" s="75"/>
      <c r="JVM80" s="75"/>
      <c r="JVN80" s="75"/>
      <c r="JVO80" s="75"/>
      <c r="JVP80" s="75"/>
      <c r="JVQ80" s="75"/>
      <c r="JVR80" s="75"/>
      <c r="JVS80" s="75"/>
      <c r="JVT80" s="75"/>
      <c r="JVU80" s="75"/>
      <c r="JVV80" s="75"/>
      <c r="JVW80" s="75"/>
      <c r="JVX80" s="75"/>
      <c r="JVY80" s="75"/>
      <c r="JVZ80" s="75"/>
      <c r="JWA80" s="75"/>
      <c r="JWB80" s="75"/>
      <c r="JWC80" s="75"/>
      <c r="JWD80" s="75"/>
      <c r="JWE80" s="75"/>
      <c r="JWF80" s="75"/>
      <c r="JWG80" s="75"/>
      <c r="JWH80" s="75"/>
      <c r="JWI80" s="75"/>
      <c r="JWJ80" s="75"/>
      <c r="JWK80" s="75"/>
      <c r="JWL80" s="75"/>
      <c r="JWM80" s="75"/>
      <c r="JWN80" s="75"/>
      <c r="JWO80" s="75"/>
      <c r="JWP80" s="75"/>
      <c r="JWQ80" s="75"/>
      <c r="JWR80" s="75"/>
      <c r="JWS80" s="75"/>
      <c r="JWT80" s="75"/>
      <c r="JWU80" s="75"/>
      <c r="JWV80" s="75"/>
      <c r="JWW80" s="75"/>
      <c r="JWX80" s="75"/>
      <c r="JWY80" s="75"/>
      <c r="JWZ80" s="75"/>
      <c r="JXA80" s="75"/>
      <c r="JXB80" s="75"/>
      <c r="JXC80" s="75"/>
      <c r="JXD80" s="75"/>
      <c r="JXE80" s="75"/>
      <c r="JXF80" s="75"/>
      <c r="JXG80" s="75"/>
      <c r="JXH80" s="75"/>
      <c r="JXI80" s="75"/>
      <c r="JXJ80" s="75"/>
      <c r="JXK80" s="75"/>
      <c r="JXL80" s="75"/>
      <c r="JXM80" s="75"/>
      <c r="JXN80" s="75"/>
      <c r="JXO80" s="75"/>
      <c r="JXP80" s="75"/>
      <c r="JXQ80" s="75"/>
      <c r="JXR80" s="75"/>
      <c r="JXS80" s="75"/>
      <c r="JXT80" s="75"/>
      <c r="JXU80" s="75"/>
      <c r="JXV80" s="75"/>
      <c r="JXW80" s="75"/>
      <c r="JXX80" s="75"/>
      <c r="JXY80" s="75"/>
      <c r="JXZ80" s="75"/>
      <c r="JYA80" s="75"/>
      <c r="JYB80" s="75"/>
      <c r="JYC80" s="75"/>
      <c r="JYD80" s="75"/>
      <c r="JYE80" s="75"/>
      <c r="JYF80" s="75"/>
      <c r="JYG80" s="75"/>
      <c r="JYH80" s="75"/>
      <c r="JYI80" s="75"/>
      <c r="JYJ80" s="75"/>
      <c r="JYK80" s="75"/>
      <c r="JYL80" s="75"/>
      <c r="JYM80" s="75"/>
      <c r="JYN80" s="75"/>
      <c r="JYO80" s="75"/>
      <c r="JYP80" s="75"/>
      <c r="JYQ80" s="75"/>
      <c r="JYR80" s="75"/>
      <c r="JYS80" s="75"/>
      <c r="JYT80" s="75"/>
      <c r="JYU80" s="75"/>
      <c r="JYV80" s="75"/>
      <c r="JYW80" s="75"/>
      <c r="JYX80" s="75"/>
      <c r="JYY80" s="75"/>
      <c r="JYZ80" s="75"/>
      <c r="JZA80" s="75"/>
      <c r="JZB80" s="75"/>
      <c r="JZC80" s="75"/>
      <c r="JZD80" s="75"/>
      <c r="JZE80" s="75"/>
      <c r="JZF80" s="75"/>
      <c r="JZG80" s="75"/>
      <c r="JZH80" s="75"/>
      <c r="JZI80" s="75"/>
      <c r="JZJ80" s="75"/>
      <c r="JZK80" s="75"/>
      <c r="JZL80" s="75"/>
      <c r="JZM80" s="75"/>
      <c r="JZN80" s="75"/>
      <c r="JZO80" s="75"/>
      <c r="JZP80" s="75"/>
      <c r="JZQ80" s="75"/>
      <c r="JZR80" s="75"/>
      <c r="JZS80" s="75"/>
      <c r="JZT80" s="75"/>
      <c r="JZU80" s="75"/>
      <c r="JZV80" s="75"/>
      <c r="JZW80" s="75"/>
      <c r="JZX80" s="75"/>
      <c r="JZY80" s="75"/>
      <c r="JZZ80" s="75"/>
      <c r="KAA80" s="75"/>
      <c r="KAB80" s="75"/>
      <c r="KAC80" s="75"/>
      <c r="KAD80" s="75"/>
      <c r="KAE80" s="75"/>
      <c r="KAF80" s="75"/>
      <c r="KAG80" s="75"/>
      <c r="KAH80" s="75"/>
      <c r="KAI80" s="75"/>
      <c r="KAJ80" s="75"/>
      <c r="KAK80" s="75"/>
      <c r="KAL80" s="75"/>
      <c r="KAM80" s="75"/>
      <c r="KAN80" s="75"/>
      <c r="KAO80" s="75"/>
      <c r="KAP80" s="75"/>
      <c r="KAQ80" s="75"/>
      <c r="KAR80" s="75"/>
      <c r="KAS80" s="75"/>
      <c r="KAT80" s="75"/>
      <c r="KAU80" s="75"/>
      <c r="KAV80" s="75"/>
      <c r="KAW80" s="75"/>
      <c r="KAX80" s="75"/>
      <c r="KAY80" s="75"/>
      <c r="KAZ80" s="75"/>
      <c r="KBA80" s="75"/>
      <c r="KBB80" s="75"/>
      <c r="KBC80" s="75"/>
      <c r="KBD80" s="75"/>
      <c r="KBE80" s="75"/>
      <c r="KBF80" s="75"/>
      <c r="KBG80" s="75"/>
      <c r="KBH80" s="75"/>
      <c r="KBI80" s="75"/>
      <c r="KBJ80" s="75"/>
      <c r="KBK80" s="75"/>
      <c r="KBL80" s="75"/>
      <c r="KBM80" s="75"/>
      <c r="KBN80" s="75"/>
      <c r="KBO80" s="75"/>
      <c r="KBP80" s="75"/>
      <c r="KBQ80" s="75"/>
      <c r="KBR80" s="75"/>
      <c r="KBS80" s="75"/>
      <c r="KBT80" s="75"/>
      <c r="KBU80" s="75"/>
      <c r="KBV80" s="75"/>
      <c r="KBW80" s="75"/>
      <c r="KBX80" s="75"/>
      <c r="KBY80" s="75"/>
      <c r="KBZ80" s="75"/>
      <c r="KCA80" s="75"/>
      <c r="KCB80" s="75"/>
      <c r="KCC80" s="75"/>
      <c r="KCD80" s="75"/>
      <c r="KCE80" s="75"/>
      <c r="KCF80" s="75"/>
      <c r="KCG80" s="75"/>
      <c r="KCH80" s="75"/>
      <c r="KCI80" s="75"/>
      <c r="KCJ80" s="75"/>
      <c r="KCK80" s="75"/>
      <c r="KCL80" s="75"/>
      <c r="KCM80" s="75"/>
      <c r="KCN80" s="75"/>
      <c r="KCO80" s="75"/>
      <c r="KCP80" s="75"/>
      <c r="KCQ80" s="75"/>
      <c r="KCR80" s="75"/>
      <c r="KCS80" s="75"/>
      <c r="KCT80" s="75"/>
      <c r="KCU80" s="75"/>
      <c r="KCV80" s="75"/>
      <c r="KCW80" s="75"/>
      <c r="KCX80" s="75"/>
      <c r="KCY80" s="75"/>
      <c r="KCZ80" s="75"/>
      <c r="KDA80" s="75"/>
      <c r="KDB80" s="75"/>
      <c r="KDC80" s="75"/>
      <c r="KDD80" s="75"/>
      <c r="KDE80" s="75"/>
      <c r="KDF80" s="75"/>
      <c r="KDG80" s="75"/>
      <c r="KDH80" s="75"/>
      <c r="KDI80" s="75"/>
      <c r="KDJ80" s="75"/>
      <c r="KDK80" s="75"/>
      <c r="KDL80" s="75"/>
      <c r="KDM80" s="75"/>
      <c r="KDN80" s="75"/>
      <c r="KDO80" s="75"/>
      <c r="KDP80" s="75"/>
      <c r="KDQ80" s="75"/>
      <c r="KDR80" s="75"/>
      <c r="KDS80" s="75"/>
      <c r="KDT80" s="75"/>
      <c r="KDU80" s="75"/>
      <c r="KDV80" s="75"/>
      <c r="KDW80" s="75"/>
      <c r="KDX80" s="75"/>
      <c r="KDY80" s="75"/>
      <c r="KDZ80" s="75"/>
      <c r="KEA80" s="75"/>
      <c r="KEB80" s="75"/>
      <c r="KEC80" s="75"/>
      <c r="KED80" s="75"/>
      <c r="KEE80" s="75"/>
      <c r="KEF80" s="75"/>
      <c r="KEG80" s="75"/>
      <c r="KEH80" s="75"/>
      <c r="KEI80" s="75"/>
      <c r="KEJ80" s="75"/>
      <c r="KEK80" s="75"/>
      <c r="KEL80" s="75"/>
      <c r="KEM80" s="75"/>
      <c r="KEN80" s="75"/>
      <c r="KEO80" s="75"/>
      <c r="KEP80" s="75"/>
      <c r="KEQ80" s="75"/>
      <c r="KER80" s="75"/>
      <c r="KES80" s="75"/>
      <c r="KET80" s="75"/>
      <c r="KEU80" s="75"/>
      <c r="KEV80" s="75"/>
      <c r="KEW80" s="75"/>
      <c r="KEX80" s="75"/>
      <c r="KEY80" s="75"/>
      <c r="KEZ80" s="75"/>
      <c r="KFA80" s="75"/>
      <c r="KFB80" s="75"/>
      <c r="KFC80" s="75"/>
      <c r="KFD80" s="75"/>
      <c r="KFE80" s="75"/>
      <c r="KFF80" s="75"/>
      <c r="KFG80" s="75"/>
      <c r="KFH80" s="75"/>
      <c r="KFI80" s="75"/>
      <c r="KFJ80" s="75"/>
      <c r="KFK80" s="75"/>
      <c r="KFL80" s="75"/>
      <c r="KFM80" s="75"/>
      <c r="KFN80" s="75"/>
      <c r="KFO80" s="75"/>
      <c r="KFP80" s="75"/>
      <c r="KFQ80" s="75"/>
      <c r="KFR80" s="75"/>
      <c r="KFS80" s="75"/>
      <c r="KFT80" s="75"/>
      <c r="KFU80" s="75"/>
      <c r="KFV80" s="75"/>
      <c r="KFW80" s="75"/>
      <c r="KFX80" s="75"/>
      <c r="KFY80" s="75"/>
      <c r="KFZ80" s="75"/>
      <c r="KGA80" s="75"/>
      <c r="KGB80" s="75"/>
      <c r="KGC80" s="75"/>
      <c r="KGD80" s="75"/>
      <c r="KGE80" s="75"/>
      <c r="KGF80" s="75"/>
      <c r="KGG80" s="75"/>
      <c r="KGH80" s="75"/>
      <c r="KGI80" s="75"/>
      <c r="KGJ80" s="75"/>
      <c r="KGK80" s="75"/>
      <c r="KGL80" s="75"/>
      <c r="KGM80" s="75"/>
      <c r="KGN80" s="75"/>
      <c r="KGO80" s="75"/>
      <c r="KGP80" s="75"/>
      <c r="KGQ80" s="75"/>
      <c r="KGR80" s="75"/>
      <c r="KGS80" s="75"/>
      <c r="KGT80" s="75"/>
      <c r="KGU80" s="75"/>
      <c r="KGV80" s="75"/>
      <c r="KGW80" s="75"/>
      <c r="KGX80" s="75"/>
      <c r="KGY80" s="75"/>
      <c r="KGZ80" s="75"/>
      <c r="KHA80" s="75"/>
      <c r="KHB80" s="75"/>
      <c r="KHC80" s="75"/>
      <c r="KHD80" s="75"/>
      <c r="KHE80" s="75"/>
      <c r="KHF80" s="75"/>
      <c r="KHG80" s="75"/>
      <c r="KHH80" s="75"/>
      <c r="KHI80" s="75"/>
      <c r="KHJ80" s="75"/>
      <c r="KHK80" s="75"/>
      <c r="KHL80" s="75"/>
      <c r="KHM80" s="75"/>
      <c r="KHN80" s="75"/>
      <c r="KHO80" s="75"/>
      <c r="KHP80" s="75"/>
      <c r="KHQ80" s="75"/>
      <c r="KHR80" s="75"/>
      <c r="KHS80" s="75"/>
      <c r="KHT80" s="75"/>
      <c r="KHU80" s="75"/>
      <c r="KHV80" s="75"/>
      <c r="KHW80" s="75"/>
      <c r="KHX80" s="75"/>
      <c r="KHY80" s="75"/>
      <c r="KHZ80" s="75"/>
      <c r="KIA80" s="75"/>
      <c r="KIB80" s="75"/>
      <c r="KIC80" s="75"/>
      <c r="KID80" s="75"/>
      <c r="KIE80" s="75"/>
      <c r="KIF80" s="75"/>
      <c r="KIG80" s="75"/>
      <c r="KIH80" s="75"/>
      <c r="KII80" s="75"/>
      <c r="KIJ80" s="75"/>
      <c r="KIK80" s="75"/>
      <c r="KIL80" s="75"/>
      <c r="KIM80" s="75"/>
      <c r="KIN80" s="75"/>
      <c r="KIO80" s="75"/>
      <c r="KIP80" s="75"/>
      <c r="KIQ80" s="75"/>
      <c r="KIR80" s="75"/>
      <c r="KIS80" s="75"/>
      <c r="KIT80" s="75"/>
      <c r="KIU80" s="75"/>
      <c r="KIV80" s="75"/>
      <c r="KIW80" s="75"/>
      <c r="KIX80" s="75"/>
      <c r="KIY80" s="75"/>
      <c r="KIZ80" s="75"/>
      <c r="KJA80" s="75"/>
      <c r="KJB80" s="75"/>
      <c r="KJC80" s="75"/>
      <c r="KJD80" s="75"/>
      <c r="KJE80" s="75"/>
      <c r="KJF80" s="75"/>
      <c r="KJG80" s="75"/>
      <c r="KJH80" s="75"/>
      <c r="KJI80" s="75"/>
      <c r="KJJ80" s="75"/>
      <c r="KJK80" s="75"/>
      <c r="KJL80" s="75"/>
      <c r="KJM80" s="75"/>
      <c r="KJN80" s="75"/>
      <c r="KJO80" s="75"/>
      <c r="KJP80" s="75"/>
      <c r="KJQ80" s="75"/>
      <c r="KJR80" s="75"/>
      <c r="KJS80" s="75"/>
      <c r="KJT80" s="75"/>
      <c r="KJU80" s="75"/>
      <c r="KJV80" s="75"/>
      <c r="KJW80" s="75"/>
      <c r="KJX80" s="75"/>
      <c r="KJY80" s="75"/>
      <c r="KJZ80" s="75"/>
      <c r="KKA80" s="75"/>
      <c r="KKB80" s="75"/>
      <c r="KKC80" s="75"/>
      <c r="KKD80" s="75"/>
      <c r="KKE80" s="75"/>
      <c r="KKF80" s="75"/>
      <c r="KKG80" s="75"/>
      <c r="KKH80" s="75"/>
      <c r="KKI80" s="75"/>
      <c r="KKJ80" s="75"/>
      <c r="KKK80" s="75"/>
      <c r="KKL80" s="75"/>
      <c r="KKM80" s="75"/>
      <c r="KKN80" s="75"/>
      <c r="KKO80" s="75"/>
      <c r="KKP80" s="75"/>
      <c r="KKQ80" s="75"/>
      <c r="KKR80" s="75"/>
      <c r="KKS80" s="75"/>
      <c r="KKT80" s="75"/>
      <c r="KKU80" s="75"/>
      <c r="KKV80" s="75"/>
      <c r="KKW80" s="75"/>
      <c r="KKX80" s="75"/>
      <c r="KKY80" s="75"/>
      <c r="KKZ80" s="75"/>
      <c r="KLA80" s="75"/>
      <c r="KLB80" s="75"/>
      <c r="KLC80" s="75"/>
      <c r="KLD80" s="75"/>
      <c r="KLE80" s="75"/>
      <c r="KLF80" s="75"/>
      <c r="KLG80" s="75"/>
      <c r="KLH80" s="75"/>
      <c r="KLI80" s="75"/>
      <c r="KLJ80" s="75"/>
      <c r="KLK80" s="75"/>
      <c r="KLL80" s="75"/>
      <c r="KLM80" s="75"/>
      <c r="KLN80" s="75"/>
      <c r="KLO80" s="75"/>
      <c r="KLP80" s="75"/>
      <c r="KLQ80" s="75"/>
      <c r="KLR80" s="75"/>
      <c r="KLS80" s="75"/>
      <c r="KLT80" s="75"/>
      <c r="KLU80" s="75"/>
      <c r="KLV80" s="75"/>
      <c r="KLW80" s="75"/>
      <c r="KLX80" s="75"/>
      <c r="KLY80" s="75"/>
      <c r="KLZ80" s="75"/>
      <c r="KMA80" s="75"/>
      <c r="KMB80" s="75"/>
      <c r="KMC80" s="75"/>
      <c r="KMD80" s="75"/>
      <c r="KME80" s="75"/>
      <c r="KMF80" s="75"/>
      <c r="KMG80" s="75"/>
      <c r="KMH80" s="75"/>
      <c r="KMI80" s="75"/>
      <c r="KMJ80" s="75"/>
      <c r="KMK80" s="75"/>
      <c r="KML80" s="75"/>
      <c r="KMM80" s="75"/>
      <c r="KMN80" s="75"/>
      <c r="KMO80" s="75"/>
      <c r="KMP80" s="75"/>
      <c r="KMQ80" s="75"/>
      <c r="KMR80" s="75"/>
      <c r="KMS80" s="75"/>
      <c r="KMT80" s="75"/>
      <c r="KMU80" s="75"/>
      <c r="KMV80" s="75"/>
      <c r="KMW80" s="75"/>
      <c r="KMX80" s="75"/>
      <c r="KMY80" s="75"/>
      <c r="KMZ80" s="75"/>
      <c r="KNA80" s="75"/>
      <c r="KNB80" s="75"/>
      <c r="KNC80" s="75"/>
      <c r="KND80" s="75"/>
      <c r="KNE80" s="75"/>
      <c r="KNF80" s="75"/>
      <c r="KNG80" s="75"/>
      <c r="KNH80" s="75"/>
      <c r="KNI80" s="75"/>
      <c r="KNJ80" s="75"/>
      <c r="KNK80" s="75"/>
      <c r="KNL80" s="75"/>
      <c r="KNM80" s="75"/>
      <c r="KNN80" s="75"/>
      <c r="KNO80" s="75"/>
      <c r="KNP80" s="75"/>
      <c r="KNQ80" s="75"/>
      <c r="KNR80" s="75"/>
      <c r="KNS80" s="75"/>
      <c r="KNT80" s="75"/>
      <c r="KNU80" s="75"/>
      <c r="KNV80" s="75"/>
      <c r="KNW80" s="75"/>
      <c r="KNX80" s="75"/>
      <c r="KNY80" s="75"/>
      <c r="KNZ80" s="75"/>
      <c r="KOA80" s="75"/>
      <c r="KOB80" s="75"/>
      <c r="KOC80" s="75"/>
      <c r="KOD80" s="75"/>
      <c r="KOE80" s="75"/>
      <c r="KOF80" s="75"/>
      <c r="KOG80" s="75"/>
      <c r="KOH80" s="75"/>
      <c r="KOI80" s="75"/>
      <c r="KOJ80" s="75"/>
      <c r="KOK80" s="75"/>
      <c r="KOL80" s="75"/>
      <c r="KOM80" s="75"/>
      <c r="KON80" s="75"/>
      <c r="KOO80" s="75"/>
      <c r="KOP80" s="75"/>
      <c r="KOQ80" s="75"/>
      <c r="KOR80" s="75"/>
      <c r="KOS80" s="75"/>
      <c r="KOT80" s="75"/>
      <c r="KOU80" s="75"/>
      <c r="KOV80" s="75"/>
      <c r="KOW80" s="75"/>
      <c r="KOX80" s="75"/>
      <c r="KOY80" s="75"/>
      <c r="KOZ80" s="75"/>
      <c r="KPA80" s="75"/>
      <c r="KPB80" s="75"/>
      <c r="KPC80" s="75"/>
      <c r="KPD80" s="75"/>
      <c r="KPE80" s="75"/>
      <c r="KPF80" s="75"/>
      <c r="KPG80" s="75"/>
      <c r="KPH80" s="75"/>
      <c r="KPI80" s="75"/>
      <c r="KPJ80" s="75"/>
      <c r="KPK80" s="75"/>
      <c r="KPL80" s="75"/>
      <c r="KPM80" s="75"/>
      <c r="KPN80" s="75"/>
      <c r="KPO80" s="75"/>
      <c r="KPP80" s="75"/>
      <c r="KPQ80" s="75"/>
      <c r="KPR80" s="75"/>
      <c r="KPS80" s="75"/>
      <c r="KPT80" s="75"/>
      <c r="KPU80" s="75"/>
      <c r="KPV80" s="75"/>
      <c r="KPW80" s="75"/>
      <c r="KPX80" s="75"/>
      <c r="KPY80" s="75"/>
      <c r="KPZ80" s="75"/>
      <c r="KQA80" s="75"/>
      <c r="KQB80" s="75"/>
      <c r="KQC80" s="75"/>
      <c r="KQD80" s="75"/>
      <c r="KQE80" s="75"/>
      <c r="KQF80" s="75"/>
      <c r="KQG80" s="75"/>
      <c r="KQH80" s="75"/>
      <c r="KQI80" s="75"/>
      <c r="KQJ80" s="75"/>
      <c r="KQK80" s="75"/>
      <c r="KQL80" s="75"/>
      <c r="KQM80" s="75"/>
      <c r="KQN80" s="75"/>
      <c r="KQO80" s="75"/>
      <c r="KQP80" s="75"/>
      <c r="KQQ80" s="75"/>
      <c r="KQR80" s="75"/>
      <c r="KQS80" s="75"/>
      <c r="KQT80" s="75"/>
      <c r="KQU80" s="75"/>
      <c r="KQV80" s="75"/>
      <c r="KQW80" s="75"/>
      <c r="KQX80" s="75"/>
      <c r="KQY80" s="75"/>
      <c r="KQZ80" s="75"/>
      <c r="KRA80" s="75"/>
      <c r="KRB80" s="75"/>
      <c r="KRC80" s="75"/>
      <c r="KRD80" s="75"/>
      <c r="KRE80" s="75"/>
      <c r="KRF80" s="75"/>
      <c r="KRG80" s="75"/>
      <c r="KRH80" s="75"/>
      <c r="KRI80" s="75"/>
      <c r="KRJ80" s="75"/>
      <c r="KRK80" s="75"/>
      <c r="KRL80" s="75"/>
      <c r="KRM80" s="75"/>
      <c r="KRN80" s="75"/>
      <c r="KRO80" s="75"/>
      <c r="KRP80" s="75"/>
      <c r="KRQ80" s="75"/>
      <c r="KRR80" s="75"/>
      <c r="KRS80" s="75"/>
      <c r="KRT80" s="75"/>
      <c r="KRU80" s="75"/>
      <c r="KRV80" s="75"/>
      <c r="KRW80" s="75"/>
      <c r="KRX80" s="75"/>
      <c r="KRY80" s="75"/>
      <c r="KRZ80" s="75"/>
      <c r="KSA80" s="75"/>
      <c r="KSB80" s="75"/>
      <c r="KSC80" s="75"/>
      <c r="KSD80" s="75"/>
      <c r="KSE80" s="75"/>
      <c r="KSF80" s="75"/>
      <c r="KSG80" s="75"/>
      <c r="KSH80" s="75"/>
      <c r="KSI80" s="75"/>
      <c r="KSJ80" s="75"/>
      <c r="KSK80" s="75"/>
      <c r="KSL80" s="75"/>
      <c r="KSM80" s="75"/>
      <c r="KSN80" s="75"/>
      <c r="KSO80" s="75"/>
      <c r="KSP80" s="75"/>
      <c r="KSQ80" s="75"/>
      <c r="KSR80" s="75"/>
      <c r="KSS80" s="75"/>
      <c r="KST80" s="75"/>
      <c r="KSU80" s="75"/>
      <c r="KSV80" s="75"/>
      <c r="KSW80" s="75"/>
      <c r="KSX80" s="75"/>
      <c r="KSY80" s="75"/>
      <c r="KSZ80" s="75"/>
      <c r="KTA80" s="75"/>
      <c r="KTB80" s="75"/>
      <c r="KTC80" s="75"/>
      <c r="KTD80" s="75"/>
      <c r="KTE80" s="75"/>
      <c r="KTF80" s="75"/>
      <c r="KTG80" s="75"/>
      <c r="KTH80" s="75"/>
      <c r="KTI80" s="75"/>
      <c r="KTJ80" s="75"/>
      <c r="KTK80" s="75"/>
      <c r="KTL80" s="75"/>
      <c r="KTM80" s="75"/>
      <c r="KTN80" s="75"/>
      <c r="KTO80" s="75"/>
      <c r="KTP80" s="75"/>
      <c r="KTQ80" s="75"/>
      <c r="KTR80" s="75"/>
      <c r="KTS80" s="75"/>
      <c r="KTT80" s="75"/>
      <c r="KTU80" s="75"/>
      <c r="KTV80" s="75"/>
      <c r="KTW80" s="75"/>
      <c r="KTX80" s="75"/>
      <c r="KTY80" s="75"/>
      <c r="KTZ80" s="75"/>
      <c r="KUA80" s="75"/>
      <c r="KUB80" s="75"/>
      <c r="KUC80" s="75"/>
      <c r="KUD80" s="75"/>
      <c r="KUE80" s="75"/>
      <c r="KUF80" s="75"/>
      <c r="KUG80" s="75"/>
      <c r="KUH80" s="75"/>
      <c r="KUI80" s="75"/>
      <c r="KUJ80" s="75"/>
      <c r="KUK80" s="75"/>
      <c r="KUL80" s="75"/>
      <c r="KUM80" s="75"/>
      <c r="KUN80" s="75"/>
      <c r="KUO80" s="75"/>
      <c r="KUP80" s="75"/>
      <c r="KUQ80" s="75"/>
      <c r="KUR80" s="75"/>
      <c r="KUS80" s="75"/>
      <c r="KUT80" s="75"/>
      <c r="KUU80" s="75"/>
      <c r="KUV80" s="75"/>
      <c r="KUW80" s="75"/>
      <c r="KUX80" s="75"/>
      <c r="KUY80" s="75"/>
      <c r="KUZ80" s="75"/>
      <c r="KVA80" s="75"/>
      <c r="KVB80" s="75"/>
      <c r="KVC80" s="75"/>
      <c r="KVD80" s="75"/>
      <c r="KVE80" s="75"/>
      <c r="KVF80" s="75"/>
      <c r="KVG80" s="75"/>
      <c r="KVH80" s="75"/>
      <c r="KVI80" s="75"/>
      <c r="KVJ80" s="75"/>
      <c r="KVK80" s="75"/>
      <c r="KVL80" s="75"/>
      <c r="KVM80" s="75"/>
      <c r="KVN80" s="75"/>
      <c r="KVO80" s="75"/>
      <c r="KVP80" s="75"/>
      <c r="KVQ80" s="75"/>
      <c r="KVR80" s="75"/>
      <c r="KVS80" s="75"/>
      <c r="KVT80" s="75"/>
      <c r="KVU80" s="75"/>
      <c r="KVV80" s="75"/>
      <c r="KVW80" s="75"/>
      <c r="KVX80" s="75"/>
      <c r="KVY80" s="75"/>
      <c r="KVZ80" s="75"/>
      <c r="KWA80" s="75"/>
      <c r="KWB80" s="75"/>
      <c r="KWC80" s="75"/>
      <c r="KWD80" s="75"/>
      <c r="KWE80" s="75"/>
      <c r="KWF80" s="75"/>
      <c r="KWG80" s="75"/>
      <c r="KWH80" s="75"/>
      <c r="KWI80" s="75"/>
      <c r="KWJ80" s="75"/>
      <c r="KWK80" s="75"/>
      <c r="KWL80" s="75"/>
      <c r="KWM80" s="75"/>
      <c r="KWN80" s="75"/>
      <c r="KWO80" s="75"/>
      <c r="KWP80" s="75"/>
      <c r="KWQ80" s="75"/>
      <c r="KWR80" s="75"/>
      <c r="KWS80" s="75"/>
      <c r="KWT80" s="75"/>
      <c r="KWU80" s="75"/>
      <c r="KWV80" s="75"/>
      <c r="KWW80" s="75"/>
      <c r="KWX80" s="75"/>
      <c r="KWY80" s="75"/>
      <c r="KWZ80" s="75"/>
      <c r="KXA80" s="75"/>
      <c r="KXB80" s="75"/>
      <c r="KXC80" s="75"/>
      <c r="KXD80" s="75"/>
      <c r="KXE80" s="75"/>
      <c r="KXF80" s="75"/>
      <c r="KXG80" s="75"/>
      <c r="KXH80" s="75"/>
      <c r="KXI80" s="75"/>
      <c r="KXJ80" s="75"/>
      <c r="KXK80" s="75"/>
      <c r="KXL80" s="75"/>
      <c r="KXM80" s="75"/>
      <c r="KXN80" s="75"/>
      <c r="KXO80" s="75"/>
      <c r="KXP80" s="75"/>
      <c r="KXQ80" s="75"/>
      <c r="KXR80" s="75"/>
      <c r="KXS80" s="75"/>
      <c r="KXT80" s="75"/>
      <c r="KXU80" s="75"/>
      <c r="KXV80" s="75"/>
      <c r="KXW80" s="75"/>
      <c r="KXX80" s="75"/>
      <c r="KXY80" s="75"/>
      <c r="KXZ80" s="75"/>
      <c r="KYA80" s="75"/>
      <c r="KYB80" s="75"/>
      <c r="KYC80" s="75"/>
      <c r="KYD80" s="75"/>
      <c r="KYE80" s="75"/>
      <c r="KYF80" s="75"/>
      <c r="KYG80" s="75"/>
      <c r="KYH80" s="75"/>
      <c r="KYI80" s="75"/>
      <c r="KYJ80" s="75"/>
      <c r="KYK80" s="75"/>
      <c r="KYL80" s="75"/>
      <c r="KYM80" s="75"/>
      <c r="KYN80" s="75"/>
      <c r="KYO80" s="75"/>
      <c r="KYP80" s="75"/>
      <c r="KYQ80" s="75"/>
      <c r="KYR80" s="75"/>
      <c r="KYS80" s="75"/>
      <c r="KYT80" s="75"/>
      <c r="KYU80" s="75"/>
      <c r="KYV80" s="75"/>
      <c r="KYW80" s="75"/>
      <c r="KYX80" s="75"/>
      <c r="KYY80" s="75"/>
      <c r="KYZ80" s="75"/>
      <c r="KZA80" s="75"/>
      <c r="KZB80" s="75"/>
      <c r="KZC80" s="75"/>
      <c r="KZD80" s="75"/>
      <c r="KZE80" s="75"/>
      <c r="KZF80" s="75"/>
      <c r="KZG80" s="75"/>
      <c r="KZH80" s="75"/>
      <c r="KZI80" s="75"/>
      <c r="KZJ80" s="75"/>
      <c r="KZK80" s="75"/>
      <c r="KZL80" s="75"/>
      <c r="KZM80" s="75"/>
      <c r="KZN80" s="75"/>
      <c r="KZO80" s="75"/>
      <c r="KZP80" s="75"/>
      <c r="KZQ80" s="75"/>
      <c r="KZR80" s="75"/>
      <c r="KZS80" s="75"/>
      <c r="KZT80" s="75"/>
      <c r="KZU80" s="75"/>
      <c r="KZV80" s="75"/>
      <c r="KZW80" s="75"/>
      <c r="KZX80" s="75"/>
      <c r="KZY80" s="75"/>
      <c r="KZZ80" s="75"/>
      <c r="LAA80" s="75"/>
      <c r="LAB80" s="75"/>
      <c r="LAC80" s="75"/>
      <c r="LAD80" s="75"/>
      <c r="LAE80" s="75"/>
      <c r="LAF80" s="75"/>
      <c r="LAG80" s="75"/>
      <c r="LAH80" s="75"/>
      <c r="LAI80" s="75"/>
      <c r="LAJ80" s="75"/>
      <c r="LAK80" s="75"/>
      <c r="LAL80" s="75"/>
      <c r="LAM80" s="75"/>
      <c r="LAN80" s="75"/>
      <c r="LAO80" s="75"/>
      <c r="LAP80" s="75"/>
      <c r="LAQ80" s="75"/>
      <c r="LAR80" s="75"/>
      <c r="LAS80" s="75"/>
      <c r="LAT80" s="75"/>
      <c r="LAU80" s="75"/>
      <c r="LAV80" s="75"/>
      <c r="LAW80" s="75"/>
      <c r="LAX80" s="75"/>
      <c r="LAY80" s="75"/>
      <c r="LAZ80" s="75"/>
      <c r="LBA80" s="75"/>
      <c r="LBB80" s="75"/>
      <c r="LBC80" s="75"/>
      <c r="LBD80" s="75"/>
      <c r="LBE80" s="75"/>
      <c r="LBF80" s="75"/>
      <c r="LBG80" s="75"/>
      <c r="LBH80" s="75"/>
      <c r="LBI80" s="75"/>
      <c r="LBJ80" s="75"/>
      <c r="LBK80" s="75"/>
      <c r="LBL80" s="75"/>
      <c r="LBM80" s="75"/>
      <c r="LBN80" s="75"/>
      <c r="LBO80" s="75"/>
      <c r="LBP80" s="75"/>
      <c r="LBQ80" s="75"/>
      <c r="LBR80" s="75"/>
      <c r="LBS80" s="75"/>
      <c r="LBT80" s="75"/>
      <c r="LBU80" s="75"/>
      <c r="LBV80" s="75"/>
      <c r="LBW80" s="75"/>
      <c r="LBX80" s="75"/>
      <c r="LBY80" s="75"/>
      <c r="LBZ80" s="75"/>
      <c r="LCA80" s="75"/>
      <c r="LCB80" s="75"/>
      <c r="LCC80" s="75"/>
      <c r="LCD80" s="75"/>
      <c r="LCE80" s="75"/>
      <c r="LCF80" s="75"/>
      <c r="LCG80" s="75"/>
      <c r="LCH80" s="75"/>
      <c r="LCI80" s="75"/>
      <c r="LCJ80" s="75"/>
      <c r="LCK80" s="75"/>
      <c r="LCL80" s="75"/>
      <c r="LCM80" s="75"/>
      <c r="LCN80" s="75"/>
      <c r="LCO80" s="75"/>
      <c r="LCP80" s="75"/>
      <c r="LCQ80" s="75"/>
      <c r="LCR80" s="75"/>
      <c r="LCS80" s="75"/>
      <c r="LCT80" s="75"/>
      <c r="LCU80" s="75"/>
      <c r="LCV80" s="75"/>
      <c r="LCW80" s="75"/>
      <c r="LCX80" s="75"/>
      <c r="LCY80" s="75"/>
      <c r="LCZ80" s="75"/>
      <c r="LDA80" s="75"/>
      <c r="LDB80" s="75"/>
      <c r="LDC80" s="75"/>
      <c r="LDD80" s="75"/>
      <c r="LDE80" s="75"/>
      <c r="LDF80" s="75"/>
      <c r="LDG80" s="75"/>
      <c r="LDH80" s="75"/>
      <c r="LDI80" s="75"/>
      <c r="LDJ80" s="75"/>
      <c r="LDK80" s="75"/>
      <c r="LDL80" s="75"/>
      <c r="LDM80" s="75"/>
      <c r="LDN80" s="75"/>
      <c r="LDO80" s="75"/>
      <c r="LDP80" s="75"/>
      <c r="LDQ80" s="75"/>
      <c r="LDR80" s="75"/>
      <c r="LDS80" s="75"/>
      <c r="LDT80" s="75"/>
      <c r="LDU80" s="75"/>
      <c r="LDV80" s="75"/>
      <c r="LDW80" s="75"/>
      <c r="LDX80" s="75"/>
      <c r="LDY80" s="75"/>
      <c r="LDZ80" s="75"/>
      <c r="LEA80" s="75"/>
      <c r="LEB80" s="75"/>
      <c r="LEC80" s="75"/>
      <c r="LED80" s="75"/>
      <c r="LEE80" s="75"/>
      <c r="LEF80" s="75"/>
      <c r="LEG80" s="75"/>
      <c r="LEH80" s="75"/>
      <c r="LEI80" s="75"/>
      <c r="LEJ80" s="75"/>
      <c r="LEK80" s="75"/>
      <c r="LEL80" s="75"/>
      <c r="LEM80" s="75"/>
      <c r="LEN80" s="75"/>
      <c r="LEO80" s="75"/>
      <c r="LEP80" s="75"/>
      <c r="LEQ80" s="75"/>
      <c r="LER80" s="75"/>
      <c r="LES80" s="75"/>
      <c r="LET80" s="75"/>
      <c r="LEU80" s="75"/>
      <c r="LEV80" s="75"/>
      <c r="LEW80" s="75"/>
      <c r="LEX80" s="75"/>
      <c r="LEY80" s="75"/>
      <c r="LEZ80" s="75"/>
      <c r="LFA80" s="75"/>
      <c r="LFB80" s="75"/>
      <c r="LFC80" s="75"/>
      <c r="LFD80" s="75"/>
      <c r="LFE80" s="75"/>
      <c r="LFF80" s="75"/>
      <c r="LFG80" s="75"/>
      <c r="LFH80" s="75"/>
      <c r="LFI80" s="75"/>
      <c r="LFJ80" s="75"/>
      <c r="LFK80" s="75"/>
      <c r="LFL80" s="75"/>
      <c r="LFM80" s="75"/>
      <c r="LFN80" s="75"/>
      <c r="LFO80" s="75"/>
      <c r="LFP80" s="75"/>
      <c r="LFQ80" s="75"/>
      <c r="LFR80" s="75"/>
      <c r="LFS80" s="75"/>
      <c r="LFT80" s="75"/>
      <c r="LFU80" s="75"/>
      <c r="LFV80" s="75"/>
      <c r="LFW80" s="75"/>
      <c r="LFX80" s="75"/>
      <c r="LFY80" s="75"/>
      <c r="LFZ80" s="75"/>
      <c r="LGA80" s="75"/>
      <c r="LGB80" s="75"/>
      <c r="LGC80" s="75"/>
      <c r="LGD80" s="75"/>
      <c r="LGE80" s="75"/>
      <c r="LGF80" s="75"/>
      <c r="LGG80" s="75"/>
      <c r="LGH80" s="75"/>
      <c r="LGI80" s="75"/>
      <c r="LGJ80" s="75"/>
      <c r="LGK80" s="75"/>
      <c r="LGL80" s="75"/>
      <c r="LGM80" s="75"/>
      <c r="LGN80" s="75"/>
      <c r="LGO80" s="75"/>
      <c r="LGP80" s="75"/>
      <c r="LGQ80" s="75"/>
      <c r="LGR80" s="75"/>
      <c r="LGS80" s="75"/>
      <c r="LGT80" s="75"/>
      <c r="LGU80" s="75"/>
      <c r="LGV80" s="75"/>
      <c r="LGW80" s="75"/>
      <c r="LGX80" s="75"/>
      <c r="LGY80" s="75"/>
      <c r="LGZ80" s="75"/>
      <c r="LHA80" s="75"/>
      <c r="LHB80" s="75"/>
      <c r="LHC80" s="75"/>
      <c r="LHD80" s="75"/>
      <c r="LHE80" s="75"/>
      <c r="LHF80" s="75"/>
      <c r="LHG80" s="75"/>
      <c r="LHH80" s="75"/>
      <c r="LHI80" s="75"/>
      <c r="LHJ80" s="75"/>
      <c r="LHK80" s="75"/>
      <c r="LHL80" s="75"/>
      <c r="LHM80" s="75"/>
      <c r="LHN80" s="75"/>
      <c r="LHO80" s="75"/>
      <c r="LHP80" s="75"/>
      <c r="LHQ80" s="75"/>
      <c r="LHR80" s="75"/>
      <c r="LHS80" s="75"/>
      <c r="LHT80" s="75"/>
      <c r="LHU80" s="75"/>
      <c r="LHV80" s="75"/>
      <c r="LHW80" s="75"/>
      <c r="LHX80" s="75"/>
      <c r="LHY80" s="75"/>
      <c r="LHZ80" s="75"/>
      <c r="LIA80" s="75"/>
      <c r="LIB80" s="75"/>
      <c r="LIC80" s="75"/>
      <c r="LID80" s="75"/>
      <c r="LIE80" s="75"/>
      <c r="LIF80" s="75"/>
      <c r="LIG80" s="75"/>
      <c r="LIH80" s="75"/>
      <c r="LII80" s="75"/>
      <c r="LIJ80" s="75"/>
      <c r="LIK80" s="75"/>
      <c r="LIL80" s="75"/>
      <c r="LIM80" s="75"/>
      <c r="LIN80" s="75"/>
      <c r="LIO80" s="75"/>
      <c r="LIP80" s="75"/>
      <c r="LIQ80" s="75"/>
      <c r="LIR80" s="75"/>
      <c r="LIS80" s="75"/>
      <c r="LIT80" s="75"/>
      <c r="LIU80" s="75"/>
      <c r="LIV80" s="75"/>
      <c r="LIW80" s="75"/>
      <c r="LIX80" s="75"/>
      <c r="LIY80" s="75"/>
      <c r="LIZ80" s="75"/>
      <c r="LJA80" s="75"/>
      <c r="LJB80" s="75"/>
      <c r="LJC80" s="75"/>
      <c r="LJD80" s="75"/>
      <c r="LJE80" s="75"/>
      <c r="LJF80" s="75"/>
      <c r="LJG80" s="75"/>
      <c r="LJH80" s="75"/>
      <c r="LJI80" s="75"/>
      <c r="LJJ80" s="75"/>
      <c r="LJK80" s="75"/>
      <c r="LJL80" s="75"/>
      <c r="LJM80" s="75"/>
      <c r="LJN80" s="75"/>
      <c r="LJO80" s="75"/>
      <c r="LJP80" s="75"/>
      <c r="LJQ80" s="75"/>
      <c r="LJR80" s="75"/>
      <c r="LJS80" s="75"/>
      <c r="LJT80" s="75"/>
      <c r="LJU80" s="75"/>
      <c r="LJV80" s="75"/>
      <c r="LJW80" s="75"/>
      <c r="LJX80" s="75"/>
      <c r="LJY80" s="75"/>
      <c r="LJZ80" s="75"/>
      <c r="LKA80" s="75"/>
      <c r="LKB80" s="75"/>
      <c r="LKC80" s="75"/>
      <c r="LKD80" s="75"/>
      <c r="LKE80" s="75"/>
      <c r="LKF80" s="75"/>
      <c r="LKG80" s="75"/>
      <c r="LKH80" s="75"/>
      <c r="LKI80" s="75"/>
      <c r="LKJ80" s="75"/>
      <c r="LKK80" s="75"/>
      <c r="LKL80" s="75"/>
      <c r="LKM80" s="75"/>
      <c r="LKN80" s="75"/>
      <c r="LKO80" s="75"/>
      <c r="LKP80" s="75"/>
      <c r="LKQ80" s="75"/>
      <c r="LKR80" s="75"/>
      <c r="LKS80" s="75"/>
      <c r="LKT80" s="75"/>
      <c r="LKU80" s="75"/>
      <c r="LKV80" s="75"/>
      <c r="LKW80" s="75"/>
      <c r="LKX80" s="75"/>
      <c r="LKY80" s="75"/>
      <c r="LKZ80" s="75"/>
      <c r="LLA80" s="75"/>
      <c r="LLB80" s="75"/>
      <c r="LLC80" s="75"/>
      <c r="LLD80" s="75"/>
      <c r="LLE80" s="75"/>
      <c r="LLF80" s="75"/>
      <c r="LLG80" s="75"/>
      <c r="LLH80" s="75"/>
      <c r="LLI80" s="75"/>
      <c r="LLJ80" s="75"/>
      <c r="LLK80" s="75"/>
      <c r="LLL80" s="75"/>
      <c r="LLM80" s="75"/>
      <c r="LLN80" s="75"/>
      <c r="LLO80" s="75"/>
      <c r="LLP80" s="75"/>
      <c r="LLQ80" s="75"/>
      <c r="LLR80" s="75"/>
      <c r="LLS80" s="75"/>
      <c r="LLT80" s="75"/>
      <c r="LLU80" s="75"/>
      <c r="LLV80" s="75"/>
      <c r="LLW80" s="75"/>
      <c r="LLX80" s="75"/>
      <c r="LLY80" s="75"/>
      <c r="LLZ80" s="75"/>
      <c r="LMA80" s="75"/>
      <c r="LMB80" s="75"/>
      <c r="LMC80" s="75"/>
      <c r="LMD80" s="75"/>
      <c r="LME80" s="75"/>
      <c r="LMF80" s="75"/>
      <c r="LMG80" s="75"/>
      <c r="LMH80" s="75"/>
      <c r="LMI80" s="75"/>
      <c r="LMJ80" s="75"/>
      <c r="LMK80" s="75"/>
      <c r="LML80" s="75"/>
      <c r="LMM80" s="75"/>
      <c r="LMN80" s="75"/>
      <c r="LMO80" s="75"/>
      <c r="LMP80" s="75"/>
      <c r="LMQ80" s="75"/>
      <c r="LMR80" s="75"/>
      <c r="LMS80" s="75"/>
      <c r="LMT80" s="75"/>
      <c r="LMU80" s="75"/>
      <c r="LMV80" s="75"/>
      <c r="LMW80" s="75"/>
      <c r="LMX80" s="75"/>
      <c r="LMY80" s="75"/>
      <c r="LMZ80" s="75"/>
      <c r="LNA80" s="75"/>
      <c r="LNB80" s="75"/>
      <c r="LNC80" s="75"/>
      <c r="LND80" s="75"/>
      <c r="LNE80" s="75"/>
      <c r="LNF80" s="75"/>
      <c r="LNG80" s="75"/>
      <c r="LNH80" s="75"/>
      <c r="LNI80" s="75"/>
      <c r="LNJ80" s="75"/>
      <c r="LNK80" s="75"/>
      <c r="LNL80" s="75"/>
      <c r="LNM80" s="75"/>
      <c r="LNN80" s="75"/>
      <c r="LNO80" s="75"/>
      <c r="LNP80" s="75"/>
      <c r="LNQ80" s="75"/>
      <c r="LNR80" s="75"/>
      <c r="LNS80" s="75"/>
      <c r="LNT80" s="75"/>
      <c r="LNU80" s="75"/>
      <c r="LNV80" s="75"/>
      <c r="LNW80" s="75"/>
      <c r="LNX80" s="75"/>
      <c r="LNY80" s="75"/>
      <c r="LNZ80" s="75"/>
      <c r="LOA80" s="75"/>
      <c r="LOB80" s="75"/>
      <c r="LOC80" s="75"/>
      <c r="LOD80" s="75"/>
      <c r="LOE80" s="75"/>
      <c r="LOF80" s="75"/>
      <c r="LOG80" s="75"/>
      <c r="LOH80" s="75"/>
      <c r="LOI80" s="75"/>
      <c r="LOJ80" s="75"/>
      <c r="LOK80" s="75"/>
      <c r="LOL80" s="75"/>
      <c r="LOM80" s="75"/>
      <c r="LON80" s="75"/>
      <c r="LOO80" s="75"/>
      <c r="LOP80" s="75"/>
      <c r="LOQ80" s="75"/>
      <c r="LOR80" s="75"/>
      <c r="LOS80" s="75"/>
      <c r="LOT80" s="75"/>
      <c r="LOU80" s="75"/>
      <c r="LOV80" s="75"/>
      <c r="LOW80" s="75"/>
      <c r="LOX80" s="75"/>
      <c r="LOY80" s="75"/>
      <c r="LOZ80" s="75"/>
      <c r="LPA80" s="75"/>
      <c r="LPB80" s="75"/>
      <c r="LPC80" s="75"/>
      <c r="LPD80" s="75"/>
      <c r="LPE80" s="75"/>
      <c r="LPF80" s="75"/>
      <c r="LPG80" s="75"/>
      <c r="LPH80" s="75"/>
      <c r="LPI80" s="75"/>
      <c r="LPJ80" s="75"/>
      <c r="LPK80" s="75"/>
      <c r="LPL80" s="75"/>
      <c r="LPM80" s="75"/>
      <c r="LPN80" s="75"/>
      <c r="LPO80" s="75"/>
      <c r="LPP80" s="75"/>
      <c r="LPQ80" s="75"/>
      <c r="LPR80" s="75"/>
      <c r="LPS80" s="75"/>
      <c r="LPT80" s="75"/>
      <c r="LPU80" s="75"/>
      <c r="LPV80" s="75"/>
      <c r="LPW80" s="75"/>
      <c r="LPX80" s="75"/>
      <c r="LPY80" s="75"/>
      <c r="LPZ80" s="75"/>
      <c r="LQA80" s="75"/>
      <c r="LQB80" s="75"/>
      <c r="LQC80" s="75"/>
      <c r="LQD80" s="75"/>
      <c r="LQE80" s="75"/>
      <c r="LQF80" s="75"/>
      <c r="LQG80" s="75"/>
      <c r="LQH80" s="75"/>
      <c r="LQI80" s="75"/>
      <c r="LQJ80" s="75"/>
      <c r="LQK80" s="75"/>
      <c r="LQL80" s="75"/>
      <c r="LQM80" s="75"/>
      <c r="LQN80" s="75"/>
      <c r="LQO80" s="75"/>
      <c r="LQP80" s="75"/>
      <c r="LQQ80" s="75"/>
      <c r="LQR80" s="75"/>
      <c r="LQS80" s="75"/>
      <c r="LQT80" s="75"/>
      <c r="LQU80" s="75"/>
      <c r="LQV80" s="75"/>
      <c r="LQW80" s="75"/>
      <c r="LQX80" s="75"/>
      <c r="LQY80" s="75"/>
      <c r="LQZ80" s="75"/>
      <c r="LRA80" s="75"/>
      <c r="LRB80" s="75"/>
      <c r="LRC80" s="75"/>
      <c r="LRD80" s="75"/>
      <c r="LRE80" s="75"/>
      <c r="LRF80" s="75"/>
      <c r="LRG80" s="75"/>
      <c r="LRH80" s="75"/>
      <c r="LRI80" s="75"/>
      <c r="LRJ80" s="75"/>
      <c r="LRK80" s="75"/>
      <c r="LRL80" s="75"/>
      <c r="LRM80" s="75"/>
      <c r="LRN80" s="75"/>
      <c r="LRO80" s="75"/>
      <c r="LRP80" s="75"/>
      <c r="LRQ80" s="75"/>
      <c r="LRR80" s="75"/>
      <c r="LRS80" s="75"/>
      <c r="LRT80" s="75"/>
      <c r="LRU80" s="75"/>
      <c r="LRV80" s="75"/>
      <c r="LRW80" s="75"/>
      <c r="LRX80" s="75"/>
      <c r="LRY80" s="75"/>
      <c r="LRZ80" s="75"/>
      <c r="LSA80" s="75"/>
      <c r="LSB80" s="75"/>
      <c r="LSC80" s="75"/>
      <c r="LSD80" s="75"/>
      <c r="LSE80" s="75"/>
      <c r="LSF80" s="75"/>
      <c r="LSG80" s="75"/>
      <c r="LSH80" s="75"/>
      <c r="LSI80" s="75"/>
      <c r="LSJ80" s="75"/>
      <c r="LSK80" s="75"/>
      <c r="LSL80" s="75"/>
      <c r="LSM80" s="75"/>
      <c r="LSN80" s="75"/>
      <c r="LSO80" s="75"/>
      <c r="LSP80" s="75"/>
      <c r="LSQ80" s="75"/>
      <c r="LSR80" s="75"/>
      <c r="LSS80" s="75"/>
      <c r="LST80" s="75"/>
      <c r="LSU80" s="75"/>
      <c r="LSV80" s="75"/>
      <c r="LSW80" s="75"/>
      <c r="LSX80" s="75"/>
      <c r="LSY80" s="75"/>
      <c r="LSZ80" s="75"/>
      <c r="LTA80" s="75"/>
      <c r="LTB80" s="75"/>
      <c r="LTC80" s="75"/>
      <c r="LTD80" s="75"/>
      <c r="LTE80" s="75"/>
      <c r="LTF80" s="75"/>
      <c r="LTG80" s="75"/>
      <c r="LTH80" s="75"/>
      <c r="LTI80" s="75"/>
      <c r="LTJ80" s="75"/>
      <c r="LTK80" s="75"/>
      <c r="LTL80" s="75"/>
      <c r="LTM80" s="75"/>
      <c r="LTN80" s="75"/>
      <c r="LTO80" s="75"/>
      <c r="LTP80" s="75"/>
      <c r="LTQ80" s="75"/>
      <c r="LTR80" s="75"/>
      <c r="LTS80" s="75"/>
      <c r="LTT80" s="75"/>
      <c r="LTU80" s="75"/>
      <c r="LTV80" s="75"/>
      <c r="LTW80" s="75"/>
      <c r="LTX80" s="75"/>
      <c r="LTY80" s="75"/>
      <c r="LTZ80" s="75"/>
      <c r="LUA80" s="75"/>
      <c r="LUB80" s="75"/>
      <c r="LUC80" s="75"/>
      <c r="LUD80" s="75"/>
      <c r="LUE80" s="75"/>
      <c r="LUF80" s="75"/>
      <c r="LUG80" s="75"/>
      <c r="LUH80" s="75"/>
      <c r="LUI80" s="75"/>
      <c r="LUJ80" s="75"/>
      <c r="LUK80" s="75"/>
      <c r="LUL80" s="75"/>
      <c r="LUM80" s="75"/>
      <c r="LUN80" s="75"/>
      <c r="LUO80" s="75"/>
      <c r="LUP80" s="75"/>
      <c r="LUQ80" s="75"/>
      <c r="LUR80" s="75"/>
      <c r="LUS80" s="75"/>
      <c r="LUT80" s="75"/>
      <c r="LUU80" s="75"/>
      <c r="LUV80" s="75"/>
      <c r="LUW80" s="75"/>
      <c r="LUX80" s="75"/>
      <c r="LUY80" s="75"/>
      <c r="LUZ80" s="75"/>
      <c r="LVA80" s="75"/>
      <c r="LVB80" s="75"/>
      <c r="LVC80" s="75"/>
      <c r="LVD80" s="75"/>
      <c r="LVE80" s="75"/>
      <c r="LVF80" s="75"/>
      <c r="LVG80" s="75"/>
      <c r="LVH80" s="75"/>
      <c r="LVI80" s="75"/>
      <c r="LVJ80" s="75"/>
      <c r="LVK80" s="75"/>
      <c r="LVL80" s="75"/>
      <c r="LVM80" s="75"/>
      <c r="LVN80" s="75"/>
      <c r="LVO80" s="75"/>
      <c r="LVP80" s="75"/>
      <c r="LVQ80" s="75"/>
      <c r="LVR80" s="75"/>
      <c r="LVS80" s="75"/>
      <c r="LVT80" s="75"/>
      <c r="LVU80" s="75"/>
      <c r="LVV80" s="75"/>
      <c r="LVW80" s="75"/>
      <c r="LVX80" s="75"/>
      <c r="LVY80" s="75"/>
      <c r="LVZ80" s="75"/>
      <c r="LWA80" s="75"/>
      <c r="LWB80" s="75"/>
      <c r="LWC80" s="75"/>
      <c r="LWD80" s="75"/>
      <c r="LWE80" s="75"/>
      <c r="LWF80" s="75"/>
      <c r="LWG80" s="75"/>
      <c r="LWH80" s="75"/>
      <c r="LWI80" s="75"/>
      <c r="LWJ80" s="75"/>
      <c r="LWK80" s="75"/>
      <c r="LWL80" s="75"/>
      <c r="LWM80" s="75"/>
      <c r="LWN80" s="75"/>
      <c r="LWO80" s="75"/>
      <c r="LWP80" s="75"/>
      <c r="LWQ80" s="75"/>
      <c r="LWR80" s="75"/>
      <c r="LWS80" s="75"/>
      <c r="LWT80" s="75"/>
      <c r="LWU80" s="75"/>
      <c r="LWV80" s="75"/>
      <c r="LWW80" s="75"/>
      <c r="LWX80" s="75"/>
      <c r="LWY80" s="75"/>
      <c r="LWZ80" s="75"/>
      <c r="LXA80" s="75"/>
      <c r="LXB80" s="75"/>
      <c r="LXC80" s="75"/>
      <c r="LXD80" s="75"/>
      <c r="LXE80" s="75"/>
      <c r="LXF80" s="75"/>
      <c r="LXG80" s="75"/>
      <c r="LXH80" s="75"/>
      <c r="LXI80" s="75"/>
      <c r="LXJ80" s="75"/>
      <c r="LXK80" s="75"/>
      <c r="LXL80" s="75"/>
      <c r="LXM80" s="75"/>
      <c r="LXN80" s="75"/>
      <c r="LXO80" s="75"/>
      <c r="LXP80" s="75"/>
      <c r="LXQ80" s="75"/>
      <c r="LXR80" s="75"/>
      <c r="LXS80" s="75"/>
      <c r="LXT80" s="75"/>
      <c r="LXU80" s="75"/>
      <c r="LXV80" s="75"/>
      <c r="LXW80" s="75"/>
      <c r="LXX80" s="75"/>
      <c r="LXY80" s="75"/>
      <c r="LXZ80" s="75"/>
      <c r="LYA80" s="75"/>
      <c r="LYB80" s="75"/>
      <c r="LYC80" s="75"/>
      <c r="LYD80" s="75"/>
      <c r="LYE80" s="75"/>
      <c r="LYF80" s="75"/>
      <c r="LYG80" s="75"/>
      <c r="LYH80" s="75"/>
      <c r="LYI80" s="75"/>
      <c r="LYJ80" s="75"/>
      <c r="LYK80" s="75"/>
      <c r="LYL80" s="75"/>
      <c r="LYM80" s="75"/>
      <c r="LYN80" s="75"/>
      <c r="LYO80" s="75"/>
      <c r="LYP80" s="75"/>
      <c r="LYQ80" s="75"/>
      <c r="LYR80" s="75"/>
      <c r="LYS80" s="75"/>
      <c r="LYT80" s="75"/>
      <c r="LYU80" s="75"/>
      <c r="LYV80" s="75"/>
      <c r="LYW80" s="75"/>
      <c r="LYX80" s="75"/>
      <c r="LYY80" s="75"/>
      <c r="LYZ80" s="75"/>
      <c r="LZA80" s="75"/>
      <c r="LZB80" s="75"/>
      <c r="LZC80" s="75"/>
      <c r="LZD80" s="75"/>
      <c r="LZE80" s="75"/>
      <c r="LZF80" s="75"/>
      <c r="LZG80" s="75"/>
      <c r="LZH80" s="75"/>
      <c r="LZI80" s="75"/>
      <c r="LZJ80" s="75"/>
      <c r="LZK80" s="75"/>
      <c r="LZL80" s="75"/>
      <c r="LZM80" s="75"/>
      <c r="LZN80" s="75"/>
      <c r="LZO80" s="75"/>
      <c r="LZP80" s="75"/>
      <c r="LZQ80" s="75"/>
      <c r="LZR80" s="75"/>
      <c r="LZS80" s="75"/>
      <c r="LZT80" s="75"/>
      <c r="LZU80" s="75"/>
      <c r="LZV80" s="75"/>
      <c r="LZW80" s="75"/>
      <c r="LZX80" s="75"/>
      <c r="LZY80" s="75"/>
      <c r="LZZ80" s="75"/>
      <c r="MAA80" s="75"/>
      <c r="MAB80" s="75"/>
      <c r="MAC80" s="75"/>
      <c r="MAD80" s="75"/>
      <c r="MAE80" s="75"/>
      <c r="MAF80" s="75"/>
      <c r="MAG80" s="75"/>
      <c r="MAH80" s="75"/>
      <c r="MAI80" s="75"/>
      <c r="MAJ80" s="75"/>
      <c r="MAK80" s="75"/>
      <c r="MAL80" s="75"/>
      <c r="MAM80" s="75"/>
      <c r="MAN80" s="75"/>
      <c r="MAO80" s="75"/>
      <c r="MAP80" s="75"/>
      <c r="MAQ80" s="75"/>
      <c r="MAR80" s="75"/>
      <c r="MAS80" s="75"/>
      <c r="MAT80" s="75"/>
      <c r="MAU80" s="75"/>
      <c r="MAV80" s="75"/>
      <c r="MAW80" s="75"/>
      <c r="MAX80" s="75"/>
      <c r="MAY80" s="75"/>
      <c r="MAZ80" s="75"/>
      <c r="MBA80" s="75"/>
      <c r="MBB80" s="75"/>
      <c r="MBC80" s="75"/>
      <c r="MBD80" s="75"/>
      <c r="MBE80" s="75"/>
      <c r="MBF80" s="75"/>
      <c r="MBG80" s="75"/>
      <c r="MBH80" s="75"/>
      <c r="MBI80" s="75"/>
      <c r="MBJ80" s="75"/>
      <c r="MBK80" s="75"/>
      <c r="MBL80" s="75"/>
      <c r="MBM80" s="75"/>
      <c r="MBN80" s="75"/>
      <c r="MBO80" s="75"/>
      <c r="MBP80" s="75"/>
      <c r="MBQ80" s="75"/>
      <c r="MBR80" s="75"/>
      <c r="MBS80" s="75"/>
      <c r="MBT80" s="75"/>
      <c r="MBU80" s="75"/>
      <c r="MBV80" s="75"/>
      <c r="MBW80" s="75"/>
      <c r="MBX80" s="75"/>
      <c r="MBY80" s="75"/>
      <c r="MBZ80" s="75"/>
      <c r="MCA80" s="75"/>
      <c r="MCB80" s="75"/>
      <c r="MCC80" s="75"/>
      <c r="MCD80" s="75"/>
      <c r="MCE80" s="75"/>
      <c r="MCF80" s="75"/>
      <c r="MCG80" s="75"/>
      <c r="MCH80" s="75"/>
      <c r="MCI80" s="75"/>
      <c r="MCJ80" s="75"/>
      <c r="MCK80" s="75"/>
      <c r="MCL80" s="75"/>
      <c r="MCM80" s="75"/>
      <c r="MCN80" s="75"/>
      <c r="MCO80" s="75"/>
      <c r="MCP80" s="75"/>
      <c r="MCQ80" s="75"/>
      <c r="MCR80" s="75"/>
      <c r="MCS80" s="75"/>
      <c r="MCT80" s="75"/>
      <c r="MCU80" s="75"/>
      <c r="MCV80" s="75"/>
      <c r="MCW80" s="75"/>
      <c r="MCX80" s="75"/>
      <c r="MCY80" s="75"/>
      <c r="MCZ80" s="75"/>
      <c r="MDA80" s="75"/>
      <c r="MDB80" s="75"/>
      <c r="MDC80" s="75"/>
      <c r="MDD80" s="75"/>
      <c r="MDE80" s="75"/>
      <c r="MDF80" s="75"/>
      <c r="MDG80" s="75"/>
      <c r="MDH80" s="75"/>
      <c r="MDI80" s="75"/>
      <c r="MDJ80" s="75"/>
      <c r="MDK80" s="75"/>
      <c r="MDL80" s="75"/>
      <c r="MDM80" s="75"/>
      <c r="MDN80" s="75"/>
      <c r="MDO80" s="75"/>
      <c r="MDP80" s="75"/>
      <c r="MDQ80" s="75"/>
      <c r="MDR80" s="75"/>
      <c r="MDS80" s="75"/>
      <c r="MDT80" s="75"/>
      <c r="MDU80" s="75"/>
      <c r="MDV80" s="75"/>
      <c r="MDW80" s="75"/>
      <c r="MDX80" s="75"/>
      <c r="MDY80" s="75"/>
      <c r="MDZ80" s="75"/>
      <c r="MEA80" s="75"/>
      <c r="MEB80" s="75"/>
      <c r="MEC80" s="75"/>
      <c r="MED80" s="75"/>
      <c r="MEE80" s="75"/>
      <c r="MEF80" s="75"/>
      <c r="MEG80" s="75"/>
      <c r="MEH80" s="75"/>
      <c r="MEI80" s="75"/>
      <c r="MEJ80" s="75"/>
      <c r="MEK80" s="75"/>
      <c r="MEL80" s="75"/>
      <c r="MEM80" s="75"/>
      <c r="MEN80" s="75"/>
      <c r="MEO80" s="75"/>
      <c r="MEP80" s="75"/>
      <c r="MEQ80" s="75"/>
      <c r="MER80" s="75"/>
      <c r="MES80" s="75"/>
      <c r="MET80" s="75"/>
      <c r="MEU80" s="75"/>
      <c r="MEV80" s="75"/>
      <c r="MEW80" s="75"/>
      <c r="MEX80" s="75"/>
      <c r="MEY80" s="75"/>
      <c r="MEZ80" s="75"/>
      <c r="MFA80" s="75"/>
      <c r="MFB80" s="75"/>
      <c r="MFC80" s="75"/>
      <c r="MFD80" s="75"/>
      <c r="MFE80" s="75"/>
      <c r="MFF80" s="75"/>
      <c r="MFG80" s="75"/>
      <c r="MFH80" s="75"/>
      <c r="MFI80" s="75"/>
      <c r="MFJ80" s="75"/>
      <c r="MFK80" s="75"/>
      <c r="MFL80" s="75"/>
      <c r="MFM80" s="75"/>
      <c r="MFN80" s="75"/>
      <c r="MFO80" s="75"/>
      <c r="MFP80" s="75"/>
      <c r="MFQ80" s="75"/>
      <c r="MFR80" s="75"/>
      <c r="MFS80" s="75"/>
      <c r="MFT80" s="75"/>
      <c r="MFU80" s="75"/>
      <c r="MFV80" s="75"/>
      <c r="MFW80" s="75"/>
      <c r="MFX80" s="75"/>
      <c r="MFY80" s="75"/>
      <c r="MFZ80" s="75"/>
      <c r="MGA80" s="75"/>
      <c r="MGB80" s="75"/>
      <c r="MGC80" s="75"/>
      <c r="MGD80" s="75"/>
      <c r="MGE80" s="75"/>
      <c r="MGF80" s="75"/>
      <c r="MGG80" s="75"/>
      <c r="MGH80" s="75"/>
      <c r="MGI80" s="75"/>
      <c r="MGJ80" s="75"/>
      <c r="MGK80" s="75"/>
      <c r="MGL80" s="75"/>
      <c r="MGM80" s="75"/>
      <c r="MGN80" s="75"/>
      <c r="MGO80" s="75"/>
      <c r="MGP80" s="75"/>
      <c r="MGQ80" s="75"/>
      <c r="MGR80" s="75"/>
      <c r="MGS80" s="75"/>
      <c r="MGT80" s="75"/>
      <c r="MGU80" s="75"/>
      <c r="MGV80" s="75"/>
      <c r="MGW80" s="75"/>
      <c r="MGX80" s="75"/>
      <c r="MGY80" s="75"/>
      <c r="MGZ80" s="75"/>
      <c r="MHA80" s="75"/>
      <c r="MHB80" s="75"/>
      <c r="MHC80" s="75"/>
      <c r="MHD80" s="75"/>
      <c r="MHE80" s="75"/>
      <c r="MHF80" s="75"/>
      <c r="MHG80" s="75"/>
      <c r="MHH80" s="75"/>
      <c r="MHI80" s="75"/>
      <c r="MHJ80" s="75"/>
      <c r="MHK80" s="75"/>
      <c r="MHL80" s="75"/>
      <c r="MHM80" s="75"/>
      <c r="MHN80" s="75"/>
      <c r="MHO80" s="75"/>
      <c r="MHP80" s="75"/>
      <c r="MHQ80" s="75"/>
      <c r="MHR80" s="75"/>
      <c r="MHS80" s="75"/>
      <c r="MHT80" s="75"/>
      <c r="MHU80" s="75"/>
      <c r="MHV80" s="75"/>
      <c r="MHW80" s="75"/>
      <c r="MHX80" s="75"/>
      <c r="MHY80" s="75"/>
      <c r="MHZ80" s="75"/>
      <c r="MIA80" s="75"/>
      <c r="MIB80" s="75"/>
      <c r="MIC80" s="75"/>
      <c r="MID80" s="75"/>
      <c r="MIE80" s="75"/>
      <c r="MIF80" s="75"/>
      <c r="MIG80" s="75"/>
      <c r="MIH80" s="75"/>
      <c r="MII80" s="75"/>
      <c r="MIJ80" s="75"/>
      <c r="MIK80" s="75"/>
      <c r="MIL80" s="75"/>
      <c r="MIM80" s="75"/>
      <c r="MIN80" s="75"/>
      <c r="MIO80" s="75"/>
      <c r="MIP80" s="75"/>
      <c r="MIQ80" s="75"/>
      <c r="MIR80" s="75"/>
      <c r="MIS80" s="75"/>
      <c r="MIT80" s="75"/>
      <c r="MIU80" s="75"/>
      <c r="MIV80" s="75"/>
      <c r="MIW80" s="75"/>
      <c r="MIX80" s="75"/>
      <c r="MIY80" s="75"/>
      <c r="MIZ80" s="75"/>
      <c r="MJA80" s="75"/>
      <c r="MJB80" s="75"/>
      <c r="MJC80" s="75"/>
      <c r="MJD80" s="75"/>
      <c r="MJE80" s="75"/>
      <c r="MJF80" s="75"/>
      <c r="MJG80" s="75"/>
      <c r="MJH80" s="75"/>
      <c r="MJI80" s="75"/>
      <c r="MJJ80" s="75"/>
      <c r="MJK80" s="75"/>
      <c r="MJL80" s="75"/>
      <c r="MJM80" s="75"/>
      <c r="MJN80" s="75"/>
      <c r="MJO80" s="75"/>
      <c r="MJP80" s="75"/>
      <c r="MJQ80" s="75"/>
      <c r="MJR80" s="75"/>
      <c r="MJS80" s="75"/>
      <c r="MJT80" s="75"/>
      <c r="MJU80" s="75"/>
      <c r="MJV80" s="75"/>
      <c r="MJW80" s="75"/>
      <c r="MJX80" s="75"/>
      <c r="MJY80" s="75"/>
      <c r="MJZ80" s="75"/>
      <c r="MKA80" s="75"/>
      <c r="MKB80" s="75"/>
      <c r="MKC80" s="75"/>
      <c r="MKD80" s="75"/>
      <c r="MKE80" s="75"/>
      <c r="MKF80" s="75"/>
      <c r="MKG80" s="75"/>
      <c r="MKH80" s="75"/>
      <c r="MKI80" s="75"/>
      <c r="MKJ80" s="75"/>
      <c r="MKK80" s="75"/>
      <c r="MKL80" s="75"/>
      <c r="MKM80" s="75"/>
      <c r="MKN80" s="75"/>
      <c r="MKO80" s="75"/>
      <c r="MKP80" s="75"/>
      <c r="MKQ80" s="75"/>
      <c r="MKR80" s="75"/>
      <c r="MKS80" s="75"/>
      <c r="MKT80" s="75"/>
      <c r="MKU80" s="75"/>
      <c r="MKV80" s="75"/>
      <c r="MKW80" s="75"/>
      <c r="MKX80" s="75"/>
      <c r="MKY80" s="75"/>
      <c r="MKZ80" s="75"/>
      <c r="MLA80" s="75"/>
      <c r="MLB80" s="75"/>
      <c r="MLC80" s="75"/>
      <c r="MLD80" s="75"/>
      <c r="MLE80" s="75"/>
      <c r="MLF80" s="75"/>
      <c r="MLG80" s="75"/>
      <c r="MLH80" s="75"/>
      <c r="MLI80" s="75"/>
      <c r="MLJ80" s="75"/>
      <c r="MLK80" s="75"/>
      <c r="MLL80" s="75"/>
      <c r="MLM80" s="75"/>
      <c r="MLN80" s="75"/>
      <c r="MLO80" s="75"/>
      <c r="MLP80" s="75"/>
      <c r="MLQ80" s="75"/>
      <c r="MLR80" s="75"/>
      <c r="MLS80" s="75"/>
      <c r="MLT80" s="75"/>
      <c r="MLU80" s="75"/>
      <c r="MLV80" s="75"/>
      <c r="MLW80" s="75"/>
      <c r="MLX80" s="75"/>
      <c r="MLY80" s="75"/>
      <c r="MLZ80" s="75"/>
      <c r="MMA80" s="75"/>
      <c r="MMB80" s="75"/>
      <c r="MMC80" s="75"/>
      <c r="MMD80" s="75"/>
      <c r="MME80" s="75"/>
      <c r="MMF80" s="75"/>
      <c r="MMG80" s="75"/>
      <c r="MMH80" s="75"/>
      <c r="MMI80" s="75"/>
      <c r="MMJ80" s="75"/>
      <c r="MMK80" s="75"/>
      <c r="MML80" s="75"/>
      <c r="MMM80" s="75"/>
      <c r="MMN80" s="75"/>
      <c r="MMO80" s="75"/>
      <c r="MMP80" s="75"/>
      <c r="MMQ80" s="75"/>
      <c r="MMR80" s="75"/>
      <c r="MMS80" s="75"/>
      <c r="MMT80" s="75"/>
      <c r="MMU80" s="75"/>
      <c r="MMV80" s="75"/>
      <c r="MMW80" s="75"/>
      <c r="MMX80" s="75"/>
      <c r="MMY80" s="75"/>
      <c r="MMZ80" s="75"/>
      <c r="MNA80" s="75"/>
      <c r="MNB80" s="75"/>
      <c r="MNC80" s="75"/>
      <c r="MND80" s="75"/>
      <c r="MNE80" s="75"/>
      <c r="MNF80" s="75"/>
      <c r="MNG80" s="75"/>
      <c r="MNH80" s="75"/>
      <c r="MNI80" s="75"/>
      <c r="MNJ80" s="75"/>
      <c r="MNK80" s="75"/>
      <c r="MNL80" s="75"/>
      <c r="MNM80" s="75"/>
      <c r="MNN80" s="75"/>
      <c r="MNO80" s="75"/>
      <c r="MNP80" s="75"/>
      <c r="MNQ80" s="75"/>
      <c r="MNR80" s="75"/>
      <c r="MNS80" s="75"/>
      <c r="MNT80" s="75"/>
      <c r="MNU80" s="75"/>
      <c r="MNV80" s="75"/>
      <c r="MNW80" s="75"/>
      <c r="MNX80" s="75"/>
      <c r="MNY80" s="75"/>
      <c r="MNZ80" s="75"/>
      <c r="MOA80" s="75"/>
      <c r="MOB80" s="75"/>
      <c r="MOC80" s="75"/>
      <c r="MOD80" s="75"/>
      <c r="MOE80" s="75"/>
      <c r="MOF80" s="75"/>
      <c r="MOG80" s="75"/>
      <c r="MOH80" s="75"/>
      <c r="MOI80" s="75"/>
      <c r="MOJ80" s="75"/>
      <c r="MOK80" s="75"/>
      <c r="MOL80" s="75"/>
      <c r="MOM80" s="75"/>
      <c r="MON80" s="75"/>
      <c r="MOO80" s="75"/>
      <c r="MOP80" s="75"/>
      <c r="MOQ80" s="75"/>
      <c r="MOR80" s="75"/>
      <c r="MOS80" s="75"/>
      <c r="MOT80" s="75"/>
      <c r="MOU80" s="75"/>
      <c r="MOV80" s="75"/>
      <c r="MOW80" s="75"/>
      <c r="MOX80" s="75"/>
      <c r="MOY80" s="75"/>
      <c r="MOZ80" s="75"/>
      <c r="MPA80" s="75"/>
      <c r="MPB80" s="75"/>
      <c r="MPC80" s="75"/>
      <c r="MPD80" s="75"/>
      <c r="MPE80" s="75"/>
      <c r="MPF80" s="75"/>
      <c r="MPG80" s="75"/>
      <c r="MPH80" s="75"/>
      <c r="MPI80" s="75"/>
      <c r="MPJ80" s="75"/>
      <c r="MPK80" s="75"/>
      <c r="MPL80" s="75"/>
      <c r="MPM80" s="75"/>
      <c r="MPN80" s="75"/>
      <c r="MPO80" s="75"/>
      <c r="MPP80" s="75"/>
      <c r="MPQ80" s="75"/>
      <c r="MPR80" s="75"/>
      <c r="MPS80" s="75"/>
      <c r="MPT80" s="75"/>
      <c r="MPU80" s="75"/>
      <c r="MPV80" s="75"/>
      <c r="MPW80" s="75"/>
      <c r="MPX80" s="75"/>
      <c r="MPY80" s="75"/>
      <c r="MPZ80" s="75"/>
      <c r="MQA80" s="75"/>
      <c r="MQB80" s="75"/>
      <c r="MQC80" s="75"/>
      <c r="MQD80" s="75"/>
      <c r="MQE80" s="75"/>
      <c r="MQF80" s="75"/>
      <c r="MQG80" s="75"/>
      <c r="MQH80" s="75"/>
      <c r="MQI80" s="75"/>
      <c r="MQJ80" s="75"/>
      <c r="MQK80" s="75"/>
      <c r="MQL80" s="75"/>
      <c r="MQM80" s="75"/>
      <c r="MQN80" s="75"/>
      <c r="MQO80" s="75"/>
      <c r="MQP80" s="75"/>
      <c r="MQQ80" s="75"/>
      <c r="MQR80" s="75"/>
      <c r="MQS80" s="75"/>
      <c r="MQT80" s="75"/>
      <c r="MQU80" s="75"/>
      <c r="MQV80" s="75"/>
      <c r="MQW80" s="75"/>
      <c r="MQX80" s="75"/>
      <c r="MQY80" s="75"/>
      <c r="MQZ80" s="75"/>
      <c r="MRA80" s="75"/>
      <c r="MRB80" s="75"/>
      <c r="MRC80" s="75"/>
      <c r="MRD80" s="75"/>
      <c r="MRE80" s="75"/>
      <c r="MRF80" s="75"/>
      <c r="MRG80" s="75"/>
      <c r="MRH80" s="75"/>
      <c r="MRI80" s="75"/>
      <c r="MRJ80" s="75"/>
      <c r="MRK80" s="75"/>
      <c r="MRL80" s="75"/>
      <c r="MRM80" s="75"/>
      <c r="MRN80" s="75"/>
      <c r="MRO80" s="75"/>
      <c r="MRP80" s="75"/>
      <c r="MRQ80" s="75"/>
      <c r="MRR80" s="75"/>
      <c r="MRS80" s="75"/>
      <c r="MRT80" s="75"/>
      <c r="MRU80" s="75"/>
      <c r="MRV80" s="75"/>
      <c r="MRW80" s="75"/>
      <c r="MRX80" s="75"/>
      <c r="MRY80" s="75"/>
      <c r="MRZ80" s="75"/>
      <c r="MSA80" s="75"/>
      <c r="MSB80" s="75"/>
      <c r="MSC80" s="75"/>
      <c r="MSD80" s="75"/>
      <c r="MSE80" s="75"/>
      <c r="MSF80" s="75"/>
      <c r="MSG80" s="75"/>
      <c r="MSH80" s="75"/>
      <c r="MSI80" s="75"/>
      <c r="MSJ80" s="75"/>
      <c r="MSK80" s="75"/>
      <c r="MSL80" s="75"/>
      <c r="MSM80" s="75"/>
      <c r="MSN80" s="75"/>
      <c r="MSO80" s="75"/>
      <c r="MSP80" s="75"/>
      <c r="MSQ80" s="75"/>
      <c r="MSR80" s="75"/>
      <c r="MSS80" s="75"/>
      <c r="MST80" s="75"/>
      <c r="MSU80" s="75"/>
      <c r="MSV80" s="75"/>
      <c r="MSW80" s="75"/>
      <c r="MSX80" s="75"/>
      <c r="MSY80" s="75"/>
      <c r="MSZ80" s="75"/>
      <c r="MTA80" s="75"/>
      <c r="MTB80" s="75"/>
      <c r="MTC80" s="75"/>
      <c r="MTD80" s="75"/>
      <c r="MTE80" s="75"/>
      <c r="MTF80" s="75"/>
      <c r="MTG80" s="75"/>
      <c r="MTH80" s="75"/>
      <c r="MTI80" s="75"/>
      <c r="MTJ80" s="75"/>
      <c r="MTK80" s="75"/>
      <c r="MTL80" s="75"/>
      <c r="MTM80" s="75"/>
      <c r="MTN80" s="75"/>
      <c r="MTO80" s="75"/>
      <c r="MTP80" s="75"/>
      <c r="MTQ80" s="75"/>
      <c r="MTR80" s="75"/>
      <c r="MTS80" s="75"/>
      <c r="MTT80" s="75"/>
      <c r="MTU80" s="75"/>
      <c r="MTV80" s="75"/>
      <c r="MTW80" s="75"/>
      <c r="MTX80" s="75"/>
      <c r="MTY80" s="75"/>
      <c r="MTZ80" s="75"/>
      <c r="MUA80" s="75"/>
      <c r="MUB80" s="75"/>
      <c r="MUC80" s="75"/>
      <c r="MUD80" s="75"/>
      <c r="MUE80" s="75"/>
      <c r="MUF80" s="75"/>
      <c r="MUG80" s="75"/>
      <c r="MUH80" s="75"/>
      <c r="MUI80" s="75"/>
      <c r="MUJ80" s="75"/>
      <c r="MUK80" s="75"/>
      <c r="MUL80" s="75"/>
      <c r="MUM80" s="75"/>
      <c r="MUN80" s="75"/>
      <c r="MUO80" s="75"/>
      <c r="MUP80" s="75"/>
      <c r="MUQ80" s="75"/>
      <c r="MUR80" s="75"/>
      <c r="MUS80" s="75"/>
      <c r="MUT80" s="75"/>
      <c r="MUU80" s="75"/>
      <c r="MUV80" s="75"/>
      <c r="MUW80" s="75"/>
      <c r="MUX80" s="75"/>
      <c r="MUY80" s="75"/>
      <c r="MUZ80" s="75"/>
      <c r="MVA80" s="75"/>
      <c r="MVB80" s="75"/>
      <c r="MVC80" s="75"/>
      <c r="MVD80" s="75"/>
      <c r="MVE80" s="75"/>
      <c r="MVF80" s="75"/>
      <c r="MVG80" s="75"/>
      <c r="MVH80" s="75"/>
      <c r="MVI80" s="75"/>
      <c r="MVJ80" s="75"/>
      <c r="MVK80" s="75"/>
      <c r="MVL80" s="75"/>
      <c r="MVM80" s="75"/>
      <c r="MVN80" s="75"/>
      <c r="MVO80" s="75"/>
      <c r="MVP80" s="75"/>
      <c r="MVQ80" s="75"/>
      <c r="MVR80" s="75"/>
      <c r="MVS80" s="75"/>
      <c r="MVT80" s="75"/>
      <c r="MVU80" s="75"/>
      <c r="MVV80" s="75"/>
      <c r="MVW80" s="75"/>
      <c r="MVX80" s="75"/>
      <c r="MVY80" s="75"/>
      <c r="MVZ80" s="75"/>
      <c r="MWA80" s="75"/>
      <c r="MWB80" s="75"/>
      <c r="MWC80" s="75"/>
      <c r="MWD80" s="75"/>
      <c r="MWE80" s="75"/>
      <c r="MWF80" s="75"/>
      <c r="MWG80" s="75"/>
      <c r="MWH80" s="75"/>
      <c r="MWI80" s="75"/>
      <c r="MWJ80" s="75"/>
      <c r="MWK80" s="75"/>
      <c r="MWL80" s="75"/>
      <c r="MWM80" s="75"/>
      <c r="MWN80" s="75"/>
      <c r="MWO80" s="75"/>
      <c r="MWP80" s="75"/>
      <c r="MWQ80" s="75"/>
      <c r="MWR80" s="75"/>
      <c r="MWS80" s="75"/>
      <c r="MWT80" s="75"/>
      <c r="MWU80" s="75"/>
      <c r="MWV80" s="75"/>
      <c r="MWW80" s="75"/>
      <c r="MWX80" s="75"/>
      <c r="MWY80" s="75"/>
      <c r="MWZ80" s="75"/>
      <c r="MXA80" s="75"/>
      <c r="MXB80" s="75"/>
      <c r="MXC80" s="75"/>
      <c r="MXD80" s="75"/>
      <c r="MXE80" s="75"/>
      <c r="MXF80" s="75"/>
      <c r="MXG80" s="75"/>
      <c r="MXH80" s="75"/>
      <c r="MXI80" s="75"/>
      <c r="MXJ80" s="75"/>
      <c r="MXK80" s="75"/>
      <c r="MXL80" s="75"/>
      <c r="MXM80" s="75"/>
      <c r="MXN80" s="75"/>
      <c r="MXO80" s="75"/>
      <c r="MXP80" s="75"/>
      <c r="MXQ80" s="75"/>
      <c r="MXR80" s="75"/>
      <c r="MXS80" s="75"/>
      <c r="MXT80" s="75"/>
      <c r="MXU80" s="75"/>
      <c r="MXV80" s="75"/>
      <c r="MXW80" s="75"/>
      <c r="MXX80" s="75"/>
      <c r="MXY80" s="75"/>
      <c r="MXZ80" s="75"/>
      <c r="MYA80" s="75"/>
      <c r="MYB80" s="75"/>
      <c r="MYC80" s="75"/>
      <c r="MYD80" s="75"/>
      <c r="MYE80" s="75"/>
      <c r="MYF80" s="75"/>
      <c r="MYG80" s="75"/>
      <c r="MYH80" s="75"/>
      <c r="MYI80" s="75"/>
      <c r="MYJ80" s="75"/>
      <c r="MYK80" s="75"/>
      <c r="MYL80" s="75"/>
      <c r="MYM80" s="75"/>
      <c r="MYN80" s="75"/>
      <c r="MYO80" s="75"/>
      <c r="MYP80" s="75"/>
      <c r="MYQ80" s="75"/>
      <c r="MYR80" s="75"/>
      <c r="MYS80" s="75"/>
      <c r="MYT80" s="75"/>
      <c r="MYU80" s="75"/>
      <c r="MYV80" s="75"/>
      <c r="MYW80" s="75"/>
      <c r="MYX80" s="75"/>
      <c r="MYY80" s="75"/>
      <c r="MYZ80" s="75"/>
      <c r="MZA80" s="75"/>
      <c r="MZB80" s="75"/>
      <c r="MZC80" s="75"/>
      <c r="MZD80" s="75"/>
      <c r="MZE80" s="75"/>
      <c r="MZF80" s="75"/>
      <c r="MZG80" s="75"/>
      <c r="MZH80" s="75"/>
      <c r="MZI80" s="75"/>
      <c r="MZJ80" s="75"/>
      <c r="MZK80" s="75"/>
      <c r="MZL80" s="75"/>
      <c r="MZM80" s="75"/>
      <c r="MZN80" s="75"/>
      <c r="MZO80" s="75"/>
      <c r="MZP80" s="75"/>
      <c r="MZQ80" s="75"/>
      <c r="MZR80" s="75"/>
      <c r="MZS80" s="75"/>
      <c r="MZT80" s="75"/>
      <c r="MZU80" s="75"/>
      <c r="MZV80" s="75"/>
      <c r="MZW80" s="75"/>
      <c r="MZX80" s="75"/>
      <c r="MZY80" s="75"/>
      <c r="MZZ80" s="75"/>
      <c r="NAA80" s="75"/>
      <c r="NAB80" s="75"/>
      <c r="NAC80" s="75"/>
      <c r="NAD80" s="75"/>
      <c r="NAE80" s="75"/>
      <c r="NAF80" s="75"/>
      <c r="NAG80" s="75"/>
      <c r="NAH80" s="75"/>
      <c r="NAI80" s="75"/>
      <c r="NAJ80" s="75"/>
      <c r="NAK80" s="75"/>
      <c r="NAL80" s="75"/>
      <c r="NAM80" s="75"/>
      <c r="NAN80" s="75"/>
      <c r="NAO80" s="75"/>
      <c r="NAP80" s="75"/>
      <c r="NAQ80" s="75"/>
      <c r="NAR80" s="75"/>
      <c r="NAS80" s="75"/>
      <c r="NAT80" s="75"/>
      <c r="NAU80" s="75"/>
      <c r="NAV80" s="75"/>
      <c r="NAW80" s="75"/>
      <c r="NAX80" s="75"/>
      <c r="NAY80" s="75"/>
      <c r="NAZ80" s="75"/>
      <c r="NBA80" s="75"/>
      <c r="NBB80" s="75"/>
      <c r="NBC80" s="75"/>
      <c r="NBD80" s="75"/>
      <c r="NBE80" s="75"/>
      <c r="NBF80" s="75"/>
      <c r="NBG80" s="75"/>
      <c r="NBH80" s="75"/>
      <c r="NBI80" s="75"/>
      <c r="NBJ80" s="75"/>
      <c r="NBK80" s="75"/>
      <c r="NBL80" s="75"/>
      <c r="NBM80" s="75"/>
      <c r="NBN80" s="75"/>
      <c r="NBO80" s="75"/>
      <c r="NBP80" s="75"/>
      <c r="NBQ80" s="75"/>
      <c r="NBR80" s="75"/>
      <c r="NBS80" s="75"/>
      <c r="NBT80" s="75"/>
      <c r="NBU80" s="75"/>
      <c r="NBV80" s="75"/>
      <c r="NBW80" s="75"/>
      <c r="NBX80" s="75"/>
      <c r="NBY80" s="75"/>
      <c r="NBZ80" s="75"/>
      <c r="NCA80" s="75"/>
      <c r="NCB80" s="75"/>
      <c r="NCC80" s="75"/>
      <c r="NCD80" s="75"/>
      <c r="NCE80" s="75"/>
      <c r="NCF80" s="75"/>
      <c r="NCG80" s="75"/>
      <c r="NCH80" s="75"/>
      <c r="NCI80" s="75"/>
      <c r="NCJ80" s="75"/>
      <c r="NCK80" s="75"/>
      <c r="NCL80" s="75"/>
      <c r="NCM80" s="75"/>
      <c r="NCN80" s="75"/>
      <c r="NCO80" s="75"/>
      <c r="NCP80" s="75"/>
      <c r="NCQ80" s="75"/>
      <c r="NCR80" s="75"/>
      <c r="NCS80" s="75"/>
      <c r="NCT80" s="75"/>
      <c r="NCU80" s="75"/>
      <c r="NCV80" s="75"/>
      <c r="NCW80" s="75"/>
      <c r="NCX80" s="75"/>
      <c r="NCY80" s="75"/>
      <c r="NCZ80" s="75"/>
      <c r="NDA80" s="75"/>
      <c r="NDB80" s="75"/>
      <c r="NDC80" s="75"/>
      <c r="NDD80" s="75"/>
      <c r="NDE80" s="75"/>
      <c r="NDF80" s="75"/>
      <c r="NDG80" s="75"/>
      <c r="NDH80" s="75"/>
      <c r="NDI80" s="75"/>
      <c r="NDJ80" s="75"/>
      <c r="NDK80" s="75"/>
      <c r="NDL80" s="75"/>
      <c r="NDM80" s="75"/>
      <c r="NDN80" s="75"/>
      <c r="NDO80" s="75"/>
      <c r="NDP80" s="75"/>
      <c r="NDQ80" s="75"/>
      <c r="NDR80" s="75"/>
      <c r="NDS80" s="75"/>
      <c r="NDT80" s="75"/>
      <c r="NDU80" s="75"/>
      <c r="NDV80" s="75"/>
      <c r="NDW80" s="75"/>
      <c r="NDX80" s="75"/>
      <c r="NDY80" s="75"/>
      <c r="NDZ80" s="75"/>
      <c r="NEA80" s="75"/>
      <c r="NEB80" s="75"/>
      <c r="NEC80" s="75"/>
      <c r="NED80" s="75"/>
      <c r="NEE80" s="75"/>
      <c r="NEF80" s="75"/>
      <c r="NEG80" s="75"/>
      <c r="NEH80" s="75"/>
      <c r="NEI80" s="75"/>
      <c r="NEJ80" s="75"/>
      <c r="NEK80" s="75"/>
      <c r="NEL80" s="75"/>
      <c r="NEM80" s="75"/>
      <c r="NEN80" s="75"/>
      <c r="NEO80" s="75"/>
      <c r="NEP80" s="75"/>
      <c r="NEQ80" s="75"/>
      <c r="NER80" s="75"/>
      <c r="NES80" s="75"/>
      <c r="NET80" s="75"/>
      <c r="NEU80" s="75"/>
      <c r="NEV80" s="75"/>
      <c r="NEW80" s="75"/>
      <c r="NEX80" s="75"/>
      <c r="NEY80" s="75"/>
      <c r="NEZ80" s="75"/>
      <c r="NFA80" s="75"/>
      <c r="NFB80" s="75"/>
      <c r="NFC80" s="75"/>
      <c r="NFD80" s="75"/>
      <c r="NFE80" s="75"/>
      <c r="NFF80" s="75"/>
      <c r="NFG80" s="75"/>
      <c r="NFH80" s="75"/>
      <c r="NFI80" s="75"/>
      <c r="NFJ80" s="75"/>
      <c r="NFK80" s="75"/>
      <c r="NFL80" s="75"/>
      <c r="NFM80" s="75"/>
      <c r="NFN80" s="75"/>
      <c r="NFO80" s="75"/>
      <c r="NFP80" s="75"/>
      <c r="NFQ80" s="75"/>
      <c r="NFR80" s="75"/>
      <c r="NFS80" s="75"/>
      <c r="NFT80" s="75"/>
      <c r="NFU80" s="75"/>
      <c r="NFV80" s="75"/>
      <c r="NFW80" s="75"/>
      <c r="NFX80" s="75"/>
      <c r="NFY80" s="75"/>
      <c r="NFZ80" s="75"/>
      <c r="NGA80" s="75"/>
      <c r="NGB80" s="75"/>
      <c r="NGC80" s="75"/>
      <c r="NGD80" s="75"/>
      <c r="NGE80" s="75"/>
      <c r="NGF80" s="75"/>
      <c r="NGG80" s="75"/>
      <c r="NGH80" s="75"/>
      <c r="NGI80" s="75"/>
      <c r="NGJ80" s="75"/>
      <c r="NGK80" s="75"/>
      <c r="NGL80" s="75"/>
      <c r="NGM80" s="75"/>
      <c r="NGN80" s="75"/>
      <c r="NGO80" s="75"/>
      <c r="NGP80" s="75"/>
      <c r="NGQ80" s="75"/>
      <c r="NGR80" s="75"/>
      <c r="NGS80" s="75"/>
      <c r="NGT80" s="75"/>
      <c r="NGU80" s="75"/>
      <c r="NGV80" s="75"/>
      <c r="NGW80" s="75"/>
      <c r="NGX80" s="75"/>
      <c r="NGY80" s="75"/>
      <c r="NGZ80" s="75"/>
      <c r="NHA80" s="75"/>
      <c r="NHB80" s="75"/>
      <c r="NHC80" s="75"/>
      <c r="NHD80" s="75"/>
      <c r="NHE80" s="75"/>
      <c r="NHF80" s="75"/>
      <c r="NHG80" s="75"/>
      <c r="NHH80" s="75"/>
      <c r="NHI80" s="75"/>
      <c r="NHJ80" s="75"/>
      <c r="NHK80" s="75"/>
      <c r="NHL80" s="75"/>
      <c r="NHM80" s="75"/>
      <c r="NHN80" s="75"/>
      <c r="NHO80" s="75"/>
      <c r="NHP80" s="75"/>
      <c r="NHQ80" s="75"/>
      <c r="NHR80" s="75"/>
      <c r="NHS80" s="75"/>
      <c r="NHT80" s="75"/>
      <c r="NHU80" s="75"/>
      <c r="NHV80" s="75"/>
      <c r="NHW80" s="75"/>
      <c r="NHX80" s="75"/>
      <c r="NHY80" s="75"/>
      <c r="NHZ80" s="75"/>
      <c r="NIA80" s="75"/>
      <c r="NIB80" s="75"/>
      <c r="NIC80" s="75"/>
      <c r="NID80" s="75"/>
      <c r="NIE80" s="75"/>
      <c r="NIF80" s="75"/>
      <c r="NIG80" s="75"/>
      <c r="NIH80" s="75"/>
      <c r="NII80" s="75"/>
      <c r="NIJ80" s="75"/>
      <c r="NIK80" s="75"/>
      <c r="NIL80" s="75"/>
      <c r="NIM80" s="75"/>
      <c r="NIN80" s="75"/>
      <c r="NIO80" s="75"/>
      <c r="NIP80" s="75"/>
      <c r="NIQ80" s="75"/>
      <c r="NIR80" s="75"/>
      <c r="NIS80" s="75"/>
      <c r="NIT80" s="75"/>
      <c r="NIU80" s="75"/>
      <c r="NIV80" s="75"/>
      <c r="NIW80" s="75"/>
      <c r="NIX80" s="75"/>
      <c r="NIY80" s="75"/>
      <c r="NIZ80" s="75"/>
      <c r="NJA80" s="75"/>
      <c r="NJB80" s="75"/>
      <c r="NJC80" s="75"/>
      <c r="NJD80" s="75"/>
      <c r="NJE80" s="75"/>
      <c r="NJF80" s="75"/>
      <c r="NJG80" s="75"/>
      <c r="NJH80" s="75"/>
      <c r="NJI80" s="75"/>
      <c r="NJJ80" s="75"/>
      <c r="NJK80" s="75"/>
      <c r="NJL80" s="75"/>
      <c r="NJM80" s="75"/>
      <c r="NJN80" s="75"/>
      <c r="NJO80" s="75"/>
      <c r="NJP80" s="75"/>
      <c r="NJQ80" s="75"/>
      <c r="NJR80" s="75"/>
      <c r="NJS80" s="75"/>
      <c r="NJT80" s="75"/>
      <c r="NJU80" s="75"/>
      <c r="NJV80" s="75"/>
      <c r="NJW80" s="75"/>
      <c r="NJX80" s="75"/>
      <c r="NJY80" s="75"/>
      <c r="NJZ80" s="75"/>
      <c r="NKA80" s="75"/>
      <c r="NKB80" s="75"/>
      <c r="NKC80" s="75"/>
      <c r="NKD80" s="75"/>
      <c r="NKE80" s="75"/>
      <c r="NKF80" s="75"/>
      <c r="NKG80" s="75"/>
      <c r="NKH80" s="75"/>
      <c r="NKI80" s="75"/>
      <c r="NKJ80" s="75"/>
      <c r="NKK80" s="75"/>
      <c r="NKL80" s="75"/>
      <c r="NKM80" s="75"/>
      <c r="NKN80" s="75"/>
      <c r="NKO80" s="75"/>
      <c r="NKP80" s="75"/>
      <c r="NKQ80" s="75"/>
      <c r="NKR80" s="75"/>
      <c r="NKS80" s="75"/>
      <c r="NKT80" s="75"/>
      <c r="NKU80" s="75"/>
      <c r="NKV80" s="75"/>
      <c r="NKW80" s="75"/>
      <c r="NKX80" s="75"/>
      <c r="NKY80" s="75"/>
      <c r="NKZ80" s="75"/>
      <c r="NLA80" s="75"/>
      <c r="NLB80" s="75"/>
      <c r="NLC80" s="75"/>
      <c r="NLD80" s="75"/>
      <c r="NLE80" s="75"/>
      <c r="NLF80" s="75"/>
      <c r="NLG80" s="75"/>
      <c r="NLH80" s="75"/>
      <c r="NLI80" s="75"/>
      <c r="NLJ80" s="75"/>
      <c r="NLK80" s="75"/>
      <c r="NLL80" s="75"/>
      <c r="NLM80" s="75"/>
      <c r="NLN80" s="75"/>
      <c r="NLO80" s="75"/>
      <c r="NLP80" s="75"/>
      <c r="NLQ80" s="75"/>
      <c r="NLR80" s="75"/>
      <c r="NLS80" s="75"/>
      <c r="NLT80" s="75"/>
      <c r="NLU80" s="75"/>
      <c r="NLV80" s="75"/>
      <c r="NLW80" s="75"/>
      <c r="NLX80" s="75"/>
      <c r="NLY80" s="75"/>
      <c r="NLZ80" s="75"/>
      <c r="NMA80" s="75"/>
      <c r="NMB80" s="75"/>
      <c r="NMC80" s="75"/>
      <c r="NMD80" s="75"/>
      <c r="NME80" s="75"/>
      <c r="NMF80" s="75"/>
      <c r="NMG80" s="75"/>
      <c r="NMH80" s="75"/>
      <c r="NMI80" s="75"/>
      <c r="NMJ80" s="75"/>
      <c r="NMK80" s="75"/>
      <c r="NML80" s="75"/>
      <c r="NMM80" s="75"/>
      <c r="NMN80" s="75"/>
      <c r="NMO80" s="75"/>
      <c r="NMP80" s="75"/>
      <c r="NMQ80" s="75"/>
      <c r="NMR80" s="75"/>
      <c r="NMS80" s="75"/>
      <c r="NMT80" s="75"/>
      <c r="NMU80" s="75"/>
      <c r="NMV80" s="75"/>
      <c r="NMW80" s="75"/>
      <c r="NMX80" s="75"/>
      <c r="NMY80" s="75"/>
      <c r="NMZ80" s="75"/>
      <c r="NNA80" s="75"/>
      <c r="NNB80" s="75"/>
      <c r="NNC80" s="75"/>
      <c r="NND80" s="75"/>
      <c r="NNE80" s="75"/>
      <c r="NNF80" s="75"/>
      <c r="NNG80" s="75"/>
      <c r="NNH80" s="75"/>
      <c r="NNI80" s="75"/>
      <c r="NNJ80" s="75"/>
      <c r="NNK80" s="75"/>
      <c r="NNL80" s="75"/>
      <c r="NNM80" s="75"/>
      <c r="NNN80" s="75"/>
      <c r="NNO80" s="75"/>
      <c r="NNP80" s="75"/>
      <c r="NNQ80" s="75"/>
      <c r="NNR80" s="75"/>
      <c r="NNS80" s="75"/>
      <c r="NNT80" s="75"/>
      <c r="NNU80" s="75"/>
      <c r="NNV80" s="75"/>
      <c r="NNW80" s="75"/>
      <c r="NNX80" s="75"/>
      <c r="NNY80" s="75"/>
      <c r="NNZ80" s="75"/>
      <c r="NOA80" s="75"/>
      <c r="NOB80" s="75"/>
      <c r="NOC80" s="75"/>
      <c r="NOD80" s="75"/>
      <c r="NOE80" s="75"/>
      <c r="NOF80" s="75"/>
      <c r="NOG80" s="75"/>
      <c r="NOH80" s="75"/>
      <c r="NOI80" s="75"/>
      <c r="NOJ80" s="75"/>
      <c r="NOK80" s="75"/>
      <c r="NOL80" s="75"/>
      <c r="NOM80" s="75"/>
      <c r="NON80" s="75"/>
      <c r="NOO80" s="75"/>
      <c r="NOP80" s="75"/>
      <c r="NOQ80" s="75"/>
      <c r="NOR80" s="75"/>
      <c r="NOS80" s="75"/>
      <c r="NOT80" s="75"/>
      <c r="NOU80" s="75"/>
      <c r="NOV80" s="75"/>
      <c r="NOW80" s="75"/>
      <c r="NOX80" s="75"/>
      <c r="NOY80" s="75"/>
      <c r="NOZ80" s="75"/>
      <c r="NPA80" s="75"/>
      <c r="NPB80" s="75"/>
      <c r="NPC80" s="75"/>
      <c r="NPD80" s="75"/>
      <c r="NPE80" s="75"/>
      <c r="NPF80" s="75"/>
      <c r="NPG80" s="75"/>
      <c r="NPH80" s="75"/>
      <c r="NPI80" s="75"/>
      <c r="NPJ80" s="75"/>
      <c r="NPK80" s="75"/>
      <c r="NPL80" s="75"/>
      <c r="NPM80" s="75"/>
      <c r="NPN80" s="75"/>
      <c r="NPO80" s="75"/>
      <c r="NPP80" s="75"/>
      <c r="NPQ80" s="75"/>
      <c r="NPR80" s="75"/>
      <c r="NPS80" s="75"/>
      <c r="NPT80" s="75"/>
      <c r="NPU80" s="75"/>
      <c r="NPV80" s="75"/>
      <c r="NPW80" s="75"/>
      <c r="NPX80" s="75"/>
      <c r="NPY80" s="75"/>
      <c r="NPZ80" s="75"/>
      <c r="NQA80" s="75"/>
      <c r="NQB80" s="75"/>
      <c r="NQC80" s="75"/>
      <c r="NQD80" s="75"/>
      <c r="NQE80" s="75"/>
      <c r="NQF80" s="75"/>
      <c r="NQG80" s="75"/>
      <c r="NQH80" s="75"/>
      <c r="NQI80" s="75"/>
      <c r="NQJ80" s="75"/>
      <c r="NQK80" s="75"/>
      <c r="NQL80" s="75"/>
      <c r="NQM80" s="75"/>
      <c r="NQN80" s="75"/>
      <c r="NQO80" s="75"/>
      <c r="NQP80" s="75"/>
      <c r="NQQ80" s="75"/>
      <c r="NQR80" s="75"/>
      <c r="NQS80" s="75"/>
      <c r="NQT80" s="75"/>
      <c r="NQU80" s="75"/>
      <c r="NQV80" s="75"/>
      <c r="NQW80" s="75"/>
      <c r="NQX80" s="75"/>
      <c r="NQY80" s="75"/>
      <c r="NQZ80" s="75"/>
      <c r="NRA80" s="75"/>
      <c r="NRB80" s="75"/>
      <c r="NRC80" s="75"/>
      <c r="NRD80" s="75"/>
      <c r="NRE80" s="75"/>
      <c r="NRF80" s="75"/>
      <c r="NRG80" s="75"/>
      <c r="NRH80" s="75"/>
      <c r="NRI80" s="75"/>
      <c r="NRJ80" s="75"/>
      <c r="NRK80" s="75"/>
      <c r="NRL80" s="75"/>
      <c r="NRM80" s="75"/>
      <c r="NRN80" s="75"/>
      <c r="NRO80" s="75"/>
      <c r="NRP80" s="75"/>
      <c r="NRQ80" s="75"/>
      <c r="NRR80" s="75"/>
      <c r="NRS80" s="75"/>
      <c r="NRT80" s="75"/>
      <c r="NRU80" s="75"/>
      <c r="NRV80" s="75"/>
      <c r="NRW80" s="75"/>
      <c r="NRX80" s="75"/>
      <c r="NRY80" s="75"/>
      <c r="NRZ80" s="75"/>
      <c r="NSA80" s="75"/>
      <c r="NSB80" s="75"/>
      <c r="NSC80" s="75"/>
      <c r="NSD80" s="75"/>
      <c r="NSE80" s="75"/>
      <c r="NSF80" s="75"/>
      <c r="NSG80" s="75"/>
      <c r="NSH80" s="75"/>
      <c r="NSI80" s="75"/>
      <c r="NSJ80" s="75"/>
      <c r="NSK80" s="75"/>
      <c r="NSL80" s="75"/>
      <c r="NSM80" s="75"/>
      <c r="NSN80" s="75"/>
      <c r="NSO80" s="75"/>
      <c r="NSP80" s="75"/>
      <c r="NSQ80" s="75"/>
      <c r="NSR80" s="75"/>
      <c r="NSS80" s="75"/>
      <c r="NST80" s="75"/>
      <c r="NSU80" s="75"/>
      <c r="NSV80" s="75"/>
      <c r="NSW80" s="75"/>
      <c r="NSX80" s="75"/>
      <c r="NSY80" s="75"/>
      <c r="NSZ80" s="75"/>
      <c r="NTA80" s="75"/>
      <c r="NTB80" s="75"/>
      <c r="NTC80" s="75"/>
      <c r="NTD80" s="75"/>
      <c r="NTE80" s="75"/>
      <c r="NTF80" s="75"/>
      <c r="NTG80" s="75"/>
      <c r="NTH80" s="75"/>
      <c r="NTI80" s="75"/>
      <c r="NTJ80" s="75"/>
      <c r="NTK80" s="75"/>
      <c r="NTL80" s="75"/>
      <c r="NTM80" s="75"/>
      <c r="NTN80" s="75"/>
      <c r="NTO80" s="75"/>
      <c r="NTP80" s="75"/>
      <c r="NTQ80" s="75"/>
      <c r="NTR80" s="75"/>
      <c r="NTS80" s="75"/>
      <c r="NTT80" s="75"/>
      <c r="NTU80" s="75"/>
      <c r="NTV80" s="75"/>
      <c r="NTW80" s="75"/>
      <c r="NTX80" s="75"/>
      <c r="NTY80" s="75"/>
      <c r="NTZ80" s="75"/>
      <c r="NUA80" s="75"/>
      <c r="NUB80" s="75"/>
      <c r="NUC80" s="75"/>
      <c r="NUD80" s="75"/>
      <c r="NUE80" s="75"/>
      <c r="NUF80" s="75"/>
      <c r="NUG80" s="75"/>
      <c r="NUH80" s="75"/>
      <c r="NUI80" s="75"/>
      <c r="NUJ80" s="75"/>
      <c r="NUK80" s="75"/>
      <c r="NUL80" s="75"/>
      <c r="NUM80" s="75"/>
      <c r="NUN80" s="75"/>
      <c r="NUO80" s="75"/>
      <c r="NUP80" s="75"/>
      <c r="NUQ80" s="75"/>
      <c r="NUR80" s="75"/>
      <c r="NUS80" s="75"/>
      <c r="NUT80" s="75"/>
      <c r="NUU80" s="75"/>
      <c r="NUV80" s="75"/>
      <c r="NUW80" s="75"/>
      <c r="NUX80" s="75"/>
      <c r="NUY80" s="75"/>
      <c r="NUZ80" s="75"/>
      <c r="NVA80" s="75"/>
      <c r="NVB80" s="75"/>
      <c r="NVC80" s="75"/>
      <c r="NVD80" s="75"/>
      <c r="NVE80" s="75"/>
      <c r="NVF80" s="75"/>
      <c r="NVG80" s="75"/>
      <c r="NVH80" s="75"/>
      <c r="NVI80" s="75"/>
      <c r="NVJ80" s="75"/>
      <c r="NVK80" s="75"/>
      <c r="NVL80" s="75"/>
      <c r="NVM80" s="75"/>
      <c r="NVN80" s="75"/>
      <c r="NVO80" s="75"/>
      <c r="NVP80" s="75"/>
      <c r="NVQ80" s="75"/>
      <c r="NVR80" s="75"/>
      <c r="NVS80" s="75"/>
      <c r="NVT80" s="75"/>
      <c r="NVU80" s="75"/>
      <c r="NVV80" s="75"/>
      <c r="NVW80" s="75"/>
      <c r="NVX80" s="75"/>
      <c r="NVY80" s="75"/>
      <c r="NVZ80" s="75"/>
      <c r="NWA80" s="75"/>
      <c r="NWB80" s="75"/>
      <c r="NWC80" s="75"/>
      <c r="NWD80" s="75"/>
      <c r="NWE80" s="75"/>
      <c r="NWF80" s="75"/>
      <c r="NWG80" s="75"/>
      <c r="NWH80" s="75"/>
      <c r="NWI80" s="75"/>
      <c r="NWJ80" s="75"/>
      <c r="NWK80" s="75"/>
      <c r="NWL80" s="75"/>
      <c r="NWM80" s="75"/>
      <c r="NWN80" s="75"/>
      <c r="NWO80" s="75"/>
      <c r="NWP80" s="75"/>
      <c r="NWQ80" s="75"/>
      <c r="NWR80" s="75"/>
      <c r="NWS80" s="75"/>
      <c r="NWT80" s="75"/>
      <c r="NWU80" s="75"/>
      <c r="NWV80" s="75"/>
      <c r="NWW80" s="75"/>
      <c r="NWX80" s="75"/>
      <c r="NWY80" s="75"/>
      <c r="NWZ80" s="75"/>
      <c r="NXA80" s="75"/>
      <c r="NXB80" s="75"/>
      <c r="NXC80" s="75"/>
      <c r="NXD80" s="75"/>
      <c r="NXE80" s="75"/>
      <c r="NXF80" s="75"/>
      <c r="NXG80" s="75"/>
      <c r="NXH80" s="75"/>
      <c r="NXI80" s="75"/>
      <c r="NXJ80" s="75"/>
      <c r="NXK80" s="75"/>
      <c r="NXL80" s="75"/>
      <c r="NXM80" s="75"/>
      <c r="NXN80" s="75"/>
      <c r="NXO80" s="75"/>
      <c r="NXP80" s="75"/>
      <c r="NXQ80" s="75"/>
      <c r="NXR80" s="75"/>
      <c r="NXS80" s="75"/>
      <c r="NXT80" s="75"/>
      <c r="NXU80" s="75"/>
      <c r="NXV80" s="75"/>
      <c r="NXW80" s="75"/>
      <c r="NXX80" s="75"/>
      <c r="NXY80" s="75"/>
      <c r="NXZ80" s="75"/>
      <c r="NYA80" s="75"/>
      <c r="NYB80" s="75"/>
      <c r="NYC80" s="75"/>
      <c r="NYD80" s="75"/>
      <c r="NYE80" s="75"/>
      <c r="NYF80" s="75"/>
      <c r="NYG80" s="75"/>
      <c r="NYH80" s="75"/>
      <c r="NYI80" s="75"/>
      <c r="NYJ80" s="75"/>
      <c r="NYK80" s="75"/>
      <c r="NYL80" s="75"/>
      <c r="NYM80" s="75"/>
      <c r="NYN80" s="75"/>
      <c r="NYO80" s="75"/>
      <c r="NYP80" s="75"/>
      <c r="NYQ80" s="75"/>
      <c r="NYR80" s="75"/>
      <c r="NYS80" s="75"/>
      <c r="NYT80" s="75"/>
      <c r="NYU80" s="75"/>
      <c r="NYV80" s="75"/>
      <c r="NYW80" s="75"/>
      <c r="NYX80" s="75"/>
      <c r="NYY80" s="75"/>
      <c r="NYZ80" s="75"/>
      <c r="NZA80" s="75"/>
      <c r="NZB80" s="75"/>
      <c r="NZC80" s="75"/>
      <c r="NZD80" s="75"/>
      <c r="NZE80" s="75"/>
      <c r="NZF80" s="75"/>
      <c r="NZG80" s="75"/>
      <c r="NZH80" s="75"/>
      <c r="NZI80" s="75"/>
      <c r="NZJ80" s="75"/>
      <c r="NZK80" s="75"/>
      <c r="NZL80" s="75"/>
      <c r="NZM80" s="75"/>
      <c r="NZN80" s="75"/>
      <c r="NZO80" s="75"/>
      <c r="NZP80" s="75"/>
      <c r="NZQ80" s="75"/>
      <c r="NZR80" s="75"/>
      <c r="NZS80" s="75"/>
      <c r="NZT80" s="75"/>
      <c r="NZU80" s="75"/>
      <c r="NZV80" s="75"/>
      <c r="NZW80" s="75"/>
      <c r="NZX80" s="75"/>
      <c r="NZY80" s="75"/>
      <c r="NZZ80" s="75"/>
      <c r="OAA80" s="75"/>
      <c r="OAB80" s="75"/>
      <c r="OAC80" s="75"/>
      <c r="OAD80" s="75"/>
      <c r="OAE80" s="75"/>
      <c r="OAF80" s="75"/>
      <c r="OAG80" s="75"/>
      <c r="OAH80" s="75"/>
      <c r="OAI80" s="75"/>
      <c r="OAJ80" s="75"/>
      <c r="OAK80" s="75"/>
      <c r="OAL80" s="75"/>
      <c r="OAM80" s="75"/>
      <c r="OAN80" s="75"/>
      <c r="OAO80" s="75"/>
      <c r="OAP80" s="75"/>
      <c r="OAQ80" s="75"/>
      <c r="OAR80" s="75"/>
      <c r="OAS80" s="75"/>
      <c r="OAT80" s="75"/>
      <c r="OAU80" s="75"/>
      <c r="OAV80" s="75"/>
      <c r="OAW80" s="75"/>
      <c r="OAX80" s="75"/>
      <c r="OAY80" s="75"/>
      <c r="OAZ80" s="75"/>
      <c r="OBA80" s="75"/>
      <c r="OBB80" s="75"/>
      <c r="OBC80" s="75"/>
      <c r="OBD80" s="75"/>
      <c r="OBE80" s="75"/>
      <c r="OBF80" s="75"/>
      <c r="OBG80" s="75"/>
      <c r="OBH80" s="75"/>
      <c r="OBI80" s="75"/>
      <c r="OBJ80" s="75"/>
      <c r="OBK80" s="75"/>
      <c r="OBL80" s="75"/>
      <c r="OBM80" s="75"/>
      <c r="OBN80" s="75"/>
      <c r="OBO80" s="75"/>
      <c r="OBP80" s="75"/>
      <c r="OBQ80" s="75"/>
      <c r="OBR80" s="75"/>
      <c r="OBS80" s="75"/>
      <c r="OBT80" s="75"/>
      <c r="OBU80" s="75"/>
      <c r="OBV80" s="75"/>
      <c r="OBW80" s="75"/>
      <c r="OBX80" s="75"/>
      <c r="OBY80" s="75"/>
      <c r="OBZ80" s="75"/>
      <c r="OCA80" s="75"/>
      <c r="OCB80" s="75"/>
      <c r="OCC80" s="75"/>
      <c r="OCD80" s="75"/>
      <c r="OCE80" s="75"/>
      <c r="OCF80" s="75"/>
      <c r="OCG80" s="75"/>
      <c r="OCH80" s="75"/>
      <c r="OCI80" s="75"/>
      <c r="OCJ80" s="75"/>
      <c r="OCK80" s="75"/>
      <c r="OCL80" s="75"/>
      <c r="OCM80" s="75"/>
      <c r="OCN80" s="75"/>
      <c r="OCO80" s="75"/>
      <c r="OCP80" s="75"/>
      <c r="OCQ80" s="75"/>
      <c r="OCR80" s="75"/>
      <c r="OCS80" s="75"/>
      <c r="OCT80" s="75"/>
      <c r="OCU80" s="75"/>
      <c r="OCV80" s="75"/>
      <c r="OCW80" s="75"/>
      <c r="OCX80" s="75"/>
      <c r="OCY80" s="75"/>
      <c r="OCZ80" s="75"/>
      <c r="ODA80" s="75"/>
      <c r="ODB80" s="75"/>
      <c r="ODC80" s="75"/>
      <c r="ODD80" s="75"/>
      <c r="ODE80" s="75"/>
      <c r="ODF80" s="75"/>
      <c r="ODG80" s="75"/>
      <c r="ODH80" s="75"/>
      <c r="ODI80" s="75"/>
      <c r="ODJ80" s="75"/>
      <c r="ODK80" s="75"/>
      <c r="ODL80" s="75"/>
      <c r="ODM80" s="75"/>
      <c r="ODN80" s="75"/>
      <c r="ODO80" s="75"/>
      <c r="ODP80" s="75"/>
      <c r="ODQ80" s="75"/>
      <c r="ODR80" s="75"/>
      <c r="ODS80" s="75"/>
      <c r="ODT80" s="75"/>
      <c r="ODU80" s="75"/>
      <c r="ODV80" s="75"/>
      <c r="ODW80" s="75"/>
      <c r="ODX80" s="75"/>
      <c r="ODY80" s="75"/>
      <c r="ODZ80" s="75"/>
      <c r="OEA80" s="75"/>
      <c r="OEB80" s="75"/>
      <c r="OEC80" s="75"/>
      <c r="OED80" s="75"/>
      <c r="OEE80" s="75"/>
      <c r="OEF80" s="75"/>
      <c r="OEG80" s="75"/>
      <c r="OEH80" s="75"/>
      <c r="OEI80" s="75"/>
      <c r="OEJ80" s="75"/>
      <c r="OEK80" s="75"/>
      <c r="OEL80" s="75"/>
      <c r="OEM80" s="75"/>
      <c r="OEN80" s="75"/>
      <c r="OEO80" s="75"/>
      <c r="OEP80" s="75"/>
      <c r="OEQ80" s="75"/>
      <c r="OER80" s="75"/>
      <c r="OES80" s="75"/>
      <c r="OET80" s="75"/>
      <c r="OEU80" s="75"/>
      <c r="OEV80" s="75"/>
      <c r="OEW80" s="75"/>
      <c r="OEX80" s="75"/>
      <c r="OEY80" s="75"/>
      <c r="OEZ80" s="75"/>
      <c r="OFA80" s="75"/>
      <c r="OFB80" s="75"/>
      <c r="OFC80" s="75"/>
      <c r="OFD80" s="75"/>
      <c r="OFE80" s="75"/>
      <c r="OFF80" s="75"/>
      <c r="OFG80" s="75"/>
      <c r="OFH80" s="75"/>
      <c r="OFI80" s="75"/>
      <c r="OFJ80" s="75"/>
      <c r="OFK80" s="75"/>
      <c r="OFL80" s="75"/>
      <c r="OFM80" s="75"/>
      <c r="OFN80" s="75"/>
      <c r="OFO80" s="75"/>
      <c r="OFP80" s="75"/>
      <c r="OFQ80" s="75"/>
      <c r="OFR80" s="75"/>
      <c r="OFS80" s="75"/>
      <c r="OFT80" s="75"/>
      <c r="OFU80" s="75"/>
      <c r="OFV80" s="75"/>
      <c r="OFW80" s="75"/>
      <c r="OFX80" s="75"/>
      <c r="OFY80" s="75"/>
      <c r="OFZ80" s="75"/>
      <c r="OGA80" s="75"/>
      <c r="OGB80" s="75"/>
      <c r="OGC80" s="75"/>
      <c r="OGD80" s="75"/>
      <c r="OGE80" s="75"/>
      <c r="OGF80" s="75"/>
      <c r="OGG80" s="75"/>
      <c r="OGH80" s="75"/>
      <c r="OGI80" s="75"/>
      <c r="OGJ80" s="75"/>
      <c r="OGK80" s="75"/>
      <c r="OGL80" s="75"/>
      <c r="OGM80" s="75"/>
      <c r="OGN80" s="75"/>
      <c r="OGO80" s="75"/>
      <c r="OGP80" s="75"/>
      <c r="OGQ80" s="75"/>
      <c r="OGR80" s="75"/>
      <c r="OGS80" s="75"/>
      <c r="OGT80" s="75"/>
      <c r="OGU80" s="75"/>
      <c r="OGV80" s="75"/>
      <c r="OGW80" s="75"/>
      <c r="OGX80" s="75"/>
      <c r="OGY80" s="75"/>
      <c r="OGZ80" s="75"/>
      <c r="OHA80" s="75"/>
      <c r="OHB80" s="75"/>
      <c r="OHC80" s="75"/>
      <c r="OHD80" s="75"/>
      <c r="OHE80" s="75"/>
      <c r="OHF80" s="75"/>
      <c r="OHG80" s="75"/>
      <c r="OHH80" s="75"/>
      <c r="OHI80" s="75"/>
      <c r="OHJ80" s="75"/>
      <c r="OHK80" s="75"/>
      <c r="OHL80" s="75"/>
      <c r="OHM80" s="75"/>
      <c r="OHN80" s="75"/>
      <c r="OHO80" s="75"/>
      <c r="OHP80" s="75"/>
      <c r="OHQ80" s="75"/>
      <c r="OHR80" s="75"/>
      <c r="OHS80" s="75"/>
      <c r="OHT80" s="75"/>
      <c r="OHU80" s="75"/>
      <c r="OHV80" s="75"/>
      <c r="OHW80" s="75"/>
      <c r="OHX80" s="75"/>
      <c r="OHY80" s="75"/>
      <c r="OHZ80" s="75"/>
      <c r="OIA80" s="75"/>
      <c r="OIB80" s="75"/>
      <c r="OIC80" s="75"/>
      <c r="OID80" s="75"/>
      <c r="OIE80" s="75"/>
      <c r="OIF80" s="75"/>
      <c r="OIG80" s="75"/>
      <c r="OIH80" s="75"/>
      <c r="OII80" s="75"/>
      <c r="OIJ80" s="75"/>
      <c r="OIK80" s="75"/>
      <c r="OIL80" s="75"/>
      <c r="OIM80" s="75"/>
      <c r="OIN80" s="75"/>
      <c r="OIO80" s="75"/>
      <c r="OIP80" s="75"/>
      <c r="OIQ80" s="75"/>
      <c r="OIR80" s="75"/>
      <c r="OIS80" s="75"/>
      <c r="OIT80" s="75"/>
      <c r="OIU80" s="75"/>
      <c r="OIV80" s="75"/>
      <c r="OIW80" s="75"/>
      <c r="OIX80" s="75"/>
      <c r="OIY80" s="75"/>
      <c r="OIZ80" s="75"/>
      <c r="OJA80" s="75"/>
      <c r="OJB80" s="75"/>
      <c r="OJC80" s="75"/>
      <c r="OJD80" s="75"/>
      <c r="OJE80" s="75"/>
      <c r="OJF80" s="75"/>
      <c r="OJG80" s="75"/>
      <c r="OJH80" s="75"/>
      <c r="OJI80" s="75"/>
      <c r="OJJ80" s="75"/>
      <c r="OJK80" s="75"/>
      <c r="OJL80" s="75"/>
      <c r="OJM80" s="75"/>
      <c r="OJN80" s="75"/>
      <c r="OJO80" s="75"/>
      <c r="OJP80" s="75"/>
      <c r="OJQ80" s="75"/>
      <c r="OJR80" s="75"/>
      <c r="OJS80" s="75"/>
      <c r="OJT80" s="75"/>
      <c r="OJU80" s="75"/>
      <c r="OJV80" s="75"/>
      <c r="OJW80" s="75"/>
      <c r="OJX80" s="75"/>
      <c r="OJY80" s="75"/>
      <c r="OJZ80" s="75"/>
      <c r="OKA80" s="75"/>
      <c r="OKB80" s="75"/>
      <c r="OKC80" s="75"/>
      <c r="OKD80" s="75"/>
      <c r="OKE80" s="75"/>
      <c r="OKF80" s="75"/>
      <c r="OKG80" s="75"/>
      <c r="OKH80" s="75"/>
      <c r="OKI80" s="75"/>
      <c r="OKJ80" s="75"/>
      <c r="OKK80" s="75"/>
      <c r="OKL80" s="75"/>
      <c r="OKM80" s="75"/>
      <c r="OKN80" s="75"/>
      <c r="OKO80" s="75"/>
      <c r="OKP80" s="75"/>
      <c r="OKQ80" s="75"/>
      <c r="OKR80" s="75"/>
      <c r="OKS80" s="75"/>
      <c r="OKT80" s="75"/>
      <c r="OKU80" s="75"/>
      <c r="OKV80" s="75"/>
      <c r="OKW80" s="75"/>
      <c r="OKX80" s="75"/>
      <c r="OKY80" s="75"/>
      <c r="OKZ80" s="75"/>
      <c r="OLA80" s="75"/>
      <c r="OLB80" s="75"/>
      <c r="OLC80" s="75"/>
      <c r="OLD80" s="75"/>
      <c r="OLE80" s="75"/>
      <c r="OLF80" s="75"/>
      <c r="OLG80" s="75"/>
      <c r="OLH80" s="75"/>
      <c r="OLI80" s="75"/>
      <c r="OLJ80" s="75"/>
      <c r="OLK80" s="75"/>
      <c r="OLL80" s="75"/>
      <c r="OLM80" s="75"/>
      <c r="OLN80" s="75"/>
      <c r="OLO80" s="75"/>
      <c r="OLP80" s="75"/>
      <c r="OLQ80" s="75"/>
      <c r="OLR80" s="75"/>
      <c r="OLS80" s="75"/>
      <c r="OLT80" s="75"/>
      <c r="OLU80" s="75"/>
      <c r="OLV80" s="75"/>
      <c r="OLW80" s="75"/>
      <c r="OLX80" s="75"/>
      <c r="OLY80" s="75"/>
      <c r="OLZ80" s="75"/>
      <c r="OMA80" s="75"/>
      <c r="OMB80" s="75"/>
      <c r="OMC80" s="75"/>
      <c r="OMD80" s="75"/>
      <c r="OME80" s="75"/>
      <c r="OMF80" s="75"/>
      <c r="OMG80" s="75"/>
      <c r="OMH80" s="75"/>
      <c r="OMI80" s="75"/>
      <c r="OMJ80" s="75"/>
      <c r="OMK80" s="75"/>
      <c r="OML80" s="75"/>
      <c r="OMM80" s="75"/>
      <c r="OMN80" s="75"/>
      <c r="OMO80" s="75"/>
      <c r="OMP80" s="75"/>
      <c r="OMQ80" s="75"/>
      <c r="OMR80" s="75"/>
      <c r="OMS80" s="75"/>
      <c r="OMT80" s="75"/>
      <c r="OMU80" s="75"/>
      <c r="OMV80" s="75"/>
      <c r="OMW80" s="75"/>
      <c r="OMX80" s="75"/>
      <c r="OMY80" s="75"/>
      <c r="OMZ80" s="75"/>
      <c r="ONA80" s="75"/>
      <c r="ONB80" s="75"/>
      <c r="ONC80" s="75"/>
      <c r="OND80" s="75"/>
      <c r="ONE80" s="75"/>
      <c r="ONF80" s="75"/>
      <c r="ONG80" s="75"/>
      <c r="ONH80" s="75"/>
      <c r="ONI80" s="75"/>
      <c r="ONJ80" s="75"/>
      <c r="ONK80" s="75"/>
      <c r="ONL80" s="75"/>
      <c r="ONM80" s="75"/>
      <c r="ONN80" s="75"/>
      <c r="ONO80" s="75"/>
      <c r="ONP80" s="75"/>
      <c r="ONQ80" s="75"/>
      <c r="ONR80" s="75"/>
      <c r="ONS80" s="75"/>
      <c r="ONT80" s="75"/>
      <c r="ONU80" s="75"/>
      <c r="ONV80" s="75"/>
      <c r="ONW80" s="75"/>
      <c r="ONX80" s="75"/>
      <c r="ONY80" s="75"/>
      <c r="ONZ80" s="75"/>
      <c r="OOA80" s="75"/>
      <c r="OOB80" s="75"/>
      <c r="OOC80" s="75"/>
      <c r="OOD80" s="75"/>
      <c r="OOE80" s="75"/>
      <c r="OOF80" s="75"/>
      <c r="OOG80" s="75"/>
      <c r="OOH80" s="75"/>
      <c r="OOI80" s="75"/>
      <c r="OOJ80" s="75"/>
      <c r="OOK80" s="75"/>
      <c r="OOL80" s="75"/>
      <c r="OOM80" s="75"/>
      <c r="OON80" s="75"/>
      <c r="OOO80" s="75"/>
      <c r="OOP80" s="75"/>
      <c r="OOQ80" s="75"/>
      <c r="OOR80" s="75"/>
      <c r="OOS80" s="75"/>
      <c r="OOT80" s="75"/>
      <c r="OOU80" s="75"/>
      <c r="OOV80" s="75"/>
      <c r="OOW80" s="75"/>
      <c r="OOX80" s="75"/>
      <c r="OOY80" s="75"/>
      <c r="OOZ80" s="75"/>
      <c r="OPA80" s="75"/>
      <c r="OPB80" s="75"/>
      <c r="OPC80" s="75"/>
      <c r="OPD80" s="75"/>
      <c r="OPE80" s="75"/>
      <c r="OPF80" s="75"/>
      <c r="OPG80" s="75"/>
      <c r="OPH80" s="75"/>
      <c r="OPI80" s="75"/>
      <c r="OPJ80" s="75"/>
      <c r="OPK80" s="75"/>
      <c r="OPL80" s="75"/>
      <c r="OPM80" s="75"/>
      <c r="OPN80" s="75"/>
      <c r="OPO80" s="75"/>
      <c r="OPP80" s="75"/>
      <c r="OPQ80" s="75"/>
      <c r="OPR80" s="75"/>
      <c r="OPS80" s="75"/>
      <c r="OPT80" s="75"/>
      <c r="OPU80" s="75"/>
      <c r="OPV80" s="75"/>
      <c r="OPW80" s="75"/>
      <c r="OPX80" s="75"/>
      <c r="OPY80" s="75"/>
      <c r="OPZ80" s="75"/>
      <c r="OQA80" s="75"/>
      <c r="OQB80" s="75"/>
      <c r="OQC80" s="75"/>
      <c r="OQD80" s="75"/>
      <c r="OQE80" s="75"/>
      <c r="OQF80" s="75"/>
      <c r="OQG80" s="75"/>
      <c r="OQH80" s="75"/>
      <c r="OQI80" s="75"/>
      <c r="OQJ80" s="75"/>
      <c r="OQK80" s="75"/>
      <c r="OQL80" s="75"/>
      <c r="OQM80" s="75"/>
      <c r="OQN80" s="75"/>
      <c r="OQO80" s="75"/>
      <c r="OQP80" s="75"/>
      <c r="OQQ80" s="75"/>
      <c r="OQR80" s="75"/>
      <c r="OQS80" s="75"/>
      <c r="OQT80" s="75"/>
      <c r="OQU80" s="75"/>
      <c r="OQV80" s="75"/>
      <c r="OQW80" s="75"/>
      <c r="OQX80" s="75"/>
      <c r="OQY80" s="75"/>
      <c r="OQZ80" s="75"/>
      <c r="ORA80" s="75"/>
      <c r="ORB80" s="75"/>
      <c r="ORC80" s="75"/>
      <c r="ORD80" s="75"/>
      <c r="ORE80" s="75"/>
      <c r="ORF80" s="75"/>
      <c r="ORG80" s="75"/>
      <c r="ORH80" s="75"/>
      <c r="ORI80" s="75"/>
      <c r="ORJ80" s="75"/>
      <c r="ORK80" s="75"/>
      <c r="ORL80" s="75"/>
      <c r="ORM80" s="75"/>
      <c r="ORN80" s="75"/>
      <c r="ORO80" s="75"/>
      <c r="ORP80" s="75"/>
      <c r="ORQ80" s="75"/>
      <c r="ORR80" s="75"/>
      <c r="ORS80" s="75"/>
      <c r="ORT80" s="75"/>
      <c r="ORU80" s="75"/>
      <c r="ORV80" s="75"/>
      <c r="ORW80" s="75"/>
      <c r="ORX80" s="75"/>
      <c r="ORY80" s="75"/>
      <c r="ORZ80" s="75"/>
      <c r="OSA80" s="75"/>
      <c r="OSB80" s="75"/>
      <c r="OSC80" s="75"/>
      <c r="OSD80" s="75"/>
      <c r="OSE80" s="75"/>
      <c r="OSF80" s="75"/>
      <c r="OSG80" s="75"/>
      <c r="OSH80" s="75"/>
      <c r="OSI80" s="75"/>
      <c r="OSJ80" s="75"/>
      <c r="OSK80" s="75"/>
      <c r="OSL80" s="75"/>
      <c r="OSM80" s="75"/>
      <c r="OSN80" s="75"/>
      <c r="OSO80" s="75"/>
      <c r="OSP80" s="75"/>
      <c r="OSQ80" s="75"/>
      <c r="OSR80" s="75"/>
      <c r="OSS80" s="75"/>
      <c r="OST80" s="75"/>
      <c r="OSU80" s="75"/>
      <c r="OSV80" s="75"/>
      <c r="OSW80" s="75"/>
      <c r="OSX80" s="75"/>
      <c r="OSY80" s="75"/>
      <c r="OSZ80" s="75"/>
      <c r="OTA80" s="75"/>
      <c r="OTB80" s="75"/>
      <c r="OTC80" s="75"/>
      <c r="OTD80" s="75"/>
      <c r="OTE80" s="75"/>
      <c r="OTF80" s="75"/>
      <c r="OTG80" s="75"/>
      <c r="OTH80" s="75"/>
      <c r="OTI80" s="75"/>
      <c r="OTJ80" s="75"/>
      <c r="OTK80" s="75"/>
      <c r="OTL80" s="75"/>
      <c r="OTM80" s="75"/>
      <c r="OTN80" s="75"/>
      <c r="OTO80" s="75"/>
      <c r="OTP80" s="75"/>
      <c r="OTQ80" s="75"/>
      <c r="OTR80" s="75"/>
      <c r="OTS80" s="75"/>
      <c r="OTT80" s="75"/>
      <c r="OTU80" s="75"/>
      <c r="OTV80" s="75"/>
      <c r="OTW80" s="75"/>
      <c r="OTX80" s="75"/>
      <c r="OTY80" s="75"/>
      <c r="OTZ80" s="75"/>
      <c r="OUA80" s="75"/>
      <c r="OUB80" s="75"/>
      <c r="OUC80" s="75"/>
      <c r="OUD80" s="75"/>
      <c r="OUE80" s="75"/>
      <c r="OUF80" s="75"/>
      <c r="OUG80" s="75"/>
      <c r="OUH80" s="75"/>
      <c r="OUI80" s="75"/>
      <c r="OUJ80" s="75"/>
      <c r="OUK80" s="75"/>
      <c r="OUL80" s="75"/>
      <c r="OUM80" s="75"/>
      <c r="OUN80" s="75"/>
      <c r="OUO80" s="75"/>
      <c r="OUP80" s="75"/>
      <c r="OUQ80" s="75"/>
      <c r="OUR80" s="75"/>
      <c r="OUS80" s="75"/>
      <c r="OUT80" s="75"/>
      <c r="OUU80" s="75"/>
      <c r="OUV80" s="75"/>
      <c r="OUW80" s="75"/>
      <c r="OUX80" s="75"/>
      <c r="OUY80" s="75"/>
      <c r="OUZ80" s="75"/>
      <c r="OVA80" s="75"/>
      <c r="OVB80" s="75"/>
      <c r="OVC80" s="75"/>
      <c r="OVD80" s="75"/>
      <c r="OVE80" s="75"/>
      <c r="OVF80" s="75"/>
      <c r="OVG80" s="75"/>
      <c r="OVH80" s="75"/>
      <c r="OVI80" s="75"/>
      <c r="OVJ80" s="75"/>
      <c r="OVK80" s="75"/>
      <c r="OVL80" s="75"/>
      <c r="OVM80" s="75"/>
      <c r="OVN80" s="75"/>
      <c r="OVO80" s="75"/>
      <c r="OVP80" s="75"/>
      <c r="OVQ80" s="75"/>
      <c r="OVR80" s="75"/>
      <c r="OVS80" s="75"/>
      <c r="OVT80" s="75"/>
      <c r="OVU80" s="75"/>
      <c r="OVV80" s="75"/>
      <c r="OVW80" s="75"/>
      <c r="OVX80" s="75"/>
      <c r="OVY80" s="75"/>
      <c r="OVZ80" s="75"/>
      <c r="OWA80" s="75"/>
      <c r="OWB80" s="75"/>
      <c r="OWC80" s="75"/>
      <c r="OWD80" s="75"/>
      <c r="OWE80" s="75"/>
      <c r="OWF80" s="75"/>
      <c r="OWG80" s="75"/>
      <c r="OWH80" s="75"/>
      <c r="OWI80" s="75"/>
      <c r="OWJ80" s="75"/>
      <c r="OWK80" s="75"/>
      <c r="OWL80" s="75"/>
      <c r="OWM80" s="75"/>
      <c r="OWN80" s="75"/>
      <c r="OWO80" s="75"/>
      <c r="OWP80" s="75"/>
      <c r="OWQ80" s="75"/>
      <c r="OWR80" s="75"/>
      <c r="OWS80" s="75"/>
      <c r="OWT80" s="75"/>
      <c r="OWU80" s="75"/>
      <c r="OWV80" s="75"/>
      <c r="OWW80" s="75"/>
      <c r="OWX80" s="75"/>
      <c r="OWY80" s="75"/>
      <c r="OWZ80" s="75"/>
      <c r="OXA80" s="75"/>
      <c r="OXB80" s="75"/>
      <c r="OXC80" s="75"/>
      <c r="OXD80" s="75"/>
      <c r="OXE80" s="75"/>
      <c r="OXF80" s="75"/>
      <c r="OXG80" s="75"/>
      <c r="OXH80" s="75"/>
      <c r="OXI80" s="75"/>
      <c r="OXJ80" s="75"/>
      <c r="OXK80" s="75"/>
      <c r="OXL80" s="75"/>
      <c r="OXM80" s="75"/>
      <c r="OXN80" s="75"/>
      <c r="OXO80" s="75"/>
      <c r="OXP80" s="75"/>
      <c r="OXQ80" s="75"/>
      <c r="OXR80" s="75"/>
      <c r="OXS80" s="75"/>
      <c r="OXT80" s="75"/>
      <c r="OXU80" s="75"/>
      <c r="OXV80" s="75"/>
      <c r="OXW80" s="75"/>
      <c r="OXX80" s="75"/>
      <c r="OXY80" s="75"/>
      <c r="OXZ80" s="75"/>
      <c r="OYA80" s="75"/>
      <c r="OYB80" s="75"/>
      <c r="OYC80" s="75"/>
      <c r="OYD80" s="75"/>
      <c r="OYE80" s="75"/>
      <c r="OYF80" s="75"/>
      <c r="OYG80" s="75"/>
      <c r="OYH80" s="75"/>
      <c r="OYI80" s="75"/>
      <c r="OYJ80" s="75"/>
      <c r="OYK80" s="75"/>
      <c r="OYL80" s="75"/>
      <c r="OYM80" s="75"/>
      <c r="OYN80" s="75"/>
      <c r="OYO80" s="75"/>
      <c r="OYP80" s="75"/>
      <c r="OYQ80" s="75"/>
      <c r="OYR80" s="75"/>
      <c r="OYS80" s="75"/>
      <c r="OYT80" s="75"/>
      <c r="OYU80" s="75"/>
      <c r="OYV80" s="75"/>
      <c r="OYW80" s="75"/>
      <c r="OYX80" s="75"/>
      <c r="OYY80" s="75"/>
      <c r="OYZ80" s="75"/>
      <c r="OZA80" s="75"/>
      <c r="OZB80" s="75"/>
      <c r="OZC80" s="75"/>
      <c r="OZD80" s="75"/>
      <c r="OZE80" s="75"/>
      <c r="OZF80" s="75"/>
      <c r="OZG80" s="75"/>
      <c r="OZH80" s="75"/>
      <c r="OZI80" s="75"/>
      <c r="OZJ80" s="75"/>
      <c r="OZK80" s="75"/>
      <c r="OZL80" s="75"/>
      <c r="OZM80" s="75"/>
      <c r="OZN80" s="75"/>
      <c r="OZO80" s="75"/>
      <c r="OZP80" s="75"/>
      <c r="OZQ80" s="75"/>
      <c r="OZR80" s="75"/>
      <c r="OZS80" s="75"/>
      <c r="OZT80" s="75"/>
      <c r="OZU80" s="75"/>
      <c r="OZV80" s="75"/>
      <c r="OZW80" s="75"/>
      <c r="OZX80" s="75"/>
      <c r="OZY80" s="75"/>
      <c r="OZZ80" s="75"/>
      <c r="PAA80" s="75"/>
      <c r="PAB80" s="75"/>
      <c r="PAC80" s="75"/>
      <c r="PAD80" s="75"/>
      <c r="PAE80" s="75"/>
      <c r="PAF80" s="75"/>
      <c r="PAG80" s="75"/>
      <c r="PAH80" s="75"/>
      <c r="PAI80" s="75"/>
      <c r="PAJ80" s="75"/>
      <c r="PAK80" s="75"/>
      <c r="PAL80" s="75"/>
      <c r="PAM80" s="75"/>
      <c r="PAN80" s="75"/>
      <c r="PAO80" s="75"/>
      <c r="PAP80" s="75"/>
      <c r="PAQ80" s="75"/>
      <c r="PAR80" s="75"/>
      <c r="PAS80" s="75"/>
      <c r="PAT80" s="75"/>
      <c r="PAU80" s="75"/>
      <c r="PAV80" s="75"/>
      <c r="PAW80" s="75"/>
      <c r="PAX80" s="75"/>
      <c r="PAY80" s="75"/>
      <c r="PAZ80" s="75"/>
      <c r="PBA80" s="75"/>
      <c r="PBB80" s="75"/>
      <c r="PBC80" s="75"/>
      <c r="PBD80" s="75"/>
      <c r="PBE80" s="75"/>
      <c r="PBF80" s="75"/>
      <c r="PBG80" s="75"/>
      <c r="PBH80" s="75"/>
      <c r="PBI80" s="75"/>
      <c r="PBJ80" s="75"/>
      <c r="PBK80" s="75"/>
      <c r="PBL80" s="75"/>
      <c r="PBM80" s="75"/>
      <c r="PBN80" s="75"/>
      <c r="PBO80" s="75"/>
      <c r="PBP80" s="75"/>
      <c r="PBQ80" s="75"/>
      <c r="PBR80" s="75"/>
      <c r="PBS80" s="75"/>
      <c r="PBT80" s="75"/>
      <c r="PBU80" s="75"/>
      <c r="PBV80" s="75"/>
      <c r="PBW80" s="75"/>
      <c r="PBX80" s="75"/>
      <c r="PBY80" s="75"/>
      <c r="PBZ80" s="75"/>
      <c r="PCA80" s="75"/>
      <c r="PCB80" s="75"/>
      <c r="PCC80" s="75"/>
      <c r="PCD80" s="75"/>
      <c r="PCE80" s="75"/>
      <c r="PCF80" s="75"/>
      <c r="PCG80" s="75"/>
      <c r="PCH80" s="75"/>
      <c r="PCI80" s="75"/>
      <c r="PCJ80" s="75"/>
      <c r="PCK80" s="75"/>
      <c r="PCL80" s="75"/>
      <c r="PCM80" s="75"/>
      <c r="PCN80" s="75"/>
      <c r="PCO80" s="75"/>
      <c r="PCP80" s="75"/>
      <c r="PCQ80" s="75"/>
      <c r="PCR80" s="75"/>
      <c r="PCS80" s="75"/>
      <c r="PCT80" s="75"/>
      <c r="PCU80" s="75"/>
      <c r="PCV80" s="75"/>
      <c r="PCW80" s="75"/>
      <c r="PCX80" s="75"/>
      <c r="PCY80" s="75"/>
      <c r="PCZ80" s="75"/>
      <c r="PDA80" s="75"/>
      <c r="PDB80" s="75"/>
      <c r="PDC80" s="75"/>
      <c r="PDD80" s="75"/>
      <c r="PDE80" s="75"/>
      <c r="PDF80" s="75"/>
      <c r="PDG80" s="75"/>
      <c r="PDH80" s="75"/>
      <c r="PDI80" s="75"/>
      <c r="PDJ80" s="75"/>
      <c r="PDK80" s="75"/>
      <c r="PDL80" s="75"/>
      <c r="PDM80" s="75"/>
      <c r="PDN80" s="75"/>
      <c r="PDO80" s="75"/>
      <c r="PDP80" s="75"/>
      <c r="PDQ80" s="75"/>
      <c r="PDR80" s="75"/>
      <c r="PDS80" s="75"/>
      <c r="PDT80" s="75"/>
      <c r="PDU80" s="75"/>
      <c r="PDV80" s="75"/>
      <c r="PDW80" s="75"/>
      <c r="PDX80" s="75"/>
      <c r="PDY80" s="75"/>
      <c r="PDZ80" s="75"/>
      <c r="PEA80" s="75"/>
      <c r="PEB80" s="75"/>
      <c r="PEC80" s="75"/>
      <c r="PED80" s="75"/>
      <c r="PEE80" s="75"/>
      <c r="PEF80" s="75"/>
      <c r="PEG80" s="75"/>
      <c r="PEH80" s="75"/>
      <c r="PEI80" s="75"/>
      <c r="PEJ80" s="75"/>
      <c r="PEK80" s="75"/>
      <c r="PEL80" s="75"/>
      <c r="PEM80" s="75"/>
      <c r="PEN80" s="75"/>
      <c r="PEO80" s="75"/>
      <c r="PEP80" s="75"/>
      <c r="PEQ80" s="75"/>
      <c r="PER80" s="75"/>
      <c r="PES80" s="75"/>
      <c r="PET80" s="75"/>
      <c r="PEU80" s="75"/>
      <c r="PEV80" s="75"/>
      <c r="PEW80" s="75"/>
      <c r="PEX80" s="75"/>
      <c r="PEY80" s="75"/>
      <c r="PEZ80" s="75"/>
      <c r="PFA80" s="75"/>
      <c r="PFB80" s="75"/>
      <c r="PFC80" s="75"/>
      <c r="PFD80" s="75"/>
      <c r="PFE80" s="75"/>
      <c r="PFF80" s="75"/>
      <c r="PFG80" s="75"/>
      <c r="PFH80" s="75"/>
      <c r="PFI80" s="75"/>
      <c r="PFJ80" s="75"/>
      <c r="PFK80" s="75"/>
      <c r="PFL80" s="75"/>
      <c r="PFM80" s="75"/>
      <c r="PFN80" s="75"/>
      <c r="PFO80" s="75"/>
      <c r="PFP80" s="75"/>
      <c r="PFQ80" s="75"/>
      <c r="PFR80" s="75"/>
      <c r="PFS80" s="75"/>
      <c r="PFT80" s="75"/>
      <c r="PFU80" s="75"/>
      <c r="PFV80" s="75"/>
      <c r="PFW80" s="75"/>
      <c r="PFX80" s="75"/>
      <c r="PFY80" s="75"/>
      <c r="PFZ80" s="75"/>
      <c r="PGA80" s="75"/>
      <c r="PGB80" s="75"/>
      <c r="PGC80" s="75"/>
      <c r="PGD80" s="75"/>
      <c r="PGE80" s="75"/>
      <c r="PGF80" s="75"/>
      <c r="PGG80" s="75"/>
      <c r="PGH80" s="75"/>
      <c r="PGI80" s="75"/>
      <c r="PGJ80" s="75"/>
      <c r="PGK80" s="75"/>
      <c r="PGL80" s="75"/>
      <c r="PGM80" s="75"/>
      <c r="PGN80" s="75"/>
      <c r="PGO80" s="75"/>
      <c r="PGP80" s="75"/>
      <c r="PGQ80" s="75"/>
      <c r="PGR80" s="75"/>
      <c r="PGS80" s="75"/>
      <c r="PGT80" s="75"/>
      <c r="PGU80" s="75"/>
      <c r="PGV80" s="75"/>
      <c r="PGW80" s="75"/>
      <c r="PGX80" s="75"/>
      <c r="PGY80" s="75"/>
      <c r="PGZ80" s="75"/>
      <c r="PHA80" s="75"/>
      <c r="PHB80" s="75"/>
      <c r="PHC80" s="75"/>
      <c r="PHD80" s="75"/>
      <c r="PHE80" s="75"/>
      <c r="PHF80" s="75"/>
      <c r="PHG80" s="75"/>
      <c r="PHH80" s="75"/>
      <c r="PHI80" s="75"/>
      <c r="PHJ80" s="75"/>
      <c r="PHK80" s="75"/>
      <c r="PHL80" s="75"/>
      <c r="PHM80" s="75"/>
      <c r="PHN80" s="75"/>
      <c r="PHO80" s="75"/>
      <c r="PHP80" s="75"/>
      <c r="PHQ80" s="75"/>
      <c r="PHR80" s="75"/>
      <c r="PHS80" s="75"/>
      <c r="PHT80" s="75"/>
      <c r="PHU80" s="75"/>
      <c r="PHV80" s="75"/>
      <c r="PHW80" s="75"/>
      <c r="PHX80" s="75"/>
      <c r="PHY80" s="75"/>
      <c r="PHZ80" s="75"/>
      <c r="PIA80" s="75"/>
      <c r="PIB80" s="75"/>
      <c r="PIC80" s="75"/>
      <c r="PID80" s="75"/>
      <c r="PIE80" s="75"/>
      <c r="PIF80" s="75"/>
      <c r="PIG80" s="75"/>
      <c r="PIH80" s="75"/>
      <c r="PII80" s="75"/>
      <c r="PIJ80" s="75"/>
      <c r="PIK80" s="75"/>
      <c r="PIL80" s="75"/>
      <c r="PIM80" s="75"/>
      <c r="PIN80" s="75"/>
      <c r="PIO80" s="75"/>
      <c r="PIP80" s="75"/>
      <c r="PIQ80" s="75"/>
      <c r="PIR80" s="75"/>
      <c r="PIS80" s="75"/>
      <c r="PIT80" s="75"/>
      <c r="PIU80" s="75"/>
      <c r="PIV80" s="75"/>
      <c r="PIW80" s="75"/>
      <c r="PIX80" s="75"/>
      <c r="PIY80" s="75"/>
      <c r="PIZ80" s="75"/>
      <c r="PJA80" s="75"/>
      <c r="PJB80" s="75"/>
      <c r="PJC80" s="75"/>
      <c r="PJD80" s="75"/>
      <c r="PJE80" s="75"/>
      <c r="PJF80" s="75"/>
      <c r="PJG80" s="75"/>
      <c r="PJH80" s="75"/>
      <c r="PJI80" s="75"/>
      <c r="PJJ80" s="75"/>
      <c r="PJK80" s="75"/>
      <c r="PJL80" s="75"/>
      <c r="PJM80" s="75"/>
      <c r="PJN80" s="75"/>
      <c r="PJO80" s="75"/>
      <c r="PJP80" s="75"/>
      <c r="PJQ80" s="75"/>
      <c r="PJR80" s="75"/>
      <c r="PJS80" s="75"/>
      <c r="PJT80" s="75"/>
      <c r="PJU80" s="75"/>
      <c r="PJV80" s="75"/>
      <c r="PJW80" s="75"/>
      <c r="PJX80" s="75"/>
      <c r="PJY80" s="75"/>
      <c r="PJZ80" s="75"/>
      <c r="PKA80" s="75"/>
      <c r="PKB80" s="75"/>
      <c r="PKC80" s="75"/>
      <c r="PKD80" s="75"/>
      <c r="PKE80" s="75"/>
      <c r="PKF80" s="75"/>
      <c r="PKG80" s="75"/>
      <c r="PKH80" s="75"/>
      <c r="PKI80" s="75"/>
      <c r="PKJ80" s="75"/>
      <c r="PKK80" s="75"/>
      <c r="PKL80" s="75"/>
      <c r="PKM80" s="75"/>
      <c r="PKN80" s="75"/>
      <c r="PKO80" s="75"/>
      <c r="PKP80" s="75"/>
      <c r="PKQ80" s="75"/>
      <c r="PKR80" s="75"/>
      <c r="PKS80" s="75"/>
      <c r="PKT80" s="75"/>
      <c r="PKU80" s="75"/>
      <c r="PKV80" s="75"/>
      <c r="PKW80" s="75"/>
      <c r="PKX80" s="75"/>
      <c r="PKY80" s="75"/>
      <c r="PKZ80" s="75"/>
      <c r="PLA80" s="75"/>
      <c r="PLB80" s="75"/>
      <c r="PLC80" s="75"/>
      <c r="PLD80" s="75"/>
      <c r="PLE80" s="75"/>
      <c r="PLF80" s="75"/>
      <c r="PLG80" s="75"/>
      <c r="PLH80" s="75"/>
      <c r="PLI80" s="75"/>
      <c r="PLJ80" s="75"/>
      <c r="PLK80" s="75"/>
      <c r="PLL80" s="75"/>
      <c r="PLM80" s="75"/>
      <c r="PLN80" s="75"/>
      <c r="PLO80" s="75"/>
      <c r="PLP80" s="75"/>
      <c r="PLQ80" s="75"/>
      <c r="PLR80" s="75"/>
      <c r="PLS80" s="75"/>
      <c r="PLT80" s="75"/>
      <c r="PLU80" s="75"/>
      <c r="PLV80" s="75"/>
      <c r="PLW80" s="75"/>
      <c r="PLX80" s="75"/>
      <c r="PLY80" s="75"/>
      <c r="PLZ80" s="75"/>
      <c r="PMA80" s="75"/>
      <c r="PMB80" s="75"/>
      <c r="PMC80" s="75"/>
      <c r="PMD80" s="75"/>
      <c r="PME80" s="75"/>
      <c r="PMF80" s="75"/>
      <c r="PMG80" s="75"/>
      <c r="PMH80" s="75"/>
      <c r="PMI80" s="75"/>
      <c r="PMJ80" s="75"/>
      <c r="PMK80" s="75"/>
      <c r="PML80" s="75"/>
      <c r="PMM80" s="75"/>
      <c r="PMN80" s="75"/>
      <c r="PMO80" s="75"/>
      <c r="PMP80" s="75"/>
      <c r="PMQ80" s="75"/>
      <c r="PMR80" s="75"/>
      <c r="PMS80" s="75"/>
      <c r="PMT80" s="75"/>
      <c r="PMU80" s="75"/>
      <c r="PMV80" s="75"/>
      <c r="PMW80" s="75"/>
      <c r="PMX80" s="75"/>
      <c r="PMY80" s="75"/>
      <c r="PMZ80" s="75"/>
      <c r="PNA80" s="75"/>
      <c r="PNB80" s="75"/>
      <c r="PNC80" s="75"/>
      <c r="PND80" s="75"/>
      <c r="PNE80" s="75"/>
      <c r="PNF80" s="75"/>
      <c r="PNG80" s="75"/>
      <c r="PNH80" s="75"/>
      <c r="PNI80" s="75"/>
      <c r="PNJ80" s="75"/>
      <c r="PNK80" s="75"/>
      <c r="PNL80" s="75"/>
      <c r="PNM80" s="75"/>
      <c r="PNN80" s="75"/>
      <c r="PNO80" s="75"/>
      <c r="PNP80" s="75"/>
      <c r="PNQ80" s="75"/>
      <c r="PNR80" s="75"/>
      <c r="PNS80" s="75"/>
      <c r="PNT80" s="75"/>
      <c r="PNU80" s="75"/>
      <c r="PNV80" s="75"/>
      <c r="PNW80" s="75"/>
      <c r="PNX80" s="75"/>
      <c r="PNY80" s="75"/>
      <c r="PNZ80" s="75"/>
      <c r="POA80" s="75"/>
      <c r="POB80" s="75"/>
      <c r="POC80" s="75"/>
      <c r="POD80" s="75"/>
      <c r="POE80" s="75"/>
      <c r="POF80" s="75"/>
      <c r="POG80" s="75"/>
      <c r="POH80" s="75"/>
      <c r="POI80" s="75"/>
      <c r="POJ80" s="75"/>
      <c r="POK80" s="75"/>
      <c r="POL80" s="75"/>
      <c r="POM80" s="75"/>
      <c r="PON80" s="75"/>
      <c r="POO80" s="75"/>
      <c r="POP80" s="75"/>
      <c r="POQ80" s="75"/>
      <c r="POR80" s="75"/>
      <c r="POS80" s="75"/>
      <c r="POT80" s="75"/>
      <c r="POU80" s="75"/>
      <c r="POV80" s="75"/>
      <c r="POW80" s="75"/>
      <c r="POX80" s="75"/>
      <c r="POY80" s="75"/>
      <c r="POZ80" s="75"/>
      <c r="PPA80" s="75"/>
      <c r="PPB80" s="75"/>
      <c r="PPC80" s="75"/>
      <c r="PPD80" s="75"/>
      <c r="PPE80" s="75"/>
      <c r="PPF80" s="75"/>
      <c r="PPG80" s="75"/>
      <c r="PPH80" s="75"/>
      <c r="PPI80" s="75"/>
      <c r="PPJ80" s="75"/>
      <c r="PPK80" s="75"/>
      <c r="PPL80" s="75"/>
      <c r="PPM80" s="75"/>
      <c r="PPN80" s="75"/>
      <c r="PPO80" s="75"/>
      <c r="PPP80" s="75"/>
      <c r="PPQ80" s="75"/>
      <c r="PPR80" s="75"/>
      <c r="PPS80" s="75"/>
      <c r="PPT80" s="75"/>
      <c r="PPU80" s="75"/>
      <c r="PPV80" s="75"/>
      <c r="PPW80" s="75"/>
      <c r="PPX80" s="75"/>
      <c r="PPY80" s="75"/>
      <c r="PPZ80" s="75"/>
      <c r="PQA80" s="75"/>
      <c r="PQB80" s="75"/>
      <c r="PQC80" s="75"/>
      <c r="PQD80" s="75"/>
      <c r="PQE80" s="75"/>
      <c r="PQF80" s="75"/>
      <c r="PQG80" s="75"/>
      <c r="PQH80" s="75"/>
      <c r="PQI80" s="75"/>
      <c r="PQJ80" s="75"/>
      <c r="PQK80" s="75"/>
      <c r="PQL80" s="75"/>
      <c r="PQM80" s="75"/>
      <c r="PQN80" s="75"/>
      <c r="PQO80" s="75"/>
      <c r="PQP80" s="75"/>
      <c r="PQQ80" s="75"/>
      <c r="PQR80" s="75"/>
      <c r="PQS80" s="75"/>
      <c r="PQT80" s="75"/>
      <c r="PQU80" s="75"/>
      <c r="PQV80" s="75"/>
      <c r="PQW80" s="75"/>
      <c r="PQX80" s="75"/>
      <c r="PQY80" s="75"/>
      <c r="PQZ80" s="75"/>
      <c r="PRA80" s="75"/>
      <c r="PRB80" s="75"/>
      <c r="PRC80" s="75"/>
      <c r="PRD80" s="75"/>
      <c r="PRE80" s="75"/>
      <c r="PRF80" s="75"/>
      <c r="PRG80" s="75"/>
      <c r="PRH80" s="75"/>
      <c r="PRI80" s="75"/>
      <c r="PRJ80" s="75"/>
      <c r="PRK80" s="75"/>
      <c r="PRL80" s="75"/>
      <c r="PRM80" s="75"/>
      <c r="PRN80" s="75"/>
      <c r="PRO80" s="75"/>
      <c r="PRP80" s="75"/>
      <c r="PRQ80" s="75"/>
      <c r="PRR80" s="75"/>
      <c r="PRS80" s="75"/>
      <c r="PRT80" s="75"/>
      <c r="PRU80" s="75"/>
      <c r="PRV80" s="75"/>
      <c r="PRW80" s="75"/>
      <c r="PRX80" s="75"/>
      <c r="PRY80" s="75"/>
      <c r="PRZ80" s="75"/>
      <c r="PSA80" s="75"/>
      <c r="PSB80" s="75"/>
      <c r="PSC80" s="75"/>
      <c r="PSD80" s="75"/>
      <c r="PSE80" s="75"/>
      <c r="PSF80" s="75"/>
      <c r="PSG80" s="75"/>
      <c r="PSH80" s="75"/>
      <c r="PSI80" s="75"/>
      <c r="PSJ80" s="75"/>
      <c r="PSK80" s="75"/>
      <c r="PSL80" s="75"/>
      <c r="PSM80" s="75"/>
      <c r="PSN80" s="75"/>
      <c r="PSO80" s="75"/>
      <c r="PSP80" s="75"/>
      <c r="PSQ80" s="75"/>
      <c r="PSR80" s="75"/>
      <c r="PSS80" s="75"/>
      <c r="PST80" s="75"/>
      <c r="PSU80" s="75"/>
      <c r="PSV80" s="75"/>
      <c r="PSW80" s="75"/>
      <c r="PSX80" s="75"/>
      <c r="PSY80" s="75"/>
      <c r="PSZ80" s="75"/>
      <c r="PTA80" s="75"/>
      <c r="PTB80" s="75"/>
      <c r="PTC80" s="75"/>
      <c r="PTD80" s="75"/>
      <c r="PTE80" s="75"/>
      <c r="PTF80" s="75"/>
      <c r="PTG80" s="75"/>
      <c r="PTH80" s="75"/>
      <c r="PTI80" s="75"/>
      <c r="PTJ80" s="75"/>
      <c r="PTK80" s="75"/>
      <c r="PTL80" s="75"/>
      <c r="PTM80" s="75"/>
      <c r="PTN80" s="75"/>
      <c r="PTO80" s="75"/>
      <c r="PTP80" s="75"/>
      <c r="PTQ80" s="75"/>
      <c r="PTR80" s="75"/>
      <c r="PTS80" s="75"/>
      <c r="PTT80" s="75"/>
      <c r="PTU80" s="75"/>
      <c r="PTV80" s="75"/>
      <c r="PTW80" s="75"/>
      <c r="PTX80" s="75"/>
      <c r="PTY80" s="75"/>
      <c r="PTZ80" s="75"/>
      <c r="PUA80" s="75"/>
      <c r="PUB80" s="75"/>
      <c r="PUC80" s="75"/>
      <c r="PUD80" s="75"/>
      <c r="PUE80" s="75"/>
      <c r="PUF80" s="75"/>
      <c r="PUG80" s="75"/>
      <c r="PUH80" s="75"/>
      <c r="PUI80" s="75"/>
      <c r="PUJ80" s="75"/>
      <c r="PUK80" s="75"/>
      <c r="PUL80" s="75"/>
      <c r="PUM80" s="75"/>
      <c r="PUN80" s="75"/>
      <c r="PUO80" s="75"/>
      <c r="PUP80" s="75"/>
      <c r="PUQ80" s="75"/>
      <c r="PUR80" s="75"/>
      <c r="PUS80" s="75"/>
      <c r="PUT80" s="75"/>
      <c r="PUU80" s="75"/>
      <c r="PUV80" s="75"/>
      <c r="PUW80" s="75"/>
      <c r="PUX80" s="75"/>
      <c r="PUY80" s="75"/>
      <c r="PUZ80" s="75"/>
      <c r="PVA80" s="75"/>
      <c r="PVB80" s="75"/>
      <c r="PVC80" s="75"/>
      <c r="PVD80" s="75"/>
      <c r="PVE80" s="75"/>
      <c r="PVF80" s="75"/>
      <c r="PVG80" s="75"/>
      <c r="PVH80" s="75"/>
      <c r="PVI80" s="75"/>
      <c r="PVJ80" s="75"/>
      <c r="PVK80" s="75"/>
      <c r="PVL80" s="75"/>
      <c r="PVM80" s="75"/>
      <c r="PVN80" s="75"/>
      <c r="PVO80" s="75"/>
      <c r="PVP80" s="75"/>
      <c r="PVQ80" s="75"/>
      <c r="PVR80" s="75"/>
      <c r="PVS80" s="75"/>
      <c r="PVT80" s="75"/>
      <c r="PVU80" s="75"/>
      <c r="PVV80" s="75"/>
      <c r="PVW80" s="75"/>
      <c r="PVX80" s="75"/>
      <c r="PVY80" s="75"/>
      <c r="PVZ80" s="75"/>
      <c r="PWA80" s="75"/>
      <c r="PWB80" s="75"/>
      <c r="PWC80" s="75"/>
      <c r="PWD80" s="75"/>
      <c r="PWE80" s="75"/>
      <c r="PWF80" s="75"/>
      <c r="PWG80" s="75"/>
      <c r="PWH80" s="75"/>
      <c r="PWI80" s="75"/>
      <c r="PWJ80" s="75"/>
      <c r="PWK80" s="75"/>
      <c r="PWL80" s="75"/>
      <c r="PWM80" s="75"/>
      <c r="PWN80" s="75"/>
      <c r="PWO80" s="75"/>
      <c r="PWP80" s="75"/>
      <c r="PWQ80" s="75"/>
      <c r="PWR80" s="75"/>
      <c r="PWS80" s="75"/>
      <c r="PWT80" s="75"/>
      <c r="PWU80" s="75"/>
      <c r="PWV80" s="75"/>
      <c r="PWW80" s="75"/>
      <c r="PWX80" s="75"/>
      <c r="PWY80" s="75"/>
      <c r="PWZ80" s="75"/>
      <c r="PXA80" s="75"/>
      <c r="PXB80" s="75"/>
      <c r="PXC80" s="75"/>
      <c r="PXD80" s="75"/>
      <c r="PXE80" s="75"/>
      <c r="PXF80" s="75"/>
      <c r="PXG80" s="75"/>
      <c r="PXH80" s="75"/>
      <c r="PXI80" s="75"/>
      <c r="PXJ80" s="75"/>
      <c r="PXK80" s="75"/>
      <c r="PXL80" s="75"/>
      <c r="PXM80" s="75"/>
      <c r="PXN80" s="75"/>
      <c r="PXO80" s="75"/>
      <c r="PXP80" s="75"/>
      <c r="PXQ80" s="75"/>
      <c r="PXR80" s="75"/>
      <c r="PXS80" s="75"/>
      <c r="PXT80" s="75"/>
      <c r="PXU80" s="75"/>
      <c r="PXV80" s="75"/>
      <c r="PXW80" s="75"/>
      <c r="PXX80" s="75"/>
      <c r="PXY80" s="75"/>
      <c r="PXZ80" s="75"/>
      <c r="PYA80" s="75"/>
      <c r="PYB80" s="75"/>
      <c r="PYC80" s="75"/>
      <c r="PYD80" s="75"/>
      <c r="PYE80" s="75"/>
      <c r="PYF80" s="75"/>
      <c r="PYG80" s="75"/>
      <c r="PYH80" s="75"/>
      <c r="PYI80" s="75"/>
      <c r="PYJ80" s="75"/>
      <c r="PYK80" s="75"/>
      <c r="PYL80" s="75"/>
      <c r="PYM80" s="75"/>
      <c r="PYN80" s="75"/>
      <c r="PYO80" s="75"/>
      <c r="PYP80" s="75"/>
      <c r="PYQ80" s="75"/>
      <c r="PYR80" s="75"/>
      <c r="PYS80" s="75"/>
      <c r="PYT80" s="75"/>
      <c r="PYU80" s="75"/>
      <c r="PYV80" s="75"/>
      <c r="PYW80" s="75"/>
      <c r="PYX80" s="75"/>
      <c r="PYY80" s="75"/>
      <c r="PYZ80" s="75"/>
      <c r="PZA80" s="75"/>
      <c r="PZB80" s="75"/>
      <c r="PZC80" s="75"/>
      <c r="PZD80" s="75"/>
      <c r="PZE80" s="75"/>
      <c r="PZF80" s="75"/>
      <c r="PZG80" s="75"/>
      <c r="PZH80" s="75"/>
      <c r="PZI80" s="75"/>
      <c r="PZJ80" s="75"/>
      <c r="PZK80" s="75"/>
      <c r="PZL80" s="75"/>
      <c r="PZM80" s="75"/>
      <c r="PZN80" s="75"/>
      <c r="PZO80" s="75"/>
      <c r="PZP80" s="75"/>
      <c r="PZQ80" s="75"/>
      <c r="PZR80" s="75"/>
      <c r="PZS80" s="75"/>
      <c r="PZT80" s="75"/>
      <c r="PZU80" s="75"/>
      <c r="PZV80" s="75"/>
      <c r="PZW80" s="75"/>
      <c r="PZX80" s="75"/>
      <c r="PZY80" s="75"/>
      <c r="PZZ80" s="75"/>
      <c r="QAA80" s="75"/>
      <c r="QAB80" s="75"/>
      <c r="QAC80" s="75"/>
      <c r="QAD80" s="75"/>
      <c r="QAE80" s="75"/>
      <c r="QAF80" s="75"/>
      <c r="QAG80" s="75"/>
      <c r="QAH80" s="75"/>
      <c r="QAI80" s="75"/>
      <c r="QAJ80" s="75"/>
      <c r="QAK80" s="75"/>
      <c r="QAL80" s="75"/>
      <c r="QAM80" s="75"/>
      <c r="QAN80" s="75"/>
      <c r="QAO80" s="75"/>
      <c r="QAP80" s="75"/>
      <c r="QAQ80" s="75"/>
      <c r="QAR80" s="75"/>
      <c r="QAS80" s="75"/>
      <c r="QAT80" s="75"/>
      <c r="QAU80" s="75"/>
      <c r="QAV80" s="75"/>
      <c r="QAW80" s="75"/>
      <c r="QAX80" s="75"/>
      <c r="QAY80" s="75"/>
      <c r="QAZ80" s="75"/>
      <c r="QBA80" s="75"/>
      <c r="QBB80" s="75"/>
      <c r="QBC80" s="75"/>
      <c r="QBD80" s="75"/>
      <c r="QBE80" s="75"/>
      <c r="QBF80" s="75"/>
      <c r="QBG80" s="75"/>
      <c r="QBH80" s="75"/>
      <c r="QBI80" s="75"/>
      <c r="QBJ80" s="75"/>
      <c r="QBK80" s="75"/>
      <c r="QBL80" s="75"/>
      <c r="QBM80" s="75"/>
      <c r="QBN80" s="75"/>
      <c r="QBO80" s="75"/>
      <c r="QBP80" s="75"/>
      <c r="QBQ80" s="75"/>
      <c r="QBR80" s="75"/>
      <c r="QBS80" s="75"/>
      <c r="QBT80" s="75"/>
      <c r="QBU80" s="75"/>
      <c r="QBV80" s="75"/>
      <c r="QBW80" s="75"/>
      <c r="QBX80" s="75"/>
      <c r="QBY80" s="75"/>
      <c r="QBZ80" s="75"/>
      <c r="QCA80" s="75"/>
      <c r="QCB80" s="75"/>
      <c r="QCC80" s="75"/>
      <c r="QCD80" s="75"/>
      <c r="QCE80" s="75"/>
      <c r="QCF80" s="75"/>
      <c r="QCG80" s="75"/>
      <c r="QCH80" s="75"/>
      <c r="QCI80" s="75"/>
      <c r="QCJ80" s="75"/>
      <c r="QCK80" s="75"/>
      <c r="QCL80" s="75"/>
      <c r="QCM80" s="75"/>
      <c r="QCN80" s="75"/>
      <c r="QCO80" s="75"/>
      <c r="QCP80" s="75"/>
      <c r="QCQ80" s="75"/>
      <c r="QCR80" s="75"/>
      <c r="QCS80" s="75"/>
      <c r="QCT80" s="75"/>
      <c r="QCU80" s="75"/>
      <c r="QCV80" s="75"/>
      <c r="QCW80" s="75"/>
      <c r="QCX80" s="75"/>
      <c r="QCY80" s="75"/>
      <c r="QCZ80" s="75"/>
      <c r="QDA80" s="75"/>
      <c r="QDB80" s="75"/>
      <c r="QDC80" s="75"/>
      <c r="QDD80" s="75"/>
      <c r="QDE80" s="75"/>
      <c r="QDF80" s="75"/>
      <c r="QDG80" s="75"/>
      <c r="QDH80" s="75"/>
      <c r="QDI80" s="75"/>
      <c r="QDJ80" s="75"/>
      <c r="QDK80" s="75"/>
      <c r="QDL80" s="75"/>
      <c r="QDM80" s="75"/>
      <c r="QDN80" s="75"/>
      <c r="QDO80" s="75"/>
      <c r="QDP80" s="75"/>
      <c r="QDQ80" s="75"/>
      <c r="QDR80" s="75"/>
      <c r="QDS80" s="75"/>
      <c r="QDT80" s="75"/>
      <c r="QDU80" s="75"/>
      <c r="QDV80" s="75"/>
      <c r="QDW80" s="75"/>
      <c r="QDX80" s="75"/>
      <c r="QDY80" s="75"/>
      <c r="QDZ80" s="75"/>
      <c r="QEA80" s="75"/>
      <c r="QEB80" s="75"/>
      <c r="QEC80" s="75"/>
      <c r="QED80" s="75"/>
      <c r="QEE80" s="75"/>
      <c r="QEF80" s="75"/>
      <c r="QEG80" s="75"/>
      <c r="QEH80" s="75"/>
      <c r="QEI80" s="75"/>
      <c r="QEJ80" s="75"/>
      <c r="QEK80" s="75"/>
      <c r="QEL80" s="75"/>
      <c r="QEM80" s="75"/>
      <c r="QEN80" s="75"/>
      <c r="QEO80" s="75"/>
      <c r="QEP80" s="75"/>
      <c r="QEQ80" s="75"/>
      <c r="QER80" s="75"/>
      <c r="QES80" s="75"/>
      <c r="QET80" s="75"/>
      <c r="QEU80" s="75"/>
      <c r="QEV80" s="75"/>
      <c r="QEW80" s="75"/>
      <c r="QEX80" s="75"/>
      <c r="QEY80" s="75"/>
      <c r="QEZ80" s="75"/>
      <c r="QFA80" s="75"/>
      <c r="QFB80" s="75"/>
      <c r="QFC80" s="75"/>
      <c r="QFD80" s="75"/>
      <c r="QFE80" s="75"/>
      <c r="QFF80" s="75"/>
      <c r="QFG80" s="75"/>
      <c r="QFH80" s="75"/>
      <c r="QFI80" s="75"/>
      <c r="QFJ80" s="75"/>
      <c r="QFK80" s="75"/>
      <c r="QFL80" s="75"/>
      <c r="QFM80" s="75"/>
      <c r="QFN80" s="75"/>
      <c r="QFO80" s="75"/>
      <c r="QFP80" s="75"/>
      <c r="QFQ80" s="75"/>
      <c r="QFR80" s="75"/>
      <c r="QFS80" s="75"/>
      <c r="QFT80" s="75"/>
      <c r="QFU80" s="75"/>
      <c r="QFV80" s="75"/>
      <c r="QFW80" s="75"/>
      <c r="QFX80" s="75"/>
      <c r="QFY80" s="75"/>
      <c r="QFZ80" s="75"/>
      <c r="QGA80" s="75"/>
      <c r="QGB80" s="75"/>
      <c r="QGC80" s="75"/>
      <c r="QGD80" s="75"/>
      <c r="QGE80" s="75"/>
      <c r="QGF80" s="75"/>
      <c r="QGG80" s="75"/>
      <c r="QGH80" s="75"/>
      <c r="QGI80" s="75"/>
      <c r="QGJ80" s="75"/>
      <c r="QGK80" s="75"/>
      <c r="QGL80" s="75"/>
      <c r="QGM80" s="75"/>
      <c r="QGN80" s="75"/>
      <c r="QGO80" s="75"/>
      <c r="QGP80" s="75"/>
      <c r="QGQ80" s="75"/>
      <c r="QGR80" s="75"/>
      <c r="QGS80" s="75"/>
      <c r="QGT80" s="75"/>
      <c r="QGU80" s="75"/>
      <c r="QGV80" s="75"/>
      <c r="QGW80" s="75"/>
      <c r="QGX80" s="75"/>
      <c r="QGY80" s="75"/>
      <c r="QGZ80" s="75"/>
      <c r="QHA80" s="75"/>
      <c r="QHB80" s="75"/>
      <c r="QHC80" s="75"/>
      <c r="QHD80" s="75"/>
      <c r="QHE80" s="75"/>
      <c r="QHF80" s="75"/>
      <c r="QHG80" s="75"/>
      <c r="QHH80" s="75"/>
      <c r="QHI80" s="75"/>
      <c r="QHJ80" s="75"/>
      <c r="QHK80" s="75"/>
      <c r="QHL80" s="75"/>
      <c r="QHM80" s="75"/>
      <c r="QHN80" s="75"/>
      <c r="QHO80" s="75"/>
      <c r="QHP80" s="75"/>
      <c r="QHQ80" s="75"/>
      <c r="QHR80" s="75"/>
      <c r="QHS80" s="75"/>
      <c r="QHT80" s="75"/>
      <c r="QHU80" s="75"/>
      <c r="QHV80" s="75"/>
      <c r="QHW80" s="75"/>
      <c r="QHX80" s="75"/>
      <c r="QHY80" s="75"/>
      <c r="QHZ80" s="75"/>
      <c r="QIA80" s="75"/>
      <c r="QIB80" s="75"/>
      <c r="QIC80" s="75"/>
      <c r="QID80" s="75"/>
      <c r="QIE80" s="75"/>
      <c r="QIF80" s="75"/>
      <c r="QIG80" s="75"/>
      <c r="QIH80" s="75"/>
      <c r="QII80" s="75"/>
      <c r="QIJ80" s="75"/>
      <c r="QIK80" s="75"/>
      <c r="QIL80" s="75"/>
      <c r="QIM80" s="75"/>
      <c r="QIN80" s="75"/>
      <c r="QIO80" s="75"/>
      <c r="QIP80" s="75"/>
      <c r="QIQ80" s="75"/>
      <c r="QIR80" s="75"/>
      <c r="QIS80" s="75"/>
      <c r="QIT80" s="75"/>
      <c r="QIU80" s="75"/>
      <c r="QIV80" s="75"/>
      <c r="QIW80" s="75"/>
      <c r="QIX80" s="75"/>
      <c r="QIY80" s="75"/>
      <c r="QIZ80" s="75"/>
      <c r="QJA80" s="75"/>
      <c r="QJB80" s="75"/>
      <c r="QJC80" s="75"/>
      <c r="QJD80" s="75"/>
      <c r="QJE80" s="75"/>
      <c r="QJF80" s="75"/>
      <c r="QJG80" s="75"/>
      <c r="QJH80" s="75"/>
      <c r="QJI80" s="75"/>
      <c r="QJJ80" s="75"/>
      <c r="QJK80" s="75"/>
      <c r="QJL80" s="75"/>
      <c r="QJM80" s="75"/>
      <c r="QJN80" s="75"/>
      <c r="QJO80" s="75"/>
      <c r="QJP80" s="75"/>
      <c r="QJQ80" s="75"/>
      <c r="QJR80" s="75"/>
      <c r="QJS80" s="75"/>
      <c r="QJT80" s="75"/>
      <c r="QJU80" s="75"/>
      <c r="QJV80" s="75"/>
      <c r="QJW80" s="75"/>
      <c r="QJX80" s="75"/>
      <c r="QJY80" s="75"/>
      <c r="QJZ80" s="75"/>
      <c r="QKA80" s="75"/>
      <c r="QKB80" s="75"/>
      <c r="QKC80" s="75"/>
      <c r="QKD80" s="75"/>
      <c r="QKE80" s="75"/>
      <c r="QKF80" s="75"/>
      <c r="QKG80" s="75"/>
      <c r="QKH80" s="75"/>
      <c r="QKI80" s="75"/>
      <c r="QKJ80" s="75"/>
      <c r="QKK80" s="75"/>
      <c r="QKL80" s="75"/>
      <c r="QKM80" s="75"/>
      <c r="QKN80" s="75"/>
      <c r="QKO80" s="75"/>
      <c r="QKP80" s="75"/>
      <c r="QKQ80" s="75"/>
      <c r="QKR80" s="75"/>
      <c r="QKS80" s="75"/>
      <c r="QKT80" s="75"/>
      <c r="QKU80" s="75"/>
      <c r="QKV80" s="75"/>
      <c r="QKW80" s="75"/>
      <c r="QKX80" s="75"/>
      <c r="QKY80" s="75"/>
      <c r="QKZ80" s="75"/>
      <c r="QLA80" s="75"/>
      <c r="QLB80" s="75"/>
      <c r="QLC80" s="75"/>
      <c r="QLD80" s="75"/>
      <c r="QLE80" s="75"/>
      <c r="QLF80" s="75"/>
      <c r="QLG80" s="75"/>
      <c r="QLH80" s="75"/>
      <c r="QLI80" s="75"/>
      <c r="QLJ80" s="75"/>
      <c r="QLK80" s="75"/>
      <c r="QLL80" s="75"/>
      <c r="QLM80" s="75"/>
      <c r="QLN80" s="75"/>
      <c r="QLO80" s="75"/>
      <c r="QLP80" s="75"/>
      <c r="QLQ80" s="75"/>
      <c r="QLR80" s="75"/>
      <c r="QLS80" s="75"/>
      <c r="QLT80" s="75"/>
      <c r="QLU80" s="75"/>
      <c r="QLV80" s="75"/>
      <c r="QLW80" s="75"/>
      <c r="QLX80" s="75"/>
      <c r="QLY80" s="75"/>
      <c r="QLZ80" s="75"/>
      <c r="QMA80" s="75"/>
      <c r="QMB80" s="75"/>
      <c r="QMC80" s="75"/>
      <c r="QMD80" s="75"/>
      <c r="QME80" s="75"/>
      <c r="QMF80" s="75"/>
      <c r="QMG80" s="75"/>
      <c r="QMH80" s="75"/>
      <c r="QMI80" s="75"/>
      <c r="QMJ80" s="75"/>
      <c r="QMK80" s="75"/>
      <c r="QML80" s="75"/>
      <c r="QMM80" s="75"/>
      <c r="QMN80" s="75"/>
      <c r="QMO80" s="75"/>
      <c r="QMP80" s="75"/>
      <c r="QMQ80" s="75"/>
      <c r="QMR80" s="75"/>
      <c r="QMS80" s="75"/>
      <c r="QMT80" s="75"/>
      <c r="QMU80" s="75"/>
      <c r="QMV80" s="75"/>
      <c r="QMW80" s="75"/>
      <c r="QMX80" s="75"/>
      <c r="QMY80" s="75"/>
      <c r="QMZ80" s="75"/>
      <c r="QNA80" s="75"/>
      <c r="QNB80" s="75"/>
      <c r="QNC80" s="75"/>
      <c r="QND80" s="75"/>
      <c r="QNE80" s="75"/>
      <c r="QNF80" s="75"/>
      <c r="QNG80" s="75"/>
      <c r="QNH80" s="75"/>
      <c r="QNI80" s="75"/>
      <c r="QNJ80" s="75"/>
      <c r="QNK80" s="75"/>
      <c r="QNL80" s="75"/>
      <c r="QNM80" s="75"/>
      <c r="QNN80" s="75"/>
      <c r="QNO80" s="75"/>
      <c r="QNP80" s="75"/>
      <c r="QNQ80" s="75"/>
      <c r="QNR80" s="75"/>
      <c r="QNS80" s="75"/>
      <c r="QNT80" s="75"/>
      <c r="QNU80" s="75"/>
      <c r="QNV80" s="75"/>
      <c r="QNW80" s="75"/>
      <c r="QNX80" s="75"/>
      <c r="QNY80" s="75"/>
      <c r="QNZ80" s="75"/>
      <c r="QOA80" s="75"/>
      <c r="QOB80" s="75"/>
      <c r="QOC80" s="75"/>
      <c r="QOD80" s="75"/>
      <c r="QOE80" s="75"/>
      <c r="QOF80" s="75"/>
      <c r="QOG80" s="75"/>
      <c r="QOH80" s="75"/>
      <c r="QOI80" s="75"/>
      <c r="QOJ80" s="75"/>
      <c r="QOK80" s="75"/>
      <c r="QOL80" s="75"/>
      <c r="QOM80" s="75"/>
      <c r="QON80" s="75"/>
      <c r="QOO80" s="75"/>
      <c r="QOP80" s="75"/>
      <c r="QOQ80" s="75"/>
      <c r="QOR80" s="75"/>
      <c r="QOS80" s="75"/>
      <c r="QOT80" s="75"/>
      <c r="QOU80" s="75"/>
      <c r="QOV80" s="75"/>
      <c r="QOW80" s="75"/>
      <c r="QOX80" s="75"/>
      <c r="QOY80" s="75"/>
      <c r="QOZ80" s="75"/>
      <c r="QPA80" s="75"/>
      <c r="QPB80" s="75"/>
      <c r="QPC80" s="75"/>
      <c r="QPD80" s="75"/>
      <c r="QPE80" s="75"/>
      <c r="QPF80" s="75"/>
      <c r="QPG80" s="75"/>
      <c r="QPH80" s="75"/>
      <c r="QPI80" s="75"/>
      <c r="QPJ80" s="75"/>
      <c r="QPK80" s="75"/>
      <c r="QPL80" s="75"/>
      <c r="QPM80" s="75"/>
      <c r="QPN80" s="75"/>
      <c r="QPO80" s="75"/>
      <c r="QPP80" s="75"/>
      <c r="QPQ80" s="75"/>
      <c r="QPR80" s="75"/>
      <c r="QPS80" s="75"/>
      <c r="QPT80" s="75"/>
      <c r="QPU80" s="75"/>
      <c r="QPV80" s="75"/>
      <c r="QPW80" s="75"/>
      <c r="QPX80" s="75"/>
      <c r="QPY80" s="75"/>
      <c r="QPZ80" s="75"/>
      <c r="QQA80" s="75"/>
      <c r="QQB80" s="75"/>
      <c r="QQC80" s="75"/>
      <c r="QQD80" s="75"/>
      <c r="QQE80" s="75"/>
      <c r="QQF80" s="75"/>
      <c r="QQG80" s="75"/>
      <c r="QQH80" s="75"/>
      <c r="QQI80" s="75"/>
      <c r="QQJ80" s="75"/>
      <c r="QQK80" s="75"/>
      <c r="QQL80" s="75"/>
      <c r="QQM80" s="75"/>
      <c r="QQN80" s="75"/>
      <c r="QQO80" s="75"/>
      <c r="QQP80" s="75"/>
      <c r="QQQ80" s="75"/>
      <c r="QQR80" s="75"/>
      <c r="QQS80" s="75"/>
      <c r="QQT80" s="75"/>
      <c r="QQU80" s="75"/>
      <c r="QQV80" s="75"/>
      <c r="QQW80" s="75"/>
      <c r="QQX80" s="75"/>
      <c r="QQY80" s="75"/>
      <c r="QQZ80" s="75"/>
      <c r="QRA80" s="75"/>
      <c r="QRB80" s="75"/>
      <c r="QRC80" s="75"/>
      <c r="QRD80" s="75"/>
      <c r="QRE80" s="75"/>
      <c r="QRF80" s="75"/>
      <c r="QRG80" s="75"/>
      <c r="QRH80" s="75"/>
      <c r="QRI80" s="75"/>
      <c r="QRJ80" s="75"/>
      <c r="QRK80" s="75"/>
      <c r="QRL80" s="75"/>
      <c r="QRM80" s="75"/>
      <c r="QRN80" s="75"/>
      <c r="QRO80" s="75"/>
      <c r="QRP80" s="75"/>
      <c r="QRQ80" s="75"/>
      <c r="QRR80" s="75"/>
      <c r="QRS80" s="75"/>
      <c r="QRT80" s="75"/>
      <c r="QRU80" s="75"/>
      <c r="QRV80" s="75"/>
      <c r="QRW80" s="75"/>
      <c r="QRX80" s="75"/>
      <c r="QRY80" s="75"/>
      <c r="QRZ80" s="75"/>
      <c r="QSA80" s="75"/>
      <c r="QSB80" s="75"/>
      <c r="QSC80" s="75"/>
      <c r="QSD80" s="75"/>
      <c r="QSE80" s="75"/>
      <c r="QSF80" s="75"/>
      <c r="QSG80" s="75"/>
      <c r="QSH80" s="75"/>
      <c r="QSI80" s="75"/>
      <c r="QSJ80" s="75"/>
      <c r="QSK80" s="75"/>
      <c r="QSL80" s="75"/>
      <c r="QSM80" s="75"/>
      <c r="QSN80" s="75"/>
      <c r="QSO80" s="75"/>
      <c r="QSP80" s="75"/>
      <c r="QSQ80" s="75"/>
      <c r="QSR80" s="75"/>
      <c r="QSS80" s="75"/>
      <c r="QST80" s="75"/>
      <c r="QSU80" s="75"/>
      <c r="QSV80" s="75"/>
      <c r="QSW80" s="75"/>
      <c r="QSX80" s="75"/>
      <c r="QSY80" s="75"/>
      <c r="QSZ80" s="75"/>
      <c r="QTA80" s="75"/>
      <c r="QTB80" s="75"/>
      <c r="QTC80" s="75"/>
      <c r="QTD80" s="75"/>
      <c r="QTE80" s="75"/>
      <c r="QTF80" s="75"/>
      <c r="QTG80" s="75"/>
      <c r="QTH80" s="75"/>
      <c r="QTI80" s="75"/>
      <c r="QTJ80" s="75"/>
      <c r="QTK80" s="75"/>
      <c r="QTL80" s="75"/>
      <c r="QTM80" s="75"/>
      <c r="QTN80" s="75"/>
      <c r="QTO80" s="75"/>
      <c r="QTP80" s="75"/>
      <c r="QTQ80" s="75"/>
      <c r="QTR80" s="75"/>
      <c r="QTS80" s="75"/>
      <c r="QTT80" s="75"/>
      <c r="QTU80" s="75"/>
      <c r="QTV80" s="75"/>
      <c r="QTW80" s="75"/>
      <c r="QTX80" s="75"/>
      <c r="QTY80" s="75"/>
      <c r="QTZ80" s="75"/>
      <c r="QUA80" s="75"/>
      <c r="QUB80" s="75"/>
      <c r="QUC80" s="75"/>
      <c r="QUD80" s="75"/>
      <c r="QUE80" s="75"/>
      <c r="QUF80" s="75"/>
      <c r="QUG80" s="75"/>
      <c r="QUH80" s="75"/>
      <c r="QUI80" s="75"/>
      <c r="QUJ80" s="75"/>
      <c r="QUK80" s="75"/>
      <c r="QUL80" s="75"/>
      <c r="QUM80" s="75"/>
      <c r="QUN80" s="75"/>
      <c r="QUO80" s="75"/>
      <c r="QUP80" s="75"/>
      <c r="QUQ80" s="75"/>
      <c r="QUR80" s="75"/>
      <c r="QUS80" s="75"/>
      <c r="QUT80" s="75"/>
      <c r="QUU80" s="75"/>
      <c r="QUV80" s="75"/>
      <c r="QUW80" s="75"/>
      <c r="QUX80" s="75"/>
      <c r="QUY80" s="75"/>
      <c r="QUZ80" s="75"/>
      <c r="QVA80" s="75"/>
      <c r="QVB80" s="75"/>
      <c r="QVC80" s="75"/>
      <c r="QVD80" s="75"/>
      <c r="QVE80" s="75"/>
      <c r="QVF80" s="75"/>
      <c r="QVG80" s="75"/>
      <c r="QVH80" s="75"/>
      <c r="QVI80" s="75"/>
      <c r="QVJ80" s="75"/>
      <c r="QVK80" s="75"/>
      <c r="QVL80" s="75"/>
      <c r="QVM80" s="75"/>
      <c r="QVN80" s="75"/>
      <c r="QVO80" s="75"/>
      <c r="QVP80" s="75"/>
      <c r="QVQ80" s="75"/>
      <c r="QVR80" s="75"/>
      <c r="QVS80" s="75"/>
      <c r="QVT80" s="75"/>
      <c r="QVU80" s="75"/>
      <c r="QVV80" s="75"/>
      <c r="QVW80" s="75"/>
      <c r="QVX80" s="75"/>
      <c r="QVY80" s="75"/>
      <c r="QVZ80" s="75"/>
      <c r="QWA80" s="75"/>
      <c r="QWB80" s="75"/>
      <c r="QWC80" s="75"/>
      <c r="QWD80" s="75"/>
      <c r="QWE80" s="75"/>
      <c r="QWF80" s="75"/>
      <c r="QWG80" s="75"/>
      <c r="QWH80" s="75"/>
      <c r="QWI80" s="75"/>
      <c r="QWJ80" s="75"/>
      <c r="QWK80" s="75"/>
      <c r="QWL80" s="75"/>
      <c r="QWM80" s="75"/>
      <c r="QWN80" s="75"/>
      <c r="QWO80" s="75"/>
      <c r="QWP80" s="75"/>
      <c r="QWQ80" s="75"/>
      <c r="QWR80" s="75"/>
      <c r="QWS80" s="75"/>
      <c r="QWT80" s="75"/>
      <c r="QWU80" s="75"/>
      <c r="QWV80" s="75"/>
      <c r="QWW80" s="75"/>
      <c r="QWX80" s="75"/>
      <c r="QWY80" s="75"/>
      <c r="QWZ80" s="75"/>
      <c r="QXA80" s="75"/>
      <c r="QXB80" s="75"/>
      <c r="QXC80" s="75"/>
      <c r="QXD80" s="75"/>
      <c r="QXE80" s="75"/>
      <c r="QXF80" s="75"/>
      <c r="QXG80" s="75"/>
      <c r="QXH80" s="75"/>
      <c r="QXI80" s="75"/>
      <c r="QXJ80" s="75"/>
      <c r="QXK80" s="75"/>
      <c r="QXL80" s="75"/>
      <c r="QXM80" s="75"/>
      <c r="QXN80" s="75"/>
      <c r="QXO80" s="75"/>
      <c r="QXP80" s="75"/>
      <c r="QXQ80" s="75"/>
      <c r="QXR80" s="75"/>
      <c r="QXS80" s="75"/>
      <c r="QXT80" s="75"/>
      <c r="QXU80" s="75"/>
      <c r="QXV80" s="75"/>
      <c r="QXW80" s="75"/>
      <c r="QXX80" s="75"/>
      <c r="QXY80" s="75"/>
      <c r="QXZ80" s="75"/>
      <c r="QYA80" s="75"/>
      <c r="QYB80" s="75"/>
      <c r="QYC80" s="75"/>
      <c r="QYD80" s="75"/>
      <c r="QYE80" s="75"/>
      <c r="QYF80" s="75"/>
      <c r="QYG80" s="75"/>
      <c r="QYH80" s="75"/>
      <c r="QYI80" s="75"/>
      <c r="QYJ80" s="75"/>
      <c r="QYK80" s="75"/>
      <c r="QYL80" s="75"/>
      <c r="QYM80" s="75"/>
      <c r="QYN80" s="75"/>
      <c r="QYO80" s="75"/>
      <c r="QYP80" s="75"/>
      <c r="QYQ80" s="75"/>
      <c r="QYR80" s="75"/>
      <c r="QYS80" s="75"/>
      <c r="QYT80" s="75"/>
      <c r="QYU80" s="75"/>
      <c r="QYV80" s="75"/>
      <c r="QYW80" s="75"/>
      <c r="QYX80" s="75"/>
      <c r="QYY80" s="75"/>
      <c r="QYZ80" s="75"/>
      <c r="QZA80" s="75"/>
      <c r="QZB80" s="75"/>
      <c r="QZC80" s="75"/>
      <c r="QZD80" s="75"/>
      <c r="QZE80" s="75"/>
      <c r="QZF80" s="75"/>
      <c r="QZG80" s="75"/>
      <c r="QZH80" s="75"/>
      <c r="QZI80" s="75"/>
      <c r="QZJ80" s="75"/>
      <c r="QZK80" s="75"/>
      <c r="QZL80" s="75"/>
      <c r="QZM80" s="75"/>
      <c r="QZN80" s="75"/>
      <c r="QZO80" s="75"/>
      <c r="QZP80" s="75"/>
      <c r="QZQ80" s="75"/>
      <c r="QZR80" s="75"/>
      <c r="QZS80" s="75"/>
      <c r="QZT80" s="75"/>
      <c r="QZU80" s="75"/>
      <c r="QZV80" s="75"/>
      <c r="QZW80" s="75"/>
      <c r="QZX80" s="75"/>
      <c r="QZY80" s="75"/>
      <c r="QZZ80" s="75"/>
      <c r="RAA80" s="75"/>
      <c r="RAB80" s="75"/>
      <c r="RAC80" s="75"/>
      <c r="RAD80" s="75"/>
      <c r="RAE80" s="75"/>
      <c r="RAF80" s="75"/>
      <c r="RAG80" s="75"/>
      <c r="RAH80" s="75"/>
      <c r="RAI80" s="75"/>
      <c r="RAJ80" s="75"/>
      <c r="RAK80" s="75"/>
      <c r="RAL80" s="75"/>
      <c r="RAM80" s="75"/>
      <c r="RAN80" s="75"/>
      <c r="RAO80" s="75"/>
      <c r="RAP80" s="75"/>
      <c r="RAQ80" s="75"/>
      <c r="RAR80" s="75"/>
      <c r="RAS80" s="75"/>
      <c r="RAT80" s="75"/>
      <c r="RAU80" s="75"/>
      <c r="RAV80" s="75"/>
      <c r="RAW80" s="75"/>
      <c r="RAX80" s="75"/>
      <c r="RAY80" s="75"/>
      <c r="RAZ80" s="75"/>
      <c r="RBA80" s="75"/>
      <c r="RBB80" s="75"/>
      <c r="RBC80" s="75"/>
      <c r="RBD80" s="75"/>
      <c r="RBE80" s="75"/>
      <c r="RBF80" s="75"/>
      <c r="RBG80" s="75"/>
      <c r="RBH80" s="75"/>
      <c r="RBI80" s="75"/>
      <c r="RBJ80" s="75"/>
      <c r="RBK80" s="75"/>
      <c r="RBL80" s="75"/>
      <c r="RBM80" s="75"/>
      <c r="RBN80" s="75"/>
      <c r="RBO80" s="75"/>
      <c r="RBP80" s="75"/>
      <c r="RBQ80" s="75"/>
      <c r="RBR80" s="75"/>
      <c r="RBS80" s="75"/>
      <c r="RBT80" s="75"/>
      <c r="RBU80" s="75"/>
      <c r="RBV80" s="75"/>
      <c r="RBW80" s="75"/>
      <c r="RBX80" s="75"/>
      <c r="RBY80" s="75"/>
      <c r="RBZ80" s="75"/>
      <c r="RCA80" s="75"/>
      <c r="RCB80" s="75"/>
      <c r="RCC80" s="75"/>
      <c r="RCD80" s="75"/>
      <c r="RCE80" s="75"/>
      <c r="RCF80" s="75"/>
      <c r="RCG80" s="75"/>
      <c r="RCH80" s="75"/>
      <c r="RCI80" s="75"/>
      <c r="RCJ80" s="75"/>
      <c r="RCK80" s="75"/>
      <c r="RCL80" s="75"/>
      <c r="RCM80" s="75"/>
      <c r="RCN80" s="75"/>
      <c r="RCO80" s="75"/>
      <c r="RCP80" s="75"/>
      <c r="RCQ80" s="75"/>
      <c r="RCR80" s="75"/>
      <c r="RCS80" s="75"/>
      <c r="RCT80" s="75"/>
      <c r="RCU80" s="75"/>
      <c r="RCV80" s="75"/>
      <c r="RCW80" s="75"/>
      <c r="RCX80" s="75"/>
      <c r="RCY80" s="75"/>
      <c r="RCZ80" s="75"/>
      <c r="RDA80" s="75"/>
      <c r="RDB80" s="75"/>
      <c r="RDC80" s="75"/>
      <c r="RDD80" s="75"/>
      <c r="RDE80" s="75"/>
      <c r="RDF80" s="75"/>
      <c r="RDG80" s="75"/>
      <c r="RDH80" s="75"/>
      <c r="RDI80" s="75"/>
      <c r="RDJ80" s="75"/>
      <c r="RDK80" s="75"/>
      <c r="RDL80" s="75"/>
      <c r="RDM80" s="75"/>
      <c r="RDN80" s="75"/>
      <c r="RDO80" s="75"/>
      <c r="RDP80" s="75"/>
      <c r="RDQ80" s="75"/>
      <c r="RDR80" s="75"/>
      <c r="RDS80" s="75"/>
      <c r="RDT80" s="75"/>
      <c r="RDU80" s="75"/>
      <c r="RDV80" s="75"/>
      <c r="RDW80" s="75"/>
      <c r="RDX80" s="75"/>
      <c r="RDY80" s="75"/>
      <c r="RDZ80" s="75"/>
      <c r="REA80" s="75"/>
      <c r="REB80" s="75"/>
      <c r="REC80" s="75"/>
      <c r="RED80" s="75"/>
      <c r="REE80" s="75"/>
      <c r="REF80" s="75"/>
      <c r="REG80" s="75"/>
      <c r="REH80" s="75"/>
      <c r="REI80" s="75"/>
      <c r="REJ80" s="75"/>
      <c r="REK80" s="75"/>
      <c r="REL80" s="75"/>
      <c r="REM80" s="75"/>
      <c r="REN80" s="75"/>
      <c r="REO80" s="75"/>
      <c r="REP80" s="75"/>
      <c r="REQ80" s="75"/>
      <c r="RER80" s="75"/>
      <c r="RES80" s="75"/>
      <c r="RET80" s="75"/>
      <c r="REU80" s="75"/>
      <c r="REV80" s="75"/>
      <c r="REW80" s="75"/>
      <c r="REX80" s="75"/>
      <c r="REY80" s="75"/>
      <c r="REZ80" s="75"/>
      <c r="RFA80" s="75"/>
      <c r="RFB80" s="75"/>
      <c r="RFC80" s="75"/>
      <c r="RFD80" s="75"/>
      <c r="RFE80" s="75"/>
      <c r="RFF80" s="75"/>
      <c r="RFG80" s="75"/>
      <c r="RFH80" s="75"/>
      <c r="RFI80" s="75"/>
      <c r="RFJ80" s="75"/>
      <c r="RFK80" s="75"/>
      <c r="RFL80" s="75"/>
      <c r="RFM80" s="75"/>
      <c r="RFN80" s="75"/>
      <c r="RFO80" s="75"/>
      <c r="RFP80" s="75"/>
      <c r="RFQ80" s="75"/>
      <c r="RFR80" s="75"/>
      <c r="RFS80" s="75"/>
      <c r="RFT80" s="75"/>
      <c r="RFU80" s="75"/>
      <c r="RFV80" s="75"/>
      <c r="RFW80" s="75"/>
      <c r="RFX80" s="75"/>
      <c r="RFY80" s="75"/>
      <c r="RFZ80" s="75"/>
      <c r="RGA80" s="75"/>
      <c r="RGB80" s="75"/>
      <c r="RGC80" s="75"/>
      <c r="RGD80" s="75"/>
      <c r="RGE80" s="75"/>
      <c r="RGF80" s="75"/>
      <c r="RGG80" s="75"/>
      <c r="RGH80" s="75"/>
      <c r="RGI80" s="75"/>
      <c r="RGJ80" s="75"/>
      <c r="RGK80" s="75"/>
      <c r="RGL80" s="75"/>
      <c r="RGM80" s="75"/>
      <c r="RGN80" s="75"/>
      <c r="RGO80" s="75"/>
      <c r="RGP80" s="75"/>
      <c r="RGQ80" s="75"/>
      <c r="RGR80" s="75"/>
      <c r="RGS80" s="75"/>
      <c r="RGT80" s="75"/>
      <c r="RGU80" s="75"/>
      <c r="RGV80" s="75"/>
      <c r="RGW80" s="75"/>
      <c r="RGX80" s="75"/>
      <c r="RGY80" s="75"/>
      <c r="RGZ80" s="75"/>
      <c r="RHA80" s="75"/>
      <c r="RHB80" s="75"/>
      <c r="RHC80" s="75"/>
      <c r="RHD80" s="75"/>
      <c r="RHE80" s="75"/>
      <c r="RHF80" s="75"/>
      <c r="RHG80" s="75"/>
      <c r="RHH80" s="75"/>
      <c r="RHI80" s="75"/>
      <c r="RHJ80" s="75"/>
      <c r="RHK80" s="75"/>
      <c r="RHL80" s="75"/>
      <c r="RHM80" s="75"/>
      <c r="RHN80" s="75"/>
      <c r="RHO80" s="75"/>
      <c r="RHP80" s="75"/>
      <c r="RHQ80" s="75"/>
      <c r="RHR80" s="75"/>
      <c r="RHS80" s="75"/>
      <c r="RHT80" s="75"/>
      <c r="RHU80" s="75"/>
      <c r="RHV80" s="75"/>
      <c r="RHW80" s="75"/>
      <c r="RHX80" s="75"/>
      <c r="RHY80" s="75"/>
      <c r="RHZ80" s="75"/>
      <c r="RIA80" s="75"/>
      <c r="RIB80" s="75"/>
      <c r="RIC80" s="75"/>
      <c r="RID80" s="75"/>
      <c r="RIE80" s="75"/>
      <c r="RIF80" s="75"/>
      <c r="RIG80" s="75"/>
      <c r="RIH80" s="75"/>
      <c r="RII80" s="75"/>
      <c r="RIJ80" s="75"/>
      <c r="RIK80" s="75"/>
      <c r="RIL80" s="75"/>
      <c r="RIM80" s="75"/>
      <c r="RIN80" s="75"/>
      <c r="RIO80" s="75"/>
      <c r="RIP80" s="75"/>
      <c r="RIQ80" s="75"/>
      <c r="RIR80" s="75"/>
      <c r="RIS80" s="75"/>
      <c r="RIT80" s="75"/>
      <c r="RIU80" s="75"/>
      <c r="RIV80" s="75"/>
      <c r="RIW80" s="75"/>
      <c r="RIX80" s="75"/>
      <c r="RIY80" s="75"/>
      <c r="RIZ80" s="75"/>
      <c r="RJA80" s="75"/>
      <c r="RJB80" s="75"/>
      <c r="RJC80" s="75"/>
      <c r="RJD80" s="75"/>
      <c r="RJE80" s="75"/>
      <c r="RJF80" s="75"/>
      <c r="RJG80" s="75"/>
      <c r="RJH80" s="75"/>
      <c r="RJI80" s="75"/>
      <c r="RJJ80" s="75"/>
      <c r="RJK80" s="75"/>
      <c r="RJL80" s="75"/>
      <c r="RJM80" s="75"/>
      <c r="RJN80" s="75"/>
      <c r="RJO80" s="75"/>
      <c r="RJP80" s="75"/>
      <c r="RJQ80" s="75"/>
      <c r="RJR80" s="75"/>
      <c r="RJS80" s="75"/>
      <c r="RJT80" s="75"/>
      <c r="RJU80" s="75"/>
      <c r="RJV80" s="75"/>
      <c r="RJW80" s="75"/>
      <c r="RJX80" s="75"/>
      <c r="RJY80" s="75"/>
      <c r="RJZ80" s="75"/>
      <c r="RKA80" s="75"/>
      <c r="RKB80" s="75"/>
      <c r="RKC80" s="75"/>
      <c r="RKD80" s="75"/>
      <c r="RKE80" s="75"/>
      <c r="RKF80" s="75"/>
      <c r="RKG80" s="75"/>
      <c r="RKH80" s="75"/>
      <c r="RKI80" s="75"/>
      <c r="RKJ80" s="75"/>
      <c r="RKK80" s="75"/>
      <c r="RKL80" s="75"/>
      <c r="RKM80" s="75"/>
      <c r="RKN80" s="75"/>
      <c r="RKO80" s="75"/>
      <c r="RKP80" s="75"/>
      <c r="RKQ80" s="75"/>
      <c r="RKR80" s="75"/>
      <c r="RKS80" s="75"/>
      <c r="RKT80" s="75"/>
      <c r="RKU80" s="75"/>
      <c r="RKV80" s="75"/>
      <c r="RKW80" s="75"/>
      <c r="RKX80" s="75"/>
      <c r="RKY80" s="75"/>
      <c r="RKZ80" s="75"/>
      <c r="RLA80" s="75"/>
      <c r="RLB80" s="75"/>
      <c r="RLC80" s="75"/>
      <c r="RLD80" s="75"/>
      <c r="RLE80" s="75"/>
      <c r="RLF80" s="75"/>
      <c r="RLG80" s="75"/>
      <c r="RLH80" s="75"/>
      <c r="RLI80" s="75"/>
      <c r="RLJ80" s="75"/>
      <c r="RLK80" s="75"/>
      <c r="RLL80" s="75"/>
      <c r="RLM80" s="75"/>
      <c r="RLN80" s="75"/>
      <c r="RLO80" s="75"/>
      <c r="RLP80" s="75"/>
      <c r="RLQ80" s="75"/>
      <c r="RLR80" s="75"/>
      <c r="RLS80" s="75"/>
      <c r="RLT80" s="75"/>
      <c r="RLU80" s="75"/>
      <c r="RLV80" s="75"/>
      <c r="RLW80" s="75"/>
      <c r="RLX80" s="75"/>
      <c r="RLY80" s="75"/>
      <c r="RLZ80" s="75"/>
      <c r="RMA80" s="75"/>
      <c r="RMB80" s="75"/>
      <c r="RMC80" s="75"/>
      <c r="RMD80" s="75"/>
      <c r="RME80" s="75"/>
      <c r="RMF80" s="75"/>
      <c r="RMG80" s="75"/>
      <c r="RMH80" s="75"/>
      <c r="RMI80" s="75"/>
      <c r="RMJ80" s="75"/>
      <c r="RMK80" s="75"/>
      <c r="RML80" s="75"/>
      <c r="RMM80" s="75"/>
      <c r="RMN80" s="75"/>
      <c r="RMO80" s="75"/>
      <c r="RMP80" s="75"/>
      <c r="RMQ80" s="75"/>
      <c r="RMR80" s="75"/>
      <c r="RMS80" s="75"/>
      <c r="RMT80" s="75"/>
      <c r="RMU80" s="75"/>
      <c r="RMV80" s="75"/>
      <c r="RMW80" s="75"/>
      <c r="RMX80" s="75"/>
      <c r="RMY80" s="75"/>
      <c r="RMZ80" s="75"/>
      <c r="RNA80" s="75"/>
      <c r="RNB80" s="75"/>
      <c r="RNC80" s="75"/>
      <c r="RND80" s="75"/>
      <c r="RNE80" s="75"/>
      <c r="RNF80" s="75"/>
      <c r="RNG80" s="75"/>
      <c r="RNH80" s="75"/>
      <c r="RNI80" s="75"/>
      <c r="RNJ80" s="75"/>
      <c r="RNK80" s="75"/>
      <c r="RNL80" s="75"/>
      <c r="RNM80" s="75"/>
      <c r="RNN80" s="75"/>
      <c r="RNO80" s="75"/>
      <c r="RNP80" s="75"/>
      <c r="RNQ80" s="75"/>
      <c r="RNR80" s="75"/>
      <c r="RNS80" s="75"/>
      <c r="RNT80" s="75"/>
      <c r="RNU80" s="75"/>
      <c r="RNV80" s="75"/>
      <c r="RNW80" s="75"/>
      <c r="RNX80" s="75"/>
      <c r="RNY80" s="75"/>
      <c r="RNZ80" s="75"/>
      <c r="ROA80" s="75"/>
      <c r="ROB80" s="75"/>
      <c r="ROC80" s="75"/>
      <c r="ROD80" s="75"/>
      <c r="ROE80" s="75"/>
      <c r="ROF80" s="75"/>
      <c r="ROG80" s="75"/>
      <c r="ROH80" s="75"/>
      <c r="ROI80" s="75"/>
      <c r="ROJ80" s="75"/>
      <c r="ROK80" s="75"/>
      <c r="ROL80" s="75"/>
      <c r="ROM80" s="75"/>
      <c r="RON80" s="75"/>
      <c r="ROO80" s="75"/>
      <c r="ROP80" s="75"/>
      <c r="ROQ80" s="75"/>
      <c r="ROR80" s="75"/>
      <c r="ROS80" s="75"/>
      <c r="ROT80" s="75"/>
      <c r="ROU80" s="75"/>
      <c r="ROV80" s="75"/>
      <c r="ROW80" s="75"/>
      <c r="ROX80" s="75"/>
      <c r="ROY80" s="75"/>
      <c r="ROZ80" s="75"/>
      <c r="RPA80" s="75"/>
      <c r="RPB80" s="75"/>
      <c r="RPC80" s="75"/>
      <c r="RPD80" s="75"/>
      <c r="RPE80" s="75"/>
      <c r="RPF80" s="75"/>
      <c r="RPG80" s="75"/>
      <c r="RPH80" s="75"/>
      <c r="RPI80" s="75"/>
      <c r="RPJ80" s="75"/>
      <c r="RPK80" s="75"/>
      <c r="RPL80" s="75"/>
      <c r="RPM80" s="75"/>
      <c r="RPN80" s="75"/>
      <c r="RPO80" s="75"/>
      <c r="RPP80" s="75"/>
      <c r="RPQ80" s="75"/>
      <c r="RPR80" s="75"/>
      <c r="RPS80" s="75"/>
      <c r="RPT80" s="75"/>
      <c r="RPU80" s="75"/>
      <c r="RPV80" s="75"/>
      <c r="RPW80" s="75"/>
      <c r="RPX80" s="75"/>
      <c r="RPY80" s="75"/>
      <c r="RPZ80" s="75"/>
      <c r="RQA80" s="75"/>
      <c r="RQB80" s="75"/>
      <c r="RQC80" s="75"/>
      <c r="RQD80" s="75"/>
      <c r="RQE80" s="75"/>
      <c r="RQF80" s="75"/>
      <c r="RQG80" s="75"/>
      <c r="RQH80" s="75"/>
      <c r="RQI80" s="75"/>
      <c r="RQJ80" s="75"/>
      <c r="RQK80" s="75"/>
      <c r="RQL80" s="75"/>
      <c r="RQM80" s="75"/>
      <c r="RQN80" s="75"/>
      <c r="RQO80" s="75"/>
      <c r="RQP80" s="75"/>
      <c r="RQQ80" s="75"/>
      <c r="RQR80" s="75"/>
      <c r="RQS80" s="75"/>
      <c r="RQT80" s="75"/>
      <c r="RQU80" s="75"/>
      <c r="RQV80" s="75"/>
      <c r="RQW80" s="75"/>
      <c r="RQX80" s="75"/>
      <c r="RQY80" s="75"/>
      <c r="RQZ80" s="75"/>
      <c r="RRA80" s="75"/>
      <c r="RRB80" s="75"/>
      <c r="RRC80" s="75"/>
      <c r="RRD80" s="75"/>
      <c r="RRE80" s="75"/>
      <c r="RRF80" s="75"/>
      <c r="RRG80" s="75"/>
      <c r="RRH80" s="75"/>
      <c r="RRI80" s="75"/>
      <c r="RRJ80" s="75"/>
      <c r="RRK80" s="75"/>
      <c r="RRL80" s="75"/>
      <c r="RRM80" s="75"/>
      <c r="RRN80" s="75"/>
      <c r="RRO80" s="75"/>
      <c r="RRP80" s="75"/>
      <c r="RRQ80" s="75"/>
      <c r="RRR80" s="75"/>
      <c r="RRS80" s="75"/>
      <c r="RRT80" s="75"/>
      <c r="RRU80" s="75"/>
      <c r="RRV80" s="75"/>
      <c r="RRW80" s="75"/>
      <c r="RRX80" s="75"/>
      <c r="RRY80" s="75"/>
      <c r="RRZ80" s="75"/>
      <c r="RSA80" s="75"/>
      <c r="RSB80" s="75"/>
      <c r="RSC80" s="75"/>
      <c r="RSD80" s="75"/>
      <c r="RSE80" s="75"/>
      <c r="RSF80" s="75"/>
      <c r="RSG80" s="75"/>
      <c r="RSH80" s="75"/>
      <c r="RSI80" s="75"/>
      <c r="RSJ80" s="75"/>
      <c r="RSK80" s="75"/>
      <c r="RSL80" s="75"/>
      <c r="RSM80" s="75"/>
      <c r="RSN80" s="75"/>
      <c r="RSO80" s="75"/>
      <c r="RSP80" s="75"/>
      <c r="RSQ80" s="75"/>
      <c r="RSR80" s="75"/>
      <c r="RSS80" s="75"/>
      <c r="RST80" s="75"/>
      <c r="RSU80" s="75"/>
      <c r="RSV80" s="75"/>
      <c r="RSW80" s="75"/>
      <c r="RSX80" s="75"/>
      <c r="RSY80" s="75"/>
      <c r="RSZ80" s="75"/>
      <c r="RTA80" s="75"/>
      <c r="RTB80" s="75"/>
      <c r="RTC80" s="75"/>
      <c r="RTD80" s="75"/>
      <c r="RTE80" s="75"/>
      <c r="RTF80" s="75"/>
      <c r="RTG80" s="75"/>
      <c r="RTH80" s="75"/>
      <c r="RTI80" s="75"/>
      <c r="RTJ80" s="75"/>
      <c r="RTK80" s="75"/>
      <c r="RTL80" s="75"/>
      <c r="RTM80" s="75"/>
      <c r="RTN80" s="75"/>
      <c r="RTO80" s="75"/>
      <c r="RTP80" s="75"/>
      <c r="RTQ80" s="75"/>
      <c r="RTR80" s="75"/>
      <c r="RTS80" s="75"/>
      <c r="RTT80" s="75"/>
      <c r="RTU80" s="75"/>
      <c r="RTV80" s="75"/>
      <c r="RTW80" s="75"/>
      <c r="RTX80" s="75"/>
      <c r="RTY80" s="75"/>
      <c r="RTZ80" s="75"/>
      <c r="RUA80" s="75"/>
      <c r="RUB80" s="75"/>
      <c r="RUC80" s="75"/>
      <c r="RUD80" s="75"/>
      <c r="RUE80" s="75"/>
      <c r="RUF80" s="75"/>
      <c r="RUG80" s="75"/>
      <c r="RUH80" s="75"/>
      <c r="RUI80" s="75"/>
      <c r="RUJ80" s="75"/>
      <c r="RUK80" s="75"/>
      <c r="RUL80" s="75"/>
      <c r="RUM80" s="75"/>
      <c r="RUN80" s="75"/>
      <c r="RUO80" s="75"/>
      <c r="RUP80" s="75"/>
      <c r="RUQ80" s="75"/>
      <c r="RUR80" s="75"/>
      <c r="RUS80" s="75"/>
      <c r="RUT80" s="75"/>
      <c r="RUU80" s="75"/>
      <c r="RUV80" s="75"/>
      <c r="RUW80" s="75"/>
      <c r="RUX80" s="75"/>
      <c r="RUY80" s="75"/>
      <c r="RUZ80" s="75"/>
      <c r="RVA80" s="75"/>
      <c r="RVB80" s="75"/>
      <c r="RVC80" s="75"/>
      <c r="RVD80" s="75"/>
      <c r="RVE80" s="75"/>
      <c r="RVF80" s="75"/>
      <c r="RVG80" s="75"/>
      <c r="RVH80" s="75"/>
      <c r="RVI80" s="75"/>
      <c r="RVJ80" s="75"/>
      <c r="RVK80" s="75"/>
      <c r="RVL80" s="75"/>
      <c r="RVM80" s="75"/>
      <c r="RVN80" s="75"/>
      <c r="RVO80" s="75"/>
      <c r="RVP80" s="75"/>
      <c r="RVQ80" s="75"/>
      <c r="RVR80" s="75"/>
      <c r="RVS80" s="75"/>
      <c r="RVT80" s="75"/>
      <c r="RVU80" s="75"/>
      <c r="RVV80" s="75"/>
      <c r="RVW80" s="75"/>
      <c r="RVX80" s="75"/>
      <c r="RVY80" s="75"/>
      <c r="RVZ80" s="75"/>
      <c r="RWA80" s="75"/>
      <c r="RWB80" s="75"/>
      <c r="RWC80" s="75"/>
      <c r="RWD80" s="75"/>
      <c r="RWE80" s="75"/>
      <c r="RWF80" s="75"/>
      <c r="RWG80" s="75"/>
      <c r="RWH80" s="75"/>
      <c r="RWI80" s="75"/>
      <c r="RWJ80" s="75"/>
      <c r="RWK80" s="75"/>
      <c r="RWL80" s="75"/>
      <c r="RWM80" s="75"/>
      <c r="RWN80" s="75"/>
      <c r="RWO80" s="75"/>
      <c r="RWP80" s="75"/>
      <c r="RWQ80" s="75"/>
      <c r="RWR80" s="75"/>
      <c r="RWS80" s="75"/>
      <c r="RWT80" s="75"/>
      <c r="RWU80" s="75"/>
      <c r="RWV80" s="75"/>
      <c r="RWW80" s="75"/>
      <c r="RWX80" s="75"/>
      <c r="RWY80" s="75"/>
      <c r="RWZ80" s="75"/>
      <c r="RXA80" s="75"/>
      <c r="RXB80" s="75"/>
      <c r="RXC80" s="75"/>
      <c r="RXD80" s="75"/>
      <c r="RXE80" s="75"/>
      <c r="RXF80" s="75"/>
      <c r="RXG80" s="75"/>
      <c r="RXH80" s="75"/>
      <c r="RXI80" s="75"/>
      <c r="RXJ80" s="75"/>
      <c r="RXK80" s="75"/>
      <c r="RXL80" s="75"/>
      <c r="RXM80" s="75"/>
      <c r="RXN80" s="75"/>
      <c r="RXO80" s="75"/>
      <c r="RXP80" s="75"/>
      <c r="RXQ80" s="75"/>
      <c r="RXR80" s="75"/>
      <c r="RXS80" s="75"/>
      <c r="RXT80" s="75"/>
      <c r="RXU80" s="75"/>
      <c r="RXV80" s="75"/>
      <c r="RXW80" s="75"/>
      <c r="RXX80" s="75"/>
      <c r="RXY80" s="75"/>
      <c r="RXZ80" s="75"/>
      <c r="RYA80" s="75"/>
      <c r="RYB80" s="75"/>
      <c r="RYC80" s="75"/>
      <c r="RYD80" s="75"/>
      <c r="RYE80" s="75"/>
      <c r="RYF80" s="75"/>
      <c r="RYG80" s="75"/>
      <c r="RYH80" s="75"/>
      <c r="RYI80" s="75"/>
      <c r="RYJ80" s="75"/>
      <c r="RYK80" s="75"/>
      <c r="RYL80" s="75"/>
      <c r="RYM80" s="75"/>
      <c r="RYN80" s="75"/>
      <c r="RYO80" s="75"/>
      <c r="RYP80" s="75"/>
      <c r="RYQ80" s="75"/>
      <c r="RYR80" s="75"/>
      <c r="RYS80" s="75"/>
      <c r="RYT80" s="75"/>
      <c r="RYU80" s="75"/>
      <c r="RYV80" s="75"/>
      <c r="RYW80" s="75"/>
      <c r="RYX80" s="75"/>
      <c r="RYY80" s="75"/>
      <c r="RYZ80" s="75"/>
      <c r="RZA80" s="75"/>
      <c r="RZB80" s="75"/>
      <c r="RZC80" s="75"/>
      <c r="RZD80" s="75"/>
      <c r="RZE80" s="75"/>
      <c r="RZF80" s="75"/>
      <c r="RZG80" s="75"/>
      <c r="RZH80" s="75"/>
      <c r="RZI80" s="75"/>
      <c r="RZJ80" s="75"/>
      <c r="RZK80" s="75"/>
      <c r="RZL80" s="75"/>
      <c r="RZM80" s="75"/>
      <c r="RZN80" s="75"/>
      <c r="RZO80" s="75"/>
      <c r="RZP80" s="75"/>
      <c r="RZQ80" s="75"/>
      <c r="RZR80" s="75"/>
      <c r="RZS80" s="75"/>
      <c r="RZT80" s="75"/>
      <c r="RZU80" s="75"/>
      <c r="RZV80" s="75"/>
      <c r="RZW80" s="75"/>
      <c r="RZX80" s="75"/>
      <c r="RZY80" s="75"/>
      <c r="RZZ80" s="75"/>
      <c r="SAA80" s="75"/>
      <c r="SAB80" s="75"/>
      <c r="SAC80" s="75"/>
      <c r="SAD80" s="75"/>
      <c r="SAE80" s="75"/>
      <c r="SAF80" s="75"/>
      <c r="SAG80" s="75"/>
      <c r="SAH80" s="75"/>
      <c r="SAI80" s="75"/>
      <c r="SAJ80" s="75"/>
      <c r="SAK80" s="75"/>
      <c r="SAL80" s="75"/>
      <c r="SAM80" s="75"/>
      <c r="SAN80" s="75"/>
      <c r="SAO80" s="75"/>
      <c r="SAP80" s="75"/>
      <c r="SAQ80" s="75"/>
      <c r="SAR80" s="75"/>
      <c r="SAS80" s="75"/>
      <c r="SAT80" s="75"/>
      <c r="SAU80" s="75"/>
      <c r="SAV80" s="75"/>
      <c r="SAW80" s="75"/>
      <c r="SAX80" s="75"/>
      <c r="SAY80" s="75"/>
      <c r="SAZ80" s="75"/>
      <c r="SBA80" s="75"/>
      <c r="SBB80" s="75"/>
      <c r="SBC80" s="75"/>
      <c r="SBD80" s="75"/>
      <c r="SBE80" s="75"/>
      <c r="SBF80" s="75"/>
      <c r="SBG80" s="75"/>
      <c r="SBH80" s="75"/>
      <c r="SBI80" s="75"/>
      <c r="SBJ80" s="75"/>
      <c r="SBK80" s="75"/>
      <c r="SBL80" s="75"/>
      <c r="SBM80" s="75"/>
      <c r="SBN80" s="75"/>
      <c r="SBO80" s="75"/>
      <c r="SBP80" s="75"/>
      <c r="SBQ80" s="75"/>
      <c r="SBR80" s="75"/>
      <c r="SBS80" s="75"/>
      <c r="SBT80" s="75"/>
      <c r="SBU80" s="75"/>
      <c r="SBV80" s="75"/>
      <c r="SBW80" s="75"/>
      <c r="SBX80" s="75"/>
      <c r="SBY80" s="75"/>
      <c r="SBZ80" s="75"/>
      <c r="SCA80" s="75"/>
      <c r="SCB80" s="75"/>
      <c r="SCC80" s="75"/>
      <c r="SCD80" s="75"/>
      <c r="SCE80" s="75"/>
      <c r="SCF80" s="75"/>
      <c r="SCG80" s="75"/>
      <c r="SCH80" s="75"/>
      <c r="SCI80" s="75"/>
      <c r="SCJ80" s="75"/>
      <c r="SCK80" s="75"/>
      <c r="SCL80" s="75"/>
      <c r="SCM80" s="75"/>
      <c r="SCN80" s="75"/>
      <c r="SCO80" s="75"/>
      <c r="SCP80" s="75"/>
      <c r="SCQ80" s="75"/>
      <c r="SCR80" s="75"/>
      <c r="SCS80" s="75"/>
      <c r="SCT80" s="75"/>
      <c r="SCU80" s="75"/>
      <c r="SCV80" s="75"/>
      <c r="SCW80" s="75"/>
      <c r="SCX80" s="75"/>
      <c r="SCY80" s="75"/>
      <c r="SCZ80" s="75"/>
      <c r="SDA80" s="75"/>
      <c r="SDB80" s="75"/>
      <c r="SDC80" s="75"/>
      <c r="SDD80" s="75"/>
      <c r="SDE80" s="75"/>
      <c r="SDF80" s="75"/>
      <c r="SDG80" s="75"/>
      <c r="SDH80" s="75"/>
      <c r="SDI80" s="75"/>
      <c r="SDJ80" s="75"/>
      <c r="SDK80" s="75"/>
      <c r="SDL80" s="75"/>
      <c r="SDM80" s="75"/>
      <c r="SDN80" s="75"/>
      <c r="SDO80" s="75"/>
      <c r="SDP80" s="75"/>
      <c r="SDQ80" s="75"/>
      <c r="SDR80" s="75"/>
      <c r="SDS80" s="75"/>
      <c r="SDT80" s="75"/>
      <c r="SDU80" s="75"/>
      <c r="SDV80" s="75"/>
      <c r="SDW80" s="75"/>
      <c r="SDX80" s="75"/>
      <c r="SDY80" s="75"/>
      <c r="SDZ80" s="75"/>
      <c r="SEA80" s="75"/>
      <c r="SEB80" s="75"/>
      <c r="SEC80" s="75"/>
      <c r="SED80" s="75"/>
      <c r="SEE80" s="75"/>
      <c r="SEF80" s="75"/>
      <c r="SEG80" s="75"/>
      <c r="SEH80" s="75"/>
      <c r="SEI80" s="75"/>
      <c r="SEJ80" s="75"/>
      <c r="SEK80" s="75"/>
      <c r="SEL80" s="75"/>
      <c r="SEM80" s="75"/>
      <c r="SEN80" s="75"/>
      <c r="SEO80" s="75"/>
      <c r="SEP80" s="75"/>
      <c r="SEQ80" s="75"/>
      <c r="SER80" s="75"/>
      <c r="SES80" s="75"/>
      <c r="SET80" s="75"/>
      <c r="SEU80" s="75"/>
      <c r="SEV80" s="75"/>
      <c r="SEW80" s="75"/>
      <c r="SEX80" s="75"/>
      <c r="SEY80" s="75"/>
      <c r="SEZ80" s="75"/>
      <c r="SFA80" s="75"/>
      <c r="SFB80" s="75"/>
      <c r="SFC80" s="75"/>
      <c r="SFD80" s="75"/>
      <c r="SFE80" s="75"/>
      <c r="SFF80" s="75"/>
      <c r="SFG80" s="75"/>
      <c r="SFH80" s="75"/>
      <c r="SFI80" s="75"/>
      <c r="SFJ80" s="75"/>
      <c r="SFK80" s="75"/>
      <c r="SFL80" s="75"/>
      <c r="SFM80" s="75"/>
      <c r="SFN80" s="75"/>
      <c r="SFO80" s="75"/>
      <c r="SFP80" s="75"/>
      <c r="SFQ80" s="75"/>
      <c r="SFR80" s="75"/>
      <c r="SFS80" s="75"/>
      <c r="SFT80" s="75"/>
      <c r="SFU80" s="75"/>
      <c r="SFV80" s="75"/>
      <c r="SFW80" s="75"/>
      <c r="SFX80" s="75"/>
      <c r="SFY80" s="75"/>
      <c r="SFZ80" s="75"/>
      <c r="SGA80" s="75"/>
      <c r="SGB80" s="75"/>
      <c r="SGC80" s="75"/>
      <c r="SGD80" s="75"/>
      <c r="SGE80" s="75"/>
      <c r="SGF80" s="75"/>
      <c r="SGG80" s="75"/>
      <c r="SGH80" s="75"/>
      <c r="SGI80" s="75"/>
      <c r="SGJ80" s="75"/>
      <c r="SGK80" s="75"/>
      <c r="SGL80" s="75"/>
      <c r="SGM80" s="75"/>
      <c r="SGN80" s="75"/>
      <c r="SGO80" s="75"/>
      <c r="SGP80" s="75"/>
      <c r="SGQ80" s="75"/>
      <c r="SGR80" s="75"/>
      <c r="SGS80" s="75"/>
      <c r="SGT80" s="75"/>
      <c r="SGU80" s="75"/>
      <c r="SGV80" s="75"/>
      <c r="SGW80" s="75"/>
      <c r="SGX80" s="75"/>
      <c r="SGY80" s="75"/>
      <c r="SGZ80" s="75"/>
      <c r="SHA80" s="75"/>
      <c r="SHB80" s="75"/>
      <c r="SHC80" s="75"/>
      <c r="SHD80" s="75"/>
      <c r="SHE80" s="75"/>
      <c r="SHF80" s="75"/>
      <c r="SHG80" s="75"/>
      <c r="SHH80" s="75"/>
      <c r="SHI80" s="75"/>
      <c r="SHJ80" s="75"/>
      <c r="SHK80" s="75"/>
      <c r="SHL80" s="75"/>
      <c r="SHM80" s="75"/>
      <c r="SHN80" s="75"/>
      <c r="SHO80" s="75"/>
      <c r="SHP80" s="75"/>
      <c r="SHQ80" s="75"/>
      <c r="SHR80" s="75"/>
      <c r="SHS80" s="75"/>
      <c r="SHT80" s="75"/>
      <c r="SHU80" s="75"/>
      <c r="SHV80" s="75"/>
      <c r="SHW80" s="75"/>
      <c r="SHX80" s="75"/>
      <c r="SHY80" s="75"/>
      <c r="SHZ80" s="75"/>
      <c r="SIA80" s="75"/>
      <c r="SIB80" s="75"/>
      <c r="SIC80" s="75"/>
      <c r="SID80" s="75"/>
      <c r="SIE80" s="75"/>
      <c r="SIF80" s="75"/>
      <c r="SIG80" s="75"/>
      <c r="SIH80" s="75"/>
      <c r="SII80" s="75"/>
      <c r="SIJ80" s="75"/>
      <c r="SIK80" s="75"/>
      <c r="SIL80" s="75"/>
      <c r="SIM80" s="75"/>
      <c r="SIN80" s="75"/>
      <c r="SIO80" s="75"/>
      <c r="SIP80" s="75"/>
      <c r="SIQ80" s="75"/>
      <c r="SIR80" s="75"/>
      <c r="SIS80" s="75"/>
      <c r="SIT80" s="75"/>
      <c r="SIU80" s="75"/>
      <c r="SIV80" s="75"/>
      <c r="SIW80" s="75"/>
      <c r="SIX80" s="75"/>
      <c r="SIY80" s="75"/>
      <c r="SIZ80" s="75"/>
      <c r="SJA80" s="75"/>
      <c r="SJB80" s="75"/>
      <c r="SJC80" s="75"/>
      <c r="SJD80" s="75"/>
      <c r="SJE80" s="75"/>
      <c r="SJF80" s="75"/>
      <c r="SJG80" s="75"/>
      <c r="SJH80" s="75"/>
      <c r="SJI80" s="75"/>
      <c r="SJJ80" s="75"/>
      <c r="SJK80" s="75"/>
      <c r="SJL80" s="75"/>
      <c r="SJM80" s="75"/>
      <c r="SJN80" s="75"/>
      <c r="SJO80" s="75"/>
      <c r="SJP80" s="75"/>
      <c r="SJQ80" s="75"/>
      <c r="SJR80" s="75"/>
      <c r="SJS80" s="75"/>
      <c r="SJT80" s="75"/>
      <c r="SJU80" s="75"/>
      <c r="SJV80" s="75"/>
      <c r="SJW80" s="75"/>
      <c r="SJX80" s="75"/>
      <c r="SJY80" s="75"/>
      <c r="SJZ80" s="75"/>
      <c r="SKA80" s="75"/>
      <c r="SKB80" s="75"/>
      <c r="SKC80" s="75"/>
      <c r="SKD80" s="75"/>
      <c r="SKE80" s="75"/>
      <c r="SKF80" s="75"/>
      <c r="SKG80" s="75"/>
      <c r="SKH80" s="75"/>
      <c r="SKI80" s="75"/>
      <c r="SKJ80" s="75"/>
      <c r="SKK80" s="75"/>
      <c r="SKL80" s="75"/>
      <c r="SKM80" s="75"/>
      <c r="SKN80" s="75"/>
      <c r="SKO80" s="75"/>
      <c r="SKP80" s="75"/>
      <c r="SKQ80" s="75"/>
      <c r="SKR80" s="75"/>
      <c r="SKS80" s="75"/>
      <c r="SKT80" s="75"/>
      <c r="SKU80" s="75"/>
      <c r="SKV80" s="75"/>
      <c r="SKW80" s="75"/>
      <c r="SKX80" s="75"/>
      <c r="SKY80" s="75"/>
      <c r="SKZ80" s="75"/>
      <c r="SLA80" s="75"/>
      <c r="SLB80" s="75"/>
      <c r="SLC80" s="75"/>
      <c r="SLD80" s="75"/>
      <c r="SLE80" s="75"/>
      <c r="SLF80" s="75"/>
      <c r="SLG80" s="75"/>
      <c r="SLH80" s="75"/>
      <c r="SLI80" s="75"/>
      <c r="SLJ80" s="75"/>
      <c r="SLK80" s="75"/>
      <c r="SLL80" s="75"/>
      <c r="SLM80" s="75"/>
      <c r="SLN80" s="75"/>
      <c r="SLO80" s="75"/>
      <c r="SLP80" s="75"/>
      <c r="SLQ80" s="75"/>
      <c r="SLR80" s="75"/>
      <c r="SLS80" s="75"/>
      <c r="SLT80" s="75"/>
      <c r="SLU80" s="75"/>
      <c r="SLV80" s="75"/>
      <c r="SLW80" s="75"/>
      <c r="SLX80" s="75"/>
      <c r="SLY80" s="75"/>
      <c r="SLZ80" s="75"/>
      <c r="SMA80" s="75"/>
      <c r="SMB80" s="75"/>
      <c r="SMC80" s="75"/>
      <c r="SMD80" s="75"/>
      <c r="SME80" s="75"/>
      <c r="SMF80" s="75"/>
      <c r="SMG80" s="75"/>
      <c r="SMH80" s="75"/>
      <c r="SMI80" s="75"/>
      <c r="SMJ80" s="75"/>
      <c r="SMK80" s="75"/>
      <c r="SML80" s="75"/>
      <c r="SMM80" s="75"/>
      <c r="SMN80" s="75"/>
      <c r="SMO80" s="75"/>
      <c r="SMP80" s="75"/>
      <c r="SMQ80" s="75"/>
      <c r="SMR80" s="75"/>
      <c r="SMS80" s="75"/>
      <c r="SMT80" s="75"/>
      <c r="SMU80" s="75"/>
      <c r="SMV80" s="75"/>
      <c r="SMW80" s="75"/>
      <c r="SMX80" s="75"/>
      <c r="SMY80" s="75"/>
      <c r="SMZ80" s="75"/>
      <c r="SNA80" s="75"/>
      <c r="SNB80" s="75"/>
      <c r="SNC80" s="75"/>
      <c r="SND80" s="75"/>
      <c r="SNE80" s="75"/>
      <c r="SNF80" s="75"/>
      <c r="SNG80" s="75"/>
      <c r="SNH80" s="75"/>
      <c r="SNI80" s="75"/>
      <c r="SNJ80" s="75"/>
      <c r="SNK80" s="75"/>
      <c r="SNL80" s="75"/>
      <c r="SNM80" s="75"/>
      <c r="SNN80" s="75"/>
      <c r="SNO80" s="75"/>
      <c r="SNP80" s="75"/>
      <c r="SNQ80" s="75"/>
      <c r="SNR80" s="75"/>
      <c r="SNS80" s="75"/>
      <c r="SNT80" s="75"/>
      <c r="SNU80" s="75"/>
      <c r="SNV80" s="75"/>
      <c r="SNW80" s="75"/>
      <c r="SNX80" s="75"/>
      <c r="SNY80" s="75"/>
      <c r="SNZ80" s="75"/>
      <c r="SOA80" s="75"/>
      <c r="SOB80" s="75"/>
      <c r="SOC80" s="75"/>
      <c r="SOD80" s="75"/>
      <c r="SOE80" s="75"/>
      <c r="SOF80" s="75"/>
      <c r="SOG80" s="75"/>
      <c r="SOH80" s="75"/>
      <c r="SOI80" s="75"/>
      <c r="SOJ80" s="75"/>
      <c r="SOK80" s="75"/>
      <c r="SOL80" s="75"/>
      <c r="SOM80" s="75"/>
      <c r="SON80" s="75"/>
      <c r="SOO80" s="75"/>
      <c r="SOP80" s="75"/>
      <c r="SOQ80" s="75"/>
      <c r="SOR80" s="75"/>
      <c r="SOS80" s="75"/>
      <c r="SOT80" s="75"/>
      <c r="SOU80" s="75"/>
      <c r="SOV80" s="75"/>
      <c r="SOW80" s="75"/>
      <c r="SOX80" s="75"/>
      <c r="SOY80" s="75"/>
      <c r="SOZ80" s="75"/>
      <c r="SPA80" s="75"/>
      <c r="SPB80" s="75"/>
      <c r="SPC80" s="75"/>
      <c r="SPD80" s="75"/>
      <c r="SPE80" s="75"/>
      <c r="SPF80" s="75"/>
      <c r="SPG80" s="75"/>
      <c r="SPH80" s="75"/>
      <c r="SPI80" s="75"/>
      <c r="SPJ80" s="75"/>
      <c r="SPK80" s="75"/>
      <c r="SPL80" s="75"/>
      <c r="SPM80" s="75"/>
      <c r="SPN80" s="75"/>
      <c r="SPO80" s="75"/>
      <c r="SPP80" s="75"/>
      <c r="SPQ80" s="75"/>
      <c r="SPR80" s="75"/>
      <c r="SPS80" s="75"/>
      <c r="SPT80" s="75"/>
      <c r="SPU80" s="75"/>
      <c r="SPV80" s="75"/>
      <c r="SPW80" s="75"/>
      <c r="SPX80" s="75"/>
      <c r="SPY80" s="75"/>
      <c r="SPZ80" s="75"/>
      <c r="SQA80" s="75"/>
      <c r="SQB80" s="75"/>
      <c r="SQC80" s="75"/>
      <c r="SQD80" s="75"/>
      <c r="SQE80" s="75"/>
      <c r="SQF80" s="75"/>
      <c r="SQG80" s="75"/>
      <c r="SQH80" s="75"/>
      <c r="SQI80" s="75"/>
      <c r="SQJ80" s="75"/>
      <c r="SQK80" s="75"/>
      <c r="SQL80" s="75"/>
      <c r="SQM80" s="75"/>
      <c r="SQN80" s="75"/>
      <c r="SQO80" s="75"/>
      <c r="SQP80" s="75"/>
      <c r="SQQ80" s="75"/>
      <c r="SQR80" s="75"/>
      <c r="SQS80" s="75"/>
      <c r="SQT80" s="75"/>
      <c r="SQU80" s="75"/>
      <c r="SQV80" s="75"/>
      <c r="SQW80" s="75"/>
      <c r="SQX80" s="75"/>
      <c r="SQY80" s="75"/>
      <c r="SQZ80" s="75"/>
      <c r="SRA80" s="75"/>
      <c r="SRB80" s="75"/>
      <c r="SRC80" s="75"/>
      <c r="SRD80" s="75"/>
      <c r="SRE80" s="75"/>
      <c r="SRF80" s="75"/>
      <c r="SRG80" s="75"/>
      <c r="SRH80" s="75"/>
      <c r="SRI80" s="75"/>
      <c r="SRJ80" s="75"/>
      <c r="SRK80" s="75"/>
      <c r="SRL80" s="75"/>
      <c r="SRM80" s="75"/>
      <c r="SRN80" s="75"/>
      <c r="SRO80" s="75"/>
      <c r="SRP80" s="75"/>
      <c r="SRQ80" s="75"/>
      <c r="SRR80" s="75"/>
      <c r="SRS80" s="75"/>
      <c r="SRT80" s="75"/>
      <c r="SRU80" s="75"/>
      <c r="SRV80" s="75"/>
      <c r="SRW80" s="75"/>
      <c r="SRX80" s="75"/>
      <c r="SRY80" s="75"/>
      <c r="SRZ80" s="75"/>
      <c r="SSA80" s="75"/>
      <c r="SSB80" s="75"/>
      <c r="SSC80" s="75"/>
      <c r="SSD80" s="75"/>
      <c r="SSE80" s="75"/>
      <c r="SSF80" s="75"/>
      <c r="SSG80" s="75"/>
      <c r="SSH80" s="75"/>
      <c r="SSI80" s="75"/>
      <c r="SSJ80" s="75"/>
      <c r="SSK80" s="75"/>
      <c r="SSL80" s="75"/>
      <c r="SSM80" s="75"/>
      <c r="SSN80" s="75"/>
      <c r="SSO80" s="75"/>
      <c r="SSP80" s="75"/>
      <c r="SSQ80" s="75"/>
      <c r="SSR80" s="75"/>
      <c r="SSS80" s="75"/>
      <c r="SST80" s="75"/>
      <c r="SSU80" s="75"/>
      <c r="SSV80" s="75"/>
      <c r="SSW80" s="75"/>
      <c r="SSX80" s="75"/>
      <c r="SSY80" s="75"/>
      <c r="SSZ80" s="75"/>
      <c r="STA80" s="75"/>
      <c r="STB80" s="75"/>
      <c r="STC80" s="75"/>
      <c r="STD80" s="75"/>
      <c r="STE80" s="75"/>
      <c r="STF80" s="75"/>
      <c r="STG80" s="75"/>
      <c r="STH80" s="75"/>
      <c r="STI80" s="75"/>
      <c r="STJ80" s="75"/>
      <c r="STK80" s="75"/>
      <c r="STL80" s="75"/>
      <c r="STM80" s="75"/>
      <c r="STN80" s="75"/>
      <c r="STO80" s="75"/>
      <c r="STP80" s="75"/>
      <c r="STQ80" s="75"/>
      <c r="STR80" s="75"/>
      <c r="STS80" s="75"/>
      <c r="STT80" s="75"/>
      <c r="STU80" s="75"/>
      <c r="STV80" s="75"/>
      <c r="STW80" s="75"/>
      <c r="STX80" s="75"/>
      <c r="STY80" s="75"/>
      <c r="STZ80" s="75"/>
      <c r="SUA80" s="75"/>
      <c r="SUB80" s="75"/>
      <c r="SUC80" s="75"/>
      <c r="SUD80" s="75"/>
      <c r="SUE80" s="75"/>
      <c r="SUF80" s="75"/>
      <c r="SUG80" s="75"/>
      <c r="SUH80" s="75"/>
      <c r="SUI80" s="75"/>
      <c r="SUJ80" s="75"/>
      <c r="SUK80" s="75"/>
      <c r="SUL80" s="75"/>
      <c r="SUM80" s="75"/>
      <c r="SUN80" s="75"/>
      <c r="SUO80" s="75"/>
      <c r="SUP80" s="75"/>
      <c r="SUQ80" s="75"/>
      <c r="SUR80" s="75"/>
      <c r="SUS80" s="75"/>
      <c r="SUT80" s="75"/>
      <c r="SUU80" s="75"/>
      <c r="SUV80" s="75"/>
      <c r="SUW80" s="75"/>
      <c r="SUX80" s="75"/>
      <c r="SUY80" s="75"/>
      <c r="SUZ80" s="75"/>
      <c r="SVA80" s="75"/>
      <c r="SVB80" s="75"/>
      <c r="SVC80" s="75"/>
      <c r="SVD80" s="75"/>
      <c r="SVE80" s="75"/>
      <c r="SVF80" s="75"/>
      <c r="SVG80" s="75"/>
      <c r="SVH80" s="75"/>
      <c r="SVI80" s="75"/>
      <c r="SVJ80" s="75"/>
      <c r="SVK80" s="75"/>
      <c r="SVL80" s="75"/>
      <c r="SVM80" s="75"/>
      <c r="SVN80" s="75"/>
      <c r="SVO80" s="75"/>
      <c r="SVP80" s="75"/>
      <c r="SVQ80" s="75"/>
      <c r="SVR80" s="75"/>
      <c r="SVS80" s="75"/>
      <c r="SVT80" s="75"/>
      <c r="SVU80" s="75"/>
      <c r="SVV80" s="75"/>
      <c r="SVW80" s="75"/>
      <c r="SVX80" s="75"/>
      <c r="SVY80" s="75"/>
      <c r="SVZ80" s="75"/>
      <c r="SWA80" s="75"/>
      <c r="SWB80" s="75"/>
      <c r="SWC80" s="75"/>
      <c r="SWD80" s="75"/>
      <c r="SWE80" s="75"/>
      <c r="SWF80" s="75"/>
      <c r="SWG80" s="75"/>
      <c r="SWH80" s="75"/>
      <c r="SWI80" s="75"/>
      <c r="SWJ80" s="75"/>
      <c r="SWK80" s="75"/>
      <c r="SWL80" s="75"/>
      <c r="SWM80" s="75"/>
      <c r="SWN80" s="75"/>
      <c r="SWO80" s="75"/>
      <c r="SWP80" s="75"/>
      <c r="SWQ80" s="75"/>
      <c r="SWR80" s="75"/>
      <c r="SWS80" s="75"/>
      <c r="SWT80" s="75"/>
      <c r="SWU80" s="75"/>
      <c r="SWV80" s="75"/>
      <c r="SWW80" s="75"/>
      <c r="SWX80" s="75"/>
      <c r="SWY80" s="75"/>
      <c r="SWZ80" s="75"/>
      <c r="SXA80" s="75"/>
      <c r="SXB80" s="75"/>
      <c r="SXC80" s="75"/>
      <c r="SXD80" s="75"/>
      <c r="SXE80" s="75"/>
      <c r="SXF80" s="75"/>
      <c r="SXG80" s="75"/>
      <c r="SXH80" s="75"/>
      <c r="SXI80" s="75"/>
      <c r="SXJ80" s="75"/>
      <c r="SXK80" s="75"/>
      <c r="SXL80" s="75"/>
      <c r="SXM80" s="75"/>
      <c r="SXN80" s="75"/>
      <c r="SXO80" s="75"/>
      <c r="SXP80" s="75"/>
      <c r="SXQ80" s="75"/>
      <c r="SXR80" s="75"/>
      <c r="SXS80" s="75"/>
      <c r="SXT80" s="75"/>
      <c r="SXU80" s="75"/>
      <c r="SXV80" s="75"/>
      <c r="SXW80" s="75"/>
      <c r="SXX80" s="75"/>
      <c r="SXY80" s="75"/>
      <c r="SXZ80" s="75"/>
      <c r="SYA80" s="75"/>
      <c r="SYB80" s="75"/>
      <c r="SYC80" s="75"/>
      <c r="SYD80" s="75"/>
      <c r="SYE80" s="75"/>
      <c r="SYF80" s="75"/>
      <c r="SYG80" s="75"/>
      <c r="SYH80" s="75"/>
      <c r="SYI80" s="75"/>
      <c r="SYJ80" s="75"/>
      <c r="SYK80" s="75"/>
      <c r="SYL80" s="75"/>
      <c r="SYM80" s="75"/>
      <c r="SYN80" s="75"/>
      <c r="SYO80" s="75"/>
      <c r="SYP80" s="75"/>
      <c r="SYQ80" s="75"/>
      <c r="SYR80" s="75"/>
      <c r="SYS80" s="75"/>
      <c r="SYT80" s="75"/>
      <c r="SYU80" s="75"/>
      <c r="SYV80" s="75"/>
      <c r="SYW80" s="75"/>
      <c r="SYX80" s="75"/>
      <c r="SYY80" s="75"/>
      <c r="SYZ80" s="75"/>
      <c r="SZA80" s="75"/>
      <c r="SZB80" s="75"/>
      <c r="SZC80" s="75"/>
      <c r="SZD80" s="75"/>
      <c r="SZE80" s="75"/>
      <c r="SZF80" s="75"/>
      <c r="SZG80" s="75"/>
      <c r="SZH80" s="75"/>
      <c r="SZI80" s="75"/>
      <c r="SZJ80" s="75"/>
      <c r="SZK80" s="75"/>
      <c r="SZL80" s="75"/>
      <c r="SZM80" s="75"/>
      <c r="SZN80" s="75"/>
      <c r="SZO80" s="75"/>
      <c r="SZP80" s="75"/>
      <c r="SZQ80" s="75"/>
      <c r="SZR80" s="75"/>
      <c r="SZS80" s="75"/>
      <c r="SZT80" s="75"/>
      <c r="SZU80" s="75"/>
      <c r="SZV80" s="75"/>
      <c r="SZW80" s="75"/>
      <c r="SZX80" s="75"/>
      <c r="SZY80" s="75"/>
      <c r="SZZ80" s="75"/>
      <c r="TAA80" s="75"/>
      <c r="TAB80" s="75"/>
      <c r="TAC80" s="75"/>
      <c r="TAD80" s="75"/>
      <c r="TAE80" s="75"/>
      <c r="TAF80" s="75"/>
      <c r="TAG80" s="75"/>
      <c r="TAH80" s="75"/>
      <c r="TAI80" s="75"/>
      <c r="TAJ80" s="75"/>
      <c r="TAK80" s="75"/>
      <c r="TAL80" s="75"/>
      <c r="TAM80" s="75"/>
      <c r="TAN80" s="75"/>
      <c r="TAO80" s="75"/>
      <c r="TAP80" s="75"/>
      <c r="TAQ80" s="75"/>
      <c r="TAR80" s="75"/>
      <c r="TAS80" s="75"/>
      <c r="TAT80" s="75"/>
      <c r="TAU80" s="75"/>
      <c r="TAV80" s="75"/>
      <c r="TAW80" s="75"/>
      <c r="TAX80" s="75"/>
      <c r="TAY80" s="75"/>
      <c r="TAZ80" s="75"/>
      <c r="TBA80" s="75"/>
      <c r="TBB80" s="75"/>
      <c r="TBC80" s="75"/>
      <c r="TBD80" s="75"/>
      <c r="TBE80" s="75"/>
      <c r="TBF80" s="75"/>
      <c r="TBG80" s="75"/>
      <c r="TBH80" s="75"/>
      <c r="TBI80" s="75"/>
      <c r="TBJ80" s="75"/>
      <c r="TBK80" s="75"/>
      <c r="TBL80" s="75"/>
      <c r="TBM80" s="75"/>
      <c r="TBN80" s="75"/>
      <c r="TBO80" s="75"/>
      <c r="TBP80" s="75"/>
      <c r="TBQ80" s="75"/>
      <c r="TBR80" s="75"/>
      <c r="TBS80" s="75"/>
      <c r="TBT80" s="75"/>
      <c r="TBU80" s="75"/>
      <c r="TBV80" s="75"/>
      <c r="TBW80" s="75"/>
      <c r="TBX80" s="75"/>
      <c r="TBY80" s="75"/>
      <c r="TBZ80" s="75"/>
      <c r="TCA80" s="75"/>
      <c r="TCB80" s="75"/>
      <c r="TCC80" s="75"/>
      <c r="TCD80" s="75"/>
      <c r="TCE80" s="75"/>
      <c r="TCF80" s="75"/>
      <c r="TCG80" s="75"/>
      <c r="TCH80" s="75"/>
      <c r="TCI80" s="75"/>
      <c r="TCJ80" s="75"/>
      <c r="TCK80" s="75"/>
      <c r="TCL80" s="75"/>
      <c r="TCM80" s="75"/>
      <c r="TCN80" s="75"/>
      <c r="TCO80" s="75"/>
      <c r="TCP80" s="75"/>
      <c r="TCQ80" s="75"/>
      <c r="TCR80" s="75"/>
      <c r="TCS80" s="75"/>
      <c r="TCT80" s="75"/>
      <c r="TCU80" s="75"/>
      <c r="TCV80" s="75"/>
      <c r="TCW80" s="75"/>
      <c r="TCX80" s="75"/>
      <c r="TCY80" s="75"/>
      <c r="TCZ80" s="75"/>
      <c r="TDA80" s="75"/>
      <c r="TDB80" s="75"/>
      <c r="TDC80" s="75"/>
      <c r="TDD80" s="75"/>
      <c r="TDE80" s="75"/>
      <c r="TDF80" s="75"/>
      <c r="TDG80" s="75"/>
      <c r="TDH80" s="75"/>
      <c r="TDI80" s="75"/>
      <c r="TDJ80" s="75"/>
      <c r="TDK80" s="75"/>
      <c r="TDL80" s="75"/>
      <c r="TDM80" s="75"/>
      <c r="TDN80" s="75"/>
      <c r="TDO80" s="75"/>
      <c r="TDP80" s="75"/>
      <c r="TDQ80" s="75"/>
      <c r="TDR80" s="75"/>
      <c r="TDS80" s="75"/>
      <c r="TDT80" s="75"/>
      <c r="TDU80" s="75"/>
      <c r="TDV80" s="75"/>
      <c r="TDW80" s="75"/>
      <c r="TDX80" s="75"/>
      <c r="TDY80" s="75"/>
      <c r="TDZ80" s="75"/>
      <c r="TEA80" s="75"/>
      <c r="TEB80" s="75"/>
      <c r="TEC80" s="75"/>
      <c r="TED80" s="75"/>
      <c r="TEE80" s="75"/>
      <c r="TEF80" s="75"/>
      <c r="TEG80" s="75"/>
      <c r="TEH80" s="75"/>
      <c r="TEI80" s="75"/>
      <c r="TEJ80" s="75"/>
      <c r="TEK80" s="75"/>
      <c r="TEL80" s="75"/>
      <c r="TEM80" s="75"/>
      <c r="TEN80" s="75"/>
      <c r="TEO80" s="75"/>
      <c r="TEP80" s="75"/>
      <c r="TEQ80" s="75"/>
      <c r="TER80" s="75"/>
      <c r="TES80" s="75"/>
      <c r="TET80" s="75"/>
      <c r="TEU80" s="75"/>
      <c r="TEV80" s="75"/>
      <c r="TEW80" s="75"/>
      <c r="TEX80" s="75"/>
      <c r="TEY80" s="75"/>
      <c r="TEZ80" s="75"/>
      <c r="TFA80" s="75"/>
      <c r="TFB80" s="75"/>
      <c r="TFC80" s="75"/>
      <c r="TFD80" s="75"/>
      <c r="TFE80" s="75"/>
      <c r="TFF80" s="75"/>
      <c r="TFG80" s="75"/>
      <c r="TFH80" s="75"/>
      <c r="TFI80" s="75"/>
      <c r="TFJ80" s="75"/>
      <c r="TFK80" s="75"/>
      <c r="TFL80" s="75"/>
      <c r="TFM80" s="75"/>
      <c r="TFN80" s="75"/>
      <c r="TFO80" s="75"/>
      <c r="TFP80" s="75"/>
      <c r="TFQ80" s="75"/>
      <c r="TFR80" s="75"/>
      <c r="TFS80" s="75"/>
      <c r="TFT80" s="75"/>
      <c r="TFU80" s="75"/>
      <c r="TFV80" s="75"/>
      <c r="TFW80" s="75"/>
      <c r="TFX80" s="75"/>
      <c r="TFY80" s="75"/>
      <c r="TFZ80" s="75"/>
      <c r="TGA80" s="75"/>
      <c r="TGB80" s="75"/>
      <c r="TGC80" s="75"/>
      <c r="TGD80" s="75"/>
      <c r="TGE80" s="75"/>
      <c r="TGF80" s="75"/>
      <c r="TGG80" s="75"/>
      <c r="TGH80" s="75"/>
      <c r="TGI80" s="75"/>
      <c r="TGJ80" s="75"/>
      <c r="TGK80" s="75"/>
      <c r="TGL80" s="75"/>
      <c r="TGM80" s="75"/>
      <c r="TGN80" s="75"/>
      <c r="TGO80" s="75"/>
      <c r="TGP80" s="75"/>
      <c r="TGQ80" s="75"/>
      <c r="TGR80" s="75"/>
      <c r="TGS80" s="75"/>
      <c r="TGT80" s="75"/>
      <c r="TGU80" s="75"/>
      <c r="TGV80" s="75"/>
      <c r="TGW80" s="75"/>
      <c r="TGX80" s="75"/>
      <c r="TGY80" s="75"/>
      <c r="TGZ80" s="75"/>
      <c r="THA80" s="75"/>
      <c r="THB80" s="75"/>
      <c r="THC80" s="75"/>
      <c r="THD80" s="75"/>
      <c r="THE80" s="75"/>
      <c r="THF80" s="75"/>
      <c r="THG80" s="75"/>
      <c r="THH80" s="75"/>
      <c r="THI80" s="75"/>
      <c r="THJ80" s="75"/>
      <c r="THK80" s="75"/>
      <c r="THL80" s="75"/>
      <c r="THM80" s="75"/>
      <c r="THN80" s="75"/>
      <c r="THO80" s="75"/>
      <c r="THP80" s="75"/>
      <c r="THQ80" s="75"/>
      <c r="THR80" s="75"/>
      <c r="THS80" s="75"/>
      <c r="THT80" s="75"/>
      <c r="THU80" s="75"/>
      <c r="THV80" s="75"/>
      <c r="THW80" s="75"/>
      <c r="THX80" s="75"/>
      <c r="THY80" s="75"/>
      <c r="THZ80" s="75"/>
      <c r="TIA80" s="75"/>
      <c r="TIB80" s="75"/>
      <c r="TIC80" s="75"/>
      <c r="TID80" s="75"/>
      <c r="TIE80" s="75"/>
      <c r="TIF80" s="75"/>
      <c r="TIG80" s="75"/>
      <c r="TIH80" s="75"/>
      <c r="TII80" s="75"/>
      <c r="TIJ80" s="75"/>
      <c r="TIK80" s="75"/>
      <c r="TIL80" s="75"/>
      <c r="TIM80" s="75"/>
      <c r="TIN80" s="75"/>
      <c r="TIO80" s="75"/>
      <c r="TIP80" s="75"/>
      <c r="TIQ80" s="75"/>
      <c r="TIR80" s="75"/>
      <c r="TIS80" s="75"/>
      <c r="TIT80" s="75"/>
      <c r="TIU80" s="75"/>
      <c r="TIV80" s="75"/>
      <c r="TIW80" s="75"/>
      <c r="TIX80" s="75"/>
      <c r="TIY80" s="75"/>
      <c r="TIZ80" s="75"/>
      <c r="TJA80" s="75"/>
      <c r="TJB80" s="75"/>
      <c r="TJC80" s="75"/>
      <c r="TJD80" s="75"/>
      <c r="TJE80" s="75"/>
      <c r="TJF80" s="75"/>
      <c r="TJG80" s="75"/>
      <c r="TJH80" s="75"/>
      <c r="TJI80" s="75"/>
      <c r="TJJ80" s="75"/>
      <c r="TJK80" s="75"/>
      <c r="TJL80" s="75"/>
      <c r="TJM80" s="75"/>
      <c r="TJN80" s="75"/>
      <c r="TJO80" s="75"/>
      <c r="TJP80" s="75"/>
      <c r="TJQ80" s="75"/>
      <c r="TJR80" s="75"/>
      <c r="TJS80" s="75"/>
      <c r="TJT80" s="75"/>
      <c r="TJU80" s="75"/>
      <c r="TJV80" s="75"/>
      <c r="TJW80" s="75"/>
      <c r="TJX80" s="75"/>
      <c r="TJY80" s="75"/>
      <c r="TJZ80" s="75"/>
      <c r="TKA80" s="75"/>
      <c r="TKB80" s="75"/>
      <c r="TKC80" s="75"/>
      <c r="TKD80" s="75"/>
      <c r="TKE80" s="75"/>
      <c r="TKF80" s="75"/>
      <c r="TKG80" s="75"/>
      <c r="TKH80" s="75"/>
      <c r="TKI80" s="75"/>
      <c r="TKJ80" s="75"/>
      <c r="TKK80" s="75"/>
      <c r="TKL80" s="75"/>
      <c r="TKM80" s="75"/>
      <c r="TKN80" s="75"/>
      <c r="TKO80" s="75"/>
      <c r="TKP80" s="75"/>
      <c r="TKQ80" s="75"/>
      <c r="TKR80" s="75"/>
      <c r="TKS80" s="75"/>
      <c r="TKT80" s="75"/>
      <c r="TKU80" s="75"/>
      <c r="TKV80" s="75"/>
      <c r="TKW80" s="75"/>
      <c r="TKX80" s="75"/>
      <c r="TKY80" s="75"/>
      <c r="TKZ80" s="75"/>
      <c r="TLA80" s="75"/>
      <c r="TLB80" s="75"/>
      <c r="TLC80" s="75"/>
      <c r="TLD80" s="75"/>
      <c r="TLE80" s="75"/>
      <c r="TLF80" s="75"/>
      <c r="TLG80" s="75"/>
      <c r="TLH80" s="75"/>
      <c r="TLI80" s="75"/>
      <c r="TLJ80" s="75"/>
      <c r="TLK80" s="75"/>
      <c r="TLL80" s="75"/>
      <c r="TLM80" s="75"/>
      <c r="TLN80" s="75"/>
      <c r="TLO80" s="75"/>
      <c r="TLP80" s="75"/>
      <c r="TLQ80" s="75"/>
      <c r="TLR80" s="75"/>
      <c r="TLS80" s="75"/>
      <c r="TLT80" s="75"/>
      <c r="TLU80" s="75"/>
      <c r="TLV80" s="75"/>
      <c r="TLW80" s="75"/>
      <c r="TLX80" s="75"/>
      <c r="TLY80" s="75"/>
      <c r="TLZ80" s="75"/>
      <c r="TMA80" s="75"/>
      <c r="TMB80" s="75"/>
      <c r="TMC80" s="75"/>
      <c r="TMD80" s="75"/>
      <c r="TME80" s="75"/>
      <c r="TMF80" s="75"/>
      <c r="TMG80" s="75"/>
      <c r="TMH80" s="75"/>
      <c r="TMI80" s="75"/>
      <c r="TMJ80" s="75"/>
      <c r="TMK80" s="75"/>
      <c r="TML80" s="75"/>
      <c r="TMM80" s="75"/>
      <c r="TMN80" s="75"/>
      <c r="TMO80" s="75"/>
      <c r="TMP80" s="75"/>
      <c r="TMQ80" s="75"/>
      <c r="TMR80" s="75"/>
      <c r="TMS80" s="75"/>
      <c r="TMT80" s="75"/>
      <c r="TMU80" s="75"/>
      <c r="TMV80" s="75"/>
      <c r="TMW80" s="75"/>
      <c r="TMX80" s="75"/>
      <c r="TMY80" s="75"/>
      <c r="TMZ80" s="75"/>
      <c r="TNA80" s="75"/>
      <c r="TNB80" s="75"/>
      <c r="TNC80" s="75"/>
      <c r="TND80" s="75"/>
      <c r="TNE80" s="75"/>
      <c r="TNF80" s="75"/>
      <c r="TNG80" s="75"/>
      <c r="TNH80" s="75"/>
      <c r="TNI80" s="75"/>
      <c r="TNJ80" s="75"/>
      <c r="TNK80" s="75"/>
      <c r="TNL80" s="75"/>
      <c r="TNM80" s="75"/>
      <c r="TNN80" s="75"/>
      <c r="TNO80" s="75"/>
      <c r="TNP80" s="75"/>
      <c r="TNQ80" s="75"/>
      <c r="TNR80" s="75"/>
      <c r="TNS80" s="75"/>
      <c r="TNT80" s="75"/>
      <c r="TNU80" s="75"/>
      <c r="TNV80" s="75"/>
      <c r="TNW80" s="75"/>
      <c r="TNX80" s="75"/>
      <c r="TNY80" s="75"/>
      <c r="TNZ80" s="75"/>
      <c r="TOA80" s="75"/>
      <c r="TOB80" s="75"/>
      <c r="TOC80" s="75"/>
      <c r="TOD80" s="75"/>
      <c r="TOE80" s="75"/>
      <c r="TOF80" s="75"/>
      <c r="TOG80" s="75"/>
      <c r="TOH80" s="75"/>
      <c r="TOI80" s="75"/>
      <c r="TOJ80" s="75"/>
      <c r="TOK80" s="75"/>
      <c r="TOL80" s="75"/>
      <c r="TOM80" s="75"/>
      <c r="TON80" s="75"/>
      <c r="TOO80" s="75"/>
      <c r="TOP80" s="75"/>
      <c r="TOQ80" s="75"/>
      <c r="TOR80" s="75"/>
      <c r="TOS80" s="75"/>
      <c r="TOT80" s="75"/>
      <c r="TOU80" s="75"/>
      <c r="TOV80" s="75"/>
      <c r="TOW80" s="75"/>
      <c r="TOX80" s="75"/>
      <c r="TOY80" s="75"/>
      <c r="TOZ80" s="75"/>
      <c r="TPA80" s="75"/>
      <c r="TPB80" s="75"/>
      <c r="TPC80" s="75"/>
      <c r="TPD80" s="75"/>
      <c r="TPE80" s="75"/>
      <c r="TPF80" s="75"/>
      <c r="TPG80" s="75"/>
      <c r="TPH80" s="75"/>
      <c r="TPI80" s="75"/>
      <c r="TPJ80" s="75"/>
      <c r="TPK80" s="75"/>
      <c r="TPL80" s="75"/>
      <c r="TPM80" s="75"/>
      <c r="TPN80" s="75"/>
      <c r="TPO80" s="75"/>
      <c r="TPP80" s="75"/>
      <c r="TPQ80" s="75"/>
      <c r="TPR80" s="75"/>
      <c r="TPS80" s="75"/>
      <c r="TPT80" s="75"/>
      <c r="TPU80" s="75"/>
      <c r="TPV80" s="75"/>
      <c r="TPW80" s="75"/>
      <c r="TPX80" s="75"/>
      <c r="TPY80" s="75"/>
      <c r="TPZ80" s="75"/>
      <c r="TQA80" s="75"/>
      <c r="TQB80" s="75"/>
      <c r="TQC80" s="75"/>
      <c r="TQD80" s="75"/>
      <c r="TQE80" s="75"/>
      <c r="TQF80" s="75"/>
      <c r="TQG80" s="75"/>
      <c r="TQH80" s="75"/>
      <c r="TQI80" s="75"/>
      <c r="TQJ80" s="75"/>
      <c r="TQK80" s="75"/>
      <c r="TQL80" s="75"/>
      <c r="TQM80" s="75"/>
      <c r="TQN80" s="75"/>
      <c r="TQO80" s="75"/>
      <c r="TQP80" s="75"/>
      <c r="TQQ80" s="75"/>
      <c r="TQR80" s="75"/>
      <c r="TQS80" s="75"/>
      <c r="TQT80" s="75"/>
      <c r="TQU80" s="75"/>
      <c r="TQV80" s="75"/>
      <c r="TQW80" s="75"/>
      <c r="TQX80" s="75"/>
      <c r="TQY80" s="75"/>
      <c r="TQZ80" s="75"/>
      <c r="TRA80" s="75"/>
      <c r="TRB80" s="75"/>
      <c r="TRC80" s="75"/>
      <c r="TRD80" s="75"/>
      <c r="TRE80" s="75"/>
      <c r="TRF80" s="75"/>
      <c r="TRG80" s="75"/>
      <c r="TRH80" s="75"/>
      <c r="TRI80" s="75"/>
      <c r="TRJ80" s="75"/>
      <c r="TRK80" s="75"/>
      <c r="TRL80" s="75"/>
      <c r="TRM80" s="75"/>
      <c r="TRN80" s="75"/>
      <c r="TRO80" s="75"/>
      <c r="TRP80" s="75"/>
      <c r="TRQ80" s="75"/>
      <c r="TRR80" s="75"/>
      <c r="TRS80" s="75"/>
      <c r="TRT80" s="75"/>
      <c r="TRU80" s="75"/>
      <c r="TRV80" s="75"/>
      <c r="TRW80" s="75"/>
      <c r="TRX80" s="75"/>
      <c r="TRY80" s="75"/>
      <c r="TRZ80" s="75"/>
      <c r="TSA80" s="75"/>
      <c r="TSB80" s="75"/>
      <c r="TSC80" s="75"/>
      <c r="TSD80" s="75"/>
      <c r="TSE80" s="75"/>
      <c r="TSF80" s="75"/>
      <c r="TSG80" s="75"/>
      <c r="TSH80" s="75"/>
      <c r="TSI80" s="75"/>
      <c r="TSJ80" s="75"/>
      <c r="TSK80" s="75"/>
      <c r="TSL80" s="75"/>
      <c r="TSM80" s="75"/>
      <c r="TSN80" s="75"/>
      <c r="TSO80" s="75"/>
      <c r="TSP80" s="75"/>
      <c r="TSQ80" s="75"/>
      <c r="TSR80" s="75"/>
      <c r="TSS80" s="75"/>
      <c r="TST80" s="75"/>
      <c r="TSU80" s="75"/>
      <c r="TSV80" s="75"/>
      <c r="TSW80" s="75"/>
      <c r="TSX80" s="75"/>
      <c r="TSY80" s="75"/>
      <c r="TSZ80" s="75"/>
      <c r="TTA80" s="75"/>
      <c r="TTB80" s="75"/>
      <c r="TTC80" s="75"/>
      <c r="TTD80" s="75"/>
      <c r="TTE80" s="75"/>
      <c r="TTF80" s="75"/>
      <c r="TTG80" s="75"/>
      <c r="TTH80" s="75"/>
      <c r="TTI80" s="75"/>
      <c r="TTJ80" s="75"/>
      <c r="TTK80" s="75"/>
      <c r="TTL80" s="75"/>
      <c r="TTM80" s="75"/>
      <c r="TTN80" s="75"/>
      <c r="TTO80" s="75"/>
      <c r="TTP80" s="75"/>
      <c r="TTQ80" s="75"/>
      <c r="TTR80" s="75"/>
      <c r="TTS80" s="75"/>
      <c r="TTT80" s="75"/>
      <c r="TTU80" s="75"/>
      <c r="TTV80" s="75"/>
      <c r="TTW80" s="75"/>
      <c r="TTX80" s="75"/>
      <c r="TTY80" s="75"/>
      <c r="TTZ80" s="75"/>
      <c r="TUA80" s="75"/>
      <c r="TUB80" s="75"/>
      <c r="TUC80" s="75"/>
      <c r="TUD80" s="75"/>
      <c r="TUE80" s="75"/>
      <c r="TUF80" s="75"/>
      <c r="TUG80" s="75"/>
      <c r="TUH80" s="75"/>
      <c r="TUI80" s="75"/>
      <c r="TUJ80" s="75"/>
      <c r="TUK80" s="75"/>
      <c r="TUL80" s="75"/>
      <c r="TUM80" s="75"/>
      <c r="TUN80" s="75"/>
      <c r="TUO80" s="75"/>
      <c r="TUP80" s="75"/>
      <c r="TUQ80" s="75"/>
      <c r="TUR80" s="75"/>
      <c r="TUS80" s="75"/>
      <c r="TUT80" s="75"/>
      <c r="TUU80" s="75"/>
      <c r="TUV80" s="75"/>
      <c r="TUW80" s="75"/>
      <c r="TUX80" s="75"/>
      <c r="TUY80" s="75"/>
      <c r="TUZ80" s="75"/>
      <c r="TVA80" s="75"/>
      <c r="TVB80" s="75"/>
      <c r="TVC80" s="75"/>
      <c r="TVD80" s="75"/>
      <c r="TVE80" s="75"/>
      <c r="TVF80" s="75"/>
      <c r="TVG80" s="75"/>
      <c r="TVH80" s="75"/>
      <c r="TVI80" s="75"/>
      <c r="TVJ80" s="75"/>
      <c r="TVK80" s="75"/>
      <c r="TVL80" s="75"/>
      <c r="TVM80" s="75"/>
      <c r="TVN80" s="75"/>
      <c r="TVO80" s="75"/>
      <c r="TVP80" s="75"/>
      <c r="TVQ80" s="75"/>
      <c r="TVR80" s="75"/>
      <c r="TVS80" s="75"/>
      <c r="TVT80" s="75"/>
      <c r="TVU80" s="75"/>
      <c r="TVV80" s="75"/>
      <c r="TVW80" s="75"/>
      <c r="TVX80" s="75"/>
      <c r="TVY80" s="75"/>
      <c r="TVZ80" s="75"/>
      <c r="TWA80" s="75"/>
      <c r="TWB80" s="75"/>
      <c r="TWC80" s="75"/>
      <c r="TWD80" s="75"/>
      <c r="TWE80" s="75"/>
      <c r="TWF80" s="75"/>
      <c r="TWG80" s="75"/>
      <c r="TWH80" s="75"/>
      <c r="TWI80" s="75"/>
      <c r="TWJ80" s="75"/>
      <c r="TWK80" s="75"/>
      <c r="TWL80" s="75"/>
      <c r="TWM80" s="75"/>
      <c r="TWN80" s="75"/>
      <c r="TWO80" s="75"/>
      <c r="TWP80" s="75"/>
      <c r="TWQ80" s="75"/>
      <c r="TWR80" s="75"/>
      <c r="TWS80" s="75"/>
      <c r="TWT80" s="75"/>
      <c r="TWU80" s="75"/>
      <c r="TWV80" s="75"/>
      <c r="TWW80" s="75"/>
      <c r="TWX80" s="75"/>
      <c r="TWY80" s="75"/>
      <c r="TWZ80" s="75"/>
      <c r="TXA80" s="75"/>
      <c r="TXB80" s="75"/>
      <c r="TXC80" s="75"/>
      <c r="TXD80" s="75"/>
      <c r="TXE80" s="75"/>
      <c r="TXF80" s="75"/>
      <c r="TXG80" s="75"/>
      <c r="TXH80" s="75"/>
      <c r="TXI80" s="75"/>
      <c r="TXJ80" s="75"/>
      <c r="TXK80" s="75"/>
      <c r="TXL80" s="75"/>
      <c r="TXM80" s="75"/>
      <c r="TXN80" s="75"/>
      <c r="TXO80" s="75"/>
      <c r="TXP80" s="75"/>
      <c r="TXQ80" s="75"/>
      <c r="TXR80" s="75"/>
      <c r="TXS80" s="75"/>
      <c r="TXT80" s="75"/>
      <c r="TXU80" s="75"/>
      <c r="TXV80" s="75"/>
      <c r="TXW80" s="75"/>
      <c r="TXX80" s="75"/>
      <c r="TXY80" s="75"/>
      <c r="TXZ80" s="75"/>
      <c r="TYA80" s="75"/>
      <c r="TYB80" s="75"/>
      <c r="TYC80" s="75"/>
      <c r="TYD80" s="75"/>
      <c r="TYE80" s="75"/>
      <c r="TYF80" s="75"/>
      <c r="TYG80" s="75"/>
      <c r="TYH80" s="75"/>
      <c r="TYI80" s="75"/>
      <c r="TYJ80" s="75"/>
      <c r="TYK80" s="75"/>
      <c r="TYL80" s="75"/>
      <c r="TYM80" s="75"/>
      <c r="TYN80" s="75"/>
      <c r="TYO80" s="75"/>
      <c r="TYP80" s="75"/>
      <c r="TYQ80" s="75"/>
      <c r="TYR80" s="75"/>
      <c r="TYS80" s="75"/>
      <c r="TYT80" s="75"/>
      <c r="TYU80" s="75"/>
      <c r="TYV80" s="75"/>
      <c r="TYW80" s="75"/>
      <c r="TYX80" s="75"/>
      <c r="TYY80" s="75"/>
      <c r="TYZ80" s="75"/>
      <c r="TZA80" s="75"/>
      <c r="TZB80" s="75"/>
      <c r="TZC80" s="75"/>
      <c r="TZD80" s="75"/>
      <c r="TZE80" s="75"/>
      <c r="TZF80" s="75"/>
      <c r="TZG80" s="75"/>
      <c r="TZH80" s="75"/>
      <c r="TZI80" s="75"/>
      <c r="TZJ80" s="75"/>
      <c r="TZK80" s="75"/>
      <c r="TZL80" s="75"/>
      <c r="TZM80" s="75"/>
      <c r="TZN80" s="75"/>
      <c r="TZO80" s="75"/>
      <c r="TZP80" s="75"/>
      <c r="TZQ80" s="75"/>
      <c r="TZR80" s="75"/>
      <c r="TZS80" s="75"/>
      <c r="TZT80" s="75"/>
      <c r="TZU80" s="75"/>
      <c r="TZV80" s="75"/>
      <c r="TZW80" s="75"/>
      <c r="TZX80" s="75"/>
      <c r="TZY80" s="75"/>
      <c r="TZZ80" s="75"/>
      <c r="UAA80" s="75"/>
      <c r="UAB80" s="75"/>
      <c r="UAC80" s="75"/>
      <c r="UAD80" s="75"/>
      <c r="UAE80" s="75"/>
      <c r="UAF80" s="75"/>
      <c r="UAG80" s="75"/>
      <c r="UAH80" s="75"/>
      <c r="UAI80" s="75"/>
      <c r="UAJ80" s="75"/>
      <c r="UAK80" s="75"/>
      <c r="UAL80" s="75"/>
      <c r="UAM80" s="75"/>
      <c r="UAN80" s="75"/>
      <c r="UAO80" s="75"/>
      <c r="UAP80" s="75"/>
      <c r="UAQ80" s="75"/>
      <c r="UAR80" s="75"/>
      <c r="UAS80" s="75"/>
      <c r="UAT80" s="75"/>
      <c r="UAU80" s="75"/>
      <c r="UAV80" s="75"/>
      <c r="UAW80" s="75"/>
      <c r="UAX80" s="75"/>
      <c r="UAY80" s="75"/>
      <c r="UAZ80" s="75"/>
      <c r="UBA80" s="75"/>
      <c r="UBB80" s="75"/>
      <c r="UBC80" s="75"/>
      <c r="UBD80" s="75"/>
      <c r="UBE80" s="75"/>
      <c r="UBF80" s="75"/>
      <c r="UBG80" s="75"/>
      <c r="UBH80" s="75"/>
      <c r="UBI80" s="75"/>
      <c r="UBJ80" s="75"/>
      <c r="UBK80" s="75"/>
      <c r="UBL80" s="75"/>
      <c r="UBM80" s="75"/>
      <c r="UBN80" s="75"/>
      <c r="UBO80" s="75"/>
      <c r="UBP80" s="75"/>
      <c r="UBQ80" s="75"/>
      <c r="UBR80" s="75"/>
      <c r="UBS80" s="75"/>
      <c r="UBT80" s="75"/>
      <c r="UBU80" s="75"/>
      <c r="UBV80" s="75"/>
      <c r="UBW80" s="75"/>
      <c r="UBX80" s="75"/>
      <c r="UBY80" s="75"/>
      <c r="UBZ80" s="75"/>
      <c r="UCA80" s="75"/>
      <c r="UCB80" s="75"/>
      <c r="UCC80" s="75"/>
      <c r="UCD80" s="75"/>
      <c r="UCE80" s="75"/>
      <c r="UCF80" s="75"/>
      <c r="UCG80" s="75"/>
      <c r="UCH80" s="75"/>
      <c r="UCI80" s="75"/>
      <c r="UCJ80" s="75"/>
      <c r="UCK80" s="75"/>
      <c r="UCL80" s="75"/>
      <c r="UCM80" s="75"/>
      <c r="UCN80" s="75"/>
      <c r="UCO80" s="75"/>
      <c r="UCP80" s="75"/>
      <c r="UCQ80" s="75"/>
      <c r="UCR80" s="75"/>
      <c r="UCS80" s="75"/>
      <c r="UCT80" s="75"/>
      <c r="UCU80" s="75"/>
      <c r="UCV80" s="75"/>
      <c r="UCW80" s="75"/>
      <c r="UCX80" s="75"/>
      <c r="UCY80" s="75"/>
      <c r="UCZ80" s="75"/>
      <c r="UDA80" s="75"/>
      <c r="UDB80" s="75"/>
      <c r="UDC80" s="75"/>
      <c r="UDD80" s="75"/>
      <c r="UDE80" s="75"/>
      <c r="UDF80" s="75"/>
      <c r="UDG80" s="75"/>
      <c r="UDH80" s="75"/>
      <c r="UDI80" s="75"/>
      <c r="UDJ80" s="75"/>
      <c r="UDK80" s="75"/>
      <c r="UDL80" s="75"/>
      <c r="UDM80" s="75"/>
      <c r="UDN80" s="75"/>
      <c r="UDO80" s="75"/>
      <c r="UDP80" s="75"/>
      <c r="UDQ80" s="75"/>
      <c r="UDR80" s="75"/>
      <c r="UDS80" s="75"/>
      <c r="UDT80" s="75"/>
      <c r="UDU80" s="75"/>
      <c r="UDV80" s="75"/>
      <c r="UDW80" s="75"/>
      <c r="UDX80" s="75"/>
      <c r="UDY80" s="75"/>
      <c r="UDZ80" s="75"/>
      <c r="UEA80" s="75"/>
      <c r="UEB80" s="75"/>
      <c r="UEC80" s="75"/>
      <c r="UED80" s="75"/>
      <c r="UEE80" s="75"/>
      <c r="UEF80" s="75"/>
      <c r="UEG80" s="75"/>
      <c r="UEH80" s="75"/>
      <c r="UEI80" s="75"/>
      <c r="UEJ80" s="75"/>
      <c r="UEK80" s="75"/>
      <c r="UEL80" s="75"/>
      <c r="UEM80" s="75"/>
      <c r="UEN80" s="75"/>
      <c r="UEO80" s="75"/>
      <c r="UEP80" s="75"/>
      <c r="UEQ80" s="75"/>
      <c r="UER80" s="75"/>
      <c r="UES80" s="75"/>
      <c r="UET80" s="75"/>
      <c r="UEU80" s="75"/>
      <c r="UEV80" s="75"/>
      <c r="UEW80" s="75"/>
      <c r="UEX80" s="75"/>
      <c r="UEY80" s="75"/>
      <c r="UEZ80" s="75"/>
      <c r="UFA80" s="75"/>
      <c r="UFB80" s="75"/>
      <c r="UFC80" s="75"/>
      <c r="UFD80" s="75"/>
      <c r="UFE80" s="75"/>
      <c r="UFF80" s="75"/>
      <c r="UFG80" s="75"/>
      <c r="UFH80" s="75"/>
      <c r="UFI80" s="75"/>
      <c r="UFJ80" s="75"/>
      <c r="UFK80" s="75"/>
      <c r="UFL80" s="75"/>
      <c r="UFM80" s="75"/>
      <c r="UFN80" s="75"/>
      <c r="UFO80" s="75"/>
      <c r="UFP80" s="75"/>
      <c r="UFQ80" s="75"/>
      <c r="UFR80" s="75"/>
      <c r="UFS80" s="75"/>
      <c r="UFT80" s="75"/>
      <c r="UFU80" s="75"/>
      <c r="UFV80" s="75"/>
      <c r="UFW80" s="75"/>
      <c r="UFX80" s="75"/>
      <c r="UFY80" s="75"/>
      <c r="UFZ80" s="75"/>
      <c r="UGA80" s="75"/>
      <c r="UGB80" s="75"/>
      <c r="UGC80" s="75"/>
      <c r="UGD80" s="75"/>
      <c r="UGE80" s="75"/>
      <c r="UGF80" s="75"/>
      <c r="UGG80" s="75"/>
      <c r="UGH80" s="75"/>
      <c r="UGI80" s="75"/>
      <c r="UGJ80" s="75"/>
      <c r="UGK80" s="75"/>
      <c r="UGL80" s="75"/>
      <c r="UGM80" s="75"/>
      <c r="UGN80" s="75"/>
      <c r="UGO80" s="75"/>
      <c r="UGP80" s="75"/>
      <c r="UGQ80" s="75"/>
      <c r="UGR80" s="75"/>
      <c r="UGS80" s="75"/>
      <c r="UGT80" s="75"/>
      <c r="UGU80" s="75"/>
      <c r="UGV80" s="75"/>
      <c r="UGW80" s="75"/>
      <c r="UGX80" s="75"/>
      <c r="UGY80" s="75"/>
      <c r="UGZ80" s="75"/>
      <c r="UHA80" s="75"/>
      <c r="UHB80" s="75"/>
      <c r="UHC80" s="75"/>
      <c r="UHD80" s="75"/>
      <c r="UHE80" s="75"/>
      <c r="UHF80" s="75"/>
      <c r="UHG80" s="75"/>
      <c r="UHH80" s="75"/>
      <c r="UHI80" s="75"/>
      <c r="UHJ80" s="75"/>
      <c r="UHK80" s="75"/>
      <c r="UHL80" s="75"/>
      <c r="UHM80" s="75"/>
      <c r="UHN80" s="75"/>
      <c r="UHO80" s="75"/>
      <c r="UHP80" s="75"/>
      <c r="UHQ80" s="75"/>
      <c r="UHR80" s="75"/>
      <c r="UHS80" s="75"/>
      <c r="UHT80" s="75"/>
      <c r="UHU80" s="75"/>
      <c r="UHV80" s="75"/>
      <c r="UHW80" s="75"/>
      <c r="UHX80" s="75"/>
      <c r="UHY80" s="75"/>
      <c r="UHZ80" s="75"/>
      <c r="UIA80" s="75"/>
      <c r="UIB80" s="75"/>
      <c r="UIC80" s="75"/>
      <c r="UID80" s="75"/>
      <c r="UIE80" s="75"/>
      <c r="UIF80" s="75"/>
      <c r="UIG80" s="75"/>
      <c r="UIH80" s="75"/>
      <c r="UII80" s="75"/>
      <c r="UIJ80" s="75"/>
      <c r="UIK80" s="75"/>
      <c r="UIL80" s="75"/>
      <c r="UIM80" s="75"/>
      <c r="UIN80" s="75"/>
      <c r="UIO80" s="75"/>
      <c r="UIP80" s="75"/>
      <c r="UIQ80" s="75"/>
      <c r="UIR80" s="75"/>
      <c r="UIS80" s="75"/>
      <c r="UIT80" s="75"/>
      <c r="UIU80" s="75"/>
      <c r="UIV80" s="75"/>
      <c r="UIW80" s="75"/>
      <c r="UIX80" s="75"/>
      <c r="UIY80" s="75"/>
      <c r="UIZ80" s="75"/>
      <c r="UJA80" s="75"/>
      <c r="UJB80" s="75"/>
      <c r="UJC80" s="75"/>
      <c r="UJD80" s="75"/>
      <c r="UJE80" s="75"/>
      <c r="UJF80" s="75"/>
      <c r="UJG80" s="75"/>
      <c r="UJH80" s="75"/>
      <c r="UJI80" s="75"/>
      <c r="UJJ80" s="75"/>
      <c r="UJK80" s="75"/>
      <c r="UJL80" s="75"/>
      <c r="UJM80" s="75"/>
      <c r="UJN80" s="75"/>
      <c r="UJO80" s="75"/>
      <c r="UJP80" s="75"/>
      <c r="UJQ80" s="75"/>
      <c r="UJR80" s="75"/>
      <c r="UJS80" s="75"/>
      <c r="UJT80" s="75"/>
      <c r="UJU80" s="75"/>
      <c r="UJV80" s="75"/>
      <c r="UJW80" s="75"/>
      <c r="UJX80" s="75"/>
      <c r="UJY80" s="75"/>
      <c r="UJZ80" s="75"/>
      <c r="UKA80" s="75"/>
      <c r="UKB80" s="75"/>
      <c r="UKC80" s="75"/>
      <c r="UKD80" s="75"/>
      <c r="UKE80" s="75"/>
      <c r="UKF80" s="75"/>
      <c r="UKG80" s="75"/>
      <c r="UKH80" s="75"/>
      <c r="UKI80" s="75"/>
      <c r="UKJ80" s="75"/>
      <c r="UKK80" s="75"/>
      <c r="UKL80" s="75"/>
      <c r="UKM80" s="75"/>
      <c r="UKN80" s="75"/>
      <c r="UKO80" s="75"/>
      <c r="UKP80" s="75"/>
      <c r="UKQ80" s="75"/>
      <c r="UKR80" s="75"/>
      <c r="UKS80" s="75"/>
      <c r="UKT80" s="75"/>
      <c r="UKU80" s="75"/>
      <c r="UKV80" s="75"/>
      <c r="UKW80" s="75"/>
      <c r="UKX80" s="75"/>
      <c r="UKY80" s="75"/>
      <c r="UKZ80" s="75"/>
      <c r="ULA80" s="75"/>
      <c r="ULB80" s="75"/>
      <c r="ULC80" s="75"/>
      <c r="ULD80" s="75"/>
      <c r="ULE80" s="75"/>
      <c r="ULF80" s="75"/>
      <c r="ULG80" s="75"/>
      <c r="ULH80" s="75"/>
      <c r="ULI80" s="75"/>
      <c r="ULJ80" s="75"/>
      <c r="ULK80" s="75"/>
      <c r="ULL80" s="75"/>
      <c r="ULM80" s="75"/>
      <c r="ULN80" s="75"/>
      <c r="ULO80" s="75"/>
      <c r="ULP80" s="75"/>
      <c r="ULQ80" s="75"/>
      <c r="ULR80" s="75"/>
      <c r="ULS80" s="75"/>
      <c r="ULT80" s="75"/>
      <c r="ULU80" s="75"/>
      <c r="ULV80" s="75"/>
      <c r="ULW80" s="75"/>
      <c r="ULX80" s="75"/>
      <c r="ULY80" s="75"/>
      <c r="ULZ80" s="75"/>
      <c r="UMA80" s="75"/>
      <c r="UMB80" s="75"/>
      <c r="UMC80" s="75"/>
      <c r="UMD80" s="75"/>
      <c r="UME80" s="75"/>
      <c r="UMF80" s="75"/>
      <c r="UMG80" s="75"/>
      <c r="UMH80" s="75"/>
      <c r="UMI80" s="75"/>
      <c r="UMJ80" s="75"/>
      <c r="UMK80" s="75"/>
      <c r="UML80" s="75"/>
      <c r="UMM80" s="75"/>
      <c r="UMN80" s="75"/>
      <c r="UMO80" s="75"/>
      <c r="UMP80" s="75"/>
      <c r="UMQ80" s="75"/>
      <c r="UMR80" s="75"/>
      <c r="UMS80" s="75"/>
      <c r="UMT80" s="75"/>
      <c r="UMU80" s="75"/>
      <c r="UMV80" s="75"/>
      <c r="UMW80" s="75"/>
      <c r="UMX80" s="75"/>
      <c r="UMY80" s="75"/>
      <c r="UMZ80" s="75"/>
      <c r="UNA80" s="75"/>
      <c r="UNB80" s="75"/>
      <c r="UNC80" s="75"/>
      <c r="UND80" s="75"/>
      <c r="UNE80" s="75"/>
      <c r="UNF80" s="75"/>
      <c r="UNG80" s="75"/>
      <c r="UNH80" s="75"/>
      <c r="UNI80" s="75"/>
      <c r="UNJ80" s="75"/>
      <c r="UNK80" s="75"/>
      <c r="UNL80" s="75"/>
      <c r="UNM80" s="75"/>
      <c r="UNN80" s="75"/>
      <c r="UNO80" s="75"/>
      <c r="UNP80" s="75"/>
      <c r="UNQ80" s="75"/>
      <c r="UNR80" s="75"/>
      <c r="UNS80" s="75"/>
      <c r="UNT80" s="75"/>
      <c r="UNU80" s="75"/>
      <c r="UNV80" s="75"/>
      <c r="UNW80" s="75"/>
      <c r="UNX80" s="75"/>
      <c r="UNY80" s="75"/>
      <c r="UNZ80" s="75"/>
      <c r="UOA80" s="75"/>
      <c r="UOB80" s="75"/>
      <c r="UOC80" s="75"/>
      <c r="UOD80" s="75"/>
      <c r="UOE80" s="75"/>
      <c r="UOF80" s="75"/>
      <c r="UOG80" s="75"/>
      <c r="UOH80" s="75"/>
      <c r="UOI80" s="75"/>
      <c r="UOJ80" s="75"/>
      <c r="UOK80" s="75"/>
      <c r="UOL80" s="75"/>
      <c r="UOM80" s="75"/>
      <c r="UON80" s="75"/>
      <c r="UOO80" s="75"/>
      <c r="UOP80" s="75"/>
      <c r="UOQ80" s="75"/>
      <c r="UOR80" s="75"/>
      <c r="UOS80" s="75"/>
      <c r="UOT80" s="75"/>
      <c r="UOU80" s="75"/>
      <c r="UOV80" s="75"/>
      <c r="UOW80" s="75"/>
      <c r="UOX80" s="75"/>
      <c r="UOY80" s="75"/>
      <c r="UOZ80" s="75"/>
      <c r="UPA80" s="75"/>
      <c r="UPB80" s="75"/>
      <c r="UPC80" s="75"/>
      <c r="UPD80" s="75"/>
      <c r="UPE80" s="75"/>
      <c r="UPF80" s="75"/>
      <c r="UPG80" s="75"/>
      <c r="UPH80" s="75"/>
      <c r="UPI80" s="75"/>
      <c r="UPJ80" s="75"/>
      <c r="UPK80" s="75"/>
      <c r="UPL80" s="75"/>
      <c r="UPM80" s="75"/>
      <c r="UPN80" s="75"/>
      <c r="UPO80" s="75"/>
      <c r="UPP80" s="75"/>
      <c r="UPQ80" s="75"/>
      <c r="UPR80" s="75"/>
      <c r="UPS80" s="75"/>
      <c r="UPT80" s="75"/>
      <c r="UPU80" s="75"/>
      <c r="UPV80" s="75"/>
      <c r="UPW80" s="75"/>
      <c r="UPX80" s="75"/>
      <c r="UPY80" s="75"/>
      <c r="UPZ80" s="75"/>
      <c r="UQA80" s="75"/>
      <c r="UQB80" s="75"/>
      <c r="UQC80" s="75"/>
      <c r="UQD80" s="75"/>
      <c r="UQE80" s="75"/>
      <c r="UQF80" s="75"/>
      <c r="UQG80" s="75"/>
      <c r="UQH80" s="75"/>
      <c r="UQI80" s="75"/>
      <c r="UQJ80" s="75"/>
      <c r="UQK80" s="75"/>
      <c r="UQL80" s="75"/>
      <c r="UQM80" s="75"/>
      <c r="UQN80" s="75"/>
      <c r="UQO80" s="75"/>
      <c r="UQP80" s="75"/>
      <c r="UQQ80" s="75"/>
      <c r="UQR80" s="75"/>
      <c r="UQS80" s="75"/>
      <c r="UQT80" s="75"/>
      <c r="UQU80" s="75"/>
      <c r="UQV80" s="75"/>
      <c r="UQW80" s="75"/>
      <c r="UQX80" s="75"/>
      <c r="UQY80" s="75"/>
      <c r="UQZ80" s="75"/>
      <c r="URA80" s="75"/>
      <c r="URB80" s="75"/>
      <c r="URC80" s="75"/>
      <c r="URD80" s="75"/>
      <c r="URE80" s="75"/>
      <c r="URF80" s="75"/>
      <c r="URG80" s="75"/>
      <c r="URH80" s="75"/>
      <c r="URI80" s="75"/>
      <c r="URJ80" s="75"/>
      <c r="URK80" s="75"/>
      <c r="URL80" s="75"/>
      <c r="URM80" s="75"/>
      <c r="URN80" s="75"/>
      <c r="URO80" s="75"/>
      <c r="URP80" s="75"/>
      <c r="URQ80" s="75"/>
      <c r="URR80" s="75"/>
      <c r="URS80" s="75"/>
      <c r="URT80" s="75"/>
      <c r="URU80" s="75"/>
      <c r="URV80" s="75"/>
      <c r="URW80" s="75"/>
      <c r="URX80" s="75"/>
      <c r="URY80" s="75"/>
      <c r="URZ80" s="75"/>
      <c r="USA80" s="75"/>
      <c r="USB80" s="75"/>
      <c r="USC80" s="75"/>
      <c r="USD80" s="75"/>
      <c r="USE80" s="75"/>
      <c r="USF80" s="75"/>
      <c r="USG80" s="75"/>
      <c r="USH80" s="75"/>
      <c r="USI80" s="75"/>
      <c r="USJ80" s="75"/>
      <c r="USK80" s="75"/>
      <c r="USL80" s="75"/>
      <c r="USM80" s="75"/>
      <c r="USN80" s="75"/>
      <c r="USO80" s="75"/>
      <c r="USP80" s="75"/>
      <c r="USQ80" s="75"/>
      <c r="USR80" s="75"/>
      <c r="USS80" s="75"/>
      <c r="UST80" s="75"/>
      <c r="USU80" s="75"/>
      <c r="USV80" s="75"/>
      <c r="USW80" s="75"/>
      <c r="USX80" s="75"/>
      <c r="USY80" s="75"/>
      <c r="USZ80" s="75"/>
      <c r="UTA80" s="75"/>
      <c r="UTB80" s="75"/>
      <c r="UTC80" s="75"/>
      <c r="UTD80" s="75"/>
      <c r="UTE80" s="75"/>
      <c r="UTF80" s="75"/>
      <c r="UTG80" s="75"/>
      <c r="UTH80" s="75"/>
      <c r="UTI80" s="75"/>
      <c r="UTJ80" s="75"/>
      <c r="UTK80" s="75"/>
      <c r="UTL80" s="75"/>
      <c r="UTM80" s="75"/>
      <c r="UTN80" s="75"/>
      <c r="UTO80" s="75"/>
      <c r="UTP80" s="75"/>
      <c r="UTQ80" s="75"/>
      <c r="UTR80" s="75"/>
      <c r="UTS80" s="75"/>
      <c r="UTT80" s="75"/>
      <c r="UTU80" s="75"/>
      <c r="UTV80" s="75"/>
      <c r="UTW80" s="75"/>
      <c r="UTX80" s="75"/>
      <c r="UTY80" s="75"/>
      <c r="UTZ80" s="75"/>
      <c r="UUA80" s="75"/>
      <c r="UUB80" s="75"/>
      <c r="UUC80" s="75"/>
      <c r="UUD80" s="75"/>
      <c r="UUE80" s="75"/>
      <c r="UUF80" s="75"/>
      <c r="UUG80" s="75"/>
      <c r="UUH80" s="75"/>
      <c r="UUI80" s="75"/>
      <c r="UUJ80" s="75"/>
      <c r="UUK80" s="75"/>
      <c r="UUL80" s="75"/>
      <c r="UUM80" s="75"/>
      <c r="UUN80" s="75"/>
      <c r="UUO80" s="75"/>
      <c r="UUP80" s="75"/>
      <c r="UUQ80" s="75"/>
      <c r="UUR80" s="75"/>
      <c r="UUS80" s="75"/>
      <c r="UUT80" s="75"/>
      <c r="UUU80" s="75"/>
      <c r="UUV80" s="75"/>
      <c r="UUW80" s="75"/>
      <c r="UUX80" s="75"/>
      <c r="UUY80" s="75"/>
      <c r="UUZ80" s="75"/>
      <c r="UVA80" s="75"/>
      <c r="UVB80" s="75"/>
      <c r="UVC80" s="75"/>
      <c r="UVD80" s="75"/>
      <c r="UVE80" s="75"/>
      <c r="UVF80" s="75"/>
      <c r="UVG80" s="75"/>
      <c r="UVH80" s="75"/>
      <c r="UVI80" s="75"/>
      <c r="UVJ80" s="75"/>
      <c r="UVK80" s="75"/>
      <c r="UVL80" s="75"/>
      <c r="UVM80" s="75"/>
      <c r="UVN80" s="75"/>
      <c r="UVO80" s="75"/>
      <c r="UVP80" s="75"/>
      <c r="UVQ80" s="75"/>
      <c r="UVR80" s="75"/>
      <c r="UVS80" s="75"/>
      <c r="UVT80" s="75"/>
      <c r="UVU80" s="75"/>
      <c r="UVV80" s="75"/>
      <c r="UVW80" s="75"/>
      <c r="UVX80" s="75"/>
      <c r="UVY80" s="75"/>
      <c r="UVZ80" s="75"/>
      <c r="UWA80" s="75"/>
      <c r="UWB80" s="75"/>
      <c r="UWC80" s="75"/>
      <c r="UWD80" s="75"/>
      <c r="UWE80" s="75"/>
      <c r="UWF80" s="75"/>
      <c r="UWG80" s="75"/>
      <c r="UWH80" s="75"/>
      <c r="UWI80" s="75"/>
      <c r="UWJ80" s="75"/>
      <c r="UWK80" s="75"/>
      <c r="UWL80" s="75"/>
      <c r="UWM80" s="75"/>
      <c r="UWN80" s="75"/>
      <c r="UWO80" s="75"/>
      <c r="UWP80" s="75"/>
      <c r="UWQ80" s="75"/>
      <c r="UWR80" s="75"/>
      <c r="UWS80" s="75"/>
      <c r="UWT80" s="75"/>
      <c r="UWU80" s="75"/>
      <c r="UWV80" s="75"/>
      <c r="UWW80" s="75"/>
      <c r="UWX80" s="75"/>
      <c r="UWY80" s="75"/>
      <c r="UWZ80" s="75"/>
      <c r="UXA80" s="75"/>
      <c r="UXB80" s="75"/>
      <c r="UXC80" s="75"/>
      <c r="UXD80" s="75"/>
      <c r="UXE80" s="75"/>
      <c r="UXF80" s="75"/>
      <c r="UXG80" s="75"/>
      <c r="UXH80" s="75"/>
      <c r="UXI80" s="75"/>
      <c r="UXJ80" s="75"/>
      <c r="UXK80" s="75"/>
      <c r="UXL80" s="75"/>
      <c r="UXM80" s="75"/>
      <c r="UXN80" s="75"/>
      <c r="UXO80" s="75"/>
      <c r="UXP80" s="75"/>
      <c r="UXQ80" s="75"/>
      <c r="UXR80" s="75"/>
      <c r="UXS80" s="75"/>
      <c r="UXT80" s="75"/>
      <c r="UXU80" s="75"/>
      <c r="UXV80" s="75"/>
      <c r="UXW80" s="75"/>
      <c r="UXX80" s="75"/>
      <c r="UXY80" s="75"/>
      <c r="UXZ80" s="75"/>
      <c r="UYA80" s="75"/>
      <c r="UYB80" s="75"/>
      <c r="UYC80" s="75"/>
      <c r="UYD80" s="75"/>
      <c r="UYE80" s="75"/>
      <c r="UYF80" s="75"/>
      <c r="UYG80" s="75"/>
      <c r="UYH80" s="75"/>
      <c r="UYI80" s="75"/>
      <c r="UYJ80" s="75"/>
      <c r="UYK80" s="75"/>
      <c r="UYL80" s="75"/>
      <c r="UYM80" s="75"/>
      <c r="UYN80" s="75"/>
      <c r="UYO80" s="75"/>
      <c r="UYP80" s="75"/>
      <c r="UYQ80" s="75"/>
      <c r="UYR80" s="75"/>
      <c r="UYS80" s="75"/>
      <c r="UYT80" s="75"/>
      <c r="UYU80" s="75"/>
      <c r="UYV80" s="75"/>
      <c r="UYW80" s="75"/>
      <c r="UYX80" s="75"/>
      <c r="UYY80" s="75"/>
      <c r="UYZ80" s="75"/>
      <c r="UZA80" s="75"/>
      <c r="UZB80" s="75"/>
      <c r="UZC80" s="75"/>
      <c r="UZD80" s="75"/>
      <c r="UZE80" s="75"/>
      <c r="UZF80" s="75"/>
      <c r="UZG80" s="75"/>
      <c r="UZH80" s="75"/>
      <c r="UZI80" s="75"/>
      <c r="UZJ80" s="75"/>
      <c r="UZK80" s="75"/>
      <c r="UZL80" s="75"/>
      <c r="UZM80" s="75"/>
      <c r="UZN80" s="75"/>
      <c r="UZO80" s="75"/>
      <c r="UZP80" s="75"/>
      <c r="UZQ80" s="75"/>
      <c r="UZR80" s="75"/>
      <c r="UZS80" s="75"/>
      <c r="UZT80" s="75"/>
      <c r="UZU80" s="75"/>
      <c r="UZV80" s="75"/>
      <c r="UZW80" s="75"/>
      <c r="UZX80" s="75"/>
      <c r="UZY80" s="75"/>
      <c r="UZZ80" s="75"/>
      <c r="VAA80" s="75"/>
      <c r="VAB80" s="75"/>
      <c r="VAC80" s="75"/>
      <c r="VAD80" s="75"/>
      <c r="VAE80" s="75"/>
      <c r="VAF80" s="75"/>
      <c r="VAG80" s="75"/>
      <c r="VAH80" s="75"/>
      <c r="VAI80" s="75"/>
      <c r="VAJ80" s="75"/>
      <c r="VAK80" s="75"/>
      <c r="VAL80" s="75"/>
      <c r="VAM80" s="75"/>
      <c r="VAN80" s="75"/>
      <c r="VAO80" s="75"/>
      <c r="VAP80" s="75"/>
      <c r="VAQ80" s="75"/>
      <c r="VAR80" s="75"/>
      <c r="VAS80" s="75"/>
      <c r="VAT80" s="75"/>
      <c r="VAU80" s="75"/>
      <c r="VAV80" s="75"/>
      <c r="VAW80" s="75"/>
      <c r="VAX80" s="75"/>
      <c r="VAY80" s="75"/>
      <c r="VAZ80" s="75"/>
      <c r="VBA80" s="75"/>
      <c r="VBB80" s="75"/>
      <c r="VBC80" s="75"/>
      <c r="VBD80" s="75"/>
      <c r="VBE80" s="75"/>
      <c r="VBF80" s="75"/>
      <c r="VBG80" s="75"/>
      <c r="VBH80" s="75"/>
      <c r="VBI80" s="75"/>
      <c r="VBJ80" s="75"/>
      <c r="VBK80" s="75"/>
      <c r="VBL80" s="75"/>
      <c r="VBM80" s="75"/>
      <c r="VBN80" s="75"/>
      <c r="VBO80" s="75"/>
      <c r="VBP80" s="75"/>
      <c r="VBQ80" s="75"/>
      <c r="VBR80" s="75"/>
      <c r="VBS80" s="75"/>
      <c r="VBT80" s="75"/>
      <c r="VBU80" s="75"/>
      <c r="VBV80" s="75"/>
      <c r="VBW80" s="75"/>
      <c r="VBX80" s="75"/>
      <c r="VBY80" s="75"/>
      <c r="VBZ80" s="75"/>
      <c r="VCA80" s="75"/>
      <c r="VCB80" s="75"/>
      <c r="VCC80" s="75"/>
      <c r="VCD80" s="75"/>
      <c r="VCE80" s="75"/>
      <c r="VCF80" s="75"/>
      <c r="VCG80" s="75"/>
      <c r="VCH80" s="75"/>
      <c r="VCI80" s="75"/>
      <c r="VCJ80" s="75"/>
      <c r="VCK80" s="75"/>
      <c r="VCL80" s="75"/>
      <c r="VCM80" s="75"/>
      <c r="VCN80" s="75"/>
      <c r="VCO80" s="75"/>
      <c r="VCP80" s="75"/>
      <c r="VCQ80" s="75"/>
      <c r="VCR80" s="75"/>
      <c r="VCS80" s="75"/>
      <c r="VCT80" s="75"/>
      <c r="VCU80" s="75"/>
      <c r="VCV80" s="75"/>
      <c r="VCW80" s="75"/>
      <c r="VCX80" s="75"/>
      <c r="VCY80" s="75"/>
      <c r="VCZ80" s="75"/>
      <c r="VDA80" s="75"/>
      <c r="VDB80" s="75"/>
      <c r="VDC80" s="75"/>
      <c r="VDD80" s="75"/>
      <c r="VDE80" s="75"/>
      <c r="VDF80" s="75"/>
      <c r="VDG80" s="75"/>
      <c r="VDH80" s="75"/>
      <c r="VDI80" s="75"/>
      <c r="VDJ80" s="75"/>
      <c r="VDK80" s="75"/>
      <c r="VDL80" s="75"/>
      <c r="VDM80" s="75"/>
      <c r="VDN80" s="75"/>
      <c r="VDO80" s="75"/>
      <c r="VDP80" s="75"/>
      <c r="VDQ80" s="75"/>
      <c r="VDR80" s="75"/>
      <c r="VDS80" s="75"/>
      <c r="VDT80" s="75"/>
      <c r="VDU80" s="75"/>
      <c r="VDV80" s="75"/>
      <c r="VDW80" s="75"/>
      <c r="VDX80" s="75"/>
      <c r="VDY80" s="75"/>
      <c r="VDZ80" s="75"/>
      <c r="VEA80" s="75"/>
      <c r="VEB80" s="75"/>
      <c r="VEC80" s="75"/>
      <c r="VED80" s="75"/>
      <c r="VEE80" s="75"/>
      <c r="VEF80" s="75"/>
      <c r="VEG80" s="75"/>
      <c r="VEH80" s="75"/>
      <c r="VEI80" s="75"/>
      <c r="VEJ80" s="75"/>
      <c r="VEK80" s="75"/>
      <c r="VEL80" s="75"/>
      <c r="VEM80" s="75"/>
      <c r="VEN80" s="75"/>
      <c r="VEO80" s="75"/>
      <c r="VEP80" s="75"/>
      <c r="VEQ80" s="75"/>
      <c r="VER80" s="75"/>
      <c r="VES80" s="75"/>
      <c r="VET80" s="75"/>
      <c r="VEU80" s="75"/>
      <c r="VEV80" s="75"/>
      <c r="VEW80" s="75"/>
      <c r="VEX80" s="75"/>
      <c r="VEY80" s="75"/>
      <c r="VEZ80" s="75"/>
      <c r="VFA80" s="75"/>
      <c r="VFB80" s="75"/>
      <c r="VFC80" s="75"/>
      <c r="VFD80" s="75"/>
      <c r="VFE80" s="75"/>
      <c r="VFF80" s="75"/>
      <c r="VFG80" s="75"/>
      <c r="VFH80" s="75"/>
      <c r="VFI80" s="75"/>
      <c r="VFJ80" s="75"/>
      <c r="VFK80" s="75"/>
      <c r="VFL80" s="75"/>
      <c r="VFM80" s="75"/>
      <c r="VFN80" s="75"/>
      <c r="VFO80" s="75"/>
      <c r="VFP80" s="75"/>
      <c r="VFQ80" s="75"/>
      <c r="VFR80" s="75"/>
      <c r="VFS80" s="75"/>
      <c r="VFT80" s="75"/>
      <c r="VFU80" s="75"/>
      <c r="VFV80" s="75"/>
      <c r="VFW80" s="75"/>
      <c r="VFX80" s="75"/>
      <c r="VFY80" s="75"/>
      <c r="VFZ80" s="75"/>
      <c r="VGA80" s="75"/>
      <c r="VGB80" s="75"/>
      <c r="VGC80" s="75"/>
      <c r="VGD80" s="75"/>
      <c r="VGE80" s="75"/>
      <c r="VGF80" s="75"/>
      <c r="VGG80" s="75"/>
      <c r="VGH80" s="75"/>
      <c r="VGI80" s="75"/>
      <c r="VGJ80" s="75"/>
      <c r="VGK80" s="75"/>
      <c r="VGL80" s="75"/>
      <c r="VGM80" s="75"/>
      <c r="VGN80" s="75"/>
      <c r="VGO80" s="75"/>
      <c r="VGP80" s="75"/>
      <c r="VGQ80" s="75"/>
      <c r="VGR80" s="75"/>
      <c r="VGS80" s="75"/>
      <c r="VGT80" s="75"/>
      <c r="VGU80" s="75"/>
      <c r="VGV80" s="75"/>
      <c r="VGW80" s="75"/>
      <c r="VGX80" s="75"/>
      <c r="VGY80" s="75"/>
      <c r="VGZ80" s="75"/>
      <c r="VHA80" s="75"/>
      <c r="VHB80" s="75"/>
      <c r="VHC80" s="75"/>
      <c r="VHD80" s="75"/>
      <c r="VHE80" s="75"/>
      <c r="VHF80" s="75"/>
      <c r="VHG80" s="75"/>
      <c r="VHH80" s="75"/>
      <c r="VHI80" s="75"/>
      <c r="VHJ80" s="75"/>
      <c r="VHK80" s="75"/>
      <c r="VHL80" s="75"/>
      <c r="VHM80" s="75"/>
      <c r="VHN80" s="75"/>
      <c r="VHO80" s="75"/>
      <c r="VHP80" s="75"/>
      <c r="VHQ80" s="75"/>
      <c r="VHR80" s="75"/>
      <c r="VHS80" s="75"/>
      <c r="VHT80" s="75"/>
      <c r="VHU80" s="75"/>
      <c r="VHV80" s="75"/>
      <c r="VHW80" s="75"/>
      <c r="VHX80" s="75"/>
      <c r="VHY80" s="75"/>
      <c r="VHZ80" s="75"/>
      <c r="VIA80" s="75"/>
      <c r="VIB80" s="75"/>
      <c r="VIC80" s="75"/>
      <c r="VID80" s="75"/>
      <c r="VIE80" s="75"/>
      <c r="VIF80" s="75"/>
      <c r="VIG80" s="75"/>
      <c r="VIH80" s="75"/>
      <c r="VII80" s="75"/>
      <c r="VIJ80" s="75"/>
      <c r="VIK80" s="75"/>
      <c r="VIL80" s="75"/>
      <c r="VIM80" s="75"/>
      <c r="VIN80" s="75"/>
      <c r="VIO80" s="75"/>
      <c r="VIP80" s="75"/>
      <c r="VIQ80" s="75"/>
      <c r="VIR80" s="75"/>
      <c r="VIS80" s="75"/>
      <c r="VIT80" s="75"/>
      <c r="VIU80" s="75"/>
      <c r="VIV80" s="75"/>
      <c r="VIW80" s="75"/>
      <c r="VIX80" s="75"/>
      <c r="VIY80" s="75"/>
      <c r="VIZ80" s="75"/>
      <c r="VJA80" s="75"/>
      <c r="VJB80" s="75"/>
      <c r="VJC80" s="75"/>
      <c r="VJD80" s="75"/>
      <c r="VJE80" s="75"/>
      <c r="VJF80" s="75"/>
      <c r="VJG80" s="75"/>
      <c r="VJH80" s="75"/>
      <c r="VJI80" s="75"/>
      <c r="VJJ80" s="75"/>
      <c r="VJK80" s="75"/>
      <c r="VJL80" s="75"/>
      <c r="VJM80" s="75"/>
      <c r="VJN80" s="75"/>
      <c r="VJO80" s="75"/>
      <c r="VJP80" s="75"/>
      <c r="VJQ80" s="75"/>
      <c r="VJR80" s="75"/>
      <c r="VJS80" s="75"/>
      <c r="VJT80" s="75"/>
      <c r="VJU80" s="75"/>
      <c r="VJV80" s="75"/>
      <c r="VJW80" s="75"/>
      <c r="VJX80" s="75"/>
      <c r="VJY80" s="75"/>
      <c r="VJZ80" s="75"/>
      <c r="VKA80" s="75"/>
      <c r="VKB80" s="75"/>
      <c r="VKC80" s="75"/>
      <c r="VKD80" s="75"/>
      <c r="VKE80" s="75"/>
      <c r="VKF80" s="75"/>
      <c r="VKG80" s="75"/>
      <c r="VKH80" s="75"/>
      <c r="VKI80" s="75"/>
      <c r="VKJ80" s="75"/>
      <c r="VKK80" s="75"/>
      <c r="VKL80" s="75"/>
      <c r="VKM80" s="75"/>
      <c r="VKN80" s="75"/>
      <c r="VKO80" s="75"/>
      <c r="VKP80" s="75"/>
      <c r="VKQ80" s="75"/>
      <c r="VKR80" s="75"/>
      <c r="VKS80" s="75"/>
      <c r="VKT80" s="75"/>
      <c r="VKU80" s="75"/>
      <c r="VKV80" s="75"/>
      <c r="VKW80" s="75"/>
      <c r="VKX80" s="75"/>
      <c r="VKY80" s="75"/>
      <c r="VKZ80" s="75"/>
      <c r="VLA80" s="75"/>
      <c r="VLB80" s="75"/>
      <c r="VLC80" s="75"/>
      <c r="VLD80" s="75"/>
      <c r="VLE80" s="75"/>
      <c r="VLF80" s="75"/>
      <c r="VLG80" s="75"/>
      <c r="VLH80" s="75"/>
      <c r="VLI80" s="75"/>
      <c r="VLJ80" s="75"/>
      <c r="VLK80" s="75"/>
      <c r="VLL80" s="75"/>
      <c r="VLM80" s="75"/>
      <c r="VLN80" s="75"/>
      <c r="VLO80" s="75"/>
      <c r="VLP80" s="75"/>
      <c r="VLQ80" s="75"/>
      <c r="VLR80" s="75"/>
      <c r="VLS80" s="75"/>
      <c r="VLT80" s="75"/>
      <c r="VLU80" s="75"/>
      <c r="VLV80" s="75"/>
      <c r="VLW80" s="75"/>
      <c r="VLX80" s="75"/>
      <c r="VLY80" s="75"/>
      <c r="VLZ80" s="75"/>
      <c r="VMA80" s="75"/>
      <c r="VMB80" s="75"/>
      <c r="VMC80" s="75"/>
      <c r="VMD80" s="75"/>
      <c r="VME80" s="75"/>
      <c r="VMF80" s="75"/>
      <c r="VMG80" s="75"/>
      <c r="VMH80" s="75"/>
      <c r="VMI80" s="75"/>
      <c r="VMJ80" s="75"/>
      <c r="VMK80" s="75"/>
      <c r="VML80" s="75"/>
      <c r="VMM80" s="75"/>
      <c r="VMN80" s="75"/>
      <c r="VMO80" s="75"/>
      <c r="VMP80" s="75"/>
      <c r="VMQ80" s="75"/>
      <c r="VMR80" s="75"/>
      <c r="VMS80" s="75"/>
      <c r="VMT80" s="75"/>
      <c r="VMU80" s="75"/>
      <c r="VMV80" s="75"/>
      <c r="VMW80" s="75"/>
      <c r="VMX80" s="75"/>
      <c r="VMY80" s="75"/>
      <c r="VMZ80" s="75"/>
      <c r="VNA80" s="75"/>
      <c r="VNB80" s="75"/>
      <c r="VNC80" s="75"/>
      <c r="VND80" s="75"/>
      <c r="VNE80" s="75"/>
      <c r="VNF80" s="75"/>
      <c r="VNG80" s="75"/>
      <c r="VNH80" s="75"/>
      <c r="VNI80" s="75"/>
      <c r="VNJ80" s="75"/>
      <c r="VNK80" s="75"/>
      <c r="VNL80" s="75"/>
      <c r="VNM80" s="75"/>
      <c r="VNN80" s="75"/>
      <c r="VNO80" s="75"/>
      <c r="VNP80" s="75"/>
      <c r="VNQ80" s="75"/>
      <c r="VNR80" s="75"/>
      <c r="VNS80" s="75"/>
      <c r="VNT80" s="75"/>
      <c r="VNU80" s="75"/>
      <c r="VNV80" s="75"/>
      <c r="VNW80" s="75"/>
      <c r="VNX80" s="75"/>
      <c r="VNY80" s="75"/>
      <c r="VNZ80" s="75"/>
      <c r="VOA80" s="75"/>
      <c r="VOB80" s="75"/>
      <c r="VOC80" s="75"/>
      <c r="VOD80" s="75"/>
      <c r="VOE80" s="75"/>
      <c r="VOF80" s="75"/>
      <c r="VOG80" s="75"/>
      <c r="VOH80" s="75"/>
      <c r="VOI80" s="75"/>
      <c r="VOJ80" s="75"/>
      <c r="VOK80" s="75"/>
      <c r="VOL80" s="75"/>
      <c r="VOM80" s="75"/>
      <c r="VON80" s="75"/>
      <c r="VOO80" s="75"/>
      <c r="VOP80" s="75"/>
      <c r="VOQ80" s="75"/>
      <c r="VOR80" s="75"/>
      <c r="VOS80" s="75"/>
      <c r="VOT80" s="75"/>
      <c r="VOU80" s="75"/>
      <c r="VOV80" s="75"/>
      <c r="VOW80" s="75"/>
      <c r="VOX80" s="75"/>
      <c r="VOY80" s="75"/>
      <c r="VOZ80" s="75"/>
      <c r="VPA80" s="75"/>
      <c r="VPB80" s="75"/>
      <c r="VPC80" s="75"/>
      <c r="VPD80" s="75"/>
      <c r="VPE80" s="75"/>
      <c r="VPF80" s="75"/>
      <c r="VPG80" s="75"/>
      <c r="VPH80" s="75"/>
      <c r="VPI80" s="75"/>
      <c r="VPJ80" s="75"/>
      <c r="VPK80" s="75"/>
      <c r="VPL80" s="75"/>
      <c r="VPM80" s="75"/>
      <c r="VPN80" s="75"/>
      <c r="VPO80" s="75"/>
      <c r="VPP80" s="75"/>
      <c r="VPQ80" s="75"/>
      <c r="VPR80" s="75"/>
      <c r="VPS80" s="75"/>
      <c r="VPT80" s="75"/>
      <c r="VPU80" s="75"/>
      <c r="VPV80" s="75"/>
      <c r="VPW80" s="75"/>
      <c r="VPX80" s="75"/>
      <c r="VPY80" s="75"/>
      <c r="VPZ80" s="75"/>
      <c r="VQA80" s="75"/>
      <c r="VQB80" s="75"/>
      <c r="VQC80" s="75"/>
      <c r="VQD80" s="75"/>
      <c r="VQE80" s="75"/>
      <c r="VQF80" s="75"/>
      <c r="VQG80" s="75"/>
      <c r="VQH80" s="75"/>
      <c r="VQI80" s="75"/>
      <c r="VQJ80" s="75"/>
      <c r="VQK80" s="75"/>
      <c r="VQL80" s="75"/>
      <c r="VQM80" s="75"/>
      <c r="VQN80" s="75"/>
      <c r="VQO80" s="75"/>
      <c r="VQP80" s="75"/>
      <c r="VQQ80" s="75"/>
      <c r="VQR80" s="75"/>
      <c r="VQS80" s="75"/>
      <c r="VQT80" s="75"/>
      <c r="VQU80" s="75"/>
      <c r="VQV80" s="75"/>
      <c r="VQW80" s="75"/>
      <c r="VQX80" s="75"/>
      <c r="VQY80" s="75"/>
      <c r="VQZ80" s="75"/>
      <c r="VRA80" s="75"/>
      <c r="VRB80" s="75"/>
      <c r="VRC80" s="75"/>
      <c r="VRD80" s="75"/>
      <c r="VRE80" s="75"/>
      <c r="VRF80" s="75"/>
      <c r="VRG80" s="75"/>
      <c r="VRH80" s="75"/>
      <c r="VRI80" s="75"/>
      <c r="VRJ80" s="75"/>
      <c r="VRK80" s="75"/>
      <c r="VRL80" s="75"/>
      <c r="VRM80" s="75"/>
      <c r="VRN80" s="75"/>
      <c r="VRO80" s="75"/>
      <c r="VRP80" s="75"/>
      <c r="VRQ80" s="75"/>
      <c r="VRR80" s="75"/>
      <c r="VRS80" s="75"/>
      <c r="VRT80" s="75"/>
      <c r="VRU80" s="75"/>
      <c r="VRV80" s="75"/>
      <c r="VRW80" s="75"/>
      <c r="VRX80" s="75"/>
      <c r="VRY80" s="75"/>
      <c r="VRZ80" s="75"/>
      <c r="VSA80" s="75"/>
      <c r="VSB80" s="75"/>
      <c r="VSC80" s="75"/>
      <c r="VSD80" s="75"/>
      <c r="VSE80" s="75"/>
      <c r="VSF80" s="75"/>
      <c r="VSG80" s="75"/>
      <c r="VSH80" s="75"/>
      <c r="VSI80" s="75"/>
      <c r="VSJ80" s="75"/>
      <c r="VSK80" s="75"/>
      <c r="VSL80" s="75"/>
      <c r="VSM80" s="75"/>
      <c r="VSN80" s="75"/>
      <c r="VSO80" s="75"/>
      <c r="VSP80" s="75"/>
      <c r="VSQ80" s="75"/>
      <c r="VSR80" s="75"/>
      <c r="VSS80" s="75"/>
      <c r="VST80" s="75"/>
      <c r="VSU80" s="75"/>
      <c r="VSV80" s="75"/>
      <c r="VSW80" s="75"/>
      <c r="VSX80" s="75"/>
      <c r="VSY80" s="75"/>
      <c r="VSZ80" s="75"/>
      <c r="VTA80" s="75"/>
      <c r="VTB80" s="75"/>
      <c r="VTC80" s="75"/>
      <c r="VTD80" s="75"/>
      <c r="VTE80" s="75"/>
      <c r="VTF80" s="75"/>
      <c r="VTG80" s="75"/>
      <c r="VTH80" s="75"/>
      <c r="VTI80" s="75"/>
      <c r="VTJ80" s="75"/>
      <c r="VTK80" s="75"/>
      <c r="VTL80" s="75"/>
      <c r="VTM80" s="75"/>
      <c r="VTN80" s="75"/>
      <c r="VTO80" s="75"/>
      <c r="VTP80" s="75"/>
      <c r="VTQ80" s="75"/>
      <c r="VTR80" s="75"/>
      <c r="VTS80" s="75"/>
      <c r="VTT80" s="75"/>
      <c r="VTU80" s="75"/>
      <c r="VTV80" s="75"/>
      <c r="VTW80" s="75"/>
      <c r="VTX80" s="75"/>
      <c r="VTY80" s="75"/>
      <c r="VTZ80" s="75"/>
      <c r="VUA80" s="75"/>
      <c r="VUB80" s="75"/>
      <c r="VUC80" s="75"/>
      <c r="VUD80" s="75"/>
      <c r="VUE80" s="75"/>
      <c r="VUF80" s="75"/>
      <c r="VUG80" s="75"/>
      <c r="VUH80" s="75"/>
      <c r="VUI80" s="75"/>
      <c r="VUJ80" s="75"/>
      <c r="VUK80" s="75"/>
      <c r="VUL80" s="75"/>
      <c r="VUM80" s="75"/>
      <c r="VUN80" s="75"/>
      <c r="VUO80" s="75"/>
      <c r="VUP80" s="75"/>
      <c r="VUQ80" s="75"/>
      <c r="VUR80" s="75"/>
      <c r="VUS80" s="75"/>
      <c r="VUT80" s="75"/>
      <c r="VUU80" s="75"/>
      <c r="VUV80" s="75"/>
      <c r="VUW80" s="75"/>
      <c r="VUX80" s="75"/>
      <c r="VUY80" s="75"/>
      <c r="VUZ80" s="75"/>
      <c r="VVA80" s="75"/>
      <c r="VVB80" s="75"/>
      <c r="VVC80" s="75"/>
      <c r="VVD80" s="75"/>
      <c r="VVE80" s="75"/>
      <c r="VVF80" s="75"/>
      <c r="VVG80" s="75"/>
      <c r="VVH80" s="75"/>
      <c r="VVI80" s="75"/>
      <c r="VVJ80" s="75"/>
      <c r="VVK80" s="75"/>
      <c r="VVL80" s="75"/>
      <c r="VVM80" s="75"/>
      <c r="VVN80" s="75"/>
      <c r="VVO80" s="75"/>
      <c r="VVP80" s="75"/>
      <c r="VVQ80" s="75"/>
      <c r="VVR80" s="75"/>
      <c r="VVS80" s="75"/>
      <c r="VVT80" s="75"/>
      <c r="VVU80" s="75"/>
      <c r="VVV80" s="75"/>
      <c r="VVW80" s="75"/>
      <c r="VVX80" s="75"/>
      <c r="VVY80" s="75"/>
      <c r="VVZ80" s="75"/>
      <c r="VWA80" s="75"/>
      <c r="VWB80" s="75"/>
      <c r="VWC80" s="75"/>
      <c r="VWD80" s="75"/>
      <c r="VWE80" s="75"/>
      <c r="VWF80" s="75"/>
      <c r="VWG80" s="75"/>
      <c r="VWH80" s="75"/>
      <c r="VWI80" s="75"/>
      <c r="VWJ80" s="75"/>
      <c r="VWK80" s="75"/>
      <c r="VWL80" s="75"/>
      <c r="VWM80" s="75"/>
      <c r="VWN80" s="75"/>
      <c r="VWO80" s="75"/>
      <c r="VWP80" s="75"/>
      <c r="VWQ80" s="75"/>
      <c r="VWR80" s="75"/>
      <c r="VWS80" s="75"/>
      <c r="VWT80" s="75"/>
      <c r="VWU80" s="75"/>
      <c r="VWV80" s="75"/>
      <c r="VWW80" s="75"/>
      <c r="VWX80" s="75"/>
      <c r="VWY80" s="75"/>
      <c r="VWZ80" s="75"/>
      <c r="VXA80" s="75"/>
      <c r="VXB80" s="75"/>
      <c r="VXC80" s="75"/>
      <c r="VXD80" s="75"/>
      <c r="VXE80" s="75"/>
      <c r="VXF80" s="75"/>
      <c r="VXG80" s="75"/>
      <c r="VXH80" s="75"/>
      <c r="VXI80" s="75"/>
      <c r="VXJ80" s="75"/>
      <c r="VXK80" s="75"/>
      <c r="VXL80" s="75"/>
      <c r="VXM80" s="75"/>
      <c r="VXN80" s="75"/>
      <c r="VXO80" s="75"/>
      <c r="VXP80" s="75"/>
      <c r="VXQ80" s="75"/>
      <c r="VXR80" s="75"/>
      <c r="VXS80" s="75"/>
      <c r="VXT80" s="75"/>
      <c r="VXU80" s="75"/>
      <c r="VXV80" s="75"/>
      <c r="VXW80" s="75"/>
      <c r="VXX80" s="75"/>
      <c r="VXY80" s="75"/>
      <c r="VXZ80" s="75"/>
      <c r="VYA80" s="75"/>
      <c r="VYB80" s="75"/>
      <c r="VYC80" s="75"/>
      <c r="VYD80" s="75"/>
      <c r="VYE80" s="75"/>
      <c r="VYF80" s="75"/>
      <c r="VYG80" s="75"/>
      <c r="VYH80" s="75"/>
      <c r="VYI80" s="75"/>
      <c r="VYJ80" s="75"/>
      <c r="VYK80" s="75"/>
      <c r="VYL80" s="75"/>
      <c r="VYM80" s="75"/>
      <c r="VYN80" s="75"/>
      <c r="VYO80" s="75"/>
      <c r="VYP80" s="75"/>
      <c r="VYQ80" s="75"/>
      <c r="VYR80" s="75"/>
      <c r="VYS80" s="75"/>
      <c r="VYT80" s="75"/>
      <c r="VYU80" s="75"/>
      <c r="VYV80" s="75"/>
      <c r="VYW80" s="75"/>
      <c r="VYX80" s="75"/>
      <c r="VYY80" s="75"/>
      <c r="VYZ80" s="75"/>
      <c r="VZA80" s="75"/>
      <c r="VZB80" s="75"/>
      <c r="VZC80" s="75"/>
      <c r="VZD80" s="75"/>
      <c r="VZE80" s="75"/>
      <c r="VZF80" s="75"/>
      <c r="VZG80" s="75"/>
      <c r="VZH80" s="75"/>
      <c r="VZI80" s="75"/>
      <c r="VZJ80" s="75"/>
      <c r="VZK80" s="75"/>
      <c r="VZL80" s="75"/>
      <c r="VZM80" s="75"/>
      <c r="VZN80" s="75"/>
      <c r="VZO80" s="75"/>
      <c r="VZP80" s="75"/>
      <c r="VZQ80" s="75"/>
      <c r="VZR80" s="75"/>
      <c r="VZS80" s="75"/>
      <c r="VZT80" s="75"/>
      <c r="VZU80" s="75"/>
      <c r="VZV80" s="75"/>
      <c r="VZW80" s="75"/>
      <c r="VZX80" s="75"/>
      <c r="VZY80" s="75"/>
      <c r="VZZ80" s="75"/>
      <c r="WAA80" s="75"/>
      <c r="WAB80" s="75"/>
      <c r="WAC80" s="75"/>
      <c r="WAD80" s="75"/>
      <c r="WAE80" s="75"/>
      <c r="WAF80" s="75"/>
      <c r="WAG80" s="75"/>
      <c r="WAH80" s="75"/>
      <c r="WAI80" s="75"/>
      <c r="WAJ80" s="75"/>
      <c r="WAK80" s="75"/>
      <c r="WAL80" s="75"/>
      <c r="WAM80" s="75"/>
      <c r="WAN80" s="75"/>
      <c r="WAO80" s="75"/>
      <c r="WAP80" s="75"/>
      <c r="WAQ80" s="75"/>
      <c r="WAR80" s="75"/>
      <c r="WAS80" s="75"/>
      <c r="WAT80" s="75"/>
      <c r="WAU80" s="75"/>
      <c r="WAV80" s="75"/>
      <c r="WAW80" s="75"/>
      <c r="WAX80" s="75"/>
      <c r="WAY80" s="75"/>
      <c r="WAZ80" s="75"/>
      <c r="WBA80" s="75"/>
      <c r="WBB80" s="75"/>
      <c r="WBC80" s="75"/>
      <c r="WBD80" s="75"/>
      <c r="WBE80" s="75"/>
      <c r="WBF80" s="75"/>
      <c r="WBG80" s="75"/>
      <c r="WBH80" s="75"/>
      <c r="WBI80" s="75"/>
      <c r="WBJ80" s="75"/>
      <c r="WBK80" s="75"/>
      <c r="WBL80" s="75"/>
      <c r="WBM80" s="75"/>
      <c r="WBN80" s="75"/>
      <c r="WBO80" s="75"/>
      <c r="WBP80" s="75"/>
      <c r="WBQ80" s="75"/>
      <c r="WBR80" s="75"/>
      <c r="WBS80" s="75"/>
      <c r="WBT80" s="75"/>
      <c r="WBU80" s="75"/>
      <c r="WBV80" s="75"/>
      <c r="WBW80" s="75"/>
      <c r="WBX80" s="75"/>
      <c r="WBY80" s="75"/>
      <c r="WBZ80" s="75"/>
      <c r="WCA80" s="75"/>
      <c r="WCB80" s="75"/>
      <c r="WCC80" s="75"/>
      <c r="WCD80" s="75"/>
      <c r="WCE80" s="75"/>
      <c r="WCF80" s="75"/>
      <c r="WCG80" s="75"/>
      <c r="WCH80" s="75"/>
      <c r="WCI80" s="75"/>
      <c r="WCJ80" s="75"/>
      <c r="WCK80" s="75"/>
      <c r="WCL80" s="75"/>
      <c r="WCM80" s="75"/>
      <c r="WCN80" s="75"/>
      <c r="WCO80" s="75"/>
      <c r="WCP80" s="75"/>
      <c r="WCQ80" s="75"/>
      <c r="WCR80" s="75"/>
      <c r="WCS80" s="75"/>
      <c r="WCT80" s="75"/>
      <c r="WCU80" s="75"/>
      <c r="WCV80" s="75"/>
      <c r="WCW80" s="75"/>
      <c r="WCX80" s="75"/>
      <c r="WCY80" s="75"/>
      <c r="WCZ80" s="75"/>
      <c r="WDA80" s="75"/>
      <c r="WDB80" s="75"/>
      <c r="WDC80" s="75"/>
      <c r="WDD80" s="75"/>
      <c r="WDE80" s="75"/>
      <c r="WDF80" s="75"/>
      <c r="WDG80" s="75"/>
      <c r="WDH80" s="75"/>
      <c r="WDI80" s="75"/>
      <c r="WDJ80" s="75"/>
      <c r="WDK80" s="75"/>
      <c r="WDL80" s="75"/>
      <c r="WDM80" s="75"/>
      <c r="WDN80" s="75"/>
      <c r="WDO80" s="75"/>
      <c r="WDP80" s="75"/>
      <c r="WDQ80" s="75"/>
      <c r="WDR80" s="75"/>
      <c r="WDS80" s="75"/>
      <c r="WDT80" s="75"/>
      <c r="WDU80" s="75"/>
      <c r="WDV80" s="75"/>
      <c r="WDW80" s="75"/>
      <c r="WDX80" s="75"/>
      <c r="WDY80" s="75"/>
      <c r="WDZ80" s="75"/>
      <c r="WEA80" s="75"/>
      <c r="WEB80" s="75"/>
      <c r="WEC80" s="75"/>
      <c r="WED80" s="75"/>
      <c r="WEE80" s="75"/>
      <c r="WEF80" s="75"/>
      <c r="WEG80" s="75"/>
      <c r="WEH80" s="75"/>
      <c r="WEI80" s="75"/>
      <c r="WEJ80" s="75"/>
      <c r="WEK80" s="75"/>
      <c r="WEL80" s="75"/>
      <c r="WEM80" s="75"/>
      <c r="WEN80" s="75"/>
      <c r="WEO80" s="75"/>
      <c r="WEP80" s="75"/>
      <c r="WEQ80" s="75"/>
      <c r="WER80" s="75"/>
      <c r="WES80" s="75"/>
      <c r="WET80" s="75"/>
      <c r="WEU80" s="75"/>
      <c r="WEV80" s="75"/>
      <c r="WEW80" s="75"/>
      <c r="WEX80" s="75"/>
      <c r="WEY80" s="75"/>
      <c r="WEZ80" s="75"/>
      <c r="WFA80" s="75"/>
      <c r="WFB80" s="75"/>
      <c r="WFC80" s="75"/>
      <c r="WFD80" s="75"/>
      <c r="WFE80" s="75"/>
      <c r="WFF80" s="75"/>
      <c r="WFG80" s="75"/>
      <c r="WFH80" s="75"/>
      <c r="WFI80" s="75"/>
      <c r="WFJ80" s="75"/>
      <c r="WFK80" s="75"/>
      <c r="WFL80" s="75"/>
      <c r="WFM80" s="75"/>
      <c r="WFN80" s="75"/>
      <c r="WFO80" s="75"/>
      <c r="WFP80" s="75"/>
      <c r="WFQ80" s="75"/>
      <c r="WFR80" s="75"/>
      <c r="WFS80" s="75"/>
      <c r="WFT80" s="75"/>
      <c r="WFU80" s="75"/>
      <c r="WFV80" s="75"/>
      <c r="WFW80" s="75"/>
      <c r="WFX80" s="75"/>
      <c r="WFY80" s="75"/>
      <c r="WFZ80" s="75"/>
      <c r="WGA80" s="75"/>
      <c r="WGB80" s="75"/>
      <c r="WGC80" s="75"/>
      <c r="WGD80" s="75"/>
      <c r="WGE80" s="75"/>
      <c r="WGF80" s="75"/>
      <c r="WGG80" s="75"/>
      <c r="WGH80" s="75"/>
      <c r="WGI80" s="75"/>
      <c r="WGJ80" s="75"/>
      <c r="WGK80" s="75"/>
      <c r="WGL80" s="75"/>
      <c r="WGM80" s="75"/>
      <c r="WGN80" s="75"/>
      <c r="WGO80" s="75"/>
      <c r="WGP80" s="75"/>
      <c r="WGQ80" s="75"/>
      <c r="WGR80" s="75"/>
      <c r="WGS80" s="75"/>
      <c r="WGT80" s="75"/>
      <c r="WGU80" s="75"/>
      <c r="WGV80" s="75"/>
      <c r="WGW80" s="75"/>
      <c r="WGX80" s="75"/>
      <c r="WGY80" s="75"/>
      <c r="WGZ80" s="75"/>
      <c r="WHA80" s="75"/>
      <c r="WHB80" s="75"/>
      <c r="WHC80" s="75"/>
      <c r="WHD80" s="75"/>
      <c r="WHE80" s="75"/>
      <c r="WHF80" s="75"/>
      <c r="WHG80" s="75"/>
      <c r="WHH80" s="75"/>
      <c r="WHI80" s="75"/>
      <c r="WHJ80" s="75"/>
      <c r="WHK80" s="75"/>
      <c r="WHL80" s="75"/>
      <c r="WHM80" s="75"/>
      <c r="WHN80" s="75"/>
      <c r="WHO80" s="75"/>
      <c r="WHP80" s="75"/>
      <c r="WHQ80" s="75"/>
      <c r="WHR80" s="75"/>
      <c r="WHS80" s="75"/>
      <c r="WHT80" s="75"/>
      <c r="WHU80" s="75"/>
      <c r="WHV80" s="75"/>
      <c r="WHW80" s="75"/>
      <c r="WHX80" s="75"/>
      <c r="WHY80" s="75"/>
      <c r="WHZ80" s="75"/>
      <c r="WIA80" s="75"/>
      <c r="WIB80" s="75"/>
      <c r="WIC80" s="75"/>
      <c r="WID80" s="75"/>
      <c r="WIE80" s="75"/>
      <c r="WIF80" s="75"/>
      <c r="WIG80" s="75"/>
      <c r="WIH80" s="75"/>
      <c r="WII80" s="75"/>
      <c r="WIJ80" s="75"/>
      <c r="WIK80" s="75"/>
      <c r="WIL80" s="75"/>
      <c r="WIM80" s="75"/>
      <c r="WIN80" s="75"/>
      <c r="WIO80" s="75"/>
      <c r="WIP80" s="75"/>
      <c r="WIQ80" s="75"/>
      <c r="WIR80" s="75"/>
      <c r="WIS80" s="75"/>
      <c r="WIT80" s="75"/>
      <c r="WIU80" s="75"/>
      <c r="WIV80" s="75"/>
      <c r="WIW80" s="75"/>
      <c r="WIX80" s="75"/>
      <c r="WIY80" s="75"/>
      <c r="WIZ80" s="75"/>
      <c r="WJA80" s="75"/>
      <c r="WJB80" s="75"/>
      <c r="WJC80" s="75"/>
      <c r="WJD80" s="75"/>
      <c r="WJE80" s="75"/>
      <c r="WJF80" s="75"/>
      <c r="WJG80" s="75"/>
      <c r="WJH80" s="75"/>
      <c r="WJI80" s="75"/>
      <c r="WJJ80" s="75"/>
      <c r="WJK80" s="75"/>
      <c r="WJL80" s="75"/>
      <c r="WJM80" s="75"/>
      <c r="WJN80" s="75"/>
      <c r="WJO80" s="75"/>
      <c r="WJP80" s="75"/>
      <c r="WJQ80" s="75"/>
      <c r="WJR80" s="75"/>
      <c r="WJS80" s="75"/>
      <c r="WJT80" s="75"/>
      <c r="WJU80" s="75"/>
      <c r="WJV80" s="75"/>
      <c r="WJW80" s="75"/>
      <c r="WJX80" s="75"/>
      <c r="WJY80" s="75"/>
      <c r="WJZ80" s="75"/>
      <c r="WKA80" s="75"/>
      <c r="WKB80" s="75"/>
      <c r="WKC80" s="75"/>
      <c r="WKD80" s="75"/>
      <c r="WKE80" s="75"/>
      <c r="WKF80" s="75"/>
      <c r="WKG80" s="75"/>
      <c r="WKH80" s="75"/>
      <c r="WKI80" s="75"/>
      <c r="WKJ80" s="75"/>
      <c r="WKK80" s="75"/>
      <c r="WKL80" s="75"/>
      <c r="WKM80" s="75"/>
      <c r="WKN80" s="75"/>
      <c r="WKO80" s="75"/>
      <c r="WKP80" s="75"/>
      <c r="WKQ80" s="75"/>
      <c r="WKR80" s="75"/>
      <c r="WKS80" s="75"/>
      <c r="WKT80" s="75"/>
      <c r="WKU80" s="75"/>
      <c r="WKV80" s="75"/>
      <c r="WKW80" s="75"/>
      <c r="WKX80" s="75"/>
      <c r="WKY80" s="75"/>
      <c r="WKZ80" s="75"/>
      <c r="WLA80" s="75"/>
      <c r="WLB80" s="75"/>
      <c r="WLC80" s="75"/>
      <c r="WLD80" s="75"/>
      <c r="WLE80" s="75"/>
      <c r="WLF80" s="75"/>
      <c r="WLG80" s="75"/>
      <c r="WLH80" s="75"/>
      <c r="WLI80" s="75"/>
      <c r="WLJ80" s="75"/>
      <c r="WLK80" s="75"/>
      <c r="WLL80" s="75"/>
      <c r="WLM80" s="75"/>
      <c r="WLN80" s="75"/>
      <c r="WLO80" s="75"/>
      <c r="WLP80" s="75"/>
      <c r="WLQ80" s="75"/>
      <c r="WLR80" s="75"/>
      <c r="WLS80" s="75"/>
      <c r="WLT80" s="75"/>
      <c r="WLU80" s="75"/>
      <c r="WLV80" s="75"/>
      <c r="WLW80" s="75"/>
      <c r="WLX80" s="75"/>
      <c r="WLY80" s="75"/>
      <c r="WLZ80" s="75"/>
      <c r="WMA80" s="75"/>
      <c r="WMB80" s="75"/>
      <c r="WMC80" s="75"/>
      <c r="WMD80" s="75"/>
      <c r="WME80" s="75"/>
      <c r="WMF80" s="75"/>
      <c r="WMG80" s="75"/>
      <c r="WMH80" s="75"/>
      <c r="WMI80" s="75"/>
      <c r="WMJ80" s="75"/>
      <c r="WMK80" s="75"/>
      <c r="WML80" s="75"/>
      <c r="WMM80" s="75"/>
      <c r="WMN80" s="75"/>
      <c r="WMO80" s="75"/>
      <c r="WMP80" s="75"/>
      <c r="WMQ80" s="75"/>
      <c r="WMR80" s="75"/>
      <c r="WMS80" s="75"/>
      <c r="WMT80" s="75"/>
      <c r="WMU80" s="75"/>
      <c r="WMV80" s="75"/>
      <c r="WMW80" s="75"/>
      <c r="WMX80" s="75"/>
      <c r="WMY80" s="75"/>
      <c r="WMZ80" s="75"/>
      <c r="WNA80" s="75"/>
      <c r="WNB80" s="75"/>
      <c r="WNC80" s="75"/>
      <c r="WND80" s="75"/>
      <c r="WNE80" s="75"/>
      <c r="WNF80" s="75"/>
      <c r="WNG80" s="75"/>
      <c r="WNH80" s="75"/>
      <c r="WNI80" s="75"/>
      <c r="WNJ80" s="75"/>
      <c r="WNK80" s="75"/>
      <c r="WNL80" s="75"/>
      <c r="WNM80" s="75"/>
      <c r="WNN80" s="75"/>
      <c r="WNO80" s="75"/>
      <c r="WNP80" s="75"/>
      <c r="WNQ80" s="75"/>
      <c r="WNR80" s="75"/>
      <c r="WNS80" s="75"/>
      <c r="WNT80" s="75"/>
      <c r="WNU80" s="75"/>
      <c r="WNV80" s="75"/>
      <c r="WNW80" s="75"/>
      <c r="WNX80" s="75"/>
      <c r="WNY80" s="75"/>
      <c r="WNZ80" s="75"/>
      <c r="WOA80" s="75"/>
      <c r="WOB80" s="75"/>
      <c r="WOC80" s="75"/>
      <c r="WOD80" s="75"/>
      <c r="WOE80" s="75"/>
      <c r="WOF80" s="75"/>
      <c r="WOG80" s="75"/>
      <c r="WOH80" s="75"/>
      <c r="WOI80" s="75"/>
      <c r="WOJ80" s="75"/>
      <c r="WOK80" s="75"/>
      <c r="WOL80" s="75"/>
      <c r="WOM80" s="75"/>
      <c r="WON80" s="75"/>
      <c r="WOO80" s="75"/>
      <c r="WOP80" s="75"/>
      <c r="WOQ80" s="75"/>
      <c r="WOR80" s="75"/>
      <c r="WOS80" s="75"/>
      <c r="WOT80" s="75"/>
      <c r="WOU80" s="75"/>
      <c r="WOV80" s="75"/>
      <c r="WOW80" s="75"/>
      <c r="WOX80" s="75"/>
      <c r="WOY80" s="75"/>
      <c r="WOZ80" s="75"/>
      <c r="WPA80" s="75"/>
      <c r="WPB80" s="75"/>
      <c r="WPC80" s="75"/>
      <c r="WPD80" s="75"/>
      <c r="WPE80" s="75"/>
      <c r="WPF80" s="75"/>
      <c r="WPG80" s="75"/>
      <c r="WPH80" s="75"/>
      <c r="WPI80" s="75"/>
      <c r="WPJ80" s="75"/>
      <c r="WPK80" s="75"/>
      <c r="WPL80" s="75"/>
      <c r="WPM80" s="75"/>
      <c r="WPN80" s="75"/>
      <c r="WPO80" s="75"/>
      <c r="WPP80" s="75"/>
      <c r="WPQ80" s="75"/>
      <c r="WPR80" s="75"/>
      <c r="WPS80" s="75"/>
      <c r="WPT80" s="75"/>
      <c r="WPU80" s="75"/>
      <c r="WPV80" s="75"/>
      <c r="WPW80" s="75"/>
      <c r="WPX80" s="75"/>
      <c r="WPY80" s="75"/>
      <c r="WPZ80" s="75"/>
      <c r="WQA80" s="75"/>
      <c r="WQB80" s="75"/>
      <c r="WQC80" s="75"/>
      <c r="WQD80" s="75"/>
      <c r="WQE80" s="75"/>
      <c r="WQF80" s="75"/>
      <c r="WQG80" s="75"/>
      <c r="WQH80" s="75"/>
      <c r="WQI80" s="75"/>
      <c r="WQJ80" s="75"/>
      <c r="WQK80" s="75"/>
      <c r="WQL80" s="75"/>
      <c r="WQM80" s="75"/>
      <c r="WQN80" s="75"/>
      <c r="WQO80" s="75"/>
      <c r="WQP80" s="75"/>
      <c r="WQQ80" s="75"/>
      <c r="WQR80" s="75"/>
      <c r="WQS80" s="75"/>
      <c r="WQT80" s="75"/>
      <c r="WQU80" s="75"/>
      <c r="WQV80" s="75"/>
      <c r="WQW80" s="75"/>
      <c r="WQX80" s="75"/>
      <c r="WQY80" s="75"/>
      <c r="WQZ80" s="75"/>
      <c r="WRA80" s="75"/>
      <c r="WRB80" s="75"/>
      <c r="WRC80" s="75"/>
      <c r="WRD80" s="75"/>
      <c r="WRE80" s="75"/>
      <c r="WRF80" s="75"/>
      <c r="WRG80" s="75"/>
      <c r="WRH80" s="75"/>
      <c r="WRI80" s="75"/>
      <c r="WRJ80" s="75"/>
      <c r="WRK80" s="75"/>
      <c r="WRL80" s="75"/>
      <c r="WRM80" s="75"/>
      <c r="WRN80" s="75"/>
      <c r="WRO80" s="75"/>
      <c r="WRP80" s="75"/>
      <c r="WRQ80" s="75"/>
      <c r="WRR80" s="75"/>
      <c r="WRS80" s="75"/>
      <c r="WRT80" s="75"/>
      <c r="WRU80" s="75"/>
      <c r="WRV80" s="75"/>
      <c r="WRW80" s="75"/>
      <c r="WRX80" s="75"/>
      <c r="WRY80" s="75"/>
      <c r="WRZ80" s="75"/>
      <c r="WSA80" s="75"/>
      <c r="WSB80" s="75"/>
      <c r="WSC80" s="75"/>
      <c r="WSD80" s="75"/>
      <c r="WSE80" s="75"/>
      <c r="WSF80" s="75"/>
      <c r="WSG80" s="75"/>
      <c r="WSH80" s="75"/>
      <c r="WSI80" s="75"/>
      <c r="WSJ80" s="75"/>
      <c r="WSK80" s="75"/>
      <c r="WSL80" s="75"/>
      <c r="WSM80" s="75"/>
      <c r="WSN80" s="75"/>
      <c r="WSO80" s="75"/>
      <c r="WSP80" s="75"/>
      <c r="WSQ80" s="75"/>
      <c r="WSR80" s="75"/>
      <c r="WSS80" s="75"/>
      <c r="WST80" s="75"/>
      <c r="WSU80" s="75"/>
      <c r="WSV80" s="75"/>
      <c r="WSW80" s="75"/>
      <c r="WSX80" s="75"/>
      <c r="WSY80" s="75"/>
      <c r="WSZ80" s="75"/>
      <c r="WTA80" s="75"/>
      <c r="WTB80" s="75"/>
      <c r="WTC80" s="75"/>
      <c r="WTD80" s="75"/>
      <c r="WTE80" s="75"/>
      <c r="WTF80" s="75"/>
      <c r="WTG80" s="75"/>
      <c r="WTH80" s="75"/>
      <c r="WTI80" s="75"/>
      <c r="WTJ80" s="75"/>
      <c r="WTK80" s="75"/>
      <c r="WTL80" s="75"/>
      <c r="WTM80" s="75"/>
      <c r="WTN80" s="75"/>
      <c r="WTO80" s="75"/>
      <c r="WTP80" s="75"/>
      <c r="WTQ80" s="75"/>
      <c r="WTR80" s="75"/>
      <c r="WTS80" s="75"/>
      <c r="WTT80" s="75"/>
      <c r="WTU80" s="75"/>
      <c r="WTV80" s="75"/>
      <c r="WTW80" s="75"/>
      <c r="WTX80" s="75"/>
      <c r="WTY80" s="75"/>
      <c r="WTZ80" s="75"/>
      <c r="WUA80" s="75"/>
      <c r="WUB80" s="75"/>
      <c r="WUC80" s="75"/>
      <c r="WUD80" s="75"/>
      <c r="WUE80" s="75"/>
      <c r="WUF80" s="75"/>
      <c r="WUG80" s="75"/>
      <c r="WUH80" s="75"/>
      <c r="WUI80" s="75"/>
      <c r="WUJ80" s="75"/>
      <c r="WUK80" s="75"/>
      <c r="WUL80" s="75"/>
      <c r="WUM80" s="75"/>
      <c r="WUN80" s="75"/>
      <c r="WUO80" s="75"/>
      <c r="WUP80" s="75"/>
      <c r="WUQ80" s="75"/>
      <c r="WUR80" s="75"/>
      <c r="WUS80" s="75"/>
      <c r="WUT80" s="75"/>
      <c r="WUU80" s="75"/>
      <c r="WUV80" s="75"/>
      <c r="WUW80" s="75"/>
      <c r="WUX80" s="75"/>
      <c r="WUY80" s="75"/>
      <c r="WUZ80" s="75"/>
      <c r="WVA80" s="75"/>
      <c r="WVB80" s="75"/>
      <c r="WVC80" s="75"/>
      <c r="WVD80" s="75"/>
      <c r="WVE80" s="75"/>
      <c r="WVF80" s="75"/>
      <c r="WVG80" s="75"/>
      <c r="WVH80" s="75"/>
      <c r="WVI80" s="75"/>
      <c r="WVJ80" s="75"/>
      <c r="WVK80" s="75"/>
      <c r="WVL80" s="75"/>
      <c r="WVM80" s="75"/>
      <c r="WVN80" s="75"/>
      <c r="WVO80" s="75"/>
      <c r="WVP80" s="75"/>
      <c r="WVQ80" s="75"/>
      <c r="WVR80" s="75"/>
      <c r="WVS80" s="75"/>
      <c r="WVT80" s="75"/>
      <c r="WVU80" s="75"/>
      <c r="WVV80" s="75"/>
      <c r="WVW80" s="75"/>
      <c r="WVX80" s="75"/>
      <c r="WVY80" s="75"/>
      <c r="WVZ80" s="75"/>
      <c r="WWA80" s="75"/>
      <c r="WWB80" s="75"/>
      <c r="WWC80" s="75"/>
      <c r="WWD80" s="75"/>
      <c r="WWE80" s="75"/>
      <c r="WWF80" s="75"/>
      <c r="WWG80" s="75"/>
      <c r="WWH80" s="75"/>
      <c r="WWI80" s="75"/>
      <c r="WWJ80" s="75"/>
      <c r="WWK80" s="75"/>
      <c r="WWL80" s="75"/>
      <c r="WWM80" s="75"/>
      <c r="WWN80" s="75"/>
      <c r="WWO80" s="75"/>
      <c r="WWP80" s="75"/>
      <c r="WWQ80" s="75"/>
      <c r="WWR80" s="75"/>
      <c r="WWS80" s="75"/>
      <c r="WWT80" s="75"/>
      <c r="WWU80" s="75"/>
      <c r="WWV80" s="75"/>
      <c r="WWW80" s="75"/>
      <c r="WWX80" s="75"/>
      <c r="WWY80" s="75"/>
      <c r="WWZ80" s="75"/>
      <c r="WXA80" s="75"/>
      <c r="WXB80" s="75"/>
      <c r="WXC80" s="75"/>
      <c r="WXD80" s="75"/>
      <c r="WXE80" s="75"/>
      <c r="WXF80" s="75"/>
      <c r="WXG80" s="75"/>
      <c r="WXH80" s="75"/>
      <c r="WXI80" s="75"/>
      <c r="WXJ80" s="75"/>
      <c r="WXK80" s="75"/>
      <c r="WXL80" s="75"/>
      <c r="WXM80" s="75"/>
      <c r="WXN80" s="75"/>
      <c r="WXO80" s="75"/>
      <c r="WXP80" s="75"/>
      <c r="WXQ80" s="75"/>
      <c r="WXR80" s="75"/>
      <c r="WXS80" s="75"/>
      <c r="WXT80" s="75"/>
      <c r="WXU80" s="75"/>
      <c r="WXV80" s="75"/>
      <c r="WXW80" s="75"/>
      <c r="WXX80" s="75"/>
      <c r="WXY80" s="75"/>
      <c r="WXZ80" s="75"/>
      <c r="WYA80" s="75"/>
      <c r="WYB80" s="75"/>
      <c r="WYC80" s="75"/>
      <c r="WYD80" s="75"/>
      <c r="WYE80" s="75"/>
      <c r="WYF80" s="75"/>
      <c r="WYG80" s="75"/>
      <c r="WYH80" s="75"/>
      <c r="WYI80" s="75"/>
      <c r="WYJ80" s="75"/>
      <c r="WYK80" s="75"/>
      <c r="WYL80" s="75"/>
      <c r="WYM80" s="75"/>
      <c r="WYN80" s="75"/>
      <c r="WYO80" s="75"/>
      <c r="WYP80" s="75"/>
      <c r="WYQ80" s="75"/>
      <c r="WYR80" s="75"/>
      <c r="WYS80" s="75"/>
      <c r="WYT80" s="75"/>
      <c r="WYU80" s="75"/>
      <c r="WYV80" s="75"/>
      <c r="WYW80" s="75"/>
      <c r="WYX80" s="75"/>
      <c r="WYY80" s="75"/>
      <c r="WYZ80" s="75"/>
      <c r="WZA80" s="75"/>
      <c r="WZB80" s="75"/>
      <c r="WZC80" s="75"/>
      <c r="WZD80" s="75"/>
      <c r="WZE80" s="75"/>
      <c r="WZF80" s="75"/>
      <c r="WZG80" s="75"/>
      <c r="WZH80" s="75"/>
      <c r="WZI80" s="75"/>
      <c r="WZJ80" s="75"/>
      <c r="WZK80" s="75"/>
      <c r="WZL80" s="75"/>
      <c r="WZM80" s="75"/>
      <c r="WZN80" s="75"/>
      <c r="WZO80" s="75"/>
      <c r="WZP80" s="75"/>
      <c r="WZQ80" s="75"/>
      <c r="WZR80" s="75"/>
      <c r="WZS80" s="75"/>
      <c r="WZT80" s="75"/>
      <c r="WZU80" s="75"/>
      <c r="WZV80" s="75"/>
      <c r="WZW80" s="75"/>
      <c r="WZX80" s="75"/>
      <c r="WZY80" s="75"/>
      <c r="WZZ80" s="75"/>
      <c r="XAA80" s="75"/>
      <c r="XAB80" s="75"/>
      <c r="XAC80" s="75"/>
      <c r="XAD80" s="75"/>
      <c r="XAE80" s="75"/>
      <c r="XAF80" s="75"/>
      <c r="XAG80" s="75"/>
      <c r="XAH80" s="75"/>
      <c r="XAI80" s="75"/>
      <c r="XAJ80" s="75"/>
      <c r="XAK80" s="75"/>
      <c r="XAL80" s="75"/>
      <c r="XAM80" s="75"/>
      <c r="XAN80" s="75"/>
      <c r="XAO80" s="75"/>
      <c r="XAP80" s="75"/>
      <c r="XAQ80" s="75"/>
      <c r="XAR80" s="75"/>
      <c r="XAS80" s="75"/>
      <c r="XAT80" s="75"/>
      <c r="XAU80" s="75"/>
      <c r="XAV80" s="75"/>
      <c r="XAW80" s="75"/>
      <c r="XAX80" s="75"/>
      <c r="XAY80" s="75"/>
      <c r="XAZ80" s="75"/>
      <c r="XBA80" s="75"/>
      <c r="XBB80" s="75"/>
      <c r="XBC80" s="75"/>
      <c r="XBD80" s="75"/>
      <c r="XBE80" s="75"/>
      <c r="XBF80" s="75"/>
      <c r="XBG80" s="75"/>
      <c r="XBH80" s="75"/>
      <c r="XBI80" s="75"/>
      <c r="XBJ80" s="75"/>
      <c r="XBK80" s="75"/>
      <c r="XBL80" s="75"/>
      <c r="XBM80" s="75"/>
      <c r="XBN80" s="75"/>
      <c r="XBO80" s="75"/>
      <c r="XBP80" s="75"/>
      <c r="XBQ80" s="75"/>
      <c r="XBR80" s="75"/>
      <c r="XBS80" s="75"/>
      <c r="XBT80" s="75"/>
      <c r="XBU80" s="75"/>
      <c r="XBV80" s="75"/>
      <c r="XBW80" s="75"/>
      <c r="XBX80" s="75"/>
      <c r="XBY80" s="75"/>
      <c r="XBZ80" s="75"/>
      <c r="XCA80" s="75"/>
      <c r="XCB80" s="75"/>
      <c r="XCC80" s="75"/>
      <c r="XCD80" s="75"/>
      <c r="XCE80" s="75"/>
      <c r="XCF80" s="75"/>
      <c r="XCG80" s="75"/>
      <c r="XCH80" s="75"/>
      <c r="XCI80" s="75"/>
      <c r="XCJ80" s="75"/>
      <c r="XCK80" s="75"/>
      <c r="XCL80" s="75"/>
      <c r="XCM80" s="75"/>
      <c r="XCN80" s="75"/>
      <c r="XCO80" s="75"/>
      <c r="XCP80" s="75"/>
      <c r="XCQ80" s="75"/>
      <c r="XCR80" s="75"/>
      <c r="XCS80" s="75"/>
      <c r="XCT80" s="75"/>
      <c r="XCU80" s="75"/>
      <c r="XCV80" s="75"/>
      <c r="XCW80" s="75"/>
      <c r="XCX80" s="75"/>
      <c r="XCY80" s="75"/>
      <c r="XCZ80" s="75"/>
      <c r="XDA80" s="75"/>
      <c r="XDB80" s="75"/>
      <c r="XDC80" s="75"/>
      <c r="XDD80" s="75"/>
      <c r="XDE80" s="75"/>
      <c r="XDF80" s="75"/>
      <c r="XDG80" s="75"/>
      <c r="XDH80" s="75"/>
      <c r="XDI80" s="75"/>
      <c r="XDJ80" s="75"/>
      <c r="XDK80" s="75"/>
      <c r="XDL80" s="75"/>
      <c r="XDM80" s="75"/>
      <c r="XDN80" s="75"/>
      <c r="XDO80" s="75"/>
      <c r="XDP80" s="75"/>
      <c r="XDQ80" s="75"/>
      <c r="XDR80" s="75"/>
      <c r="XDS80" s="75"/>
      <c r="XDT80" s="75"/>
      <c r="XDU80" s="75"/>
      <c r="XDV80" s="75"/>
      <c r="XDW80" s="75"/>
      <c r="XDX80" s="75"/>
      <c r="XDY80" s="75"/>
      <c r="XDZ80" s="75"/>
      <c r="XEA80" s="75"/>
      <c r="XEB80" s="75"/>
      <c r="XEC80" s="75"/>
      <c r="XED80" s="75"/>
      <c r="XEE80" s="75"/>
      <c r="XEF80" s="75"/>
      <c r="XEG80" s="75"/>
      <c r="XEH80" s="75"/>
      <c r="XEI80" s="75"/>
      <c r="XEJ80" s="75"/>
      <c r="XEK80" s="75"/>
      <c r="XEL80" s="75"/>
      <c r="XEM80" s="75"/>
      <c r="XEN80" s="75"/>
      <c r="XEO80" s="75"/>
      <c r="XEP80" s="75"/>
      <c r="XEQ80" s="75"/>
      <c r="XER80" s="75"/>
      <c r="XES80" s="75"/>
      <c r="XET80" s="75"/>
      <c r="XEU80" s="75"/>
      <c r="XEV80" s="75"/>
      <c r="XEW80" s="75"/>
      <c r="XEX80" s="75"/>
      <c r="XEY80" s="75"/>
      <c r="XEZ80" s="75"/>
      <c r="XFA80" s="75"/>
      <c r="XFB80" s="75"/>
      <c r="XFC80" s="75"/>
      <c r="XFD80" s="75"/>
    </row>
    <row r="81" spans="1:32">
      <c r="A81" s="1" t="s">
        <v>267</v>
      </c>
      <c r="D81" s="102">
        <f t="shared" ca="1" si="23"/>
        <v>38566866.956657328</v>
      </c>
      <c r="E81" s="8">
        <f t="shared" ref="E81:Y81" ca="1" si="28">+E168</f>
        <v>38566866.956657328</v>
      </c>
      <c r="F81" s="11">
        <f t="shared" si="28"/>
        <v>0</v>
      </c>
      <c r="G81" s="11">
        <f t="shared" si="28"/>
        <v>0</v>
      </c>
      <c r="H81" s="11">
        <f t="shared" si="28"/>
        <v>0</v>
      </c>
      <c r="I81" s="11">
        <f t="shared" si="28"/>
        <v>0</v>
      </c>
      <c r="J81" s="11">
        <f t="shared" si="28"/>
        <v>0</v>
      </c>
      <c r="K81" s="11">
        <f t="shared" si="28"/>
        <v>0</v>
      </c>
      <c r="L81" s="11">
        <f t="shared" si="28"/>
        <v>0</v>
      </c>
      <c r="M81" s="11">
        <f t="shared" si="28"/>
        <v>0</v>
      </c>
      <c r="N81" s="11">
        <f t="shared" si="28"/>
        <v>0</v>
      </c>
      <c r="O81" s="11">
        <f t="shared" si="28"/>
        <v>0</v>
      </c>
      <c r="P81" s="11">
        <f t="shared" si="28"/>
        <v>0</v>
      </c>
      <c r="Q81" s="11">
        <f t="shared" si="28"/>
        <v>0</v>
      </c>
      <c r="R81" s="11">
        <f t="shared" si="28"/>
        <v>0</v>
      </c>
      <c r="S81" s="11">
        <f t="shared" si="28"/>
        <v>0</v>
      </c>
      <c r="T81" s="11">
        <f t="shared" si="28"/>
        <v>0</v>
      </c>
      <c r="U81" s="11">
        <f t="shared" si="28"/>
        <v>0</v>
      </c>
      <c r="V81" s="11">
        <f t="shared" si="28"/>
        <v>0</v>
      </c>
      <c r="W81" s="11">
        <f t="shared" si="28"/>
        <v>0</v>
      </c>
      <c r="X81" s="11">
        <f t="shared" si="28"/>
        <v>0</v>
      </c>
      <c r="Y81" s="11">
        <f t="shared" si="28"/>
        <v>0</v>
      </c>
      <c r="Z81" s="33"/>
      <c r="AA81" s="33"/>
      <c r="AB81" s="33"/>
    </row>
    <row r="82" spans="1:32">
      <c r="A82" s="1" t="s">
        <v>268</v>
      </c>
      <c r="D82" s="102">
        <f t="shared" ca="1" si="23"/>
        <v>1848006.1529555693</v>
      </c>
      <c r="E82" s="8">
        <f t="shared" ref="E82:Y82" si="29">+E169</f>
        <v>0</v>
      </c>
      <c r="F82" s="8">
        <f t="shared" ca="1" si="29"/>
        <v>478024.41267566365</v>
      </c>
      <c r="G82" s="8">
        <f t="shared" ca="1" si="29"/>
        <v>253923.96521020189</v>
      </c>
      <c r="H82" s="8">
        <f t="shared" ca="1" si="29"/>
        <v>231611.54620480287</v>
      </c>
      <c r="I82" s="8">
        <f t="shared" ca="1" si="29"/>
        <v>204504.83576607076</v>
      </c>
      <c r="J82" s="8">
        <f t="shared" ca="1" si="29"/>
        <v>174076.84259039839</v>
      </c>
      <c r="K82" s="8">
        <f t="shared" ca="1" si="29"/>
        <v>139318.54547561373</v>
      </c>
      <c r="L82" s="8">
        <f t="shared" ca="1" si="29"/>
        <v>109097.61655839591</v>
      </c>
      <c r="M82" s="8">
        <f t="shared" ca="1" si="29"/>
        <v>81588.962239820699</v>
      </c>
      <c r="N82" s="8">
        <f t="shared" ca="1" si="29"/>
        <v>61726.055547933094</v>
      </c>
      <c r="O82" s="8">
        <f t="shared" ca="1" si="29"/>
        <v>46818.406431556214</v>
      </c>
      <c r="P82" s="8">
        <f t="shared" ca="1" si="29"/>
        <v>29613.485816788198</v>
      </c>
      <c r="Q82" s="8">
        <f t="shared" ca="1" si="29"/>
        <v>20603.794869247438</v>
      </c>
      <c r="R82" s="8">
        <f t="shared" ca="1" si="29"/>
        <v>11321.213881295509</v>
      </c>
      <c r="S82" s="8">
        <f t="shared" ca="1" si="29"/>
        <v>5776.4696877810557</v>
      </c>
      <c r="T82" s="8">
        <f t="shared" ca="1" si="29"/>
        <v>0</v>
      </c>
      <c r="U82" s="8">
        <f t="shared" ca="1" si="29"/>
        <v>0</v>
      </c>
      <c r="V82" s="8">
        <f t="shared" ca="1" si="29"/>
        <v>0</v>
      </c>
      <c r="W82" s="8">
        <f t="shared" ca="1" si="29"/>
        <v>0</v>
      </c>
      <c r="X82" s="8">
        <f t="shared" ca="1" si="29"/>
        <v>0</v>
      </c>
      <c r="Y82" s="8">
        <f t="shared" ca="1" si="29"/>
        <v>0</v>
      </c>
      <c r="Z82" s="33"/>
      <c r="AA82" s="33"/>
      <c r="AB82" s="33"/>
    </row>
    <row r="83" spans="1:32">
      <c r="A83" s="19" t="s">
        <v>269</v>
      </c>
      <c r="B83" s="19"/>
      <c r="C83" s="19"/>
      <c r="D83" s="520">
        <f t="shared" ca="1" si="23"/>
        <v>121227634.68629937</v>
      </c>
      <c r="E83" s="152">
        <f t="shared" ref="E83:Y83" ca="1" si="30">+E162</f>
        <v>439383.33120687888</v>
      </c>
      <c r="F83" s="152">
        <f t="shared" ca="1" si="30"/>
        <v>1077587.0435880176</v>
      </c>
      <c r="G83" s="152">
        <f t="shared" ca="1" si="30"/>
        <v>5175316.183996968</v>
      </c>
      <c r="H83" s="152">
        <f t="shared" ca="1" si="30"/>
        <v>5819653.222011378</v>
      </c>
      <c r="I83" s="152">
        <f t="shared" ca="1" si="30"/>
        <v>6381932.1835045293</v>
      </c>
      <c r="J83" s="152">
        <f t="shared" ca="1" si="30"/>
        <v>6310720.2384612765</v>
      </c>
      <c r="K83" s="152">
        <f t="shared" ca="1" si="30"/>
        <v>7723790.961100528</v>
      </c>
      <c r="L83" s="152">
        <f t="shared" ca="1" si="30"/>
        <v>8081768.3078187332</v>
      </c>
      <c r="M83" s="152">
        <f t="shared" ca="1" si="30"/>
        <v>8948291.7654577512</v>
      </c>
      <c r="N83" s="152">
        <f t="shared" ca="1" si="30"/>
        <v>9084145.3302755933</v>
      </c>
      <c r="O83" s="152">
        <f t="shared" ca="1" si="30"/>
        <v>9753201.7240696587</v>
      </c>
      <c r="P83" s="152">
        <f t="shared" ca="1" si="30"/>
        <v>10158056.519037554</v>
      </c>
      <c r="Q83" s="152">
        <f t="shared" ca="1" si="30"/>
        <v>10063048.853563203</v>
      </c>
      <c r="R83" s="152">
        <f t="shared" ca="1" si="30"/>
        <v>10666489.195436604</v>
      </c>
      <c r="S83" s="152">
        <f t="shared" ca="1" si="30"/>
        <v>10494639.46508293</v>
      </c>
      <c r="T83" s="152">
        <f t="shared" ca="1" si="30"/>
        <v>11049610.36168775</v>
      </c>
      <c r="U83" s="152">
        <f t="shared" ca="1" si="30"/>
        <v>0</v>
      </c>
      <c r="V83" s="152">
        <f t="shared" ca="1" si="30"/>
        <v>0</v>
      </c>
      <c r="W83" s="152">
        <f t="shared" ca="1" si="30"/>
        <v>0</v>
      </c>
      <c r="X83" s="152">
        <f t="shared" ca="1" si="30"/>
        <v>0</v>
      </c>
      <c r="Y83" s="152">
        <f t="shared" ca="1" si="30"/>
        <v>0</v>
      </c>
      <c r="Z83" s="454"/>
      <c r="AA83" s="454"/>
      <c r="AB83" s="454"/>
    </row>
    <row r="84" spans="1:32">
      <c r="A84" s="1" t="s">
        <v>497</v>
      </c>
      <c r="D84" s="102">
        <f t="shared" ca="1" si="23"/>
        <v>168108887.49345031</v>
      </c>
      <c r="E84" s="8">
        <f ca="1">+SUM(E77:E83)</f>
        <v>45176949.000929378</v>
      </c>
      <c r="F84" s="8">
        <f t="shared" ref="F84:Y84" ca="1" si="31">+SUM(F77:F83)</f>
        <v>1632095.3622917873</v>
      </c>
      <c r="G84" s="8">
        <f t="shared" ca="1" si="31"/>
        <v>5469867.9836408021</v>
      </c>
      <c r="H84" s="8">
        <f t="shared" ca="1" si="31"/>
        <v>6088322.6156089492</v>
      </c>
      <c r="I84" s="8">
        <f t="shared" ca="1" si="31"/>
        <v>6619157.7929931711</v>
      </c>
      <c r="J84" s="8">
        <f t="shared" ca="1" si="31"/>
        <v>6512649.3758661384</v>
      </c>
      <c r="K84" s="8">
        <f t="shared" ca="1" si="31"/>
        <v>7885400.4738522395</v>
      </c>
      <c r="L84" s="8">
        <f t="shared" ca="1" si="31"/>
        <v>8208321.5430264724</v>
      </c>
      <c r="M84" s="8">
        <f t="shared" ca="1" si="31"/>
        <v>9042934.9616559427</v>
      </c>
      <c r="N84" s="8">
        <f t="shared" ca="1" si="31"/>
        <v>9155747.5547111966</v>
      </c>
      <c r="O84" s="8">
        <f t="shared" ca="1" si="31"/>
        <v>9807511.0755302645</v>
      </c>
      <c r="P84" s="8">
        <f t="shared" ca="1" si="31"/>
        <v>10192408.162585028</v>
      </c>
      <c r="Q84" s="8">
        <f t="shared" ca="1" si="31"/>
        <v>10086949.25561153</v>
      </c>
      <c r="R84" s="8">
        <f t="shared" ca="1" si="31"/>
        <v>10679621.803538907</v>
      </c>
      <c r="S84" s="8">
        <f t="shared" ca="1" si="31"/>
        <v>10501340.169920756</v>
      </c>
      <c r="T84" s="8">
        <f t="shared" ca="1" si="31"/>
        <v>11049610.36168775</v>
      </c>
      <c r="U84" s="8">
        <f t="shared" ca="1" si="31"/>
        <v>0</v>
      </c>
      <c r="V84" s="8">
        <f t="shared" ca="1" si="31"/>
        <v>0</v>
      </c>
      <c r="W84" s="8">
        <f t="shared" ca="1" si="31"/>
        <v>0</v>
      </c>
      <c r="X84" s="8">
        <f t="shared" ca="1" si="31"/>
        <v>0</v>
      </c>
      <c r="Y84" s="8">
        <f t="shared" ca="1" si="31"/>
        <v>0</v>
      </c>
      <c r="Z84" s="454"/>
      <c r="AA84" s="454"/>
      <c r="AB84" s="454"/>
    </row>
    <row r="85" spans="1:32">
      <c r="D85" s="102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454"/>
      <c r="AA85" s="454"/>
      <c r="AB85" s="454"/>
    </row>
    <row r="86" spans="1:32" s="131" customFormat="1">
      <c r="A86" s="530" t="s">
        <v>270</v>
      </c>
      <c r="B86" s="530"/>
      <c r="C86" s="530"/>
      <c r="D86" s="531">
        <f ca="1">SUM(E86:AB86)</f>
        <v>2189925567.987359</v>
      </c>
      <c r="E86" s="532">
        <f ca="1">+E74+SUM(E77:E83)</f>
        <v>142950848.52263954</v>
      </c>
      <c r="F86" s="532">
        <f t="shared" ref="F86:Y86" ca="1" si="32">+F74+SUM(F77:F83)</f>
        <v>27231467.005487222</v>
      </c>
      <c r="G86" s="532">
        <f t="shared" ca="1" si="32"/>
        <v>1016381189.4594141</v>
      </c>
      <c r="H86" s="532">
        <f t="shared" ca="1" si="32"/>
        <v>93374167.520585343</v>
      </c>
      <c r="I86" s="532">
        <f t="shared" ca="1" si="32"/>
        <v>114802897.74233197</v>
      </c>
      <c r="J86" s="532">
        <f t="shared" ca="1" si="32"/>
        <v>130072346.2895734</v>
      </c>
      <c r="K86" s="532">
        <f t="shared" ca="1" si="32"/>
        <v>148621439.6354557</v>
      </c>
      <c r="L86" s="532">
        <f t="shared" ca="1" si="32"/>
        <v>127578982.20252827</v>
      </c>
      <c r="M86" s="532">
        <f t="shared" ca="1" si="32"/>
        <v>114418552.31959036</v>
      </c>
      <c r="N86" s="532">
        <f t="shared" ca="1" si="32"/>
        <v>79355765.646743193</v>
      </c>
      <c r="O86" s="532">
        <f t="shared" ca="1" si="32"/>
        <v>56106477.989082336</v>
      </c>
      <c r="P86" s="532">
        <f t="shared" ca="1" si="32"/>
        <v>60566947.227197848</v>
      </c>
      <c r="Q86" s="532">
        <f t="shared" ca="1" si="32"/>
        <v>24569221.373817466</v>
      </c>
      <c r="R86" s="532">
        <f t="shared" ca="1" si="32"/>
        <v>25241597.787599158</v>
      </c>
      <c r="S86" s="532">
        <f t="shared" ca="1" si="32"/>
        <v>14046983.32616237</v>
      </c>
      <c r="T86" s="532">
        <f t="shared" ca="1" si="32"/>
        <v>14606683.939150913</v>
      </c>
      <c r="U86" s="532">
        <f t="shared" ca="1" si="32"/>
        <v>0</v>
      </c>
      <c r="V86" s="532">
        <f t="shared" ca="1" si="32"/>
        <v>0</v>
      </c>
      <c r="W86" s="532">
        <f t="shared" ca="1" si="32"/>
        <v>0</v>
      </c>
      <c r="X86" s="532">
        <f t="shared" ca="1" si="32"/>
        <v>0</v>
      </c>
      <c r="Y86" s="532">
        <f t="shared" ca="1" si="32"/>
        <v>0</v>
      </c>
      <c r="Z86" s="646"/>
      <c r="AA86" s="646"/>
      <c r="AB86" s="646"/>
    </row>
    <row r="87" spans="1:32">
      <c r="A87" s="14"/>
      <c r="B87" s="14"/>
      <c r="C87" s="32"/>
      <c r="D87" s="675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F87" s="111"/>
    </row>
    <row r="88" spans="1:32">
      <c r="A88" s="14"/>
      <c r="B88" s="14"/>
      <c r="C88" s="32"/>
      <c r="D88" s="675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F88" s="111"/>
    </row>
    <row r="89" spans="1:32">
      <c r="A89" s="2" t="s">
        <v>272</v>
      </c>
      <c r="B89" s="3"/>
      <c r="C89" s="3"/>
      <c r="D89" s="543"/>
      <c r="E89" s="113">
        <v>41883</v>
      </c>
      <c r="F89" s="113">
        <v>41913</v>
      </c>
      <c r="G89" s="113">
        <v>41944</v>
      </c>
      <c r="H89" s="113">
        <v>41974</v>
      </c>
      <c r="I89" s="113">
        <v>42005</v>
      </c>
      <c r="J89" s="113">
        <v>42036</v>
      </c>
      <c r="K89" s="113">
        <v>42064</v>
      </c>
      <c r="L89" s="113">
        <v>42095</v>
      </c>
      <c r="M89" s="113">
        <v>42125</v>
      </c>
      <c r="N89" s="113">
        <v>42156</v>
      </c>
      <c r="O89" s="113">
        <v>42186</v>
      </c>
      <c r="P89" s="113">
        <v>42217</v>
      </c>
      <c r="Q89" s="113">
        <v>42248</v>
      </c>
      <c r="R89" s="113">
        <v>42278</v>
      </c>
      <c r="S89" s="113">
        <v>42309</v>
      </c>
      <c r="T89" s="113">
        <v>42339</v>
      </c>
      <c r="U89" s="113">
        <v>42370</v>
      </c>
      <c r="V89" s="113">
        <v>42401</v>
      </c>
      <c r="W89" s="113">
        <v>42430</v>
      </c>
      <c r="X89" s="113">
        <v>42461</v>
      </c>
      <c r="Y89" s="113">
        <v>42491</v>
      </c>
      <c r="Z89" s="655"/>
      <c r="AA89" s="655"/>
      <c r="AB89" s="655"/>
    </row>
    <row r="90" spans="1:32">
      <c r="A90" s="14"/>
      <c r="B90" s="14"/>
      <c r="C90" s="32"/>
      <c r="D90" s="675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32">
      <c r="A91" s="69" t="s">
        <v>36</v>
      </c>
      <c r="B91" s="521"/>
      <c r="C91" s="32"/>
      <c r="D91" s="102">
        <f>SUM(E91:AB91)</f>
        <v>892784493.27999997</v>
      </c>
      <c r="E91" s="158">
        <f t="shared" ref="E91:Y91" si="33">+E35</f>
        <v>14059633.182067391</v>
      </c>
      <c r="F91" s="158">
        <f t="shared" si="33"/>
        <v>16894399.772633195</v>
      </c>
      <c r="G91" s="158">
        <f t="shared" si="33"/>
        <v>306285920.48684388</v>
      </c>
      <c r="H91" s="158">
        <f t="shared" si="33"/>
        <v>70041153.071332544</v>
      </c>
      <c r="I91" s="158">
        <f t="shared" si="33"/>
        <v>67936931.944436625</v>
      </c>
      <c r="J91" s="158">
        <f t="shared" si="33"/>
        <v>81118589.198980033</v>
      </c>
      <c r="K91" s="158">
        <f t="shared" si="33"/>
        <v>95843901.625497907</v>
      </c>
      <c r="L91" s="158">
        <f t="shared" si="33"/>
        <v>77346066.858556449</v>
      </c>
      <c r="M91" s="158">
        <f t="shared" si="33"/>
        <v>65198975.243791327</v>
      </c>
      <c r="N91" s="158">
        <f t="shared" si="33"/>
        <v>34795273.513753407</v>
      </c>
      <c r="O91" s="158">
        <f t="shared" si="33"/>
        <v>34592720.626364633</v>
      </c>
      <c r="P91" s="158">
        <f t="shared" si="33"/>
        <v>28670927.755742721</v>
      </c>
      <c r="Q91" s="158">
        <f t="shared" si="33"/>
        <v>0</v>
      </c>
      <c r="R91" s="158">
        <f t="shared" si="33"/>
        <v>0</v>
      </c>
      <c r="S91" s="158">
        <f t="shared" si="33"/>
        <v>0</v>
      </c>
      <c r="T91" s="158">
        <f t="shared" si="33"/>
        <v>0</v>
      </c>
      <c r="U91" s="158">
        <f t="shared" si="33"/>
        <v>0</v>
      </c>
      <c r="V91" s="158">
        <f t="shared" si="33"/>
        <v>0</v>
      </c>
      <c r="W91" s="158">
        <f t="shared" si="33"/>
        <v>0</v>
      </c>
      <c r="X91" s="158">
        <f t="shared" si="33"/>
        <v>0</v>
      </c>
      <c r="Y91" s="158">
        <f t="shared" si="33"/>
        <v>0</v>
      </c>
      <c r="Z91" s="33"/>
      <c r="AA91" s="33"/>
      <c r="AB91" s="33"/>
    </row>
    <row r="92" spans="1:32">
      <c r="A92" s="69" t="s">
        <v>417</v>
      </c>
      <c r="B92" s="522"/>
      <c r="C92" s="32"/>
      <c r="D92" s="102">
        <f>SUM(E92:AB92)</f>
        <v>300000000</v>
      </c>
      <c r="E92" s="158">
        <f t="shared" ref="E92:Y92" si="34">+E39</f>
        <v>0</v>
      </c>
      <c r="F92" s="158">
        <f t="shared" si="34"/>
        <v>0</v>
      </c>
      <c r="G92" s="158">
        <f t="shared" si="34"/>
        <v>300000000</v>
      </c>
      <c r="H92" s="158">
        <f t="shared" si="34"/>
        <v>0</v>
      </c>
      <c r="I92" s="158">
        <f t="shared" si="34"/>
        <v>0</v>
      </c>
      <c r="J92" s="158">
        <f t="shared" si="34"/>
        <v>0</v>
      </c>
      <c r="K92" s="158">
        <f t="shared" si="34"/>
        <v>0</v>
      </c>
      <c r="L92" s="158">
        <f t="shared" si="34"/>
        <v>0</v>
      </c>
      <c r="M92" s="158">
        <f t="shared" si="34"/>
        <v>0</v>
      </c>
      <c r="N92" s="158">
        <f t="shared" si="34"/>
        <v>0</v>
      </c>
      <c r="O92" s="158">
        <f t="shared" si="34"/>
        <v>0</v>
      </c>
      <c r="P92" s="158">
        <f t="shared" si="34"/>
        <v>0</v>
      </c>
      <c r="Q92" s="158">
        <f t="shared" si="34"/>
        <v>0</v>
      </c>
      <c r="R92" s="158">
        <f t="shared" si="34"/>
        <v>0</v>
      </c>
      <c r="S92" s="158">
        <f t="shared" si="34"/>
        <v>0</v>
      </c>
      <c r="T92" s="158">
        <f t="shared" si="34"/>
        <v>0</v>
      </c>
      <c r="U92" s="158">
        <f t="shared" si="34"/>
        <v>0</v>
      </c>
      <c r="V92" s="158">
        <f t="shared" si="34"/>
        <v>0</v>
      </c>
      <c r="W92" s="158">
        <f t="shared" si="34"/>
        <v>0</v>
      </c>
      <c r="X92" s="158">
        <f t="shared" si="34"/>
        <v>0</v>
      </c>
      <c r="Y92" s="158">
        <f t="shared" si="34"/>
        <v>0</v>
      </c>
      <c r="Z92" s="33"/>
      <c r="AA92" s="33"/>
      <c r="AB92" s="33"/>
    </row>
    <row r="93" spans="1:32">
      <c r="A93" s="69" t="s">
        <v>2</v>
      </c>
      <c r="B93" s="523"/>
      <c r="C93" s="32"/>
      <c r="D93" s="102">
        <f>SUM(E93:AB93)</f>
        <v>260000000</v>
      </c>
      <c r="E93" s="158">
        <f t="shared" ref="E93:Y93" si="35">+E43</f>
        <v>0</v>
      </c>
      <c r="F93" s="158">
        <f t="shared" si="35"/>
        <v>0</v>
      </c>
      <c r="G93" s="158">
        <f t="shared" si="35"/>
        <v>260000000</v>
      </c>
      <c r="H93" s="158">
        <f t="shared" si="35"/>
        <v>0</v>
      </c>
      <c r="I93" s="158">
        <f t="shared" si="35"/>
        <v>0</v>
      </c>
      <c r="J93" s="158">
        <f t="shared" si="35"/>
        <v>0</v>
      </c>
      <c r="K93" s="158">
        <f t="shared" si="35"/>
        <v>0</v>
      </c>
      <c r="L93" s="158">
        <f t="shared" si="35"/>
        <v>0</v>
      </c>
      <c r="M93" s="158">
        <f t="shared" si="35"/>
        <v>0</v>
      </c>
      <c r="N93" s="158">
        <f t="shared" si="35"/>
        <v>0</v>
      </c>
      <c r="O93" s="158">
        <f t="shared" si="35"/>
        <v>0</v>
      </c>
      <c r="P93" s="158">
        <f t="shared" si="35"/>
        <v>0</v>
      </c>
      <c r="Q93" s="158">
        <f t="shared" si="35"/>
        <v>0</v>
      </c>
      <c r="R93" s="158">
        <f t="shared" si="35"/>
        <v>0</v>
      </c>
      <c r="S93" s="158">
        <f t="shared" si="35"/>
        <v>0</v>
      </c>
      <c r="T93" s="158">
        <f t="shared" si="35"/>
        <v>0</v>
      </c>
      <c r="U93" s="158">
        <f t="shared" si="35"/>
        <v>0</v>
      </c>
      <c r="V93" s="158">
        <f t="shared" si="35"/>
        <v>0</v>
      </c>
      <c r="W93" s="158">
        <f t="shared" si="35"/>
        <v>0</v>
      </c>
      <c r="X93" s="158">
        <f t="shared" si="35"/>
        <v>0</v>
      </c>
      <c r="Y93" s="158">
        <f t="shared" si="35"/>
        <v>0</v>
      </c>
      <c r="Z93" s="33"/>
      <c r="AA93" s="33"/>
      <c r="AB93" s="33"/>
    </row>
    <row r="94" spans="1:32">
      <c r="A94" s="69" t="s">
        <v>1</v>
      </c>
      <c r="B94" s="523"/>
      <c r="C94" s="32"/>
      <c r="D94" s="102">
        <f>SUM(E94:AB94)</f>
        <v>121557142.03025758</v>
      </c>
      <c r="E94" s="158">
        <f t="shared" ref="E94:Y94" si="36">+E47</f>
        <v>0</v>
      </c>
      <c r="F94" s="158">
        <f t="shared" si="36"/>
        <v>0</v>
      </c>
      <c r="G94" s="158">
        <f t="shared" si="36"/>
        <v>0</v>
      </c>
      <c r="H94" s="158">
        <f t="shared" si="36"/>
        <v>0</v>
      </c>
      <c r="I94" s="158">
        <f t="shared" si="36"/>
        <v>20103690.818608351</v>
      </c>
      <c r="J94" s="158">
        <f t="shared" si="36"/>
        <v>20162019.95090808</v>
      </c>
      <c r="K94" s="158">
        <f t="shared" si="36"/>
        <v>20227018.13898306</v>
      </c>
      <c r="L94" s="158">
        <f t="shared" si="36"/>
        <v>20290052.276831437</v>
      </c>
      <c r="M94" s="158">
        <f t="shared" si="36"/>
        <v>20355463.214681506</v>
      </c>
      <c r="N94" s="158">
        <f t="shared" si="36"/>
        <v>20418897.630245157</v>
      </c>
      <c r="O94" s="158">
        <f t="shared" si="36"/>
        <v>0</v>
      </c>
      <c r="P94" s="158">
        <f t="shared" si="36"/>
        <v>0</v>
      </c>
      <c r="Q94" s="158">
        <f t="shared" si="36"/>
        <v>0</v>
      </c>
      <c r="R94" s="158">
        <f t="shared" si="36"/>
        <v>0</v>
      </c>
      <c r="S94" s="158">
        <f t="shared" si="36"/>
        <v>0</v>
      </c>
      <c r="T94" s="158">
        <f t="shared" si="36"/>
        <v>0</v>
      </c>
      <c r="U94" s="158">
        <f t="shared" si="36"/>
        <v>0</v>
      </c>
      <c r="V94" s="158">
        <f t="shared" si="36"/>
        <v>0</v>
      </c>
      <c r="W94" s="158">
        <f t="shared" si="36"/>
        <v>0</v>
      </c>
      <c r="X94" s="158">
        <f t="shared" si="36"/>
        <v>0</v>
      </c>
      <c r="Y94" s="158">
        <f t="shared" si="36"/>
        <v>0</v>
      </c>
      <c r="Z94" s="33"/>
      <c r="AA94" s="33"/>
      <c r="AB94" s="33"/>
    </row>
    <row r="95" spans="1:32">
      <c r="A95" s="523"/>
      <c r="B95" s="523"/>
      <c r="C95" s="32"/>
      <c r="D95" s="675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33"/>
      <c r="AA95" s="33"/>
      <c r="AB95" s="33"/>
    </row>
    <row r="96" spans="1:32">
      <c r="A96" s="523" t="s">
        <v>352</v>
      </c>
      <c r="B96" s="523"/>
      <c r="C96" s="32"/>
      <c r="D96" s="102">
        <f>SUM(E96:AB96)</f>
        <v>1574341635.3102579</v>
      </c>
      <c r="E96" s="158">
        <f>+SUM(E91:E94)</f>
        <v>14059633.182067391</v>
      </c>
      <c r="F96" s="158">
        <f t="shared" ref="F96:Y96" si="37">+SUM(F91:F94)</f>
        <v>16894399.772633195</v>
      </c>
      <c r="G96" s="158">
        <f t="shared" si="37"/>
        <v>866285920.48684382</v>
      </c>
      <c r="H96" s="158">
        <f t="shared" si="37"/>
        <v>70041153.071332544</v>
      </c>
      <c r="I96" s="158">
        <f t="shared" si="37"/>
        <v>88040622.763044983</v>
      </c>
      <c r="J96" s="158">
        <f t="shared" si="37"/>
        <v>101280609.14988811</v>
      </c>
      <c r="K96" s="158">
        <f t="shared" si="37"/>
        <v>116070919.76448096</v>
      </c>
      <c r="L96" s="158">
        <f t="shared" si="37"/>
        <v>97636119.135387883</v>
      </c>
      <c r="M96" s="158">
        <f t="shared" si="37"/>
        <v>85554438.458472833</v>
      </c>
      <c r="N96" s="158">
        <f t="shared" si="37"/>
        <v>55214171.143998563</v>
      </c>
      <c r="O96" s="158">
        <f t="shared" si="37"/>
        <v>34592720.626364633</v>
      </c>
      <c r="P96" s="158">
        <f t="shared" si="37"/>
        <v>28670927.755742721</v>
      </c>
      <c r="Q96" s="158">
        <f t="shared" si="37"/>
        <v>0</v>
      </c>
      <c r="R96" s="158">
        <f t="shared" si="37"/>
        <v>0</v>
      </c>
      <c r="S96" s="158">
        <f t="shared" si="37"/>
        <v>0</v>
      </c>
      <c r="T96" s="158">
        <f t="shared" si="37"/>
        <v>0</v>
      </c>
      <c r="U96" s="158">
        <f t="shared" si="37"/>
        <v>0</v>
      </c>
      <c r="V96" s="158">
        <f t="shared" si="37"/>
        <v>0</v>
      </c>
      <c r="W96" s="158">
        <f t="shared" si="37"/>
        <v>0</v>
      </c>
      <c r="X96" s="158">
        <f t="shared" si="37"/>
        <v>0</v>
      </c>
      <c r="Y96" s="158">
        <f t="shared" si="37"/>
        <v>0</v>
      </c>
      <c r="Z96" s="33"/>
      <c r="AA96" s="33"/>
      <c r="AB96" s="33"/>
    </row>
    <row r="97" spans="1:28">
      <c r="A97" s="523"/>
      <c r="B97" s="523"/>
      <c r="C97" s="32"/>
      <c r="D97" s="675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33"/>
      <c r="AA97" s="33"/>
      <c r="AB97" s="33"/>
    </row>
    <row r="98" spans="1:28">
      <c r="A98" s="523" t="s">
        <v>540</v>
      </c>
      <c r="B98" s="159">
        <f>+Supuestos!D27</f>
        <v>0</v>
      </c>
      <c r="C98" s="32"/>
      <c r="D98" s="102">
        <f>SUM(E98:AB98)</f>
        <v>0</v>
      </c>
      <c r="E98" s="211">
        <f>+E96*$B$98</f>
        <v>0</v>
      </c>
      <c r="F98" s="211">
        <f t="shared" ref="F98:Y98" si="38">+F96*$B$98</f>
        <v>0</v>
      </c>
      <c r="G98" s="211">
        <f t="shared" si="38"/>
        <v>0</v>
      </c>
      <c r="H98" s="211">
        <f t="shared" si="38"/>
        <v>0</v>
      </c>
      <c r="I98" s="211">
        <f t="shared" si="38"/>
        <v>0</v>
      </c>
      <c r="J98" s="211">
        <f t="shared" si="38"/>
        <v>0</v>
      </c>
      <c r="K98" s="211">
        <f t="shared" si="38"/>
        <v>0</v>
      </c>
      <c r="L98" s="211">
        <f t="shared" si="38"/>
        <v>0</v>
      </c>
      <c r="M98" s="211">
        <f t="shared" si="38"/>
        <v>0</v>
      </c>
      <c r="N98" s="211">
        <f t="shared" si="38"/>
        <v>0</v>
      </c>
      <c r="O98" s="211">
        <f t="shared" si="38"/>
        <v>0</v>
      </c>
      <c r="P98" s="211">
        <f t="shared" si="38"/>
        <v>0</v>
      </c>
      <c r="Q98" s="211">
        <f t="shared" si="38"/>
        <v>0</v>
      </c>
      <c r="R98" s="211">
        <f t="shared" si="38"/>
        <v>0</v>
      </c>
      <c r="S98" s="211">
        <f t="shared" si="38"/>
        <v>0</v>
      </c>
      <c r="T98" s="211">
        <f t="shared" si="38"/>
        <v>0</v>
      </c>
      <c r="U98" s="211">
        <f t="shared" si="38"/>
        <v>0</v>
      </c>
      <c r="V98" s="211">
        <f t="shared" si="38"/>
        <v>0</v>
      </c>
      <c r="W98" s="211">
        <f t="shared" si="38"/>
        <v>0</v>
      </c>
      <c r="X98" s="211">
        <f t="shared" si="38"/>
        <v>0</v>
      </c>
      <c r="Y98" s="211">
        <f t="shared" si="38"/>
        <v>0</v>
      </c>
      <c r="Z98" s="33"/>
      <c r="AA98" s="33"/>
      <c r="AB98" s="33"/>
    </row>
    <row r="99" spans="1:28">
      <c r="A99" s="69" t="s">
        <v>15</v>
      </c>
      <c r="B99" s="157">
        <f>+Supuestos!D28</f>
        <v>0.2</v>
      </c>
      <c r="C99" s="209"/>
      <c r="D99" s="102">
        <f>SUM(E99:AB99)</f>
        <v>314868327.06205153</v>
      </c>
      <c r="E99" s="211">
        <f>+E96*$B$99</f>
        <v>2811926.6364134783</v>
      </c>
      <c r="F99" s="211">
        <f t="shared" ref="F99:Y99" si="39">+F96*$B$99</f>
        <v>3378879.9545266391</v>
      </c>
      <c r="G99" s="211">
        <f t="shared" si="39"/>
        <v>173257184.09736878</v>
      </c>
      <c r="H99" s="211">
        <f t="shared" si="39"/>
        <v>14008230.614266509</v>
      </c>
      <c r="I99" s="211">
        <f t="shared" si="39"/>
        <v>17608124.552608997</v>
      </c>
      <c r="J99" s="211">
        <f t="shared" si="39"/>
        <v>20256121.829977624</v>
      </c>
      <c r="K99" s="211">
        <f t="shared" si="39"/>
        <v>23214183.952896193</v>
      </c>
      <c r="L99" s="211">
        <f t="shared" si="39"/>
        <v>19527223.827077579</v>
      </c>
      <c r="M99" s="211">
        <f t="shared" si="39"/>
        <v>17110887.691694569</v>
      </c>
      <c r="N99" s="211">
        <f t="shared" si="39"/>
        <v>11042834.228799714</v>
      </c>
      <c r="O99" s="211">
        <f t="shared" si="39"/>
        <v>6918544.1252729269</v>
      </c>
      <c r="P99" s="211">
        <f t="shared" si="39"/>
        <v>5734185.551148545</v>
      </c>
      <c r="Q99" s="211">
        <f t="shared" si="39"/>
        <v>0</v>
      </c>
      <c r="R99" s="211">
        <f t="shared" si="39"/>
        <v>0</v>
      </c>
      <c r="S99" s="211">
        <f t="shared" si="39"/>
        <v>0</v>
      </c>
      <c r="T99" s="211">
        <f t="shared" si="39"/>
        <v>0</v>
      </c>
      <c r="U99" s="211">
        <f t="shared" si="39"/>
        <v>0</v>
      </c>
      <c r="V99" s="211">
        <f t="shared" si="39"/>
        <v>0</v>
      </c>
      <c r="W99" s="211">
        <f t="shared" si="39"/>
        <v>0</v>
      </c>
      <c r="X99" s="211">
        <f t="shared" si="39"/>
        <v>0</v>
      </c>
      <c r="Y99" s="211">
        <f t="shared" si="39"/>
        <v>0</v>
      </c>
      <c r="Z99" s="33"/>
      <c r="AA99" s="33"/>
      <c r="AB99" s="33"/>
    </row>
    <row r="100" spans="1:28">
      <c r="A100" s="69" t="s">
        <v>16</v>
      </c>
      <c r="B100" s="157">
        <f>100%-B101-B99-B98</f>
        <v>0.48240692567248006</v>
      </c>
      <c r="C100" s="209"/>
      <c r="D100" s="102">
        <f>SUM(E100:AB100)</f>
        <v>759473308.24820614</v>
      </c>
      <c r="E100" s="211">
        <f>+E96*B100</f>
        <v>6782464.4194439184</v>
      </c>
      <c r="F100" s="211">
        <f t="shared" ref="F100:Y100" si="40">+F96*$B$100</f>
        <v>8149975.4553978257</v>
      </c>
      <c r="G100" s="211">
        <f t="shared" si="40"/>
        <v>417902327.65541285</v>
      </c>
      <c r="H100" s="211">
        <f t="shared" si="40"/>
        <v>33788337.32369712</v>
      </c>
      <c r="I100" s="211">
        <f t="shared" si="40"/>
        <v>42471406.161411099</v>
      </c>
      <c r="J100" s="211">
        <f t="shared" si="40"/>
        <v>48858467.290233582</v>
      </c>
      <c r="K100" s="211">
        <f t="shared" si="40"/>
        <v>55993415.563560367</v>
      </c>
      <c r="L100" s="211">
        <f t="shared" si="40"/>
        <v>47100340.066694468</v>
      </c>
      <c r="M100" s="211">
        <f t="shared" si="40"/>
        <v>41272053.63438727</v>
      </c>
      <c r="N100" s="211">
        <f t="shared" si="40"/>
        <v>26635698.555130508</v>
      </c>
      <c r="O100" s="211">
        <f t="shared" si="40"/>
        <v>16687768.008011552</v>
      </c>
      <c r="P100" s="211">
        <f t="shared" si="40"/>
        <v>13831054.114825625</v>
      </c>
      <c r="Q100" s="211">
        <f t="shared" si="40"/>
        <v>0</v>
      </c>
      <c r="R100" s="211">
        <f t="shared" si="40"/>
        <v>0</v>
      </c>
      <c r="S100" s="211">
        <f t="shared" si="40"/>
        <v>0</v>
      </c>
      <c r="T100" s="211">
        <f t="shared" si="40"/>
        <v>0</v>
      </c>
      <c r="U100" s="211">
        <f t="shared" si="40"/>
        <v>0</v>
      </c>
      <c r="V100" s="211">
        <f t="shared" si="40"/>
        <v>0</v>
      </c>
      <c r="W100" s="211">
        <f t="shared" si="40"/>
        <v>0</v>
      </c>
      <c r="X100" s="211">
        <f t="shared" si="40"/>
        <v>0</v>
      </c>
      <c r="Y100" s="211">
        <f t="shared" si="40"/>
        <v>0</v>
      </c>
      <c r="Z100" s="33"/>
      <c r="AA100" s="33"/>
      <c r="AB100" s="33"/>
    </row>
    <row r="101" spans="1:28">
      <c r="A101" s="525" t="s">
        <v>26</v>
      </c>
      <c r="B101" s="514">
        <f>+Supuestos!C30/D96</f>
        <v>0.31759307432751993</v>
      </c>
      <c r="C101" s="515"/>
      <c r="D101" s="520">
        <f>SUM(E101:AB101)</f>
        <v>499999999.99999982</v>
      </c>
      <c r="E101" s="516">
        <f>+E96*$B$101</f>
        <v>4465242.1262099948</v>
      </c>
      <c r="F101" s="516">
        <f t="shared" ref="F101:Y101" si="41">+F96*$B$101</f>
        <v>5365544.3627087297</v>
      </c>
      <c r="G101" s="516">
        <f t="shared" si="41"/>
        <v>275126408.73406219</v>
      </c>
      <c r="H101" s="516">
        <f t="shared" si="41"/>
        <v>22244585.133368917</v>
      </c>
      <c r="I101" s="516">
        <f t="shared" si="41"/>
        <v>27961092.049024887</v>
      </c>
      <c r="J101" s="516">
        <f t="shared" si="41"/>
        <v>32166020.02967691</v>
      </c>
      <c r="K101" s="516">
        <f t="shared" si="41"/>
        <v>36863320.248024404</v>
      </c>
      <c r="L101" s="516">
        <f t="shared" si="41"/>
        <v>31008555.241615836</v>
      </c>
      <c r="M101" s="516">
        <f t="shared" si="41"/>
        <v>27171497.132390991</v>
      </c>
      <c r="N101" s="516">
        <f t="shared" si="41"/>
        <v>17535638.360068344</v>
      </c>
      <c r="O101" s="516">
        <f t="shared" si="41"/>
        <v>10986408.493080154</v>
      </c>
      <c r="P101" s="516">
        <f t="shared" si="41"/>
        <v>9105688.0897685532</v>
      </c>
      <c r="Q101" s="516">
        <f t="shared" si="41"/>
        <v>0</v>
      </c>
      <c r="R101" s="516">
        <f t="shared" si="41"/>
        <v>0</v>
      </c>
      <c r="S101" s="516">
        <f t="shared" si="41"/>
        <v>0</v>
      </c>
      <c r="T101" s="516">
        <f t="shared" si="41"/>
        <v>0</v>
      </c>
      <c r="U101" s="516">
        <f t="shared" si="41"/>
        <v>0</v>
      </c>
      <c r="V101" s="516">
        <f t="shared" si="41"/>
        <v>0</v>
      </c>
      <c r="W101" s="516">
        <f t="shared" si="41"/>
        <v>0</v>
      </c>
      <c r="X101" s="516">
        <f t="shared" si="41"/>
        <v>0</v>
      </c>
      <c r="Y101" s="516">
        <f t="shared" si="41"/>
        <v>0</v>
      </c>
      <c r="Z101" s="33"/>
      <c r="AA101" s="33"/>
      <c r="AB101" s="33"/>
    </row>
    <row r="102" spans="1:28" s="131" customFormat="1">
      <c r="A102" s="523" t="s">
        <v>25</v>
      </c>
      <c r="B102" s="157">
        <f>+B101+B100+B99</f>
        <v>1</v>
      </c>
      <c r="C102" s="210"/>
      <c r="D102" s="102">
        <f>SUM(E102:AB102)</f>
        <v>1574341635.3102579</v>
      </c>
      <c r="E102" s="454">
        <f>+SUM(E98:E101)</f>
        <v>14059633.182067392</v>
      </c>
      <c r="F102" s="454">
        <f t="shared" ref="F102:Y102" si="42">+SUM(F98:F101)</f>
        <v>16894399.772633195</v>
      </c>
      <c r="G102" s="454">
        <f t="shared" si="42"/>
        <v>866285920.48684382</v>
      </c>
      <c r="H102" s="454">
        <f t="shared" si="42"/>
        <v>70041153.071332544</v>
      </c>
      <c r="I102" s="454">
        <f t="shared" si="42"/>
        <v>88040622.763044983</v>
      </c>
      <c r="J102" s="454">
        <f t="shared" si="42"/>
        <v>101280609.14988813</v>
      </c>
      <c r="K102" s="454">
        <f t="shared" si="42"/>
        <v>116070919.76448096</v>
      </c>
      <c r="L102" s="454">
        <f t="shared" si="42"/>
        <v>97636119.135387883</v>
      </c>
      <c r="M102" s="454">
        <f t="shared" si="42"/>
        <v>85554438.458472833</v>
      </c>
      <c r="N102" s="454">
        <f t="shared" si="42"/>
        <v>55214171.143998563</v>
      </c>
      <c r="O102" s="454">
        <f t="shared" si="42"/>
        <v>34592720.626364633</v>
      </c>
      <c r="P102" s="454">
        <f t="shared" si="42"/>
        <v>28670927.755742721</v>
      </c>
      <c r="Q102" s="454">
        <f t="shared" si="42"/>
        <v>0</v>
      </c>
      <c r="R102" s="454">
        <f t="shared" si="42"/>
        <v>0</v>
      </c>
      <c r="S102" s="454">
        <f t="shared" si="42"/>
        <v>0</v>
      </c>
      <c r="T102" s="454">
        <f t="shared" si="42"/>
        <v>0</v>
      </c>
      <c r="U102" s="454">
        <f t="shared" si="42"/>
        <v>0</v>
      </c>
      <c r="V102" s="454">
        <f t="shared" si="42"/>
        <v>0</v>
      </c>
      <c r="W102" s="454">
        <f t="shared" si="42"/>
        <v>0</v>
      </c>
      <c r="X102" s="454">
        <f t="shared" si="42"/>
        <v>0</v>
      </c>
      <c r="Y102" s="454">
        <f t="shared" si="42"/>
        <v>0</v>
      </c>
      <c r="Z102" s="33"/>
      <c r="AA102" s="33"/>
      <c r="AB102" s="33"/>
    </row>
    <row r="103" spans="1:28">
      <c r="A103" s="523"/>
      <c r="B103" s="524"/>
      <c r="C103" s="210"/>
      <c r="D103" s="519"/>
      <c r="E103" s="111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33"/>
      <c r="AA103" s="33"/>
      <c r="AB103" s="33"/>
    </row>
    <row r="104" spans="1:28">
      <c r="A104" s="2" t="s">
        <v>4</v>
      </c>
      <c r="B104" s="3"/>
      <c r="C104" s="3"/>
      <c r="D104" s="543"/>
      <c r="E104" s="113">
        <v>41883</v>
      </c>
      <c r="F104" s="113">
        <v>41913</v>
      </c>
      <c r="G104" s="113">
        <v>41944</v>
      </c>
      <c r="H104" s="113">
        <v>41974</v>
      </c>
      <c r="I104" s="113">
        <v>42005</v>
      </c>
      <c r="J104" s="113">
        <v>42036</v>
      </c>
      <c r="K104" s="113">
        <v>42064</v>
      </c>
      <c r="L104" s="113">
        <v>42095</v>
      </c>
      <c r="M104" s="113">
        <v>42125</v>
      </c>
      <c r="N104" s="113">
        <v>42156</v>
      </c>
      <c r="O104" s="113">
        <v>42186</v>
      </c>
      <c r="P104" s="113">
        <v>42217</v>
      </c>
      <c r="Q104" s="113">
        <v>42248</v>
      </c>
      <c r="R104" s="113">
        <v>42278</v>
      </c>
      <c r="S104" s="113">
        <v>42309</v>
      </c>
      <c r="T104" s="113">
        <v>42339</v>
      </c>
      <c r="U104" s="113">
        <v>42370</v>
      </c>
      <c r="V104" s="113">
        <v>42401</v>
      </c>
      <c r="W104" s="113">
        <v>42430</v>
      </c>
      <c r="X104" s="113">
        <v>42461</v>
      </c>
      <c r="Y104" s="113">
        <v>42491</v>
      </c>
      <c r="Z104" s="655"/>
      <c r="AA104" s="655"/>
      <c r="AB104" s="655"/>
    </row>
    <row r="105" spans="1:28">
      <c r="A105" s="14"/>
      <c r="B105" s="14"/>
      <c r="C105" s="32"/>
      <c r="D105" s="675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>
      <c r="A106" s="69" t="s">
        <v>136</v>
      </c>
      <c r="B106" s="523"/>
      <c r="C106" s="32"/>
      <c r="D106" s="102">
        <f t="shared" ref="D106:D119" si="43">SUM(E106:AB106)</f>
        <v>60000000</v>
      </c>
      <c r="E106" s="158">
        <f t="shared" ref="E106:Y106" si="44">+E31</f>
        <v>60000000</v>
      </c>
      <c r="F106" s="158">
        <f t="shared" si="44"/>
        <v>0</v>
      </c>
      <c r="G106" s="158">
        <f t="shared" si="44"/>
        <v>0</v>
      </c>
      <c r="H106" s="158">
        <f t="shared" si="44"/>
        <v>0</v>
      </c>
      <c r="I106" s="158">
        <f t="shared" si="44"/>
        <v>0</v>
      </c>
      <c r="J106" s="158">
        <f t="shared" si="44"/>
        <v>0</v>
      </c>
      <c r="K106" s="158">
        <f t="shared" si="44"/>
        <v>0</v>
      </c>
      <c r="L106" s="158">
        <f t="shared" si="44"/>
        <v>0</v>
      </c>
      <c r="M106" s="158">
        <f t="shared" si="44"/>
        <v>0</v>
      </c>
      <c r="N106" s="158">
        <f t="shared" si="44"/>
        <v>0</v>
      </c>
      <c r="O106" s="158">
        <f t="shared" si="44"/>
        <v>0</v>
      </c>
      <c r="P106" s="158">
        <f t="shared" si="44"/>
        <v>0</v>
      </c>
      <c r="Q106" s="158">
        <f t="shared" si="44"/>
        <v>0</v>
      </c>
      <c r="R106" s="158">
        <f t="shared" si="44"/>
        <v>0</v>
      </c>
      <c r="S106" s="158">
        <f t="shared" si="44"/>
        <v>0</v>
      </c>
      <c r="T106" s="158">
        <f t="shared" si="44"/>
        <v>0</v>
      </c>
      <c r="U106" s="158">
        <f t="shared" si="44"/>
        <v>0</v>
      </c>
      <c r="V106" s="158">
        <f t="shared" si="44"/>
        <v>0</v>
      </c>
      <c r="W106" s="158">
        <f t="shared" si="44"/>
        <v>0</v>
      </c>
      <c r="X106" s="158">
        <f t="shared" si="44"/>
        <v>0</v>
      </c>
      <c r="Y106" s="158">
        <f t="shared" si="44"/>
        <v>0</v>
      </c>
      <c r="Z106" s="33"/>
      <c r="AA106" s="33"/>
      <c r="AB106" s="33"/>
    </row>
    <row r="107" spans="1:28">
      <c r="A107" s="69" t="s">
        <v>481</v>
      </c>
      <c r="B107" s="523"/>
      <c r="C107" s="32"/>
      <c r="D107" s="102">
        <f t="shared" si="43"/>
        <v>5070000</v>
      </c>
      <c r="E107" s="158">
        <f t="shared" ref="E107:Y107" si="45">+E51</f>
        <v>5070000</v>
      </c>
      <c r="F107" s="158">
        <f t="shared" si="45"/>
        <v>0</v>
      </c>
      <c r="G107" s="158">
        <f t="shared" si="45"/>
        <v>0</v>
      </c>
      <c r="H107" s="158">
        <f t="shared" si="45"/>
        <v>0</v>
      </c>
      <c r="I107" s="158">
        <f t="shared" si="45"/>
        <v>0</v>
      </c>
      <c r="J107" s="158">
        <f t="shared" si="45"/>
        <v>0</v>
      </c>
      <c r="K107" s="158">
        <f t="shared" si="45"/>
        <v>0</v>
      </c>
      <c r="L107" s="158">
        <f t="shared" si="45"/>
        <v>0</v>
      </c>
      <c r="M107" s="158">
        <f t="shared" si="45"/>
        <v>0</v>
      </c>
      <c r="N107" s="158">
        <f t="shared" si="45"/>
        <v>0</v>
      </c>
      <c r="O107" s="158">
        <f t="shared" si="45"/>
        <v>0</v>
      </c>
      <c r="P107" s="158">
        <f t="shared" si="45"/>
        <v>0</v>
      </c>
      <c r="Q107" s="158">
        <f t="shared" si="45"/>
        <v>0</v>
      </c>
      <c r="R107" s="158">
        <f t="shared" si="45"/>
        <v>0</v>
      </c>
      <c r="S107" s="158">
        <f t="shared" si="45"/>
        <v>0</v>
      </c>
      <c r="T107" s="158">
        <f t="shared" si="45"/>
        <v>0</v>
      </c>
      <c r="U107" s="158">
        <f t="shared" si="45"/>
        <v>0</v>
      </c>
      <c r="V107" s="158">
        <f t="shared" si="45"/>
        <v>0</v>
      </c>
      <c r="W107" s="158">
        <f t="shared" si="45"/>
        <v>0</v>
      </c>
      <c r="X107" s="158">
        <f t="shared" si="45"/>
        <v>0</v>
      </c>
      <c r="Y107" s="158">
        <f t="shared" si="45"/>
        <v>0</v>
      </c>
      <c r="Z107" s="33"/>
      <c r="AA107" s="33"/>
      <c r="AB107" s="33"/>
    </row>
    <row r="108" spans="1:28">
      <c r="A108" s="69" t="s">
        <v>39</v>
      </c>
      <c r="B108" s="523"/>
      <c r="C108" s="32"/>
      <c r="D108" s="102">
        <f t="shared" si="43"/>
        <v>27240467.333591387</v>
      </c>
      <c r="E108" s="158">
        <f t="shared" ref="E108:Y108" si="46">+E55</f>
        <v>2231961.2332000001</v>
      </c>
      <c r="F108" s="158">
        <f t="shared" si="46"/>
        <v>2238803.4522742047</v>
      </c>
      <c r="G108" s="158">
        <f t="shared" si="46"/>
        <v>2245437.873461633</v>
      </c>
      <c r="H108" s="158">
        <f t="shared" si="46"/>
        <v>2252321.4060334391</v>
      </c>
      <c r="I108" s="158">
        <f t="shared" si="46"/>
        <v>2259226.0405120165</v>
      </c>
      <c r="J108" s="158">
        <f t="shared" si="46"/>
        <v>2265780.9908343744</v>
      </c>
      <c r="K108" s="158">
        <f t="shared" si="46"/>
        <v>2273085.4007763122</v>
      </c>
      <c r="L108" s="158">
        <f t="shared" si="46"/>
        <v>2280169.0933655589</v>
      </c>
      <c r="M108" s="158">
        <f t="shared" si="46"/>
        <v>2287519.887578351</v>
      </c>
      <c r="N108" s="158">
        <f t="shared" si="46"/>
        <v>2294648.5628449544</v>
      </c>
      <c r="O108" s="158">
        <f t="shared" si="46"/>
        <v>2302046.035876771</v>
      </c>
      <c r="P108" s="158">
        <f t="shared" si="46"/>
        <v>2309467.3568337732</v>
      </c>
      <c r="Q108" s="158">
        <f t="shared" si="46"/>
        <v>0</v>
      </c>
      <c r="R108" s="158">
        <f t="shared" si="46"/>
        <v>0</v>
      </c>
      <c r="S108" s="158">
        <f t="shared" si="46"/>
        <v>0</v>
      </c>
      <c r="T108" s="158">
        <f t="shared" si="46"/>
        <v>0</v>
      </c>
      <c r="U108" s="158">
        <f t="shared" si="46"/>
        <v>0</v>
      </c>
      <c r="V108" s="158">
        <f t="shared" si="46"/>
        <v>0</v>
      </c>
      <c r="W108" s="158">
        <f t="shared" si="46"/>
        <v>0</v>
      </c>
      <c r="X108" s="158">
        <f t="shared" si="46"/>
        <v>0</v>
      </c>
      <c r="Y108" s="158">
        <f t="shared" si="46"/>
        <v>0</v>
      </c>
      <c r="Z108" s="33"/>
      <c r="AA108" s="33"/>
      <c r="AB108" s="33"/>
    </row>
    <row r="109" spans="1:28">
      <c r="A109" s="69" t="s">
        <v>490</v>
      </c>
      <c r="B109" s="523"/>
      <c r="C109" s="32"/>
      <c r="D109" s="102">
        <f>SUM(E109:AB109)</f>
        <v>28371816.182321485</v>
      </c>
      <c r="E109" s="158">
        <f t="shared" ref="E109:Y109" si="47">+E59</f>
        <v>0</v>
      </c>
      <c r="F109" s="158">
        <f t="shared" si="47"/>
        <v>0</v>
      </c>
      <c r="G109" s="158">
        <f t="shared" si="47"/>
        <v>0</v>
      </c>
      <c r="H109" s="158">
        <f t="shared" si="47"/>
        <v>0</v>
      </c>
      <c r="I109" s="158">
        <f t="shared" si="47"/>
        <v>0</v>
      </c>
      <c r="J109" s="158">
        <f t="shared" si="47"/>
        <v>0</v>
      </c>
      <c r="K109" s="158">
        <f t="shared" si="47"/>
        <v>0</v>
      </c>
      <c r="L109" s="158">
        <f t="shared" si="47"/>
        <v>0</v>
      </c>
      <c r="M109" s="158">
        <f t="shared" si="47"/>
        <v>0</v>
      </c>
      <c r="N109" s="158">
        <f t="shared" si="47"/>
        <v>0</v>
      </c>
      <c r="O109" s="158">
        <f t="shared" si="47"/>
        <v>0</v>
      </c>
      <c r="P109" s="158">
        <f t="shared" si="47"/>
        <v>9418065.9712053798</v>
      </c>
      <c r="Q109" s="158">
        <f t="shared" si="47"/>
        <v>9447415.8073806856</v>
      </c>
      <c r="R109" s="158">
        <f t="shared" si="47"/>
        <v>9506334.4037354179</v>
      </c>
      <c r="S109" s="158">
        <f t="shared" si="47"/>
        <v>0</v>
      </c>
      <c r="T109" s="158">
        <f t="shared" si="47"/>
        <v>0</v>
      </c>
      <c r="U109" s="158">
        <f t="shared" si="47"/>
        <v>0</v>
      </c>
      <c r="V109" s="158">
        <f t="shared" si="47"/>
        <v>0</v>
      </c>
      <c r="W109" s="158">
        <f t="shared" si="47"/>
        <v>0</v>
      </c>
      <c r="X109" s="158">
        <f t="shared" si="47"/>
        <v>0</v>
      </c>
      <c r="Y109" s="158">
        <f t="shared" si="47"/>
        <v>0</v>
      </c>
      <c r="Z109" s="33"/>
      <c r="AA109" s="33"/>
      <c r="AB109" s="33"/>
    </row>
    <row r="110" spans="1:28">
      <c r="A110" s="69" t="s">
        <v>4</v>
      </c>
      <c r="B110" s="523"/>
      <c r="C110" s="32"/>
      <c r="D110" s="102">
        <f t="shared" si="43"/>
        <v>47921495.392716385</v>
      </c>
      <c r="E110" s="158">
        <f t="shared" ref="E110:Y110" si="48">+E63</f>
        <v>2926250</v>
      </c>
      <c r="F110" s="158">
        <f t="shared" si="48"/>
        <v>2935220.6054334939</v>
      </c>
      <c r="G110" s="158">
        <f t="shared" si="48"/>
        <v>2943918.7739818236</v>
      </c>
      <c r="H110" s="158">
        <f t="shared" si="48"/>
        <v>2952943.5441653845</v>
      </c>
      <c r="I110" s="158">
        <f t="shared" si="48"/>
        <v>2961995.9803557615</v>
      </c>
      <c r="J110" s="158">
        <f t="shared" si="48"/>
        <v>2970589.9573010053</v>
      </c>
      <c r="K110" s="158">
        <f t="shared" si="48"/>
        <v>2980166.5257801772</v>
      </c>
      <c r="L110" s="158">
        <f t="shared" si="48"/>
        <v>2989453.7190929228</v>
      </c>
      <c r="M110" s="158">
        <f t="shared" si="48"/>
        <v>2999091.1004440063</v>
      </c>
      <c r="N110" s="158">
        <f t="shared" si="48"/>
        <v>3008437.2690461334</v>
      </c>
      <c r="O110" s="158">
        <f t="shared" si="48"/>
        <v>3018135.8494414194</v>
      </c>
      <c r="P110" s="158">
        <f t="shared" si="48"/>
        <v>3027865.6960567632</v>
      </c>
      <c r="Q110" s="158">
        <f t="shared" si="48"/>
        <v>3037301.5359002925</v>
      </c>
      <c r="R110" s="158">
        <f t="shared" si="48"/>
        <v>3047093.1687303148</v>
      </c>
      <c r="S110" s="158">
        <f t="shared" si="48"/>
        <v>3056588.9277944951</v>
      </c>
      <c r="T110" s="158">
        <f t="shared" si="48"/>
        <v>3066442.7391923824</v>
      </c>
      <c r="U110" s="158">
        <f t="shared" si="48"/>
        <v>0</v>
      </c>
      <c r="V110" s="158">
        <f t="shared" si="48"/>
        <v>0</v>
      </c>
      <c r="W110" s="158">
        <f t="shared" si="48"/>
        <v>0</v>
      </c>
      <c r="X110" s="158">
        <f t="shared" si="48"/>
        <v>0</v>
      </c>
      <c r="Y110" s="158">
        <f t="shared" si="48"/>
        <v>0</v>
      </c>
      <c r="Z110" s="33"/>
      <c r="AA110" s="33"/>
      <c r="AB110" s="33"/>
    </row>
    <row r="111" spans="1:28">
      <c r="A111" s="69" t="s">
        <v>477</v>
      </c>
      <c r="B111" s="523"/>
      <c r="C111" s="32"/>
      <c r="D111" s="102">
        <f t="shared" si="43"/>
        <v>278871266.27502191</v>
      </c>
      <c r="E111" s="158">
        <f>+E67</f>
        <v>13486055.106442783</v>
      </c>
      <c r="F111" s="158">
        <f t="shared" ref="F111:Y111" si="49">+F67</f>
        <v>3530947.8128545429</v>
      </c>
      <c r="G111" s="158">
        <f t="shared" si="49"/>
        <v>139436044.34148595</v>
      </c>
      <c r="H111" s="158">
        <f t="shared" si="49"/>
        <v>12039426.883445021</v>
      </c>
      <c r="I111" s="158">
        <f t="shared" si="49"/>
        <v>14921895.16542604</v>
      </c>
      <c r="J111" s="158">
        <f t="shared" si="49"/>
        <v>17042716.81568376</v>
      </c>
      <c r="K111" s="158">
        <f t="shared" si="49"/>
        <v>19411867.470565993</v>
      </c>
      <c r="L111" s="158">
        <f t="shared" si="49"/>
        <v>16464918.711655419</v>
      </c>
      <c r="M111" s="158">
        <f t="shared" si="49"/>
        <v>14534567.911439231</v>
      </c>
      <c r="N111" s="158">
        <f t="shared" si="49"/>
        <v>9682761.1161423456</v>
      </c>
      <c r="O111" s="158">
        <f t="shared" si="49"/>
        <v>6386064.4018692523</v>
      </c>
      <c r="P111" s="158">
        <f t="shared" si="49"/>
        <v>6948212.2847741824</v>
      </c>
      <c r="Q111" s="158">
        <f t="shared" si="49"/>
        <v>1997554.7749249565</v>
      </c>
      <c r="R111" s="158">
        <f t="shared" si="49"/>
        <v>2008548.4115945173</v>
      </c>
      <c r="S111" s="158">
        <f t="shared" si="49"/>
        <v>489054.22844711924</v>
      </c>
      <c r="T111" s="158">
        <f t="shared" si="49"/>
        <v>490630.83827078121</v>
      </c>
      <c r="U111" s="158">
        <f t="shared" si="49"/>
        <v>0</v>
      </c>
      <c r="V111" s="158">
        <f t="shared" si="49"/>
        <v>0</v>
      </c>
      <c r="W111" s="158">
        <f t="shared" si="49"/>
        <v>0</v>
      </c>
      <c r="X111" s="158">
        <f t="shared" si="49"/>
        <v>0</v>
      </c>
      <c r="Y111" s="158">
        <f t="shared" si="49"/>
        <v>0</v>
      </c>
      <c r="Z111" s="33"/>
      <c r="AA111" s="33"/>
      <c r="AB111" s="33"/>
    </row>
    <row r="112" spans="1:28">
      <c r="A112" s="69" t="s">
        <v>539</v>
      </c>
      <c r="B112" s="523"/>
      <c r="C112" s="32"/>
      <c r="D112" s="102">
        <f t="shared" si="43"/>
        <v>0</v>
      </c>
      <c r="E112" s="158">
        <f>+E71</f>
        <v>0</v>
      </c>
      <c r="F112" s="158">
        <f t="shared" ref="F112:Y112" si="50">+F71</f>
        <v>0</v>
      </c>
      <c r="G112" s="158">
        <f t="shared" si="50"/>
        <v>0</v>
      </c>
      <c r="H112" s="158">
        <f t="shared" si="50"/>
        <v>0</v>
      </c>
      <c r="I112" s="158">
        <f t="shared" si="50"/>
        <v>0</v>
      </c>
      <c r="J112" s="158">
        <f t="shared" si="50"/>
        <v>0</v>
      </c>
      <c r="K112" s="158">
        <f t="shared" si="50"/>
        <v>0</v>
      </c>
      <c r="L112" s="158">
        <f t="shared" si="50"/>
        <v>0</v>
      </c>
      <c r="M112" s="158">
        <f t="shared" si="50"/>
        <v>0</v>
      </c>
      <c r="N112" s="158">
        <f t="shared" si="50"/>
        <v>0</v>
      </c>
      <c r="O112" s="158">
        <f t="shared" si="50"/>
        <v>0</v>
      </c>
      <c r="P112" s="158">
        <f t="shared" si="50"/>
        <v>0</v>
      </c>
      <c r="Q112" s="158">
        <f t="shared" si="50"/>
        <v>0</v>
      </c>
      <c r="R112" s="158">
        <f t="shared" si="50"/>
        <v>0</v>
      </c>
      <c r="S112" s="158">
        <f t="shared" si="50"/>
        <v>0</v>
      </c>
      <c r="T112" s="158">
        <f t="shared" si="50"/>
        <v>0</v>
      </c>
      <c r="U112" s="158">
        <f t="shared" si="50"/>
        <v>0</v>
      </c>
      <c r="V112" s="158">
        <f t="shared" si="50"/>
        <v>0</v>
      </c>
      <c r="W112" s="158">
        <f t="shared" si="50"/>
        <v>0</v>
      </c>
      <c r="X112" s="158">
        <f t="shared" si="50"/>
        <v>0</v>
      </c>
      <c r="Y112" s="158">
        <f t="shared" si="50"/>
        <v>0</v>
      </c>
      <c r="Z112" s="33"/>
      <c r="AA112" s="33"/>
      <c r="AB112" s="33"/>
    </row>
    <row r="113" spans="1:28">
      <c r="A113" s="525"/>
      <c r="B113" s="525"/>
      <c r="C113" s="116"/>
      <c r="D113" s="676"/>
      <c r="E113" s="527"/>
      <c r="F113" s="527"/>
      <c r="G113" s="527"/>
      <c r="H113" s="527"/>
      <c r="I113" s="527"/>
      <c r="J113" s="527"/>
      <c r="K113" s="527"/>
      <c r="L113" s="527"/>
      <c r="M113" s="527"/>
      <c r="N113" s="527"/>
      <c r="O113" s="527"/>
      <c r="P113" s="527"/>
      <c r="Q113" s="527"/>
      <c r="R113" s="527"/>
      <c r="S113" s="527"/>
      <c r="T113" s="527"/>
      <c r="U113" s="527"/>
      <c r="V113" s="527"/>
      <c r="W113" s="527"/>
      <c r="X113" s="527"/>
      <c r="Y113" s="527"/>
      <c r="Z113" s="33"/>
      <c r="AA113" s="33"/>
      <c r="AB113" s="33"/>
    </row>
    <row r="114" spans="1:28">
      <c r="A114" s="523" t="s">
        <v>273</v>
      </c>
      <c r="B114" s="523"/>
      <c r="C114" s="32"/>
      <c r="D114" s="102">
        <f t="shared" si="43"/>
        <v>447475045.18365109</v>
      </c>
      <c r="E114" s="158">
        <f>+SUM(E106:E112)</f>
        <v>83714266.339642778</v>
      </c>
      <c r="F114" s="158">
        <f t="shared" ref="F114:Y114" si="51">+SUM(F106:F112)</f>
        <v>8704971.8705622423</v>
      </c>
      <c r="G114" s="158">
        <f t="shared" si="51"/>
        <v>144625400.98892939</v>
      </c>
      <c r="H114" s="158">
        <f t="shared" si="51"/>
        <v>17244691.833643846</v>
      </c>
      <c r="I114" s="158">
        <f t="shared" si="51"/>
        <v>20143117.186293818</v>
      </c>
      <c r="J114" s="158">
        <f t="shared" si="51"/>
        <v>22279087.763819139</v>
      </c>
      <c r="K114" s="158">
        <f t="shared" si="51"/>
        <v>24665119.397122484</v>
      </c>
      <c r="L114" s="158">
        <f t="shared" si="51"/>
        <v>21734541.524113901</v>
      </c>
      <c r="M114" s="158">
        <f t="shared" si="51"/>
        <v>19821178.89946159</v>
      </c>
      <c r="N114" s="158">
        <f t="shared" si="51"/>
        <v>14985846.948033433</v>
      </c>
      <c r="O114" s="158">
        <f t="shared" si="51"/>
        <v>11706246.287187442</v>
      </c>
      <c r="P114" s="158">
        <f t="shared" si="51"/>
        <v>21703611.308870099</v>
      </c>
      <c r="Q114" s="158">
        <f t="shared" si="51"/>
        <v>14482272.118205935</v>
      </c>
      <c r="R114" s="158">
        <f t="shared" si="51"/>
        <v>14561975.98406025</v>
      </c>
      <c r="S114" s="158">
        <f t="shared" si="51"/>
        <v>3545643.1562416144</v>
      </c>
      <c r="T114" s="158">
        <f t="shared" si="51"/>
        <v>3557073.5774631635</v>
      </c>
      <c r="U114" s="158">
        <f t="shared" si="51"/>
        <v>0</v>
      </c>
      <c r="V114" s="158">
        <f t="shared" si="51"/>
        <v>0</v>
      </c>
      <c r="W114" s="158">
        <f t="shared" si="51"/>
        <v>0</v>
      </c>
      <c r="X114" s="158">
        <f t="shared" si="51"/>
        <v>0</v>
      </c>
      <c r="Y114" s="158">
        <f t="shared" si="51"/>
        <v>0</v>
      </c>
      <c r="Z114" s="33"/>
      <c r="AA114" s="33"/>
      <c r="AB114" s="33"/>
    </row>
    <row r="115" spans="1:28">
      <c r="A115" s="523"/>
      <c r="B115" s="523"/>
      <c r="C115" s="32"/>
      <c r="D115" s="102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33"/>
      <c r="AA115" s="33"/>
      <c r="AB115" s="33"/>
    </row>
    <row r="116" spans="1:28">
      <c r="A116" s="523" t="s">
        <v>540</v>
      </c>
      <c r="B116" s="159">
        <f>+Supuestos!E27</f>
        <v>0</v>
      </c>
      <c r="C116" s="32"/>
      <c r="D116" s="102">
        <f t="shared" si="43"/>
        <v>0</v>
      </c>
      <c r="E116" s="211">
        <f>+E114*$B$116</f>
        <v>0</v>
      </c>
      <c r="F116" s="211">
        <f t="shared" ref="F116:Y116" si="52">+F114*$B$116</f>
        <v>0</v>
      </c>
      <c r="G116" s="211">
        <f t="shared" si="52"/>
        <v>0</v>
      </c>
      <c r="H116" s="211">
        <f t="shared" si="52"/>
        <v>0</v>
      </c>
      <c r="I116" s="211">
        <f t="shared" si="52"/>
        <v>0</v>
      </c>
      <c r="J116" s="211">
        <f t="shared" si="52"/>
        <v>0</v>
      </c>
      <c r="K116" s="211">
        <f t="shared" si="52"/>
        <v>0</v>
      </c>
      <c r="L116" s="211">
        <f t="shared" si="52"/>
        <v>0</v>
      </c>
      <c r="M116" s="211">
        <f t="shared" si="52"/>
        <v>0</v>
      </c>
      <c r="N116" s="211">
        <f t="shared" si="52"/>
        <v>0</v>
      </c>
      <c r="O116" s="211">
        <f t="shared" si="52"/>
        <v>0</v>
      </c>
      <c r="P116" s="211">
        <f t="shared" si="52"/>
        <v>0</v>
      </c>
      <c r="Q116" s="211">
        <f t="shared" si="52"/>
        <v>0</v>
      </c>
      <c r="R116" s="211">
        <f t="shared" si="52"/>
        <v>0</v>
      </c>
      <c r="S116" s="211">
        <f t="shared" si="52"/>
        <v>0</v>
      </c>
      <c r="T116" s="211">
        <f t="shared" si="52"/>
        <v>0</v>
      </c>
      <c r="U116" s="211">
        <f t="shared" si="52"/>
        <v>0</v>
      </c>
      <c r="V116" s="211">
        <f t="shared" si="52"/>
        <v>0</v>
      </c>
      <c r="W116" s="211">
        <f t="shared" si="52"/>
        <v>0</v>
      </c>
      <c r="X116" s="211">
        <f t="shared" si="52"/>
        <v>0</v>
      </c>
      <c r="Y116" s="211">
        <f t="shared" si="52"/>
        <v>0</v>
      </c>
      <c r="Z116" s="33"/>
      <c r="AA116" s="33"/>
      <c r="AB116" s="33"/>
    </row>
    <row r="117" spans="1:28">
      <c r="A117" s="523" t="s">
        <v>15</v>
      </c>
      <c r="B117" s="159">
        <f>+Supuestos!E28</f>
        <v>0.2</v>
      </c>
      <c r="C117" s="32"/>
      <c r="D117" s="102">
        <f t="shared" si="43"/>
        <v>89495009.03673023</v>
      </c>
      <c r="E117" s="211">
        <f>+E114*$B$117</f>
        <v>16742853.267928556</v>
      </c>
      <c r="F117" s="211">
        <f t="shared" ref="F117:Y117" si="53">+F114*$B$117</f>
        <v>1740994.3741124487</v>
      </c>
      <c r="G117" s="211">
        <f t="shared" si="53"/>
        <v>28925080.19778588</v>
      </c>
      <c r="H117" s="211">
        <f t="shared" si="53"/>
        <v>3448938.3667287696</v>
      </c>
      <c r="I117" s="211">
        <f t="shared" si="53"/>
        <v>4028623.4372587637</v>
      </c>
      <c r="J117" s="211">
        <f t="shared" si="53"/>
        <v>4455817.5527638281</v>
      </c>
      <c r="K117" s="211">
        <f t="shared" si="53"/>
        <v>4933023.8794244966</v>
      </c>
      <c r="L117" s="211">
        <f t="shared" si="53"/>
        <v>4346908.3048227802</v>
      </c>
      <c r="M117" s="211">
        <f t="shared" si="53"/>
        <v>3964235.779892318</v>
      </c>
      <c r="N117" s="211">
        <f t="shared" si="53"/>
        <v>2997169.3896066868</v>
      </c>
      <c r="O117" s="211">
        <f t="shared" si="53"/>
        <v>2341249.2574374885</v>
      </c>
      <c r="P117" s="211">
        <f t="shared" si="53"/>
        <v>4340722.2617740203</v>
      </c>
      <c r="Q117" s="211">
        <f t="shared" si="53"/>
        <v>2896454.4236411871</v>
      </c>
      <c r="R117" s="211">
        <f t="shared" si="53"/>
        <v>2912395.1968120504</v>
      </c>
      <c r="S117" s="211">
        <f t="shared" si="53"/>
        <v>709128.6312483229</v>
      </c>
      <c r="T117" s="211">
        <f t="shared" si="53"/>
        <v>711414.71549263271</v>
      </c>
      <c r="U117" s="211">
        <f t="shared" si="53"/>
        <v>0</v>
      </c>
      <c r="V117" s="211">
        <f t="shared" si="53"/>
        <v>0</v>
      </c>
      <c r="W117" s="211">
        <f t="shared" si="53"/>
        <v>0</v>
      </c>
      <c r="X117" s="211">
        <f t="shared" si="53"/>
        <v>0</v>
      </c>
      <c r="Y117" s="211">
        <f t="shared" si="53"/>
        <v>0</v>
      </c>
      <c r="Z117" s="33"/>
      <c r="AA117" s="33"/>
      <c r="AB117" s="33"/>
    </row>
    <row r="118" spans="1:28">
      <c r="A118" s="525" t="s">
        <v>16</v>
      </c>
      <c r="B118" s="195">
        <f>+Supuestos!E29</f>
        <v>0.8</v>
      </c>
      <c r="C118" s="116"/>
      <c r="D118" s="520">
        <f t="shared" si="43"/>
        <v>357980036.14692092</v>
      </c>
      <c r="E118" s="516">
        <f>+E114*$B$118</f>
        <v>66971413.071714222</v>
      </c>
      <c r="F118" s="516">
        <f t="shared" ref="F118:Y118" si="54">+F114*$B$118</f>
        <v>6963977.4964497946</v>
      </c>
      <c r="G118" s="516">
        <f t="shared" si="54"/>
        <v>115700320.79114352</v>
      </c>
      <c r="H118" s="516">
        <f t="shared" si="54"/>
        <v>13795753.466915078</v>
      </c>
      <c r="I118" s="516">
        <f t="shared" si="54"/>
        <v>16114493.749035055</v>
      </c>
      <c r="J118" s="516">
        <f t="shared" si="54"/>
        <v>17823270.211055312</v>
      </c>
      <c r="K118" s="516">
        <f t="shared" si="54"/>
        <v>19732095.517697986</v>
      </c>
      <c r="L118" s="516">
        <f t="shared" si="54"/>
        <v>17387633.219291121</v>
      </c>
      <c r="M118" s="516">
        <f t="shared" si="54"/>
        <v>15856943.119569272</v>
      </c>
      <c r="N118" s="516">
        <f t="shared" si="54"/>
        <v>11988677.558426747</v>
      </c>
      <c r="O118" s="516">
        <f t="shared" si="54"/>
        <v>9364997.0297499541</v>
      </c>
      <c r="P118" s="516">
        <f t="shared" si="54"/>
        <v>17362889.047096081</v>
      </c>
      <c r="Q118" s="516">
        <f t="shared" si="54"/>
        <v>11585817.694564749</v>
      </c>
      <c r="R118" s="516">
        <f t="shared" si="54"/>
        <v>11649580.787248202</v>
      </c>
      <c r="S118" s="516">
        <f t="shared" si="54"/>
        <v>2836514.5249932916</v>
      </c>
      <c r="T118" s="516">
        <f t="shared" si="54"/>
        <v>2845658.8619705308</v>
      </c>
      <c r="U118" s="516">
        <f t="shared" si="54"/>
        <v>0</v>
      </c>
      <c r="V118" s="516">
        <f t="shared" si="54"/>
        <v>0</v>
      </c>
      <c r="W118" s="516">
        <f t="shared" si="54"/>
        <v>0</v>
      </c>
      <c r="X118" s="516">
        <f t="shared" si="54"/>
        <v>0</v>
      </c>
      <c r="Y118" s="516">
        <f t="shared" si="54"/>
        <v>0</v>
      </c>
      <c r="Z118" s="33"/>
      <c r="AA118" s="33"/>
      <c r="AB118" s="33"/>
    </row>
    <row r="119" spans="1:28">
      <c r="A119" s="523" t="s">
        <v>25</v>
      </c>
      <c r="B119" s="159">
        <f>+SUM(B116:B118)</f>
        <v>1</v>
      </c>
      <c r="C119" s="32"/>
      <c r="D119" s="102">
        <f t="shared" si="43"/>
        <v>447475045.18365109</v>
      </c>
      <c r="E119" s="75">
        <f>+SUM(E116:E118)</f>
        <v>83714266.339642778</v>
      </c>
      <c r="F119" s="75">
        <f t="shared" ref="F119:Y119" si="55">+SUM(F116:F118)</f>
        <v>8704971.8705622442</v>
      </c>
      <c r="G119" s="75">
        <f t="shared" si="55"/>
        <v>144625400.98892939</v>
      </c>
      <c r="H119" s="75">
        <f t="shared" si="55"/>
        <v>17244691.833643846</v>
      </c>
      <c r="I119" s="75">
        <f t="shared" si="55"/>
        <v>20143117.186293818</v>
      </c>
      <c r="J119" s="75">
        <f t="shared" si="55"/>
        <v>22279087.763819139</v>
      </c>
      <c r="K119" s="75">
        <f t="shared" si="55"/>
        <v>24665119.397122484</v>
      </c>
      <c r="L119" s="75">
        <f t="shared" si="55"/>
        <v>21734541.524113901</v>
      </c>
      <c r="M119" s="75">
        <f t="shared" si="55"/>
        <v>19821178.89946159</v>
      </c>
      <c r="N119" s="75">
        <f t="shared" si="55"/>
        <v>14985846.948033433</v>
      </c>
      <c r="O119" s="75">
        <f t="shared" si="55"/>
        <v>11706246.287187442</v>
      </c>
      <c r="P119" s="75">
        <f t="shared" si="55"/>
        <v>21703611.308870099</v>
      </c>
      <c r="Q119" s="75">
        <f t="shared" si="55"/>
        <v>14482272.118205935</v>
      </c>
      <c r="R119" s="75">
        <f t="shared" si="55"/>
        <v>14561975.984060252</v>
      </c>
      <c r="S119" s="75">
        <f t="shared" si="55"/>
        <v>3545643.1562416144</v>
      </c>
      <c r="T119" s="75">
        <f t="shared" si="55"/>
        <v>3557073.5774631635</v>
      </c>
      <c r="U119" s="75">
        <f t="shared" si="55"/>
        <v>0</v>
      </c>
      <c r="V119" s="75">
        <f t="shared" si="55"/>
        <v>0</v>
      </c>
      <c r="W119" s="75">
        <f t="shared" si="55"/>
        <v>0</v>
      </c>
      <c r="X119" s="75">
        <f t="shared" si="55"/>
        <v>0</v>
      </c>
      <c r="Y119" s="75">
        <f t="shared" si="55"/>
        <v>0</v>
      </c>
      <c r="Z119" s="33"/>
      <c r="AA119" s="33"/>
      <c r="AB119" s="33"/>
    </row>
    <row r="120" spans="1:28">
      <c r="A120" s="523"/>
      <c r="B120" s="526"/>
      <c r="C120" s="32"/>
      <c r="D120" s="519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33"/>
      <c r="AA120" s="33"/>
      <c r="AB120" s="33"/>
    </row>
    <row r="121" spans="1:28">
      <c r="A121" s="523"/>
      <c r="B121" s="526"/>
      <c r="C121" s="32"/>
      <c r="D121" s="519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33"/>
      <c r="AA121" s="33"/>
      <c r="AB121" s="33"/>
    </row>
    <row r="122" spans="1:28">
      <c r="A122" s="2" t="s">
        <v>266</v>
      </c>
      <c r="B122" s="3"/>
      <c r="C122" s="3"/>
      <c r="D122" s="543"/>
      <c r="E122" s="113">
        <v>41883</v>
      </c>
      <c r="F122" s="113">
        <v>41913</v>
      </c>
      <c r="G122" s="113">
        <v>41944</v>
      </c>
      <c r="H122" s="113">
        <v>41974</v>
      </c>
      <c r="I122" s="113">
        <v>42005</v>
      </c>
      <c r="J122" s="113">
        <v>42036</v>
      </c>
      <c r="K122" s="113">
        <v>42064</v>
      </c>
      <c r="L122" s="113">
        <v>42095</v>
      </c>
      <c r="M122" s="113">
        <v>42125</v>
      </c>
      <c r="N122" s="113">
        <v>42156</v>
      </c>
      <c r="O122" s="113">
        <v>42186</v>
      </c>
      <c r="P122" s="113">
        <v>42217</v>
      </c>
      <c r="Q122" s="113">
        <v>42248</v>
      </c>
      <c r="R122" s="113">
        <v>42278</v>
      </c>
      <c r="S122" s="113">
        <v>42309</v>
      </c>
      <c r="T122" s="113">
        <v>42339</v>
      </c>
      <c r="U122" s="113">
        <v>42370</v>
      </c>
      <c r="V122" s="113">
        <v>42401</v>
      </c>
      <c r="W122" s="113">
        <v>42430</v>
      </c>
      <c r="X122" s="113">
        <v>42461</v>
      </c>
      <c r="Y122" s="113">
        <v>42491</v>
      </c>
      <c r="Z122" s="33"/>
      <c r="AA122" s="33"/>
      <c r="AB122" s="33"/>
    </row>
    <row r="123" spans="1:28">
      <c r="A123" s="14"/>
      <c r="B123" s="14"/>
      <c r="C123" s="32"/>
      <c r="D123" s="675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>
      <c r="A124" s="1" t="s">
        <v>552</v>
      </c>
      <c r="B124" s="14"/>
      <c r="C124" s="32"/>
      <c r="D124" s="102">
        <f t="shared" ref="D124:D130" ca="1" si="56">SUM(E124:AB124)</f>
        <v>6466379.697538062</v>
      </c>
      <c r="E124" s="158">
        <f ca="1">+E77</f>
        <v>6170698.7130651725</v>
      </c>
      <c r="F124" s="158">
        <f t="shared" ref="F124:T124" ca="1" si="57">+F77</f>
        <v>76483.906028106183</v>
      </c>
      <c r="G124" s="158">
        <f t="shared" ca="1" si="57"/>
        <v>40627.834433632306</v>
      </c>
      <c r="H124" s="158">
        <f t="shared" ca="1" si="57"/>
        <v>37057.847392768461</v>
      </c>
      <c r="I124" s="158">
        <f t="shared" ca="1" si="57"/>
        <v>32720.773722571321</v>
      </c>
      <c r="J124" s="158">
        <f t="shared" ca="1" si="57"/>
        <v>27852.294814463741</v>
      </c>
      <c r="K124" s="158">
        <f t="shared" ca="1" si="57"/>
        <v>22290.967276098199</v>
      </c>
      <c r="L124" s="158">
        <f t="shared" ca="1" si="57"/>
        <v>17455.618649343345</v>
      </c>
      <c r="M124" s="158">
        <f t="shared" ca="1" si="57"/>
        <v>13054.233958371313</v>
      </c>
      <c r="N124" s="158">
        <f t="shared" ca="1" si="57"/>
        <v>9876.1688876692951</v>
      </c>
      <c r="O124" s="158">
        <f t="shared" ca="1" si="57"/>
        <v>7490.945029048994</v>
      </c>
      <c r="P124" s="158">
        <f t="shared" ca="1" si="57"/>
        <v>4738.1577306861118</v>
      </c>
      <c r="Q124" s="158">
        <f t="shared" ca="1" si="57"/>
        <v>3296.6071790795904</v>
      </c>
      <c r="R124" s="158">
        <f t="shared" ca="1" si="57"/>
        <v>1811.3942210072814</v>
      </c>
      <c r="S124" s="158">
        <f t="shared" ca="1" si="57"/>
        <v>924.23515004496892</v>
      </c>
      <c r="T124" s="158">
        <f t="shared" ca="1" si="57"/>
        <v>0</v>
      </c>
      <c r="U124" s="158">
        <f t="shared" ref="E124:Y125" ca="1" si="58">+U80</f>
        <v>0</v>
      </c>
      <c r="V124" s="158">
        <f t="shared" ca="1" si="58"/>
        <v>0</v>
      </c>
      <c r="W124" s="158">
        <f t="shared" ca="1" si="58"/>
        <v>0</v>
      </c>
      <c r="X124" s="158">
        <f t="shared" ca="1" si="58"/>
        <v>0</v>
      </c>
      <c r="Y124" s="158">
        <f t="shared" ca="1" si="58"/>
        <v>0</v>
      </c>
      <c r="Z124" s="33"/>
      <c r="AA124" s="33"/>
      <c r="AB124" s="33"/>
    </row>
    <row r="125" spans="1:28">
      <c r="A125" s="69" t="s">
        <v>267</v>
      </c>
      <c r="B125" s="523"/>
      <c r="C125" s="32"/>
      <c r="D125" s="102">
        <f t="shared" ca="1" si="56"/>
        <v>38566866.956657328</v>
      </c>
      <c r="E125" s="158">
        <f t="shared" ca="1" si="58"/>
        <v>38566866.956657328</v>
      </c>
      <c r="F125" s="158">
        <f t="shared" si="58"/>
        <v>0</v>
      </c>
      <c r="G125" s="158">
        <f t="shared" si="58"/>
        <v>0</v>
      </c>
      <c r="H125" s="158">
        <f t="shared" si="58"/>
        <v>0</v>
      </c>
      <c r="I125" s="158">
        <f t="shared" si="58"/>
        <v>0</v>
      </c>
      <c r="J125" s="158">
        <f t="shared" si="58"/>
        <v>0</v>
      </c>
      <c r="K125" s="158">
        <f t="shared" si="58"/>
        <v>0</v>
      </c>
      <c r="L125" s="158">
        <f t="shared" si="58"/>
        <v>0</v>
      </c>
      <c r="M125" s="158">
        <f t="shared" si="58"/>
        <v>0</v>
      </c>
      <c r="N125" s="158">
        <f t="shared" si="58"/>
        <v>0</v>
      </c>
      <c r="O125" s="158">
        <f t="shared" si="58"/>
        <v>0</v>
      </c>
      <c r="P125" s="158">
        <f t="shared" si="58"/>
        <v>0</v>
      </c>
      <c r="Q125" s="158">
        <f t="shared" si="58"/>
        <v>0</v>
      </c>
      <c r="R125" s="158">
        <f t="shared" si="58"/>
        <v>0</v>
      </c>
      <c r="S125" s="158">
        <f t="shared" si="58"/>
        <v>0</v>
      </c>
      <c r="T125" s="158">
        <f t="shared" si="58"/>
        <v>0</v>
      </c>
      <c r="U125" s="158">
        <f t="shared" si="58"/>
        <v>0</v>
      </c>
      <c r="V125" s="158">
        <f t="shared" si="58"/>
        <v>0</v>
      </c>
      <c r="W125" s="158">
        <f t="shared" si="58"/>
        <v>0</v>
      </c>
      <c r="X125" s="158">
        <f t="shared" si="58"/>
        <v>0</v>
      </c>
      <c r="Y125" s="158">
        <f t="shared" si="58"/>
        <v>0</v>
      </c>
      <c r="Z125" s="33"/>
      <c r="AA125" s="33"/>
      <c r="AB125" s="33"/>
    </row>
    <row r="126" spans="1:28">
      <c r="A126" s="69" t="s">
        <v>268</v>
      </c>
      <c r="B126" s="523"/>
      <c r="C126" s="32"/>
      <c r="D126" s="102">
        <f t="shared" ca="1" si="56"/>
        <v>1848006.1529555693</v>
      </c>
      <c r="E126" s="158">
        <f t="shared" ref="E126:Y126" si="59">+E82</f>
        <v>0</v>
      </c>
      <c r="F126" s="158">
        <f t="shared" ca="1" si="59"/>
        <v>478024.41267566365</v>
      </c>
      <c r="G126" s="158">
        <f t="shared" ca="1" si="59"/>
        <v>253923.96521020189</v>
      </c>
      <c r="H126" s="158">
        <f t="shared" ca="1" si="59"/>
        <v>231611.54620480287</v>
      </c>
      <c r="I126" s="158">
        <f t="shared" ca="1" si="59"/>
        <v>204504.83576607076</v>
      </c>
      <c r="J126" s="158">
        <f t="shared" ca="1" si="59"/>
        <v>174076.84259039839</v>
      </c>
      <c r="K126" s="158">
        <f t="shared" ca="1" si="59"/>
        <v>139318.54547561373</v>
      </c>
      <c r="L126" s="158">
        <f t="shared" ca="1" si="59"/>
        <v>109097.61655839591</v>
      </c>
      <c r="M126" s="158">
        <f t="shared" ca="1" si="59"/>
        <v>81588.962239820699</v>
      </c>
      <c r="N126" s="158">
        <f t="shared" ca="1" si="59"/>
        <v>61726.055547933094</v>
      </c>
      <c r="O126" s="158">
        <f t="shared" ca="1" si="59"/>
        <v>46818.406431556214</v>
      </c>
      <c r="P126" s="158">
        <f t="shared" ca="1" si="59"/>
        <v>29613.485816788198</v>
      </c>
      <c r="Q126" s="158">
        <f t="shared" ca="1" si="59"/>
        <v>20603.794869247438</v>
      </c>
      <c r="R126" s="158">
        <f t="shared" ca="1" si="59"/>
        <v>11321.213881295509</v>
      </c>
      <c r="S126" s="158">
        <f t="shared" ca="1" si="59"/>
        <v>5776.4696877810557</v>
      </c>
      <c r="T126" s="158">
        <f t="shared" ca="1" si="59"/>
        <v>0</v>
      </c>
      <c r="U126" s="158">
        <f t="shared" ca="1" si="59"/>
        <v>0</v>
      </c>
      <c r="V126" s="158">
        <f t="shared" ca="1" si="59"/>
        <v>0</v>
      </c>
      <c r="W126" s="158">
        <f t="shared" ca="1" si="59"/>
        <v>0</v>
      </c>
      <c r="X126" s="158">
        <f t="shared" ca="1" si="59"/>
        <v>0</v>
      </c>
      <c r="Y126" s="158">
        <f t="shared" ca="1" si="59"/>
        <v>0</v>
      </c>
      <c r="Z126" s="33"/>
      <c r="AA126" s="33"/>
      <c r="AB126" s="33"/>
    </row>
    <row r="127" spans="1:28">
      <c r="A127" s="69" t="s">
        <v>269</v>
      </c>
      <c r="B127" s="523"/>
      <c r="C127" s="32"/>
      <c r="D127" s="102">
        <f t="shared" ca="1" si="56"/>
        <v>121227634.68629937</v>
      </c>
      <c r="E127" s="158">
        <f t="shared" ref="E127:T127" ca="1" si="60">+E83</f>
        <v>439383.33120687888</v>
      </c>
      <c r="F127" s="158">
        <f t="shared" ca="1" si="60"/>
        <v>1077587.0435880176</v>
      </c>
      <c r="G127" s="158">
        <f t="shared" ca="1" si="60"/>
        <v>5175316.183996968</v>
      </c>
      <c r="H127" s="158">
        <f t="shared" ca="1" si="60"/>
        <v>5819653.222011378</v>
      </c>
      <c r="I127" s="158">
        <f t="shared" ca="1" si="60"/>
        <v>6381932.1835045293</v>
      </c>
      <c r="J127" s="158">
        <f t="shared" ca="1" si="60"/>
        <v>6310720.2384612765</v>
      </c>
      <c r="K127" s="158">
        <f t="shared" ca="1" si="60"/>
        <v>7723790.961100528</v>
      </c>
      <c r="L127" s="158">
        <f t="shared" ca="1" si="60"/>
        <v>8081768.3078187332</v>
      </c>
      <c r="M127" s="158">
        <f t="shared" ca="1" si="60"/>
        <v>8948291.7654577512</v>
      </c>
      <c r="N127" s="158">
        <f t="shared" ca="1" si="60"/>
        <v>9084145.3302755933</v>
      </c>
      <c r="O127" s="158">
        <f t="shared" ca="1" si="60"/>
        <v>9753201.7240696587</v>
      </c>
      <c r="P127" s="158">
        <f t="shared" ca="1" si="60"/>
        <v>10158056.519037554</v>
      </c>
      <c r="Q127" s="158">
        <f t="shared" ca="1" si="60"/>
        <v>10063048.853563203</v>
      </c>
      <c r="R127" s="158">
        <f t="shared" ca="1" si="60"/>
        <v>10666489.195436604</v>
      </c>
      <c r="S127" s="158">
        <f t="shared" ca="1" si="60"/>
        <v>10494639.46508293</v>
      </c>
      <c r="T127" s="158">
        <f t="shared" ca="1" si="60"/>
        <v>11049610.36168775</v>
      </c>
      <c r="U127" s="158">
        <f ca="1">+ROUND(U83,5)</f>
        <v>0</v>
      </c>
      <c r="V127" s="158">
        <f t="shared" ref="V127:Y127" ca="1" si="61">+ROUND(V83,5)</f>
        <v>0</v>
      </c>
      <c r="W127" s="158">
        <f t="shared" ca="1" si="61"/>
        <v>0</v>
      </c>
      <c r="X127" s="158">
        <f t="shared" ca="1" si="61"/>
        <v>0</v>
      </c>
      <c r="Y127" s="158">
        <f t="shared" ca="1" si="61"/>
        <v>0</v>
      </c>
      <c r="Z127" s="33"/>
      <c r="AA127" s="33"/>
      <c r="AB127" s="33"/>
    </row>
    <row r="128" spans="1:28">
      <c r="A128" s="1" t="s">
        <v>542</v>
      </c>
      <c r="B128" s="523"/>
      <c r="C128" s="32"/>
      <c r="D128" s="102">
        <f t="shared" ca="1" si="56"/>
        <v>0</v>
      </c>
      <c r="E128" s="158">
        <f ca="1">+E189</f>
        <v>0</v>
      </c>
      <c r="F128" s="158">
        <f t="shared" ref="F128:Y128" si="62">+F189</f>
        <v>0</v>
      </c>
      <c r="G128" s="158">
        <f t="shared" si="62"/>
        <v>0</v>
      </c>
      <c r="H128" s="158">
        <f t="shared" si="62"/>
        <v>0</v>
      </c>
      <c r="I128" s="158">
        <f t="shared" si="62"/>
        <v>0</v>
      </c>
      <c r="J128" s="158">
        <f t="shared" si="62"/>
        <v>0</v>
      </c>
      <c r="K128" s="158">
        <f t="shared" si="62"/>
        <v>0</v>
      </c>
      <c r="L128" s="158">
        <f t="shared" si="62"/>
        <v>0</v>
      </c>
      <c r="M128" s="158">
        <f t="shared" si="62"/>
        <v>0</v>
      </c>
      <c r="N128" s="158">
        <f t="shared" si="62"/>
        <v>0</v>
      </c>
      <c r="O128" s="158">
        <f t="shared" si="62"/>
        <v>0</v>
      </c>
      <c r="P128" s="158">
        <f t="shared" si="62"/>
        <v>0</v>
      </c>
      <c r="Q128" s="158">
        <f t="shared" si="62"/>
        <v>0</v>
      </c>
      <c r="R128" s="158">
        <f t="shared" si="62"/>
        <v>0</v>
      </c>
      <c r="S128" s="158">
        <f t="shared" si="62"/>
        <v>0</v>
      </c>
      <c r="T128" s="158">
        <f t="shared" si="62"/>
        <v>0</v>
      </c>
      <c r="U128" s="158">
        <f t="shared" si="62"/>
        <v>0</v>
      </c>
      <c r="V128" s="158">
        <f t="shared" si="62"/>
        <v>0</v>
      </c>
      <c r="W128" s="158">
        <f t="shared" si="62"/>
        <v>0</v>
      </c>
      <c r="X128" s="158">
        <f t="shared" si="62"/>
        <v>0</v>
      </c>
      <c r="Y128" s="158">
        <f t="shared" si="62"/>
        <v>0</v>
      </c>
      <c r="Z128" s="33"/>
      <c r="AA128" s="33"/>
      <c r="AB128" s="33"/>
    </row>
    <row r="129" spans="1:28">
      <c r="A129" s="1" t="s">
        <v>543</v>
      </c>
      <c r="B129" s="523"/>
      <c r="C129" s="32"/>
      <c r="D129" s="102">
        <f t="shared" ca="1" si="56"/>
        <v>0</v>
      </c>
      <c r="E129" s="158">
        <f>+E190</f>
        <v>0</v>
      </c>
      <c r="F129" s="158">
        <f t="shared" ref="F129:Y129" ca="1" si="63">+F190</f>
        <v>0</v>
      </c>
      <c r="G129" s="158">
        <f t="shared" ca="1" si="63"/>
        <v>0</v>
      </c>
      <c r="H129" s="158">
        <f t="shared" ca="1" si="63"/>
        <v>0</v>
      </c>
      <c r="I129" s="158">
        <f t="shared" ca="1" si="63"/>
        <v>0</v>
      </c>
      <c r="J129" s="158">
        <f t="shared" ca="1" si="63"/>
        <v>0</v>
      </c>
      <c r="K129" s="158">
        <f t="shared" ca="1" si="63"/>
        <v>0</v>
      </c>
      <c r="L129" s="158">
        <f t="shared" ca="1" si="63"/>
        <v>0</v>
      </c>
      <c r="M129" s="158">
        <f t="shared" ca="1" si="63"/>
        <v>0</v>
      </c>
      <c r="N129" s="158">
        <f t="shared" ca="1" si="63"/>
        <v>0</v>
      </c>
      <c r="O129" s="158">
        <f t="shared" ca="1" si="63"/>
        <v>0</v>
      </c>
      <c r="P129" s="158">
        <f t="shared" ca="1" si="63"/>
        <v>0</v>
      </c>
      <c r="Q129" s="158">
        <f t="shared" ca="1" si="63"/>
        <v>0</v>
      </c>
      <c r="R129" s="158">
        <f t="shared" ca="1" si="63"/>
        <v>0</v>
      </c>
      <c r="S129" s="158">
        <f t="shared" ca="1" si="63"/>
        <v>0</v>
      </c>
      <c r="T129" s="158">
        <f t="shared" ca="1" si="63"/>
        <v>0</v>
      </c>
      <c r="U129" s="158">
        <f t="shared" ca="1" si="63"/>
        <v>0</v>
      </c>
      <c r="V129" s="158">
        <f t="shared" ca="1" si="63"/>
        <v>0</v>
      </c>
      <c r="W129" s="158">
        <f t="shared" ca="1" si="63"/>
        <v>0</v>
      </c>
      <c r="X129" s="158">
        <f t="shared" ca="1" si="63"/>
        <v>0</v>
      </c>
      <c r="Y129" s="158">
        <f t="shared" ca="1" si="63"/>
        <v>0</v>
      </c>
      <c r="Z129" s="33"/>
      <c r="AA129" s="33"/>
      <c r="AB129" s="33"/>
    </row>
    <row r="130" spans="1:28">
      <c r="A130" s="14" t="s">
        <v>544</v>
      </c>
      <c r="B130" s="523"/>
      <c r="C130" s="32"/>
      <c r="D130" s="102">
        <f t="shared" ca="1" si="56"/>
        <v>0</v>
      </c>
      <c r="E130" s="158">
        <f ca="1">+ROUND(E183,5)</f>
        <v>0</v>
      </c>
      <c r="F130" s="158">
        <f t="shared" ref="F130:Y130" ca="1" si="64">+ROUND(F183,5)</f>
        <v>0</v>
      </c>
      <c r="G130" s="158">
        <f t="shared" ca="1" si="64"/>
        <v>0</v>
      </c>
      <c r="H130" s="158">
        <f t="shared" ca="1" si="64"/>
        <v>0</v>
      </c>
      <c r="I130" s="158">
        <f t="shared" ca="1" si="64"/>
        <v>0</v>
      </c>
      <c r="J130" s="158">
        <f t="shared" ca="1" si="64"/>
        <v>0</v>
      </c>
      <c r="K130" s="158">
        <f t="shared" ca="1" si="64"/>
        <v>0</v>
      </c>
      <c r="L130" s="158">
        <f t="shared" ca="1" si="64"/>
        <v>0</v>
      </c>
      <c r="M130" s="158">
        <f t="shared" ca="1" si="64"/>
        <v>0</v>
      </c>
      <c r="N130" s="158">
        <f t="shared" ca="1" si="64"/>
        <v>0</v>
      </c>
      <c r="O130" s="158">
        <f t="shared" ca="1" si="64"/>
        <v>0</v>
      </c>
      <c r="P130" s="158">
        <f t="shared" ca="1" si="64"/>
        <v>0</v>
      </c>
      <c r="Q130" s="158">
        <f t="shared" ca="1" si="64"/>
        <v>0</v>
      </c>
      <c r="R130" s="158">
        <f t="shared" ca="1" si="64"/>
        <v>0</v>
      </c>
      <c r="S130" s="158">
        <f t="shared" ca="1" si="64"/>
        <v>0</v>
      </c>
      <c r="T130" s="158">
        <f t="shared" ca="1" si="64"/>
        <v>0</v>
      </c>
      <c r="U130" s="158">
        <f t="shared" ca="1" si="64"/>
        <v>0</v>
      </c>
      <c r="V130" s="158">
        <f t="shared" ca="1" si="64"/>
        <v>0</v>
      </c>
      <c r="W130" s="158">
        <f t="shared" ca="1" si="64"/>
        <v>0</v>
      </c>
      <c r="X130" s="158">
        <f t="shared" ca="1" si="64"/>
        <v>0</v>
      </c>
      <c r="Y130" s="158">
        <f t="shared" ca="1" si="64"/>
        <v>0</v>
      </c>
      <c r="Z130" s="33"/>
      <c r="AA130" s="33"/>
      <c r="AB130" s="33"/>
    </row>
    <row r="131" spans="1:28">
      <c r="A131" s="525"/>
      <c r="B131" s="525"/>
      <c r="C131" s="116"/>
      <c r="D131" s="676"/>
      <c r="E131" s="528"/>
      <c r="F131" s="528"/>
      <c r="G131" s="528"/>
      <c r="H131" s="528"/>
      <c r="I131" s="528"/>
      <c r="J131" s="528"/>
      <c r="K131" s="528"/>
      <c r="L131" s="528"/>
      <c r="M131" s="528"/>
      <c r="N131" s="528"/>
      <c r="O131" s="528"/>
      <c r="P131" s="528"/>
      <c r="Q131" s="528"/>
      <c r="R131" s="528"/>
      <c r="S131" s="528"/>
      <c r="T131" s="528"/>
      <c r="U131" s="158"/>
      <c r="V131" s="158"/>
      <c r="W131" s="158"/>
      <c r="X131" s="158"/>
      <c r="Y131" s="158"/>
      <c r="Z131" s="33"/>
      <c r="AA131" s="33"/>
      <c r="AB131" s="33"/>
    </row>
    <row r="132" spans="1:28">
      <c r="A132" s="523" t="s">
        <v>274</v>
      </c>
      <c r="B132" s="523"/>
      <c r="C132" s="32"/>
      <c r="D132" s="102">
        <f ca="1">SUM(E132:AB132)</f>
        <v>168108887.49345031</v>
      </c>
      <c r="E132" s="158">
        <f ca="1">+SUM(E124:E130)</f>
        <v>45176949.000929378</v>
      </c>
      <c r="F132" s="158">
        <f t="shared" ref="F132:Y132" ca="1" si="65">+SUM(F124:F130)</f>
        <v>1632095.3622917873</v>
      </c>
      <c r="G132" s="158">
        <f t="shared" ca="1" si="65"/>
        <v>5469867.9836408021</v>
      </c>
      <c r="H132" s="158">
        <f t="shared" ca="1" si="65"/>
        <v>6088322.6156089492</v>
      </c>
      <c r="I132" s="158">
        <f t="shared" ca="1" si="65"/>
        <v>6619157.7929931711</v>
      </c>
      <c r="J132" s="158">
        <f t="shared" ca="1" si="65"/>
        <v>6512649.3758661384</v>
      </c>
      <c r="K132" s="158">
        <f t="shared" ca="1" si="65"/>
        <v>7885400.4738522395</v>
      </c>
      <c r="L132" s="158">
        <f t="shared" ca="1" si="65"/>
        <v>8208321.5430264724</v>
      </c>
      <c r="M132" s="158">
        <f t="shared" ca="1" si="65"/>
        <v>9042934.9616559427</v>
      </c>
      <c r="N132" s="158">
        <f t="shared" ca="1" si="65"/>
        <v>9155747.5547111966</v>
      </c>
      <c r="O132" s="158">
        <f t="shared" ca="1" si="65"/>
        <v>9807511.0755302645</v>
      </c>
      <c r="P132" s="158">
        <f t="shared" ca="1" si="65"/>
        <v>10192408.162585028</v>
      </c>
      <c r="Q132" s="158">
        <f t="shared" ca="1" si="65"/>
        <v>10086949.25561153</v>
      </c>
      <c r="R132" s="158">
        <f t="shared" ca="1" si="65"/>
        <v>10679621.803538907</v>
      </c>
      <c r="S132" s="158">
        <f t="shared" ca="1" si="65"/>
        <v>10501340.169920756</v>
      </c>
      <c r="T132" s="158">
        <f t="shared" ca="1" si="65"/>
        <v>11049610.36168775</v>
      </c>
      <c r="U132" s="158">
        <f t="shared" ca="1" si="65"/>
        <v>0</v>
      </c>
      <c r="V132" s="158">
        <f t="shared" ca="1" si="65"/>
        <v>0</v>
      </c>
      <c r="W132" s="158">
        <f t="shared" ca="1" si="65"/>
        <v>0</v>
      </c>
      <c r="X132" s="158">
        <f t="shared" ca="1" si="65"/>
        <v>0</v>
      </c>
      <c r="Y132" s="158">
        <f t="shared" ca="1" si="65"/>
        <v>0</v>
      </c>
      <c r="Z132" s="33"/>
      <c r="AA132" s="33"/>
      <c r="AB132" s="33"/>
    </row>
    <row r="133" spans="1:28">
      <c r="A133" s="523"/>
      <c r="B133" s="523"/>
      <c r="C133" s="32"/>
      <c r="D133" s="102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33"/>
      <c r="AA133" s="33"/>
      <c r="AB133" s="33"/>
    </row>
    <row r="134" spans="1:28">
      <c r="A134" s="523" t="s">
        <v>540</v>
      </c>
      <c r="B134" s="157">
        <f ca="1">+D134/D137</f>
        <v>0</v>
      </c>
      <c r="C134" s="32"/>
      <c r="D134" s="102">
        <f ca="1">SUM(E134:AB134)</f>
        <v>0</v>
      </c>
      <c r="E134" s="211">
        <f ca="1">+E128+E129+E130</f>
        <v>0</v>
      </c>
      <c r="F134" s="211">
        <f t="shared" ref="F134:Y134" ca="1" si="66">+F128+F129+F130</f>
        <v>0</v>
      </c>
      <c r="G134" s="211">
        <f t="shared" ca="1" si="66"/>
        <v>0</v>
      </c>
      <c r="H134" s="211">
        <f t="shared" ca="1" si="66"/>
        <v>0</v>
      </c>
      <c r="I134" s="211">
        <f t="shared" ca="1" si="66"/>
        <v>0</v>
      </c>
      <c r="J134" s="211">
        <f t="shared" ca="1" si="66"/>
        <v>0</v>
      </c>
      <c r="K134" s="211">
        <f t="shared" ca="1" si="66"/>
        <v>0</v>
      </c>
      <c r="L134" s="211">
        <f t="shared" ca="1" si="66"/>
        <v>0</v>
      </c>
      <c r="M134" s="211">
        <f t="shared" ca="1" si="66"/>
        <v>0</v>
      </c>
      <c r="N134" s="211">
        <f t="shared" ca="1" si="66"/>
        <v>0</v>
      </c>
      <c r="O134" s="211">
        <f t="shared" ca="1" si="66"/>
        <v>0</v>
      </c>
      <c r="P134" s="211">
        <f t="shared" ca="1" si="66"/>
        <v>0</v>
      </c>
      <c r="Q134" s="211">
        <f t="shared" ca="1" si="66"/>
        <v>0</v>
      </c>
      <c r="R134" s="211">
        <f t="shared" ca="1" si="66"/>
        <v>0</v>
      </c>
      <c r="S134" s="211">
        <f t="shared" ca="1" si="66"/>
        <v>0</v>
      </c>
      <c r="T134" s="211">
        <f t="shared" ca="1" si="66"/>
        <v>0</v>
      </c>
      <c r="U134" s="211">
        <f t="shared" ca="1" si="66"/>
        <v>0</v>
      </c>
      <c r="V134" s="211">
        <f t="shared" ca="1" si="66"/>
        <v>0</v>
      </c>
      <c r="W134" s="211">
        <f t="shared" ca="1" si="66"/>
        <v>0</v>
      </c>
      <c r="X134" s="211">
        <f t="shared" ca="1" si="66"/>
        <v>0</v>
      </c>
      <c r="Y134" s="211">
        <f t="shared" ca="1" si="66"/>
        <v>0</v>
      </c>
      <c r="Z134" s="33"/>
      <c r="AA134" s="33"/>
      <c r="AB134" s="33"/>
    </row>
    <row r="135" spans="1:28">
      <c r="A135" s="14" t="s">
        <v>15</v>
      </c>
      <c r="B135" s="159">
        <f ca="1">+D135/D137</f>
        <v>0</v>
      </c>
      <c r="C135" s="32"/>
      <c r="D135" s="102">
        <f ca="1">SUM(E135:AB135)</f>
        <v>0</v>
      </c>
      <c r="E135" s="211">
        <f t="shared" ref="E135:Y135" ca="1" si="67">+E132*$B$135</f>
        <v>0</v>
      </c>
      <c r="F135" s="211">
        <f t="shared" ca="1" si="67"/>
        <v>0</v>
      </c>
      <c r="G135" s="211">
        <f t="shared" ca="1" si="67"/>
        <v>0</v>
      </c>
      <c r="H135" s="211">
        <f t="shared" ca="1" si="67"/>
        <v>0</v>
      </c>
      <c r="I135" s="211">
        <f t="shared" ca="1" si="67"/>
        <v>0</v>
      </c>
      <c r="J135" s="211">
        <f t="shared" ca="1" si="67"/>
        <v>0</v>
      </c>
      <c r="K135" s="211">
        <f t="shared" ca="1" si="67"/>
        <v>0</v>
      </c>
      <c r="L135" s="211">
        <f t="shared" ca="1" si="67"/>
        <v>0</v>
      </c>
      <c r="M135" s="211">
        <f t="shared" ca="1" si="67"/>
        <v>0</v>
      </c>
      <c r="N135" s="211">
        <f t="shared" ca="1" si="67"/>
        <v>0</v>
      </c>
      <c r="O135" s="211">
        <f t="shared" ca="1" si="67"/>
        <v>0</v>
      </c>
      <c r="P135" s="211">
        <f t="shared" ca="1" si="67"/>
        <v>0</v>
      </c>
      <c r="Q135" s="211">
        <f t="shared" ca="1" si="67"/>
        <v>0</v>
      </c>
      <c r="R135" s="211">
        <f t="shared" ca="1" si="67"/>
        <v>0</v>
      </c>
      <c r="S135" s="211">
        <f t="shared" ca="1" si="67"/>
        <v>0</v>
      </c>
      <c r="T135" s="211">
        <f t="shared" ca="1" si="67"/>
        <v>0</v>
      </c>
      <c r="U135" s="211">
        <f t="shared" ca="1" si="67"/>
        <v>0</v>
      </c>
      <c r="V135" s="211">
        <f t="shared" ca="1" si="67"/>
        <v>0</v>
      </c>
      <c r="W135" s="211">
        <f t="shared" ca="1" si="67"/>
        <v>0</v>
      </c>
      <c r="X135" s="211">
        <f t="shared" ca="1" si="67"/>
        <v>0</v>
      </c>
      <c r="Y135" s="211">
        <f t="shared" ca="1" si="67"/>
        <v>0</v>
      </c>
      <c r="Z135" s="33"/>
      <c r="AA135" s="33"/>
      <c r="AB135" s="33"/>
    </row>
    <row r="136" spans="1:28">
      <c r="A136" s="19" t="s">
        <v>16</v>
      </c>
      <c r="B136" s="195">
        <f ca="1">+D136/D137</f>
        <v>1</v>
      </c>
      <c r="C136" s="116"/>
      <c r="D136" s="520">
        <f ca="1">SUM(E136:AB136)</f>
        <v>168108887.49345031</v>
      </c>
      <c r="E136" s="516">
        <f ca="1">+E125+E126+E127+E124</f>
        <v>45176949.000929378</v>
      </c>
      <c r="F136" s="516">
        <f t="shared" ref="F136:Y136" ca="1" si="68">+F125+F126+F127+F124</f>
        <v>1632095.3622917873</v>
      </c>
      <c r="G136" s="516">
        <f t="shared" ca="1" si="68"/>
        <v>5469867.9836408021</v>
      </c>
      <c r="H136" s="516">
        <f t="shared" ca="1" si="68"/>
        <v>6088322.6156089492</v>
      </c>
      <c r="I136" s="516">
        <f t="shared" ca="1" si="68"/>
        <v>6619157.7929931711</v>
      </c>
      <c r="J136" s="516">
        <f t="shared" ca="1" si="68"/>
        <v>6512649.3758661384</v>
      </c>
      <c r="K136" s="516">
        <f t="shared" ca="1" si="68"/>
        <v>7885400.4738522395</v>
      </c>
      <c r="L136" s="516">
        <f t="shared" ca="1" si="68"/>
        <v>8208321.5430264724</v>
      </c>
      <c r="M136" s="516">
        <f t="shared" ca="1" si="68"/>
        <v>9042934.9616559427</v>
      </c>
      <c r="N136" s="516">
        <f t="shared" ca="1" si="68"/>
        <v>9155747.5547111947</v>
      </c>
      <c r="O136" s="516">
        <f t="shared" ca="1" si="68"/>
        <v>9807511.0755302627</v>
      </c>
      <c r="P136" s="516">
        <f t="shared" ca="1" si="68"/>
        <v>10192408.162585028</v>
      </c>
      <c r="Q136" s="516">
        <f t="shared" ca="1" si="68"/>
        <v>10086949.25561153</v>
      </c>
      <c r="R136" s="516">
        <f t="shared" ca="1" si="68"/>
        <v>10679621.803538907</v>
      </c>
      <c r="S136" s="516">
        <f t="shared" ca="1" si="68"/>
        <v>10501340.169920756</v>
      </c>
      <c r="T136" s="516">
        <f t="shared" ca="1" si="68"/>
        <v>11049610.36168775</v>
      </c>
      <c r="U136" s="516">
        <f t="shared" ca="1" si="68"/>
        <v>0</v>
      </c>
      <c r="V136" s="516">
        <f t="shared" ca="1" si="68"/>
        <v>0</v>
      </c>
      <c r="W136" s="516">
        <f t="shared" ca="1" si="68"/>
        <v>0</v>
      </c>
      <c r="X136" s="516">
        <f t="shared" ca="1" si="68"/>
        <v>0</v>
      </c>
      <c r="Y136" s="516">
        <f t="shared" ca="1" si="68"/>
        <v>0</v>
      </c>
      <c r="Z136" s="33"/>
      <c r="AA136" s="33"/>
      <c r="AB136" s="33"/>
    </row>
    <row r="137" spans="1:28">
      <c r="A137" s="14" t="s">
        <v>25</v>
      </c>
      <c r="B137" s="159">
        <f ca="1">+SUM(B134:B136)</f>
        <v>1</v>
      </c>
      <c r="C137" s="32"/>
      <c r="D137" s="102">
        <f ca="1">SUM(E137:AB137)</f>
        <v>168108887.49345031</v>
      </c>
      <c r="E137" s="75">
        <f ca="1">+SUM(E134:E136)</f>
        <v>45176949.000929378</v>
      </c>
      <c r="F137" s="75">
        <f t="shared" ref="F137:Y137" ca="1" si="69">+SUM(F134:F136)</f>
        <v>1632095.3622917873</v>
      </c>
      <c r="G137" s="75">
        <f t="shared" ca="1" si="69"/>
        <v>5469867.9836408021</v>
      </c>
      <c r="H137" s="75">
        <f t="shared" ca="1" si="69"/>
        <v>6088322.6156089492</v>
      </c>
      <c r="I137" s="75">
        <f t="shared" ca="1" si="69"/>
        <v>6619157.7929931711</v>
      </c>
      <c r="J137" s="75">
        <f t="shared" ca="1" si="69"/>
        <v>6512649.3758661384</v>
      </c>
      <c r="K137" s="75">
        <f t="shared" ca="1" si="69"/>
        <v>7885400.4738522395</v>
      </c>
      <c r="L137" s="75">
        <f t="shared" ca="1" si="69"/>
        <v>8208321.5430264724</v>
      </c>
      <c r="M137" s="75">
        <f t="shared" ca="1" si="69"/>
        <v>9042934.9616559427</v>
      </c>
      <c r="N137" s="75">
        <f t="shared" ca="1" si="69"/>
        <v>9155747.5547111947</v>
      </c>
      <c r="O137" s="75">
        <f t="shared" ca="1" si="69"/>
        <v>9807511.0755302627</v>
      </c>
      <c r="P137" s="75">
        <f t="shared" ca="1" si="69"/>
        <v>10192408.162585028</v>
      </c>
      <c r="Q137" s="75">
        <f t="shared" ca="1" si="69"/>
        <v>10086949.25561153</v>
      </c>
      <c r="R137" s="75">
        <f t="shared" ca="1" si="69"/>
        <v>10679621.803538907</v>
      </c>
      <c r="S137" s="75">
        <f t="shared" ca="1" si="69"/>
        <v>10501340.169920756</v>
      </c>
      <c r="T137" s="75">
        <f t="shared" ca="1" si="69"/>
        <v>11049610.36168775</v>
      </c>
      <c r="U137" s="75">
        <f t="shared" ca="1" si="69"/>
        <v>0</v>
      </c>
      <c r="V137" s="75">
        <f t="shared" ca="1" si="69"/>
        <v>0</v>
      </c>
      <c r="W137" s="75">
        <f t="shared" ca="1" si="69"/>
        <v>0</v>
      </c>
      <c r="X137" s="75">
        <f t="shared" ca="1" si="69"/>
        <v>0</v>
      </c>
      <c r="Y137" s="75">
        <f t="shared" ca="1" si="69"/>
        <v>0</v>
      </c>
      <c r="Z137" s="33"/>
      <c r="AA137" s="33"/>
      <c r="AB137" s="33"/>
    </row>
    <row r="138" spans="1:28">
      <c r="A138" s="14"/>
      <c r="B138" s="14"/>
      <c r="C138" s="32"/>
      <c r="D138" s="675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>
      <c r="A139" s="2" t="s">
        <v>128</v>
      </c>
      <c r="B139" s="3"/>
      <c r="C139" s="3"/>
      <c r="D139" s="543"/>
      <c r="E139" s="113">
        <v>41883</v>
      </c>
      <c r="F139" s="113">
        <v>41913</v>
      </c>
      <c r="G139" s="113">
        <v>41944</v>
      </c>
      <c r="H139" s="113">
        <v>41974</v>
      </c>
      <c r="I139" s="113">
        <v>42005</v>
      </c>
      <c r="J139" s="113">
        <v>42036</v>
      </c>
      <c r="K139" s="113">
        <v>42064</v>
      </c>
      <c r="L139" s="113">
        <v>42095</v>
      </c>
      <c r="M139" s="113">
        <v>42125</v>
      </c>
      <c r="N139" s="113">
        <v>42156</v>
      </c>
      <c r="O139" s="113">
        <v>42186</v>
      </c>
      <c r="P139" s="113">
        <v>42217</v>
      </c>
      <c r="Q139" s="113">
        <v>42248</v>
      </c>
      <c r="R139" s="113">
        <v>42278</v>
      </c>
      <c r="S139" s="113">
        <v>42309</v>
      </c>
      <c r="T139" s="113">
        <v>42339</v>
      </c>
      <c r="U139" s="113">
        <v>42370</v>
      </c>
      <c r="V139" s="113">
        <v>42401</v>
      </c>
      <c r="W139" s="113">
        <v>42430</v>
      </c>
      <c r="X139" s="113">
        <v>42461</v>
      </c>
      <c r="Y139" s="113">
        <v>42491</v>
      </c>
      <c r="Z139" s="33"/>
      <c r="AA139" s="33"/>
      <c r="AB139" s="33"/>
    </row>
    <row r="140" spans="1:28">
      <c r="A140" s="14"/>
      <c r="B140" s="14"/>
      <c r="C140" s="32"/>
      <c r="D140" s="675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>
      <c r="A141" s="4" t="s">
        <v>540</v>
      </c>
      <c r="B141" s="208">
        <f ca="1">+D141/$D$146</f>
        <v>0</v>
      </c>
      <c r="C141" s="32"/>
      <c r="D141" s="102">
        <f ca="1">SUM(E141:AB141)</f>
        <v>0</v>
      </c>
      <c r="E141" s="158">
        <f ca="1">+E98+E116+E134</f>
        <v>0</v>
      </c>
      <c r="F141" s="158">
        <f t="shared" ref="F141:Y141" ca="1" si="70">+F98+F116+F134</f>
        <v>0</v>
      </c>
      <c r="G141" s="158">
        <f t="shared" ca="1" si="70"/>
        <v>0</v>
      </c>
      <c r="H141" s="158">
        <f t="shared" ca="1" si="70"/>
        <v>0</v>
      </c>
      <c r="I141" s="158">
        <f t="shared" ca="1" si="70"/>
        <v>0</v>
      </c>
      <c r="J141" s="158">
        <f t="shared" ca="1" si="70"/>
        <v>0</v>
      </c>
      <c r="K141" s="158">
        <f t="shared" ca="1" si="70"/>
        <v>0</v>
      </c>
      <c r="L141" s="158">
        <f t="shared" ca="1" si="70"/>
        <v>0</v>
      </c>
      <c r="M141" s="158">
        <f t="shared" ca="1" si="70"/>
        <v>0</v>
      </c>
      <c r="N141" s="158">
        <f t="shared" ca="1" si="70"/>
        <v>0</v>
      </c>
      <c r="O141" s="158">
        <f t="shared" ca="1" si="70"/>
        <v>0</v>
      </c>
      <c r="P141" s="158">
        <f t="shared" ca="1" si="70"/>
        <v>0</v>
      </c>
      <c r="Q141" s="158">
        <f t="shared" ca="1" si="70"/>
        <v>0</v>
      </c>
      <c r="R141" s="158">
        <f t="shared" ca="1" si="70"/>
        <v>0</v>
      </c>
      <c r="S141" s="158">
        <f t="shared" ca="1" si="70"/>
        <v>0</v>
      </c>
      <c r="T141" s="158">
        <f t="shared" ca="1" si="70"/>
        <v>0</v>
      </c>
      <c r="U141" s="158">
        <f t="shared" ca="1" si="70"/>
        <v>0</v>
      </c>
      <c r="V141" s="158">
        <f t="shared" ca="1" si="70"/>
        <v>0</v>
      </c>
      <c r="W141" s="158">
        <f t="shared" ca="1" si="70"/>
        <v>0</v>
      </c>
      <c r="X141" s="158">
        <f t="shared" ca="1" si="70"/>
        <v>0</v>
      </c>
      <c r="Y141" s="158">
        <f t="shared" ca="1" si="70"/>
        <v>0</v>
      </c>
      <c r="Z141" s="33"/>
      <c r="AA141" s="33"/>
      <c r="AB141" s="33"/>
    </row>
    <row r="142" spans="1:28">
      <c r="A142" s="4" t="s">
        <v>15</v>
      </c>
      <c r="B142" s="208">
        <f ca="1">+D142/$D$146</f>
        <v>0.18464706837977601</v>
      </c>
      <c r="C142" s="32"/>
      <c r="D142" s="102">
        <f ca="1">SUM(E142:AB142)</f>
        <v>404363336.0987817</v>
      </c>
      <c r="E142" s="158">
        <f t="shared" ref="E142:Y142" ca="1" si="71">+E99+E117+E135</f>
        <v>19554779.904342033</v>
      </c>
      <c r="F142" s="158">
        <f t="shared" ca="1" si="71"/>
        <v>5119874.3286390882</v>
      </c>
      <c r="G142" s="158">
        <f t="shared" ca="1" si="71"/>
        <v>202182264.29515466</v>
      </c>
      <c r="H142" s="158">
        <f t="shared" ca="1" si="71"/>
        <v>17457168.980995279</v>
      </c>
      <c r="I142" s="158">
        <f t="shared" ca="1" si="71"/>
        <v>21636747.989867762</v>
      </c>
      <c r="J142" s="158">
        <f t="shared" ca="1" si="71"/>
        <v>24711939.382741451</v>
      </c>
      <c r="K142" s="158">
        <f t="shared" ca="1" si="71"/>
        <v>28147207.83232069</v>
      </c>
      <c r="L142" s="158">
        <f t="shared" ca="1" si="71"/>
        <v>23874132.131900359</v>
      </c>
      <c r="M142" s="158">
        <f t="shared" ca="1" si="71"/>
        <v>21075123.471586887</v>
      </c>
      <c r="N142" s="158">
        <f t="shared" ca="1" si="71"/>
        <v>14040003.6184064</v>
      </c>
      <c r="O142" s="158">
        <f t="shared" ca="1" si="71"/>
        <v>9259793.3827104159</v>
      </c>
      <c r="P142" s="158">
        <f t="shared" ca="1" si="71"/>
        <v>10074907.812922565</v>
      </c>
      <c r="Q142" s="158">
        <f t="shared" ca="1" si="71"/>
        <v>2896454.4236411871</v>
      </c>
      <c r="R142" s="158">
        <f t="shared" ca="1" si="71"/>
        <v>2912395.1968120504</v>
      </c>
      <c r="S142" s="158">
        <f t="shared" ca="1" si="71"/>
        <v>709128.6312483229</v>
      </c>
      <c r="T142" s="158">
        <f t="shared" ca="1" si="71"/>
        <v>711414.71549263271</v>
      </c>
      <c r="U142" s="158">
        <f t="shared" ca="1" si="71"/>
        <v>0</v>
      </c>
      <c r="V142" s="158">
        <f t="shared" ca="1" si="71"/>
        <v>0</v>
      </c>
      <c r="W142" s="158">
        <f t="shared" ca="1" si="71"/>
        <v>0</v>
      </c>
      <c r="X142" s="158">
        <f t="shared" ca="1" si="71"/>
        <v>0</v>
      </c>
      <c r="Y142" s="158">
        <f t="shared" ca="1" si="71"/>
        <v>0</v>
      </c>
      <c r="Z142" s="33"/>
      <c r="AA142" s="33"/>
      <c r="AB142" s="33"/>
    </row>
    <row r="143" spans="1:28">
      <c r="A143" s="4" t="s">
        <v>16</v>
      </c>
      <c r="B143" s="208">
        <f ca="1">+D143/$D$146</f>
        <v>0.58703466943402449</v>
      </c>
      <c r="C143" s="32"/>
      <c r="D143" s="102">
        <f ca="1">SUM(E143:AB143)</f>
        <v>1285562231.8885777</v>
      </c>
      <c r="E143" s="158">
        <f ca="1">+E100+E118+E136</f>
        <v>118930826.49208751</v>
      </c>
      <c r="F143" s="158">
        <f t="shared" ref="F143:Y143" ca="1" si="72">+F100+F118+F136</f>
        <v>16746048.314139407</v>
      </c>
      <c r="G143" s="158">
        <f t="shared" ca="1" si="72"/>
        <v>539072516.43019724</v>
      </c>
      <c r="H143" s="158">
        <f t="shared" ca="1" si="72"/>
        <v>53672413.406221151</v>
      </c>
      <c r="I143" s="158">
        <f t="shared" ca="1" si="72"/>
        <v>65205057.703439325</v>
      </c>
      <c r="J143" s="158">
        <f t="shared" ca="1" si="72"/>
        <v>73194386.877155036</v>
      </c>
      <c r="K143" s="158">
        <f t="shared" ca="1" si="72"/>
        <v>83610911.555110604</v>
      </c>
      <c r="L143" s="158">
        <f t="shared" ca="1" si="72"/>
        <v>72696294.829012066</v>
      </c>
      <c r="M143" s="158">
        <f t="shared" ca="1" si="72"/>
        <v>66171931.715612486</v>
      </c>
      <c r="N143" s="158">
        <f t="shared" ca="1" si="72"/>
        <v>47780123.66826845</v>
      </c>
      <c r="O143" s="158">
        <f t="shared" ca="1" si="72"/>
        <v>35860276.11329177</v>
      </c>
      <c r="P143" s="158">
        <f t="shared" ca="1" si="72"/>
        <v>41386351.32450673</v>
      </c>
      <c r="Q143" s="158">
        <f t="shared" ca="1" si="72"/>
        <v>21672766.950176276</v>
      </c>
      <c r="R143" s="158">
        <f t="shared" ca="1" si="72"/>
        <v>22329202.590787109</v>
      </c>
      <c r="S143" s="158">
        <f t="shared" ca="1" si="72"/>
        <v>13337854.694914047</v>
      </c>
      <c r="T143" s="158">
        <f t="shared" ca="1" si="72"/>
        <v>13895269.22365828</v>
      </c>
      <c r="U143" s="158">
        <f t="shared" ca="1" si="72"/>
        <v>0</v>
      </c>
      <c r="V143" s="158">
        <f t="shared" ca="1" si="72"/>
        <v>0</v>
      </c>
      <c r="W143" s="158">
        <f t="shared" ca="1" si="72"/>
        <v>0</v>
      </c>
      <c r="X143" s="158">
        <f t="shared" ca="1" si="72"/>
        <v>0</v>
      </c>
      <c r="Y143" s="158">
        <f t="shared" ca="1" si="72"/>
        <v>0</v>
      </c>
      <c r="Z143" s="33"/>
      <c r="AA143" s="33"/>
      <c r="AB143" s="33"/>
    </row>
    <row r="144" spans="1:28">
      <c r="A144" s="4" t="s">
        <v>26</v>
      </c>
      <c r="B144" s="208">
        <f ca="1">+D144/$D$146</f>
        <v>0.22831826218619955</v>
      </c>
      <c r="C144" s="32"/>
      <c r="D144" s="102">
        <f>SUM(E144:AB144)</f>
        <v>499999999.99999982</v>
      </c>
      <c r="E144" s="158">
        <f t="shared" ref="E144:Y144" si="73">+E101</f>
        <v>4465242.1262099948</v>
      </c>
      <c r="F144" s="158">
        <f t="shared" si="73"/>
        <v>5365544.3627087297</v>
      </c>
      <c r="G144" s="158">
        <f t="shared" si="73"/>
        <v>275126408.73406219</v>
      </c>
      <c r="H144" s="158">
        <f t="shared" si="73"/>
        <v>22244585.133368917</v>
      </c>
      <c r="I144" s="158">
        <f t="shared" si="73"/>
        <v>27961092.049024887</v>
      </c>
      <c r="J144" s="158">
        <f t="shared" si="73"/>
        <v>32166020.02967691</v>
      </c>
      <c r="K144" s="158">
        <f t="shared" si="73"/>
        <v>36863320.248024404</v>
      </c>
      <c r="L144" s="158">
        <f t="shared" si="73"/>
        <v>31008555.241615836</v>
      </c>
      <c r="M144" s="158">
        <f t="shared" si="73"/>
        <v>27171497.132390991</v>
      </c>
      <c r="N144" s="158">
        <f t="shared" si="73"/>
        <v>17535638.360068344</v>
      </c>
      <c r="O144" s="158">
        <f t="shared" si="73"/>
        <v>10986408.493080154</v>
      </c>
      <c r="P144" s="158">
        <f t="shared" si="73"/>
        <v>9105688.0897685532</v>
      </c>
      <c r="Q144" s="158">
        <f t="shared" si="73"/>
        <v>0</v>
      </c>
      <c r="R144" s="158">
        <f t="shared" si="73"/>
        <v>0</v>
      </c>
      <c r="S144" s="158">
        <f t="shared" si="73"/>
        <v>0</v>
      </c>
      <c r="T144" s="158">
        <f t="shared" si="73"/>
        <v>0</v>
      </c>
      <c r="U144" s="158">
        <f t="shared" si="73"/>
        <v>0</v>
      </c>
      <c r="V144" s="158">
        <f t="shared" si="73"/>
        <v>0</v>
      </c>
      <c r="W144" s="158">
        <f t="shared" si="73"/>
        <v>0</v>
      </c>
      <c r="X144" s="158">
        <f t="shared" si="73"/>
        <v>0</v>
      </c>
      <c r="Y144" s="158">
        <f t="shared" si="73"/>
        <v>0</v>
      </c>
      <c r="Z144" s="33"/>
      <c r="AA144" s="33"/>
      <c r="AB144" s="33"/>
    </row>
    <row r="145" spans="1:36">
      <c r="A145" s="4"/>
      <c r="B145" s="14"/>
      <c r="C145" s="32"/>
      <c r="D145" s="102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33"/>
      <c r="AA145" s="33"/>
      <c r="AB145" s="33"/>
    </row>
    <row r="146" spans="1:36">
      <c r="A146" s="131" t="s">
        <v>128</v>
      </c>
      <c r="B146" s="14"/>
      <c r="C146" s="32"/>
      <c r="D146" s="102">
        <f ca="1">SUM(E146:AB146)</f>
        <v>2189925567.987359</v>
      </c>
      <c r="E146" s="158">
        <f ca="1">+SUM(E141:E144)</f>
        <v>142950848.52263954</v>
      </c>
      <c r="F146" s="158">
        <f t="shared" ref="F146:Y146" ca="1" si="74">+SUM(F141:F144)</f>
        <v>27231467.005487222</v>
      </c>
      <c r="G146" s="158">
        <f t="shared" ca="1" si="74"/>
        <v>1016381189.4594141</v>
      </c>
      <c r="H146" s="158">
        <f t="shared" ca="1" si="74"/>
        <v>93374167.520585358</v>
      </c>
      <c r="I146" s="158">
        <f t="shared" ca="1" si="74"/>
        <v>114802897.74233198</v>
      </c>
      <c r="J146" s="158">
        <f t="shared" ca="1" si="74"/>
        <v>130072346.2895734</v>
      </c>
      <c r="K146" s="158">
        <f t="shared" ca="1" si="74"/>
        <v>148621439.6354557</v>
      </c>
      <c r="L146" s="158">
        <f t="shared" ca="1" si="74"/>
        <v>127578982.20252825</v>
      </c>
      <c r="M146" s="158">
        <f t="shared" ca="1" si="74"/>
        <v>114418552.31959036</v>
      </c>
      <c r="N146" s="158">
        <f t="shared" ca="1" si="74"/>
        <v>79355765.646743193</v>
      </c>
      <c r="O146" s="158">
        <f t="shared" ca="1" si="74"/>
        <v>56106477.989082336</v>
      </c>
      <c r="P146" s="158">
        <f t="shared" ca="1" si="74"/>
        <v>60566947.227197848</v>
      </c>
      <c r="Q146" s="158">
        <f t="shared" ca="1" si="74"/>
        <v>24569221.373817462</v>
      </c>
      <c r="R146" s="158">
        <f t="shared" ca="1" si="74"/>
        <v>25241597.787599161</v>
      </c>
      <c r="S146" s="158">
        <f t="shared" ca="1" si="74"/>
        <v>14046983.32616237</v>
      </c>
      <c r="T146" s="158">
        <f t="shared" ca="1" si="74"/>
        <v>14606683.939150913</v>
      </c>
      <c r="U146" s="158">
        <f t="shared" ca="1" si="74"/>
        <v>0</v>
      </c>
      <c r="V146" s="158">
        <f t="shared" ca="1" si="74"/>
        <v>0</v>
      </c>
      <c r="W146" s="158">
        <f t="shared" ca="1" si="74"/>
        <v>0</v>
      </c>
      <c r="X146" s="158">
        <f t="shared" ca="1" si="74"/>
        <v>0</v>
      </c>
      <c r="Y146" s="158">
        <f t="shared" ca="1" si="74"/>
        <v>0</v>
      </c>
      <c r="Z146" s="33"/>
      <c r="AA146" s="33"/>
      <c r="AB146" s="33"/>
    </row>
    <row r="147" spans="1:36">
      <c r="A147" s="131"/>
      <c r="B147" s="14"/>
      <c r="C147" s="32"/>
      <c r="D147" s="675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36">
      <c r="A148" s="131"/>
      <c r="B148" s="14"/>
      <c r="C148" s="32"/>
      <c r="D148" s="155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36">
      <c r="A149" s="131" t="s">
        <v>264</v>
      </c>
      <c r="B149" s="14"/>
      <c r="C149" s="32"/>
      <c r="D149" s="102">
        <f>+SUM(E149:AB149)</f>
        <v>0</v>
      </c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212">
        <f>+'Prestación de Servicios'!H153</f>
        <v>0</v>
      </c>
      <c r="Z149" s="33"/>
      <c r="AA149" s="33"/>
      <c r="AB149" s="33"/>
    </row>
    <row r="150" spans="1:36">
      <c r="A150" s="131"/>
      <c r="B150" s="14"/>
      <c r="C150" s="32"/>
      <c r="D150" s="31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36">
      <c r="A151" s="4"/>
      <c r="D151" s="207"/>
    </row>
    <row r="153" spans="1:36">
      <c r="A153" s="2" t="s">
        <v>556</v>
      </c>
      <c r="B153" s="3"/>
      <c r="C153" s="3"/>
      <c r="D153" s="674"/>
      <c r="E153" s="113">
        <v>41883</v>
      </c>
      <c r="F153" s="113">
        <v>41913</v>
      </c>
      <c r="G153" s="113">
        <v>41944</v>
      </c>
      <c r="H153" s="113">
        <v>41974</v>
      </c>
      <c r="I153" s="113">
        <v>42005</v>
      </c>
      <c r="J153" s="113">
        <v>42036</v>
      </c>
      <c r="K153" s="113">
        <v>42064</v>
      </c>
      <c r="L153" s="113">
        <v>42095</v>
      </c>
      <c r="M153" s="113">
        <v>42125</v>
      </c>
      <c r="N153" s="113">
        <v>42156</v>
      </c>
      <c r="O153" s="113">
        <v>42186</v>
      </c>
      <c r="P153" s="113">
        <v>42217</v>
      </c>
      <c r="Q153" s="113">
        <v>42248</v>
      </c>
      <c r="R153" s="113">
        <v>42278</v>
      </c>
      <c r="S153" s="113">
        <v>42309</v>
      </c>
      <c r="T153" s="113">
        <v>42339</v>
      </c>
      <c r="U153" s="113">
        <v>42370</v>
      </c>
      <c r="V153" s="113">
        <v>42401</v>
      </c>
      <c r="W153" s="113">
        <v>42430</v>
      </c>
      <c r="X153" s="113">
        <v>42461</v>
      </c>
      <c r="Y153" s="113">
        <v>42491</v>
      </c>
      <c r="Z153" s="655"/>
      <c r="AA153" s="655"/>
      <c r="AB153" s="655"/>
    </row>
    <row r="154" spans="1:36">
      <c r="E154" s="114"/>
      <c r="F154" s="114"/>
      <c r="G154" s="44"/>
      <c r="H154" s="114"/>
      <c r="I154" s="44"/>
      <c r="J154" s="114"/>
      <c r="K154" s="44"/>
      <c r="L154" s="114"/>
      <c r="M154" s="44"/>
      <c r="N154" s="114"/>
      <c r="O154" s="44"/>
      <c r="P154" s="114"/>
      <c r="Q154" s="44"/>
      <c r="R154" s="114"/>
      <c r="S154" s="44"/>
      <c r="T154" s="114"/>
      <c r="U154" s="44"/>
      <c r="V154" s="114"/>
      <c r="W154" s="44"/>
      <c r="X154" s="114"/>
      <c r="Y154" s="44"/>
      <c r="Z154" s="662"/>
      <c r="AA154" s="662"/>
      <c r="AB154" s="662"/>
      <c r="AE154" s="663"/>
      <c r="AF154" s="663"/>
      <c r="AG154" s="663"/>
      <c r="AH154" s="663"/>
      <c r="AI154" s="663"/>
      <c r="AJ154" s="663"/>
    </row>
    <row r="155" spans="1:36">
      <c r="A155" s="69" t="s">
        <v>40</v>
      </c>
      <c r="D155" s="529">
        <f>+Supuestos!J43</f>
        <v>0.03</v>
      </c>
      <c r="E155" s="114"/>
      <c r="F155" s="114"/>
      <c r="G155" s="44"/>
      <c r="H155" s="114"/>
      <c r="I155" s="44"/>
      <c r="J155" s="114"/>
      <c r="K155" s="44"/>
      <c r="L155" s="114"/>
      <c r="M155" s="44"/>
      <c r="N155" s="114"/>
      <c r="O155" s="44"/>
      <c r="P155" s="114"/>
      <c r="Q155" s="44"/>
      <c r="R155" s="114"/>
      <c r="S155" s="44"/>
      <c r="T155" s="114"/>
      <c r="U155" s="44"/>
      <c r="V155" s="114"/>
      <c r="W155" s="44"/>
      <c r="X155" s="114"/>
      <c r="Y155" s="44"/>
      <c r="Z155" s="662"/>
      <c r="AA155" s="662"/>
      <c r="AB155" s="662"/>
      <c r="AE155" s="663"/>
      <c r="AF155" s="663"/>
      <c r="AG155" s="663"/>
      <c r="AH155" s="663"/>
      <c r="AI155" s="663"/>
      <c r="AJ155" s="663"/>
    </row>
    <row r="156" spans="1:36">
      <c r="A156" s="69" t="s">
        <v>495</v>
      </c>
      <c r="D156" s="529">
        <f>(1+Supuestos!$J$44)^(1/12)-1</f>
        <v>4.1571484472902043E-4</v>
      </c>
      <c r="E156" s="606"/>
      <c r="F156" s="114"/>
      <c r="G156" s="44"/>
      <c r="H156" s="114"/>
      <c r="I156" s="44"/>
      <c r="J156" s="114"/>
      <c r="K156" s="44"/>
      <c r="L156" s="114"/>
      <c r="M156" s="44"/>
      <c r="N156" s="114"/>
      <c r="O156" s="44"/>
      <c r="P156" s="114"/>
      <c r="Q156" s="44"/>
      <c r="R156" s="114"/>
      <c r="S156" s="44"/>
      <c r="T156" s="114"/>
      <c r="U156" s="44"/>
      <c r="V156" s="114"/>
      <c r="W156" s="44"/>
      <c r="X156" s="114"/>
      <c r="Y156" s="44"/>
      <c r="Z156" s="662"/>
      <c r="AA156" s="662"/>
      <c r="AB156" s="662"/>
      <c r="AE156" s="663"/>
      <c r="AF156" s="663"/>
      <c r="AG156" s="663"/>
      <c r="AH156" s="663"/>
      <c r="AI156" s="663"/>
      <c r="AJ156" s="663"/>
    </row>
    <row r="157" spans="1:36">
      <c r="A157" s="46"/>
      <c r="C157" s="95"/>
      <c r="E157" s="114"/>
      <c r="F157" s="114"/>
      <c r="G157" s="44"/>
      <c r="H157" s="114"/>
      <c r="I157" s="44"/>
      <c r="J157" s="114"/>
      <c r="K157" s="44"/>
      <c r="L157" s="114"/>
      <c r="M157" s="44"/>
      <c r="N157" s="114"/>
      <c r="O157" s="44"/>
      <c r="P157" s="114"/>
      <c r="Q157" s="44"/>
      <c r="R157" s="114"/>
      <c r="S157" s="44"/>
      <c r="T157" s="114"/>
      <c r="U157" s="44"/>
      <c r="V157" s="114"/>
      <c r="W157" s="44"/>
      <c r="X157" s="114"/>
      <c r="Y157" s="44"/>
      <c r="Z157" s="662"/>
      <c r="AA157" s="662"/>
      <c r="AB157" s="662"/>
      <c r="AE157" s="663"/>
      <c r="AF157" s="663"/>
      <c r="AG157" s="663"/>
      <c r="AH157" s="663"/>
      <c r="AI157" s="663"/>
      <c r="AJ157" s="663"/>
    </row>
    <row r="158" spans="1:36">
      <c r="A158" s="1" t="s">
        <v>41</v>
      </c>
      <c r="E158" s="8">
        <v>0</v>
      </c>
      <c r="F158" s="11">
        <f ca="1">+E164</f>
        <v>119370209.82329439</v>
      </c>
      <c r="G158" s="11">
        <f t="shared" ref="G158:Y158" ca="1" si="75">+F164</f>
        <v>137193845.18102181</v>
      </c>
      <c r="H158" s="11">
        <f t="shared" ca="1" si="75"/>
        <v>681441677.79521596</v>
      </c>
      <c r="I158" s="11">
        <f t="shared" ca="1" si="75"/>
        <v>740933744.42344844</v>
      </c>
      <c r="J158" s="11">
        <f t="shared" ca="1" si="75"/>
        <v>812520734.31039238</v>
      </c>
      <c r="K158" s="11">
        <f t="shared" ca="1" si="75"/>
        <v>892025841.4260087</v>
      </c>
      <c r="L158" s="11">
        <f t="shared" ca="1" si="75"/>
        <v>983360543.94221985</v>
      </c>
      <c r="M158" s="11">
        <f t="shared" ca="1" si="75"/>
        <v>1064138607.0790507</v>
      </c>
      <c r="N158" s="11">
        <f t="shared" ca="1" si="75"/>
        <v>1139258830.5601211</v>
      </c>
      <c r="O158" s="11">
        <f t="shared" ca="1" si="75"/>
        <v>1196123099.558665</v>
      </c>
      <c r="P158" s="11">
        <f t="shared" ca="1" si="75"/>
        <v>1241736577.3960264</v>
      </c>
      <c r="Q158" s="11">
        <f t="shared" ca="1" si="75"/>
        <v>1293280985.2395706</v>
      </c>
      <c r="R158" s="11">
        <f t="shared" ca="1" si="75"/>
        <v>1325016801.0433102</v>
      </c>
      <c r="S158" s="11">
        <f t="shared" ca="1" si="75"/>
        <v>1358012492.8295341</v>
      </c>
      <c r="T158" s="11">
        <f t="shared" ca="1" si="75"/>
        <v>1381844986.989531</v>
      </c>
      <c r="U158" s="11">
        <v>0</v>
      </c>
      <c r="V158" s="11">
        <f t="shared" ca="1" si="75"/>
        <v>0</v>
      </c>
      <c r="W158" s="11">
        <f t="shared" ca="1" si="75"/>
        <v>0</v>
      </c>
      <c r="X158" s="11">
        <f t="shared" ca="1" si="75"/>
        <v>0</v>
      </c>
      <c r="Y158" s="11">
        <f t="shared" ca="1" si="75"/>
        <v>0</v>
      </c>
      <c r="Z158" s="75"/>
      <c r="AA158" s="75"/>
      <c r="AB158" s="75"/>
    </row>
    <row r="159" spans="1:36">
      <c r="A159" s="1" t="s">
        <v>42</v>
      </c>
      <c r="D159" s="102">
        <f ca="1">+SUM(E159:AB159)</f>
        <v>1285562231.8885777</v>
      </c>
      <c r="E159" s="8">
        <f ca="1">+E143</f>
        <v>118930826.49208751</v>
      </c>
      <c r="F159" s="11">
        <f t="shared" ref="F159:Y159" ca="1" si="76">+F143</f>
        <v>16746048.314139407</v>
      </c>
      <c r="G159" s="11">
        <f t="shared" ca="1" si="76"/>
        <v>539072516.43019724</v>
      </c>
      <c r="H159" s="11">
        <f t="shared" ca="1" si="76"/>
        <v>53672413.406221151</v>
      </c>
      <c r="I159" s="11">
        <f t="shared" ca="1" si="76"/>
        <v>65205057.703439325</v>
      </c>
      <c r="J159" s="11">
        <f t="shared" ca="1" si="76"/>
        <v>73194386.877155036</v>
      </c>
      <c r="K159" s="11">
        <f t="shared" ca="1" si="76"/>
        <v>83610911.555110604</v>
      </c>
      <c r="L159" s="11">
        <f t="shared" ca="1" si="76"/>
        <v>72696294.829012066</v>
      </c>
      <c r="M159" s="11">
        <f t="shared" ca="1" si="76"/>
        <v>66171931.715612486</v>
      </c>
      <c r="N159" s="11">
        <f t="shared" ca="1" si="76"/>
        <v>47780123.66826845</v>
      </c>
      <c r="O159" s="11">
        <f t="shared" ca="1" si="76"/>
        <v>35860276.11329177</v>
      </c>
      <c r="P159" s="11">
        <f t="shared" ca="1" si="76"/>
        <v>41386351.32450673</v>
      </c>
      <c r="Q159" s="11">
        <f t="shared" ca="1" si="76"/>
        <v>21672766.950176276</v>
      </c>
      <c r="R159" s="11">
        <f t="shared" ca="1" si="76"/>
        <v>22329202.590787109</v>
      </c>
      <c r="S159" s="11">
        <f t="shared" ca="1" si="76"/>
        <v>13337854.694914047</v>
      </c>
      <c r="T159" s="11">
        <f t="shared" ca="1" si="76"/>
        <v>13895269.22365828</v>
      </c>
      <c r="U159" s="11">
        <f t="shared" ca="1" si="76"/>
        <v>0</v>
      </c>
      <c r="V159" s="11">
        <f t="shared" ca="1" si="76"/>
        <v>0</v>
      </c>
      <c r="W159" s="9">
        <f t="shared" ca="1" si="76"/>
        <v>0</v>
      </c>
      <c r="X159" s="9">
        <f t="shared" ca="1" si="76"/>
        <v>0</v>
      </c>
      <c r="Y159" s="9">
        <f t="shared" ca="1" si="76"/>
        <v>0</v>
      </c>
      <c r="Z159" s="75"/>
      <c r="AA159" s="75"/>
      <c r="AB159" s="75"/>
    </row>
    <row r="160" spans="1:36">
      <c r="A160" s="1" t="s">
        <v>45</v>
      </c>
      <c r="D160" s="155">
        <f ca="1">+SUM(E160:AB160)</f>
        <v>121227634.68629937</v>
      </c>
      <c r="E160" s="9">
        <f ca="1">+SUM(E158:E159)*E$20</f>
        <v>439383.33120687888</v>
      </c>
      <c r="F160" s="9">
        <f ca="1">+SUM(F158:F159)*F$20</f>
        <v>1077587.0435880176</v>
      </c>
      <c r="G160" s="9">
        <f t="shared" ref="G160:Y160" ca="1" si="77">+SUM(G158:G159)*G$20</f>
        <v>5175316.183996968</v>
      </c>
      <c r="H160" s="9">
        <f t="shared" ca="1" si="77"/>
        <v>5819653.222011378</v>
      </c>
      <c r="I160" s="9">
        <f t="shared" ca="1" si="77"/>
        <v>6381932.1835045293</v>
      </c>
      <c r="J160" s="9">
        <f t="shared" ca="1" si="77"/>
        <v>6310720.2384612765</v>
      </c>
      <c r="K160" s="9">
        <f t="shared" ca="1" si="77"/>
        <v>7723790.961100528</v>
      </c>
      <c r="L160" s="9">
        <f t="shared" ca="1" si="77"/>
        <v>8081768.3078187332</v>
      </c>
      <c r="M160" s="9">
        <f t="shared" ca="1" si="77"/>
        <v>8948291.7654577512</v>
      </c>
      <c r="N160" s="9">
        <f t="shared" ca="1" si="77"/>
        <v>9084145.3302755933</v>
      </c>
      <c r="O160" s="9">
        <f t="shared" ca="1" si="77"/>
        <v>9753201.7240696587</v>
      </c>
      <c r="P160" s="9">
        <f t="shared" ca="1" si="77"/>
        <v>10158056.519037554</v>
      </c>
      <c r="Q160" s="9">
        <f t="shared" ca="1" si="77"/>
        <v>10063048.853563203</v>
      </c>
      <c r="R160" s="9">
        <f t="shared" ca="1" si="77"/>
        <v>10666489.195436604</v>
      </c>
      <c r="S160" s="9">
        <f t="shared" ca="1" si="77"/>
        <v>10494639.46508293</v>
      </c>
      <c r="T160" s="9">
        <f t="shared" ca="1" si="77"/>
        <v>11049610.36168775</v>
      </c>
      <c r="U160" s="9">
        <f t="shared" ca="1" si="77"/>
        <v>0</v>
      </c>
      <c r="V160" s="9">
        <f t="shared" ca="1" si="77"/>
        <v>0</v>
      </c>
      <c r="W160" s="22">
        <f t="shared" ca="1" si="77"/>
        <v>0</v>
      </c>
      <c r="X160" s="22">
        <f t="shared" ca="1" si="77"/>
        <v>0</v>
      </c>
      <c r="Y160" s="22">
        <f t="shared" ca="1" si="77"/>
        <v>0</v>
      </c>
      <c r="Z160" s="664"/>
      <c r="AA160" s="664"/>
      <c r="AB160" s="664"/>
      <c r="AC160" s="663"/>
    </row>
    <row r="161" spans="1:37">
      <c r="A161" s="1" t="s">
        <v>46</v>
      </c>
      <c r="D161" s="102">
        <f>+SUM(E161:AB161)</f>
        <v>0</v>
      </c>
      <c r="E161" s="8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9">
        <v>0</v>
      </c>
      <c r="X161" s="9">
        <v>0</v>
      </c>
      <c r="Y161" s="9">
        <v>0</v>
      </c>
      <c r="Z161" s="151"/>
      <c r="AA161" s="151"/>
      <c r="AB161" s="151"/>
    </row>
    <row r="162" spans="1:37" s="663" customFormat="1">
      <c r="A162" s="6" t="s">
        <v>129</v>
      </c>
      <c r="B162" s="103"/>
      <c r="C162" s="103"/>
      <c r="D162" s="102">
        <f ca="1">+SUM(E162:AB162)</f>
        <v>121227634.68629937</v>
      </c>
      <c r="E162" s="9">
        <f ca="1">+E160-E161</f>
        <v>439383.33120687888</v>
      </c>
      <c r="F162" s="9">
        <f t="shared" ref="F162:Y162" ca="1" si="78">+F160-F161</f>
        <v>1077587.0435880176</v>
      </c>
      <c r="G162" s="9">
        <f t="shared" ca="1" si="78"/>
        <v>5175316.183996968</v>
      </c>
      <c r="H162" s="9">
        <f t="shared" ca="1" si="78"/>
        <v>5819653.222011378</v>
      </c>
      <c r="I162" s="9">
        <f t="shared" ca="1" si="78"/>
        <v>6381932.1835045293</v>
      </c>
      <c r="J162" s="9">
        <f t="shared" ca="1" si="78"/>
        <v>6310720.2384612765</v>
      </c>
      <c r="K162" s="9">
        <f t="shared" ca="1" si="78"/>
        <v>7723790.961100528</v>
      </c>
      <c r="L162" s="9">
        <f t="shared" ca="1" si="78"/>
        <v>8081768.3078187332</v>
      </c>
      <c r="M162" s="9">
        <f t="shared" ca="1" si="78"/>
        <v>8948291.7654577512</v>
      </c>
      <c r="N162" s="9">
        <f t="shared" ca="1" si="78"/>
        <v>9084145.3302755933</v>
      </c>
      <c r="O162" s="9">
        <f t="shared" ca="1" si="78"/>
        <v>9753201.7240696587</v>
      </c>
      <c r="P162" s="9">
        <f t="shared" ca="1" si="78"/>
        <v>10158056.519037554</v>
      </c>
      <c r="Q162" s="9">
        <f t="shared" ca="1" si="78"/>
        <v>10063048.853563203</v>
      </c>
      <c r="R162" s="9">
        <f t="shared" ca="1" si="78"/>
        <v>10666489.195436604</v>
      </c>
      <c r="S162" s="9">
        <f t="shared" ca="1" si="78"/>
        <v>10494639.46508293</v>
      </c>
      <c r="T162" s="9">
        <f t="shared" ca="1" si="78"/>
        <v>11049610.36168775</v>
      </c>
      <c r="U162" s="9">
        <f t="shared" ca="1" si="78"/>
        <v>0</v>
      </c>
      <c r="V162" s="9">
        <f t="shared" ca="1" si="78"/>
        <v>0</v>
      </c>
      <c r="W162" s="22">
        <f t="shared" ca="1" si="78"/>
        <v>0</v>
      </c>
      <c r="X162" s="22">
        <f t="shared" ca="1" si="78"/>
        <v>0</v>
      </c>
      <c r="Y162" s="22">
        <f t="shared" ca="1" si="78"/>
        <v>0</v>
      </c>
      <c r="Z162" s="665"/>
      <c r="AA162" s="665"/>
      <c r="AB162" s="665"/>
      <c r="AC162" s="453"/>
      <c r="AD162" s="453"/>
      <c r="AE162" s="453"/>
      <c r="AF162" s="453"/>
      <c r="AG162" s="453"/>
      <c r="AH162" s="453"/>
      <c r="AI162" s="453"/>
      <c r="AJ162" s="453"/>
      <c r="AK162" s="453"/>
    </row>
    <row r="163" spans="1:37">
      <c r="A163" s="1" t="s">
        <v>555</v>
      </c>
      <c r="D163" s="102">
        <f ca="1">+SUM(E163:AB163)</f>
        <v>125665057.58813201</v>
      </c>
      <c r="E163" s="8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f ca="1">+'Prestación de Servicios'!G272</f>
        <v>125665057.58813201</v>
      </c>
      <c r="U163" s="22">
        <v>0</v>
      </c>
      <c r="V163" s="22">
        <v>0</v>
      </c>
      <c r="W163" s="9">
        <v>0</v>
      </c>
      <c r="X163" s="9">
        <v>0</v>
      </c>
      <c r="Y163" s="9">
        <v>0</v>
      </c>
      <c r="Z163" s="151"/>
      <c r="AA163" s="151"/>
      <c r="AB163" s="151"/>
    </row>
    <row r="164" spans="1:37">
      <c r="A164" s="1" t="s">
        <v>43</v>
      </c>
      <c r="D164" s="7"/>
      <c r="E164" s="9">
        <f ca="1">+SUM(E158:E159)+E162-E163</f>
        <v>119370209.82329439</v>
      </c>
      <c r="F164" s="9">
        <f ca="1">+SUM(F158:F159)+F162-F163</f>
        <v>137193845.18102181</v>
      </c>
      <c r="G164" s="9">
        <f t="shared" ref="G164:Y164" ca="1" si="79">+SUM(G158:G159)+G162-G163</f>
        <v>681441677.79521596</v>
      </c>
      <c r="H164" s="9">
        <f t="shared" ca="1" si="79"/>
        <v>740933744.42344844</v>
      </c>
      <c r="I164" s="9">
        <f t="shared" ca="1" si="79"/>
        <v>812520734.31039238</v>
      </c>
      <c r="J164" s="9">
        <f t="shared" ca="1" si="79"/>
        <v>892025841.4260087</v>
      </c>
      <c r="K164" s="9">
        <f t="shared" ca="1" si="79"/>
        <v>983360543.94221985</v>
      </c>
      <c r="L164" s="9">
        <f t="shared" ca="1" si="79"/>
        <v>1064138607.0790507</v>
      </c>
      <c r="M164" s="9">
        <f t="shared" ca="1" si="79"/>
        <v>1139258830.5601211</v>
      </c>
      <c r="N164" s="9">
        <f t="shared" ca="1" si="79"/>
        <v>1196123099.558665</v>
      </c>
      <c r="O164" s="9">
        <f t="shared" ca="1" si="79"/>
        <v>1241736577.3960264</v>
      </c>
      <c r="P164" s="9">
        <f t="shared" ca="1" si="79"/>
        <v>1293280985.2395706</v>
      </c>
      <c r="Q164" s="9">
        <f t="shared" ca="1" si="79"/>
        <v>1325016801.0433102</v>
      </c>
      <c r="R164" s="9">
        <f t="shared" ca="1" si="79"/>
        <v>1358012492.8295341</v>
      </c>
      <c r="S164" s="9">
        <f t="shared" ca="1" si="79"/>
        <v>1381844986.989531</v>
      </c>
      <c r="T164" s="9">
        <f t="shared" ca="1" si="79"/>
        <v>1281124808.9867451</v>
      </c>
      <c r="U164" s="9">
        <f t="shared" ca="1" si="79"/>
        <v>0</v>
      </c>
      <c r="V164" s="9">
        <f t="shared" ca="1" si="79"/>
        <v>0</v>
      </c>
      <c r="W164" s="8">
        <f t="shared" ca="1" si="79"/>
        <v>0</v>
      </c>
      <c r="X164" s="8">
        <f t="shared" ca="1" si="79"/>
        <v>0</v>
      </c>
      <c r="Y164" s="8">
        <f t="shared" ca="1" si="79"/>
        <v>0</v>
      </c>
      <c r="Z164" s="151"/>
      <c r="AA164" s="151"/>
      <c r="AB164" s="151"/>
    </row>
    <row r="165" spans="1:37"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454"/>
      <c r="AA165" s="454"/>
      <c r="AB165" s="454"/>
    </row>
    <row r="166" spans="1:37">
      <c r="A166" s="1" t="s">
        <v>133</v>
      </c>
      <c r="D166" s="102">
        <f ca="1">+SUM(E166:AB166)</f>
        <v>71744604.716860101</v>
      </c>
      <c r="E166" s="8">
        <f>+((1+E20)/(1+E18)-1)*E158</f>
        <v>0</v>
      </c>
      <c r="F166" s="8">
        <f t="shared" ref="F166:Y166" ca="1" si="80">+((1+F20)/(1+F18)-1)*(F158+F159)</f>
        <v>658295.95155065879</v>
      </c>
      <c r="G166" s="8">
        <f t="shared" ca="1" si="80"/>
        <v>3161913.2933654012</v>
      </c>
      <c r="H166" s="8">
        <f t="shared" ca="1" si="80"/>
        <v>3555215.4958384256</v>
      </c>
      <c r="I166" s="8">
        <f t="shared" ca="1" si="80"/>
        <v>3898710.6837172476</v>
      </c>
      <c r="J166" s="8">
        <f t="shared" ca="1" si="80"/>
        <v>3730071.4023823552</v>
      </c>
      <c r="K166" s="8">
        <f t="shared" ca="1" si="80"/>
        <v>4563826.7418818837</v>
      </c>
      <c r="L166" s="8">
        <f t="shared" ca="1" si="80"/>
        <v>4775859.6421722956</v>
      </c>
      <c r="M166" s="8">
        <f t="shared" ca="1" si="80"/>
        <v>5287358.689409514</v>
      </c>
      <c r="N166" s="8">
        <f t="shared" ca="1" si="80"/>
        <v>5368206.7357113594</v>
      </c>
      <c r="O166" s="8">
        <f t="shared" ca="1" si="80"/>
        <v>5762963.1707349187</v>
      </c>
      <c r="P166" s="8">
        <f t="shared" ca="1" si="80"/>
        <v>6002183.41234414</v>
      </c>
      <c r="Q166" s="8">
        <f t="shared" ca="1" si="80"/>
        <v>5946682.3430764722</v>
      </c>
      <c r="R166" s="8">
        <f t="shared" ca="1" si="80"/>
        <v>6302605.6605228949</v>
      </c>
      <c r="S166" s="8">
        <f t="shared" ca="1" si="80"/>
        <v>6201727.5392501112</v>
      </c>
      <c r="T166" s="8">
        <f t="shared" ca="1" si="80"/>
        <v>6528983.9549024226</v>
      </c>
      <c r="U166" s="8">
        <f t="shared" ca="1" si="80"/>
        <v>0</v>
      </c>
      <c r="V166" s="8">
        <f t="shared" ca="1" si="80"/>
        <v>0</v>
      </c>
      <c r="W166" s="11">
        <f t="shared" ca="1" si="80"/>
        <v>0</v>
      </c>
      <c r="X166" s="11">
        <f t="shared" ca="1" si="80"/>
        <v>0</v>
      </c>
      <c r="Y166" s="11">
        <f t="shared" ca="1" si="80"/>
        <v>0</v>
      </c>
      <c r="Z166" s="454"/>
      <c r="AA166" s="454"/>
      <c r="AB166" s="454"/>
    </row>
    <row r="167" spans="1:37">
      <c r="F167" s="8"/>
      <c r="G167" s="84"/>
      <c r="H167" s="8"/>
      <c r="J167" s="8"/>
      <c r="L167" s="8"/>
      <c r="N167" s="8"/>
      <c r="P167" s="8"/>
      <c r="R167" s="8"/>
      <c r="T167" s="8"/>
      <c r="V167" s="8"/>
      <c r="W167" s="9"/>
      <c r="X167" s="9"/>
      <c r="Y167" s="9"/>
    </row>
    <row r="168" spans="1:37">
      <c r="A168" s="1" t="s">
        <v>494</v>
      </c>
      <c r="D168" s="102">
        <f ca="1">+SUM(E168:AB168)</f>
        <v>38566866.956657328</v>
      </c>
      <c r="E168" s="8">
        <f ca="1">+D159*$D$155</f>
        <v>38566866.956657328</v>
      </c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75"/>
      <c r="AA168" s="75"/>
      <c r="AB168" s="75"/>
    </row>
    <row r="169" spans="1:37" s="453" customFormat="1">
      <c r="A169" s="342" t="s">
        <v>126</v>
      </c>
      <c r="B169" s="342"/>
      <c r="C169" s="342"/>
      <c r="D169" s="520">
        <f ca="1">+SUM(E169:AB169)</f>
        <v>1848006.1529555693</v>
      </c>
      <c r="E169" s="516">
        <v>0</v>
      </c>
      <c r="F169" s="527">
        <f ca="1">($D$159-SUM($E$159:F159))*$D$156</f>
        <v>478024.41267566365</v>
      </c>
      <c r="G169" s="527">
        <f ca="1">($D$159-SUM($E$159:G159))*$D$156</f>
        <v>253923.96521020189</v>
      </c>
      <c r="H169" s="527">
        <f ca="1">($D$159-SUM($E$159:H159))*$D$156</f>
        <v>231611.54620480287</v>
      </c>
      <c r="I169" s="527">
        <f ca="1">($D$159-SUM($E$159:I159))*$D$156</f>
        <v>204504.83576607076</v>
      </c>
      <c r="J169" s="527">
        <f ca="1">($D$159-SUM($E$159:J159))*$D$156</f>
        <v>174076.84259039839</v>
      </c>
      <c r="K169" s="527">
        <f ca="1">($D$159-SUM($E$159:K159))*$D$156</f>
        <v>139318.54547561373</v>
      </c>
      <c r="L169" s="527">
        <f ca="1">($D$159-SUM($E$159:L159))*$D$156</f>
        <v>109097.61655839591</v>
      </c>
      <c r="M169" s="527">
        <f ca="1">($D$159-SUM($E$159:M159))*$D$156</f>
        <v>81588.962239820699</v>
      </c>
      <c r="N169" s="527">
        <f ca="1">($D$159-SUM($E$159:N159))*$D$156</f>
        <v>61726.055547933094</v>
      </c>
      <c r="O169" s="527">
        <f ca="1">($D$159-SUM($E$159:O159))*$D$156</f>
        <v>46818.406431556214</v>
      </c>
      <c r="P169" s="527">
        <f ca="1">($D$159-SUM($E$159:P159))*$D$156</f>
        <v>29613.485816788198</v>
      </c>
      <c r="Q169" s="527">
        <f ca="1">($D$159-SUM($E$159:Q159))*$D$156</f>
        <v>20603.794869247438</v>
      </c>
      <c r="R169" s="527">
        <f ca="1">($D$159-SUM($E$159:R159))*$D$156</f>
        <v>11321.213881295509</v>
      </c>
      <c r="S169" s="527">
        <f ca="1">($D$159-SUM($E$159:S159))*$D$156</f>
        <v>5776.4696877810557</v>
      </c>
      <c r="T169" s="527">
        <f ca="1">($D$159-SUM($E$159:T159))*$D$156</f>
        <v>0</v>
      </c>
      <c r="U169" s="527">
        <f ca="1">($D$159-SUM($E$159:U159))*$D$156</f>
        <v>0</v>
      </c>
      <c r="V169" s="527">
        <f ca="1">($D$159-SUM($E$159:V159))*$D$156</f>
        <v>0</v>
      </c>
      <c r="W169" s="527">
        <f ca="1">($D$159-SUM($E$159:W159))*$D$156</f>
        <v>0</v>
      </c>
      <c r="X169" s="527">
        <f ca="1">($D$159-SUM($E$159:X159))*$D$156</f>
        <v>0</v>
      </c>
      <c r="Y169" s="527">
        <f ca="1">($D$159-SUM($E$159:Y159))*$D$156</f>
        <v>0</v>
      </c>
      <c r="Z169" s="158"/>
      <c r="AA169" s="158"/>
      <c r="AB169" s="158"/>
    </row>
    <row r="170" spans="1:37" s="453" customFormat="1">
      <c r="A170" s="6" t="s">
        <v>496</v>
      </c>
      <c r="B170" s="6"/>
      <c r="C170" s="6"/>
      <c r="D170" s="102">
        <f ca="1">+SUM(E170:AB170)</f>
        <v>40414873.109612904</v>
      </c>
      <c r="E170" s="96">
        <f ca="1">+SUM(E168:E169)</f>
        <v>38566866.956657328</v>
      </c>
      <c r="F170" s="96">
        <f t="shared" ref="F170:Y170" ca="1" si="81">+SUM(F168:F169)</f>
        <v>478024.41267566365</v>
      </c>
      <c r="G170" s="96">
        <f t="shared" ca="1" si="81"/>
        <v>253923.96521020189</v>
      </c>
      <c r="H170" s="96">
        <f t="shared" ca="1" si="81"/>
        <v>231611.54620480287</v>
      </c>
      <c r="I170" s="96">
        <f t="shared" ca="1" si="81"/>
        <v>204504.83576607076</v>
      </c>
      <c r="J170" s="96">
        <f t="shared" ca="1" si="81"/>
        <v>174076.84259039839</v>
      </c>
      <c r="K170" s="96">
        <f t="shared" ca="1" si="81"/>
        <v>139318.54547561373</v>
      </c>
      <c r="L170" s="96">
        <f t="shared" ca="1" si="81"/>
        <v>109097.61655839591</v>
      </c>
      <c r="M170" s="96">
        <f t="shared" ca="1" si="81"/>
        <v>81588.962239820699</v>
      </c>
      <c r="N170" s="96">
        <f t="shared" ca="1" si="81"/>
        <v>61726.055547933094</v>
      </c>
      <c r="O170" s="96">
        <f t="shared" ca="1" si="81"/>
        <v>46818.406431556214</v>
      </c>
      <c r="P170" s="96">
        <f t="shared" ca="1" si="81"/>
        <v>29613.485816788198</v>
      </c>
      <c r="Q170" s="96">
        <f t="shared" ca="1" si="81"/>
        <v>20603.794869247438</v>
      </c>
      <c r="R170" s="96">
        <f t="shared" ca="1" si="81"/>
        <v>11321.213881295509</v>
      </c>
      <c r="S170" s="96">
        <f t="shared" ca="1" si="81"/>
        <v>5776.4696877810557</v>
      </c>
      <c r="T170" s="96">
        <f t="shared" ca="1" si="81"/>
        <v>0</v>
      </c>
      <c r="U170" s="96">
        <f t="shared" ca="1" si="81"/>
        <v>0</v>
      </c>
      <c r="V170" s="96">
        <f t="shared" ca="1" si="81"/>
        <v>0</v>
      </c>
      <c r="W170" s="96">
        <f t="shared" ca="1" si="81"/>
        <v>0</v>
      </c>
      <c r="X170" s="96">
        <f t="shared" ca="1" si="81"/>
        <v>0</v>
      </c>
      <c r="Y170" s="96">
        <f t="shared" ca="1" si="81"/>
        <v>0</v>
      </c>
    </row>
    <row r="171" spans="1:37" s="453" customFormat="1">
      <c r="A171" s="6"/>
      <c r="B171" s="6"/>
      <c r="C171" s="6"/>
      <c r="D171" s="24"/>
      <c r="E171" s="6"/>
      <c r="F171" s="6"/>
      <c r="G171" s="6"/>
      <c r="H171" s="6"/>
      <c r="I171" s="6"/>
      <c r="Y171" s="6"/>
    </row>
    <row r="172" spans="1:37" s="453" customFormat="1">
      <c r="A172" s="6"/>
      <c r="B172" s="6"/>
      <c r="C172" s="6"/>
      <c r="D172" s="24"/>
      <c r="E172" s="6"/>
      <c r="F172" s="6"/>
      <c r="G172" s="6"/>
      <c r="H172" s="6"/>
      <c r="I172" s="6"/>
      <c r="Y172" s="6"/>
    </row>
    <row r="173" spans="1:37" s="453" customFormat="1">
      <c r="A173" s="2" t="s">
        <v>540</v>
      </c>
      <c r="B173" s="3"/>
      <c r="C173" s="3"/>
      <c r="D173" s="674"/>
      <c r="E173" s="113">
        <v>41883</v>
      </c>
      <c r="F173" s="113">
        <v>41913</v>
      </c>
      <c r="G173" s="113">
        <v>41944</v>
      </c>
      <c r="H173" s="113">
        <v>41974</v>
      </c>
      <c r="I173" s="113">
        <v>42005</v>
      </c>
      <c r="J173" s="113">
        <v>42036</v>
      </c>
      <c r="K173" s="113">
        <v>42064</v>
      </c>
      <c r="L173" s="113">
        <v>42095</v>
      </c>
      <c r="M173" s="113">
        <v>42125</v>
      </c>
      <c r="N173" s="113">
        <v>42156</v>
      </c>
      <c r="O173" s="113">
        <v>42186</v>
      </c>
      <c r="P173" s="113">
        <v>42217</v>
      </c>
      <c r="Q173" s="113">
        <v>42248</v>
      </c>
      <c r="R173" s="113">
        <v>42278</v>
      </c>
      <c r="S173" s="113">
        <v>42309</v>
      </c>
      <c r="T173" s="113">
        <v>42339</v>
      </c>
      <c r="U173" s="113">
        <v>42370</v>
      </c>
      <c r="V173" s="113">
        <v>42401</v>
      </c>
      <c r="W173" s="113">
        <v>42430</v>
      </c>
      <c r="X173" s="113">
        <v>42461</v>
      </c>
      <c r="Y173" s="113">
        <v>42491</v>
      </c>
    </row>
    <row r="174" spans="1:37" s="453" customFormat="1">
      <c r="A174" s="6"/>
      <c r="B174" s="6"/>
      <c r="C174" s="6"/>
      <c r="D174" s="24"/>
      <c r="E174" s="6"/>
      <c r="F174" s="6"/>
      <c r="G174" s="6"/>
      <c r="H174" s="6"/>
      <c r="I174" s="6"/>
      <c r="Y174" s="6"/>
    </row>
    <row r="175" spans="1:37" s="453" customFormat="1">
      <c r="A175" s="69" t="s">
        <v>40</v>
      </c>
      <c r="B175" s="6"/>
      <c r="C175" s="26">
        <f>+D155</f>
        <v>0.03</v>
      </c>
      <c r="D175" s="24"/>
      <c r="E175" s="6"/>
      <c r="F175" s="6"/>
      <c r="G175" s="6"/>
      <c r="H175" s="6"/>
      <c r="I175" s="6"/>
      <c r="Y175" s="6"/>
    </row>
    <row r="176" spans="1:37" s="453" customFormat="1">
      <c r="A176" s="69" t="s">
        <v>495</v>
      </c>
      <c r="B176" s="6"/>
      <c r="C176" s="645">
        <f>(1+Supuestos!$J$50)^(1/12)-1</f>
        <v>4.1571484472902043E-4</v>
      </c>
      <c r="D176" s="24"/>
      <c r="E176" s="6"/>
      <c r="F176" s="6"/>
      <c r="G176" s="6"/>
      <c r="H176" s="6"/>
      <c r="I176" s="6"/>
      <c r="Y176" s="6"/>
    </row>
    <row r="177" spans="1:16384" s="453" customFormat="1">
      <c r="A177" s="15"/>
      <c r="B177" s="15"/>
      <c r="C177" s="26"/>
      <c r="D177" s="677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666"/>
      <c r="AA177" s="666"/>
      <c r="AB177" s="666"/>
      <c r="AC177" s="666"/>
      <c r="AD177" s="666"/>
      <c r="AE177" s="666"/>
      <c r="AF177" s="666"/>
      <c r="AG177" s="666"/>
      <c r="AH177" s="666"/>
      <c r="AI177" s="666"/>
      <c r="AJ177" s="666"/>
      <c r="AK177" s="666"/>
      <c r="AL177" s="666"/>
      <c r="AM177" s="666"/>
      <c r="AN177" s="666"/>
      <c r="AO177" s="666"/>
      <c r="AP177" s="666"/>
      <c r="AQ177" s="666"/>
      <c r="AR177" s="666"/>
      <c r="AS177" s="666"/>
      <c r="AT177" s="666"/>
      <c r="AU177" s="666"/>
      <c r="AV177" s="666"/>
      <c r="AW177" s="666"/>
      <c r="AX177" s="666"/>
      <c r="AY177" s="666"/>
      <c r="AZ177" s="666"/>
      <c r="BA177" s="666"/>
      <c r="BB177" s="666"/>
      <c r="BC177" s="666"/>
      <c r="BD177" s="666"/>
      <c r="BE177" s="666"/>
      <c r="BF177" s="666"/>
      <c r="BG177" s="666"/>
      <c r="BH177" s="666"/>
      <c r="BI177" s="666"/>
      <c r="BJ177" s="666"/>
      <c r="BK177" s="666"/>
      <c r="BL177" s="666"/>
      <c r="BM177" s="666"/>
      <c r="BN177" s="666"/>
      <c r="BO177" s="666"/>
      <c r="BP177" s="666"/>
      <c r="BQ177" s="666"/>
      <c r="BR177" s="666"/>
      <c r="BS177" s="666"/>
      <c r="BT177" s="666"/>
      <c r="BU177" s="666"/>
      <c r="BV177" s="666"/>
      <c r="BW177" s="666"/>
      <c r="BX177" s="666"/>
      <c r="BY177" s="666"/>
      <c r="BZ177" s="666"/>
      <c r="CA177" s="666"/>
      <c r="CB177" s="666"/>
      <c r="CC177" s="666"/>
      <c r="CD177" s="666"/>
      <c r="CE177" s="666"/>
      <c r="CF177" s="666"/>
      <c r="CG177" s="666"/>
      <c r="CH177" s="666"/>
      <c r="CI177" s="666"/>
      <c r="CJ177" s="666"/>
      <c r="CK177" s="666"/>
      <c r="CL177" s="666"/>
      <c r="CM177" s="666"/>
      <c r="CN177" s="666"/>
      <c r="CO177" s="666"/>
      <c r="CP177" s="666"/>
      <c r="CQ177" s="666"/>
      <c r="CR177" s="666"/>
      <c r="CS177" s="666"/>
      <c r="CT177" s="666"/>
      <c r="CU177" s="666"/>
      <c r="CV177" s="666"/>
      <c r="CW177" s="666"/>
      <c r="CX177" s="666"/>
      <c r="CY177" s="666"/>
      <c r="CZ177" s="666"/>
      <c r="DA177" s="666"/>
      <c r="DB177" s="666"/>
      <c r="DC177" s="666"/>
      <c r="DD177" s="666"/>
      <c r="DE177" s="666"/>
      <c r="DF177" s="666"/>
      <c r="DG177" s="666"/>
      <c r="DH177" s="666"/>
      <c r="DI177" s="666"/>
      <c r="DJ177" s="666"/>
      <c r="DK177" s="666"/>
      <c r="DL177" s="666"/>
      <c r="DM177" s="666"/>
      <c r="DN177" s="666"/>
      <c r="DO177" s="666"/>
      <c r="DP177" s="666"/>
      <c r="DQ177" s="666"/>
      <c r="DR177" s="666"/>
      <c r="DS177" s="666"/>
      <c r="DT177" s="666"/>
      <c r="DU177" s="666"/>
      <c r="DV177" s="666"/>
      <c r="DW177" s="666"/>
      <c r="DX177" s="666"/>
      <c r="DY177" s="666"/>
      <c r="DZ177" s="666"/>
      <c r="EA177" s="666"/>
      <c r="EB177" s="666"/>
      <c r="EC177" s="666"/>
      <c r="ED177" s="666"/>
      <c r="EE177" s="666"/>
      <c r="EF177" s="666"/>
      <c r="EG177" s="666"/>
      <c r="EH177" s="666"/>
      <c r="EI177" s="666"/>
      <c r="EJ177" s="666"/>
      <c r="EK177" s="666"/>
      <c r="EL177" s="666"/>
      <c r="EM177" s="666"/>
      <c r="EN177" s="666"/>
      <c r="EO177" s="666"/>
      <c r="EP177" s="666"/>
      <c r="EQ177" s="666"/>
      <c r="ER177" s="666"/>
      <c r="ES177" s="666"/>
      <c r="ET177" s="666"/>
      <c r="EU177" s="666"/>
      <c r="EV177" s="666"/>
      <c r="EW177" s="666"/>
      <c r="EX177" s="666"/>
      <c r="EY177" s="666"/>
      <c r="EZ177" s="666"/>
      <c r="FA177" s="666"/>
      <c r="FB177" s="666"/>
      <c r="FC177" s="666"/>
      <c r="FD177" s="666"/>
      <c r="FE177" s="666"/>
      <c r="FF177" s="666"/>
      <c r="FG177" s="666"/>
      <c r="FH177" s="666"/>
      <c r="FI177" s="666"/>
      <c r="FJ177" s="666"/>
      <c r="FK177" s="666"/>
      <c r="FL177" s="666"/>
      <c r="FM177" s="666"/>
      <c r="FN177" s="666"/>
      <c r="FO177" s="666"/>
      <c r="FP177" s="666"/>
      <c r="FQ177" s="666"/>
      <c r="FR177" s="666"/>
      <c r="FS177" s="666"/>
      <c r="FT177" s="666"/>
      <c r="FU177" s="666"/>
      <c r="FV177" s="666"/>
      <c r="FW177" s="666"/>
      <c r="FX177" s="666"/>
      <c r="FY177" s="666"/>
      <c r="FZ177" s="666"/>
      <c r="GA177" s="666"/>
      <c r="GB177" s="666"/>
      <c r="GC177" s="666"/>
      <c r="GD177" s="666"/>
      <c r="GE177" s="666"/>
      <c r="GF177" s="666"/>
      <c r="GG177" s="666"/>
      <c r="GH177" s="666"/>
      <c r="GI177" s="666"/>
      <c r="GJ177" s="666"/>
      <c r="GK177" s="666"/>
      <c r="GL177" s="666"/>
      <c r="GM177" s="666"/>
      <c r="GN177" s="666"/>
      <c r="GO177" s="666"/>
      <c r="GP177" s="666"/>
      <c r="GQ177" s="666"/>
      <c r="GR177" s="666"/>
      <c r="GS177" s="666"/>
      <c r="GT177" s="666"/>
      <c r="GU177" s="666"/>
      <c r="GV177" s="666"/>
      <c r="GW177" s="666"/>
      <c r="GX177" s="666"/>
      <c r="GY177" s="666"/>
      <c r="GZ177" s="666"/>
      <c r="HA177" s="666"/>
      <c r="HB177" s="666"/>
      <c r="HC177" s="666"/>
      <c r="HD177" s="666"/>
      <c r="HE177" s="666"/>
      <c r="HF177" s="666"/>
      <c r="HG177" s="666"/>
      <c r="HH177" s="666"/>
      <c r="HI177" s="666"/>
      <c r="HJ177" s="666"/>
      <c r="HK177" s="666"/>
      <c r="HL177" s="666"/>
      <c r="HM177" s="666"/>
      <c r="HN177" s="666"/>
      <c r="HO177" s="666"/>
      <c r="HP177" s="666"/>
      <c r="HQ177" s="666"/>
      <c r="HR177" s="666"/>
      <c r="HS177" s="666"/>
      <c r="HT177" s="666"/>
      <c r="HU177" s="666"/>
      <c r="HV177" s="666"/>
      <c r="HW177" s="666"/>
      <c r="HX177" s="666"/>
      <c r="HY177" s="666"/>
      <c r="HZ177" s="666"/>
      <c r="IA177" s="666"/>
      <c r="IB177" s="666"/>
      <c r="IC177" s="666"/>
      <c r="ID177" s="666"/>
      <c r="IE177" s="666"/>
      <c r="IF177" s="666"/>
      <c r="IG177" s="666"/>
      <c r="IH177" s="666"/>
      <c r="II177" s="666"/>
      <c r="IJ177" s="666"/>
      <c r="IK177" s="666"/>
      <c r="IL177" s="666"/>
      <c r="IM177" s="666"/>
      <c r="IN177" s="666"/>
      <c r="IO177" s="666"/>
      <c r="IP177" s="666"/>
      <c r="IQ177" s="666"/>
      <c r="IR177" s="666"/>
      <c r="IS177" s="666"/>
      <c r="IT177" s="666"/>
      <c r="IU177" s="666"/>
      <c r="IV177" s="666"/>
      <c r="IW177" s="666"/>
      <c r="IX177" s="666"/>
      <c r="IY177" s="666"/>
      <c r="IZ177" s="666"/>
      <c r="JA177" s="666"/>
      <c r="JB177" s="666"/>
      <c r="JC177" s="666"/>
      <c r="JD177" s="666"/>
      <c r="JE177" s="666"/>
      <c r="JF177" s="666"/>
      <c r="JG177" s="666"/>
      <c r="JH177" s="666"/>
      <c r="JI177" s="666"/>
      <c r="JJ177" s="666"/>
      <c r="JK177" s="666"/>
      <c r="JL177" s="666"/>
      <c r="JM177" s="666"/>
      <c r="JN177" s="666"/>
      <c r="JO177" s="666"/>
      <c r="JP177" s="666"/>
      <c r="JQ177" s="666"/>
      <c r="JR177" s="666"/>
      <c r="JS177" s="666"/>
      <c r="JT177" s="666"/>
      <c r="JU177" s="666"/>
      <c r="JV177" s="666"/>
      <c r="JW177" s="666"/>
      <c r="JX177" s="666"/>
      <c r="JY177" s="666"/>
      <c r="JZ177" s="666"/>
      <c r="KA177" s="666"/>
      <c r="KB177" s="666"/>
      <c r="KC177" s="666"/>
      <c r="KD177" s="666"/>
      <c r="KE177" s="666"/>
      <c r="KF177" s="666"/>
      <c r="KG177" s="666"/>
      <c r="KH177" s="666"/>
      <c r="KI177" s="666"/>
      <c r="KJ177" s="666"/>
      <c r="KK177" s="666"/>
      <c r="KL177" s="666"/>
      <c r="KM177" s="666"/>
      <c r="KN177" s="666"/>
      <c r="KO177" s="666"/>
      <c r="KP177" s="666"/>
      <c r="KQ177" s="666"/>
      <c r="KR177" s="666"/>
      <c r="KS177" s="666"/>
      <c r="KT177" s="666"/>
      <c r="KU177" s="666"/>
      <c r="KV177" s="666"/>
      <c r="KW177" s="666"/>
      <c r="KX177" s="666"/>
      <c r="KY177" s="666"/>
      <c r="KZ177" s="666"/>
      <c r="LA177" s="666"/>
      <c r="LB177" s="666"/>
      <c r="LC177" s="666"/>
      <c r="LD177" s="666"/>
      <c r="LE177" s="666"/>
      <c r="LF177" s="666"/>
      <c r="LG177" s="666"/>
      <c r="LH177" s="666"/>
      <c r="LI177" s="666"/>
      <c r="LJ177" s="666"/>
      <c r="LK177" s="666"/>
      <c r="LL177" s="666"/>
      <c r="LM177" s="666"/>
      <c r="LN177" s="666"/>
      <c r="LO177" s="666"/>
      <c r="LP177" s="666"/>
      <c r="LQ177" s="666"/>
      <c r="LR177" s="666"/>
      <c r="LS177" s="666"/>
      <c r="LT177" s="666"/>
      <c r="LU177" s="666"/>
      <c r="LV177" s="666"/>
      <c r="LW177" s="666"/>
      <c r="LX177" s="666"/>
      <c r="LY177" s="666"/>
      <c r="LZ177" s="666"/>
      <c r="MA177" s="666"/>
      <c r="MB177" s="666"/>
      <c r="MC177" s="666"/>
      <c r="MD177" s="666"/>
      <c r="ME177" s="666"/>
      <c r="MF177" s="666"/>
      <c r="MG177" s="666"/>
      <c r="MH177" s="666"/>
      <c r="MI177" s="666"/>
      <c r="MJ177" s="666"/>
      <c r="MK177" s="666"/>
      <c r="ML177" s="666"/>
      <c r="MM177" s="666"/>
      <c r="MN177" s="666"/>
      <c r="MO177" s="666"/>
      <c r="MP177" s="666"/>
      <c r="MQ177" s="666"/>
      <c r="MR177" s="666"/>
      <c r="MS177" s="666"/>
      <c r="MT177" s="666"/>
      <c r="MU177" s="666"/>
      <c r="MV177" s="666"/>
      <c r="MW177" s="666"/>
      <c r="MX177" s="666"/>
      <c r="MY177" s="666"/>
      <c r="MZ177" s="666"/>
      <c r="NA177" s="666"/>
      <c r="NB177" s="666"/>
      <c r="NC177" s="666"/>
      <c r="ND177" s="666"/>
      <c r="NE177" s="666"/>
      <c r="NF177" s="666"/>
      <c r="NG177" s="666"/>
      <c r="NH177" s="666"/>
      <c r="NI177" s="666"/>
      <c r="NJ177" s="666"/>
      <c r="NK177" s="666"/>
      <c r="NL177" s="666"/>
      <c r="NM177" s="666"/>
      <c r="NN177" s="666"/>
      <c r="NO177" s="666"/>
      <c r="NP177" s="666"/>
      <c r="NQ177" s="666"/>
      <c r="NR177" s="666"/>
      <c r="NS177" s="666"/>
      <c r="NT177" s="666"/>
      <c r="NU177" s="666"/>
      <c r="NV177" s="666"/>
      <c r="NW177" s="666"/>
      <c r="NX177" s="666"/>
      <c r="NY177" s="666"/>
      <c r="NZ177" s="666"/>
      <c r="OA177" s="666"/>
      <c r="OB177" s="666"/>
      <c r="OC177" s="666"/>
      <c r="OD177" s="666"/>
      <c r="OE177" s="666"/>
      <c r="OF177" s="666"/>
      <c r="OG177" s="666"/>
      <c r="OH177" s="666"/>
      <c r="OI177" s="666"/>
      <c r="OJ177" s="666"/>
      <c r="OK177" s="666"/>
      <c r="OL177" s="666"/>
      <c r="OM177" s="666"/>
      <c r="ON177" s="666"/>
      <c r="OO177" s="666"/>
      <c r="OP177" s="666"/>
      <c r="OQ177" s="666"/>
      <c r="OR177" s="666"/>
      <c r="OS177" s="666"/>
      <c r="OT177" s="666"/>
      <c r="OU177" s="666"/>
      <c r="OV177" s="666"/>
      <c r="OW177" s="666"/>
      <c r="OX177" s="666"/>
      <c r="OY177" s="666"/>
      <c r="OZ177" s="666"/>
      <c r="PA177" s="666"/>
      <c r="PB177" s="666"/>
      <c r="PC177" s="666"/>
      <c r="PD177" s="666"/>
      <c r="PE177" s="666"/>
      <c r="PF177" s="666"/>
      <c r="PG177" s="666"/>
      <c r="PH177" s="666"/>
      <c r="PI177" s="666"/>
      <c r="PJ177" s="666"/>
      <c r="PK177" s="666"/>
      <c r="PL177" s="666"/>
      <c r="PM177" s="666"/>
      <c r="PN177" s="666"/>
      <c r="PO177" s="666"/>
      <c r="PP177" s="666"/>
      <c r="PQ177" s="666"/>
      <c r="PR177" s="666"/>
      <c r="PS177" s="666"/>
      <c r="PT177" s="666"/>
      <c r="PU177" s="666"/>
      <c r="PV177" s="666"/>
      <c r="PW177" s="666"/>
      <c r="PX177" s="666"/>
      <c r="PY177" s="666"/>
      <c r="PZ177" s="666"/>
      <c r="QA177" s="666"/>
      <c r="QB177" s="666"/>
      <c r="QC177" s="666"/>
      <c r="QD177" s="666"/>
      <c r="QE177" s="666"/>
      <c r="QF177" s="666"/>
      <c r="QG177" s="666"/>
      <c r="QH177" s="666"/>
      <c r="QI177" s="666"/>
      <c r="QJ177" s="666"/>
      <c r="QK177" s="666"/>
      <c r="QL177" s="666"/>
      <c r="QM177" s="666"/>
      <c r="QN177" s="666"/>
      <c r="QO177" s="666"/>
      <c r="QP177" s="666"/>
      <c r="QQ177" s="666"/>
      <c r="QR177" s="666"/>
      <c r="QS177" s="666"/>
      <c r="QT177" s="666"/>
      <c r="QU177" s="666"/>
      <c r="QV177" s="666"/>
      <c r="QW177" s="666"/>
      <c r="QX177" s="666"/>
      <c r="QY177" s="666"/>
      <c r="QZ177" s="666"/>
      <c r="RA177" s="666"/>
      <c r="RB177" s="666"/>
      <c r="RC177" s="666"/>
      <c r="RD177" s="666"/>
      <c r="RE177" s="666"/>
      <c r="RF177" s="666"/>
      <c r="RG177" s="666"/>
      <c r="RH177" s="666"/>
      <c r="RI177" s="666"/>
      <c r="RJ177" s="666"/>
      <c r="RK177" s="666"/>
      <c r="RL177" s="666"/>
      <c r="RM177" s="666"/>
      <c r="RN177" s="666"/>
      <c r="RO177" s="666"/>
      <c r="RP177" s="666"/>
      <c r="RQ177" s="666"/>
      <c r="RR177" s="666"/>
      <c r="RS177" s="666"/>
      <c r="RT177" s="666"/>
      <c r="RU177" s="666"/>
      <c r="RV177" s="666"/>
      <c r="RW177" s="666"/>
      <c r="RX177" s="666"/>
      <c r="RY177" s="666"/>
      <c r="RZ177" s="666"/>
      <c r="SA177" s="666"/>
      <c r="SB177" s="666"/>
      <c r="SC177" s="666"/>
      <c r="SD177" s="666"/>
      <c r="SE177" s="666"/>
      <c r="SF177" s="666"/>
      <c r="SG177" s="666"/>
      <c r="SH177" s="666"/>
      <c r="SI177" s="666"/>
      <c r="SJ177" s="666"/>
      <c r="SK177" s="666"/>
      <c r="SL177" s="666"/>
      <c r="SM177" s="666"/>
      <c r="SN177" s="666"/>
      <c r="SO177" s="666"/>
      <c r="SP177" s="666"/>
      <c r="SQ177" s="666"/>
      <c r="SR177" s="666"/>
      <c r="SS177" s="666"/>
      <c r="ST177" s="666"/>
      <c r="SU177" s="666"/>
      <c r="SV177" s="666"/>
      <c r="SW177" s="666"/>
      <c r="SX177" s="666"/>
      <c r="SY177" s="666"/>
      <c r="SZ177" s="666"/>
      <c r="TA177" s="666"/>
      <c r="TB177" s="666"/>
      <c r="TC177" s="666"/>
      <c r="TD177" s="666"/>
      <c r="TE177" s="666"/>
      <c r="TF177" s="666"/>
      <c r="TG177" s="666"/>
      <c r="TH177" s="666"/>
      <c r="TI177" s="666"/>
      <c r="TJ177" s="666"/>
      <c r="TK177" s="666"/>
      <c r="TL177" s="666"/>
      <c r="TM177" s="666"/>
      <c r="TN177" s="666"/>
      <c r="TO177" s="666"/>
      <c r="TP177" s="666"/>
      <c r="TQ177" s="666"/>
      <c r="TR177" s="666"/>
      <c r="TS177" s="666"/>
      <c r="TT177" s="666"/>
      <c r="TU177" s="666"/>
      <c r="TV177" s="666"/>
      <c r="TW177" s="666"/>
      <c r="TX177" s="666"/>
      <c r="TY177" s="666"/>
      <c r="TZ177" s="666"/>
      <c r="UA177" s="666"/>
      <c r="UB177" s="666"/>
      <c r="UC177" s="666"/>
      <c r="UD177" s="666"/>
      <c r="UE177" s="666"/>
      <c r="UF177" s="666"/>
      <c r="UG177" s="666"/>
      <c r="UH177" s="666"/>
      <c r="UI177" s="666"/>
      <c r="UJ177" s="666"/>
      <c r="UK177" s="666"/>
      <c r="UL177" s="666"/>
      <c r="UM177" s="666"/>
      <c r="UN177" s="666"/>
      <c r="UO177" s="666"/>
      <c r="UP177" s="666"/>
      <c r="UQ177" s="666"/>
      <c r="UR177" s="666"/>
      <c r="US177" s="666"/>
      <c r="UT177" s="666"/>
      <c r="UU177" s="666"/>
      <c r="UV177" s="666"/>
      <c r="UW177" s="666"/>
      <c r="UX177" s="666"/>
      <c r="UY177" s="666"/>
      <c r="UZ177" s="666"/>
      <c r="VA177" s="666"/>
      <c r="VB177" s="666"/>
      <c r="VC177" s="666"/>
      <c r="VD177" s="666"/>
      <c r="VE177" s="666"/>
      <c r="VF177" s="666"/>
      <c r="VG177" s="666"/>
      <c r="VH177" s="666"/>
      <c r="VI177" s="666"/>
      <c r="VJ177" s="666"/>
      <c r="VK177" s="666"/>
      <c r="VL177" s="666"/>
      <c r="VM177" s="666"/>
      <c r="VN177" s="666"/>
      <c r="VO177" s="666"/>
      <c r="VP177" s="666"/>
      <c r="VQ177" s="666"/>
      <c r="VR177" s="666"/>
      <c r="VS177" s="666"/>
      <c r="VT177" s="666"/>
      <c r="VU177" s="666"/>
      <c r="VV177" s="666"/>
      <c r="VW177" s="666"/>
      <c r="VX177" s="666"/>
      <c r="VY177" s="666"/>
      <c r="VZ177" s="666"/>
      <c r="WA177" s="666"/>
      <c r="WB177" s="666"/>
      <c r="WC177" s="666"/>
      <c r="WD177" s="666"/>
      <c r="WE177" s="666"/>
      <c r="WF177" s="666"/>
      <c r="WG177" s="666"/>
      <c r="WH177" s="666"/>
      <c r="WI177" s="666"/>
      <c r="WJ177" s="666"/>
      <c r="WK177" s="666"/>
      <c r="WL177" s="666"/>
      <c r="WM177" s="666"/>
      <c r="WN177" s="666"/>
      <c r="WO177" s="666"/>
      <c r="WP177" s="666"/>
      <c r="WQ177" s="666"/>
      <c r="WR177" s="666"/>
      <c r="WS177" s="666"/>
      <c r="WT177" s="666"/>
      <c r="WU177" s="666"/>
      <c r="WV177" s="666"/>
      <c r="WW177" s="666"/>
      <c r="WX177" s="666"/>
      <c r="WY177" s="666"/>
      <c r="WZ177" s="666"/>
      <c r="XA177" s="666"/>
      <c r="XB177" s="666"/>
      <c r="XC177" s="666"/>
      <c r="XD177" s="666"/>
      <c r="XE177" s="666"/>
      <c r="XF177" s="666"/>
      <c r="XG177" s="666"/>
      <c r="XH177" s="666"/>
      <c r="XI177" s="666"/>
      <c r="XJ177" s="666"/>
      <c r="XK177" s="666"/>
      <c r="XL177" s="666"/>
      <c r="XM177" s="666"/>
      <c r="XN177" s="666"/>
      <c r="XO177" s="666"/>
      <c r="XP177" s="666"/>
      <c r="XQ177" s="666"/>
      <c r="XR177" s="666"/>
      <c r="XS177" s="666"/>
      <c r="XT177" s="666"/>
      <c r="XU177" s="666"/>
      <c r="XV177" s="666"/>
      <c r="XW177" s="666"/>
      <c r="XX177" s="666"/>
      <c r="XY177" s="666"/>
      <c r="XZ177" s="666"/>
      <c r="YA177" s="666"/>
      <c r="YB177" s="666"/>
      <c r="YC177" s="666"/>
      <c r="YD177" s="666"/>
      <c r="YE177" s="666"/>
      <c r="YF177" s="666"/>
      <c r="YG177" s="666"/>
      <c r="YH177" s="666"/>
      <c r="YI177" s="666"/>
      <c r="YJ177" s="666"/>
      <c r="YK177" s="666"/>
      <c r="YL177" s="666"/>
      <c r="YM177" s="666"/>
      <c r="YN177" s="666"/>
      <c r="YO177" s="666"/>
      <c r="YP177" s="666"/>
      <c r="YQ177" s="666"/>
      <c r="YR177" s="666"/>
      <c r="YS177" s="666"/>
      <c r="YT177" s="666"/>
      <c r="YU177" s="666"/>
      <c r="YV177" s="666"/>
      <c r="YW177" s="666"/>
      <c r="YX177" s="666"/>
      <c r="YY177" s="666"/>
      <c r="YZ177" s="666"/>
      <c r="ZA177" s="666"/>
      <c r="ZB177" s="666"/>
      <c r="ZC177" s="666"/>
      <c r="ZD177" s="666"/>
      <c r="ZE177" s="666"/>
      <c r="ZF177" s="666"/>
      <c r="ZG177" s="666"/>
      <c r="ZH177" s="666"/>
      <c r="ZI177" s="666"/>
      <c r="ZJ177" s="666"/>
      <c r="ZK177" s="666"/>
      <c r="ZL177" s="666"/>
      <c r="ZM177" s="666"/>
      <c r="ZN177" s="666"/>
      <c r="ZO177" s="666"/>
      <c r="ZP177" s="666"/>
      <c r="ZQ177" s="666"/>
      <c r="ZR177" s="666"/>
      <c r="ZS177" s="666"/>
      <c r="ZT177" s="666"/>
      <c r="ZU177" s="666"/>
      <c r="ZV177" s="666"/>
      <c r="ZW177" s="666"/>
      <c r="ZX177" s="666"/>
      <c r="ZY177" s="666"/>
      <c r="ZZ177" s="666"/>
      <c r="AAA177" s="666"/>
      <c r="AAB177" s="666"/>
      <c r="AAC177" s="666"/>
      <c r="AAD177" s="666"/>
      <c r="AAE177" s="666"/>
      <c r="AAF177" s="666"/>
      <c r="AAG177" s="666"/>
      <c r="AAH177" s="666"/>
      <c r="AAI177" s="666"/>
      <c r="AAJ177" s="666"/>
      <c r="AAK177" s="666"/>
      <c r="AAL177" s="666"/>
      <c r="AAM177" s="666"/>
      <c r="AAN177" s="666"/>
      <c r="AAO177" s="666"/>
      <c r="AAP177" s="666"/>
      <c r="AAQ177" s="666"/>
      <c r="AAR177" s="666"/>
      <c r="AAS177" s="666"/>
      <c r="AAT177" s="666"/>
      <c r="AAU177" s="666"/>
      <c r="AAV177" s="666"/>
      <c r="AAW177" s="666"/>
      <c r="AAX177" s="666"/>
      <c r="AAY177" s="666"/>
      <c r="AAZ177" s="666"/>
      <c r="ABA177" s="666"/>
      <c r="ABB177" s="666"/>
      <c r="ABC177" s="666"/>
      <c r="ABD177" s="666"/>
      <c r="ABE177" s="666"/>
      <c r="ABF177" s="666"/>
      <c r="ABG177" s="666"/>
      <c r="ABH177" s="666"/>
      <c r="ABI177" s="666"/>
      <c r="ABJ177" s="666"/>
      <c r="ABK177" s="666"/>
      <c r="ABL177" s="666"/>
      <c r="ABM177" s="666"/>
      <c r="ABN177" s="666"/>
      <c r="ABO177" s="666"/>
      <c r="ABP177" s="666"/>
      <c r="ABQ177" s="666"/>
      <c r="ABR177" s="666"/>
      <c r="ABS177" s="666"/>
      <c r="ABT177" s="666"/>
      <c r="ABU177" s="666"/>
      <c r="ABV177" s="666"/>
      <c r="ABW177" s="666"/>
      <c r="ABX177" s="666"/>
      <c r="ABY177" s="666"/>
      <c r="ABZ177" s="666"/>
      <c r="ACA177" s="666"/>
      <c r="ACB177" s="666"/>
      <c r="ACC177" s="666"/>
      <c r="ACD177" s="666"/>
      <c r="ACE177" s="666"/>
      <c r="ACF177" s="666"/>
      <c r="ACG177" s="666"/>
      <c r="ACH177" s="666"/>
      <c r="ACI177" s="666"/>
      <c r="ACJ177" s="666"/>
      <c r="ACK177" s="666"/>
      <c r="ACL177" s="666"/>
      <c r="ACM177" s="666"/>
      <c r="ACN177" s="666"/>
      <c r="ACO177" s="666"/>
      <c r="ACP177" s="666"/>
      <c r="ACQ177" s="666"/>
      <c r="ACR177" s="666"/>
      <c r="ACS177" s="666"/>
      <c r="ACT177" s="666"/>
      <c r="ACU177" s="666"/>
      <c r="ACV177" s="666"/>
      <c r="ACW177" s="666"/>
      <c r="ACX177" s="666"/>
      <c r="ACY177" s="666"/>
      <c r="ACZ177" s="666"/>
      <c r="ADA177" s="666"/>
      <c r="ADB177" s="666"/>
      <c r="ADC177" s="666"/>
      <c r="ADD177" s="666"/>
      <c r="ADE177" s="666"/>
      <c r="ADF177" s="666"/>
      <c r="ADG177" s="666"/>
      <c r="ADH177" s="666"/>
      <c r="ADI177" s="666"/>
      <c r="ADJ177" s="666"/>
      <c r="ADK177" s="666"/>
      <c r="ADL177" s="666"/>
      <c r="ADM177" s="666"/>
      <c r="ADN177" s="666"/>
      <c r="ADO177" s="666"/>
      <c r="ADP177" s="666"/>
      <c r="ADQ177" s="666"/>
      <c r="ADR177" s="666"/>
      <c r="ADS177" s="666"/>
      <c r="ADT177" s="666"/>
      <c r="ADU177" s="666"/>
      <c r="ADV177" s="666"/>
      <c r="ADW177" s="666"/>
      <c r="ADX177" s="666"/>
      <c r="ADY177" s="666"/>
      <c r="ADZ177" s="666"/>
      <c r="AEA177" s="666"/>
      <c r="AEB177" s="666"/>
      <c r="AEC177" s="666"/>
      <c r="AED177" s="666"/>
      <c r="AEE177" s="666"/>
      <c r="AEF177" s="666"/>
      <c r="AEG177" s="666"/>
      <c r="AEH177" s="666"/>
      <c r="AEI177" s="666"/>
      <c r="AEJ177" s="666"/>
      <c r="AEK177" s="666"/>
      <c r="AEL177" s="666"/>
      <c r="AEM177" s="666"/>
      <c r="AEN177" s="666"/>
      <c r="AEO177" s="666"/>
      <c r="AEP177" s="666"/>
      <c r="AEQ177" s="666"/>
      <c r="AER177" s="666"/>
      <c r="AES177" s="666"/>
      <c r="AET177" s="666"/>
      <c r="AEU177" s="666"/>
      <c r="AEV177" s="666"/>
      <c r="AEW177" s="666"/>
      <c r="AEX177" s="666"/>
      <c r="AEY177" s="666"/>
      <c r="AEZ177" s="666"/>
      <c r="AFA177" s="666"/>
      <c r="AFB177" s="666"/>
      <c r="AFC177" s="666"/>
      <c r="AFD177" s="666"/>
      <c r="AFE177" s="666"/>
      <c r="AFF177" s="666"/>
      <c r="AFG177" s="666"/>
      <c r="AFH177" s="666"/>
      <c r="AFI177" s="666"/>
      <c r="AFJ177" s="666"/>
      <c r="AFK177" s="666"/>
      <c r="AFL177" s="666"/>
      <c r="AFM177" s="666"/>
      <c r="AFN177" s="666"/>
      <c r="AFO177" s="666"/>
      <c r="AFP177" s="666"/>
      <c r="AFQ177" s="666"/>
      <c r="AFR177" s="666"/>
      <c r="AFS177" s="666"/>
      <c r="AFT177" s="666"/>
      <c r="AFU177" s="666"/>
      <c r="AFV177" s="666"/>
      <c r="AFW177" s="666"/>
      <c r="AFX177" s="666"/>
      <c r="AFY177" s="666"/>
      <c r="AFZ177" s="666"/>
      <c r="AGA177" s="666"/>
      <c r="AGB177" s="666"/>
      <c r="AGC177" s="666"/>
      <c r="AGD177" s="666"/>
      <c r="AGE177" s="666"/>
      <c r="AGF177" s="666"/>
      <c r="AGG177" s="666"/>
      <c r="AGH177" s="666"/>
      <c r="AGI177" s="666"/>
      <c r="AGJ177" s="666"/>
      <c r="AGK177" s="666"/>
      <c r="AGL177" s="666"/>
      <c r="AGM177" s="666"/>
      <c r="AGN177" s="666"/>
      <c r="AGO177" s="666"/>
      <c r="AGP177" s="666"/>
      <c r="AGQ177" s="666"/>
      <c r="AGR177" s="666"/>
      <c r="AGS177" s="666"/>
      <c r="AGT177" s="666"/>
      <c r="AGU177" s="666"/>
      <c r="AGV177" s="666"/>
      <c r="AGW177" s="666"/>
      <c r="AGX177" s="666"/>
      <c r="AGY177" s="666"/>
      <c r="AGZ177" s="666"/>
      <c r="AHA177" s="666"/>
      <c r="AHB177" s="666"/>
      <c r="AHC177" s="666"/>
      <c r="AHD177" s="666"/>
      <c r="AHE177" s="666"/>
      <c r="AHF177" s="666"/>
      <c r="AHG177" s="666"/>
      <c r="AHH177" s="666"/>
      <c r="AHI177" s="666"/>
      <c r="AHJ177" s="666"/>
      <c r="AHK177" s="666"/>
      <c r="AHL177" s="666"/>
      <c r="AHM177" s="666"/>
      <c r="AHN177" s="666"/>
      <c r="AHO177" s="666"/>
      <c r="AHP177" s="666"/>
      <c r="AHQ177" s="666"/>
      <c r="AHR177" s="666"/>
      <c r="AHS177" s="666"/>
      <c r="AHT177" s="666"/>
      <c r="AHU177" s="666"/>
      <c r="AHV177" s="666"/>
      <c r="AHW177" s="666"/>
      <c r="AHX177" s="666"/>
      <c r="AHY177" s="666"/>
      <c r="AHZ177" s="666"/>
      <c r="AIA177" s="666"/>
      <c r="AIB177" s="666"/>
      <c r="AIC177" s="666"/>
      <c r="AID177" s="666"/>
      <c r="AIE177" s="666"/>
      <c r="AIF177" s="666"/>
      <c r="AIG177" s="666"/>
      <c r="AIH177" s="666"/>
      <c r="AII177" s="666"/>
      <c r="AIJ177" s="666"/>
      <c r="AIK177" s="666"/>
      <c r="AIL177" s="666"/>
      <c r="AIM177" s="666"/>
      <c r="AIN177" s="666"/>
      <c r="AIO177" s="666"/>
      <c r="AIP177" s="666"/>
      <c r="AIQ177" s="666"/>
      <c r="AIR177" s="666"/>
      <c r="AIS177" s="666"/>
      <c r="AIT177" s="666"/>
      <c r="AIU177" s="666"/>
      <c r="AIV177" s="666"/>
      <c r="AIW177" s="666"/>
      <c r="AIX177" s="666"/>
      <c r="AIY177" s="666"/>
      <c r="AIZ177" s="666"/>
      <c r="AJA177" s="666"/>
      <c r="AJB177" s="666"/>
      <c r="AJC177" s="666"/>
      <c r="AJD177" s="666"/>
      <c r="AJE177" s="666"/>
      <c r="AJF177" s="666"/>
      <c r="AJG177" s="666"/>
      <c r="AJH177" s="666"/>
      <c r="AJI177" s="666"/>
      <c r="AJJ177" s="666"/>
      <c r="AJK177" s="666"/>
      <c r="AJL177" s="666"/>
      <c r="AJM177" s="666"/>
      <c r="AJN177" s="666"/>
      <c r="AJO177" s="666"/>
      <c r="AJP177" s="666"/>
      <c r="AJQ177" s="666"/>
      <c r="AJR177" s="666"/>
      <c r="AJS177" s="666"/>
      <c r="AJT177" s="666"/>
      <c r="AJU177" s="666"/>
      <c r="AJV177" s="666"/>
      <c r="AJW177" s="666"/>
      <c r="AJX177" s="666"/>
      <c r="AJY177" s="666"/>
      <c r="AJZ177" s="666"/>
      <c r="AKA177" s="666"/>
      <c r="AKB177" s="666"/>
      <c r="AKC177" s="666"/>
      <c r="AKD177" s="666"/>
      <c r="AKE177" s="666"/>
      <c r="AKF177" s="666"/>
      <c r="AKG177" s="666"/>
      <c r="AKH177" s="666"/>
      <c r="AKI177" s="666"/>
      <c r="AKJ177" s="666"/>
      <c r="AKK177" s="666"/>
      <c r="AKL177" s="666"/>
      <c r="AKM177" s="666"/>
      <c r="AKN177" s="666"/>
      <c r="AKO177" s="666"/>
      <c r="AKP177" s="666"/>
      <c r="AKQ177" s="666"/>
      <c r="AKR177" s="666"/>
      <c r="AKS177" s="666"/>
      <c r="AKT177" s="666"/>
      <c r="AKU177" s="666"/>
      <c r="AKV177" s="666"/>
      <c r="AKW177" s="666"/>
      <c r="AKX177" s="666"/>
      <c r="AKY177" s="666"/>
      <c r="AKZ177" s="666"/>
      <c r="ALA177" s="666"/>
      <c r="ALB177" s="666"/>
      <c r="ALC177" s="666"/>
      <c r="ALD177" s="666"/>
      <c r="ALE177" s="666"/>
      <c r="ALF177" s="666"/>
      <c r="ALG177" s="666"/>
      <c r="ALH177" s="666"/>
      <c r="ALI177" s="666"/>
      <c r="ALJ177" s="666"/>
      <c r="ALK177" s="666"/>
      <c r="ALL177" s="666"/>
      <c r="ALM177" s="666"/>
      <c r="ALN177" s="666"/>
      <c r="ALO177" s="666"/>
      <c r="ALP177" s="666"/>
      <c r="ALQ177" s="666"/>
      <c r="ALR177" s="666"/>
      <c r="ALS177" s="666"/>
      <c r="ALT177" s="666"/>
      <c r="ALU177" s="666"/>
      <c r="ALV177" s="666"/>
      <c r="ALW177" s="666"/>
      <c r="ALX177" s="666"/>
      <c r="ALY177" s="666"/>
      <c r="ALZ177" s="666"/>
      <c r="AMA177" s="666"/>
      <c r="AMB177" s="666"/>
      <c r="AMC177" s="666"/>
      <c r="AMD177" s="666"/>
      <c r="AME177" s="666"/>
      <c r="AMF177" s="666"/>
      <c r="AMG177" s="666"/>
      <c r="AMH177" s="666"/>
      <c r="AMI177" s="666"/>
      <c r="AMJ177" s="666"/>
      <c r="AMK177" s="666"/>
      <c r="AML177" s="666"/>
      <c r="AMM177" s="666"/>
      <c r="AMN177" s="666"/>
      <c r="AMO177" s="666"/>
      <c r="AMP177" s="666"/>
      <c r="AMQ177" s="666"/>
      <c r="AMR177" s="666"/>
      <c r="AMS177" s="666"/>
      <c r="AMT177" s="666"/>
      <c r="AMU177" s="666"/>
      <c r="AMV177" s="666"/>
      <c r="AMW177" s="666"/>
      <c r="AMX177" s="666"/>
      <c r="AMY177" s="666"/>
      <c r="AMZ177" s="666"/>
      <c r="ANA177" s="666"/>
      <c r="ANB177" s="666"/>
      <c r="ANC177" s="666"/>
      <c r="AND177" s="666"/>
      <c r="ANE177" s="666"/>
      <c r="ANF177" s="666"/>
      <c r="ANG177" s="666"/>
      <c r="ANH177" s="666"/>
      <c r="ANI177" s="666"/>
      <c r="ANJ177" s="666"/>
      <c r="ANK177" s="666"/>
      <c r="ANL177" s="666"/>
      <c r="ANM177" s="666"/>
      <c r="ANN177" s="666"/>
      <c r="ANO177" s="666"/>
      <c r="ANP177" s="666"/>
      <c r="ANQ177" s="666"/>
      <c r="ANR177" s="666"/>
      <c r="ANS177" s="666"/>
      <c r="ANT177" s="666"/>
      <c r="ANU177" s="666"/>
      <c r="ANV177" s="666"/>
      <c r="ANW177" s="666"/>
      <c r="ANX177" s="666"/>
      <c r="ANY177" s="666"/>
      <c r="ANZ177" s="666"/>
      <c r="AOA177" s="666"/>
      <c r="AOB177" s="666"/>
      <c r="AOC177" s="666"/>
      <c r="AOD177" s="666"/>
      <c r="AOE177" s="666"/>
      <c r="AOF177" s="666"/>
      <c r="AOG177" s="666"/>
      <c r="AOH177" s="666"/>
      <c r="AOI177" s="666"/>
      <c r="AOJ177" s="666"/>
      <c r="AOK177" s="666"/>
      <c r="AOL177" s="666"/>
      <c r="AOM177" s="666"/>
      <c r="AON177" s="666"/>
      <c r="AOO177" s="666"/>
      <c r="AOP177" s="666"/>
      <c r="AOQ177" s="666"/>
      <c r="AOR177" s="666"/>
      <c r="AOS177" s="666"/>
      <c r="AOT177" s="666"/>
      <c r="AOU177" s="666"/>
      <c r="AOV177" s="666"/>
      <c r="AOW177" s="666"/>
      <c r="AOX177" s="666"/>
      <c r="AOY177" s="666"/>
      <c r="AOZ177" s="666"/>
      <c r="APA177" s="666"/>
      <c r="APB177" s="666"/>
      <c r="APC177" s="666"/>
      <c r="APD177" s="666"/>
      <c r="APE177" s="666"/>
      <c r="APF177" s="666"/>
      <c r="APG177" s="666"/>
      <c r="APH177" s="666"/>
      <c r="API177" s="666"/>
      <c r="APJ177" s="666"/>
      <c r="APK177" s="666"/>
      <c r="APL177" s="666"/>
      <c r="APM177" s="666"/>
      <c r="APN177" s="666"/>
      <c r="APO177" s="666"/>
      <c r="APP177" s="666"/>
      <c r="APQ177" s="666"/>
      <c r="APR177" s="666"/>
      <c r="APS177" s="666"/>
      <c r="APT177" s="666"/>
      <c r="APU177" s="666"/>
      <c r="APV177" s="666"/>
      <c r="APW177" s="666"/>
      <c r="APX177" s="666"/>
      <c r="APY177" s="666"/>
      <c r="APZ177" s="666"/>
      <c r="AQA177" s="666"/>
      <c r="AQB177" s="666"/>
      <c r="AQC177" s="666"/>
      <c r="AQD177" s="666"/>
      <c r="AQE177" s="666"/>
      <c r="AQF177" s="666"/>
      <c r="AQG177" s="666"/>
      <c r="AQH177" s="666"/>
      <c r="AQI177" s="666"/>
      <c r="AQJ177" s="666"/>
      <c r="AQK177" s="666"/>
      <c r="AQL177" s="666"/>
      <c r="AQM177" s="666"/>
      <c r="AQN177" s="666"/>
      <c r="AQO177" s="666"/>
      <c r="AQP177" s="666"/>
      <c r="AQQ177" s="666"/>
      <c r="AQR177" s="666"/>
      <c r="AQS177" s="666"/>
      <c r="AQT177" s="666"/>
      <c r="AQU177" s="666"/>
      <c r="AQV177" s="666"/>
      <c r="AQW177" s="666"/>
      <c r="AQX177" s="666"/>
      <c r="AQY177" s="666"/>
      <c r="AQZ177" s="666"/>
      <c r="ARA177" s="666"/>
      <c r="ARB177" s="666"/>
      <c r="ARC177" s="666"/>
      <c r="ARD177" s="666"/>
      <c r="ARE177" s="666"/>
      <c r="ARF177" s="666"/>
      <c r="ARG177" s="666"/>
      <c r="ARH177" s="666"/>
      <c r="ARI177" s="666"/>
      <c r="ARJ177" s="666"/>
      <c r="ARK177" s="666"/>
      <c r="ARL177" s="666"/>
      <c r="ARM177" s="666"/>
      <c r="ARN177" s="666"/>
      <c r="ARO177" s="666"/>
      <c r="ARP177" s="666"/>
      <c r="ARQ177" s="666"/>
      <c r="ARR177" s="666"/>
      <c r="ARS177" s="666"/>
      <c r="ART177" s="666"/>
      <c r="ARU177" s="666"/>
      <c r="ARV177" s="666"/>
      <c r="ARW177" s="666"/>
      <c r="ARX177" s="666"/>
      <c r="ARY177" s="666"/>
      <c r="ARZ177" s="666"/>
      <c r="ASA177" s="666"/>
      <c r="ASB177" s="666"/>
      <c r="ASC177" s="666"/>
      <c r="ASD177" s="666"/>
      <c r="ASE177" s="666"/>
      <c r="ASF177" s="666"/>
      <c r="ASG177" s="666"/>
      <c r="ASH177" s="666"/>
      <c r="ASI177" s="666"/>
      <c r="ASJ177" s="666"/>
      <c r="ASK177" s="666"/>
      <c r="ASL177" s="666"/>
      <c r="ASM177" s="666"/>
      <c r="ASN177" s="666"/>
      <c r="ASO177" s="666"/>
      <c r="ASP177" s="666"/>
      <c r="ASQ177" s="666"/>
      <c r="ASR177" s="666"/>
      <c r="ASS177" s="666"/>
      <c r="AST177" s="666"/>
      <c r="ASU177" s="666"/>
      <c r="ASV177" s="666"/>
      <c r="ASW177" s="666"/>
      <c r="ASX177" s="666"/>
      <c r="ASY177" s="666"/>
      <c r="ASZ177" s="666"/>
      <c r="ATA177" s="666"/>
      <c r="ATB177" s="666"/>
      <c r="ATC177" s="666"/>
      <c r="ATD177" s="666"/>
      <c r="ATE177" s="666"/>
      <c r="ATF177" s="666"/>
      <c r="ATG177" s="666"/>
      <c r="ATH177" s="666"/>
      <c r="ATI177" s="666"/>
      <c r="ATJ177" s="666"/>
      <c r="ATK177" s="666"/>
      <c r="ATL177" s="666"/>
      <c r="ATM177" s="666"/>
      <c r="ATN177" s="666"/>
      <c r="ATO177" s="666"/>
      <c r="ATP177" s="666"/>
      <c r="ATQ177" s="666"/>
      <c r="ATR177" s="666"/>
      <c r="ATS177" s="666"/>
      <c r="ATT177" s="666"/>
      <c r="ATU177" s="666"/>
      <c r="ATV177" s="666"/>
      <c r="ATW177" s="666"/>
      <c r="ATX177" s="666"/>
      <c r="ATY177" s="666"/>
      <c r="ATZ177" s="666"/>
      <c r="AUA177" s="666"/>
      <c r="AUB177" s="666"/>
      <c r="AUC177" s="666"/>
      <c r="AUD177" s="666"/>
      <c r="AUE177" s="666"/>
      <c r="AUF177" s="666"/>
      <c r="AUG177" s="666"/>
      <c r="AUH177" s="666"/>
      <c r="AUI177" s="666"/>
      <c r="AUJ177" s="666"/>
      <c r="AUK177" s="666"/>
      <c r="AUL177" s="666"/>
      <c r="AUM177" s="666"/>
      <c r="AUN177" s="666"/>
      <c r="AUO177" s="666"/>
      <c r="AUP177" s="666"/>
      <c r="AUQ177" s="666"/>
      <c r="AUR177" s="666"/>
      <c r="AUS177" s="666"/>
      <c r="AUT177" s="666"/>
      <c r="AUU177" s="666"/>
      <c r="AUV177" s="666"/>
      <c r="AUW177" s="666"/>
      <c r="AUX177" s="666"/>
      <c r="AUY177" s="666"/>
      <c r="AUZ177" s="666"/>
      <c r="AVA177" s="666"/>
      <c r="AVB177" s="666"/>
      <c r="AVC177" s="666"/>
      <c r="AVD177" s="666"/>
      <c r="AVE177" s="666"/>
      <c r="AVF177" s="666"/>
      <c r="AVG177" s="666"/>
      <c r="AVH177" s="666"/>
      <c r="AVI177" s="666"/>
      <c r="AVJ177" s="666"/>
      <c r="AVK177" s="666"/>
      <c r="AVL177" s="666"/>
      <c r="AVM177" s="666"/>
      <c r="AVN177" s="666"/>
      <c r="AVO177" s="666"/>
      <c r="AVP177" s="666"/>
      <c r="AVQ177" s="666"/>
      <c r="AVR177" s="666"/>
      <c r="AVS177" s="666"/>
      <c r="AVT177" s="666"/>
      <c r="AVU177" s="666"/>
      <c r="AVV177" s="666"/>
      <c r="AVW177" s="666"/>
      <c r="AVX177" s="666"/>
      <c r="AVY177" s="666"/>
      <c r="AVZ177" s="666"/>
      <c r="AWA177" s="666"/>
      <c r="AWB177" s="666"/>
      <c r="AWC177" s="666"/>
      <c r="AWD177" s="666"/>
      <c r="AWE177" s="666"/>
      <c r="AWF177" s="666"/>
      <c r="AWG177" s="666"/>
      <c r="AWH177" s="666"/>
      <c r="AWI177" s="666"/>
      <c r="AWJ177" s="666"/>
      <c r="AWK177" s="666"/>
      <c r="AWL177" s="666"/>
      <c r="AWM177" s="666"/>
      <c r="AWN177" s="666"/>
      <c r="AWO177" s="666"/>
      <c r="AWP177" s="666"/>
      <c r="AWQ177" s="666"/>
      <c r="AWR177" s="666"/>
      <c r="AWS177" s="666"/>
      <c r="AWT177" s="666"/>
      <c r="AWU177" s="666"/>
      <c r="AWV177" s="666"/>
      <c r="AWW177" s="666"/>
      <c r="AWX177" s="666"/>
      <c r="AWY177" s="666"/>
      <c r="AWZ177" s="666"/>
      <c r="AXA177" s="666"/>
      <c r="AXB177" s="666"/>
      <c r="AXC177" s="666"/>
      <c r="AXD177" s="666"/>
      <c r="AXE177" s="666"/>
      <c r="AXF177" s="666"/>
      <c r="AXG177" s="666"/>
      <c r="AXH177" s="666"/>
      <c r="AXI177" s="666"/>
      <c r="AXJ177" s="666"/>
      <c r="AXK177" s="666"/>
      <c r="AXL177" s="666"/>
      <c r="AXM177" s="666"/>
      <c r="AXN177" s="666"/>
      <c r="AXO177" s="666"/>
      <c r="AXP177" s="666"/>
      <c r="AXQ177" s="666"/>
      <c r="AXR177" s="666"/>
      <c r="AXS177" s="666"/>
      <c r="AXT177" s="666"/>
      <c r="AXU177" s="666"/>
      <c r="AXV177" s="666"/>
      <c r="AXW177" s="666"/>
      <c r="AXX177" s="666"/>
      <c r="AXY177" s="666"/>
      <c r="AXZ177" s="666"/>
      <c r="AYA177" s="666"/>
      <c r="AYB177" s="666"/>
      <c r="AYC177" s="666"/>
      <c r="AYD177" s="666"/>
      <c r="AYE177" s="666"/>
      <c r="AYF177" s="666"/>
      <c r="AYG177" s="666"/>
      <c r="AYH177" s="666"/>
      <c r="AYI177" s="666"/>
      <c r="AYJ177" s="666"/>
      <c r="AYK177" s="666"/>
      <c r="AYL177" s="666"/>
      <c r="AYM177" s="666"/>
      <c r="AYN177" s="666"/>
      <c r="AYO177" s="666"/>
      <c r="AYP177" s="666"/>
      <c r="AYQ177" s="666"/>
      <c r="AYR177" s="666"/>
      <c r="AYS177" s="666"/>
      <c r="AYT177" s="666"/>
      <c r="AYU177" s="666"/>
      <c r="AYV177" s="666"/>
      <c r="AYW177" s="666"/>
      <c r="AYX177" s="666"/>
      <c r="AYY177" s="666"/>
      <c r="AYZ177" s="666"/>
      <c r="AZA177" s="666"/>
      <c r="AZB177" s="666"/>
      <c r="AZC177" s="666"/>
      <c r="AZD177" s="666"/>
      <c r="AZE177" s="666"/>
      <c r="AZF177" s="666"/>
      <c r="AZG177" s="666"/>
      <c r="AZH177" s="666"/>
      <c r="AZI177" s="666"/>
      <c r="AZJ177" s="666"/>
      <c r="AZK177" s="666"/>
      <c r="AZL177" s="666"/>
      <c r="AZM177" s="666"/>
      <c r="AZN177" s="666"/>
      <c r="AZO177" s="666"/>
      <c r="AZP177" s="666"/>
      <c r="AZQ177" s="666"/>
      <c r="AZR177" s="666"/>
      <c r="AZS177" s="666"/>
      <c r="AZT177" s="666"/>
      <c r="AZU177" s="666"/>
      <c r="AZV177" s="666"/>
      <c r="AZW177" s="666"/>
      <c r="AZX177" s="666"/>
      <c r="AZY177" s="666"/>
      <c r="AZZ177" s="666"/>
      <c r="BAA177" s="666"/>
      <c r="BAB177" s="666"/>
      <c r="BAC177" s="666"/>
      <c r="BAD177" s="666"/>
      <c r="BAE177" s="666"/>
      <c r="BAF177" s="666"/>
      <c r="BAG177" s="666"/>
      <c r="BAH177" s="666"/>
      <c r="BAI177" s="666"/>
      <c r="BAJ177" s="666"/>
      <c r="BAK177" s="666"/>
      <c r="BAL177" s="666"/>
      <c r="BAM177" s="666"/>
      <c r="BAN177" s="666"/>
      <c r="BAO177" s="666"/>
      <c r="BAP177" s="666"/>
      <c r="BAQ177" s="666"/>
      <c r="BAR177" s="666"/>
      <c r="BAS177" s="666"/>
      <c r="BAT177" s="666"/>
      <c r="BAU177" s="666"/>
      <c r="BAV177" s="666"/>
      <c r="BAW177" s="666"/>
      <c r="BAX177" s="666"/>
      <c r="BAY177" s="666"/>
      <c r="BAZ177" s="666"/>
      <c r="BBA177" s="666"/>
      <c r="BBB177" s="666"/>
      <c r="BBC177" s="666"/>
      <c r="BBD177" s="666"/>
      <c r="BBE177" s="666"/>
      <c r="BBF177" s="666"/>
      <c r="BBG177" s="666"/>
      <c r="BBH177" s="666"/>
      <c r="BBI177" s="666"/>
      <c r="BBJ177" s="666"/>
      <c r="BBK177" s="666"/>
      <c r="BBL177" s="666"/>
      <c r="BBM177" s="666"/>
      <c r="BBN177" s="666"/>
      <c r="BBO177" s="666"/>
      <c r="BBP177" s="666"/>
      <c r="BBQ177" s="666"/>
      <c r="BBR177" s="666"/>
      <c r="BBS177" s="666"/>
      <c r="BBT177" s="666"/>
      <c r="BBU177" s="666"/>
      <c r="BBV177" s="666"/>
      <c r="BBW177" s="666"/>
      <c r="BBX177" s="666"/>
      <c r="BBY177" s="666"/>
      <c r="BBZ177" s="666"/>
      <c r="BCA177" s="666"/>
      <c r="BCB177" s="666"/>
      <c r="BCC177" s="666"/>
      <c r="BCD177" s="666"/>
      <c r="BCE177" s="666"/>
      <c r="BCF177" s="666"/>
      <c r="BCG177" s="666"/>
      <c r="BCH177" s="666"/>
      <c r="BCI177" s="666"/>
      <c r="BCJ177" s="666"/>
      <c r="BCK177" s="666"/>
      <c r="BCL177" s="666"/>
      <c r="BCM177" s="666"/>
      <c r="BCN177" s="666"/>
      <c r="BCO177" s="666"/>
      <c r="BCP177" s="666"/>
      <c r="BCQ177" s="666"/>
      <c r="BCR177" s="666"/>
      <c r="BCS177" s="666"/>
      <c r="BCT177" s="666"/>
      <c r="BCU177" s="666"/>
      <c r="BCV177" s="666"/>
      <c r="BCW177" s="666"/>
      <c r="BCX177" s="666"/>
      <c r="BCY177" s="666"/>
      <c r="BCZ177" s="666"/>
      <c r="BDA177" s="666"/>
      <c r="BDB177" s="666"/>
      <c r="BDC177" s="666"/>
      <c r="BDD177" s="666"/>
      <c r="BDE177" s="666"/>
      <c r="BDF177" s="666"/>
      <c r="BDG177" s="666"/>
      <c r="BDH177" s="666"/>
      <c r="BDI177" s="666"/>
      <c r="BDJ177" s="666"/>
      <c r="BDK177" s="666"/>
      <c r="BDL177" s="666"/>
      <c r="BDM177" s="666"/>
      <c r="BDN177" s="666"/>
      <c r="BDO177" s="666"/>
      <c r="BDP177" s="666"/>
      <c r="BDQ177" s="666"/>
      <c r="BDR177" s="666"/>
      <c r="BDS177" s="666"/>
      <c r="BDT177" s="666"/>
      <c r="BDU177" s="666"/>
      <c r="BDV177" s="666"/>
      <c r="BDW177" s="666"/>
      <c r="BDX177" s="666"/>
      <c r="BDY177" s="666"/>
      <c r="BDZ177" s="666"/>
      <c r="BEA177" s="666"/>
      <c r="BEB177" s="666"/>
      <c r="BEC177" s="666"/>
      <c r="BED177" s="666"/>
      <c r="BEE177" s="666"/>
      <c r="BEF177" s="666"/>
      <c r="BEG177" s="666"/>
      <c r="BEH177" s="666"/>
      <c r="BEI177" s="666"/>
      <c r="BEJ177" s="666"/>
      <c r="BEK177" s="666"/>
      <c r="BEL177" s="666"/>
      <c r="BEM177" s="666"/>
      <c r="BEN177" s="666"/>
      <c r="BEO177" s="666"/>
      <c r="BEP177" s="666"/>
      <c r="BEQ177" s="666"/>
      <c r="BER177" s="666"/>
      <c r="BES177" s="666"/>
      <c r="BET177" s="666"/>
      <c r="BEU177" s="666"/>
      <c r="BEV177" s="666"/>
      <c r="BEW177" s="666"/>
      <c r="BEX177" s="666"/>
      <c r="BEY177" s="666"/>
      <c r="BEZ177" s="666"/>
      <c r="BFA177" s="666"/>
      <c r="BFB177" s="666"/>
      <c r="BFC177" s="666"/>
      <c r="BFD177" s="666"/>
      <c r="BFE177" s="666"/>
      <c r="BFF177" s="666"/>
      <c r="BFG177" s="666"/>
      <c r="BFH177" s="666"/>
      <c r="BFI177" s="666"/>
      <c r="BFJ177" s="666"/>
      <c r="BFK177" s="666"/>
      <c r="BFL177" s="666"/>
      <c r="BFM177" s="666"/>
      <c r="BFN177" s="666"/>
      <c r="BFO177" s="666"/>
      <c r="BFP177" s="666"/>
      <c r="BFQ177" s="666"/>
      <c r="BFR177" s="666"/>
      <c r="BFS177" s="666"/>
      <c r="BFT177" s="666"/>
      <c r="BFU177" s="666"/>
      <c r="BFV177" s="666"/>
      <c r="BFW177" s="666"/>
      <c r="BFX177" s="666"/>
      <c r="BFY177" s="666"/>
      <c r="BFZ177" s="666"/>
      <c r="BGA177" s="666"/>
      <c r="BGB177" s="666"/>
      <c r="BGC177" s="666"/>
      <c r="BGD177" s="666"/>
      <c r="BGE177" s="666"/>
      <c r="BGF177" s="666"/>
      <c r="BGG177" s="666"/>
      <c r="BGH177" s="666"/>
      <c r="BGI177" s="666"/>
      <c r="BGJ177" s="666"/>
      <c r="BGK177" s="666"/>
      <c r="BGL177" s="666"/>
      <c r="BGM177" s="666"/>
      <c r="BGN177" s="666"/>
      <c r="BGO177" s="666"/>
      <c r="BGP177" s="666"/>
      <c r="BGQ177" s="666"/>
      <c r="BGR177" s="666"/>
      <c r="BGS177" s="666"/>
      <c r="BGT177" s="666"/>
      <c r="BGU177" s="666"/>
      <c r="BGV177" s="666"/>
      <c r="BGW177" s="666"/>
      <c r="BGX177" s="666"/>
      <c r="BGY177" s="666"/>
      <c r="BGZ177" s="666"/>
      <c r="BHA177" s="666"/>
      <c r="BHB177" s="666"/>
      <c r="BHC177" s="666"/>
      <c r="BHD177" s="666"/>
      <c r="BHE177" s="666"/>
      <c r="BHF177" s="666"/>
      <c r="BHG177" s="666"/>
      <c r="BHH177" s="666"/>
      <c r="BHI177" s="666"/>
      <c r="BHJ177" s="666"/>
      <c r="BHK177" s="666"/>
      <c r="BHL177" s="666"/>
      <c r="BHM177" s="666"/>
      <c r="BHN177" s="666"/>
      <c r="BHO177" s="666"/>
      <c r="BHP177" s="666"/>
      <c r="BHQ177" s="666"/>
      <c r="BHR177" s="666"/>
      <c r="BHS177" s="666"/>
      <c r="BHT177" s="666"/>
      <c r="BHU177" s="666"/>
      <c r="BHV177" s="666"/>
      <c r="BHW177" s="666"/>
      <c r="BHX177" s="666"/>
      <c r="BHY177" s="666"/>
      <c r="BHZ177" s="666"/>
      <c r="BIA177" s="666"/>
      <c r="BIB177" s="666"/>
      <c r="BIC177" s="666"/>
      <c r="BID177" s="666"/>
      <c r="BIE177" s="666"/>
      <c r="BIF177" s="666"/>
      <c r="BIG177" s="666"/>
      <c r="BIH177" s="666"/>
      <c r="BII177" s="666"/>
      <c r="BIJ177" s="666"/>
      <c r="BIK177" s="666"/>
      <c r="BIL177" s="666"/>
      <c r="BIM177" s="666"/>
      <c r="BIN177" s="666"/>
      <c r="BIO177" s="666"/>
      <c r="BIP177" s="666"/>
      <c r="BIQ177" s="666"/>
      <c r="BIR177" s="666"/>
      <c r="BIS177" s="666"/>
      <c r="BIT177" s="666"/>
      <c r="BIU177" s="666"/>
      <c r="BIV177" s="666"/>
      <c r="BIW177" s="666"/>
      <c r="BIX177" s="666"/>
      <c r="BIY177" s="666"/>
      <c r="BIZ177" s="666"/>
      <c r="BJA177" s="666"/>
      <c r="BJB177" s="666"/>
      <c r="BJC177" s="666"/>
      <c r="BJD177" s="666"/>
      <c r="BJE177" s="666"/>
      <c r="BJF177" s="666"/>
      <c r="BJG177" s="666"/>
      <c r="BJH177" s="666"/>
      <c r="BJI177" s="666"/>
      <c r="BJJ177" s="666"/>
      <c r="BJK177" s="666"/>
      <c r="BJL177" s="666"/>
      <c r="BJM177" s="666"/>
      <c r="BJN177" s="666"/>
      <c r="BJO177" s="666"/>
      <c r="BJP177" s="666"/>
      <c r="BJQ177" s="666"/>
      <c r="BJR177" s="666"/>
      <c r="BJS177" s="666"/>
      <c r="BJT177" s="666"/>
      <c r="BJU177" s="666"/>
      <c r="BJV177" s="666"/>
      <c r="BJW177" s="666"/>
      <c r="BJX177" s="666"/>
      <c r="BJY177" s="666"/>
      <c r="BJZ177" s="666"/>
      <c r="BKA177" s="666"/>
      <c r="BKB177" s="666"/>
      <c r="BKC177" s="666"/>
      <c r="BKD177" s="666"/>
      <c r="BKE177" s="666"/>
      <c r="BKF177" s="666"/>
      <c r="BKG177" s="666"/>
      <c r="BKH177" s="666"/>
      <c r="BKI177" s="666"/>
      <c r="BKJ177" s="666"/>
      <c r="BKK177" s="666"/>
      <c r="BKL177" s="666"/>
      <c r="BKM177" s="666"/>
      <c r="BKN177" s="666"/>
      <c r="BKO177" s="666"/>
      <c r="BKP177" s="666"/>
      <c r="BKQ177" s="666"/>
      <c r="BKR177" s="666"/>
      <c r="BKS177" s="666"/>
      <c r="BKT177" s="666"/>
      <c r="BKU177" s="666"/>
      <c r="BKV177" s="666"/>
      <c r="BKW177" s="666"/>
      <c r="BKX177" s="666"/>
      <c r="BKY177" s="666"/>
      <c r="BKZ177" s="666"/>
      <c r="BLA177" s="666"/>
      <c r="BLB177" s="666"/>
      <c r="BLC177" s="666"/>
      <c r="BLD177" s="666"/>
      <c r="BLE177" s="666"/>
      <c r="BLF177" s="666"/>
      <c r="BLG177" s="666"/>
      <c r="BLH177" s="666"/>
      <c r="BLI177" s="666"/>
      <c r="BLJ177" s="666"/>
      <c r="BLK177" s="666"/>
      <c r="BLL177" s="666"/>
      <c r="BLM177" s="666"/>
      <c r="BLN177" s="666"/>
      <c r="BLO177" s="666"/>
      <c r="BLP177" s="666"/>
      <c r="BLQ177" s="666"/>
      <c r="BLR177" s="666"/>
      <c r="BLS177" s="666"/>
      <c r="BLT177" s="666"/>
      <c r="BLU177" s="666"/>
      <c r="BLV177" s="666"/>
      <c r="BLW177" s="666"/>
      <c r="BLX177" s="666"/>
      <c r="BLY177" s="666"/>
      <c r="BLZ177" s="666"/>
      <c r="BMA177" s="666"/>
      <c r="BMB177" s="666"/>
      <c r="BMC177" s="666"/>
      <c r="BMD177" s="666"/>
      <c r="BME177" s="666"/>
      <c r="BMF177" s="666"/>
      <c r="BMG177" s="666"/>
      <c r="BMH177" s="666"/>
      <c r="BMI177" s="666"/>
      <c r="BMJ177" s="666"/>
      <c r="BMK177" s="666"/>
      <c r="BML177" s="666"/>
      <c r="BMM177" s="666"/>
      <c r="BMN177" s="666"/>
      <c r="BMO177" s="666"/>
      <c r="BMP177" s="666"/>
      <c r="BMQ177" s="666"/>
      <c r="BMR177" s="666"/>
      <c r="BMS177" s="666"/>
      <c r="BMT177" s="666"/>
      <c r="BMU177" s="666"/>
      <c r="BMV177" s="666"/>
      <c r="BMW177" s="666"/>
      <c r="BMX177" s="666"/>
      <c r="BMY177" s="666"/>
      <c r="BMZ177" s="666"/>
      <c r="BNA177" s="666"/>
      <c r="BNB177" s="666"/>
      <c r="BNC177" s="666"/>
      <c r="BND177" s="666"/>
      <c r="BNE177" s="666"/>
      <c r="BNF177" s="666"/>
      <c r="BNG177" s="666"/>
      <c r="BNH177" s="666"/>
      <c r="BNI177" s="666"/>
      <c r="BNJ177" s="666"/>
      <c r="BNK177" s="666"/>
      <c r="BNL177" s="666"/>
      <c r="BNM177" s="666"/>
      <c r="BNN177" s="666"/>
      <c r="BNO177" s="666"/>
      <c r="BNP177" s="666"/>
      <c r="BNQ177" s="666"/>
      <c r="BNR177" s="666"/>
      <c r="BNS177" s="666"/>
      <c r="BNT177" s="666"/>
      <c r="BNU177" s="666"/>
      <c r="BNV177" s="666"/>
      <c r="BNW177" s="666"/>
      <c r="BNX177" s="666"/>
      <c r="BNY177" s="666"/>
      <c r="BNZ177" s="666"/>
      <c r="BOA177" s="666"/>
      <c r="BOB177" s="666"/>
      <c r="BOC177" s="666"/>
      <c r="BOD177" s="666"/>
      <c r="BOE177" s="666"/>
      <c r="BOF177" s="666"/>
      <c r="BOG177" s="666"/>
      <c r="BOH177" s="666"/>
      <c r="BOI177" s="666"/>
      <c r="BOJ177" s="666"/>
      <c r="BOK177" s="666"/>
      <c r="BOL177" s="666"/>
      <c r="BOM177" s="666"/>
      <c r="BON177" s="666"/>
      <c r="BOO177" s="666"/>
      <c r="BOP177" s="666"/>
      <c r="BOQ177" s="666"/>
      <c r="BOR177" s="666"/>
      <c r="BOS177" s="666"/>
      <c r="BOT177" s="666"/>
      <c r="BOU177" s="666"/>
      <c r="BOV177" s="666"/>
      <c r="BOW177" s="666"/>
      <c r="BOX177" s="666"/>
      <c r="BOY177" s="666"/>
      <c r="BOZ177" s="666"/>
      <c r="BPA177" s="666"/>
      <c r="BPB177" s="666"/>
      <c r="BPC177" s="666"/>
      <c r="BPD177" s="666"/>
      <c r="BPE177" s="666"/>
      <c r="BPF177" s="666"/>
      <c r="BPG177" s="666"/>
      <c r="BPH177" s="666"/>
      <c r="BPI177" s="666"/>
      <c r="BPJ177" s="666"/>
      <c r="BPK177" s="666"/>
      <c r="BPL177" s="666"/>
      <c r="BPM177" s="666"/>
      <c r="BPN177" s="666"/>
      <c r="BPO177" s="666"/>
      <c r="BPP177" s="666"/>
      <c r="BPQ177" s="666"/>
      <c r="BPR177" s="666"/>
      <c r="BPS177" s="666"/>
      <c r="BPT177" s="666"/>
      <c r="BPU177" s="666"/>
      <c r="BPV177" s="666"/>
      <c r="BPW177" s="666"/>
      <c r="BPX177" s="666"/>
      <c r="BPY177" s="666"/>
      <c r="BPZ177" s="666"/>
      <c r="BQA177" s="666"/>
      <c r="BQB177" s="666"/>
      <c r="BQC177" s="666"/>
      <c r="BQD177" s="666"/>
      <c r="BQE177" s="666"/>
      <c r="BQF177" s="666"/>
      <c r="BQG177" s="666"/>
      <c r="BQH177" s="666"/>
      <c r="BQI177" s="666"/>
      <c r="BQJ177" s="666"/>
      <c r="BQK177" s="666"/>
      <c r="BQL177" s="666"/>
      <c r="BQM177" s="666"/>
      <c r="BQN177" s="666"/>
      <c r="BQO177" s="666"/>
      <c r="BQP177" s="666"/>
      <c r="BQQ177" s="666"/>
      <c r="BQR177" s="666"/>
      <c r="BQS177" s="666"/>
      <c r="BQT177" s="666"/>
      <c r="BQU177" s="666"/>
      <c r="BQV177" s="666"/>
      <c r="BQW177" s="666"/>
      <c r="BQX177" s="666"/>
      <c r="BQY177" s="666"/>
      <c r="BQZ177" s="666"/>
      <c r="BRA177" s="666"/>
      <c r="BRB177" s="666"/>
      <c r="BRC177" s="666"/>
      <c r="BRD177" s="666"/>
      <c r="BRE177" s="666"/>
      <c r="BRF177" s="666"/>
      <c r="BRG177" s="666"/>
      <c r="BRH177" s="666"/>
      <c r="BRI177" s="666"/>
      <c r="BRJ177" s="666"/>
      <c r="BRK177" s="666"/>
      <c r="BRL177" s="666"/>
      <c r="BRM177" s="666"/>
      <c r="BRN177" s="666"/>
      <c r="BRO177" s="666"/>
      <c r="BRP177" s="666"/>
      <c r="BRQ177" s="666"/>
      <c r="BRR177" s="666"/>
      <c r="BRS177" s="666"/>
      <c r="BRT177" s="666"/>
      <c r="BRU177" s="666"/>
      <c r="BRV177" s="666"/>
      <c r="BRW177" s="666"/>
      <c r="BRX177" s="666"/>
      <c r="BRY177" s="666"/>
      <c r="BRZ177" s="666"/>
      <c r="BSA177" s="666"/>
      <c r="BSB177" s="666"/>
      <c r="BSC177" s="666"/>
      <c r="BSD177" s="666"/>
      <c r="BSE177" s="666"/>
      <c r="BSF177" s="666"/>
      <c r="BSG177" s="666"/>
      <c r="BSH177" s="666"/>
      <c r="BSI177" s="666"/>
      <c r="BSJ177" s="666"/>
      <c r="BSK177" s="666"/>
      <c r="BSL177" s="666"/>
      <c r="BSM177" s="666"/>
      <c r="BSN177" s="666"/>
      <c r="BSO177" s="666"/>
      <c r="BSP177" s="666"/>
      <c r="BSQ177" s="666"/>
      <c r="BSR177" s="666"/>
      <c r="BSS177" s="666"/>
      <c r="BST177" s="666"/>
      <c r="BSU177" s="666"/>
      <c r="BSV177" s="666"/>
      <c r="BSW177" s="666"/>
      <c r="BSX177" s="666"/>
      <c r="BSY177" s="666"/>
      <c r="BSZ177" s="666"/>
      <c r="BTA177" s="666"/>
      <c r="BTB177" s="666"/>
      <c r="BTC177" s="666"/>
      <c r="BTD177" s="666"/>
      <c r="BTE177" s="666"/>
      <c r="BTF177" s="666"/>
      <c r="BTG177" s="666"/>
      <c r="BTH177" s="666"/>
      <c r="BTI177" s="666"/>
      <c r="BTJ177" s="666"/>
      <c r="BTK177" s="666"/>
      <c r="BTL177" s="666"/>
      <c r="BTM177" s="666"/>
      <c r="BTN177" s="666"/>
      <c r="BTO177" s="666"/>
      <c r="BTP177" s="666"/>
      <c r="BTQ177" s="666"/>
      <c r="BTR177" s="666"/>
      <c r="BTS177" s="666"/>
      <c r="BTT177" s="666"/>
      <c r="BTU177" s="666"/>
      <c r="BTV177" s="666"/>
      <c r="BTW177" s="666"/>
      <c r="BTX177" s="666"/>
      <c r="BTY177" s="666"/>
      <c r="BTZ177" s="666"/>
      <c r="BUA177" s="666"/>
      <c r="BUB177" s="666"/>
      <c r="BUC177" s="666"/>
      <c r="BUD177" s="666"/>
      <c r="BUE177" s="666"/>
      <c r="BUF177" s="666"/>
      <c r="BUG177" s="666"/>
      <c r="BUH177" s="666"/>
      <c r="BUI177" s="666"/>
      <c r="BUJ177" s="666"/>
      <c r="BUK177" s="666"/>
      <c r="BUL177" s="666"/>
      <c r="BUM177" s="666"/>
      <c r="BUN177" s="666"/>
      <c r="BUO177" s="666"/>
      <c r="BUP177" s="666"/>
      <c r="BUQ177" s="666"/>
      <c r="BUR177" s="666"/>
      <c r="BUS177" s="666"/>
      <c r="BUT177" s="666"/>
      <c r="BUU177" s="666"/>
      <c r="BUV177" s="666"/>
      <c r="BUW177" s="666"/>
      <c r="BUX177" s="666"/>
      <c r="BUY177" s="666"/>
      <c r="BUZ177" s="666"/>
      <c r="BVA177" s="666"/>
      <c r="BVB177" s="666"/>
      <c r="BVC177" s="666"/>
      <c r="BVD177" s="666"/>
      <c r="BVE177" s="666"/>
      <c r="BVF177" s="666"/>
      <c r="BVG177" s="666"/>
      <c r="BVH177" s="666"/>
      <c r="BVI177" s="666"/>
      <c r="BVJ177" s="666"/>
      <c r="BVK177" s="666"/>
      <c r="BVL177" s="666"/>
      <c r="BVM177" s="666"/>
      <c r="BVN177" s="666"/>
      <c r="BVO177" s="666"/>
      <c r="BVP177" s="666"/>
      <c r="BVQ177" s="666"/>
      <c r="BVR177" s="666"/>
      <c r="BVS177" s="666"/>
      <c r="BVT177" s="666"/>
      <c r="BVU177" s="666"/>
      <c r="BVV177" s="666"/>
      <c r="BVW177" s="666"/>
      <c r="BVX177" s="666"/>
      <c r="BVY177" s="666"/>
      <c r="BVZ177" s="666"/>
      <c r="BWA177" s="666"/>
      <c r="BWB177" s="666"/>
      <c r="BWC177" s="666"/>
      <c r="BWD177" s="666"/>
      <c r="BWE177" s="666"/>
      <c r="BWF177" s="666"/>
      <c r="BWG177" s="666"/>
      <c r="BWH177" s="666"/>
      <c r="BWI177" s="666"/>
      <c r="BWJ177" s="666"/>
      <c r="BWK177" s="666"/>
      <c r="BWL177" s="666"/>
      <c r="BWM177" s="666"/>
      <c r="BWN177" s="666"/>
      <c r="BWO177" s="666"/>
      <c r="BWP177" s="666"/>
      <c r="BWQ177" s="666"/>
      <c r="BWR177" s="666"/>
      <c r="BWS177" s="666"/>
      <c r="BWT177" s="666"/>
      <c r="BWU177" s="666"/>
      <c r="BWV177" s="666"/>
      <c r="BWW177" s="666"/>
      <c r="BWX177" s="666"/>
      <c r="BWY177" s="666"/>
      <c r="BWZ177" s="666"/>
      <c r="BXA177" s="666"/>
      <c r="BXB177" s="666"/>
      <c r="BXC177" s="666"/>
      <c r="BXD177" s="666"/>
      <c r="BXE177" s="666"/>
      <c r="BXF177" s="666"/>
      <c r="BXG177" s="666"/>
      <c r="BXH177" s="666"/>
      <c r="BXI177" s="666"/>
      <c r="BXJ177" s="666"/>
      <c r="BXK177" s="666"/>
      <c r="BXL177" s="666"/>
      <c r="BXM177" s="666"/>
      <c r="BXN177" s="666"/>
      <c r="BXO177" s="666"/>
      <c r="BXP177" s="666"/>
      <c r="BXQ177" s="666"/>
      <c r="BXR177" s="666"/>
      <c r="BXS177" s="666"/>
      <c r="BXT177" s="666"/>
      <c r="BXU177" s="666"/>
      <c r="BXV177" s="666"/>
      <c r="BXW177" s="666"/>
      <c r="BXX177" s="666"/>
      <c r="BXY177" s="666"/>
      <c r="BXZ177" s="666"/>
      <c r="BYA177" s="666"/>
      <c r="BYB177" s="666"/>
      <c r="BYC177" s="666"/>
      <c r="BYD177" s="666"/>
      <c r="BYE177" s="666"/>
      <c r="BYF177" s="666"/>
      <c r="BYG177" s="666"/>
      <c r="BYH177" s="666"/>
      <c r="BYI177" s="666"/>
      <c r="BYJ177" s="666"/>
      <c r="BYK177" s="666"/>
      <c r="BYL177" s="666"/>
      <c r="BYM177" s="666"/>
      <c r="BYN177" s="666"/>
      <c r="BYO177" s="666"/>
      <c r="BYP177" s="666"/>
      <c r="BYQ177" s="666"/>
      <c r="BYR177" s="666"/>
      <c r="BYS177" s="666"/>
      <c r="BYT177" s="666"/>
      <c r="BYU177" s="666"/>
      <c r="BYV177" s="666"/>
      <c r="BYW177" s="666"/>
      <c r="BYX177" s="666"/>
      <c r="BYY177" s="666"/>
      <c r="BYZ177" s="666"/>
      <c r="BZA177" s="666"/>
      <c r="BZB177" s="666"/>
      <c r="BZC177" s="666"/>
      <c r="BZD177" s="666"/>
      <c r="BZE177" s="666"/>
      <c r="BZF177" s="666"/>
      <c r="BZG177" s="666"/>
      <c r="BZH177" s="666"/>
      <c r="BZI177" s="666"/>
      <c r="BZJ177" s="666"/>
      <c r="BZK177" s="666"/>
      <c r="BZL177" s="666"/>
      <c r="BZM177" s="666"/>
      <c r="BZN177" s="666"/>
      <c r="BZO177" s="666"/>
      <c r="BZP177" s="666"/>
      <c r="BZQ177" s="666"/>
      <c r="BZR177" s="666"/>
      <c r="BZS177" s="666"/>
      <c r="BZT177" s="666"/>
      <c r="BZU177" s="666"/>
      <c r="BZV177" s="666"/>
      <c r="BZW177" s="666"/>
      <c r="BZX177" s="666"/>
      <c r="BZY177" s="666"/>
      <c r="BZZ177" s="666"/>
      <c r="CAA177" s="666"/>
      <c r="CAB177" s="666"/>
      <c r="CAC177" s="666"/>
      <c r="CAD177" s="666"/>
      <c r="CAE177" s="666"/>
      <c r="CAF177" s="666"/>
      <c r="CAG177" s="666"/>
      <c r="CAH177" s="666"/>
      <c r="CAI177" s="666"/>
      <c r="CAJ177" s="666"/>
      <c r="CAK177" s="666"/>
      <c r="CAL177" s="666"/>
      <c r="CAM177" s="666"/>
      <c r="CAN177" s="666"/>
      <c r="CAO177" s="666"/>
      <c r="CAP177" s="666"/>
      <c r="CAQ177" s="666"/>
      <c r="CAR177" s="666"/>
      <c r="CAS177" s="666"/>
      <c r="CAT177" s="666"/>
      <c r="CAU177" s="666"/>
      <c r="CAV177" s="666"/>
      <c r="CAW177" s="666"/>
      <c r="CAX177" s="666"/>
      <c r="CAY177" s="666"/>
      <c r="CAZ177" s="666"/>
      <c r="CBA177" s="666"/>
      <c r="CBB177" s="666"/>
      <c r="CBC177" s="666"/>
      <c r="CBD177" s="666"/>
      <c r="CBE177" s="666"/>
      <c r="CBF177" s="666"/>
      <c r="CBG177" s="666"/>
      <c r="CBH177" s="666"/>
      <c r="CBI177" s="666"/>
      <c r="CBJ177" s="666"/>
      <c r="CBK177" s="666"/>
      <c r="CBL177" s="666"/>
      <c r="CBM177" s="666"/>
      <c r="CBN177" s="666"/>
      <c r="CBO177" s="666"/>
      <c r="CBP177" s="666"/>
      <c r="CBQ177" s="666"/>
      <c r="CBR177" s="666"/>
      <c r="CBS177" s="666"/>
      <c r="CBT177" s="666"/>
      <c r="CBU177" s="666"/>
      <c r="CBV177" s="666"/>
      <c r="CBW177" s="666"/>
      <c r="CBX177" s="666"/>
      <c r="CBY177" s="666"/>
      <c r="CBZ177" s="666"/>
      <c r="CCA177" s="666"/>
      <c r="CCB177" s="666"/>
      <c r="CCC177" s="666"/>
      <c r="CCD177" s="666"/>
      <c r="CCE177" s="666"/>
      <c r="CCF177" s="666"/>
      <c r="CCG177" s="666"/>
      <c r="CCH177" s="666"/>
      <c r="CCI177" s="666"/>
      <c r="CCJ177" s="666"/>
      <c r="CCK177" s="666"/>
      <c r="CCL177" s="666"/>
      <c r="CCM177" s="666"/>
      <c r="CCN177" s="666"/>
      <c r="CCO177" s="666"/>
      <c r="CCP177" s="666"/>
      <c r="CCQ177" s="666"/>
      <c r="CCR177" s="666"/>
      <c r="CCS177" s="666"/>
      <c r="CCT177" s="666"/>
      <c r="CCU177" s="666"/>
      <c r="CCV177" s="666"/>
      <c r="CCW177" s="666"/>
      <c r="CCX177" s="666"/>
      <c r="CCY177" s="666"/>
      <c r="CCZ177" s="666"/>
      <c r="CDA177" s="666"/>
      <c r="CDB177" s="666"/>
      <c r="CDC177" s="666"/>
      <c r="CDD177" s="666"/>
      <c r="CDE177" s="666"/>
      <c r="CDF177" s="666"/>
      <c r="CDG177" s="666"/>
      <c r="CDH177" s="666"/>
      <c r="CDI177" s="666"/>
      <c r="CDJ177" s="666"/>
      <c r="CDK177" s="666"/>
      <c r="CDL177" s="666"/>
      <c r="CDM177" s="666"/>
      <c r="CDN177" s="666"/>
      <c r="CDO177" s="666"/>
      <c r="CDP177" s="666"/>
      <c r="CDQ177" s="666"/>
      <c r="CDR177" s="666"/>
      <c r="CDS177" s="666"/>
      <c r="CDT177" s="666"/>
      <c r="CDU177" s="666"/>
      <c r="CDV177" s="666"/>
      <c r="CDW177" s="666"/>
      <c r="CDX177" s="666"/>
      <c r="CDY177" s="666"/>
      <c r="CDZ177" s="666"/>
      <c r="CEA177" s="666"/>
      <c r="CEB177" s="666"/>
      <c r="CEC177" s="666"/>
      <c r="CED177" s="666"/>
      <c r="CEE177" s="666"/>
      <c r="CEF177" s="666"/>
      <c r="CEG177" s="666"/>
      <c r="CEH177" s="666"/>
      <c r="CEI177" s="666"/>
      <c r="CEJ177" s="666"/>
      <c r="CEK177" s="666"/>
      <c r="CEL177" s="666"/>
      <c r="CEM177" s="666"/>
      <c r="CEN177" s="666"/>
      <c r="CEO177" s="666"/>
      <c r="CEP177" s="666"/>
      <c r="CEQ177" s="666"/>
      <c r="CER177" s="666"/>
      <c r="CES177" s="666"/>
      <c r="CET177" s="666"/>
      <c r="CEU177" s="666"/>
      <c r="CEV177" s="666"/>
      <c r="CEW177" s="666"/>
      <c r="CEX177" s="666"/>
      <c r="CEY177" s="666"/>
      <c r="CEZ177" s="666"/>
      <c r="CFA177" s="666"/>
      <c r="CFB177" s="666"/>
      <c r="CFC177" s="666"/>
      <c r="CFD177" s="666"/>
      <c r="CFE177" s="666"/>
      <c r="CFF177" s="666"/>
      <c r="CFG177" s="666"/>
      <c r="CFH177" s="666"/>
      <c r="CFI177" s="666"/>
      <c r="CFJ177" s="666"/>
      <c r="CFK177" s="666"/>
      <c r="CFL177" s="666"/>
      <c r="CFM177" s="666"/>
      <c r="CFN177" s="666"/>
      <c r="CFO177" s="666"/>
      <c r="CFP177" s="666"/>
      <c r="CFQ177" s="666"/>
      <c r="CFR177" s="666"/>
      <c r="CFS177" s="666"/>
      <c r="CFT177" s="666"/>
      <c r="CFU177" s="666"/>
      <c r="CFV177" s="666"/>
      <c r="CFW177" s="666"/>
      <c r="CFX177" s="666"/>
      <c r="CFY177" s="666"/>
      <c r="CFZ177" s="666"/>
      <c r="CGA177" s="666"/>
      <c r="CGB177" s="666"/>
      <c r="CGC177" s="666"/>
      <c r="CGD177" s="666"/>
      <c r="CGE177" s="666"/>
      <c r="CGF177" s="666"/>
      <c r="CGG177" s="666"/>
      <c r="CGH177" s="666"/>
      <c r="CGI177" s="666"/>
      <c r="CGJ177" s="666"/>
      <c r="CGK177" s="666"/>
      <c r="CGL177" s="666"/>
      <c r="CGM177" s="666"/>
      <c r="CGN177" s="666"/>
      <c r="CGO177" s="666"/>
      <c r="CGP177" s="666"/>
      <c r="CGQ177" s="666"/>
      <c r="CGR177" s="666"/>
      <c r="CGS177" s="666"/>
      <c r="CGT177" s="666"/>
      <c r="CGU177" s="666"/>
      <c r="CGV177" s="666"/>
      <c r="CGW177" s="666"/>
      <c r="CGX177" s="666"/>
      <c r="CGY177" s="666"/>
      <c r="CGZ177" s="666"/>
      <c r="CHA177" s="666"/>
      <c r="CHB177" s="666"/>
      <c r="CHC177" s="666"/>
      <c r="CHD177" s="666"/>
      <c r="CHE177" s="666"/>
      <c r="CHF177" s="666"/>
      <c r="CHG177" s="666"/>
      <c r="CHH177" s="666"/>
      <c r="CHI177" s="666"/>
      <c r="CHJ177" s="666"/>
      <c r="CHK177" s="666"/>
      <c r="CHL177" s="666"/>
      <c r="CHM177" s="666"/>
      <c r="CHN177" s="666"/>
      <c r="CHO177" s="666"/>
      <c r="CHP177" s="666"/>
      <c r="CHQ177" s="666"/>
      <c r="CHR177" s="666"/>
      <c r="CHS177" s="666"/>
      <c r="CHT177" s="666"/>
      <c r="CHU177" s="666"/>
      <c r="CHV177" s="666"/>
      <c r="CHW177" s="666"/>
      <c r="CHX177" s="666"/>
      <c r="CHY177" s="666"/>
      <c r="CHZ177" s="666"/>
      <c r="CIA177" s="666"/>
      <c r="CIB177" s="666"/>
      <c r="CIC177" s="666"/>
      <c r="CID177" s="666"/>
      <c r="CIE177" s="666"/>
      <c r="CIF177" s="666"/>
      <c r="CIG177" s="666"/>
      <c r="CIH177" s="666"/>
      <c r="CII177" s="666"/>
      <c r="CIJ177" s="666"/>
      <c r="CIK177" s="666"/>
      <c r="CIL177" s="666"/>
      <c r="CIM177" s="666"/>
      <c r="CIN177" s="666"/>
      <c r="CIO177" s="666"/>
      <c r="CIP177" s="666"/>
      <c r="CIQ177" s="666"/>
      <c r="CIR177" s="666"/>
      <c r="CIS177" s="666"/>
      <c r="CIT177" s="666"/>
      <c r="CIU177" s="666"/>
      <c r="CIV177" s="666"/>
      <c r="CIW177" s="666"/>
      <c r="CIX177" s="666"/>
      <c r="CIY177" s="666"/>
      <c r="CIZ177" s="666"/>
      <c r="CJA177" s="666"/>
      <c r="CJB177" s="666"/>
      <c r="CJC177" s="666"/>
      <c r="CJD177" s="666"/>
      <c r="CJE177" s="666"/>
      <c r="CJF177" s="666"/>
      <c r="CJG177" s="666"/>
      <c r="CJH177" s="666"/>
      <c r="CJI177" s="666"/>
      <c r="CJJ177" s="666"/>
      <c r="CJK177" s="666"/>
      <c r="CJL177" s="666"/>
      <c r="CJM177" s="666"/>
      <c r="CJN177" s="666"/>
      <c r="CJO177" s="666"/>
      <c r="CJP177" s="666"/>
      <c r="CJQ177" s="666"/>
      <c r="CJR177" s="666"/>
      <c r="CJS177" s="666"/>
      <c r="CJT177" s="666"/>
      <c r="CJU177" s="666"/>
      <c r="CJV177" s="666"/>
      <c r="CJW177" s="666"/>
      <c r="CJX177" s="666"/>
      <c r="CJY177" s="666"/>
      <c r="CJZ177" s="666"/>
      <c r="CKA177" s="666"/>
      <c r="CKB177" s="666"/>
      <c r="CKC177" s="666"/>
      <c r="CKD177" s="666"/>
      <c r="CKE177" s="666"/>
      <c r="CKF177" s="666"/>
      <c r="CKG177" s="666"/>
      <c r="CKH177" s="666"/>
      <c r="CKI177" s="666"/>
      <c r="CKJ177" s="666"/>
      <c r="CKK177" s="666"/>
      <c r="CKL177" s="666"/>
      <c r="CKM177" s="666"/>
      <c r="CKN177" s="666"/>
      <c r="CKO177" s="666"/>
      <c r="CKP177" s="666"/>
      <c r="CKQ177" s="666"/>
      <c r="CKR177" s="666"/>
      <c r="CKS177" s="666"/>
      <c r="CKT177" s="666"/>
      <c r="CKU177" s="666"/>
      <c r="CKV177" s="666"/>
      <c r="CKW177" s="666"/>
      <c r="CKX177" s="666"/>
      <c r="CKY177" s="666"/>
      <c r="CKZ177" s="666"/>
      <c r="CLA177" s="666"/>
      <c r="CLB177" s="666"/>
      <c r="CLC177" s="666"/>
      <c r="CLD177" s="666"/>
      <c r="CLE177" s="666"/>
      <c r="CLF177" s="666"/>
      <c r="CLG177" s="666"/>
      <c r="CLH177" s="666"/>
      <c r="CLI177" s="666"/>
      <c r="CLJ177" s="666"/>
      <c r="CLK177" s="666"/>
      <c r="CLL177" s="666"/>
      <c r="CLM177" s="666"/>
      <c r="CLN177" s="666"/>
      <c r="CLO177" s="666"/>
      <c r="CLP177" s="666"/>
      <c r="CLQ177" s="666"/>
      <c r="CLR177" s="666"/>
      <c r="CLS177" s="666"/>
      <c r="CLT177" s="666"/>
      <c r="CLU177" s="666"/>
      <c r="CLV177" s="666"/>
      <c r="CLW177" s="666"/>
      <c r="CLX177" s="666"/>
      <c r="CLY177" s="666"/>
      <c r="CLZ177" s="666"/>
      <c r="CMA177" s="666"/>
      <c r="CMB177" s="666"/>
      <c r="CMC177" s="666"/>
      <c r="CMD177" s="666"/>
      <c r="CME177" s="666"/>
      <c r="CMF177" s="666"/>
      <c r="CMG177" s="666"/>
      <c r="CMH177" s="666"/>
      <c r="CMI177" s="666"/>
      <c r="CMJ177" s="666"/>
      <c r="CMK177" s="666"/>
      <c r="CML177" s="666"/>
      <c r="CMM177" s="666"/>
      <c r="CMN177" s="666"/>
      <c r="CMO177" s="666"/>
      <c r="CMP177" s="666"/>
      <c r="CMQ177" s="666"/>
      <c r="CMR177" s="666"/>
      <c r="CMS177" s="666"/>
      <c r="CMT177" s="666"/>
      <c r="CMU177" s="666"/>
      <c r="CMV177" s="666"/>
      <c r="CMW177" s="666"/>
      <c r="CMX177" s="666"/>
      <c r="CMY177" s="666"/>
      <c r="CMZ177" s="666"/>
      <c r="CNA177" s="666"/>
      <c r="CNB177" s="666"/>
      <c r="CNC177" s="666"/>
      <c r="CND177" s="666"/>
      <c r="CNE177" s="666"/>
      <c r="CNF177" s="666"/>
      <c r="CNG177" s="666"/>
      <c r="CNH177" s="666"/>
      <c r="CNI177" s="666"/>
      <c r="CNJ177" s="666"/>
      <c r="CNK177" s="666"/>
      <c r="CNL177" s="666"/>
      <c r="CNM177" s="666"/>
      <c r="CNN177" s="666"/>
      <c r="CNO177" s="666"/>
      <c r="CNP177" s="666"/>
      <c r="CNQ177" s="666"/>
      <c r="CNR177" s="666"/>
      <c r="CNS177" s="666"/>
      <c r="CNT177" s="666"/>
      <c r="CNU177" s="666"/>
      <c r="CNV177" s="666"/>
      <c r="CNW177" s="666"/>
      <c r="CNX177" s="666"/>
      <c r="CNY177" s="666"/>
      <c r="CNZ177" s="666"/>
      <c r="COA177" s="666"/>
      <c r="COB177" s="666"/>
      <c r="COC177" s="666"/>
      <c r="COD177" s="666"/>
      <c r="COE177" s="666"/>
      <c r="COF177" s="666"/>
      <c r="COG177" s="666"/>
      <c r="COH177" s="666"/>
      <c r="COI177" s="666"/>
      <c r="COJ177" s="666"/>
      <c r="COK177" s="666"/>
      <c r="COL177" s="666"/>
      <c r="COM177" s="666"/>
      <c r="CON177" s="666"/>
      <c r="COO177" s="666"/>
      <c r="COP177" s="666"/>
      <c r="COQ177" s="666"/>
      <c r="COR177" s="666"/>
      <c r="COS177" s="666"/>
      <c r="COT177" s="666"/>
      <c r="COU177" s="666"/>
      <c r="COV177" s="666"/>
      <c r="COW177" s="666"/>
      <c r="COX177" s="666"/>
      <c r="COY177" s="666"/>
      <c r="COZ177" s="666"/>
      <c r="CPA177" s="666"/>
      <c r="CPB177" s="666"/>
      <c r="CPC177" s="666"/>
      <c r="CPD177" s="666"/>
      <c r="CPE177" s="666"/>
      <c r="CPF177" s="666"/>
      <c r="CPG177" s="666"/>
      <c r="CPH177" s="666"/>
      <c r="CPI177" s="666"/>
      <c r="CPJ177" s="666"/>
      <c r="CPK177" s="666"/>
      <c r="CPL177" s="666"/>
      <c r="CPM177" s="666"/>
      <c r="CPN177" s="666"/>
      <c r="CPO177" s="666"/>
      <c r="CPP177" s="666"/>
      <c r="CPQ177" s="666"/>
      <c r="CPR177" s="666"/>
      <c r="CPS177" s="666"/>
      <c r="CPT177" s="666"/>
      <c r="CPU177" s="666"/>
      <c r="CPV177" s="666"/>
      <c r="CPW177" s="666"/>
      <c r="CPX177" s="666"/>
      <c r="CPY177" s="666"/>
      <c r="CPZ177" s="666"/>
      <c r="CQA177" s="666"/>
      <c r="CQB177" s="666"/>
      <c r="CQC177" s="666"/>
      <c r="CQD177" s="666"/>
      <c r="CQE177" s="666"/>
      <c r="CQF177" s="666"/>
      <c r="CQG177" s="666"/>
      <c r="CQH177" s="666"/>
      <c r="CQI177" s="666"/>
      <c r="CQJ177" s="666"/>
      <c r="CQK177" s="666"/>
      <c r="CQL177" s="666"/>
      <c r="CQM177" s="666"/>
      <c r="CQN177" s="666"/>
      <c r="CQO177" s="666"/>
      <c r="CQP177" s="666"/>
      <c r="CQQ177" s="666"/>
      <c r="CQR177" s="666"/>
      <c r="CQS177" s="666"/>
      <c r="CQT177" s="666"/>
      <c r="CQU177" s="666"/>
      <c r="CQV177" s="666"/>
      <c r="CQW177" s="666"/>
      <c r="CQX177" s="666"/>
      <c r="CQY177" s="666"/>
      <c r="CQZ177" s="666"/>
      <c r="CRA177" s="666"/>
      <c r="CRB177" s="666"/>
      <c r="CRC177" s="666"/>
      <c r="CRD177" s="666"/>
      <c r="CRE177" s="666"/>
      <c r="CRF177" s="666"/>
      <c r="CRG177" s="666"/>
      <c r="CRH177" s="666"/>
      <c r="CRI177" s="666"/>
      <c r="CRJ177" s="666"/>
      <c r="CRK177" s="666"/>
      <c r="CRL177" s="666"/>
      <c r="CRM177" s="666"/>
      <c r="CRN177" s="666"/>
      <c r="CRO177" s="666"/>
      <c r="CRP177" s="666"/>
      <c r="CRQ177" s="666"/>
      <c r="CRR177" s="666"/>
      <c r="CRS177" s="666"/>
      <c r="CRT177" s="666"/>
      <c r="CRU177" s="666"/>
      <c r="CRV177" s="666"/>
      <c r="CRW177" s="666"/>
      <c r="CRX177" s="666"/>
      <c r="CRY177" s="666"/>
      <c r="CRZ177" s="666"/>
      <c r="CSA177" s="666"/>
      <c r="CSB177" s="666"/>
      <c r="CSC177" s="666"/>
      <c r="CSD177" s="666"/>
      <c r="CSE177" s="666"/>
      <c r="CSF177" s="666"/>
      <c r="CSG177" s="666"/>
      <c r="CSH177" s="666"/>
      <c r="CSI177" s="666"/>
      <c r="CSJ177" s="666"/>
      <c r="CSK177" s="666"/>
      <c r="CSL177" s="666"/>
      <c r="CSM177" s="666"/>
      <c r="CSN177" s="666"/>
      <c r="CSO177" s="666"/>
      <c r="CSP177" s="666"/>
      <c r="CSQ177" s="666"/>
      <c r="CSR177" s="666"/>
      <c r="CSS177" s="666"/>
      <c r="CST177" s="666"/>
      <c r="CSU177" s="666"/>
      <c r="CSV177" s="666"/>
      <c r="CSW177" s="666"/>
      <c r="CSX177" s="666"/>
      <c r="CSY177" s="666"/>
      <c r="CSZ177" s="666"/>
      <c r="CTA177" s="666"/>
      <c r="CTB177" s="666"/>
      <c r="CTC177" s="666"/>
      <c r="CTD177" s="666"/>
      <c r="CTE177" s="666"/>
      <c r="CTF177" s="666"/>
      <c r="CTG177" s="666"/>
      <c r="CTH177" s="666"/>
      <c r="CTI177" s="666"/>
      <c r="CTJ177" s="666"/>
      <c r="CTK177" s="666"/>
      <c r="CTL177" s="666"/>
      <c r="CTM177" s="666"/>
      <c r="CTN177" s="666"/>
      <c r="CTO177" s="666"/>
      <c r="CTP177" s="666"/>
      <c r="CTQ177" s="666"/>
      <c r="CTR177" s="666"/>
      <c r="CTS177" s="666"/>
      <c r="CTT177" s="666"/>
      <c r="CTU177" s="666"/>
      <c r="CTV177" s="666"/>
      <c r="CTW177" s="666"/>
      <c r="CTX177" s="666"/>
      <c r="CTY177" s="666"/>
      <c r="CTZ177" s="666"/>
      <c r="CUA177" s="666"/>
      <c r="CUB177" s="666"/>
      <c r="CUC177" s="666"/>
      <c r="CUD177" s="666"/>
      <c r="CUE177" s="666"/>
      <c r="CUF177" s="666"/>
      <c r="CUG177" s="666"/>
      <c r="CUH177" s="666"/>
      <c r="CUI177" s="666"/>
      <c r="CUJ177" s="666"/>
      <c r="CUK177" s="666"/>
      <c r="CUL177" s="666"/>
      <c r="CUM177" s="666"/>
      <c r="CUN177" s="666"/>
      <c r="CUO177" s="666"/>
      <c r="CUP177" s="666"/>
      <c r="CUQ177" s="666"/>
      <c r="CUR177" s="666"/>
      <c r="CUS177" s="666"/>
      <c r="CUT177" s="666"/>
      <c r="CUU177" s="666"/>
      <c r="CUV177" s="666"/>
      <c r="CUW177" s="666"/>
      <c r="CUX177" s="666"/>
      <c r="CUY177" s="666"/>
      <c r="CUZ177" s="666"/>
      <c r="CVA177" s="666"/>
      <c r="CVB177" s="666"/>
      <c r="CVC177" s="666"/>
      <c r="CVD177" s="666"/>
      <c r="CVE177" s="666"/>
      <c r="CVF177" s="666"/>
      <c r="CVG177" s="666"/>
      <c r="CVH177" s="666"/>
      <c r="CVI177" s="666"/>
      <c r="CVJ177" s="666"/>
      <c r="CVK177" s="666"/>
      <c r="CVL177" s="666"/>
      <c r="CVM177" s="666"/>
      <c r="CVN177" s="666"/>
      <c r="CVO177" s="666"/>
      <c r="CVP177" s="666"/>
      <c r="CVQ177" s="666"/>
      <c r="CVR177" s="666"/>
      <c r="CVS177" s="666"/>
      <c r="CVT177" s="666"/>
      <c r="CVU177" s="666"/>
      <c r="CVV177" s="666"/>
      <c r="CVW177" s="666"/>
      <c r="CVX177" s="666"/>
      <c r="CVY177" s="666"/>
      <c r="CVZ177" s="666"/>
      <c r="CWA177" s="666"/>
      <c r="CWB177" s="666"/>
      <c r="CWC177" s="666"/>
      <c r="CWD177" s="666"/>
      <c r="CWE177" s="666"/>
      <c r="CWF177" s="666"/>
      <c r="CWG177" s="666"/>
      <c r="CWH177" s="666"/>
      <c r="CWI177" s="666"/>
      <c r="CWJ177" s="666"/>
      <c r="CWK177" s="666"/>
      <c r="CWL177" s="666"/>
      <c r="CWM177" s="666"/>
      <c r="CWN177" s="666"/>
      <c r="CWO177" s="666"/>
      <c r="CWP177" s="666"/>
      <c r="CWQ177" s="666"/>
      <c r="CWR177" s="666"/>
      <c r="CWS177" s="666"/>
      <c r="CWT177" s="666"/>
      <c r="CWU177" s="666"/>
      <c r="CWV177" s="666"/>
      <c r="CWW177" s="666"/>
      <c r="CWX177" s="666"/>
      <c r="CWY177" s="666"/>
      <c r="CWZ177" s="666"/>
      <c r="CXA177" s="666"/>
      <c r="CXB177" s="666"/>
      <c r="CXC177" s="666"/>
      <c r="CXD177" s="666"/>
      <c r="CXE177" s="666"/>
      <c r="CXF177" s="666"/>
      <c r="CXG177" s="666"/>
      <c r="CXH177" s="666"/>
      <c r="CXI177" s="666"/>
      <c r="CXJ177" s="666"/>
      <c r="CXK177" s="666"/>
      <c r="CXL177" s="666"/>
      <c r="CXM177" s="666"/>
      <c r="CXN177" s="666"/>
      <c r="CXO177" s="666"/>
      <c r="CXP177" s="666"/>
      <c r="CXQ177" s="666"/>
      <c r="CXR177" s="666"/>
      <c r="CXS177" s="666"/>
      <c r="CXT177" s="666"/>
      <c r="CXU177" s="666"/>
      <c r="CXV177" s="666"/>
      <c r="CXW177" s="666"/>
      <c r="CXX177" s="666"/>
      <c r="CXY177" s="666"/>
      <c r="CXZ177" s="666"/>
      <c r="CYA177" s="666"/>
      <c r="CYB177" s="666"/>
      <c r="CYC177" s="666"/>
      <c r="CYD177" s="666"/>
      <c r="CYE177" s="666"/>
      <c r="CYF177" s="666"/>
      <c r="CYG177" s="666"/>
      <c r="CYH177" s="666"/>
      <c r="CYI177" s="666"/>
      <c r="CYJ177" s="666"/>
      <c r="CYK177" s="666"/>
      <c r="CYL177" s="666"/>
      <c r="CYM177" s="666"/>
      <c r="CYN177" s="666"/>
      <c r="CYO177" s="666"/>
      <c r="CYP177" s="666"/>
      <c r="CYQ177" s="666"/>
      <c r="CYR177" s="666"/>
      <c r="CYS177" s="666"/>
      <c r="CYT177" s="666"/>
      <c r="CYU177" s="666"/>
      <c r="CYV177" s="666"/>
      <c r="CYW177" s="666"/>
      <c r="CYX177" s="666"/>
      <c r="CYY177" s="666"/>
      <c r="CYZ177" s="666"/>
      <c r="CZA177" s="666"/>
      <c r="CZB177" s="666"/>
      <c r="CZC177" s="666"/>
      <c r="CZD177" s="666"/>
      <c r="CZE177" s="666"/>
      <c r="CZF177" s="666"/>
      <c r="CZG177" s="666"/>
      <c r="CZH177" s="666"/>
      <c r="CZI177" s="666"/>
      <c r="CZJ177" s="666"/>
      <c r="CZK177" s="666"/>
      <c r="CZL177" s="666"/>
      <c r="CZM177" s="666"/>
      <c r="CZN177" s="666"/>
      <c r="CZO177" s="666"/>
      <c r="CZP177" s="666"/>
      <c r="CZQ177" s="666"/>
      <c r="CZR177" s="666"/>
      <c r="CZS177" s="666"/>
      <c r="CZT177" s="666"/>
      <c r="CZU177" s="666"/>
      <c r="CZV177" s="666"/>
      <c r="CZW177" s="666"/>
      <c r="CZX177" s="666"/>
      <c r="CZY177" s="666"/>
      <c r="CZZ177" s="666"/>
      <c r="DAA177" s="666"/>
      <c r="DAB177" s="666"/>
      <c r="DAC177" s="666"/>
      <c r="DAD177" s="666"/>
      <c r="DAE177" s="666"/>
      <c r="DAF177" s="666"/>
      <c r="DAG177" s="666"/>
      <c r="DAH177" s="666"/>
      <c r="DAI177" s="666"/>
      <c r="DAJ177" s="666"/>
      <c r="DAK177" s="666"/>
      <c r="DAL177" s="666"/>
      <c r="DAM177" s="666"/>
      <c r="DAN177" s="666"/>
      <c r="DAO177" s="666"/>
      <c r="DAP177" s="666"/>
      <c r="DAQ177" s="666"/>
      <c r="DAR177" s="666"/>
      <c r="DAS177" s="666"/>
      <c r="DAT177" s="666"/>
      <c r="DAU177" s="666"/>
      <c r="DAV177" s="666"/>
      <c r="DAW177" s="666"/>
      <c r="DAX177" s="666"/>
      <c r="DAY177" s="666"/>
      <c r="DAZ177" s="666"/>
      <c r="DBA177" s="666"/>
      <c r="DBB177" s="666"/>
      <c r="DBC177" s="666"/>
      <c r="DBD177" s="666"/>
      <c r="DBE177" s="666"/>
      <c r="DBF177" s="666"/>
      <c r="DBG177" s="666"/>
      <c r="DBH177" s="666"/>
      <c r="DBI177" s="666"/>
      <c r="DBJ177" s="666"/>
      <c r="DBK177" s="666"/>
      <c r="DBL177" s="666"/>
      <c r="DBM177" s="666"/>
      <c r="DBN177" s="666"/>
      <c r="DBO177" s="666"/>
      <c r="DBP177" s="666"/>
      <c r="DBQ177" s="666"/>
      <c r="DBR177" s="666"/>
      <c r="DBS177" s="666"/>
      <c r="DBT177" s="666"/>
      <c r="DBU177" s="666"/>
      <c r="DBV177" s="666"/>
      <c r="DBW177" s="666"/>
      <c r="DBX177" s="666"/>
      <c r="DBY177" s="666"/>
      <c r="DBZ177" s="666"/>
      <c r="DCA177" s="666"/>
      <c r="DCB177" s="666"/>
      <c r="DCC177" s="666"/>
      <c r="DCD177" s="666"/>
      <c r="DCE177" s="666"/>
      <c r="DCF177" s="666"/>
      <c r="DCG177" s="666"/>
      <c r="DCH177" s="666"/>
      <c r="DCI177" s="666"/>
      <c r="DCJ177" s="666"/>
      <c r="DCK177" s="666"/>
      <c r="DCL177" s="666"/>
      <c r="DCM177" s="666"/>
      <c r="DCN177" s="666"/>
      <c r="DCO177" s="666"/>
      <c r="DCP177" s="666"/>
      <c r="DCQ177" s="666"/>
      <c r="DCR177" s="666"/>
      <c r="DCS177" s="666"/>
      <c r="DCT177" s="666"/>
      <c r="DCU177" s="666"/>
      <c r="DCV177" s="666"/>
      <c r="DCW177" s="666"/>
      <c r="DCX177" s="666"/>
      <c r="DCY177" s="666"/>
      <c r="DCZ177" s="666"/>
      <c r="DDA177" s="666"/>
      <c r="DDB177" s="666"/>
      <c r="DDC177" s="666"/>
      <c r="DDD177" s="666"/>
      <c r="DDE177" s="666"/>
      <c r="DDF177" s="666"/>
      <c r="DDG177" s="666"/>
      <c r="DDH177" s="666"/>
      <c r="DDI177" s="666"/>
      <c r="DDJ177" s="666"/>
      <c r="DDK177" s="666"/>
      <c r="DDL177" s="666"/>
      <c r="DDM177" s="666"/>
      <c r="DDN177" s="666"/>
      <c r="DDO177" s="666"/>
      <c r="DDP177" s="666"/>
      <c r="DDQ177" s="666"/>
      <c r="DDR177" s="666"/>
      <c r="DDS177" s="666"/>
      <c r="DDT177" s="666"/>
      <c r="DDU177" s="666"/>
      <c r="DDV177" s="666"/>
      <c r="DDW177" s="666"/>
      <c r="DDX177" s="666"/>
      <c r="DDY177" s="666"/>
      <c r="DDZ177" s="666"/>
      <c r="DEA177" s="666"/>
      <c r="DEB177" s="666"/>
      <c r="DEC177" s="666"/>
      <c r="DED177" s="666"/>
      <c r="DEE177" s="666"/>
      <c r="DEF177" s="666"/>
      <c r="DEG177" s="666"/>
      <c r="DEH177" s="666"/>
      <c r="DEI177" s="666"/>
      <c r="DEJ177" s="666"/>
      <c r="DEK177" s="666"/>
      <c r="DEL177" s="666"/>
      <c r="DEM177" s="666"/>
      <c r="DEN177" s="666"/>
      <c r="DEO177" s="666"/>
      <c r="DEP177" s="666"/>
      <c r="DEQ177" s="666"/>
      <c r="DER177" s="666"/>
      <c r="DES177" s="666"/>
      <c r="DET177" s="666"/>
      <c r="DEU177" s="666"/>
      <c r="DEV177" s="666"/>
      <c r="DEW177" s="666"/>
      <c r="DEX177" s="666"/>
      <c r="DEY177" s="666"/>
      <c r="DEZ177" s="666"/>
      <c r="DFA177" s="666"/>
      <c r="DFB177" s="666"/>
      <c r="DFC177" s="666"/>
      <c r="DFD177" s="666"/>
      <c r="DFE177" s="666"/>
      <c r="DFF177" s="666"/>
      <c r="DFG177" s="666"/>
      <c r="DFH177" s="666"/>
      <c r="DFI177" s="666"/>
      <c r="DFJ177" s="666"/>
      <c r="DFK177" s="666"/>
      <c r="DFL177" s="666"/>
      <c r="DFM177" s="666"/>
      <c r="DFN177" s="666"/>
      <c r="DFO177" s="666"/>
      <c r="DFP177" s="666"/>
      <c r="DFQ177" s="666"/>
      <c r="DFR177" s="666"/>
      <c r="DFS177" s="666"/>
      <c r="DFT177" s="666"/>
      <c r="DFU177" s="666"/>
      <c r="DFV177" s="666"/>
      <c r="DFW177" s="666"/>
      <c r="DFX177" s="666"/>
      <c r="DFY177" s="666"/>
      <c r="DFZ177" s="666"/>
      <c r="DGA177" s="666"/>
      <c r="DGB177" s="666"/>
      <c r="DGC177" s="666"/>
      <c r="DGD177" s="666"/>
      <c r="DGE177" s="666"/>
      <c r="DGF177" s="666"/>
      <c r="DGG177" s="666"/>
      <c r="DGH177" s="666"/>
      <c r="DGI177" s="666"/>
      <c r="DGJ177" s="666"/>
      <c r="DGK177" s="666"/>
      <c r="DGL177" s="666"/>
      <c r="DGM177" s="666"/>
      <c r="DGN177" s="666"/>
      <c r="DGO177" s="666"/>
      <c r="DGP177" s="666"/>
      <c r="DGQ177" s="666"/>
      <c r="DGR177" s="666"/>
      <c r="DGS177" s="666"/>
      <c r="DGT177" s="666"/>
      <c r="DGU177" s="666"/>
      <c r="DGV177" s="666"/>
      <c r="DGW177" s="666"/>
      <c r="DGX177" s="666"/>
      <c r="DGY177" s="666"/>
      <c r="DGZ177" s="666"/>
      <c r="DHA177" s="666"/>
      <c r="DHB177" s="666"/>
      <c r="DHC177" s="666"/>
      <c r="DHD177" s="666"/>
      <c r="DHE177" s="666"/>
      <c r="DHF177" s="666"/>
      <c r="DHG177" s="666"/>
      <c r="DHH177" s="666"/>
      <c r="DHI177" s="666"/>
      <c r="DHJ177" s="666"/>
      <c r="DHK177" s="666"/>
      <c r="DHL177" s="666"/>
      <c r="DHM177" s="666"/>
      <c r="DHN177" s="666"/>
      <c r="DHO177" s="666"/>
      <c r="DHP177" s="666"/>
      <c r="DHQ177" s="666"/>
      <c r="DHR177" s="666"/>
      <c r="DHS177" s="666"/>
      <c r="DHT177" s="666"/>
      <c r="DHU177" s="666"/>
      <c r="DHV177" s="666"/>
      <c r="DHW177" s="666"/>
      <c r="DHX177" s="666"/>
      <c r="DHY177" s="666"/>
      <c r="DHZ177" s="666"/>
      <c r="DIA177" s="666"/>
      <c r="DIB177" s="666"/>
      <c r="DIC177" s="666"/>
      <c r="DID177" s="666"/>
      <c r="DIE177" s="666"/>
      <c r="DIF177" s="666"/>
      <c r="DIG177" s="666"/>
      <c r="DIH177" s="666"/>
      <c r="DII177" s="666"/>
      <c r="DIJ177" s="666"/>
      <c r="DIK177" s="666"/>
      <c r="DIL177" s="666"/>
      <c r="DIM177" s="666"/>
      <c r="DIN177" s="666"/>
      <c r="DIO177" s="666"/>
      <c r="DIP177" s="666"/>
      <c r="DIQ177" s="666"/>
      <c r="DIR177" s="666"/>
      <c r="DIS177" s="666"/>
      <c r="DIT177" s="666"/>
      <c r="DIU177" s="666"/>
      <c r="DIV177" s="666"/>
      <c r="DIW177" s="666"/>
      <c r="DIX177" s="666"/>
      <c r="DIY177" s="666"/>
      <c r="DIZ177" s="666"/>
      <c r="DJA177" s="666"/>
      <c r="DJB177" s="666"/>
      <c r="DJC177" s="666"/>
      <c r="DJD177" s="666"/>
      <c r="DJE177" s="666"/>
      <c r="DJF177" s="666"/>
      <c r="DJG177" s="666"/>
      <c r="DJH177" s="666"/>
      <c r="DJI177" s="666"/>
      <c r="DJJ177" s="666"/>
      <c r="DJK177" s="666"/>
      <c r="DJL177" s="666"/>
      <c r="DJM177" s="666"/>
      <c r="DJN177" s="666"/>
      <c r="DJO177" s="666"/>
      <c r="DJP177" s="666"/>
      <c r="DJQ177" s="666"/>
      <c r="DJR177" s="666"/>
      <c r="DJS177" s="666"/>
      <c r="DJT177" s="666"/>
      <c r="DJU177" s="666"/>
      <c r="DJV177" s="666"/>
      <c r="DJW177" s="666"/>
      <c r="DJX177" s="666"/>
      <c r="DJY177" s="666"/>
      <c r="DJZ177" s="666"/>
      <c r="DKA177" s="666"/>
      <c r="DKB177" s="666"/>
      <c r="DKC177" s="666"/>
      <c r="DKD177" s="666"/>
      <c r="DKE177" s="666"/>
      <c r="DKF177" s="666"/>
      <c r="DKG177" s="666"/>
      <c r="DKH177" s="666"/>
      <c r="DKI177" s="666"/>
      <c r="DKJ177" s="666"/>
      <c r="DKK177" s="666"/>
      <c r="DKL177" s="666"/>
      <c r="DKM177" s="666"/>
      <c r="DKN177" s="666"/>
      <c r="DKO177" s="666"/>
      <c r="DKP177" s="666"/>
      <c r="DKQ177" s="666"/>
      <c r="DKR177" s="666"/>
      <c r="DKS177" s="666"/>
      <c r="DKT177" s="666"/>
      <c r="DKU177" s="666"/>
      <c r="DKV177" s="666"/>
      <c r="DKW177" s="666"/>
      <c r="DKX177" s="666"/>
      <c r="DKY177" s="666"/>
      <c r="DKZ177" s="666"/>
      <c r="DLA177" s="666"/>
      <c r="DLB177" s="666"/>
      <c r="DLC177" s="666"/>
      <c r="DLD177" s="666"/>
      <c r="DLE177" s="666"/>
      <c r="DLF177" s="666"/>
      <c r="DLG177" s="666"/>
      <c r="DLH177" s="666"/>
      <c r="DLI177" s="666"/>
      <c r="DLJ177" s="666"/>
      <c r="DLK177" s="666"/>
      <c r="DLL177" s="666"/>
      <c r="DLM177" s="666"/>
      <c r="DLN177" s="666"/>
      <c r="DLO177" s="666"/>
      <c r="DLP177" s="666"/>
      <c r="DLQ177" s="666"/>
      <c r="DLR177" s="666"/>
      <c r="DLS177" s="666"/>
      <c r="DLT177" s="666"/>
      <c r="DLU177" s="666"/>
      <c r="DLV177" s="666"/>
      <c r="DLW177" s="666"/>
      <c r="DLX177" s="666"/>
      <c r="DLY177" s="666"/>
      <c r="DLZ177" s="666"/>
      <c r="DMA177" s="666"/>
      <c r="DMB177" s="666"/>
      <c r="DMC177" s="666"/>
      <c r="DMD177" s="666"/>
      <c r="DME177" s="666"/>
      <c r="DMF177" s="666"/>
      <c r="DMG177" s="666"/>
      <c r="DMH177" s="666"/>
      <c r="DMI177" s="666"/>
      <c r="DMJ177" s="666"/>
      <c r="DMK177" s="666"/>
      <c r="DML177" s="666"/>
      <c r="DMM177" s="666"/>
      <c r="DMN177" s="666"/>
      <c r="DMO177" s="666"/>
      <c r="DMP177" s="666"/>
      <c r="DMQ177" s="666"/>
      <c r="DMR177" s="666"/>
      <c r="DMS177" s="666"/>
      <c r="DMT177" s="666"/>
      <c r="DMU177" s="666"/>
      <c r="DMV177" s="666"/>
      <c r="DMW177" s="666"/>
      <c r="DMX177" s="666"/>
      <c r="DMY177" s="666"/>
      <c r="DMZ177" s="666"/>
      <c r="DNA177" s="666"/>
      <c r="DNB177" s="666"/>
      <c r="DNC177" s="666"/>
      <c r="DND177" s="666"/>
      <c r="DNE177" s="666"/>
      <c r="DNF177" s="666"/>
      <c r="DNG177" s="666"/>
      <c r="DNH177" s="666"/>
      <c r="DNI177" s="666"/>
      <c r="DNJ177" s="666"/>
      <c r="DNK177" s="666"/>
      <c r="DNL177" s="666"/>
      <c r="DNM177" s="666"/>
      <c r="DNN177" s="666"/>
      <c r="DNO177" s="666"/>
      <c r="DNP177" s="666"/>
      <c r="DNQ177" s="666"/>
      <c r="DNR177" s="666"/>
      <c r="DNS177" s="666"/>
      <c r="DNT177" s="666"/>
      <c r="DNU177" s="666"/>
      <c r="DNV177" s="666"/>
      <c r="DNW177" s="666"/>
      <c r="DNX177" s="666"/>
      <c r="DNY177" s="666"/>
      <c r="DNZ177" s="666"/>
      <c r="DOA177" s="666"/>
      <c r="DOB177" s="666"/>
      <c r="DOC177" s="666"/>
      <c r="DOD177" s="666"/>
      <c r="DOE177" s="666"/>
      <c r="DOF177" s="666"/>
      <c r="DOG177" s="666"/>
      <c r="DOH177" s="666"/>
      <c r="DOI177" s="666"/>
      <c r="DOJ177" s="666"/>
      <c r="DOK177" s="666"/>
      <c r="DOL177" s="666"/>
      <c r="DOM177" s="666"/>
      <c r="DON177" s="666"/>
      <c r="DOO177" s="666"/>
      <c r="DOP177" s="666"/>
      <c r="DOQ177" s="666"/>
      <c r="DOR177" s="666"/>
      <c r="DOS177" s="666"/>
      <c r="DOT177" s="666"/>
      <c r="DOU177" s="666"/>
      <c r="DOV177" s="666"/>
      <c r="DOW177" s="666"/>
      <c r="DOX177" s="666"/>
      <c r="DOY177" s="666"/>
      <c r="DOZ177" s="666"/>
      <c r="DPA177" s="666"/>
      <c r="DPB177" s="666"/>
      <c r="DPC177" s="666"/>
      <c r="DPD177" s="666"/>
      <c r="DPE177" s="666"/>
      <c r="DPF177" s="666"/>
      <c r="DPG177" s="666"/>
      <c r="DPH177" s="666"/>
      <c r="DPI177" s="666"/>
      <c r="DPJ177" s="666"/>
      <c r="DPK177" s="666"/>
      <c r="DPL177" s="666"/>
      <c r="DPM177" s="666"/>
      <c r="DPN177" s="666"/>
      <c r="DPO177" s="666"/>
      <c r="DPP177" s="666"/>
      <c r="DPQ177" s="666"/>
      <c r="DPR177" s="666"/>
      <c r="DPS177" s="666"/>
      <c r="DPT177" s="666"/>
      <c r="DPU177" s="666"/>
      <c r="DPV177" s="666"/>
      <c r="DPW177" s="666"/>
      <c r="DPX177" s="666"/>
      <c r="DPY177" s="666"/>
      <c r="DPZ177" s="666"/>
      <c r="DQA177" s="666"/>
      <c r="DQB177" s="666"/>
      <c r="DQC177" s="666"/>
      <c r="DQD177" s="666"/>
      <c r="DQE177" s="666"/>
      <c r="DQF177" s="666"/>
      <c r="DQG177" s="666"/>
      <c r="DQH177" s="666"/>
      <c r="DQI177" s="666"/>
      <c r="DQJ177" s="666"/>
      <c r="DQK177" s="666"/>
      <c r="DQL177" s="666"/>
      <c r="DQM177" s="666"/>
      <c r="DQN177" s="666"/>
      <c r="DQO177" s="666"/>
      <c r="DQP177" s="666"/>
      <c r="DQQ177" s="666"/>
      <c r="DQR177" s="666"/>
      <c r="DQS177" s="666"/>
      <c r="DQT177" s="666"/>
      <c r="DQU177" s="666"/>
      <c r="DQV177" s="666"/>
      <c r="DQW177" s="666"/>
      <c r="DQX177" s="666"/>
      <c r="DQY177" s="666"/>
      <c r="DQZ177" s="666"/>
      <c r="DRA177" s="666"/>
      <c r="DRB177" s="666"/>
      <c r="DRC177" s="666"/>
      <c r="DRD177" s="666"/>
      <c r="DRE177" s="666"/>
      <c r="DRF177" s="666"/>
      <c r="DRG177" s="666"/>
      <c r="DRH177" s="666"/>
      <c r="DRI177" s="666"/>
      <c r="DRJ177" s="666"/>
      <c r="DRK177" s="666"/>
      <c r="DRL177" s="666"/>
      <c r="DRM177" s="666"/>
      <c r="DRN177" s="666"/>
      <c r="DRO177" s="666"/>
      <c r="DRP177" s="666"/>
      <c r="DRQ177" s="666"/>
      <c r="DRR177" s="666"/>
      <c r="DRS177" s="666"/>
      <c r="DRT177" s="666"/>
      <c r="DRU177" s="666"/>
      <c r="DRV177" s="666"/>
      <c r="DRW177" s="666"/>
      <c r="DRX177" s="666"/>
      <c r="DRY177" s="666"/>
      <c r="DRZ177" s="666"/>
      <c r="DSA177" s="666"/>
      <c r="DSB177" s="666"/>
      <c r="DSC177" s="666"/>
      <c r="DSD177" s="666"/>
      <c r="DSE177" s="666"/>
      <c r="DSF177" s="666"/>
      <c r="DSG177" s="666"/>
      <c r="DSH177" s="666"/>
      <c r="DSI177" s="666"/>
      <c r="DSJ177" s="666"/>
      <c r="DSK177" s="666"/>
      <c r="DSL177" s="666"/>
      <c r="DSM177" s="666"/>
      <c r="DSN177" s="666"/>
      <c r="DSO177" s="666"/>
      <c r="DSP177" s="666"/>
      <c r="DSQ177" s="666"/>
      <c r="DSR177" s="666"/>
      <c r="DSS177" s="666"/>
      <c r="DST177" s="666"/>
      <c r="DSU177" s="666"/>
      <c r="DSV177" s="666"/>
      <c r="DSW177" s="666"/>
      <c r="DSX177" s="666"/>
      <c r="DSY177" s="666"/>
      <c r="DSZ177" s="666"/>
      <c r="DTA177" s="666"/>
      <c r="DTB177" s="666"/>
      <c r="DTC177" s="666"/>
      <c r="DTD177" s="666"/>
      <c r="DTE177" s="666"/>
      <c r="DTF177" s="666"/>
      <c r="DTG177" s="666"/>
      <c r="DTH177" s="666"/>
      <c r="DTI177" s="666"/>
      <c r="DTJ177" s="666"/>
      <c r="DTK177" s="666"/>
      <c r="DTL177" s="666"/>
      <c r="DTM177" s="666"/>
      <c r="DTN177" s="666"/>
      <c r="DTO177" s="666"/>
      <c r="DTP177" s="666"/>
      <c r="DTQ177" s="666"/>
      <c r="DTR177" s="666"/>
      <c r="DTS177" s="666"/>
      <c r="DTT177" s="666"/>
      <c r="DTU177" s="666"/>
      <c r="DTV177" s="666"/>
      <c r="DTW177" s="666"/>
      <c r="DTX177" s="666"/>
      <c r="DTY177" s="666"/>
      <c r="DTZ177" s="666"/>
      <c r="DUA177" s="666"/>
      <c r="DUB177" s="666"/>
      <c r="DUC177" s="666"/>
      <c r="DUD177" s="666"/>
      <c r="DUE177" s="666"/>
      <c r="DUF177" s="666"/>
      <c r="DUG177" s="666"/>
      <c r="DUH177" s="666"/>
      <c r="DUI177" s="666"/>
      <c r="DUJ177" s="666"/>
      <c r="DUK177" s="666"/>
      <c r="DUL177" s="666"/>
      <c r="DUM177" s="666"/>
      <c r="DUN177" s="666"/>
      <c r="DUO177" s="666"/>
      <c r="DUP177" s="666"/>
      <c r="DUQ177" s="666"/>
      <c r="DUR177" s="666"/>
      <c r="DUS177" s="666"/>
      <c r="DUT177" s="666"/>
      <c r="DUU177" s="666"/>
      <c r="DUV177" s="666"/>
      <c r="DUW177" s="666"/>
      <c r="DUX177" s="666"/>
      <c r="DUY177" s="666"/>
      <c r="DUZ177" s="666"/>
      <c r="DVA177" s="666"/>
      <c r="DVB177" s="666"/>
      <c r="DVC177" s="666"/>
      <c r="DVD177" s="666"/>
      <c r="DVE177" s="666"/>
      <c r="DVF177" s="666"/>
      <c r="DVG177" s="666"/>
      <c r="DVH177" s="666"/>
      <c r="DVI177" s="666"/>
      <c r="DVJ177" s="666"/>
      <c r="DVK177" s="666"/>
      <c r="DVL177" s="666"/>
      <c r="DVM177" s="666"/>
      <c r="DVN177" s="666"/>
      <c r="DVO177" s="666"/>
      <c r="DVP177" s="666"/>
      <c r="DVQ177" s="666"/>
      <c r="DVR177" s="666"/>
      <c r="DVS177" s="666"/>
      <c r="DVT177" s="666"/>
      <c r="DVU177" s="666"/>
      <c r="DVV177" s="666"/>
      <c r="DVW177" s="666"/>
      <c r="DVX177" s="666"/>
      <c r="DVY177" s="666"/>
      <c r="DVZ177" s="666"/>
      <c r="DWA177" s="666"/>
      <c r="DWB177" s="666"/>
      <c r="DWC177" s="666"/>
      <c r="DWD177" s="666"/>
      <c r="DWE177" s="666"/>
      <c r="DWF177" s="666"/>
      <c r="DWG177" s="666"/>
      <c r="DWH177" s="666"/>
      <c r="DWI177" s="666"/>
      <c r="DWJ177" s="666"/>
      <c r="DWK177" s="666"/>
      <c r="DWL177" s="666"/>
      <c r="DWM177" s="666"/>
      <c r="DWN177" s="666"/>
      <c r="DWO177" s="666"/>
      <c r="DWP177" s="666"/>
      <c r="DWQ177" s="666"/>
      <c r="DWR177" s="666"/>
      <c r="DWS177" s="666"/>
      <c r="DWT177" s="666"/>
      <c r="DWU177" s="666"/>
      <c r="DWV177" s="666"/>
      <c r="DWW177" s="666"/>
      <c r="DWX177" s="666"/>
      <c r="DWY177" s="666"/>
      <c r="DWZ177" s="666"/>
      <c r="DXA177" s="666"/>
      <c r="DXB177" s="666"/>
      <c r="DXC177" s="666"/>
      <c r="DXD177" s="666"/>
      <c r="DXE177" s="666"/>
      <c r="DXF177" s="666"/>
      <c r="DXG177" s="666"/>
      <c r="DXH177" s="666"/>
      <c r="DXI177" s="666"/>
      <c r="DXJ177" s="666"/>
      <c r="DXK177" s="666"/>
      <c r="DXL177" s="666"/>
      <c r="DXM177" s="666"/>
      <c r="DXN177" s="666"/>
      <c r="DXO177" s="666"/>
      <c r="DXP177" s="666"/>
      <c r="DXQ177" s="666"/>
      <c r="DXR177" s="666"/>
      <c r="DXS177" s="666"/>
      <c r="DXT177" s="666"/>
      <c r="DXU177" s="666"/>
      <c r="DXV177" s="666"/>
      <c r="DXW177" s="666"/>
      <c r="DXX177" s="666"/>
      <c r="DXY177" s="666"/>
      <c r="DXZ177" s="666"/>
      <c r="DYA177" s="666"/>
      <c r="DYB177" s="666"/>
      <c r="DYC177" s="666"/>
      <c r="DYD177" s="666"/>
      <c r="DYE177" s="666"/>
      <c r="DYF177" s="666"/>
      <c r="DYG177" s="666"/>
      <c r="DYH177" s="666"/>
      <c r="DYI177" s="666"/>
      <c r="DYJ177" s="666"/>
      <c r="DYK177" s="666"/>
      <c r="DYL177" s="666"/>
      <c r="DYM177" s="666"/>
      <c r="DYN177" s="666"/>
      <c r="DYO177" s="666"/>
      <c r="DYP177" s="666"/>
      <c r="DYQ177" s="666"/>
      <c r="DYR177" s="666"/>
      <c r="DYS177" s="666"/>
      <c r="DYT177" s="666"/>
      <c r="DYU177" s="666"/>
      <c r="DYV177" s="666"/>
      <c r="DYW177" s="666"/>
      <c r="DYX177" s="666"/>
      <c r="DYY177" s="666"/>
      <c r="DYZ177" s="666"/>
      <c r="DZA177" s="666"/>
      <c r="DZB177" s="666"/>
      <c r="DZC177" s="666"/>
      <c r="DZD177" s="666"/>
      <c r="DZE177" s="666"/>
      <c r="DZF177" s="666"/>
      <c r="DZG177" s="666"/>
      <c r="DZH177" s="666"/>
      <c r="DZI177" s="666"/>
      <c r="DZJ177" s="666"/>
      <c r="DZK177" s="666"/>
      <c r="DZL177" s="666"/>
      <c r="DZM177" s="666"/>
      <c r="DZN177" s="666"/>
      <c r="DZO177" s="666"/>
      <c r="DZP177" s="666"/>
      <c r="DZQ177" s="666"/>
      <c r="DZR177" s="666"/>
      <c r="DZS177" s="666"/>
      <c r="DZT177" s="666"/>
      <c r="DZU177" s="666"/>
      <c r="DZV177" s="666"/>
      <c r="DZW177" s="666"/>
      <c r="DZX177" s="666"/>
      <c r="DZY177" s="666"/>
      <c r="DZZ177" s="666"/>
      <c r="EAA177" s="666"/>
      <c r="EAB177" s="666"/>
      <c r="EAC177" s="666"/>
      <c r="EAD177" s="666"/>
      <c r="EAE177" s="666"/>
      <c r="EAF177" s="666"/>
      <c r="EAG177" s="666"/>
      <c r="EAH177" s="666"/>
      <c r="EAI177" s="666"/>
      <c r="EAJ177" s="666"/>
      <c r="EAK177" s="666"/>
      <c r="EAL177" s="666"/>
      <c r="EAM177" s="666"/>
      <c r="EAN177" s="666"/>
      <c r="EAO177" s="666"/>
      <c r="EAP177" s="666"/>
      <c r="EAQ177" s="666"/>
      <c r="EAR177" s="666"/>
      <c r="EAS177" s="666"/>
      <c r="EAT177" s="666"/>
      <c r="EAU177" s="666"/>
      <c r="EAV177" s="666"/>
      <c r="EAW177" s="666"/>
      <c r="EAX177" s="666"/>
      <c r="EAY177" s="666"/>
      <c r="EAZ177" s="666"/>
      <c r="EBA177" s="666"/>
      <c r="EBB177" s="666"/>
      <c r="EBC177" s="666"/>
      <c r="EBD177" s="666"/>
      <c r="EBE177" s="666"/>
      <c r="EBF177" s="666"/>
      <c r="EBG177" s="666"/>
      <c r="EBH177" s="666"/>
      <c r="EBI177" s="666"/>
      <c r="EBJ177" s="666"/>
      <c r="EBK177" s="666"/>
      <c r="EBL177" s="666"/>
      <c r="EBM177" s="666"/>
      <c r="EBN177" s="666"/>
      <c r="EBO177" s="666"/>
      <c r="EBP177" s="666"/>
      <c r="EBQ177" s="666"/>
      <c r="EBR177" s="666"/>
      <c r="EBS177" s="666"/>
      <c r="EBT177" s="666"/>
      <c r="EBU177" s="666"/>
      <c r="EBV177" s="666"/>
      <c r="EBW177" s="666"/>
      <c r="EBX177" s="666"/>
      <c r="EBY177" s="666"/>
      <c r="EBZ177" s="666"/>
      <c r="ECA177" s="666"/>
      <c r="ECB177" s="666"/>
      <c r="ECC177" s="666"/>
      <c r="ECD177" s="666"/>
      <c r="ECE177" s="666"/>
      <c r="ECF177" s="666"/>
      <c r="ECG177" s="666"/>
      <c r="ECH177" s="666"/>
      <c r="ECI177" s="666"/>
      <c r="ECJ177" s="666"/>
      <c r="ECK177" s="666"/>
      <c r="ECL177" s="666"/>
      <c r="ECM177" s="666"/>
      <c r="ECN177" s="666"/>
      <c r="ECO177" s="666"/>
      <c r="ECP177" s="666"/>
      <c r="ECQ177" s="666"/>
      <c r="ECR177" s="666"/>
      <c r="ECS177" s="666"/>
      <c r="ECT177" s="666"/>
      <c r="ECU177" s="666"/>
      <c r="ECV177" s="666"/>
      <c r="ECW177" s="666"/>
      <c r="ECX177" s="666"/>
      <c r="ECY177" s="666"/>
      <c r="ECZ177" s="666"/>
      <c r="EDA177" s="666"/>
      <c r="EDB177" s="666"/>
      <c r="EDC177" s="666"/>
      <c r="EDD177" s="666"/>
      <c r="EDE177" s="666"/>
      <c r="EDF177" s="666"/>
      <c r="EDG177" s="666"/>
      <c r="EDH177" s="666"/>
      <c r="EDI177" s="666"/>
      <c r="EDJ177" s="666"/>
      <c r="EDK177" s="666"/>
      <c r="EDL177" s="666"/>
      <c r="EDM177" s="666"/>
      <c r="EDN177" s="666"/>
      <c r="EDO177" s="666"/>
      <c r="EDP177" s="666"/>
      <c r="EDQ177" s="666"/>
      <c r="EDR177" s="666"/>
      <c r="EDS177" s="666"/>
      <c r="EDT177" s="666"/>
      <c r="EDU177" s="666"/>
      <c r="EDV177" s="666"/>
      <c r="EDW177" s="666"/>
      <c r="EDX177" s="666"/>
      <c r="EDY177" s="666"/>
      <c r="EDZ177" s="666"/>
      <c r="EEA177" s="666"/>
      <c r="EEB177" s="666"/>
      <c r="EEC177" s="666"/>
      <c r="EED177" s="666"/>
      <c r="EEE177" s="666"/>
      <c r="EEF177" s="666"/>
      <c r="EEG177" s="666"/>
      <c r="EEH177" s="666"/>
      <c r="EEI177" s="666"/>
      <c r="EEJ177" s="666"/>
      <c r="EEK177" s="666"/>
      <c r="EEL177" s="666"/>
      <c r="EEM177" s="666"/>
      <c r="EEN177" s="666"/>
      <c r="EEO177" s="666"/>
      <c r="EEP177" s="666"/>
      <c r="EEQ177" s="666"/>
      <c r="EER177" s="666"/>
      <c r="EES177" s="666"/>
      <c r="EET177" s="666"/>
      <c r="EEU177" s="666"/>
      <c r="EEV177" s="666"/>
      <c r="EEW177" s="666"/>
      <c r="EEX177" s="666"/>
      <c r="EEY177" s="666"/>
      <c r="EEZ177" s="666"/>
      <c r="EFA177" s="666"/>
      <c r="EFB177" s="666"/>
      <c r="EFC177" s="666"/>
      <c r="EFD177" s="666"/>
      <c r="EFE177" s="666"/>
      <c r="EFF177" s="666"/>
      <c r="EFG177" s="666"/>
      <c r="EFH177" s="666"/>
      <c r="EFI177" s="666"/>
      <c r="EFJ177" s="666"/>
      <c r="EFK177" s="666"/>
      <c r="EFL177" s="666"/>
      <c r="EFM177" s="666"/>
      <c r="EFN177" s="666"/>
      <c r="EFO177" s="666"/>
      <c r="EFP177" s="666"/>
      <c r="EFQ177" s="666"/>
      <c r="EFR177" s="666"/>
      <c r="EFS177" s="666"/>
      <c r="EFT177" s="666"/>
      <c r="EFU177" s="666"/>
      <c r="EFV177" s="666"/>
      <c r="EFW177" s="666"/>
      <c r="EFX177" s="666"/>
      <c r="EFY177" s="666"/>
      <c r="EFZ177" s="666"/>
      <c r="EGA177" s="666"/>
      <c r="EGB177" s="666"/>
      <c r="EGC177" s="666"/>
      <c r="EGD177" s="666"/>
      <c r="EGE177" s="666"/>
      <c r="EGF177" s="666"/>
      <c r="EGG177" s="666"/>
      <c r="EGH177" s="666"/>
      <c r="EGI177" s="666"/>
      <c r="EGJ177" s="666"/>
      <c r="EGK177" s="666"/>
      <c r="EGL177" s="666"/>
      <c r="EGM177" s="666"/>
      <c r="EGN177" s="666"/>
      <c r="EGO177" s="666"/>
      <c r="EGP177" s="666"/>
      <c r="EGQ177" s="666"/>
      <c r="EGR177" s="666"/>
      <c r="EGS177" s="666"/>
      <c r="EGT177" s="666"/>
      <c r="EGU177" s="666"/>
      <c r="EGV177" s="666"/>
      <c r="EGW177" s="666"/>
      <c r="EGX177" s="666"/>
      <c r="EGY177" s="666"/>
      <c r="EGZ177" s="666"/>
      <c r="EHA177" s="666"/>
      <c r="EHB177" s="666"/>
      <c r="EHC177" s="666"/>
      <c r="EHD177" s="666"/>
      <c r="EHE177" s="666"/>
      <c r="EHF177" s="666"/>
      <c r="EHG177" s="666"/>
      <c r="EHH177" s="666"/>
      <c r="EHI177" s="666"/>
      <c r="EHJ177" s="666"/>
      <c r="EHK177" s="666"/>
      <c r="EHL177" s="666"/>
      <c r="EHM177" s="666"/>
      <c r="EHN177" s="666"/>
      <c r="EHO177" s="666"/>
      <c r="EHP177" s="666"/>
      <c r="EHQ177" s="666"/>
      <c r="EHR177" s="666"/>
      <c r="EHS177" s="666"/>
      <c r="EHT177" s="666"/>
      <c r="EHU177" s="666"/>
      <c r="EHV177" s="666"/>
      <c r="EHW177" s="666"/>
      <c r="EHX177" s="666"/>
      <c r="EHY177" s="666"/>
      <c r="EHZ177" s="666"/>
      <c r="EIA177" s="666"/>
      <c r="EIB177" s="666"/>
      <c r="EIC177" s="666"/>
      <c r="EID177" s="666"/>
      <c r="EIE177" s="666"/>
      <c r="EIF177" s="666"/>
      <c r="EIG177" s="666"/>
      <c r="EIH177" s="666"/>
      <c r="EII177" s="666"/>
      <c r="EIJ177" s="666"/>
      <c r="EIK177" s="666"/>
      <c r="EIL177" s="666"/>
      <c r="EIM177" s="666"/>
      <c r="EIN177" s="666"/>
      <c r="EIO177" s="666"/>
      <c r="EIP177" s="666"/>
      <c r="EIQ177" s="666"/>
      <c r="EIR177" s="666"/>
      <c r="EIS177" s="666"/>
      <c r="EIT177" s="666"/>
      <c r="EIU177" s="666"/>
      <c r="EIV177" s="666"/>
      <c r="EIW177" s="666"/>
      <c r="EIX177" s="666"/>
      <c r="EIY177" s="666"/>
      <c r="EIZ177" s="666"/>
      <c r="EJA177" s="666"/>
      <c r="EJB177" s="666"/>
      <c r="EJC177" s="666"/>
      <c r="EJD177" s="666"/>
      <c r="EJE177" s="666"/>
      <c r="EJF177" s="666"/>
      <c r="EJG177" s="666"/>
      <c r="EJH177" s="666"/>
      <c r="EJI177" s="666"/>
      <c r="EJJ177" s="666"/>
      <c r="EJK177" s="666"/>
      <c r="EJL177" s="666"/>
      <c r="EJM177" s="666"/>
      <c r="EJN177" s="666"/>
      <c r="EJO177" s="666"/>
      <c r="EJP177" s="666"/>
      <c r="EJQ177" s="666"/>
      <c r="EJR177" s="666"/>
      <c r="EJS177" s="666"/>
      <c r="EJT177" s="666"/>
      <c r="EJU177" s="666"/>
      <c r="EJV177" s="666"/>
      <c r="EJW177" s="666"/>
      <c r="EJX177" s="666"/>
      <c r="EJY177" s="666"/>
      <c r="EJZ177" s="666"/>
      <c r="EKA177" s="666"/>
      <c r="EKB177" s="666"/>
      <c r="EKC177" s="666"/>
      <c r="EKD177" s="666"/>
      <c r="EKE177" s="666"/>
      <c r="EKF177" s="666"/>
      <c r="EKG177" s="666"/>
      <c r="EKH177" s="666"/>
      <c r="EKI177" s="666"/>
      <c r="EKJ177" s="666"/>
      <c r="EKK177" s="666"/>
      <c r="EKL177" s="666"/>
      <c r="EKM177" s="666"/>
      <c r="EKN177" s="666"/>
      <c r="EKO177" s="666"/>
      <c r="EKP177" s="666"/>
      <c r="EKQ177" s="666"/>
      <c r="EKR177" s="666"/>
      <c r="EKS177" s="666"/>
      <c r="EKT177" s="666"/>
      <c r="EKU177" s="666"/>
      <c r="EKV177" s="666"/>
      <c r="EKW177" s="666"/>
      <c r="EKX177" s="666"/>
      <c r="EKY177" s="666"/>
      <c r="EKZ177" s="666"/>
      <c r="ELA177" s="666"/>
      <c r="ELB177" s="666"/>
      <c r="ELC177" s="666"/>
      <c r="ELD177" s="666"/>
      <c r="ELE177" s="666"/>
      <c r="ELF177" s="666"/>
      <c r="ELG177" s="666"/>
      <c r="ELH177" s="666"/>
      <c r="ELI177" s="666"/>
      <c r="ELJ177" s="666"/>
      <c r="ELK177" s="666"/>
      <c r="ELL177" s="666"/>
      <c r="ELM177" s="666"/>
      <c r="ELN177" s="666"/>
      <c r="ELO177" s="666"/>
      <c r="ELP177" s="666"/>
      <c r="ELQ177" s="666"/>
      <c r="ELR177" s="666"/>
      <c r="ELS177" s="666"/>
      <c r="ELT177" s="666"/>
      <c r="ELU177" s="666"/>
      <c r="ELV177" s="666"/>
      <c r="ELW177" s="666"/>
      <c r="ELX177" s="666"/>
      <c r="ELY177" s="666"/>
      <c r="ELZ177" s="666"/>
      <c r="EMA177" s="666"/>
      <c r="EMB177" s="666"/>
      <c r="EMC177" s="666"/>
      <c r="EMD177" s="666"/>
      <c r="EME177" s="666"/>
      <c r="EMF177" s="666"/>
      <c r="EMG177" s="666"/>
      <c r="EMH177" s="666"/>
      <c r="EMI177" s="666"/>
      <c r="EMJ177" s="666"/>
      <c r="EMK177" s="666"/>
      <c r="EML177" s="666"/>
      <c r="EMM177" s="666"/>
      <c r="EMN177" s="666"/>
      <c r="EMO177" s="666"/>
      <c r="EMP177" s="666"/>
      <c r="EMQ177" s="666"/>
      <c r="EMR177" s="666"/>
      <c r="EMS177" s="666"/>
      <c r="EMT177" s="666"/>
      <c r="EMU177" s="666"/>
      <c r="EMV177" s="666"/>
      <c r="EMW177" s="666"/>
      <c r="EMX177" s="666"/>
      <c r="EMY177" s="666"/>
      <c r="EMZ177" s="666"/>
      <c r="ENA177" s="666"/>
      <c r="ENB177" s="666"/>
      <c r="ENC177" s="666"/>
      <c r="END177" s="666"/>
      <c r="ENE177" s="666"/>
      <c r="ENF177" s="666"/>
      <c r="ENG177" s="666"/>
      <c r="ENH177" s="666"/>
      <c r="ENI177" s="666"/>
      <c r="ENJ177" s="666"/>
      <c r="ENK177" s="666"/>
      <c r="ENL177" s="666"/>
      <c r="ENM177" s="666"/>
      <c r="ENN177" s="666"/>
      <c r="ENO177" s="666"/>
      <c r="ENP177" s="666"/>
      <c r="ENQ177" s="666"/>
      <c r="ENR177" s="666"/>
      <c r="ENS177" s="666"/>
      <c r="ENT177" s="666"/>
      <c r="ENU177" s="666"/>
      <c r="ENV177" s="666"/>
      <c r="ENW177" s="666"/>
      <c r="ENX177" s="666"/>
      <c r="ENY177" s="666"/>
      <c r="ENZ177" s="666"/>
      <c r="EOA177" s="666"/>
      <c r="EOB177" s="666"/>
      <c r="EOC177" s="666"/>
      <c r="EOD177" s="666"/>
      <c r="EOE177" s="666"/>
      <c r="EOF177" s="666"/>
      <c r="EOG177" s="666"/>
      <c r="EOH177" s="666"/>
      <c r="EOI177" s="666"/>
      <c r="EOJ177" s="666"/>
      <c r="EOK177" s="666"/>
      <c r="EOL177" s="666"/>
      <c r="EOM177" s="666"/>
      <c r="EON177" s="666"/>
      <c r="EOO177" s="666"/>
      <c r="EOP177" s="666"/>
      <c r="EOQ177" s="666"/>
      <c r="EOR177" s="666"/>
      <c r="EOS177" s="666"/>
      <c r="EOT177" s="666"/>
      <c r="EOU177" s="666"/>
      <c r="EOV177" s="666"/>
      <c r="EOW177" s="666"/>
      <c r="EOX177" s="666"/>
      <c r="EOY177" s="666"/>
      <c r="EOZ177" s="666"/>
      <c r="EPA177" s="666"/>
      <c r="EPB177" s="666"/>
      <c r="EPC177" s="666"/>
      <c r="EPD177" s="666"/>
      <c r="EPE177" s="666"/>
      <c r="EPF177" s="666"/>
      <c r="EPG177" s="666"/>
      <c r="EPH177" s="666"/>
      <c r="EPI177" s="666"/>
      <c r="EPJ177" s="666"/>
      <c r="EPK177" s="666"/>
      <c r="EPL177" s="666"/>
      <c r="EPM177" s="666"/>
      <c r="EPN177" s="666"/>
      <c r="EPO177" s="666"/>
      <c r="EPP177" s="666"/>
      <c r="EPQ177" s="666"/>
      <c r="EPR177" s="666"/>
      <c r="EPS177" s="666"/>
      <c r="EPT177" s="666"/>
      <c r="EPU177" s="666"/>
      <c r="EPV177" s="666"/>
      <c r="EPW177" s="666"/>
      <c r="EPX177" s="666"/>
      <c r="EPY177" s="666"/>
      <c r="EPZ177" s="666"/>
      <c r="EQA177" s="666"/>
      <c r="EQB177" s="666"/>
      <c r="EQC177" s="666"/>
      <c r="EQD177" s="666"/>
      <c r="EQE177" s="666"/>
      <c r="EQF177" s="666"/>
      <c r="EQG177" s="666"/>
      <c r="EQH177" s="666"/>
      <c r="EQI177" s="666"/>
      <c r="EQJ177" s="666"/>
      <c r="EQK177" s="666"/>
      <c r="EQL177" s="666"/>
      <c r="EQM177" s="666"/>
      <c r="EQN177" s="666"/>
      <c r="EQO177" s="666"/>
      <c r="EQP177" s="666"/>
      <c r="EQQ177" s="666"/>
      <c r="EQR177" s="666"/>
      <c r="EQS177" s="666"/>
      <c r="EQT177" s="666"/>
      <c r="EQU177" s="666"/>
      <c r="EQV177" s="666"/>
      <c r="EQW177" s="666"/>
      <c r="EQX177" s="666"/>
      <c r="EQY177" s="666"/>
      <c r="EQZ177" s="666"/>
      <c r="ERA177" s="666"/>
      <c r="ERB177" s="666"/>
      <c r="ERC177" s="666"/>
      <c r="ERD177" s="666"/>
      <c r="ERE177" s="666"/>
      <c r="ERF177" s="666"/>
      <c r="ERG177" s="666"/>
      <c r="ERH177" s="666"/>
      <c r="ERI177" s="666"/>
      <c r="ERJ177" s="666"/>
      <c r="ERK177" s="666"/>
      <c r="ERL177" s="666"/>
      <c r="ERM177" s="666"/>
      <c r="ERN177" s="666"/>
      <c r="ERO177" s="666"/>
      <c r="ERP177" s="666"/>
      <c r="ERQ177" s="666"/>
      <c r="ERR177" s="666"/>
      <c r="ERS177" s="666"/>
      <c r="ERT177" s="666"/>
      <c r="ERU177" s="666"/>
      <c r="ERV177" s="666"/>
      <c r="ERW177" s="666"/>
      <c r="ERX177" s="666"/>
      <c r="ERY177" s="666"/>
      <c r="ERZ177" s="666"/>
      <c r="ESA177" s="666"/>
      <c r="ESB177" s="666"/>
      <c r="ESC177" s="666"/>
      <c r="ESD177" s="666"/>
      <c r="ESE177" s="666"/>
      <c r="ESF177" s="666"/>
      <c r="ESG177" s="666"/>
      <c r="ESH177" s="666"/>
      <c r="ESI177" s="666"/>
      <c r="ESJ177" s="666"/>
      <c r="ESK177" s="666"/>
      <c r="ESL177" s="666"/>
      <c r="ESM177" s="666"/>
      <c r="ESN177" s="666"/>
      <c r="ESO177" s="666"/>
      <c r="ESP177" s="666"/>
      <c r="ESQ177" s="666"/>
      <c r="ESR177" s="666"/>
      <c r="ESS177" s="666"/>
      <c r="EST177" s="666"/>
      <c r="ESU177" s="666"/>
      <c r="ESV177" s="666"/>
      <c r="ESW177" s="666"/>
      <c r="ESX177" s="666"/>
      <c r="ESY177" s="666"/>
      <c r="ESZ177" s="666"/>
      <c r="ETA177" s="666"/>
      <c r="ETB177" s="666"/>
      <c r="ETC177" s="666"/>
      <c r="ETD177" s="666"/>
      <c r="ETE177" s="666"/>
      <c r="ETF177" s="666"/>
      <c r="ETG177" s="666"/>
      <c r="ETH177" s="666"/>
      <c r="ETI177" s="666"/>
      <c r="ETJ177" s="666"/>
      <c r="ETK177" s="666"/>
      <c r="ETL177" s="666"/>
      <c r="ETM177" s="666"/>
      <c r="ETN177" s="666"/>
      <c r="ETO177" s="666"/>
      <c r="ETP177" s="666"/>
      <c r="ETQ177" s="666"/>
      <c r="ETR177" s="666"/>
      <c r="ETS177" s="666"/>
      <c r="ETT177" s="666"/>
      <c r="ETU177" s="666"/>
      <c r="ETV177" s="666"/>
      <c r="ETW177" s="666"/>
      <c r="ETX177" s="666"/>
      <c r="ETY177" s="666"/>
      <c r="ETZ177" s="666"/>
      <c r="EUA177" s="666"/>
      <c r="EUB177" s="666"/>
      <c r="EUC177" s="666"/>
      <c r="EUD177" s="666"/>
      <c r="EUE177" s="666"/>
      <c r="EUF177" s="666"/>
      <c r="EUG177" s="666"/>
      <c r="EUH177" s="666"/>
      <c r="EUI177" s="666"/>
      <c r="EUJ177" s="666"/>
      <c r="EUK177" s="666"/>
      <c r="EUL177" s="666"/>
      <c r="EUM177" s="666"/>
      <c r="EUN177" s="666"/>
      <c r="EUO177" s="666"/>
      <c r="EUP177" s="666"/>
      <c r="EUQ177" s="666"/>
      <c r="EUR177" s="666"/>
      <c r="EUS177" s="666"/>
      <c r="EUT177" s="666"/>
      <c r="EUU177" s="666"/>
      <c r="EUV177" s="666"/>
      <c r="EUW177" s="666"/>
      <c r="EUX177" s="666"/>
      <c r="EUY177" s="666"/>
      <c r="EUZ177" s="666"/>
      <c r="EVA177" s="666"/>
      <c r="EVB177" s="666"/>
      <c r="EVC177" s="666"/>
      <c r="EVD177" s="666"/>
      <c r="EVE177" s="666"/>
      <c r="EVF177" s="666"/>
      <c r="EVG177" s="666"/>
      <c r="EVH177" s="666"/>
      <c r="EVI177" s="666"/>
      <c r="EVJ177" s="666"/>
      <c r="EVK177" s="666"/>
      <c r="EVL177" s="666"/>
      <c r="EVM177" s="666"/>
      <c r="EVN177" s="666"/>
      <c r="EVO177" s="666"/>
      <c r="EVP177" s="666"/>
      <c r="EVQ177" s="666"/>
      <c r="EVR177" s="666"/>
      <c r="EVS177" s="666"/>
      <c r="EVT177" s="666"/>
      <c r="EVU177" s="666"/>
      <c r="EVV177" s="666"/>
      <c r="EVW177" s="666"/>
      <c r="EVX177" s="666"/>
      <c r="EVY177" s="666"/>
      <c r="EVZ177" s="666"/>
      <c r="EWA177" s="666"/>
      <c r="EWB177" s="666"/>
      <c r="EWC177" s="666"/>
      <c r="EWD177" s="666"/>
      <c r="EWE177" s="666"/>
      <c r="EWF177" s="666"/>
      <c r="EWG177" s="666"/>
      <c r="EWH177" s="666"/>
      <c r="EWI177" s="666"/>
      <c r="EWJ177" s="666"/>
      <c r="EWK177" s="666"/>
      <c r="EWL177" s="666"/>
      <c r="EWM177" s="666"/>
      <c r="EWN177" s="666"/>
      <c r="EWO177" s="666"/>
      <c r="EWP177" s="666"/>
      <c r="EWQ177" s="666"/>
      <c r="EWR177" s="666"/>
      <c r="EWS177" s="666"/>
      <c r="EWT177" s="666"/>
      <c r="EWU177" s="666"/>
      <c r="EWV177" s="666"/>
      <c r="EWW177" s="666"/>
      <c r="EWX177" s="666"/>
      <c r="EWY177" s="666"/>
      <c r="EWZ177" s="666"/>
      <c r="EXA177" s="666"/>
      <c r="EXB177" s="666"/>
      <c r="EXC177" s="666"/>
      <c r="EXD177" s="666"/>
      <c r="EXE177" s="666"/>
      <c r="EXF177" s="666"/>
      <c r="EXG177" s="666"/>
      <c r="EXH177" s="666"/>
      <c r="EXI177" s="666"/>
      <c r="EXJ177" s="666"/>
      <c r="EXK177" s="666"/>
      <c r="EXL177" s="666"/>
      <c r="EXM177" s="666"/>
      <c r="EXN177" s="666"/>
      <c r="EXO177" s="666"/>
      <c r="EXP177" s="666"/>
      <c r="EXQ177" s="666"/>
      <c r="EXR177" s="666"/>
      <c r="EXS177" s="666"/>
      <c r="EXT177" s="666"/>
      <c r="EXU177" s="666"/>
      <c r="EXV177" s="666"/>
      <c r="EXW177" s="666"/>
      <c r="EXX177" s="666"/>
      <c r="EXY177" s="666"/>
      <c r="EXZ177" s="666"/>
      <c r="EYA177" s="666"/>
      <c r="EYB177" s="666"/>
      <c r="EYC177" s="666"/>
      <c r="EYD177" s="666"/>
      <c r="EYE177" s="666"/>
      <c r="EYF177" s="666"/>
      <c r="EYG177" s="666"/>
      <c r="EYH177" s="666"/>
      <c r="EYI177" s="666"/>
      <c r="EYJ177" s="666"/>
      <c r="EYK177" s="666"/>
      <c r="EYL177" s="666"/>
      <c r="EYM177" s="666"/>
      <c r="EYN177" s="666"/>
      <c r="EYO177" s="666"/>
      <c r="EYP177" s="666"/>
      <c r="EYQ177" s="666"/>
      <c r="EYR177" s="666"/>
      <c r="EYS177" s="666"/>
      <c r="EYT177" s="666"/>
      <c r="EYU177" s="666"/>
      <c r="EYV177" s="666"/>
      <c r="EYW177" s="666"/>
      <c r="EYX177" s="666"/>
      <c r="EYY177" s="666"/>
      <c r="EYZ177" s="666"/>
      <c r="EZA177" s="666"/>
      <c r="EZB177" s="666"/>
      <c r="EZC177" s="666"/>
      <c r="EZD177" s="666"/>
      <c r="EZE177" s="666"/>
      <c r="EZF177" s="666"/>
      <c r="EZG177" s="666"/>
      <c r="EZH177" s="666"/>
      <c r="EZI177" s="666"/>
      <c r="EZJ177" s="666"/>
      <c r="EZK177" s="666"/>
      <c r="EZL177" s="666"/>
      <c r="EZM177" s="666"/>
      <c r="EZN177" s="666"/>
      <c r="EZO177" s="666"/>
      <c r="EZP177" s="666"/>
      <c r="EZQ177" s="666"/>
      <c r="EZR177" s="666"/>
      <c r="EZS177" s="666"/>
      <c r="EZT177" s="666"/>
      <c r="EZU177" s="666"/>
      <c r="EZV177" s="666"/>
      <c r="EZW177" s="666"/>
      <c r="EZX177" s="666"/>
      <c r="EZY177" s="666"/>
      <c r="EZZ177" s="666"/>
      <c r="FAA177" s="666"/>
      <c r="FAB177" s="666"/>
      <c r="FAC177" s="666"/>
      <c r="FAD177" s="666"/>
      <c r="FAE177" s="666"/>
      <c r="FAF177" s="666"/>
      <c r="FAG177" s="666"/>
      <c r="FAH177" s="666"/>
      <c r="FAI177" s="666"/>
      <c r="FAJ177" s="666"/>
      <c r="FAK177" s="666"/>
      <c r="FAL177" s="666"/>
      <c r="FAM177" s="666"/>
      <c r="FAN177" s="666"/>
      <c r="FAO177" s="666"/>
      <c r="FAP177" s="666"/>
      <c r="FAQ177" s="666"/>
      <c r="FAR177" s="666"/>
      <c r="FAS177" s="666"/>
      <c r="FAT177" s="666"/>
      <c r="FAU177" s="666"/>
      <c r="FAV177" s="666"/>
      <c r="FAW177" s="666"/>
      <c r="FAX177" s="666"/>
      <c r="FAY177" s="666"/>
      <c r="FAZ177" s="666"/>
      <c r="FBA177" s="666"/>
      <c r="FBB177" s="666"/>
      <c r="FBC177" s="666"/>
      <c r="FBD177" s="666"/>
      <c r="FBE177" s="666"/>
      <c r="FBF177" s="666"/>
      <c r="FBG177" s="666"/>
      <c r="FBH177" s="666"/>
      <c r="FBI177" s="666"/>
      <c r="FBJ177" s="666"/>
      <c r="FBK177" s="666"/>
      <c r="FBL177" s="666"/>
      <c r="FBM177" s="666"/>
      <c r="FBN177" s="666"/>
      <c r="FBO177" s="666"/>
      <c r="FBP177" s="666"/>
      <c r="FBQ177" s="666"/>
      <c r="FBR177" s="666"/>
      <c r="FBS177" s="666"/>
      <c r="FBT177" s="666"/>
      <c r="FBU177" s="666"/>
      <c r="FBV177" s="666"/>
      <c r="FBW177" s="666"/>
      <c r="FBX177" s="666"/>
      <c r="FBY177" s="666"/>
      <c r="FBZ177" s="666"/>
      <c r="FCA177" s="666"/>
      <c r="FCB177" s="666"/>
      <c r="FCC177" s="666"/>
      <c r="FCD177" s="666"/>
      <c r="FCE177" s="666"/>
      <c r="FCF177" s="666"/>
      <c r="FCG177" s="666"/>
      <c r="FCH177" s="666"/>
      <c r="FCI177" s="666"/>
      <c r="FCJ177" s="666"/>
      <c r="FCK177" s="666"/>
      <c r="FCL177" s="666"/>
      <c r="FCM177" s="666"/>
      <c r="FCN177" s="666"/>
      <c r="FCO177" s="666"/>
      <c r="FCP177" s="666"/>
      <c r="FCQ177" s="666"/>
      <c r="FCR177" s="666"/>
      <c r="FCS177" s="666"/>
      <c r="FCT177" s="666"/>
      <c r="FCU177" s="666"/>
      <c r="FCV177" s="666"/>
      <c r="FCW177" s="666"/>
      <c r="FCX177" s="666"/>
      <c r="FCY177" s="666"/>
      <c r="FCZ177" s="666"/>
      <c r="FDA177" s="666"/>
      <c r="FDB177" s="666"/>
      <c r="FDC177" s="666"/>
      <c r="FDD177" s="666"/>
      <c r="FDE177" s="666"/>
      <c r="FDF177" s="666"/>
      <c r="FDG177" s="666"/>
      <c r="FDH177" s="666"/>
      <c r="FDI177" s="666"/>
      <c r="FDJ177" s="666"/>
      <c r="FDK177" s="666"/>
      <c r="FDL177" s="666"/>
      <c r="FDM177" s="666"/>
      <c r="FDN177" s="666"/>
      <c r="FDO177" s="666"/>
      <c r="FDP177" s="666"/>
      <c r="FDQ177" s="666"/>
      <c r="FDR177" s="666"/>
      <c r="FDS177" s="666"/>
      <c r="FDT177" s="666"/>
      <c r="FDU177" s="666"/>
      <c r="FDV177" s="666"/>
      <c r="FDW177" s="666"/>
      <c r="FDX177" s="666"/>
      <c r="FDY177" s="666"/>
      <c r="FDZ177" s="666"/>
      <c r="FEA177" s="666"/>
      <c r="FEB177" s="666"/>
      <c r="FEC177" s="666"/>
      <c r="FED177" s="666"/>
      <c r="FEE177" s="666"/>
      <c r="FEF177" s="666"/>
      <c r="FEG177" s="666"/>
      <c r="FEH177" s="666"/>
      <c r="FEI177" s="666"/>
      <c r="FEJ177" s="666"/>
      <c r="FEK177" s="666"/>
      <c r="FEL177" s="666"/>
      <c r="FEM177" s="666"/>
      <c r="FEN177" s="666"/>
      <c r="FEO177" s="666"/>
      <c r="FEP177" s="666"/>
      <c r="FEQ177" s="666"/>
      <c r="FER177" s="666"/>
      <c r="FES177" s="666"/>
      <c r="FET177" s="666"/>
      <c r="FEU177" s="666"/>
      <c r="FEV177" s="666"/>
      <c r="FEW177" s="666"/>
      <c r="FEX177" s="666"/>
      <c r="FEY177" s="666"/>
      <c r="FEZ177" s="666"/>
      <c r="FFA177" s="666"/>
      <c r="FFB177" s="666"/>
      <c r="FFC177" s="666"/>
      <c r="FFD177" s="666"/>
      <c r="FFE177" s="666"/>
      <c r="FFF177" s="666"/>
      <c r="FFG177" s="666"/>
      <c r="FFH177" s="666"/>
      <c r="FFI177" s="666"/>
      <c r="FFJ177" s="666"/>
      <c r="FFK177" s="666"/>
      <c r="FFL177" s="666"/>
      <c r="FFM177" s="666"/>
      <c r="FFN177" s="666"/>
      <c r="FFO177" s="666"/>
      <c r="FFP177" s="666"/>
      <c r="FFQ177" s="666"/>
      <c r="FFR177" s="666"/>
      <c r="FFS177" s="666"/>
      <c r="FFT177" s="666"/>
      <c r="FFU177" s="666"/>
      <c r="FFV177" s="666"/>
      <c r="FFW177" s="666"/>
      <c r="FFX177" s="666"/>
      <c r="FFY177" s="666"/>
      <c r="FFZ177" s="666"/>
      <c r="FGA177" s="666"/>
      <c r="FGB177" s="666"/>
      <c r="FGC177" s="666"/>
      <c r="FGD177" s="666"/>
      <c r="FGE177" s="666"/>
      <c r="FGF177" s="666"/>
      <c r="FGG177" s="666"/>
      <c r="FGH177" s="666"/>
      <c r="FGI177" s="666"/>
      <c r="FGJ177" s="666"/>
      <c r="FGK177" s="666"/>
      <c r="FGL177" s="666"/>
      <c r="FGM177" s="666"/>
      <c r="FGN177" s="666"/>
      <c r="FGO177" s="666"/>
      <c r="FGP177" s="666"/>
      <c r="FGQ177" s="666"/>
      <c r="FGR177" s="666"/>
      <c r="FGS177" s="666"/>
      <c r="FGT177" s="666"/>
      <c r="FGU177" s="666"/>
      <c r="FGV177" s="666"/>
      <c r="FGW177" s="666"/>
      <c r="FGX177" s="666"/>
      <c r="FGY177" s="666"/>
      <c r="FGZ177" s="666"/>
      <c r="FHA177" s="666"/>
      <c r="FHB177" s="666"/>
      <c r="FHC177" s="666"/>
      <c r="FHD177" s="666"/>
      <c r="FHE177" s="666"/>
      <c r="FHF177" s="666"/>
      <c r="FHG177" s="666"/>
      <c r="FHH177" s="666"/>
      <c r="FHI177" s="666"/>
      <c r="FHJ177" s="666"/>
      <c r="FHK177" s="666"/>
      <c r="FHL177" s="666"/>
      <c r="FHM177" s="666"/>
      <c r="FHN177" s="666"/>
      <c r="FHO177" s="666"/>
      <c r="FHP177" s="666"/>
      <c r="FHQ177" s="666"/>
      <c r="FHR177" s="666"/>
      <c r="FHS177" s="666"/>
      <c r="FHT177" s="666"/>
      <c r="FHU177" s="666"/>
      <c r="FHV177" s="666"/>
      <c r="FHW177" s="666"/>
      <c r="FHX177" s="666"/>
      <c r="FHY177" s="666"/>
      <c r="FHZ177" s="666"/>
      <c r="FIA177" s="666"/>
      <c r="FIB177" s="666"/>
      <c r="FIC177" s="666"/>
      <c r="FID177" s="666"/>
      <c r="FIE177" s="666"/>
      <c r="FIF177" s="666"/>
      <c r="FIG177" s="666"/>
      <c r="FIH177" s="666"/>
      <c r="FII177" s="666"/>
      <c r="FIJ177" s="666"/>
      <c r="FIK177" s="666"/>
      <c r="FIL177" s="666"/>
      <c r="FIM177" s="666"/>
      <c r="FIN177" s="666"/>
      <c r="FIO177" s="666"/>
      <c r="FIP177" s="666"/>
      <c r="FIQ177" s="666"/>
      <c r="FIR177" s="666"/>
      <c r="FIS177" s="666"/>
      <c r="FIT177" s="666"/>
      <c r="FIU177" s="666"/>
      <c r="FIV177" s="666"/>
      <c r="FIW177" s="666"/>
      <c r="FIX177" s="666"/>
      <c r="FIY177" s="666"/>
      <c r="FIZ177" s="666"/>
      <c r="FJA177" s="666"/>
      <c r="FJB177" s="666"/>
      <c r="FJC177" s="666"/>
      <c r="FJD177" s="666"/>
      <c r="FJE177" s="666"/>
      <c r="FJF177" s="666"/>
      <c r="FJG177" s="666"/>
      <c r="FJH177" s="666"/>
      <c r="FJI177" s="666"/>
      <c r="FJJ177" s="666"/>
      <c r="FJK177" s="666"/>
      <c r="FJL177" s="666"/>
      <c r="FJM177" s="666"/>
      <c r="FJN177" s="666"/>
      <c r="FJO177" s="666"/>
      <c r="FJP177" s="666"/>
      <c r="FJQ177" s="666"/>
      <c r="FJR177" s="666"/>
      <c r="FJS177" s="666"/>
      <c r="FJT177" s="666"/>
      <c r="FJU177" s="666"/>
      <c r="FJV177" s="666"/>
      <c r="FJW177" s="666"/>
      <c r="FJX177" s="666"/>
      <c r="FJY177" s="666"/>
      <c r="FJZ177" s="666"/>
      <c r="FKA177" s="666"/>
      <c r="FKB177" s="666"/>
      <c r="FKC177" s="666"/>
      <c r="FKD177" s="666"/>
      <c r="FKE177" s="666"/>
      <c r="FKF177" s="666"/>
      <c r="FKG177" s="666"/>
      <c r="FKH177" s="666"/>
      <c r="FKI177" s="666"/>
      <c r="FKJ177" s="666"/>
      <c r="FKK177" s="666"/>
      <c r="FKL177" s="666"/>
      <c r="FKM177" s="666"/>
      <c r="FKN177" s="666"/>
      <c r="FKO177" s="666"/>
      <c r="FKP177" s="666"/>
      <c r="FKQ177" s="666"/>
      <c r="FKR177" s="666"/>
      <c r="FKS177" s="666"/>
      <c r="FKT177" s="666"/>
      <c r="FKU177" s="666"/>
      <c r="FKV177" s="666"/>
      <c r="FKW177" s="666"/>
      <c r="FKX177" s="666"/>
      <c r="FKY177" s="666"/>
      <c r="FKZ177" s="666"/>
      <c r="FLA177" s="666"/>
      <c r="FLB177" s="666"/>
      <c r="FLC177" s="666"/>
      <c r="FLD177" s="666"/>
      <c r="FLE177" s="666"/>
      <c r="FLF177" s="666"/>
      <c r="FLG177" s="666"/>
      <c r="FLH177" s="666"/>
      <c r="FLI177" s="666"/>
      <c r="FLJ177" s="666"/>
      <c r="FLK177" s="666"/>
      <c r="FLL177" s="666"/>
      <c r="FLM177" s="666"/>
      <c r="FLN177" s="666"/>
      <c r="FLO177" s="666"/>
      <c r="FLP177" s="666"/>
      <c r="FLQ177" s="666"/>
      <c r="FLR177" s="666"/>
      <c r="FLS177" s="666"/>
      <c r="FLT177" s="666"/>
      <c r="FLU177" s="666"/>
      <c r="FLV177" s="666"/>
      <c r="FLW177" s="666"/>
      <c r="FLX177" s="666"/>
      <c r="FLY177" s="666"/>
      <c r="FLZ177" s="666"/>
      <c r="FMA177" s="666"/>
      <c r="FMB177" s="666"/>
      <c r="FMC177" s="666"/>
      <c r="FMD177" s="666"/>
      <c r="FME177" s="666"/>
      <c r="FMF177" s="666"/>
      <c r="FMG177" s="666"/>
      <c r="FMH177" s="666"/>
      <c r="FMI177" s="666"/>
      <c r="FMJ177" s="666"/>
      <c r="FMK177" s="666"/>
      <c r="FML177" s="666"/>
      <c r="FMM177" s="666"/>
      <c r="FMN177" s="666"/>
      <c r="FMO177" s="666"/>
      <c r="FMP177" s="666"/>
      <c r="FMQ177" s="666"/>
      <c r="FMR177" s="666"/>
      <c r="FMS177" s="666"/>
      <c r="FMT177" s="666"/>
      <c r="FMU177" s="666"/>
      <c r="FMV177" s="666"/>
      <c r="FMW177" s="666"/>
      <c r="FMX177" s="666"/>
      <c r="FMY177" s="666"/>
      <c r="FMZ177" s="666"/>
      <c r="FNA177" s="666"/>
      <c r="FNB177" s="666"/>
      <c r="FNC177" s="666"/>
      <c r="FND177" s="666"/>
      <c r="FNE177" s="666"/>
      <c r="FNF177" s="666"/>
      <c r="FNG177" s="666"/>
      <c r="FNH177" s="666"/>
      <c r="FNI177" s="666"/>
      <c r="FNJ177" s="666"/>
      <c r="FNK177" s="666"/>
      <c r="FNL177" s="666"/>
      <c r="FNM177" s="666"/>
      <c r="FNN177" s="666"/>
      <c r="FNO177" s="666"/>
      <c r="FNP177" s="666"/>
      <c r="FNQ177" s="666"/>
      <c r="FNR177" s="666"/>
      <c r="FNS177" s="666"/>
      <c r="FNT177" s="666"/>
      <c r="FNU177" s="666"/>
      <c r="FNV177" s="666"/>
      <c r="FNW177" s="666"/>
      <c r="FNX177" s="666"/>
      <c r="FNY177" s="666"/>
      <c r="FNZ177" s="666"/>
      <c r="FOA177" s="666"/>
      <c r="FOB177" s="666"/>
      <c r="FOC177" s="666"/>
      <c r="FOD177" s="666"/>
      <c r="FOE177" s="666"/>
      <c r="FOF177" s="666"/>
      <c r="FOG177" s="666"/>
      <c r="FOH177" s="666"/>
      <c r="FOI177" s="666"/>
      <c r="FOJ177" s="666"/>
      <c r="FOK177" s="666"/>
      <c r="FOL177" s="666"/>
      <c r="FOM177" s="666"/>
      <c r="FON177" s="666"/>
      <c r="FOO177" s="666"/>
      <c r="FOP177" s="666"/>
      <c r="FOQ177" s="666"/>
      <c r="FOR177" s="666"/>
      <c r="FOS177" s="666"/>
      <c r="FOT177" s="666"/>
      <c r="FOU177" s="666"/>
      <c r="FOV177" s="666"/>
      <c r="FOW177" s="666"/>
      <c r="FOX177" s="666"/>
      <c r="FOY177" s="666"/>
      <c r="FOZ177" s="666"/>
      <c r="FPA177" s="666"/>
      <c r="FPB177" s="666"/>
      <c r="FPC177" s="666"/>
      <c r="FPD177" s="666"/>
      <c r="FPE177" s="666"/>
      <c r="FPF177" s="666"/>
      <c r="FPG177" s="666"/>
      <c r="FPH177" s="666"/>
      <c r="FPI177" s="666"/>
      <c r="FPJ177" s="666"/>
      <c r="FPK177" s="666"/>
      <c r="FPL177" s="666"/>
      <c r="FPM177" s="666"/>
      <c r="FPN177" s="666"/>
      <c r="FPO177" s="666"/>
      <c r="FPP177" s="666"/>
      <c r="FPQ177" s="666"/>
      <c r="FPR177" s="666"/>
      <c r="FPS177" s="666"/>
      <c r="FPT177" s="666"/>
      <c r="FPU177" s="666"/>
      <c r="FPV177" s="666"/>
      <c r="FPW177" s="666"/>
      <c r="FPX177" s="666"/>
      <c r="FPY177" s="666"/>
      <c r="FPZ177" s="666"/>
      <c r="FQA177" s="666"/>
      <c r="FQB177" s="666"/>
      <c r="FQC177" s="666"/>
      <c r="FQD177" s="666"/>
      <c r="FQE177" s="666"/>
      <c r="FQF177" s="666"/>
      <c r="FQG177" s="666"/>
      <c r="FQH177" s="666"/>
      <c r="FQI177" s="666"/>
      <c r="FQJ177" s="666"/>
      <c r="FQK177" s="666"/>
      <c r="FQL177" s="666"/>
      <c r="FQM177" s="666"/>
      <c r="FQN177" s="666"/>
      <c r="FQO177" s="666"/>
      <c r="FQP177" s="666"/>
      <c r="FQQ177" s="666"/>
      <c r="FQR177" s="666"/>
      <c r="FQS177" s="666"/>
      <c r="FQT177" s="666"/>
      <c r="FQU177" s="666"/>
      <c r="FQV177" s="666"/>
      <c r="FQW177" s="666"/>
      <c r="FQX177" s="666"/>
      <c r="FQY177" s="666"/>
      <c r="FQZ177" s="666"/>
      <c r="FRA177" s="666"/>
      <c r="FRB177" s="666"/>
      <c r="FRC177" s="666"/>
      <c r="FRD177" s="666"/>
      <c r="FRE177" s="666"/>
      <c r="FRF177" s="666"/>
      <c r="FRG177" s="666"/>
      <c r="FRH177" s="666"/>
      <c r="FRI177" s="666"/>
      <c r="FRJ177" s="666"/>
      <c r="FRK177" s="666"/>
      <c r="FRL177" s="666"/>
      <c r="FRM177" s="666"/>
      <c r="FRN177" s="666"/>
      <c r="FRO177" s="666"/>
      <c r="FRP177" s="666"/>
      <c r="FRQ177" s="666"/>
      <c r="FRR177" s="666"/>
      <c r="FRS177" s="666"/>
      <c r="FRT177" s="666"/>
      <c r="FRU177" s="666"/>
      <c r="FRV177" s="666"/>
      <c r="FRW177" s="666"/>
      <c r="FRX177" s="666"/>
      <c r="FRY177" s="666"/>
      <c r="FRZ177" s="666"/>
      <c r="FSA177" s="666"/>
      <c r="FSB177" s="666"/>
      <c r="FSC177" s="666"/>
      <c r="FSD177" s="666"/>
      <c r="FSE177" s="666"/>
      <c r="FSF177" s="666"/>
      <c r="FSG177" s="666"/>
      <c r="FSH177" s="666"/>
      <c r="FSI177" s="666"/>
      <c r="FSJ177" s="666"/>
      <c r="FSK177" s="666"/>
      <c r="FSL177" s="666"/>
      <c r="FSM177" s="666"/>
      <c r="FSN177" s="666"/>
      <c r="FSO177" s="666"/>
      <c r="FSP177" s="666"/>
      <c r="FSQ177" s="666"/>
      <c r="FSR177" s="666"/>
      <c r="FSS177" s="666"/>
      <c r="FST177" s="666"/>
      <c r="FSU177" s="666"/>
      <c r="FSV177" s="666"/>
      <c r="FSW177" s="666"/>
      <c r="FSX177" s="666"/>
      <c r="FSY177" s="666"/>
      <c r="FSZ177" s="666"/>
      <c r="FTA177" s="666"/>
      <c r="FTB177" s="666"/>
      <c r="FTC177" s="666"/>
      <c r="FTD177" s="666"/>
      <c r="FTE177" s="666"/>
      <c r="FTF177" s="666"/>
      <c r="FTG177" s="666"/>
      <c r="FTH177" s="666"/>
      <c r="FTI177" s="666"/>
      <c r="FTJ177" s="666"/>
      <c r="FTK177" s="666"/>
      <c r="FTL177" s="666"/>
      <c r="FTM177" s="666"/>
      <c r="FTN177" s="666"/>
      <c r="FTO177" s="666"/>
      <c r="FTP177" s="666"/>
      <c r="FTQ177" s="666"/>
      <c r="FTR177" s="666"/>
      <c r="FTS177" s="666"/>
      <c r="FTT177" s="666"/>
      <c r="FTU177" s="666"/>
      <c r="FTV177" s="666"/>
      <c r="FTW177" s="666"/>
      <c r="FTX177" s="666"/>
      <c r="FTY177" s="666"/>
      <c r="FTZ177" s="666"/>
      <c r="FUA177" s="666"/>
      <c r="FUB177" s="666"/>
      <c r="FUC177" s="666"/>
      <c r="FUD177" s="666"/>
      <c r="FUE177" s="666"/>
      <c r="FUF177" s="666"/>
      <c r="FUG177" s="666"/>
      <c r="FUH177" s="666"/>
      <c r="FUI177" s="666"/>
      <c r="FUJ177" s="666"/>
      <c r="FUK177" s="666"/>
      <c r="FUL177" s="666"/>
      <c r="FUM177" s="666"/>
      <c r="FUN177" s="666"/>
      <c r="FUO177" s="666"/>
      <c r="FUP177" s="666"/>
      <c r="FUQ177" s="666"/>
      <c r="FUR177" s="666"/>
      <c r="FUS177" s="666"/>
      <c r="FUT177" s="666"/>
      <c r="FUU177" s="666"/>
      <c r="FUV177" s="666"/>
      <c r="FUW177" s="666"/>
      <c r="FUX177" s="666"/>
      <c r="FUY177" s="666"/>
      <c r="FUZ177" s="666"/>
      <c r="FVA177" s="666"/>
      <c r="FVB177" s="666"/>
      <c r="FVC177" s="666"/>
      <c r="FVD177" s="666"/>
      <c r="FVE177" s="666"/>
      <c r="FVF177" s="666"/>
      <c r="FVG177" s="666"/>
      <c r="FVH177" s="666"/>
      <c r="FVI177" s="666"/>
      <c r="FVJ177" s="666"/>
      <c r="FVK177" s="666"/>
      <c r="FVL177" s="666"/>
      <c r="FVM177" s="666"/>
      <c r="FVN177" s="666"/>
      <c r="FVO177" s="666"/>
      <c r="FVP177" s="666"/>
      <c r="FVQ177" s="666"/>
      <c r="FVR177" s="666"/>
      <c r="FVS177" s="666"/>
      <c r="FVT177" s="666"/>
      <c r="FVU177" s="666"/>
      <c r="FVV177" s="666"/>
      <c r="FVW177" s="666"/>
      <c r="FVX177" s="666"/>
      <c r="FVY177" s="666"/>
      <c r="FVZ177" s="666"/>
      <c r="FWA177" s="666"/>
      <c r="FWB177" s="666"/>
      <c r="FWC177" s="666"/>
      <c r="FWD177" s="666"/>
      <c r="FWE177" s="666"/>
      <c r="FWF177" s="666"/>
      <c r="FWG177" s="666"/>
      <c r="FWH177" s="666"/>
      <c r="FWI177" s="666"/>
      <c r="FWJ177" s="666"/>
      <c r="FWK177" s="666"/>
      <c r="FWL177" s="666"/>
      <c r="FWM177" s="666"/>
      <c r="FWN177" s="666"/>
      <c r="FWO177" s="666"/>
      <c r="FWP177" s="666"/>
      <c r="FWQ177" s="666"/>
      <c r="FWR177" s="666"/>
      <c r="FWS177" s="666"/>
      <c r="FWT177" s="666"/>
      <c r="FWU177" s="666"/>
      <c r="FWV177" s="666"/>
      <c r="FWW177" s="666"/>
      <c r="FWX177" s="666"/>
      <c r="FWY177" s="666"/>
      <c r="FWZ177" s="666"/>
      <c r="FXA177" s="666"/>
      <c r="FXB177" s="666"/>
      <c r="FXC177" s="666"/>
      <c r="FXD177" s="666"/>
      <c r="FXE177" s="666"/>
      <c r="FXF177" s="666"/>
      <c r="FXG177" s="666"/>
      <c r="FXH177" s="666"/>
      <c r="FXI177" s="666"/>
      <c r="FXJ177" s="666"/>
      <c r="FXK177" s="666"/>
      <c r="FXL177" s="666"/>
      <c r="FXM177" s="666"/>
      <c r="FXN177" s="666"/>
      <c r="FXO177" s="666"/>
      <c r="FXP177" s="666"/>
      <c r="FXQ177" s="666"/>
      <c r="FXR177" s="666"/>
      <c r="FXS177" s="666"/>
      <c r="FXT177" s="666"/>
      <c r="FXU177" s="666"/>
      <c r="FXV177" s="666"/>
      <c r="FXW177" s="666"/>
      <c r="FXX177" s="666"/>
      <c r="FXY177" s="666"/>
      <c r="FXZ177" s="666"/>
      <c r="FYA177" s="666"/>
      <c r="FYB177" s="666"/>
      <c r="FYC177" s="666"/>
      <c r="FYD177" s="666"/>
      <c r="FYE177" s="666"/>
      <c r="FYF177" s="666"/>
      <c r="FYG177" s="666"/>
      <c r="FYH177" s="666"/>
      <c r="FYI177" s="666"/>
      <c r="FYJ177" s="666"/>
      <c r="FYK177" s="666"/>
      <c r="FYL177" s="666"/>
      <c r="FYM177" s="666"/>
      <c r="FYN177" s="666"/>
      <c r="FYO177" s="666"/>
      <c r="FYP177" s="666"/>
      <c r="FYQ177" s="666"/>
      <c r="FYR177" s="666"/>
      <c r="FYS177" s="666"/>
      <c r="FYT177" s="666"/>
      <c r="FYU177" s="666"/>
      <c r="FYV177" s="666"/>
      <c r="FYW177" s="666"/>
      <c r="FYX177" s="666"/>
      <c r="FYY177" s="666"/>
      <c r="FYZ177" s="666"/>
      <c r="FZA177" s="666"/>
      <c r="FZB177" s="666"/>
      <c r="FZC177" s="666"/>
      <c r="FZD177" s="666"/>
      <c r="FZE177" s="666"/>
      <c r="FZF177" s="666"/>
      <c r="FZG177" s="666"/>
      <c r="FZH177" s="666"/>
      <c r="FZI177" s="666"/>
      <c r="FZJ177" s="666"/>
      <c r="FZK177" s="666"/>
      <c r="FZL177" s="666"/>
      <c r="FZM177" s="666"/>
      <c r="FZN177" s="666"/>
      <c r="FZO177" s="666"/>
      <c r="FZP177" s="666"/>
      <c r="FZQ177" s="666"/>
      <c r="FZR177" s="666"/>
      <c r="FZS177" s="666"/>
      <c r="FZT177" s="666"/>
      <c r="FZU177" s="666"/>
      <c r="FZV177" s="666"/>
      <c r="FZW177" s="666"/>
      <c r="FZX177" s="666"/>
      <c r="FZY177" s="666"/>
      <c r="FZZ177" s="666"/>
      <c r="GAA177" s="666"/>
      <c r="GAB177" s="666"/>
      <c r="GAC177" s="666"/>
      <c r="GAD177" s="666"/>
      <c r="GAE177" s="666"/>
      <c r="GAF177" s="666"/>
      <c r="GAG177" s="666"/>
      <c r="GAH177" s="666"/>
      <c r="GAI177" s="666"/>
      <c r="GAJ177" s="666"/>
      <c r="GAK177" s="666"/>
      <c r="GAL177" s="666"/>
      <c r="GAM177" s="666"/>
      <c r="GAN177" s="666"/>
      <c r="GAO177" s="666"/>
      <c r="GAP177" s="666"/>
      <c r="GAQ177" s="666"/>
      <c r="GAR177" s="666"/>
      <c r="GAS177" s="666"/>
      <c r="GAT177" s="666"/>
      <c r="GAU177" s="666"/>
      <c r="GAV177" s="666"/>
      <c r="GAW177" s="666"/>
      <c r="GAX177" s="666"/>
      <c r="GAY177" s="666"/>
      <c r="GAZ177" s="666"/>
      <c r="GBA177" s="666"/>
      <c r="GBB177" s="666"/>
      <c r="GBC177" s="666"/>
      <c r="GBD177" s="666"/>
      <c r="GBE177" s="666"/>
      <c r="GBF177" s="666"/>
      <c r="GBG177" s="666"/>
      <c r="GBH177" s="666"/>
      <c r="GBI177" s="666"/>
      <c r="GBJ177" s="666"/>
      <c r="GBK177" s="666"/>
      <c r="GBL177" s="666"/>
      <c r="GBM177" s="666"/>
      <c r="GBN177" s="666"/>
      <c r="GBO177" s="666"/>
      <c r="GBP177" s="666"/>
      <c r="GBQ177" s="666"/>
      <c r="GBR177" s="666"/>
      <c r="GBS177" s="666"/>
      <c r="GBT177" s="666"/>
      <c r="GBU177" s="666"/>
      <c r="GBV177" s="666"/>
      <c r="GBW177" s="666"/>
      <c r="GBX177" s="666"/>
      <c r="GBY177" s="666"/>
      <c r="GBZ177" s="666"/>
      <c r="GCA177" s="666"/>
      <c r="GCB177" s="666"/>
      <c r="GCC177" s="666"/>
      <c r="GCD177" s="666"/>
      <c r="GCE177" s="666"/>
      <c r="GCF177" s="666"/>
      <c r="GCG177" s="666"/>
      <c r="GCH177" s="666"/>
      <c r="GCI177" s="666"/>
      <c r="GCJ177" s="666"/>
      <c r="GCK177" s="666"/>
      <c r="GCL177" s="666"/>
      <c r="GCM177" s="666"/>
      <c r="GCN177" s="666"/>
      <c r="GCO177" s="666"/>
      <c r="GCP177" s="666"/>
      <c r="GCQ177" s="666"/>
      <c r="GCR177" s="666"/>
      <c r="GCS177" s="666"/>
      <c r="GCT177" s="666"/>
      <c r="GCU177" s="666"/>
      <c r="GCV177" s="666"/>
      <c r="GCW177" s="666"/>
      <c r="GCX177" s="666"/>
      <c r="GCY177" s="666"/>
      <c r="GCZ177" s="666"/>
      <c r="GDA177" s="666"/>
      <c r="GDB177" s="666"/>
      <c r="GDC177" s="666"/>
      <c r="GDD177" s="666"/>
      <c r="GDE177" s="666"/>
      <c r="GDF177" s="666"/>
      <c r="GDG177" s="666"/>
      <c r="GDH177" s="666"/>
      <c r="GDI177" s="666"/>
      <c r="GDJ177" s="666"/>
      <c r="GDK177" s="666"/>
      <c r="GDL177" s="666"/>
      <c r="GDM177" s="666"/>
      <c r="GDN177" s="666"/>
      <c r="GDO177" s="666"/>
      <c r="GDP177" s="666"/>
      <c r="GDQ177" s="666"/>
      <c r="GDR177" s="666"/>
      <c r="GDS177" s="666"/>
      <c r="GDT177" s="666"/>
      <c r="GDU177" s="666"/>
      <c r="GDV177" s="666"/>
      <c r="GDW177" s="666"/>
      <c r="GDX177" s="666"/>
      <c r="GDY177" s="666"/>
      <c r="GDZ177" s="666"/>
      <c r="GEA177" s="666"/>
      <c r="GEB177" s="666"/>
      <c r="GEC177" s="666"/>
      <c r="GED177" s="666"/>
      <c r="GEE177" s="666"/>
      <c r="GEF177" s="666"/>
      <c r="GEG177" s="666"/>
      <c r="GEH177" s="666"/>
      <c r="GEI177" s="666"/>
      <c r="GEJ177" s="666"/>
      <c r="GEK177" s="666"/>
      <c r="GEL177" s="666"/>
      <c r="GEM177" s="666"/>
      <c r="GEN177" s="666"/>
      <c r="GEO177" s="666"/>
      <c r="GEP177" s="666"/>
      <c r="GEQ177" s="666"/>
      <c r="GER177" s="666"/>
      <c r="GES177" s="666"/>
      <c r="GET177" s="666"/>
      <c r="GEU177" s="666"/>
      <c r="GEV177" s="666"/>
      <c r="GEW177" s="666"/>
      <c r="GEX177" s="666"/>
      <c r="GEY177" s="666"/>
      <c r="GEZ177" s="666"/>
      <c r="GFA177" s="666"/>
      <c r="GFB177" s="666"/>
      <c r="GFC177" s="666"/>
      <c r="GFD177" s="666"/>
      <c r="GFE177" s="666"/>
      <c r="GFF177" s="666"/>
      <c r="GFG177" s="666"/>
      <c r="GFH177" s="666"/>
      <c r="GFI177" s="666"/>
      <c r="GFJ177" s="666"/>
      <c r="GFK177" s="666"/>
      <c r="GFL177" s="666"/>
      <c r="GFM177" s="666"/>
      <c r="GFN177" s="666"/>
      <c r="GFO177" s="666"/>
      <c r="GFP177" s="666"/>
      <c r="GFQ177" s="666"/>
      <c r="GFR177" s="666"/>
      <c r="GFS177" s="666"/>
      <c r="GFT177" s="666"/>
      <c r="GFU177" s="666"/>
      <c r="GFV177" s="666"/>
      <c r="GFW177" s="666"/>
      <c r="GFX177" s="666"/>
      <c r="GFY177" s="666"/>
      <c r="GFZ177" s="666"/>
      <c r="GGA177" s="666"/>
      <c r="GGB177" s="666"/>
      <c r="GGC177" s="666"/>
      <c r="GGD177" s="666"/>
      <c r="GGE177" s="666"/>
      <c r="GGF177" s="666"/>
      <c r="GGG177" s="666"/>
      <c r="GGH177" s="666"/>
      <c r="GGI177" s="666"/>
      <c r="GGJ177" s="666"/>
      <c r="GGK177" s="666"/>
      <c r="GGL177" s="666"/>
      <c r="GGM177" s="666"/>
      <c r="GGN177" s="666"/>
      <c r="GGO177" s="666"/>
      <c r="GGP177" s="666"/>
      <c r="GGQ177" s="666"/>
      <c r="GGR177" s="666"/>
      <c r="GGS177" s="666"/>
      <c r="GGT177" s="666"/>
      <c r="GGU177" s="666"/>
      <c r="GGV177" s="666"/>
      <c r="GGW177" s="666"/>
      <c r="GGX177" s="666"/>
      <c r="GGY177" s="666"/>
      <c r="GGZ177" s="666"/>
      <c r="GHA177" s="666"/>
      <c r="GHB177" s="666"/>
      <c r="GHC177" s="666"/>
      <c r="GHD177" s="666"/>
      <c r="GHE177" s="666"/>
      <c r="GHF177" s="666"/>
      <c r="GHG177" s="666"/>
      <c r="GHH177" s="666"/>
      <c r="GHI177" s="666"/>
      <c r="GHJ177" s="666"/>
      <c r="GHK177" s="666"/>
      <c r="GHL177" s="666"/>
      <c r="GHM177" s="666"/>
      <c r="GHN177" s="666"/>
      <c r="GHO177" s="666"/>
      <c r="GHP177" s="666"/>
      <c r="GHQ177" s="666"/>
      <c r="GHR177" s="666"/>
      <c r="GHS177" s="666"/>
      <c r="GHT177" s="666"/>
      <c r="GHU177" s="666"/>
      <c r="GHV177" s="666"/>
      <c r="GHW177" s="666"/>
      <c r="GHX177" s="666"/>
      <c r="GHY177" s="666"/>
      <c r="GHZ177" s="666"/>
      <c r="GIA177" s="666"/>
      <c r="GIB177" s="666"/>
      <c r="GIC177" s="666"/>
      <c r="GID177" s="666"/>
      <c r="GIE177" s="666"/>
      <c r="GIF177" s="666"/>
      <c r="GIG177" s="666"/>
      <c r="GIH177" s="666"/>
      <c r="GII177" s="666"/>
      <c r="GIJ177" s="666"/>
      <c r="GIK177" s="666"/>
      <c r="GIL177" s="666"/>
      <c r="GIM177" s="666"/>
      <c r="GIN177" s="666"/>
      <c r="GIO177" s="666"/>
      <c r="GIP177" s="666"/>
      <c r="GIQ177" s="666"/>
      <c r="GIR177" s="666"/>
      <c r="GIS177" s="666"/>
      <c r="GIT177" s="666"/>
      <c r="GIU177" s="666"/>
      <c r="GIV177" s="666"/>
      <c r="GIW177" s="666"/>
      <c r="GIX177" s="666"/>
      <c r="GIY177" s="666"/>
      <c r="GIZ177" s="666"/>
      <c r="GJA177" s="666"/>
      <c r="GJB177" s="666"/>
      <c r="GJC177" s="666"/>
      <c r="GJD177" s="666"/>
      <c r="GJE177" s="666"/>
      <c r="GJF177" s="666"/>
      <c r="GJG177" s="666"/>
      <c r="GJH177" s="666"/>
      <c r="GJI177" s="666"/>
      <c r="GJJ177" s="666"/>
      <c r="GJK177" s="666"/>
      <c r="GJL177" s="666"/>
      <c r="GJM177" s="666"/>
      <c r="GJN177" s="666"/>
      <c r="GJO177" s="666"/>
      <c r="GJP177" s="666"/>
      <c r="GJQ177" s="666"/>
      <c r="GJR177" s="666"/>
      <c r="GJS177" s="666"/>
      <c r="GJT177" s="666"/>
      <c r="GJU177" s="666"/>
      <c r="GJV177" s="666"/>
      <c r="GJW177" s="666"/>
      <c r="GJX177" s="666"/>
      <c r="GJY177" s="666"/>
      <c r="GJZ177" s="666"/>
      <c r="GKA177" s="666"/>
      <c r="GKB177" s="666"/>
      <c r="GKC177" s="666"/>
      <c r="GKD177" s="666"/>
      <c r="GKE177" s="666"/>
      <c r="GKF177" s="666"/>
      <c r="GKG177" s="666"/>
      <c r="GKH177" s="666"/>
      <c r="GKI177" s="666"/>
      <c r="GKJ177" s="666"/>
      <c r="GKK177" s="666"/>
      <c r="GKL177" s="666"/>
      <c r="GKM177" s="666"/>
      <c r="GKN177" s="666"/>
      <c r="GKO177" s="666"/>
      <c r="GKP177" s="666"/>
      <c r="GKQ177" s="666"/>
      <c r="GKR177" s="666"/>
      <c r="GKS177" s="666"/>
      <c r="GKT177" s="666"/>
      <c r="GKU177" s="666"/>
      <c r="GKV177" s="666"/>
      <c r="GKW177" s="666"/>
      <c r="GKX177" s="666"/>
      <c r="GKY177" s="666"/>
      <c r="GKZ177" s="666"/>
      <c r="GLA177" s="666"/>
      <c r="GLB177" s="666"/>
      <c r="GLC177" s="666"/>
      <c r="GLD177" s="666"/>
      <c r="GLE177" s="666"/>
      <c r="GLF177" s="666"/>
      <c r="GLG177" s="666"/>
      <c r="GLH177" s="666"/>
      <c r="GLI177" s="666"/>
      <c r="GLJ177" s="666"/>
      <c r="GLK177" s="666"/>
      <c r="GLL177" s="666"/>
      <c r="GLM177" s="666"/>
      <c r="GLN177" s="666"/>
      <c r="GLO177" s="666"/>
      <c r="GLP177" s="666"/>
      <c r="GLQ177" s="666"/>
      <c r="GLR177" s="666"/>
      <c r="GLS177" s="666"/>
      <c r="GLT177" s="666"/>
      <c r="GLU177" s="666"/>
      <c r="GLV177" s="666"/>
      <c r="GLW177" s="666"/>
      <c r="GLX177" s="666"/>
      <c r="GLY177" s="666"/>
      <c r="GLZ177" s="666"/>
      <c r="GMA177" s="666"/>
      <c r="GMB177" s="666"/>
      <c r="GMC177" s="666"/>
      <c r="GMD177" s="666"/>
      <c r="GME177" s="666"/>
      <c r="GMF177" s="666"/>
      <c r="GMG177" s="666"/>
      <c r="GMH177" s="666"/>
      <c r="GMI177" s="666"/>
      <c r="GMJ177" s="666"/>
      <c r="GMK177" s="666"/>
      <c r="GML177" s="666"/>
      <c r="GMM177" s="666"/>
      <c r="GMN177" s="666"/>
      <c r="GMO177" s="666"/>
      <c r="GMP177" s="666"/>
      <c r="GMQ177" s="666"/>
      <c r="GMR177" s="666"/>
      <c r="GMS177" s="666"/>
      <c r="GMT177" s="666"/>
      <c r="GMU177" s="666"/>
      <c r="GMV177" s="666"/>
      <c r="GMW177" s="666"/>
      <c r="GMX177" s="666"/>
      <c r="GMY177" s="666"/>
      <c r="GMZ177" s="666"/>
      <c r="GNA177" s="666"/>
      <c r="GNB177" s="666"/>
      <c r="GNC177" s="666"/>
      <c r="GND177" s="666"/>
      <c r="GNE177" s="666"/>
      <c r="GNF177" s="666"/>
      <c r="GNG177" s="666"/>
      <c r="GNH177" s="666"/>
      <c r="GNI177" s="666"/>
      <c r="GNJ177" s="666"/>
      <c r="GNK177" s="666"/>
      <c r="GNL177" s="666"/>
      <c r="GNM177" s="666"/>
      <c r="GNN177" s="666"/>
      <c r="GNO177" s="666"/>
      <c r="GNP177" s="666"/>
      <c r="GNQ177" s="666"/>
      <c r="GNR177" s="666"/>
      <c r="GNS177" s="666"/>
      <c r="GNT177" s="666"/>
      <c r="GNU177" s="666"/>
      <c r="GNV177" s="666"/>
      <c r="GNW177" s="666"/>
      <c r="GNX177" s="666"/>
      <c r="GNY177" s="666"/>
      <c r="GNZ177" s="666"/>
      <c r="GOA177" s="666"/>
      <c r="GOB177" s="666"/>
      <c r="GOC177" s="666"/>
      <c r="GOD177" s="666"/>
      <c r="GOE177" s="666"/>
      <c r="GOF177" s="666"/>
      <c r="GOG177" s="666"/>
      <c r="GOH177" s="666"/>
      <c r="GOI177" s="666"/>
      <c r="GOJ177" s="666"/>
      <c r="GOK177" s="666"/>
      <c r="GOL177" s="666"/>
      <c r="GOM177" s="666"/>
      <c r="GON177" s="666"/>
      <c r="GOO177" s="666"/>
      <c r="GOP177" s="666"/>
      <c r="GOQ177" s="666"/>
      <c r="GOR177" s="666"/>
      <c r="GOS177" s="666"/>
      <c r="GOT177" s="666"/>
      <c r="GOU177" s="666"/>
      <c r="GOV177" s="666"/>
      <c r="GOW177" s="666"/>
      <c r="GOX177" s="666"/>
      <c r="GOY177" s="666"/>
      <c r="GOZ177" s="666"/>
      <c r="GPA177" s="666"/>
      <c r="GPB177" s="666"/>
      <c r="GPC177" s="666"/>
      <c r="GPD177" s="666"/>
      <c r="GPE177" s="666"/>
      <c r="GPF177" s="666"/>
      <c r="GPG177" s="666"/>
      <c r="GPH177" s="666"/>
      <c r="GPI177" s="666"/>
      <c r="GPJ177" s="666"/>
      <c r="GPK177" s="666"/>
      <c r="GPL177" s="666"/>
      <c r="GPM177" s="666"/>
      <c r="GPN177" s="666"/>
      <c r="GPO177" s="666"/>
      <c r="GPP177" s="666"/>
      <c r="GPQ177" s="666"/>
      <c r="GPR177" s="666"/>
      <c r="GPS177" s="666"/>
      <c r="GPT177" s="666"/>
      <c r="GPU177" s="666"/>
      <c r="GPV177" s="666"/>
      <c r="GPW177" s="666"/>
      <c r="GPX177" s="666"/>
      <c r="GPY177" s="666"/>
      <c r="GPZ177" s="666"/>
      <c r="GQA177" s="666"/>
      <c r="GQB177" s="666"/>
      <c r="GQC177" s="666"/>
      <c r="GQD177" s="666"/>
      <c r="GQE177" s="666"/>
      <c r="GQF177" s="666"/>
      <c r="GQG177" s="666"/>
      <c r="GQH177" s="666"/>
      <c r="GQI177" s="666"/>
      <c r="GQJ177" s="666"/>
      <c r="GQK177" s="666"/>
      <c r="GQL177" s="666"/>
      <c r="GQM177" s="666"/>
      <c r="GQN177" s="666"/>
      <c r="GQO177" s="666"/>
      <c r="GQP177" s="666"/>
      <c r="GQQ177" s="666"/>
      <c r="GQR177" s="666"/>
      <c r="GQS177" s="666"/>
      <c r="GQT177" s="666"/>
      <c r="GQU177" s="666"/>
      <c r="GQV177" s="666"/>
      <c r="GQW177" s="666"/>
      <c r="GQX177" s="666"/>
      <c r="GQY177" s="666"/>
      <c r="GQZ177" s="666"/>
      <c r="GRA177" s="666"/>
      <c r="GRB177" s="666"/>
      <c r="GRC177" s="666"/>
      <c r="GRD177" s="666"/>
      <c r="GRE177" s="666"/>
      <c r="GRF177" s="666"/>
      <c r="GRG177" s="666"/>
      <c r="GRH177" s="666"/>
      <c r="GRI177" s="666"/>
      <c r="GRJ177" s="666"/>
      <c r="GRK177" s="666"/>
      <c r="GRL177" s="666"/>
      <c r="GRM177" s="666"/>
      <c r="GRN177" s="666"/>
      <c r="GRO177" s="666"/>
      <c r="GRP177" s="666"/>
      <c r="GRQ177" s="666"/>
      <c r="GRR177" s="666"/>
      <c r="GRS177" s="666"/>
      <c r="GRT177" s="666"/>
      <c r="GRU177" s="666"/>
      <c r="GRV177" s="666"/>
      <c r="GRW177" s="666"/>
      <c r="GRX177" s="666"/>
      <c r="GRY177" s="666"/>
      <c r="GRZ177" s="666"/>
      <c r="GSA177" s="666"/>
      <c r="GSB177" s="666"/>
      <c r="GSC177" s="666"/>
      <c r="GSD177" s="666"/>
      <c r="GSE177" s="666"/>
      <c r="GSF177" s="666"/>
      <c r="GSG177" s="666"/>
      <c r="GSH177" s="666"/>
      <c r="GSI177" s="666"/>
      <c r="GSJ177" s="666"/>
      <c r="GSK177" s="666"/>
      <c r="GSL177" s="666"/>
      <c r="GSM177" s="666"/>
      <c r="GSN177" s="666"/>
      <c r="GSO177" s="666"/>
      <c r="GSP177" s="666"/>
      <c r="GSQ177" s="666"/>
      <c r="GSR177" s="666"/>
      <c r="GSS177" s="666"/>
      <c r="GST177" s="666"/>
      <c r="GSU177" s="666"/>
      <c r="GSV177" s="666"/>
      <c r="GSW177" s="666"/>
      <c r="GSX177" s="666"/>
      <c r="GSY177" s="666"/>
      <c r="GSZ177" s="666"/>
      <c r="GTA177" s="666"/>
      <c r="GTB177" s="666"/>
      <c r="GTC177" s="666"/>
      <c r="GTD177" s="666"/>
      <c r="GTE177" s="666"/>
      <c r="GTF177" s="666"/>
      <c r="GTG177" s="666"/>
      <c r="GTH177" s="666"/>
      <c r="GTI177" s="666"/>
      <c r="GTJ177" s="666"/>
      <c r="GTK177" s="666"/>
      <c r="GTL177" s="666"/>
      <c r="GTM177" s="666"/>
      <c r="GTN177" s="666"/>
      <c r="GTO177" s="666"/>
      <c r="GTP177" s="666"/>
      <c r="GTQ177" s="666"/>
      <c r="GTR177" s="666"/>
      <c r="GTS177" s="666"/>
      <c r="GTT177" s="666"/>
      <c r="GTU177" s="666"/>
      <c r="GTV177" s="666"/>
      <c r="GTW177" s="666"/>
      <c r="GTX177" s="666"/>
      <c r="GTY177" s="666"/>
      <c r="GTZ177" s="666"/>
      <c r="GUA177" s="666"/>
      <c r="GUB177" s="666"/>
      <c r="GUC177" s="666"/>
      <c r="GUD177" s="666"/>
      <c r="GUE177" s="666"/>
      <c r="GUF177" s="666"/>
      <c r="GUG177" s="666"/>
      <c r="GUH177" s="666"/>
      <c r="GUI177" s="666"/>
      <c r="GUJ177" s="666"/>
      <c r="GUK177" s="666"/>
      <c r="GUL177" s="666"/>
      <c r="GUM177" s="666"/>
      <c r="GUN177" s="666"/>
      <c r="GUO177" s="666"/>
      <c r="GUP177" s="666"/>
      <c r="GUQ177" s="666"/>
      <c r="GUR177" s="666"/>
      <c r="GUS177" s="666"/>
      <c r="GUT177" s="666"/>
      <c r="GUU177" s="666"/>
      <c r="GUV177" s="666"/>
      <c r="GUW177" s="666"/>
      <c r="GUX177" s="666"/>
      <c r="GUY177" s="666"/>
      <c r="GUZ177" s="666"/>
      <c r="GVA177" s="666"/>
      <c r="GVB177" s="666"/>
      <c r="GVC177" s="666"/>
      <c r="GVD177" s="666"/>
      <c r="GVE177" s="666"/>
      <c r="GVF177" s="666"/>
      <c r="GVG177" s="666"/>
      <c r="GVH177" s="666"/>
      <c r="GVI177" s="666"/>
      <c r="GVJ177" s="666"/>
      <c r="GVK177" s="666"/>
      <c r="GVL177" s="666"/>
      <c r="GVM177" s="666"/>
      <c r="GVN177" s="666"/>
      <c r="GVO177" s="666"/>
      <c r="GVP177" s="666"/>
      <c r="GVQ177" s="666"/>
      <c r="GVR177" s="666"/>
      <c r="GVS177" s="666"/>
      <c r="GVT177" s="666"/>
      <c r="GVU177" s="666"/>
      <c r="GVV177" s="666"/>
      <c r="GVW177" s="666"/>
      <c r="GVX177" s="666"/>
      <c r="GVY177" s="666"/>
      <c r="GVZ177" s="666"/>
      <c r="GWA177" s="666"/>
      <c r="GWB177" s="666"/>
      <c r="GWC177" s="666"/>
      <c r="GWD177" s="666"/>
      <c r="GWE177" s="666"/>
      <c r="GWF177" s="666"/>
      <c r="GWG177" s="666"/>
      <c r="GWH177" s="666"/>
      <c r="GWI177" s="666"/>
      <c r="GWJ177" s="666"/>
      <c r="GWK177" s="666"/>
      <c r="GWL177" s="666"/>
      <c r="GWM177" s="666"/>
      <c r="GWN177" s="666"/>
      <c r="GWO177" s="666"/>
      <c r="GWP177" s="666"/>
      <c r="GWQ177" s="666"/>
      <c r="GWR177" s="666"/>
      <c r="GWS177" s="666"/>
      <c r="GWT177" s="666"/>
      <c r="GWU177" s="666"/>
      <c r="GWV177" s="666"/>
      <c r="GWW177" s="666"/>
      <c r="GWX177" s="666"/>
      <c r="GWY177" s="666"/>
      <c r="GWZ177" s="666"/>
      <c r="GXA177" s="666"/>
      <c r="GXB177" s="666"/>
      <c r="GXC177" s="666"/>
      <c r="GXD177" s="666"/>
      <c r="GXE177" s="666"/>
      <c r="GXF177" s="666"/>
      <c r="GXG177" s="666"/>
      <c r="GXH177" s="666"/>
      <c r="GXI177" s="666"/>
      <c r="GXJ177" s="666"/>
      <c r="GXK177" s="666"/>
      <c r="GXL177" s="666"/>
      <c r="GXM177" s="666"/>
      <c r="GXN177" s="666"/>
      <c r="GXO177" s="666"/>
      <c r="GXP177" s="666"/>
      <c r="GXQ177" s="666"/>
      <c r="GXR177" s="666"/>
      <c r="GXS177" s="666"/>
      <c r="GXT177" s="666"/>
      <c r="GXU177" s="666"/>
      <c r="GXV177" s="666"/>
      <c r="GXW177" s="666"/>
      <c r="GXX177" s="666"/>
      <c r="GXY177" s="666"/>
      <c r="GXZ177" s="666"/>
      <c r="GYA177" s="666"/>
      <c r="GYB177" s="666"/>
      <c r="GYC177" s="666"/>
      <c r="GYD177" s="666"/>
      <c r="GYE177" s="666"/>
      <c r="GYF177" s="666"/>
      <c r="GYG177" s="666"/>
      <c r="GYH177" s="666"/>
      <c r="GYI177" s="666"/>
      <c r="GYJ177" s="666"/>
      <c r="GYK177" s="666"/>
      <c r="GYL177" s="666"/>
      <c r="GYM177" s="666"/>
      <c r="GYN177" s="666"/>
      <c r="GYO177" s="666"/>
      <c r="GYP177" s="666"/>
      <c r="GYQ177" s="666"/>
      <c r="GYR177" s="666"/>
      <c r="GYS177" s="666"/>
      <c r="GYT177" s="666"/>
      <c r="GYU177" s="666"/>
      <c r="GYV177" s="666"/>
      <c r="GYW177" s="666"/>
      <c r="GYX177" s="666"/>
      <c r="GYY177" s="666"/>
      <c r="GYZ177" s="666"/>
      <c r="GZA177" s="666"/>
      <c r="GZB177" s="666"/>
      <c r="GZC177" s="666"/>
      <c r="GZD177" s="666"/>
      <c r="GZE177" s="666"/>
      <c r="GZF177" s="666"/>
      <c r="GZG177" s="666"/>
      <c r="GZH177" s="666"/>
      <c r="GZI177" s="666"/>
      <c r="GZJ177" s="666"/>
      <c r="GZK177" s="666"/>
      <c r="GZL177" s="666"/>
      <c r="GZM177" s="666"/>
      <c r="GZN177" s="666"/>
      <c r="GZO177" s="666"/>
      <c r="GZP177" s="666"/>
      <c r="GZQ177" s="666"/>
      <c r="GZR177" s="666"/>
      <c r="GZS177" s="666"/>
      <c r="GZT177" s="666"/>
      <c r="GZU177" s="666"/>
      <c r="GZV177" s="666"/>
      <c r="GZW177" s="666"/>
      <c r="GZX177" s="666"/>
      <c r="GZY177" s="666"/>
      <c r="GZZ177" s="666"/>
      <c r="HAA177" s="666"/>
      <c r="HAB177" s="666"/>
      <c r="HAC177" s="666"/>
      <c r="HAD177" s="666"/>
      <c r="HAE177" s="666"/>
      <c r="HAF177" s="666"/>
      <c r="HAG177" s="666"/>
      <c r="HAH177" s="666"/>
      <c r="HAI177" s="666"/>
      <c r="HAJ177" s="666"/>
      <c r="HAK177" s="666"/>
      <c r="HAL177" s="666"/>
      <c r="HAM177" s="666"/>
      <c r="HAN177" s="666"/>
      <c r="HAO177" s="666"/>
      <c r="HAP177" s="666"/>
      <c r="HAQ177" s="666"/>
      <c r="HAR177" s="666"/>
      <c r="HAS177" s="666"/>
      <c r="HAT177" s="666"/>
      <c r="HAU177" s="666"/>
      <c r="HAV177" s="666"/>
      <c r="HAW177" s="666"/>
      <c r="HAX177" s="666"/>
      <c r="HAY177" s="666"/>
      <c r="HAZ177" s="666"/>
      <c r="HBA177" s="666"/>
      <c r="HBB177" s="666"/>
      <c r="HBC177" s="666"/>
      <c r="HBD177" s="666"/>
      <c r="HBE177" s="666"/>
      <c r="HBF177" s="666"/>
      <c r="HBG177" s="666"/>
      <c r="HBH177" s="666"/>
      <c r="HBI177" s="666"/>
      <c r="HBJ177" s="666"/>
      <c r="HBK177" s="666"/>
      <c r="HBL177" s="666"/>
      <c r="HBM177" s="666"/>
      <c r="HBN177" s="666"/>
      <c r="HBO177" s="666"/>
      <c r="HBP177" s="666"/>
      <c r="HBQ177" s="666"/>
      <c r="HBR177" s="666"/>
      <c r="HBS177" s="666"/>
      <c r="HBT177" s="666"/>
      <c r="HBU177" s="666"/>
      <c r="HBV177" s="666"/>
      <c r="HBW177" s="666"/>
      <c r="HBX177" s="666"/>
      <c r="HBY177" s="666"/>
      <c r="HBZ177" s="666"/>
      <c r="HCA177" s="666"/>
      <c r="HCB177" s="666"/>
      <c r="HCC177" s="666"/>
      <c r="HCD177" s="666"/>
      <c r="HCE177" s="666"/>
      <c r="HCF177" s="666"/>
      <c r="HCG177" s="666"/>
      <c r="HCH177" s="666"/>
      <c r="HCI177" s="666"/>
      <c r="HCJ177" s="666"/>
      <c r="HCK177" s="666"/>
      <c r="HCL177" s="666"/>
      <c r="HCM177" s="666"/>
      <c r="HCN177" s="666"/>
      <c r="HCO177" s="666"/>
      <c r="HCP177" s="666"/>
      <c r="HCQ177" s="666"/>
      <c r="HCR177" s="666"/>
      <c r="HCS177" s="666"/>
      <c r="HCT177" s="666"/>
      <c r="HCU177" s="666"/>
      <c r="HCV177" s="666"/>
      <c r="HCW177" s="666"/>
      <c r="HCX177" s="666"/>
      <c r="HCY177" s="666"/>
      <c r="HCZ177" s="666"/>
      <c r="HDA177" s="666"/>
      <c r="HDB177" s="666"/>
      <c r="HDC177" s="666"/>
      <c r="HDD177" s="666"/>
      <c r="HDE177" s="666"/>
      <c r="HDF177" s="666"/>
      <c r="HDG177" s="666"/>
      <c r="HDH177" s="666"/>
      <c r="HDI177" s="666"/>
      <c r="HDJ177" s="666"/>
      <c r="HDK177" s="666"/>
      <c r="HDL177" s="666"/>
      <c r="HDM177" s="666"/>
      <c r="HDN177" s="666"/>
      <c r="HDO177" s="666"/>
      <c r="HDP177" s="666"/>
      <c r="HDQ177" s="666"/>
      <c r="HDR177" s="666"/>
      <c r="HDS177" s="666"/>
      <c r="HDT177" s="666"/>
      <c r="HDU177" s="666"/>
      <c r="HDV177" s="666"/>
      <c r="HDW177" s="666"/>
      <c r="HDX177" s="666"/>
      <c r="HDY177" s="666"/>
      <c r="HDZ177" s="666"/>
      <c r="HEA177" s="666"/>
      <c r="HEB177" s="666"/>
      <c r="HEC177" s="666"/>
      <c r="HED177" s="666"/>
      <c r="HEE177" s="666"/>
      <c r="HEF177" s="666"/>
      <c r="HEG177" s="666"/>
      <c r="HEH177" s="666"/>
      <c r="HEI177" s="666"/>
      <c r="HEJ177" s="666"/>
      <c r="HEK177" s="666"/>
      <c r="HEL177" s="666"/>
      <c r="HEM177" s="666"/>
      <c r="HEN177" s="666"/>
      <c r="HEO177" s="666"/>
      <c r="HEP177" s="666"/>
      <c r="HEQ177" s="666"/>
      <c r="HER177" s="666"/>
      <c r="HES177" s="666"/>
      <c r="HET177" s="666"/>
      <c r="HEU177" s="666"/>
      <c r="HEV177" s="666"/>
      <c r="HEW177" s="666"/>
      <c r="HEX177" s="666"/>
      <c r="HEY177" s="666"/>
      <c r="HEZ177" s="666"/>
      <c r="HFA177" s="666"/>
      <c r="HFB177" s="666"/>
      <c r="HFC177" s="666"/>
      <c r="HFD177" s="666"/>
      <c r="HFE177" s="666"/>
      <c r="HFF177" s="666"/>
      <c r="HFG177" s="666"/>
      <c r="HFH177" s="666"/>
      <c r="HFI177" s="666"/>
      <c r="HFJ177" s="666"/>
      <c r="HFK177" s="666"/>
      <c r="HFL177" s="666"/>
      <c r="HFM177" s="666"/>
      <c r="HFN177" s="666"/>
      <c r="HFO177" s="666"/>
      <c r="HFP177" s="666"/>
      <c r="HFQ177" s="666"/>
      <c r="HFR177" s="666"/>
      <c r="HFS177" s="666"/>
      <c r="HFT177" s="666"/>
      <c r="HFU177" s="666"/>
      <c r="HFV177" s="666"/>
      <c r="HFW177" s="666"/>
      <c r="HFX177" s="666"/>
      <c r="HFY177" s="666"/>
      <c r="HFZ177" s="666"/>
      <c r="HGA177" s="666"/>
      <c r="HGB177" s="666"/>
      <c r="HGC177" s="666"/>
      <c r="HGD177" s="666"/>
      <c r="HGE177" s="666"/>
      <c r="HGF177" s="666"/>
      <c r="HGG177" s="666"/>
      <c r="HGH177" s="666"/>
      <c r="HGI177" s="666"/>
      <c r="HGJ177" s="666"/>
      <c r="HGK177" s="666"/>
      <c r="HGL177" s="666"/>
      <c r="HGM177" s="666"/>
      <c r="HGN177" s="666"/>
      <c r="HGO177" s="666"/>
      <c r="HGP177" s="666"/>
      <c r="HGQ177" s="666"/>
      <c r="HGR177" s="666"/>
      <c r="HGS177" s="666"/>
      <c r="HGT177" s="666"/>
      <c r="HGU177" s="666"/>
      <c r="HGV177" s="666"/>
      <c r="HGW177" s="666"/>
      <c r="HGX177" s="666"/>
      <c r="HGY177" s="666"/>
      <c r="HGZ177" s="666"/>
      <c r="HHA177" s="666"/>
      <c r="HHB177" s="666"/>
      <c r="HHC177" s="666"/>
      <c r="HHD177" s="666"/>
      <c r="HHE177" s="666"/>
      <c r="HHF177" s="666"/>
      <c r="HHG177" s="666"/>
      <c r="HHH177" s="666"/>
      <c r="HHI177" s="666"/>
      <c r="HHJ177" s="666"/>
      <c r="HHK177" s="666"/>
      <c r="HHL177" s="666"/>
      <c r="HHM177" s="666"/>
      <c r="HHN177" s="666"/>
      <c r="HHO177" s="666"/>
      <c r="HHP177" s="666"/>
      <c r="HHQ177" s="666"/>
      <c r="HHR177" s="666"/>
      <c r="HHS177" s="666"/>
      <c r="HHT177" s="666"/>
      <c r="HHU177" s="666"/>
      <c r="HHV177" s="666"/>
      <c r="HHW177" s="666"/>
      <c r="HHX177" s="666"/>
      <c r="HHY177" s="666"/>
      <c r="HHZ177" s="666"/>
      <c r="HIA177" s="666"/>
      <c r="HIB177" s="666"/>
      <c r="HIC177" s="666"/>
      <c r="HID177" s="666"/>
      <c r="HIE177" s="666"/>
      <c r="HIF177" s="666"/>
      <c r="HIG177" s="666"/>
      <c r="HIH177" s="666"/>
      <c r="HII177" s="666"/>
      <c r="HIJ177" s="666"/>
      <c r="HIK177" s="666"/>
      <c r="HIL177" s="666"/>
      <c r="HIM177" s="666"/>
      <c r="HIN177" s="666"/>
      <c r="HIO177" s="666"/>
      <c r="HIP177" s="666"/>
      <c r="HIQ177" s="666"/>
      <c r="HIR177" s="666"/>
      <c r="HIS177" s="666"/>
      <c r="HIT177" s="666"/>
      <c r="HIU177" s="666"/>
      <c r="HIV177" s="666"/>
      <c r="HIW177" s="666"/>
      <c r="HIX177" s="666"/>
      <c r="HIY177" s="666"/>
      <c r="HIZ177" s="666"/>
      <c r="HJA177" s="666"/>
      <c r="HJB177" s="666"/>
      <c r="HJC177" s="666"/>
      <c r="HJD177" s="666"/>
      <c r="HJE177" s="666"/>
      <c r="HJF177" s="666"/>
      <c r="HJG177" s="666"/>
      <c r="HJH177" s="666"/>
      <c r="HJI177" s="666"/>
      <c r="HJJ177" s="666"/>
      <c r="HJK177" s="666"/>
      <c r="HJL177" s="666"/>
      <c r="HJM177" s="666"/>
      <c r="HJN177" s="666"/>
      <c r="HJO177" s="666"/>
      <c r="HJP177" s="666"/>
      <c r="HJQ177" s="666"/>
      <c r="HJR177" s="666"/>
      <c r="HJS177" s="666"/>
      <c r="HJT177" s="666"/>
      <c r="HJU177" s="666"/>
      <c r="HJV177" s="666"/>
      <c r="HJW177" s="666"/>
      <c r="HJX177" s="666"/>
      <c r="HJY177" s="666"/>
      <c r="HJZ177" s="666"/>
      <c r="HKA177" s="666"/>
      <c r="HKB177" s="666"/>
      <c r="HKC177" s="666"/>
      <c r="HKD177" s="666"/>
      <c r="HKE177" s="666"/>
      <c r="HKF177" s="666"/>
      <c r="HKG177" s="666"/>
      <c r="HKH177" s="666"/>
      <c r="HKI177" s="666"/>
      <c r="HKJ177" s="666"/>
      <c r="HKK177" s="666"/>
      <c r="HKL177" s="666"/>
      <c r="HKM177" s="666"/>
      <c r="HKN177" s="666"/>
      <c r="HKO177" s="666"/>
      <c r="HKP177" s="666"/>
      <c r="HKQ177" s="666"/>
      <c r="HKR177" s="666"/>
      <c r="HKS177" s="666"/>
      <c r="HKT177" s="666"/>
      <c r="HKU177" s="666"/>
      <c r="HKV177" s="666"/>
      <c r="HKW177" s="666"/>
      <c r="HKX177" s="666"/>
      <c r="HKY177" s="666"/>
      <c r="HKZ177" s="666"/>
      <c r="HLA177" s="666"/>
      <c r="HLB177" s="666"/>
      <c r="HLC177" s="666"/>
      <c r="HLD177" s="666"/>
      <c r="HLE177" s="666"/>
      <c r="HLF177" s="666"/>
      <c r="HLG177" s="666"/>
      <c r="HLH177" s="666"/>
      <c r="HLI177" s="666"/>
      <c r="HLJ177" s="666"/>
      <c r="HLK177" s="666"/>
      <c r="HLL177" s="666"/>
      <c r="HLM177" s="666"/>
      <c r="HLN177" s="666"/>
      <c r="HLO177" s="666"/>
      <c r="HLP177" s="666"/>
      <c r="HLQ177" s="666"/>
      <c r="HLR177" s="666"/>
      <c r="HLS177" s="666"/>
      <c r="HLT177" s="666"/>
      <c r="HLU177" s="666"/>
      <c r="HLV177" s="666"/>
      <c r="HLW177" s="666"/>
      <c r="HLX177" s="666"/>
      <c r="HLY177" s="666"/>
      <c r="HLZ177" s="666"/>
      <c r="HMA177" s="666"/>
      <c r="HMB177" s="666"/>
      <c r="HMC177" s="666"/>
      <c r="HMD177" s="666"/>
      <c r="HME177" s="666"/>
      <c r="HMF177" s="666"/>
      <c r="HMG177" s="666"/>
      <c r="HMH177" s="666"/>
      <c r="HMI177" s="666"/>
      <c r="HMJ177" s="666"/>
      <c r="HMK177" s="666"/>
      <c r="HML177" s="666"/>
      <c r="HMM177" s="666"/>
      <c r="HMN177" s="666"/>
      <c r="HMO177" s="666"/>
      <c r="HMP177" s="666"/>
      <c r="HMQ177" s="666"/>
      <c r="HMR177" s="666"/>
      <c r="HMS177" s="666"/>
      <c r="HMT177" s="666"/>
      <c r="HMU177" s="666"/>
      <c r="HMV177" s="666"/>
      <c r="HMW177" s="666"/>
      <c r="HMX177" s="666"/>
      <c r="HMY177" s="666"/>
      <c r="HMZ177" s="666"/>
      <c r="HNA177" s="666"/>
      <c r="HNB177" s="666"/>
      <c r="HNC177" s="666"/>
      <c r="HND177" s="666"/>
      <c r="HNE177" s="666"/>
      <c r="HNF177" s="666"/>
      <c r="HNG177" s="666"/>
      <c r="HNH177" s="666"/>
      <c r="HNI177" s="666"/>
      <c r="HNJ177" s="666"/>
      <c r="HNK177" s="666"/>
      <c r="HNL177" s="666"/>
      <c r="HNM177" s="666"/>
      <c r="HNN177" s="666"/>
      <c r="HNO177" s="666"/>
      <c r="HNP177" s="666"/>
      <c r="HNQ177" s="666"/>
      <c r="HNR177" s="666"/>
      <c r="HNS177" s="666"/>
      <c r="HNT177" s="666"/>
      <c r="HNU177" s="666"/>
      <c r="HNV177" s="666"/>
      <c r="HNW177" s="666"/>
      <c r="HNX177" s="666"/>
      <c r="HNY177" s="666"/>
      <c r="HNZ177" s="666"/>
      <c r="HOA177" s="666"/>
      <c r="HOB177" s="666"/>
      <c r="HOC177" s="666"/>
      <c r="HOD177" s="666"/>
      <c r="HOE177" s="666"/>
      <c r="HOF177" s="666"/>
      <c r="HOG177" s="666"/>
      <c r="HOH177" s="666"/>
      <c r="HOI177" s="666"/>
      <c r="HOJ177" s="666"/>
      <c r="HOK177" s="666"/>
      <c r="HOL177" s="666"/>
      <c r="HOM177" s="666"/>
      <c r="HON177" s="666"/>
      <c r="HOO177" s="666"/>
      <c r="HOP177" s="666"/>
      <c r="HOQ177" s="666"/>
      <c r="HOR177" s="666"/>
      <c r="HOS177" s="666"/>
      <c r="HOT177" s="666"/>
      <c r="HOU177" s="666"/>
      <c r="HOV177" s="666"/>
      <c r="HOW177" s="666"/>
      <c r="HOX177" s="666"/>
      <c r="HOY177" s="666"/>
      <c r="HOZ177" s="666"/>
      <c r="HPA177" s="666"/>
      <c r="HPB177" s="666"/>
      <c r="HPC177" s="666"/>
      <c r="HPD177" s="666"/>
      <c r="HPE177" s="666"/>
      <c r="HPF177" s="666"/>
      <c r="HPG177" s="666"/>
      <c r="HPH177" s="666"/>
      <c r="HPI177" s="666"/>
      <c r="HPJ177" s="666"/>
      <c r="HPK177" s="666"/>
      <c r="HPL177" s="666"/>
      <c r="HPM177" s="666"/>
      <c r="HPN177" s="666"/>
      <c r="HPO177" s="666"/>
      <c r="HPP177" s="666"/>
      <c r="HPQ177" s="666"/>
      <c r="HPR177" s="666"/>
      <c r="HPS177" s="666"/>
      <c r="HPT177" s="666"/>
      <c r="HPU177" s="666"/>
      <c r="HPV177" s="666"/>
      <c r="HPW177" s="666"/>
      <c r="HPX177" s="666"/>
      <c r="HPY177" s="666"/>
      <c r="HPZ177" s="666"/>
      <c r="HQA177" s="666"/>
      <c r="HQB177" s="666"/>
      <c r="HQC177" s="666"/>
      <c r="HQD177" s="666"/>
      <c r="HQE177" s="666"/>
      <c r="HQF177" s="666"/>
      <c r="HQG177" s="666"/>
      <c r="HQH177" s="666"/>
      <c r="HQI177" s="666"/>
      <c r="HQJ177" s="666"/>
      <c r="HQK177" s="666"/>
      <c r="HQL177" s="666"/>
      <c r="HQM177" s="666"/>
      <c r="HQN177" s="666"/>
      <c r="HQO177" s="666"/>
      <c r="HQP177" s="666"/>
      <c r="HQQ177" s="666"/>
      <c r="HQR177" s="666"/>
      <c r="HQS177" s="666"/>
      <c r="HQT177" s="666"/>
      <c r="HQU177" s="666"/>
      <c r="HQV177" s="666"/>
      <c r="HQW177" s="666"/>
      <c r="HQX177" s="666"/>
      <c r="HQY177" s="666"/>
      <c r="HQZ177" s="666"/>
      <c r="HRA177" s="666"/>
      <c r="HRB177" s="666"/>
      <c r="HRC177" s="666"/>
      <c r="HRD177" s="666"/>
      <c r="HRE177" s="666"/>
      <c r="HRF177" s="666"/>
      <c r="HRG177" s="666"/>
      <c r="HRH177" s="666"/>
      <c r="HRI177" s="666"/>
      <c r="HRJ177" s="666"/>
      <c r="HRK177" s="666"/>
      <c r="HRL177" s="666"/>
      <c r="HRM177" s="666"/>
      <c r="HRN177" s="666"/>
      <c r="HRO177" s="666"/>
      <c r="HRP177" s="666"/>
      <c r="HRQ177" s="666"/>
      <c r="HRR177" s="666"/>
      <c r="HRS177" s="666"/>
      <c r="HRT177" s="666"/>
      <c r="HRU177" s="666"/>
      <c r="HRV177" s="666"/>
      <c r="HRW177" s="666"/>
      <c r="HRX177" s="666"/>
      <c r="HRY177" s="666"/>
      <c r="HRZ177" s="666"/>
      <c r="HSA177" s="666"/>
      <c r="HSB177" s="666"/>
      <c r="HSC177" s="666"/>
      <c r="HSD177" s="666"/>
      <c r="HSE177" s="666"/>
      <c r="HSF177" s="666"/>
      <c r="HSG177" s="666"/>
      <c r="HSH177" s="666"/>
      <c r="HSI177" s="666"/>
      <c r="HSJ177" s="666"/>
      <c r="HSK177" s="666"/>
      <c r="HSL177" s="666"/>
      <c r="HSM177" s="666"/>
      <c r="HSN177" s="666"/>
      <c r="HSO177" s="666"/>
      <c r="HSP177" s="666"/>
      <c r="HSQ177" s="666"/>
      <c r="HSR177" s="666"/>
      <c r="HSS177" s="666"/>
      <c r="HST177" s="666"/>
      <c r="HSU177" s="666"/>
      <c r="HSV177" s="666"/>
      <c r="HSW177" s="666"/>
      <c r="HSX177" s="666"/>
      <c r="HSY177" s="666"/>
      <c r="HSZ177" s="666"/>
      <c r="HTA177" s="666"/>
      <c r="HTB177" s="666"/>
      <c r="HTC177" s="666"/>
      <c r="HTD177" s="666"/>
      <c r="HTE177" s="666"/>
      <c r="HTF177" s="666"/>
      <c r="HTG177" s="666"/>
      <c r="HTH177" s="666"/>
      <c r="HTI177" s="666"/>
      <c r="HTJ177" s="666"/>
      <c r="HTK177" s="666"/>
      <c r="HTL177" s="666"/>
      <c r="HTM177" s="666"/>
      <c r="HTN177" s="666"/>
      <c r="HTO177" s="666"/>
      <c r="HTP177" s="666"/>
      <c r="HTQ177" s="666"/>
      <c r="HTR177" s="666"/>
      <c r="HTS177" s="666"/>
      <c r="HTT177" s="666"/>
      <c r="HTU177" s="666"/>
      <c r="HTV177" s="666"/>
      <c r="HTW177" s="666"/>
      <c r="HTX177" s="666"/>
      <c r="HTY177" s="666"/>
      <c r="HTZ177" s="666"/>
      <c r="HUA177" s="666"/>
      <c r="HUB177" s="666"/>
      <c r="HUC177" s="666"/>
      <c r="HUD177" s="666"/>
      <c r="HUE177" s="666"/>
      <c r="HUF177" s="666"/>
      <c r="HUG177" s="666"/>
      <c r="HUH177" s="666"/>
      <c r="HUI177" s="666"/>
      <c r="HUJ177" s="666"/>
      <c r="HUK177" s="666"/>
      <c r="HUL177" s="666"/>
      <c r="HUM177" s="666"/>
      <c r="HUN177" s="666"/>
      <c r="HUO177" s="666"/>
      <c r="HUP177" s="666"/>
      <c r="HUQ177" s="666"/>
      <c r="HUR177" s="666"/>
      <c r="HUS177" s="666"/>
      <c r="HUT177" s="666"/>
      <c r="HUU177" s="666"/>
      <c r="HUV177" s="666"/>
      <c r="HUW177" s="666"/>
      <c r="HUX177" s="666"/>
      <c r="HUY177" s="666"/>
      <c r="HUZ177" s="666"/>
      <c r="HVA177" s="666"/>
      <c r="HVB177" s="666"/>
      <c r="HVC177" s="666"/>
      <c r="HVD177" s="666"/>
      <c r="HVE177" s="666"/>
      <c r="HVF177" s="666"/>
      <c r="HVG177" s="666"/>
      <c r="HVH177" s="666"/>
      <c r="HVI177" s="666"/>
      <c r="HVJ177" s="666"/>
      <c r="HVK177" s="666"/>
      <c r="HVL177" s="666"/>
      <c r="HVM177" s="666"/>
      <c r="HVN177" s="666"/>
      <c r="HVO177" s="666"/>
      <c r="HVP177" s="666"/>
      <c r="HVQ177" s="666"/>
      <c r="HVR177" s="666"/>
      <c r="HVS177" s="666"/>
      <c r="HVT177" s="666"/>
      <c r="HVU177" s="666"/>
      <c r="HVV177" s="666"/>
      <c r="HVW177" s="666"/>
      <c r="HVX177" s="666"/>
      <c r="HVY177" s="666"/>
      <c r="HVZ177" s="666"/>
      <c r="HWA177" s="666"/>
      <c r="HWB177" s="666"/>
      <c r="HWC177" s="666"/>
      <c r="HWD177" s="666"/>
      <c r="HWE177" s="666"/>
      <c r="HWF177" s="666"/>
      <c r="HWG177" s="666"/>
      <c r="HWH177" s="666"/>
      <c r="HWI177" s="666"/>
      <c r="HWJ177" s="666"/>
      <c r="HWK177" s="666"/>
      <c r="HWL177" s="666"/>
      <c r="HWM177" s="666"/>
      <c r="HWN177" s="666"/>
      <c r="HWO177" s="666"/>
      <c r="HWP177" s="666"/>
      <c r="HWQ177" s="666"/>
      <c r="HWR177" s="666"/>
      <c r="HWS177" s="666"/>
      <c r="HWT177" s="666"/>
      <c r="HWU177" s="666"/>
      <c r="HWV177" s="666"/>
      <c r="HWW177" s="666"/>
      <c r="HWX177" s="666"/>
      <c r="HWY177" s="666"/>
      <c r="HWZ177" s="666"/>
      <c r="HXA177" s="666"/>
      <c r="HXB177" s="666"/>
      <c r="HXC177" s="666"/>
      <c r="HXD177" s="666"/>
      <c r="HXE177" s="666"/>
      <c r="HXF177" s="666"/>
      <c r="HXG177" s="666"/>
      <c r="HXH177" s="666"/>
      <c r="HXI177" s="666"/>
      <c r="HXJ177" s="666"/>
      <c r="HXK177" s="666"/>
      <c r="HXL177" s="666"/>
      <c r="HXM177" s="666"/>
      <c r="HXN177" s="666"/>
      <c r="HXO177" s="666"/>
      <c r="HXP177" s="666"/>
      <c r="HXQ177" s="666"/>
      <c r="HXR177" s="666"/>
      <c r="HXS177" s="666"/>
      <c r="HXT177" s="666"/>
      <c r="HXU177" s="666"/>
      <c r="HXV177" s="666"/>
      <c r="HXW177" s="666"/>
      <c r="HXX177" s="666"/>
      <c r="HXY177" s="666"/>
      <c r="HXZ177" s="666"/>
      <c r="HYA177" s="666"/>
      <c r="HYB177" s="666"/>
      <c r="HYC177" s="666"/>
      <c r="HYD177" s="666"/>
      <c r="HYE177" s="666"/>
      <c r="HYF177" s="666"/>
      <c r="HYG177" s="666"/>
      <c r="HYH177" s="666"/>
      <c r="HYI177" s="666"/>
      <c r="HYJ177" s="666"/>
      <c r="HYK177" s="666"/>
      <c r="HYL177" s="666"/>
      <c r="HYM177" s="666"/>
      <c r="HYN177" s="666"/>
      <c r="HYO177" s="666"/>
      <c r="HYP177" s="666"/>
      <c r="HYQ177" s="666"/>
      <c r="HYR177" s="666"/>
      <c r="HYS177" s="666"/>
      <c r="HYT177" s="666"/>
      <c r="HYU177" s="666"/>
      <c r="HYV177" s="666"/>
      <c r="HYW177" s="666"/>
      <c r="HYX177" s="666"/>
      <c r="HYY177" s="666"/>
      <c r="HYZ177" s="666"/>
      <c r="HZA177" s="666"/>
      <c r="HZB177" s="666"/>
      <c r="HZC177" s="666"/>
      <c r="HZD177" s="666"/>
      <c r="HZE177" s="666"/>
      <c r="HZF177" s="666"/>
      <c r="HZG177" s="666"/>
      <c r="HZH177" s="666"/>
      <c r="HZI177" s="666"/>
      <c r="HZJ177" s="666"/>
      <c r="HZK177" s="666"/>
      <c r="HZL177" s="666"/>
      <c r="HZM177" s="666"/>
      <c r="HZN177" s="666"/>
      <c r="HZO177" s="666"/>
      <c r="HZP177" s="666"/>
      <c r="HZQ177" s="666"/>
      <c r="HZR177" s="666"/>
      <c r="HZS177" s="666"/>
      <c r="HZT177" s="666"/>
      <c r="HZU177" s="666"/>
      <c r="HZV177" s="666"/>
      <c r="HZW177" s="666"/>
      <c r="HZX177" s="666"/>
      <c r="HZY177" s="666"/>
      <c r="HZZ177" s="666"/>
      <c r="IAA177" s="666"/>
      <c r="IAB177" s="666"/>
      <c r="IAC177" s="666"/>
      <c r="IAD177" s="666"/>
      <c r="IAE177" s="666"/>
      <c r="IAF177" s="666"/>
      <c r="IAG177" s="666"/>
      <c r="IAH177" s="666"/>
      <c r="IAI177" s="666"/>
      <c r="IAJ177" s="666"/>
      <c r="IAK177" s="666"/>
      <c r="IAL177" s="666"/>
      <c r="IAM177" s="666"/>
      <c r="IAN177" s="666"/>
      <c r="IAO177" s="666"/>
      <c r="IAP177" s="666"/>
      <c r="IAQ177" s="666"/>
      <c r="IAR177" s="666"/>
      <c r="IAS177" s="666"/>
      <c r="IAT177" s="666"/>
      <c r="IAU177" s="666"/>
      <c r="IAV177" s="666"/>
      <c r="IAW177" s="666"/>
      <c r="IAX177" s="666"/>
      <c r="IAY177" s="666"/>
      <c r="IAZ177" s="666"/>
      <c r="IBA177" s="666"/>
      <c r="IBB177" s="666"/>
      <c r="IBC177" s="666"/>
      <c r="IBD177" s="666"/>
      <c r="IBE177" s="666"/>
      <c r="IBF177" s="666"/>
      <c r="IBG177" s="666"/>
      <c r="IBH177" s="666"/>
      <c r="IBI177" s="666"/>
      <c r="IBJ177" s="666"/>
      <c r="IBK177" s="666"/>
      <c r="IBL177" s="666"/>
      <c r="IBM177" s="666"/>
      <c r="IBN177" s="666"/>
      <c r="IBO177" s="666"/>
      <c r="IBP177" s="666"/>
      <c r="IBQ177" s="666"/>
      <c r="IBR177" s="666"/>
      <c r="IBS177" s="666"/>
      <c r="IBT177" s="666"/>
      <c r="IBU177" s="666"/>
      <c r="IBV177" s="666"/>
      <c r="IBW177" s="666"/>
      <c r="IBX177" s="666"/>
      <c r="IBY177" s="666"/>
      <c r="IBZ177" s="666"/>
      <c r="ICA177" s="666"/>
      <c r="ICB177" s="666"/>
      <c r="ICC177" s="666"/>
      <c r="ICD177" s="666"/>
      <c r="ICE177" s="666"/>
      <c r="ICF177" s="666"/>
      <c r="ICG177" s="666"/>
      <c r="ICH177" s="666"/>
      <c r="ICI177" s="666"/>
      <c r="ICJ177" s="666"/>
      <c r="ICK177" s="666"/>
      <c r="ICL177" s="666"/>
      <c r="ICM177" s="666"/>
      <c r="ICN177" s="666"/>
      <c r="ICO177" s="666"/>
      <c r="ICP177" s="666"/>
      <c r="ICQ177" s="666"/>
      <c r="ICR177" s="666"/>
      <c r="ICS177" s="666"/>
      <c r="ICT177" s="666"/>
      <c r="ICU177" s="666"/>
      <c r="ICV177" s="666"/>
      <c r="ICW177" s="666"/>
      <c r="ICX177" s="666"/>
      <c r="ICY177" s="666"/>
      <c r="ICZ177" s="666"/>
      <c r="IDA177" s="666"/>
      <c r="IDB177" s="666"/>
      <c r="IDC177" s="666"/>
      <c r="IDD177" s="666"/>
      <c r="IDE177" s="666"/>
      <c r="IDF177" s="666"/>
      <c r="IDG177" s="666"/>
      <c r="IDH177" s="666"/>
      <c r="IDI177" s="666"/>
      <c r="IDJ177" s="666"/>
      <c r="IDK177" s="666"/>
      <c r="IDL177" s="666"/>
      <c r="IDM177" s="666"/>
      <c r="IDN177" s="666"/>
      <c r="IDO177" s="666"/>
      <c r="IDP177" s="666"/>
      <c r="IDQ177" s="666"/>
      <c r="IDR177" s="666"/>
      <c r="IDS177" s="666"/>
      <c r="IDT177" s="666"/>
      <c r="IDU177" s="666"/>
      <c r="IDV177" s="666"/>
      <c r="IDW177" s="666"/>
      <c r="IDX177" s="666"/>
      <c r="IDY177" s="666"/>
      <c r="IDZ177" s="666"/>
      <c r="IEA177" s="666"/>
      <c r="IEB177" s="666"/>
      <c r="IEC177" s="666"/>
      <c r="IED177" s="666"/>
      <c r="IEE177" s="666"/>
      <c r="IEF177" s="666"/>
      <c r="IEG177" s="666"/>
      <c r="IEH177" s="666"/>
      <c r="IEI177" s="666"/>
      <c r="IEJ177" s="666"/>
      <c r="IEK177" s="666"/>
      <c r="IEL177" s="666"/>
      <c r="IEM177" s="666"/>
      <c r="IEN177" s="666"/>
      <c r="IEO177" s="666"/>
      <c r="IEP177" s="666"/>
      <c r="IEQ177" s="666"/>
      <c r="IER177" s="666"/>
      <c r="IES177" s="666"/>
      <c r="IET177" s="666"/>
      <c r="IEU177" s="666"/>
      <c r="IEV177" s="666"/>
      <c r="IEW177" s="666"/>
      <c r="IEX177" s="666"/>
      <c r="IEY177" s="666"/>
      <c r="IEZ177" s="666"/>
      <c r="IFA177" s="666"/>
      <c r="IFB177" s="666"/>
      <c r="IFC177" s="666"/>
      <c r="IFD177" s="666"/>
      <c r="IFE177" s="666"/>
      <c r="IFF177" s="666"/>
      <c r="IFG177" s="666"/>
      <c r="IFH177" s="666"/>
      <c r="IFI177" s="666"/>
      <c r="IFJ177" s="666"/>
      <c r="IFK177" s="666"/>
      <c r="IFL177" s="666"/>
      <c r="IFM177" s="666"/>
      <c r="IFN177" s="666"/>
      <c r="IFO177" s="666"/>
      <c r="IFP177" s="666"/>
      <c r="IFQ177" s="666"/>
      <c r="IFR177" s="666"/>
      <c r="IFS177" s="666"/>
      <c r="IFT177" s="666"/>
      <c r="IFU177" s="666"/>
      <c r="IFV177" s="666"/>
      <c r="IFW177" s="666"/>
      <c r="IFX177" s="666"/>
      <c r="IFY177" s="666"/>
      <c r="IFZ177" s="666"/>
      <c r="IGA177" s="666"/>
      <c r="IGB177" s="666"/>
      <c r="IGC177" s="666"/>
      <c r="IGD177" s="666"/>
      <c r="IGE177" s="666"/>
      <c r="IGF177" s="666"/>
      <c r="IGG177" s="666"/>
      <c r="IGH177" s="666"/>
      <c r="IGI177" s="666"/>
      <c r="IGJ177" s="666"/>
      <c r="IGK177" s="666"/>
      <c r="IGL177" s="666"/>
      <c r="IGM177" s="666"/>
      <c r="IGN177" s="666"/>
      <c r="IGO177" s="666"/>
      <c r="IGP177" s="666"/>
      <c r="IGQ177" s="666"/>
      <c r="IGR177" s="666"/>
      <c r="IGS177" s="666"/>
      <c r="IGT177" s="666"/>
      <c r="IGU177" s="666"/>
      <c r="IGV177" s="666"/>
      <c r="IGW177" s="666"/>
      <c r="IGX177" s="666"/>
      <c r="IGY177" s="666"/>
      <c r="IGZ177" s="666"/>
      <c r="IHA177" s="666"/>
      <c r="IHB177" s="666"/>
      <c r="IHC177" s="666"/>
      <c r="IHD177" s="666"/>
      <c r="IHE177" s="666"/>
      <c r="IHF177" s="666"/>
      <c r="IHG177" s="666"/>
      <c r="IHH177" s="666"/>
      <c r="IHI177" s="666"/>
      <c r="IHJ177" s="666"/>
      <c r="IHK177" s="666"/>
      <c r="IHL177" s="666"/>
      <c r="IHM177" s="666"/>
      <c r="IHN177" s="666"/>
      <c r="IHO177" s="666"/>
      <c r="IHP177" s="666"/>
      <c r="IHQ177" s="666"/>
      <c r="IHR177" s="666"/>
      <c r="IHS177" s="666"/>
      <c r="IHT177" s="666"/>
      <c r="IHU177" s="666"/>
      <c r="IHV177" s="666"/>
      <c r="IHW177" s="666"/>
      <c r="IHX177" s="666"/>
      <c r="IHY177" s="666"/>
      <c r="IHZ177" s="666"/>
      <c r="IIA177" s="666"/>
      <c r="IIB177" s="666"/>
      <c r="IIC177" s="666"/>
      <c r="IID177" s="666"/>
      <c r="IIE177" s="666"/>
      <c r="IIF177" s="666"/>
      <c r="IIG177" s="666"/>
      <c r="IIH177" s="666"/>
      <c r="III177" s="666"/>
      <c r="IIJ177" s="666"/>
      <c r="IIK177" s="666"/>
      <c r="IIL177" s="666"/>
      <c r="IIM177" s="666"/>
      <c r="IIN177" s="666"/>
      <c r="IIO177" s="666"/>
      <c r="IIP177" s="666"/>
      <c r="IIQ177" s="666"/>
      <c r="IIR177" s="666"/>
      <c r="IIS177" s="666"/>
      <c r="IIT177" s="666"/>
      <c r="IIU177" s="666"/>
      <c r="IIV177" s="666"/>
      <c r="IIW177" s="666"/>
      <c r="IIX177" s="666"/>
      <c r="IIY177" s="666"/>
      <c r="IIZ177" s="666"/>
      <c r="IJA177" s="666"/>
      <c r="IJB177" s="666"/>
      <c r="IJC177" s="666"/>
      <c r="IJD177" s="666"/>
      <c r="IJE177" s="666"/>
      <c r="IJF177" s="666"/>
      <c r="IJG177" s="666"/>
      <c r="IJH177" s="666"/>
      <c r="IJI177" s="666"/>
      <c r="IJJ177" s="666"/>
      <c r="IJK177" s="666"/>
      <c r="IJL177" s="666"/>
      <c r="IJM177" s="666"/>
      <c r="IJN177" s="666"/>
      <c r="IJO177" s="666"/>
      <c r="IJP177" s="666"/>
      <c r="IJQ177" s="666"/>
      <c r="IJR177" s="666"/>
      <c r="IJS177" s="666"/>
      <c r="IJT177" s="666"/>
      <c r="IJU177" s="666"/>
      <c r="IJV177" s="666"/>
      <c r="IJW177" s="666"/>
      <c r="IJX177" s="666"/>
      <c r="IJY177" s="666"/>
      <c r="IJZ177" s="666"/>
      <c r="IKA177" s="666"/>
      <c r="IKB177" s="666"/>
      <c r="IKC177" s="666"/>
      <c r="IKD177" s="666"/>
      <c r="IKE177" s="666"/>
      <c r="IKF177" s="666"/>
      <c r="IKG177" s="666"/>
      <c r="IKH177" s="666"/>
      <c r="IKI177" s="666"/>
      <c r="IKJ177" s="666"/>
      <c r="IKK177" s="666"/>
      <c r="IKL177" s="666"/>
      <c r="IKM177" s="666"/>
      <c r="IKN177" s="666"/>
      <c r="IKO177" s="666"/>
      <c r="IKP177" s="666"/>
      <c r="IKQ177" s="666"/>
      <c r="IKR177" s="666"/>
      <c r="IKS177" s="666"/>
      <c r="IKT177" s="666"/>
      <c r="IKU177" s="666"/>
      <c r="IKV177" s="666"/>
      <c r="IKW177" s="666"/>
      <c r="IKX177" s="666"/>
      <c r="IKY177" s="666"/>
      <c r="IKZ177" s="666"/>
      <c r="ILA177" s="666"/>
      <c r="ILB177" s="666"/>
      <c r="ILC177" s="666"/>
      <c r="ILD177" s="666"/>
      <c r="ILE177" s="666"/>
      <c r="ILF177" s="666"/>
      <c r="ILG177" s="666"/>
      <c r="ILH177" s="666"/>
      <c r="ILI177" s="666"/>
      <c r="ILJ177" s="666"/>
      <c r="ILK177" s="666"/>
      <c r="ILL177" s="666"/>
      <c r="ILM177" s="666"/>
      <c r="ILN177" s="666"/>
      <c r="ILO177" s="666"/>
      <c r="ILP177" s="666"/>
      <c r="ILQ177" s="666"/>
      <c r="ILR177" s="666"/>
      <c r="ILS177" s="666"/>
      <c r="ILT177" s="666"/>
      <c r="ILU177" s="666"/>
      <c r="ILV177" s="666"/>
      <c r="ILW177" s="666"/>
      <c r="ILX177" s="666"/>
      <c r="ILY177" s="666"/>
      <c r="ILZ177" s="666"/>
      <c r="IMA177" s="666"/>
      <c r="IMB177" s="666"/>
      <c r="IMC177" s="666"/>
      <c r="IMD177" s="666"/>
      <c r="IME177" s="666"/>
      <c r="IMF177" s="666"/>
      <c r="IMG177" s="666"/>
      <c r="IMH177" s="666"/>
      <c r="IMI177" s="666"/>
      <c r="IMJ177" s="666"/>
      <c r="IMK177" s="666"/>
      <c r="IML177" s="666"/>
      <c r="IMM177" s="666"/>
      <c r="IMN177" s="666"/>
      <c r="IMO177" s="666"/>
      <c r="IMP177" s="666"/>
      <c r="IMQ177" s="666"/>
      <c r="IMR177" s="666"/>
      <c r="IMS177" s="666"/>
      <c r="IMT177" s="666"/>
      <c r="IMU177" s="666"/>
      <c r="IMV177" s="666"/>
      <c r="IMW177" s="666"/>
      <c r="IMX177" s="666"/>
      <c r="IMY177" s="666"/>
      <c r="IMZ177" s="666"/>
      <c r="INA177" s="666"/>
      <c r="INB177" s="666"/>
      <c r="INC177" s="666"/>
      <c r="IND177" s="666"/>
      <c r="INE177" s="666"/>
      <c r="INF177" s="666"/>
      <c r="ING177" s="666"/>
      <c r="INH177" s="666"/>
      <c r="INI177" s="666"/>
      <c r="INJ177" s="666"/>
      <c r="INK177" s="666"/>
      <c r="INL177" s="666"/>
      <c r="INM177" s="666"/>
      <c r="INN177" s="666"/>
      <c r="INO177" s="666"/>
      <c r="INP177" s="666"/>
      <c r="INQ177" s="666"/>
      <c r="INR177" s="666"/>
      <c r="INS177" s="666"/>
      <c r="INT177" s="666"/>
      <c r="INU177" s="666"/>
      <c r="INV177" s="666"/>
      <c r="INW177" s="666"/>
      <c r="INX177" s="666"/>
      <c r="INY177" s="666"/>
      <c r="INZ177" s="666"/>
      <c r="IOA177" s="666"/>
      <c r="IOB177" s="666"/>
      <c r="IOC177" s="666"/>
      <c r="IOD177" s="666"/>
      <c r="IOE177" s="666"/>
      <c r="IOF177" s="666"/>
      <c r="IOG177" s="666"/>
      <c r="IOH177" s="666"/>
      <c r="IOI177" s="666"/>
      <c r="IOJ177" s="666"/>
      <c r="IOK177" s="666"/>
      <c r="IOL177" s="666"/>
      <c r="IOM177" s="666"/>
      <c r="ION177" s="666"/>
      <c r="IOO177" s="666"/>
      <c r="IOP177" s="666"/>
      <c r="IOQ177" s="666"/>
      <c r="IOR177" s="666"/>
      <c r="IOS177" s="666"/>
      <c r="IOT177" s="666"/>
      <c r="IOU177" s="666"/>
      <c r="IOV177" s="666"/>
      <c r="IOW177" s="666"/>
      <c r="IOX177" s="666"/>
      <c r="IOY177" s="666"/>
      <c r="IOZ177" s="666"/>
      <c r="IPA177" s="666"/>
      <c r="IPB177" s="666"/>
      <c r="IPC177" s="666"/>
      <c r="IPD177" s="666"/>
      <c r="IPE177" s="666"/>
      <c r="IPF177" s="666"/>
      <c r="IPG177" s="666"/>
      <c r="IPH177" s="666"/>
      <c r="IPI177" s="666"/>
      <c r="IPJ177" s="666"/>
      <c r="IPK177" s="666"/>
      <c r="IPL177" s="666"/>
      <c r="IPM177" s="666"/>
      <c r="IPN177" s="666"/>
      <c r="IPO177" s="666"/>
      <c r="IPP177" s="666"/>
      <c r="IPQ177" s="666"/>
      <c r="IPR177" s="666"/>
      <c r="IPS177" s="666"/>
      <c r="IPT177" s="666"/>
      <c r="IPU177" s="666"/>
      <c r="IPV177" s="666"/>
      <c r="IPW177" s="666"/>
      <c r="IPX177" s="666"/>
      <c r="IPY177" s="666"/>
      <c r="IPZ177" s="666"/>
      <c r="IQA177" s="666"/>
      <c r="IQB177" s="666"/>
      <c r="IQC177" s="666"/>
      <c r="IQD177" s="666"/>
      <c r="IQE177" s="666"/>
      <c r="IQF177" s="666"/>
      <c r="IQG177" s="666"/>
      <c r="IQH177" s="666"/>
      <c r="IQI177" s="666"/>
      <c r="IQJ177" s="666"/>
      <c r="IQK177" s="666"/>
      <c r="IQL177" s="666"/>
      <c r="IQM177" s="666"/>
      <c r="IQN177" s="666"/>
      <c r="IQO177" s="666"/>
      <c r="IQP177" s="666"/>
      <c r="IQQ177" s="666"/>
      <c r="IQR177" s="666"/>
      <c r="IQS177" s="666"/>
      <c r="IQT177" s="666"/>
      <c r="IQU177" s="666"/>
      <c r="IQV177" s="666"/>
      <c r="IQW177" s="666"/>
      <c r="IQX177" s="666"/>
      <c r="IQY177" s="666"/>
      <c r="IQZ177" s="666"/>
      <c r="IRA177" s="666"/>
      <c r="IRB177" s="666"/>
      <c r="IRC177" s="666"/>
      <c r="IRD177" s="666"/>
      <c r="IRE177" s="666"/>
      <c r="IRF177" s="666"/>
      <c r="IRG177" s="666"/>
      <c r="IRH177" s="666"/>
      <c r="IRI177" s="666"/>
      <c r="IRJ177" s="666"/>
      <c r="IRK177" s="666"/>
      <c r="IRL177" s="666"/>
      <c r="IRM177" s="666"/>
      <c r="IRN177" s="666"/>
      <c r="IRO177" s="666"/>
      <c r="IRP177" s="666"/>
      <c r="IRQ177" s="666"/>
      <c r="IRR177" s="666"/>
      <c r="IRS177" s="666"/>
      <c r="IRT177" s="666"/>
      <c r="IRU177" s="666"/>
      <c r="IRV177" s="666"/>
      <c r="IRW177" s="666"/>
      <c r="IRX177" s="666"/>
      <c r="IRY177" s="666"/>
      <c r="IRZ177" s="666"/>
      <c r="ISA177" s="666"/>
      <c r="ISB177" s="666"/>
      <c r="ISC177" s="666"/>
      <c r="ISD177" s="666"/>
      <c r="ISE177" s="666"/>
      <c r="ISF177" s="666"/>
      <c r="ISG177" s="666"/>
      <c r="ISH177" s="666"/>
      <c r="ISI177" s="666"/>
      <c r="ISJ177" s="666"/>
      <c r="ISK177" s="666"/>
      <c r="ISL177" s="666"/>
      <c r="ISM177" s="666"/>
      <c r="ISN177" s="666"/>
      <c r="ISO177" s="666"/>
      <c r="ISP177" s="666"/>
      <c r="ISQ177" s="666"/>
      <c r="ISR177" s="666"/>
      <c r="ISS177" s="666"/>
      <c r="IST177" s="666"/>
      <c r="ISU177" s="666"/>
      <c r="ISV177" s="666"/>
      <c r="ISW177" s="666"/>
      <c r="ISX177" s="666"/>
      <c r="ISY177" s="666"/>
      <c r="ISZ177" s="666"/>
      <c r="ITA177" s="666"/>
      <c r="ITB177" s="666"/>
      <c r="ITC177" s="666"/>
      <c r="ITD177" s="666"/>
      <c r="ITE177" s="666"/>
      <c r="ITF177" s="666"/>
      <c r="ITG177" s="666"/>
      <c r="ITH177" s="666"/>
      <c r="ITI177" s="666"/>
      <c r="ITJ177" s="666"/>
      <c r="ITK177" s="666"/>
      <c r="ITL177" s="666"/>
      <c r="ITM177" s="666"/>
      <c r="ITN177" s="666"/>
      <c r="ITO177" s="666"/>
      <c r="ITP177" s="666"/>
      <c r="ITQ177" s="666"/>
      <c r="ITR177" s="666"/>
      <c r="ITS177" s="666"/>
      <c r="ITT177" s="666"/>
      <c r="ITU177" s="666"/>
      <c r="ITV177" s="666"/>
      <c r="ITW177" s="666"/>
      <c r="ITX177" s="666"/>
      <c r="ITY177" s="666"/>
      <c r="ITZ177" s="666"/>
      <c r="IUA177" s="666"/>
      <c r="IUB177" s="666"/>
      <c r="IUC177" s="666"/>
      <c r="IUD177" s="666"/>
      <c r="IUE177" s="666"/>
      <c r="IUF177" s="666"/>
      <c r="IUG177" s="666"/>
      <c r="IUH177" s="666"/>
      <c r="IUI177" s="666"/>
      <c r="IUJ177" s="666"/>
      <c r="IUK177" s="666"/>
      <c r="IUL177" s="666"/>
      <c r="IUM177" s="666"/>
      <c r="IUN177" s="666"/>
      <c r="IUO177" s="666"/>
      <c r="IUP177" s="666"/>
      <c r="IUQ177" s="666"/>
      <c r="IUR177" s="666"/>
      <c r="IUS177" s="666"/>
      <c r="IUT177" s="666"/>
      <c r="IUU177" s="666"/>
      <c r="IUV177" s="666"/>
      <c r="IUW177" s="666"/>
      <c r="IUX177" s="666"/>
      <c r="IUY177" s="666"/>
      <c r="IUZ177" s="666"/>
      <c r="IVA177" s="666"/>
      <c r="IVB177" s="666"/>
      <c r="IVC177" s="666"/>
      <c r="IVD177" s="666"/>
      <c r="IVE177" s="666"/>
      <c r="IVF177" s="666"/>
      <c r="IVG177" s="666"/>
      <c r="IVH177" s="666"/>
      <c r="IVI177" s="666"/>
      <c r="IVJ177" s="666"/>
      <c r="IVK177" s="666"/>
      <c r="IVL177" s="666"/>
      <c r="IVM177" s="666"/>
      <c r="IVN177" s="666"/>
      <c r="IVO177" s="666"/>
      <c r="IVP177" s="666"/>
      <c r="IVQ177" s="666"/>
      <c r="IVR177" s="666"/>
      <c r="IVS177" s="666"/>
      <c r="IVT177" s="666"/>
      <c r="IVU177" s="666"/>
      <c r="IVV177" s="666"/>
      <c r="IVW177" s="666"/>
      <c r="IVX177" s="666"/>
      <c r="IVY177" s="666"/>
      <c r="IVZ177" s="666"/>
      <c r="IWA177" s="666"/>
      <c r="IWB177" s="666"/>
      <c r="IWC177" s="666"/>
      <c r="IWD177" s="666"/>
      <c r="IWE177" s="666"/>
      <c r="IWF177" s="666"/>
      <c r="IWG177" s="666"/>
      <c r="IWH177" s="666"/>
      <c r="IWI177" s="666"/>
      <c r="IWJ177" s="666"/>
      <c r="IWK177" s="666"/>
      <c r="IWL177" s="666"/>
      <c r="IWM177" s="666"/>
      <c r="IWN177" s="666"/>
      <c r="IWO177" s="666"/>
      <c r="IWP177" s="666"/>
      <c r="IWQ177" s="666"/>
      <c r="IWR177" s="666"/>
      <c r="IWS177" s="666"/>
      <c r="IWT177" s="666"/>
      <c r="IWU177" s="666"/>
      <c r="IWV177" s="666"/>
      <c r="IWW177" s="666"/>
      <c r="IWX177" s="666"/>
      <c r="IWY177" s="666"/>
      <c r="IWZ177" s="666"/>
      <c r="IXA177" s="666"/>
      <c r="IXB177" s="666"/>
      <c r="IXC177" s="666"/>
      <c r="IXD177" s="666"/>
      <c r="IXE177" s="666"/>
      <c r="IXF177" s="666"/>
      <c r="IXG177" s="666"/>
      <c r="IXH177" s="666"/>
      <c r="IXI177" s="666"/>
      <c r="IXJ177" s="666"/>
      <c r="IXK177" s="666"/>
      <c r="IXL177" s="666"/>
      <c r="IXM177" s="666"/>
      <c r="IXN177" s="666"/>
      <c r="IXO177" s="666"/>
      <c r="IXP177" s="666"/>
      <c r="IXQ177" s="666"/>
      <c r="IXR177" s="666"/>
      <c r="IXS177" s="666"/>
      <c r="IXT177" s="666"/>
      <c r="IXU177" s="666"/>
      <c r="IXV177" s="666"/>
      <c r="IXW177" s="666"/>
      <c r="IXX177" s="666"/>
      <c r="IXY177" s="666"/>
      <c r="IXZ177" s="666"/>
      <c r="IYA177" s="666"/>
      <c r="IYB177" s="666"/>
      <c r="IYC177" s="666"/>
      <c r="IYD177" s="666"/>
      <c r="IYE177" s="666"/>
      <c r="IYF177" s="666"/>
      <c r="IYG177" s="666"/>
      <c r="IYH177" s="666"/>
      <c r="IYI177" s="666"/>
      <c r="IYJ177" s="666"/>
      <c r="IYK177" s="666"/>
      <c r="IYL177" s="666"/>
      <c r="IYM177" s="666"/>
      <c r="IYN177" s="666"/>
      <c r="IYO177" s="666"/>
      <c r="IYP177" s="666"/>
      <c r="IYQ177" s="666"/>
      <c r="IYR177" s="666"/>
      <c r="IYS177" s="666"/>
      <c r="IYT177" s="666"/>
      <c r="IYU177" s="666"/>
      <c r="IYV177" s="666"/>
      <c r="IYW177" s="666"/>
      <c r="IYX177" s="666"/>
      <c r="IYY177" s="666"/>
      <c r="IYZ177" s="666"/>
      <c r="IZA177" s="666"/>
      <c r="IZB177" s="666"/>
      <c r="IZC177" s="666"/>
      <c r="IZD177" s="666"/>
      <c r="IZE177" s="666"/>
      <c r="IZF177" s="666"/>
      <c r="IZG177" s="666"/>
      <c r="IZH177" s="666"/>
      <c r="IZI177" s="666"/>
      <c r="IZJ177" s="666"/>
      <c r="IZK177" s="666"/>
      <c r="IZL177" s="666"/>
      <c r="IZM177" s="666"/>
      <c r="IZN177" s="666"/>
      <c r="IZO177" s="666"/>
      <c r="IZP177" s="666"/>
      <c r="IZQ177" s="666"/>
      <c r="IZR177" s="666"/>
      <c r="IZS177" s="666"/>
      <c r="IZT177" s="666"/>
      <c r="IZU177" s="666"/>
      <c r="IZV177" s="666"/>
      <c r="IZW177" s="666"/>
      <c r="IZX177" s="666"/>
      <c r="IZY177" s="666"/>
      <c r="IZZ177" s="666"/>
      <c r="JAA177" s="666"/>
      <c r="JAB177" s="666"/>
      <c r="JAC177" s="666"/>
      <c r="JAD177" s="666"/>
      <c r="JAE177" s="666"/>
      <c r="JAF177" s="666"/>
      <c r="JAG177" s="666"/>
      <c r="JAH177" s="666"/>
      <c r="JAI177" s="666"/>
      <c r="JAJ177" s="666"/>
      <c r="JAK177" s="666"/>
      <c r="JAL177" s="666"/>
      <c r="JAM177" s="666"/>
      <c r="JAN177" s="666"/>
      <c r="JAO177" s="666"/>
      <c r="JAP177" s="666"/>
      <c r="JAQ177" s="666"/>
      <c r="JAR177" s="666"/>
      <c r="JAS177" s="666"/>
      <c r="JAT177" s="666"/>
      <c r="JAU177" s="666"/>
      <c r="JAV177" s="666"/>
      <c r="JAW177" s="666"/>
      <c r="JAX177" s="666"/>
      <c r="JAY177" s="666"/>
      <c r="JAZ177" s="666"/>
      <c r="JBA177" s="666"/>
      <c r="JBB177" s="666"/>
      <c r="JBC177" s="666"/>
      <c r="JBD177" s="666"/>
      <c r="JBE177" s="666"/>
      <c r="JBF177" s="666"/>
      <c r="JBG177" s="666"/>
      <c r="JBH177" s="666"/>
      <c r="JBI177" s="666"/>
      <c r="JBJ177" s="666"/>
      <c r="JBK177" s="666"/>
      <c r="JBL177" s="666"/>
      <c r="JBM177" s="666"/>
      <c r="JBN177" s="666"/>
      <c r="JBO177" s="666"/>
      <c r="JBP177" s="666"/>
      <c r="JBQ177" s="666"/>
      <c r="JBR177" s="666"/>
      <c r="JBS177" s="666"/>
      <c r="JBT177" s="666"/>
      <c r="JBU177" s="666"/>
      <c r="JBV177" s="666"/>
      <c r="JBW177" s="666"/>
      <c r="JBX177" s="666"/>
      <c r="JBY177" s="666"/>
      <c r="JBZ177" s="666"/>
      <c r="JCA177" s="666"/>
      <c r="JCB177" s="666"/>
      <c r="JCC177" s="666"/>
      <c r="JCD177" s="666"/>
      <c r="JCE177" s="666"/>
      <c r="JCF177" s="666"/>
      <c r="JCG177" s="666"/>
      <c r="JCH177" s="666"/>
      <c r="JCI177" s="666"/>
      <c r="JCJ177" s="666"/>
      <c r="JCK177" s="666"/>
      <c r="JCL177" s="666"/>
      <c r="JCM177" s="666"/>
      <c r="JCN177" s="666"/>
      <c r="JCO177" s="666"/>
      <c r="JCP177" s="666"/>
      <c r="JCQ177" s="666"/>
      <c r="JCR177" s="666"/>
      <c r="JCS177" s="666"/>
      <c r="JCT177" s="666"/>
      <c r="JCU177" s="666"/>
      <c r="JCV177" s="666"/>
      <c r="JCW177" s="666"/>
      <c r="JCX177" s="666"/>
      <c r="JCY177" s="666"/>
      <c r="JCZ177" s="666"/>
      <c r="JDA177" s="666"/>
      <c r="JDB177" s="666"/>
      <c r="JDC177" s="666"/>
      <c r="JDD177" s="666"/>
      <c r="JDE177" s="666"/>
      <c r="JDF177" s="666"/>
      <c r="JDG177" s="666"/>
      <c r="JDH177" s="666"/>
      <c r="JDI177" s="666"/>
      <c r="JDJ177" s="666"/>
      <c r="JDK177" s="666"/>
      <c r="JDL177" s="666"/>
      <c r="JDM177" s="666"/>
      <c r="JDN177" s="666"/>
      <c r="JDO177" s="666"/>
      <c r="JDP177" s="666"/>
      <c r="JDQ177" s="666"/>
      <c r="JDR177" s="666"/>
      <c r="JDS177" s="666"/>
      <c r="JDT177" s="666"/>
      <c r="JDU177" s="666"/>
      <c r="JDV177" s="666"/>
      <c r="JDW177" s="666"/>
      <c r="JDX177" s="666"/>
      <c r="JDY177" s="666"/>
      <c r="JDZ177" s="666"/>
      <c r="JEA177" s="666"/>
      <c r="JEB177" s="666"/>
      <c r="JEC177" s="666"/>
      <c r="JED177" s="666"/>
      <c r="JEE177" s="666"/>
      <c r="JEF177" s="666"/>
      <c r="JEG177" s="666"/>
      <c r="JEH177" s="666"/>
      <c r="JEI177" s="666"/>
      <c r="JEJ177" s="666"/>
      <c r="JEK177" s="666"/>
      <c r="JEL177" s="666"/>
      <c r="JEM177" s="666"/>
      <c r="JEN177" s="666"/>
      <c r="JEO177" s="666"/>
      <c r="JEP177" s="666"/>
      <c r="JEQ177" s="666"/>
      <c r="JER177" s="666"/>
      <c r="JES177" s="666"/>
      <c r="JET177" s="666"/>
      <c r="JEU177" s="666"/>
      <c r="JEV177" s="666"/>
      <c r="JEW177" s="666"/>
      <c r="JEX177" s="666"/>
      <c r="JEY177" s="666"/>
      <c r="JEZ177" s="666"/>
      <c r="JFA177" s="666"/>
      <c r="JFB177" s="666"/>
      <c r="JFC177" s="666"/>
      <c r="JFD177" s="666"/>
      <c r="JFE177" s="666"/>
      <c r="JFF177" s="666"/>
      <c r="JFG177" s="666"/>
      <c r="JFH177" s="666"/>
      <c r="JFI177" s="666"/>
      <c r="JFJ177" s="666"/>
      <c r="JFK177" s="666"/>
      <c r="JFL177" s="666"/>
      <c r="JFM177" s="666"/>
      <c r="JFN177" s="666"/>
      <c r="JFO177" s="666"/>
      <c r="JFP177" s="666"/>
      <c r="JFQ177" s="666"/>
      <c r="JFR177" s="666"/>
      <c r="JFS177" s="666"/>
      <c r="JFT177" s="666"/>
      <c r="JFU177" s="666"/>
      <c r="JFV177" s="666"/>
      <c r="JFW177" s="666"/>
      <c r="JFX177" s="666"/>
      <c r="JFY177" s="666"/>
      <c r="JFZ177" s="666"/>
      <c r="JGA177" s="666"/>
      <c r="JGB177" s="666"/>
      <c r="JGC177" s="666"/>
      <c r="JGD177" s="666"/>
      <c r="JGE177" s="666"/>
      <c r="JGF177" s="666"/>
      <c r="JGG177" s="666"/>
      <c r="JGH177" s="666"/>
      <c r="JGI177" s="666"/>
      <c r="JGJ177" s="666"/>
      <c r="JGK177" s="666"/>
      <c r="JGL177" s="666"/>
      <c r="JGM177" s="666"/>
      <c r="JGN177" s="666"/>
      <c r="JGO177" s="666"/>
      <c r="JGP177" s="666"/>
      <c r="JGQ177" s="666"/>
      <c r="JGR177" s="666"/>
      <c r="JGS177" s="666"/>
      <c r="JGT177" s="666"/>
      <c r="JGU177" s="666"/>
      <c r="JGV177" s="666"/>
      <c r="JGW177" s="666"/>
      <c r="JGX177" s="666"/>
      <c r="JGY177" s="666"/>
      <c r="JGZ177" s="666"/>
      <c r="JHA177" s="666"/>
      <c r="JHB177" s="666"/>
      <c r="JHC177" s="666"/>
      <c r="JHD177" s="666"/>
      <c r="JHE177" s="666"/>
      <c r="JHF177" s="666"/>
      <c r="JHG177" s="666"/>
      <c r="JHH177" s="666"/>
      <c r="JHI177" s="666"/>
      <c r="JHJ177" s="666"/>
      <c r="JHK177" s="666"/>
      <c r="JHL177" s="666"/>
      <c r="JHM177" s="666"/>
      <c r="JHN177" s="666"/>
      <c r="JHO177" s="666"/>
      <c r="JHP177" s="666"/>
      <c r="JHQ177" s="666"/>
      <c r="JHR177" s="666"/>
      <c r="JHS177" s="666"/>
      <c r="JHT177" s="666"/>
      <c r="JHU177" s="666"/>
      <c r="JHV177" s="666"/>
      <c r="JHW177" s="666"/>
      <c r="JHX177" s="666"/>
      <c r="JHY177" s="666"/>
      <c r="JHZ177" s="666"/>
      <c r="JIA177" s="666"/>
      <c r="JIB177" s="666"/>
      <c r="JIC177" s="666"/>
      <c r="JID177" s="666"/>
      <c r="JIE177" s="666"/>
      <c r="JIF177" s="666"/>
      <c r="JIG177" s="666"/>
      <c r="JIH177" s="666"/>
      <c r="JII177" s="666"/>
      <c r="JIJ177" s="666"/>
      <c r="JIK177" s="666"/>
      <c r="JIL177" s="666"/>
      <c r="JIM177" s="666"/>
      <c r="JIN177" s="666"/>
      <c r="JIO177" s="666"/>
      <c r="JIP177" s="666"/>
      <c r="JIQ177" s="666"/>
      <c r="JIR177" s="666"/>
      <c r="JIS177" s="666"/>
      <c r="JIT177" s="666"/>
      <c r="JIU177" s="666"/>
      <c r="JIV177" s="666"/>
      <c r="JIW177" s="666"/>
      <c r="JIX177" s="666"/>
      <c r="JIY177" s="666"/>
      <c r="JIZ177" s="666"/>
      <c r="JJA177" s="666"/>
      <c r="JJB177" s="666"/>
      <c r="JJC177" s="666"/>
      <c r="JJD177" s="666"/>
      <c r="JJE177" s="666"/>
      <c r="JJF177" s="666"/>
      <c r="JJG177" s="666"/>
      <c r="JJH177" s="666"/>
      <c r="JJI177" s="666"/>
      <c r="JJJ177" s="666"/>
      <c r="JJK177" s="666"/>
      <c r="JJL177" s="666"/>
      <c r="JJM177" s="666"/>
      <c r="JJN177" s="666"/>
      <c r="JJO177" s="666"/>
      <c r="JJP177" s="666"/>
      <c r="JJQ177" s="666"/>
      <c r="JJR177" s="666"/>
      <c r="JJS177" s="666"/>
      <c r="JJT177" s="666"/>
      <c r="JJU177" s="666"/>
      <c r="JJV177" s="666"/>
      <c r="JJW177" s="666"/>
      <c r="JJX177" s="666"/>
      <c r="JJY177" s="666"/>
      <c r="JJZ177" s="666"/>
      <c r="JKA177" s="666"/>
      <c r="JKB177" s="666"/>
      <c r="JKC177" s="666"/>
      <c r="JKD177" s="666"/>
      <c r="JKE177" s="666"/>
      <c r="JKF177" s="666"/>
      <c r="JKG177" s="666"/>
      <c r="JKH177" s="666"/>
      <c r="JKI177" s="666"/>
      <c r="JKJ177" s="666"/>
      <c r="JKK177" s="666"/>
      <c r="JKL177" s="666"/>
      <c r="JKM177" s="666"/>
      <c r="JKN177" s="666"/>
      <c r="JKO177" s="666"/>
      <c r="JKP177" s="666"/>
      <c r="JKQ177" s="666"/>
      <c r="JKR177" s="666"/>
      <c r="JKS177" s="666"/>
      <c r="JKT177" s="666"/>
      <c r="JKU177" s="666"/>
      <c r="JKV177" s="666"/>
      <c r="JKW177" s="666"/>
      <c r="JKX177" s="666"/>
      <c r="JKY177" s="666"/>
      <c r="JKZ177" s="666"/>
      <c r="JLA177" s="666"/>
      <c r="JLB177" s="666"/>
      <c r="JLC177" s="666"/>
      <c r="JLD177" s="666"/>
      <c r="JLE177" s="666"/>
      <c r="JLF177" s="666"/>
      <c r="JLG177" s="666"/>
      <c r="JLH177" s="666"/>
      <c r="JLI177" s="666"/>
      <c r="JLJ177" s="666"/>
      <c r="JLK177" s="666"/>
      <c r="JLL177" s="666"/>
      <c r="JLM177" s="666"/>
      <c r="JLN177" s="666"/>
      <c r="JLO177" s="666"/>
      <c r="JLP177" s="666"/>
      <c r="JLQ177" s="666"/>
      <c r="JLR177" s="666"/>
      <c r="JLS177" s="666"/>
      <c r="JLT177" s="666"/>
      <c r="JLU177" s="666"/>
      <c r="JLV177" s="666"/>
      <c r="JLW177" s="666"/>
      <c r="JLX177" s="666"/>
      <c r="JLY177" s="666"/>
      <c r="JLZ177" s="666"/>
      <c r="JMA177" s="666"/>
      <c r="JMB177" s="666"/>
      <c r="JMC177" s="666"/>
      <c r="JMD177" s="666"/>
      <c r="JME177" s="666"/>
      <c r="JMF177" s="666"/>
      <c r="JMG177" s="666"/>
      <c r="JMH177" s="666"/>
      <c r="JMI177" s="666"/>
      <c r="JMJ177" s="666"/>
      <c r="JMK177" s="666"/>
      <c r="JML177" s="666"/>
      <c r="JMM177" s="666"/>
      <c r="JMN177" s="666"/>
      <c r="JMO177" s="666"/>
      <c r="JMP177" s="666"/>
      <c r="JMQ177" s="666"/>
      <c r="JMR177" s="666"/>
      <c r="JMS177" s="666"/>
      <c r="JMT177" s="666"/>
      <c r="JMU177" s="666"/>
      <c r="JMV177" s="666"/>
      <c r="JMW177" s="666"/>
      <c r="JMX177" s="666"/>
      <c r="JMY177" s="666"/>
      <c r="JMZ177" s="666"/>
      <c r="JNA177" s="666"/>
      <c r="JNB177" s="666"/>
      <c r="JNC177" s="666"/>
      <c r="JND177" s="666"/>
      <c r="JNE177" s="666"/>
      <c r="JNF177" s="666"/>
      <c r="JNG177" s="666"/>
      <c r="JNH177" s="666"/>
      <c r="JNI177" s="666"/>
      <c r="JNJ177" s="666"/>
      <c r="JNK177" s="666"/>
      <c r="JNL177" s="666"/>
      <c r="JNM177" s="666"/>
      <c r="JNN177" s="666"/>
      <c r="JNO177" s="666"/>
      <c r="JNP177" s="666"/>
      <c r="JNQ177" s="666"/>
      <c r="JNR177" s="666"/>
      <c r="JNS177" s="666"/>
      <c r="JNT177" s="666"/>
      <c r="JNU177" s="666"/>
      <c r="JNV177" s="666"/>
      <c r="JNW177" s="666"/>
      <c r="JNX177" s="666"/>
      <c r="JNY177" s="666"/>
      <c r="JNZ177" s="666"/>
      <c r="JOA177" s="666"/>
      <c r="JOB177" s="666"/>
      <c r="JOC177" s="666"/>
      <c r="JOD177" s="666"/>
      <c r="JOE177" s="666"/>
      <c r="JOF177" s="666"/>
      <c r="JOG177" s="666"/>
      <c r="JOH177" s="666"/>
      <c r="JOI177" s="666"/>
      <c r="JOJ177" s="666"/>
      <c r="JOK177" s="666"/>
      <c r="JOL177" s="666"/>
      <c r="JOM177" s="666"/>
      <c r="JON177" s="666"/>
      <c r="JOO177" s="666"/>
      <c r="JOP177" s="666"/>
      <c r="JOQ177" s="666"/>
      <c r="JOR177" s="666"/>
      <c r="JOS177" s="666"/>
      <c r="JOT177" s="666"/>
      <c r="JOU177" s="666"/>
      <c r="JOV177" s="666"/>
      <c r="JOW177" s="666"/>
      <c r="JOX177" s="666"/>
      <c r="JOY177" s="666"/>
      <c r="JOZ177" s="666"/>
      <c r="JPA177" s="666"/>
      <c r="JPB177" s="666"/>
      <c r="JPC177" s="666"/>
      <c r="JPD177" s="666"/>
      <c r="JPE177" s="666"/>
      <c r="JPF177" s="666"/>
      <c r="JPG177" s="666"/>
      <c r="JPH177" s="666"/>
      <c r="JPI177" s="666"/>
      <c r="JPJ177" s="666"/>
      <c r="JPK177" s="666"/>
      <c r="JPL177" s="666"/>
      <c r="JPM177" s="666"/>
      <c r="JPN177" s="666"/>
      <c r="JPO177" s="666"/>
      <c r="JPP177" s="666"/>
      <c r="JPQ177" s="666"/>
      <c r="JPR177" s="666"/>
      <c r="JPS177" s="666"/>
      <c r="JPT177" s="666"/>
      <c r="JPU177" s="666"/>
      <c r="JPV177" s="666"/>
      <c r="JPW177" s="666"/>
      <c r="JPX177" s="666"/>
      <c r="JPY177" s="666"/>
      <c r="JPZ177" s="666"/>
      <c r="JQA177" s="666"/>
      <c r="JQB177" s="666"/>
      <c r="JQC177" s="666"/>
      <c r="JQD177" s="666"/>
      <c r="JQE177" s="666"/>
      <c r="JQF177" s="666"/>
      <c r="JQG177" s="666"/>
      <c r="JQH177" s="666"/>
      <c r="JQI177" s="666"/>
      <c r="JQJ177" s="666"/>
      <c r="JQK177" s="666"/>
      <c r="JQL177" s="666"/>
      <c r="JQM177" s="666"/>
      <c r="JQN177" s="666"/>
      <c r="JQO177" s="666"/>
      <c r="JQP177" s="666"/>
      <c r="JQQ177" s="666"/>
      <c r="JQR177" s="666"/>
      <c r="JQS177" s="666"/>
      <c r="JQT177" s="666"/>
      <c r="JQU177" s="666"/>
      <c r="JQV177" s="666"/>
      <c r="JQW177" s="666"/>
      <c r="JQX177" s="666"/>
      <c r="JQY177" s="666"/>
      <c r="JQZ177" s="666"/>
      <c r="JRA177" s="666"/>
      <c r="JRB177" s="666"/>
      <c r="JRC177" s="666"/>
      <c r="JRD177" s="666"/>
      <c r="JRE177" s="666"/>
      <c r="JRF177" s="666"/>
      <c r="JRG177" s="666"/>
      <c r="JRH177" s="666"/>
      <c r="JRI177" s="666"/>
      <c r="JRJ177" s="666"/>
      <c r="JRK177" s="666"/>
      <c r="JRL177" s="666"/>
      <c r="JRM177" s="666"/>
      <c r="JRN177" s="666"/>
      <c r="JRO177" s="666"/>
      <c r="JRP177" s="666"/>
      <c r="JRQ177" s="666"/>
      <c r="JRR177" s="666"/>
      <c r="JRS177" s="666"/>
      <c r="JRT177" s="666"/>
      <c r="JRU177" s="666"/>
      <c r="JRV177" s="666"/>
      <c r="JRW177" s="666"/>
      <c r="JRX177" s="666"/>
      <c r="JRY177" s="666"/>
      <c r="JRZ177" s="666"/>
      <c r="JSA177" s="666"/>
      <c r="JSB177" s="666"/>
      <c r="JSC177" s="666"/>
      <c r="JSD177" s="666"/>
      <c r="JSE177" s="666"/>
      <c r="JSF177" s="666"/>
      <c r="JSG177" s="666"/>
      <c r="JSH177" s="666"/>
      <c r="JSI177" s="666"/>
      <c r="JSJ177" s="666"/>
      <c r="JSK177" s="666"/>
      <c r="JSL177" s="666"/>
      <c r="JSM177" s="666"/>
      <c r="JSN177" s="666"/>
      <c r="JSO177" s="666"/>
      <c r="JSP177" s="666"/>
      <c r="JSQ177" s="666"/>
      <c r="JSR177" s="666"/>
      <c r="JSS177" s="666"/>
      <c r="JST177" s="666"/>
      <c r="JSU177" s="666"/>
      <c r="JSV177" s="666"/>
      <c r="JSW177" s="666"/>
      <c r="JSX177" s="666"/>
      <c r="JSY177" s="666"/>
      <c r="JSZ177" s="666"/>
      <c r="JTA177" s="666"/>
      <c r="JTB177" s="666"/>
      <c r="JTC177" s="666"/>
      <c r="JTD177" s="666"/>
      <c r="JTE177" s="666"/>
      <c r="JTF177" s="666"/>
      <c r="JTG177" s="666"/>
      <c r="JTH177" s="666"/>
      <c r="JTI177" s="666"/>
      <c r="JTJ177" s="666"/>
      <c r="JTK177" s="666"/>
      <c r="JTL177" s="666"/>
      <c r="JTM177" s="666"/>
      <c r="JTN177" s="666"/>
      <c r="JTO177" s="666"/>
      <c r="JTP177" s="666"/>
      <c r="JTQ177" s="666"/>
      <c r="JTR177" s="666"/>
      <c r="JTS177" s="666"/>
      <c r="JTT177" s="666"/>
      <c r="JTU177" s="666"/>
      <c r="JTV177" s="666"/>
      <c r="JTW177" s="666"/>
      <c r="JTX177" s="666"/>
      <c r="JTY177" s="666"/>
      <c r="JTZ177" s="666"/>
      <c r="JUA177" s="666"/>
      <c r="JUB177" s="666"/>
      <c r="JUC177" s="666"/>
      <c r="JUD177" s="666"/>
      <c r="JUE177" s="666"/>
      <c r="JUF177" s="666"/>
      <c r="JUG177" s="666"/>
      <c r="JUH177" s="666"/>
      <c r="JUI177" s="666"/>
      <c r="JUJ177" s="666"/>
      <c r="JUK177" s="666"/>
      <c r="JUL177" s="666"/>
      <c r="JUM177" s="666"/>
      <c r="JUN177" s="666"/>
      <c r="JUO177" s="666"/>
      <c r="JUP177" s="666"/>
      <c r="JUQ177" s="666"/>
      <c r="JUR177" s="666"/>
      <c r="JUS177" s="666"/>
      <c r="JUT177" s="666"/>
      <c r="JUU177" s="666"/>
      <c r="JUV177" s="666"/>
      <c r="JUW177" s="666"/>
      <c r="JUX177" s="666"/>
      <c r="JUY177" s="666"/>
      <c r="JUZ177" s="666"/>
      <c r="JVA177" s="666"/>
      <c r="JVB177" s="666"/>
      <c r="JVC177" s="666"/>
      <c r="JVD177" s="666"/>
      <c r="JVE177" s="666"/>
      <c r="JVF177" s="666"/>
      <c r="JVG177" s="666"/>
      <c r="JVH177" s="666"/>
      <c r="JVI177" s="666"/>
      <c r="JVJ177" s="666"/>
      <c r="JVK177" s="666"/>
      <c r="JVL177" s="666"/>
      <c r="JVM177" s="666"/>
      <c r="JVN177" s="666"/>
      <c r="JVO177" s="666"/>
      <c r="JVP177" s="666"/>
      <c r="JVQ177" s="666"/>
      <c r="JVR177" s="666"/>
      <c r="JVS177" s="666"/>
      <c r="JVT177" s="666"/>
      <c r="JVU177" s="666"/>
      <c r="JVV177" s="666"/>
      <c r="JVW177" s="666"/>
      <c r="JVX177" s="666"/>
      <c r="JVY177" s="666"/>
      <c r="JVZ177" s="666"/>
      <c r="JWA177" s="666"/>
      <c r="JWB177" s="666"/>
      <c r="JWC177" s="666"/>
      <c r="JWD177" s="666"/>
      <c r="JWE177" s="666"/>
      <c r="JWF177" s="666"/>
      <c r="JWG177" s="666"/>
      <c r="JWH177" s="666"/>
      <c r="JWI177" s="666"/>
      <c r="JWJ177" s="666"/>
      <c r="JWK177" s="666"/>
      <c r="JWL177" s="666"/>
      <c r="JWM177" s="666"/>
      <c r="JWN177" s="666"/>
      <c r="JWO177" s="666"/>
      <c r="JWP177" s="666"/>
      <c r="JWQ177" s="666"/>
      <c r="JWR177" s="666"/>
      <c r="JWS177" s="666"/>
      <c r="JWT177" s="666"/>
      <c r="JWU177" s="666"/>
      <c r="JWV177" s="666"/>
      <c r="JWW177" s="666"/>
      <c r="JWX177" s="666"/>
      <c r="JWY177" s="666"/>
      <c r="JWZ177" s="666"/>
      <c r="JXA177" s="666"/>
      <c r="JXB177" s="666"/>
      <c r="JXC177" s="666"/>
      <c r="JXD177" s="666"/>
      <c r="JXE177" s="666"/>
      <c r="JXF177" s="666"/>
      <c r="JXG177" s="666"/>
      <c r="JXH177" s="666"/>
      <c r="JXI177" s="666"/>
      <c r="JXJ177" s="666"/>
      <c r="JXK177" s="666"/>
      <c r="JXL177" s="666"/>
      <c r="JXM177" s="666"/>
      <c r="JXN177" s="666"/>
      <c r="JXO177" s="666"/>
      <c r="JXP177" s="666"/>
      <c r="JXQ177" s="666"/>
      <c r="JXR177" s="666"/>
      <c r="JXS177" s="666"/>
      <c r="JXT177" s="666"/>
      <c r="JXU177" s="666"/>
      <c r="JXV177" s="666"/>
      <c r="JXW177" s="666"/>
      <c r="JXX177" s="666"/>
      <c r="JXY177" s="666"/>
      <c r="JXZ177" s="666"/>
      <c r="JYA177" s="666"/>
      <c r="JYB177" s="666"/>
      <c r="JYC177" s="666"/>
      <c r="JYD177" s="666"/>
      <c r="JYE177" s="666"/>
      <c r="JYF177" s="666"/>
      <c r="JYG177" s="666"/>
      <c r="JYH177" s="666"/>
      <c r="JYI177" s="666"/>
      <c r="JYJ177" s="666"/>
      <c r="JYK177" s="666"/>
      <c r="JYL177" s="666"/>
      <c r="JYM177" s="666"/>
      <c r="JYN177" s="666"/>
      <c r="JYO177" s="666"/>
      <c r="JYP177" s="666"/>
      <c r="JYQ177" s="666"/>
      <c r="JYR177" s="666"/>
      <c r="JYS177" s="666"/>
      <c r="JYT177" s="666"/>
      <c r="JYU177" s="666"/>
      <c r="JYV177" s="666"/>
      <c r="JYW177" s="666"/>
      <c r="JYX177" s="666"/>
      <c r="JYY177" s="666"/>
      <c r="JYZ177" s="666"/>
      <c r="JZA177" s="666"/>
      <c r="JZB177" s="666"/>
      <c r="JZC177" s="666"/>
      <c r="JZD177" s="666"/>
      <c r="JZE177" s="666"/>
      <c r="JZF177" s="666"/>
      <c r="JZG177" s="666"/>
      <c r="JZH177" s="666"/>
      <c r="JZI177" s="666"/>
      <c r="JZJ177" s="666"/>
      <c r="JZK177" s="666"/>
      <c r="JZL177" s="666"/>
      <c r="JZM177" s="666"/>
      <c r="JZN177" s="666"/>
      <c r="JZO177" s="666"/>
      <c r="JZP177" s="666"/>
      <c r="JZQ177" s="666"/>
      <c r="JZR177" s="666"/>
      <c r="JZS177" s="666"/>
      <c r="JZT177" s="666"/>
      <c r="JZU177" s="666"/>
      <c r="JZV177" s="666"/>
      <c r="JZW177" s="666"/>
      <c r="JZX177" s="666"/>
      <c r="JZY177" s="666"/>
      <c r="JZZ177" s="666"/>
      <c r="KAA177" s="666"/>
      <c r="KAB177" s="666"/>
      <c r="KAC177" s="666"/>
      <c r="KAD177" s="666"/>
      <c r="KAE177" s="666"/>
      <c r="KAF177" s="666"/>
      <c r="KAG177" s="666"/>
      <c r="KAH177" s="666"/>
      <c r="KAI177" s="666"/>
      <c r="KAJ177" s="666"/>
      <c r="KAK177" s="666"/>
      <c r="KAL177" s="666"/>
      <c r="KAM177" s="666"/>
      <c r="KAN177" s="666"/>
      <c r="KAO177" s="666"/>
      <c r="KAP177" s="666"/>
      <c r="KAQ177" s="666"/>
      <c r="KAR177" s="666"/>
      <c r="KAS177" s="666"/>
      <c r="KAT177" s="666"/>
      <c r="KAU177" s="666"/>
      <c r="KAV177" s="666"/>
      <c r="KAW177" s="666"/>
      <c r="KAX177" s="666"/>
      <c r="KAY177" s="666"/>
      <c r="KAZ177" s="666"/>
      <c r="KBA177" s="666"/>
      <c r="KBB177" s="666"/>
      <c r="KBC177" s="666"/>
      <c r="KBD177" s="666"/>
      <c r="KBE177" s="666"/>
      <c r="KBF177" s="666"/>
      <c r="KBG177" s="666"/>
      <c r="KBH177" s="666"/>
      <c r="KBI177" s="666"/>
      <c r="KBJ177" s="666"/>
      <c r="KBK177" s="666"/>
      <c r="KBL177" s="666"/>
      <c r="KBM177" s="666"/>
      <c r="KBN177" s="666"/>
      <c r="KBO177" s="666"/>
      <c r="KBP177" s="666"/>
      <c r="KBQ177" s="666"/>
      <c r="KBR177" s="666"/>
      <c r="KBS177" s="666"/>
      <c r="KBT177" s="666"/>
      <c r="KBU177" s="666"/>
      <c r="KBV177" s="666"/>
      <c r="KBW177" s="666"/>
      <c r="KBX177" s="666"/>
      <c r="KBY177" s="666"/>
      <c r="KBZ177" s="666"/>
      <c r="KCA177" s="666"/>
      <c r="KCB177" s="666"/>
      <c r="KCC177" s="666"/>
      <c r="KCD177" s="666"/>
      <c r="KCE177" s="666"/>
      <c r="KCF177" s="666"/>
      <c r="KCG177" s="666"/>
      <c r="KCH177" s="666"/>
      <c r="KCI177" s="666"/>
      <c r="KCJ177" s="666"/>
      <c r="KCK177" s="666"/>
      <c r="KCL177" s="666"/>
      <c r="KCM177" s="666"/>
      <c r="KCN177" s="666"/>
      <c r="KCO177" s="666"/>
      <c r="KCP177" s="666"/>
      <c r="KCQ177" s="666"/>
      <c r="KCR177" s="666"/>
      <c r="KCS177" s="666"/>
      <c r="KCT177" s="666"/>
      <c r="KCU177" s="666"/>
      <c r="KCV177" s="666"/>
      <c r="KCW177" s="666"/>
      <c r="KCX177" s="666"/>
      <c r="KCY177" s="666"/>
      <c r="KCZ177" s="666"/>
      <c r="KDA177" s="666"/>
      <c r="KDB177" s="666"/>
      <c r="KDC177" s="666"/>
      <c r="KDD177" s="666"/>
      <c r="KDE177" s="666"/>
      <c r="KDF177" s="666"/>
      <c r="KDG177" s="666"/>
      <c r="KDH177" s="666"/>
      <c r="KDI177" s="666"/>
      <c r="KDJ177" s="666"/>
      <c r="KDK177" s="666"/>
      <c r="KDL177" s="666"/>
      <c r="KDM177" s="666"/>
      <c r="KDN177" s="666"/>
      <c r="KDO177" s="666"/>
      <c r="KDP177" s="666"/>
      <c r="KDQ177" s="666"/>
      <c r="KDR177" s="666"/>
      <c r="KDS177" s="666"/>
      <c r="KDT177" s="666"/>
      <c r="KDU177" s="666"/>
      <c r="KDV177" s="666"/>
      <c r="KDW177" s="666"/>
      <c r="KDX177" s="666"/>
      <c r="KDY177" s="666"/>
      <c r="KDZ177" s="666"/>
      <c r="KEA177" s="666"/>
      <c r="KEB177" s="666"/>
      <c r="KEC177" s="666"/>
      <c r="KED177" s="666"/>
      <c r="KEE177" s="666"/>
      <c r="KEF177" s="666"/>
      <c r="KEG177" s="666"/>
      <c r="KEH177" s="666"/>
      <c r="KEI177" s="666"/>
      <c r="KEJ177" s="666"/>
      <c r="KEK177" s="666"/>
      <c r="KEL177" s="666"/>
      <c r="KEM177" s="666"/>
      <c r="KEN177" s="666"/>
      <c r="KEO177" s="666"/>
      <c r="KEP177" s="666"/>
      <c r="KEQ177" s="666"/>
      <c r="KER177" s="666"/>
      <c r="KES177" s="666"/>
      <c r="KET177" s="666"/>
      <c r="KEU177" s="666"/>
      <c r="KEV177" s="666"/>
      <c r="KEW177" s="666"/>
      <c r="KEX177" s="666"/>
      <c r="KEY177" s="666"/>
      <c r="KEZ177" s="666"/>
      <c r="KFA177" s="666"/>
      <c r="KFB177" s="666"/>
      <c r="KFC177" s="666"/>
      <c r="KFD177" s="666"/>
      <c r="KFE177" s="666"/>
      <c r="KFF177" s="666"/>
      <c r="KFG177" s="666"/>
      <c r="KFH177" s="666"/>
      <c r="KFI177" s="666"/>
      <c r="KFJ177" s="666"/>
      <c r="KFK177" s="666"/>
      <c r="KFL177" s="666"/>
      <c r="KFM177" s="666"/>
      <c r="KFN177" s="666"/>
      <c r="KFO177" s="666"/>
      <c r="KFP177" s="666"/>
      <c r="KFQ177" s="666"/>
      <c r="KFR177" s="666"/>
      <c r="KFS177" s="666"/>
      <c r="KFT177" s="666"/>
      <c r="KFU177" s="666"/>
      <c r="KFV177" s="666"/>
      <c r="KFW177" s="666"/>
      <c r="KFX177" s="666"/>
      <c r="KFY177" s="666"/>
      <c r="KFZ177" s="666"/>
      <c r="KGA177" s="666"/>
      <c r="KGB177" s="666"/>
      <c r="KGC177" s="666"/>
      <c r="KGD177" s="666"/>
      <c r="KGE177" s="666"/>
      <c r="KGF177" s="666"/>
      <c r="KGG177" s="666"/>
      <c r="KGH177" s="666"/>
      <c r="KGI177" s="666"/>
      <c r="KGJ177" s="666"/>
      <c r="KGK177" s="666"/>
      <c r="KGL177" s="666"/>
      <c r="KGM177" s="666"/>
      <c r="KGN177" s="666"/>
      <c r="KGO177" s="666"/>
      <c r="KGP177" s="666"/>
      <c r="KGQ177" s="666"/>
      <c r="KGR177" s="666"/>
      <c r="KGS177" s="666"/>
      <c r="KGT177" s="666"/>
      <c r="KGU177" s="666"/>
      <c r="KGV177" s="666"/>
      <c r="KGW177" s="666"/>
      <c r="KGX177" s="666"/>
      <c r="KGY177" s="666"/>
      <c r="KGZ177" s="666"/>
      <c r="KHA177" s="666"/>
      <c r="KHB177" s="666"/>
      <c r="KHC177" s="666"/>
      <c r="KHD177" s="666"/>
      <c r="KHE177" s="666"/>
      <c r="KHF177" s="666"/>
      <c r="KHG177" s="666"/>
      <c r="KHH177" s="666"/>
      <c r="KHI177" s="666"/>
      <c r="KHJ177" s="666"/>
      <c r="KHK177" s="666"/>
      <c r="KHL177" s="666"/>
      <c r="KHM177" s="666"/>
      <c r="KHN177" s="666"/>
      <c r="KHO177" s="666"/>
      <c r="KHP177" s="666"/>
      <c r="KHQ177" s="666"/>
      <c r="KHR177" s="666"/>
      <c r="KHS177" s="666"/>
      <c r="KHT177" s="666"/>
      <c r="KHU177" s="666"/>
      <c r="KHV177" s="666"/>
      <c r="KHW177" s="666"/>
      <c r="KHX177" s="666"/>
      <c r="KHY177" s="666"/>
      <c r="KHZ177" s="666"/>
      <c r="KIA177" s="666"/>
      <c r="KIB177" s="666"/>
      <c r="KIC177" s="666"/>
      <c r="KID177" s="666"/>
      <c r="KIE177" s="666"/>
      <c r="KIF177" s="666"/>
      <c r="KIG177" s="666"/>
      <c r="KIH177" s="666"/>
      <c r="KII177" s="666"/>
      <c r="KIJ177" s="666"/>
      <c r="KIK177" s="666"/>
      <c r="KIL177" s="666"/>
      <c r="KIM177" s="666"/>
      <c r="KIN177" s="666"/>
      <c r="KIO177" s="666"/>
      <c r="KIP177" s="666"/>
      <c r="KIQ177" s="666"/>
      <c r="KIR177" s="666"/>
      <c r="KIS177" s="666"/>
      <c r="KIT177" s="666"/>
      <c r="KIU177" s="666"/>
      <c r="KIV177" s="666"/>
      <c r="KIW177" s="666"/>
      <c r="KIX177" s="666"/>
      <c r="KIY177" s="666"/>
      <c r="KIZ177" s="666"/>
      <c r="KJA177" s="666"/>
      <c r="KJB177" s="666"/>
      <c r="KJC177" s="666"/>
      <c r="KJD177" s="666"/>
      <c r="KJE177" s="666"/>
      <c r="KJF177" s="666"/>
      <c r="KJG177" s="666"/>
      <c r="KJH177" s="666"/>
      <c r="KJI177" s="666"/>
      <c r="KJJ177" s="666"/>
      <c r="KJK177" s="666"/>
      <c r="KJL177" s="666"/>
      <c r="KJM177" s="666"/>
      <c r="KJN177" s="666"/>
      <c r="KJO177" s="666"/>
      <c r="KJP177" s="666"/>
      <c r="KJQ177" s="666"/>
      <c r="KJR177" s="666"/>
      <c r="KJS177" s="666"/>
      <c r="KJT177" s="666"/>
      <c r="KJU177" s="666"/>
      <c r="KJV177" s="666"/>
      <c r="KJW177" s="666"/>
      <c r="KJX177" s="666"/>
      <c r="KJY177" s="666"/>
      <c r="KJZ177" s="666"/>
      <c r="KKA177" s="666"/>
      <c r="KKB177" s="666"/>
      <c r="KKC177" s="666"/>
      <c r="KKD177" s="666"/>
      <c r="KKE177" s="666"/>
      <c r="KKF177" s="666"/>
      <c r="KKG177" s="666"/>
      <c r="KKH177" s="666"/>
      <c r="KKI177" s="666"/>
      <c r="KKJ177" s="666"/>
      <c r="KKK177" s="666"/>
      <c r="KKL177" s="666"/>
      <c r="KKM177" s="666"/>
      <c r="KKN177" s="666"/>
      <c r="KKO177" s="666"/>
      <c r="KKP177" s="666"/>
      <c r="KKQ177" s="666"/>
      <c r="KKR177" s="666"/>
      <c r="KKS177" s="666"/>
      <c r="KKT177" s="666"/>
      <c r="KKU177" s="666"/>
      <c r="KKV177" s="666"/>
      <c r="KKW177" s="666"/>
      <c r="KKX177" s="666"/>
      <c r="KKY177" s="666"/>
      <c r="KKZ177" s="666"/>
      <c r="KLA177" s="666"/>
      <c r="KLB177" s="666"/>
      <c r="KLC177" s="666"/>
      <c r="KLD177" s="666"/>
      <c r="KLE177" s="666"/>
      <c r="KLF177" s="666"/>
      <c r="KLG177" s="666"/>
      <c r="KLH177" s="666"/>
      <c r="KLI177" s="666"/>
      <c r="KLJ177" s="666"/>
      <c r="KLK177" s="666"/>
      <c r="KLL177" s="666"/>
      <c r="KLM177" s="666"/>
      <c r="KLN177" s="666"/>
      <c r="KLO177" s="666"/>
      <c r="KLP177" s="666"/>
      <c r="KLQ177" s="666"/>
      <c r="KLR177" s="666"/>
      <c r="KLS177" s="666"/>
      <c r="KLT177" s="666"/>
      <c r="KLU177" s="666"/>
      <c r="KLV177" s="666"/>
      <c r="KLW177" s="666"/>
      <c r="KLX177" s="666"/>
      <c r="KLY177" s="666"/>
      <c r="KLZ177" s="666"/>
      <c r="KMA177" s="666"/>
      <c r="KMB177" s="666"/>
      <c r="KMC177" s="666"/>
      <c r="KMD177" s="666"/>
      <c r="KME177" s="666"/>
      <c r="KMF177" s="666"/>
      <c r="KMG177" s="666"/>
      <c r="KMH177" s="666"/>
      <c r="KMI177" s="666"/>
      <c r="KMJ177" s="666"/>
      <c r="KMK177" s="666"/>
      <c r="KML177" s="666"/>
      <c r="KMM177" s="666"/>
      <c r="KMN177" s="666"/>
      <c r="KMO177" s="666"/>
      <c r="KMP177" s="666"/>
      <c r="KMQ177" s="666"/>
      <c r="KMR177" s="666"/>
      <c r="KMS177" s="666"/>
      <c r="KMT177" s="666"/>
      <c r="KMU177" s="666"/>
      <c r="KMV177" s="666"/>
      <c r="KMW177" s="666"/>
      <c r="KMX177" s="666"/>
      <c r="KMY177" s="666"/>
      <c r="KMZ177" s="666"/>
      <c r="KNA177" s="666"/>
      <c r="KNB177" s="666"/>
      <c r="KNC177" s="666"/>
      <c r="KND177" s="666"/>
      <c r="KNE177" s="666"/>
      <c r="KNF177" s="666"/>
      <c r="KNG177" s="666"/>
      <c r="KNH177" s="666"/>
      <c r="KNI177" s="666"/>
      <c r="KNJ177" s="666"/>
      <c r="KNK177" s="666"/>
      <c r="KNL177" s="666"/>
      <c r="KNM177" s="666"/>
      <c r="KNN177" s="666"/>
      <c r="KNO177" s="666"/>
      <c r="KNP177" s="666"/>
      <c r="KNQ177" s="666"/>
      <c r="KNR177" s="666"/>
      <c r="KNS177" s="666"/>
      <c r="KNT177" s="666"/>
      <c r="KNU177" s="666"/>
      <c r="KNV177" s="666"/>
      <c r="KNW177" s="666"/>
      <c r="KNX177" s="666"/>
      <c r="KNY177" s="666"/>
      <c r="KNZ177" s="666"/>
      <c r="KOA177" s="666"/>
      <c r="KOB177" s="666"/>
      <c r="KOC177" s="666"/>
      <c r="KOD177" s="666"/>
      <c r="KOE177" s="666"/>
      <c r="KOF177" s="666"/>
      <c r="KOG177" s="666"/>
      <c r="KOH177" s="666"/>
      <c r="KOI177" s="666"/>
      <c r="KOJ177" s="666"/>
      <c r="KOK177" s="666"/>
      <c r="KOL177" s="666"/>
      <c r="KOM177" s="666"/>
      <c r="KON177" s="666"/>
      <c r="KOO177" s="666"/>
      <c r="KOP177" s="666"/>
      <c r="KOQ177" s="666"/>
      <c r="KOR177" s="666"/>
      <c r="KOS177" s="666"/>
      <c r="KOT177" s="666"/>
      <c r="KOU177" s="666"/>
      <c r="KOV177" s="666"/>
      <c r="KOW177" s="666"/>
      <c r="KOX177" s="666"/>
      <c r="KOY177" s="666"/>
      <c r="KOZ177" s="666"/>
      <c r="KPA177" s="666"/>
      <c r="KPB177" s="666"/>
      <c r="KPC177" s="666"/>
      <c r="KPD177" s="666"/>
      <c r="KPE177" s="666"/>
      <c r="KPF177" s="666"/>
      <c r="KPG177" s="666"/>
      <c r="KPH177" s="666"/>
      <c r="KPI177" s="666"/>
      <c r="KPJ177" s="666"/>
      <c r="KPK177" s="666"/>
      <c r="KPL177" s="666"/>
      <c r="KPM177" s="666"/>
      <c r="KPN177" s="666"/>
      <c r="KPO177" s="666"/>
      <c r="KPP177" s="666"/>
      <c r="KPQ177" s="666"/>
      <c r="KPR177" s="666"/>
      <c r="KPS177" s="666"/>
      <c r="KPT177" s="666"/>
      <c r="KPU177" s="666"/>
      <c r="KPV177" s="666"/>
      <c r="KPW177" s="666"/>
      <c r="KPX177" s="666"/>
      <c r="KPY177" s="666"/>
      <c r="KPZ177" s="666"/>
      <c r="KQA177" s="666"/>
      <c r="KQB177" s="666"/>
      <c r="KQC177" s="666"/>
      <c r="KQD177" s="666"/>
      <c r="KQE177" s="666"/>
      <c r="KQF177" s="666"/>
      <c r="KQG177" s="666"/>
      <c r="KQH177" s="666"/>
      <c r="KQI177" s="666"/>
      <c r="KQJ177" s="666"/>
      <c r="KQK177" s="666"/>
      <c r="KQL177" s="666"/>
      <c r="KQM177" s="666"/>
      <c r="KQN177" s="666"/>
      <c r="KQO177" s="666"/>
      <c r="KQP177" s="666"/>
      <c r="KQQ177" s="666"/>
      <c r="KQR177" s="666"/>
      <c r="KQS177" s="666"/>
      <c r="KQT177" s="666"/>
      <c r="KQU177" s="666"/>
      <c r="KQV177" s="666"/>
      <c r="KQW177" s="666"/>
      <c r="KQX177" s="666"/>
      <c r="KQY177" s="666"/>
      <c r="KQZ177" s="666"/>
      <c r="KRA177" s="666"/>
      <c r="KRB177" s="666"/>
      <c r="KRC177" s="666"/>
      <c r="KRD177" s="666"/>
      <c r="KRE177" s="666"/>
      <c r="KRF177" s="666"/>
      <c r="KRG177" s="666"/>
      <c r="KRH177" s="666"/>
      <c r="KRI177" s="666"/>
      <c r="KRJ177" s="666"/>
      <c r="KRK177" s="666"/>
      <c r="KRL177" s="666"/>
      <c r="KRM177" s="666"/>
      <c r="KRN177" s="666"/>
      <c r="KRO177" s="666"/>
      <c r="KRP177" s="666"/>
      <c r="KRQ177" s="666"/>
      <c r="KRR177" s="666"/>
      <c r="KRS177" s="666"/>
      <c r="KRT177" s="666"/>
      <c r="KRU177" s="666"/>
      <c r="KRV177" s="666"/>
      <c r="KRW177" s="666"/>
      <c r="KRX177" s="666"/>
      <c r="KRY177" s="666"/>
      <c r="KRZ177" s="666"/>
      <c r="KSA177" s="666"/>
      <c r="KSB177" s="666"/>
      <c r="KSC177" s="666"/>
      <c r="KSD177" s="666"/>
      <c r="KSE177" s="666"/>
      <c r="KSF177" s="666"/>
      <c r="KSG177" s="666"/>
      <c r="KSH177" s="666"/>
      <c r="KSI177" s="666"/>
      <c r="KSJ177" s="666"/>
      <c r="KSK177" s="666"/>
      <c r="KSL177" s="666"/>
      <c r="KSM177" s="666"/>
      <c r="KSN177" s="666"/>
      <c r="KSO177" s="666"/>
      <c r="KSP177" s="666"/>
      <c r="KSQ177" s="666"/>
      <c r="KSR177" s="666"/>
      <c r="KSS177" s="666"/>
      <c r="KST177" s="666"/>
      <c r="KSU177" s="666"/>
      <c r="KSV177" s="666"/>
      <c r="KSW177" s="666"/>
      <c r="KSX177" s="666"/>
      <c r="KSY177" s="666"/>
      <c r="KSZ177" s="666"/>
      <c r="KTA177" s="666"/>
      <c r="KTB177" s="666"/>
      <c r="KTC177" s="666"/>
      <c r="KTD177" s="666"/>
      <c r="KTE177" s="666"/>
      <c r="KTF177" s="666"/>
      <c r="KTG177" s="666"/>
      <c r="KTH177" s="666"/>
      <c r="KTI177" s="666"/>
      <c r="KTJ177" s="666"/>
      <c r="KTK177" s="666"/>
      <c r="KTL177" s="666"/>
      <c r="KTM177" s="666"/>
      <c r="KTN177" s="666"/>
      <c r="KTO177" s="666"/>
      <c r="KTP177" s="666"/>
      <c r="KTQ177" s="666"/>
      <c r="KTR177" s="666"/>
      <c r="KTS177" s="666"/>
      <c r="KTT177" s="666"/>
      <c r="KTU177" s="666"/>
      <c r="KTV177" s="666"/>
      <c r="KTW177" s="666"/>
      <c r="KTX177" s="666"/>
      <c r="KTY177" s="666"/>
      <c r="KTZ177" s="666"/>
      <c r="KUA177" s="666"/>
      <c r="KUB177" s="666"/>
      <c r="KUC177" s="666"/>
      <c r="KUD177" s="666"/>
      <c r="KUE177" s="666"/>
      <c r="KUF177" s="666"/>
      <c r="KUG177" s="666"/>
      <c r="KUH177" s="666"/>
      <c r="KUI177" s="666"/>
      <c r="KUJ177" s="666"/>
      <c r="KUK177" s="666"/>
      <c r="KUL177" s="666"/>
      <c r="KUM177" s="666"/>
      <c r="KUN177" s="666"/>
      <c r="KUO177" s="666"/>
      <c r="KUP177" s="666"/>
      <c r="KUQ177" s="666"/>
      <c r="KUR177" s="666"/>
      <c r="KUS177" s="666"/>
      <c r="KUT177" s="666"/>
      <c r="KUU177" s="666"/>
      <c r="KUV177" s="666"/>
      <c r="KUW177" s="666"/>
      <c r="KUX177" s="666"/>
      <c r="KUY177" s="666"/>
      <c r="KUZ177" s="666"/>
      <c r="KVA177" s="666"/>
      <c r="KVB177" s="666"/>
      <c r="KVC177" s="666"/>
      <c r="KVD177" s="666"/>
      <c r="KVE177" s="666"/>
      <c r="KVF177" s="666"/>
      <c r="KVG177" s="666"/>
      <c r="KVH177" s="666"/>
      <c r="KVI177" s="666"/>
      <c r="KVJ177" s="666"/>
      <c r="KVK177" s="666"/>
      <c r="KVL177" s="666"/>
      <c r="KVM177" s="666"/>
      <c r="KVN177" s="666"/>
      <c r="KVO177" s="666"/>
      <c r="KVP177" s="666"/>
      <c r="KVQ177" s="666"/>
      <c r="KVR177" s="666"/>
      <c r="KVS177" s="666"/>
      <c r="KVT177" s="666"/>
      <c r="KVU177" s="666"/>
      <c r="KVV177" s="666"/>
      <c r="KVW177" s="666"/>
      <c r="KVX177" s="666"/>
      <c r="KVY177" s="666"/>
      <c r="KVZ177" s="666"/>
      <c r="KWA177" s="666"/>
      <c r="KWB177" s="666"/>
      <c r="KWC177" s="666"/>
      <c r="KWD177" s="666"/>
      <c r="KWE177" s="666"/>
      <c r="KWF177" s="666"/>
      <c r="KWG177" s="666"/>
      <c r="KWH177" s="666"/>
      <c r="KWI177" s="666"/>
      <c r="KWJ177" s="666"/>
      <c r="KWK177" s="666"/>
      <c r="KWL177" s="666"/>
      <c r="KWM177" s="666"/>
      <c r="KWN177" s="666"/>
      <c r="KWO177" s="666"/>
      <c r="KWP177" s="666"/>
      <c r="KWQ177" s="666"/>
      <c r="KWR177" s="666"/>
      <c r="KWS177" s="666"/>
      <c r="KWT177" s="666"/>
      <c r="KWU177" s="666"/>
      <c r="KWV177" s="666"/>
      <c r="KWW177" s="666"/>
      <c r="KWX177" s="666"/>
      <c r="KWY177" s="666"/>
      <c r="KWZ177" s="666"/>
      <c r="KXA177" s="666"/>
      <c r="KXB177" s="666"/>
      <c r="KXC177" s="666"/>
      <c r="KXD177" s="666"/>
      <c r="KXE177" s="666"/>
      <c r="KXF177" s="666"/>
      <c r="KXG177" s="666"/>
      <c r="KXH177" s="666"/>
      <c r="KXI177" s="666"/>
      <c r="KXJ177" s="666"/>
      <c r="KXK177" s="666"/>
      <c r="KXL177" s="666"/>
      <c r="KXM177" s="666"/>
      <c r="KXN177" s="666"/>
      <c r="KXO177" s="666"/>
      <c r="KXP177" s="666"/>
      <c r="KXQ177" s="666"/>
      <c r="KXR177" s="666"/>
      <c r="KXS177" s="666"/>
      <c r="KXT177" s="666"/>
      <c r="KXU177" s="666"/>
      <c r="KXV177" s="666"/>
      <c r="KXW177" s="666"/>
      <c r="KXX177" s="666"/>
      <c r="KXY177" s="666"/>
      <c r="KXZ177" s="666"/>
      <c r="KYA177" s="666"/>
      <c r="KYB177" s="666"/>
      <c r="KYC177" s="666"/>
      <c r="KYD177" s="666"/>
      <c r="KYE177" s="666"/>
      <c r="KYF177" s="666"/>
      <c r="KYG177" s="666"/>
      <c r="KYH177" s="666"/>
      <c r="KYI177" s="666"/>
      <c r="KYJ177" s="666"/>
      <c r="KYK177" s="666"/>
      <c r="KYL177" s="666"/>
      <c r="KYM177" s="666"/>
      <c r="KYN177" s="666"/>
      <c r="KYO177" s="666"/>
      <c r="KYP177" s="666"/>
      <c r="KYQ177" s="666"/>
      <c r="KYR177" s="666"/>
      <c r="KYS177" s="666"/>
      <c r="KYT177" s="666"/>
      <c r="KYU177" s="666"/>
      <c r="KYV177" s="666"/>
      <c r="KYW177" s="666"/>
      <c r="KYX177" s="666"/>
      <c r="KYY177" s="666"/>
      <c r="KYZ177" s="666"/>
      <c r="KZA177" s="666"/>
      <c r="KZB177" s="666"/>
      <c r="KZC177" s="666"/>
      <c r="KZD177" s="666"/>
      <c r="KZE177" s="666"/>
      <c r="KZF177" s="666"/>
      <c r="KZG177" s="666"/>
      <c r="KZH177" s="666"/>
      <c r="KZI177" s="666"/>
      <c r="KZJ177" s="666"/>
      <c r="KZK177" s="666"/>
      <c r="KZL177" s="666"/>
      <c r="KZM177" s="666"/>
      <c r="KZN177" s="666"/>
      <c r="KZO177" s="666"/>
      <c r="KZP177" s="666"/>
      <c r="KZQ177" s="666"/>
      <c r="KZR177" s="666"/>
      <c r="KZS177" s="666"/>
      <c r="KZT177" s="666"/>
      <c r="KZU177" s="666"/>
      <c r="KZV177" s="666"/>
      <c r="KZW177" s="666"/>
      <c r="KZX177" s="666"/>
      <c r="KZY177" s="666"/>
      <c r="KZZ177" s="666"/>
      <c r="LAA177" s="666"/>
      <c r="LAB177" s="666"/>
      <c r="LAC177" s="666"/>
      <c r="LAD177" s="666"/>
      <c r="LAE177" s="666"/>
      <c r="LAF177" s="666"/>
      <c r="LAG177" s="666"/>
      <c r="LAH177" s="666"/>
      <c r="LAI177" s="666"/>
      <c r="LAJ177" s="666"/>
      <c r="LAK177" s="666"/>
      <c r="LAL177" s="666"/>
      <c r="LAM177" s="666"/>
      <c r="LAN177" s="666"/>
      <c r="LAO177" s="666"/>
      <c r="LAP177" s="666"/>
      <c r="LAQ177" s="666"/>
      <c r="LAR177" s="666"/>
      <c r="LAS177" s="666"/>
      <c r="LAT177" s="666"/>
      <c r="LAU177" s="666"/>
      <c r="LAV177" s="666"/>
      <c r="LAW177" s="666"/>
      <c r="LAX177" s="666"/>
      <c r="LAY177" s="666"/>
      <c r="LAZ177" s="666"/>
      <c r="LBA177" s="666"/>
      <c r="LBB177" s="666"/>
      <c r="LBC177" s="666"/>
      <c r="LBD177" s="666"/>
      <c r="LBE177" s="666"/>
      <c r="LBF177" s="666"/>
      <c r="LBG177" s="666"/>
      <c r="LBH177" s="666"/>
      <c r="LBI177" s="666"/>
      <c r="LBJ177" s="666"/>
      <c r="LBK177" s="666"/>
      <c r="LBL177" s="666"/>
      <c r="LBM177" s="666"/>
      <c r="LBN177" s="666"/>
      <c r="LBO177" s="666"/>
      <c r="LBP177" s="666"/>
      <c r="LBQ177" s="666"/>
      <c r="LBR177" s="666"/>
      <c r="LBS177" s="666"/>
      <c r="LBT177" s="666"/>
      <c r="LBU177" s="666"/>
      <c r="LBV177" s="666"/>
      <c r="LBW177" s="666"/>
      <c r="LBX177" s="666"/>
      <c r="LBY177" s="666"/>
      <c r="LBZ177" s="666"/>
      <c r="LCA177" s="666"/>
      <c r="LCB177" s="666"/>
      <c r="LCC177" s="666"/>
      <c r="LCD177" s="666"/>
      <c r="LCE177" s="666"/>
      <c r="LCF177" s="666"/>
      <c r="LCG177" s="666"/>
      <c r="LCH177" s="666"/>
      <c r="LCI177" s="666"/>
      <c r="LCJ177" s="666"/>
      <c r="LCK177" s="666"/>
      <c r="LCL177" s="666"/>
      <c r="LCM177" s="666"/>
      <c r="LCN177" s="666"/>
      <c r="LCO177" s="666"/>
      <c r="LCP177" s="666"/>
      <c r="LCQ177" s="666"/>
      <c r="LCR177" s="666"/>
      <c r="LCS177" s="666"/>
      <c r="LCT177" s="666"/>
      <c r="LCU177" s="666"/>
      <c r="LCV177" s="666"/>
      <c r="LCW177" s="666"/>
      <c r="LCX177" s="666"/>
      <c r="LCY177" s="666"/>
      <c r="LCZ177" s="666"/>
      <c r="LDA177" s="666"/>
      <c r="LDB177" s="666"/>
      <c r="LDC177" s="666"/>
      <c r="LDD177" s="666"/>
      <c r="LDE177" s="666"/>
      <c r="LDF177" s="666"/>
      <c r="LDG177" s="666"/>
      <c r="LDH177" s="666"/>
      <c r="LDI177" s="666"/>
      <c r="LDJ177" s="666"/>
      <c r="LDK177" s="666"/>
      <c r="LDL177" s="666"/>
      <c r="LDM177" s="666"/>
      <c r="LDN177" s="666"/>
      <c r="LDO177" s="666"/>
      <c r="LDP177" s="666"/>
      <c r="LDQ177" s="666"/>
      <c r="LDR177" s="666"/>
      <c r="LDS177" s="666"/>
      <c r="LDT177" s="666"/>
      <c r="LDU177" s="666"/>
      <c r="LDV177" s="666"/>
      <c r="LDW177" s="666"/>
      <c r="LDX177" s="666"/>
      <c r="LDY177" s="666"/>
      <c r="LDZ177" s="666"/>
      <c r="LEA177" s="666"/>
      <c r="LEB177" s="666"/>
      <c r="LEC177" s="666"/>
      <c r="LED177" s="666"/>
      <c r="LEE177" s="666"/>
      <c r="LEF177" s="666"/>
      <c r="LEG177" s="666"/>
      <c r="LEH177" s="666"/>
      <c r="LEI177" s="666"/>
      <c r="LEJ177" s="666"/>
      <c r="LEK177" s="666"/>
      <c r="LEL177" s="666"/>
      <c r="LEM177" s="666"/>
      <c r="LEN177" s="666"/>
      <c r="LEO177" s="666"/>
      <c r="LEP177" s="666"/>
      <c r="LEQ177" s="666"/>
      <c r="LER177" s="666"/>
      <c r="LES177" s="666"/>
      <c r="LET177" s="666"/>
      <c r="LEU177" s="666"/>
      <c r="LEV177" s="666"/>
      <c r="LEW177" s="666"/>
      <c r="LEX177" s="666"/>
      <c r="LEY177" s="666"/>
      <c r="LEZ177" s="666"/>
      <c r="LFA177" s="666"/>
      <c r="LFB177" s="666"/>
      <c r="LFC177" s="666"/>
      <c r="LFD177" s="666"/>
      <c r="LFE177" s="666"/>
      <c r="LFF177" s="666"/>
      <c r="LFG177" s="666"/>
      <c r="LFH177" s="666"/>
      <c r="LFI177" s="666"/>
      <c r="LFJ177" s="666"/>
      <c r="LFK177" s="666"/>
      <c r="LFL177" s="666"/>
      <c r="LFM177" s="666"/>
      <c r="LFN177" s="666"/>
      <c r="LFO177" s="666"/>
      <c r="LFP177" s="666"/>
      <c r="LFQ177" s="666"/>
      <c r="LFR177" s="666"/>
      <c r="LFS177" s="666"/>
      <c r="LFT177" s="666"/>
      <c r="LFU177" s="666"/>
      <c r="LFV177" s="666"/>
      <c r="LFW177" s="666"/>
      <c r="LFX177" s="666"/>
      <c r="LFY177" s="666"/>
      <c r="LFZ177" s="666"/>
      <c r="LGA177" s="666"/>
      <c r="LGB177" s="666"/>
      <c r="LGC177" s="666"/>
      <c r="LGD177" s="666"/>
      <c r="LGE177" s="666"/>
      <c r="LGF177" s="666"/>
      <c r="LGG177" s="666"/>
      <c r="LGH177" s="666"/>
      <c r="LGI177" s="666"/>
      <c r="LGJ177" s="666"/>
      <c r="LGK177" s="666"/>
      <c r="LGL177" s="666"/>
      <c r="LGM177" s="666"/>
      <c r="LGN177" s="666"/>
      <c r="LGO177" s="666"/>
      <c r="LGP177" s="666"/>
      <c r="LGQ177" s="666"/>
      <c r="LGR177" s="666"/>
      <c r="LGS177" s="666"/>
      <c r="LGT177" s="666"/>
      <c r="LGU177" s="666"/>
      <c r="LGV177" s="666"/>
      <c r="LGW177" s="666"/>
      <c r="LGX177" s="666"/>
      <c r="LGY177" s="666"/>
      <c r="LGZ177" s="666"/>
      <c r="LHA177" s="666"/>
      <c r="LHB177" s="666"/>
      <c r="LHC177" s="666"/>
      <c r="LHD177" s="666"/>
      <c r="LHE177" s="666"/>
      <c r="LHF177" s="666"/>
      <c r="LHG177" s="666"/>
      <c r="LHH177" s="666"/>
      <c r="LHI177" s="666"/>
      <c r="LHJ177" s="666"/>
      <c r="LHK177" s="666"/>
      <c r="LHL177" s="666"/>
      <c r="LHM177" s="666"/>
      <c r="LHN177" s="666"/>
      <c r="LHO177" s="666"/>
      <c r="LHP177" s="666"/>
      <c r="LHQ177" s="666"/>
      <c r="LHR177" s="666"/>
      <c r="LHS177" s="666"/>
      <c r="LHT177" s="666"/>
      <c r="LHU177" s="666"/>
      <c r="LHV177" s="666"/>
      <c r="LHW177" s="666"/>
      <c r="LHX177" s="666"/>
      <c r="LHY177" s="666"/>
      <c r="LHZ177" s="666"/>
      <c r="LIA177" s="666"/>
      <c r="LIB177" s="666"/>
      <c r="LIC177" s="666"/>
      <c r="LID177" s="666"/>
      <c r="LIE177" s="666"/>
      <c r="LIF177" s="666"/>
      <c r="LIG177" s="666"/>
      <c r="LIH177" s="666"/>
      <c r="LII177" s="666"/>
      <c r="LIJ177" s="666"/>
      <c r="LIK177" s="666"/>
      <c r="LIL177" s="666"/>
      <c r="LIM177" s="666"/>
      <c r="LIN177" s="666"/>
      <c r="LIO177" s="666"/>
      <c r="LIP177" s="666"/>
      <c r="LIQ177" s="666"/>
      <c r="LIR177" s="666"/>
      <c r="LIS177" s="666"/>
      <c r="LIT177" s="666"/>
      <c r="LIU177" s="666"/>
      <c r="LIV177" s="666"/>
      <c r="LIW177" s="666"/>
      <c r="LIX177" s="666"/>
      <c r="LIY177" s="666"/>
      <c r="LIZ177" s="666"/>
      <c r="LJA177" s="666"/>
      <c r="LJB177" s="666"/>
      <c r="LJC177" s="666"/>
      <c r="LJD177" s="666"/>
      <c r="LJE177" s="666"/>
      <c r="LJF177" s="666"/>
      <c r="LJG177" s="666"/>
      <c r="LJH177" s="666"/>
      <c r="LJI177" s="666"/>
      <c r="LJJ177" s="666"/>
      <c r="LJK177" s="666"/>
      <c r="LJL177" s="666"/>
      <c r="LJM177" s="666"/>
      <c r="LJN177" s="666"/>
      <c r="LJO177" s="666"/>
      <c r="LJP177" s="666"/>
      <c r="LJQ177" s="666"/>
      <c r="LJR177" s="666"/>
      <c r="LJS177" s="666"/>
      <c r="LJT177" s="666"/>
      <c r="LJU177" s="666"/>
      <c r="LJV177" s="666"/>
      <c r="LJW177" s="666"/>
      <c r="LJX177" s="666"/>
      <c r="LJY177" s="666"/>
      <c r="LJZ177" s="666"/>
      <c r="LKA177" s="666"/>
      <c r="LKB177" s="666"/>
      <c r="LKC177" s="666"/>
      <c r="LKD177" s="666"/>
      <c r="LKE177" s="666"/>
      <c r="LKF177" s="666"/>
      <c r="LKG177" s="666"/>
      <c r="LKH177" s="666"/>
      <c r="LKI177" s="666"/>
      <c r="LKJ177" s="666"/>
      <c r="LKK177" s="666"/>
      <c r="LKL177" s="666"/>
      <c r="LKM177" s="666"/>
      <c r="LKN177" s="666"/>
      <c r="LKO177" s="666"/>
      <c r="LKP177" s="666"/>
      <c r="LKQ177" s="666"/>
      <c r="LKR177" s="666"/>
      <c r="LKS177" s="666"/>
      <c r="LKT177" s="666"/>
      <c r="LKU177" s="666"/>
      <c r="LKV177" s="666"/>
      <c r="LKW177" s="666"/>
      <c r="LKX177" s="666"/>
      <c r="LKY177" s="666"/>
      <c r="LKZ177" s="666"/>
      <c r="LLA177" s="666"/>
      <c r="LLB177" s="666"/>
      <c r="LLC177" s="666"/>
      <c r="LLD177" s="666"/>
      <c r="LLE177" s="666"/>
      <c r="LLF177" s="666"/>
      <c r="LLG177" s="666"/>
      <c r="LLH177" s="666"/>
      <c r="LLI177" s="666"/>
      <c r="LLJ177" s="666"/>
      <c r="LLK177" s="666"/>
      <c r="LLL177" s="666"/>
      <c r="LLM177" s="666"/>
      <c r="LLN177" s="666"/>
      <c r="LLO177" s="666"/>
      <c r="LLP177" s="666"/>
      <c r="LLQ177" s="666"/>
      <c r="LLR177" s="666"/>
      <c r="LLS177" s="666"/>
      <c r="LLT177" s="666"/>
      <c r="LLU177" s="666"/>
      <c r="LLV177" s="666"/>
      <c r="LLW177" s="666"/>
      <c r="LLX177" s="666"/>
      <c r="LLY177" s="666"/>
      <c r="LLZ177" s="666"/>
      <c r="LMA177" s="666"/>
      <c r="LMB177" s="666"/>
      <c r="LMC177" s="666"/>
      <c r="LMD177" s="666"/>
      <c r="LME177" s="666"/>
      <c r="LMF177" s="666"/>
      <c r="LMG177" s="666"/>
      <c r="LMH177" s="666"/>
      <c r="LMI177" s="666"/>
      <c r="LMJ177" s="666"/>
      <c r="LMK177" s="666"/>
      <c r="LML177" s="666"/>
      <c r="LMM177" s="666"/>
      <c r="LMN177" s="666"/>
      <c r="LMO177" s="666"/>
      <c r="LMP177" s="666"/>
      <c r="LMQ177" s="666"/>
      <c r="LMR177" s="666"/>
      <c r="LMS177" s="666"/>
      <c r="LMT177" s="666"/>
      <c r="LMU177" s="666"/>
      <c r="LMV177" s="666"/>
      <c r="LMW177" s="666"/>
      <c r="LMX177" s="666"/>
      <c r="LMY177" s="666"/>
      <c r="LMZ177" s="666"/>
      <c r="LNA177" s="666"/>
      <c r="LNB177" s="666"/>
      <c r="LNC177" s="666"/>
      <c r="LND177" s="666"/>
      <c r="LNE177" s="666"/>
      <c r="LNF177" s="666"/>
      <c r="LNG177" s="666"/>
      <c r="LNH177" s="666"/>
      <c r="LNI177" s="666"/>
      <c r="LNJ177" s="666"/>
      <c r="LNK177" s="666"/>
      <c r="LNL177" s="666"/>
      <c r="LNM177" s="666"/>
      <c r="LNN177" s="666"/>
      <c r="LNO177" s="666"/>
      <c r="LNP177" s="666"/>
      <c r="LNQ177" s="666"/>
      <c r="LNR177" s="666"/>
      <c r="LNS177" s="666"/>
      <c r="LNT177" s="666"/>
      <c r="LNU177" s="666"/>
      <c r="LNV177" s="666"/>
      <c r="LNW177" s="666"/>
      <c r="LNX177" s="666"/>
      <c r="LNY177" s="666"/>
      <c r="LNZ177" s="666"/>
      <c r="LOA177" s="666"/>
      <c r="LOB177" s="666"/>
      <c r="LOC177" s="666"/>
      <c r="LOD177" s="666"/>
      <c r="LOE177" s="666"/>
      <c r="LOF177" s="666"/>
      <c r="LOG177" s="666"/>
      <c r="LOH177" s="666"/>
      <c r="LOI177" s="666"/>
      <c r="LOJ177" s="666"/>
      <c r="LOK177" s="666"/>
      <c r="LOL177" s="666"/>
      <c r="LOM177" s="666"/>
      <c r="LON177" s="666"/>
      <c r="LOO177" s="666"/>
      <c r="LOP177" s="666"/>
      <c r="LOQ177" s="666"/>
      <c r="LOR177" s="666"/>
      <c r="LOS177" s="666"/>
      <c r="LOT177" s="666"/>
      <c r="LOU177" s="666"/>
      <c r="LOV177" s="666"/>
      <c r="LOW177" s="666"/>
      <c r="LOX177" s="666"/>
      <c r="LOY177" s="666"/>
      <c r="LOZ177" s="666"/>
      <c r="LPA177" s="666"/>
      <c r="LPB177" s="666"/>
      <c r="LPC177" s="666"/>
      <c r="LPD177" s="666"/>
      <c r="LPE177" s="666"/>
      <c r="LPF177" s="666"/>
      <c r="LPG177" s="666"/>
      <c r="LPH177" s="666"/>
      <c r="LPI177" s="666"/>
      <c r="LPJ177" s="666"/>
      <c r="LPK177" s="666"/>
      <c r="LPL177" s="666"/>
      <c r="LPM177" s="666"/>
      <c r="LPN177" s="666"/>
      <c r="LPO177" s="666"/>
      <c r="LPP177" s="666"/>
      <c r="LPQ177" s="666"/>
      <c r="LPR177" s="666"/>
      <c r="LPS177" s="666"/>
      <c r="LPT177" s="666"/>
      <c r="LPU177" s="666"/>
      <c r="LPV177" s="666"/>
      <c r="LPW177" s="666"/>
      <c r="LPX177" s="666"/>
      <c r="LPY177" s="666"/>
      <c r="LPZ177" s="666"/>
      <c r="LQA177" s="666"/>
      <c r="LQB177" s="666"/>
      <c r="LQC177" s="666"/>
      <c r="LQD177" s="666"/>
      <c r="LQE177" s="666"/>
      <c r="LQF177" s="666"/>
      <c r="LQG177" s="666"/>
      <c r="LQH177" s="666"/>
      <c r="LQI177" s="666"/>
      <c r="LQJ177" s="666"/>
      <c r="LQK177" s="666"/>
      <c r="LQL177" s="666"/>
      <c r="LQM177" s="666"/>
      <c r="LQN177" s="666"/>
      <c r="LQO177" s="666"/>
      <c r="LQP177" s="666"/>
      <c r="LQQ177" s="666"/>
      <c r="LQR177" s="666"/>
      <c r="LQS177" s="666"/>
      <c r="LQT177" s="666"/>
      <c r="LQU177" s="666"/>
      <c r="LQV177" s="666"/>
      <c r="LQW177" s="666"/>
      <c r="LQX177" s="666"/>
      <c r="LQY177" s="666"/>
      <c r="LQZ177" s="666"/>
      <c r="LRA177" s="666"/>
      <c r="LRB177" s="666"/>
      <c r="LRC177" s="666"/>
      <c r="LRD177" s="666"/>
      <c r="LRE177" s="666"/>
      <c r="LRF177" s="666"/>
      <c r="LRG177" s="666"/>
      <c r="LRH177" s="666"/>
      <c r="LRI177" s="666"/>
      <c r="LRJ177" s="666"/>
      <c r="LRK177" s="666"/>
      <c r="LRL177" s="666"/>
      <c r="LRM177" s="666"/>
      <c r="LRN177" s="666"/>
      <c r="LRO177" s="666"/>
      <c r="LRP177" s="666"/>
      <c r="LRQ177" s="666"/>
      <c r="LRR177" s="666"/>
      <c r="LRS177" s="666"/>
      <c r="LRT177" s="666"/>
      <c r="LRU177" s="666"/>
      <c r="LRV177" s="666"/>
      <c r="LRW177" s="666"/>
      <c r="LRX177" s="666"/>
      <c r="LRY177" s="666"/>
      <c r="LRZ177" s="666"/>
      <c r="LSA177" s="666"/>
      <c r="LSB177" s="666"/>
      <c r="LSC177" s="666"/>
      <c r="LSD177" s="666"/>
      <c r="LSE177" s="666"/>
      <c r="LSF177" s="666"/>
      <c r="LSG177" s="666"/>
      <c r="LSH177" s="666"/>
      <c r="LSI177" s="666"/>
      <c r="LSJ177" s="666"/>
      <c r="LSK177" s="666"/>
      <c r="LSL177" s="666"/>
      <c r="LSM177" s="666"/>
      <c r="LSN177" s="666"/>
      <c r="LSO177" s="666"/>
      <c r="LSP177" s="666"/>
      <c r="LSQ177" s="666"/>
      <c r="LSR177" s="666"/>
      <c r="LSS177" s="666"/>
      <c r="LST177" s="666"/>
      <c r="LSU177" s="666"/>
      <c r="LSV177" s="666"/>
      <c r="LSW177" s="666"/>
      <c r="LSX177" s="666"/>
      <c r="LSY177" s="666"/>
      <c r="LSZ177" s="666"/>
      <c r="LTA177" s="666"/>
      <c r="LTB177" s="666"/>
      <c r="LTC177" s="666"/>
      <c r="LTD177" s="666"/>
      <c r="LTE177" s="666"/>
      <c r="LTF177" s="666"/>
      <c r="LTG177" s="666"/>
      <c r="LTH177" s="666"/>
      <c r="LTI177" s="666"/>
      <c r="LTJ177" s="666"/>
      <c r="LTK177" s="666"/>
      <c r="LTL177" s="666"/>
      <c r="LTM177" s="666"/>
      <c r="LTN177" s="666"/>
      <c r="LTO177" s="666"/>
      <c r="LTP177" s="666"/>
      <c r="LTQ177" s="666"/>
      <c r="LTR177" s="666"/>
      <c r="LTS177" s="666"/>
      <c r="LTT177" s="666"/>
      <c r="LTU177" s="666"/>
      <c r="LTV177" s="666"/>
      <c r="LTW177" s="666"/>
      <c r="LTX177" s="666"/>
      <c r="LTY177" s="666"/>
      <c r="LTZ177" s="666"/>
      <c r="LUA177" s="666"/>
      <c r="LUB177" s="666"/>
      <c r="LUC177" s="666"/>
      <c r="LUD177" s="666"/>
      <c r="LUE177" s="666"/>
      <c r="LUF177" s="666"/>
      <c r="LUG177" s="666"/>
      <c r="LUH177" s="666"/>
      <c r="LUI177" s="666"/>
      <c r="LUJ177" s="666"/>
      <c r="LUK177" s="666"/>
      <c r="LUL177" s="666"/>
      <c r="LUM177" s="666"/>
      <c r="LUN177" s="666"/>
      <c r="LUO177" s="666"/>
      <c r="LUP177" s="666"/>
      <c r="LUQ177" s="666"/>
      <c r="LUR177" s="666"/>
      <c r="LUS177" s="666"/>
      <c r="LUT177" s="666"/>
      <c r="LUU177" s="666"/>
      <c r="LUV177" s="666"/>
      <c r="LUW177" s="666"/>
      <c r="LUX177" s="666"/>
      <c r="LUY177" s="666"/>
      <c r="LUZ177" s="666"/>
      <c r="LVA177" s="666"/>
      <c r="LVB177" s="666"/>
      <c r="LVC177" s="666"/>
      <c r="LVD177" s="666"/>
      <c r="LVE177" s="666"/>
      <c r="LVF177" s="666"/>
      <c r="LVG177" s="666"/>
      <c r="LVH177" s="666"/>
      <c r="LVI177" s="666"/>
      <c r="LVJ177" s="666"/>
      <c r="LVK177" s="666"/>
      <c r="LVL177" s="666"/>
      <c r="LVM177" s="666"/>
      <c r="LVN177" s="666"/>
      <c r="LVO177" s="666"/>
      <c r="LVP177" s="666"/>
      <c r="LVQ177" s="666"/>
      <c r="LVR177" s="666"/>
      <c r="LVS177" s="666"/>
      <c r="LVT177" s="666"/>
      <c r="LVU177" s="666"/>
      <c r="LVV177" s="666"/>
      <c r="LVW177" s="666"/>
      <c r="LVX177" s="666"/>
      <c r="LVY177" s="666"/>
      <c r="LVZ177" s="666"/>
      <c r="LWA177" s="666"/>
      <c r="LWB177" s="666"/>
      <c r="LWC177" s="666"/>
      <c r="LWD177" s="666"/>
      <c r="LWE177" s="666"/>
      <c r="LWF177" s="666"/>
      <c r="LWG177" s="666"/>
      <c r="LWH177" s="666"/>
      <c r="LWI177" s="666"/>
      <c r="LWJ177" s="666"/>
      <c r="LWK177" s="666"/>
      <c r="LWL177" s="666"/>
      <c r="LWM177" s="666"/>
      <c r="LWN177" s="666"/>
      <c r="LWO177" s="666"/>
      <c r="LWP177" s="666"/>
      <c r="LWQ177" s="666"/>
      <c r="LWR177" s="666"/>
      <c r="LWS177" s="666"/>
      <c r="LWT177" s="666"/>
      <c r="LWU177" s="666"/>
      <c r="LWV177" s="666"/>
      <c r="LWW177" s="666"/>
      <c r="LWX177" s="666"/>
      <c r="LWY177" s="666"/>
      <c r="LWZ177" s="666"/>
      <c r="LXA177" s="666"/>
      <c r="LXB177" s="666"/>
      <c r="LXC177" s="666"/>
      <c r="LXD177" s="666"/>
      <c r="LXE177" s="666"/>
      <c r="LXF177" s="666"/>
      <c r="LXG177" s="666"/>
      <c r="LXH177" s="666"/>
      <c r="LXI177" s="666"/>
      <c r="LXJ177" s="666"/>
      <c r="LXK177" s="666"/>
      <c r="LXL177" s="666"/>
      <c r="LXM177" s="666"/>
      <c r="LXN177" s="666"/>
      <c r="LXO177" s="666"/>
      <c r="LXP177" s="666"/>
      <c r="LXQ177" s="666"/>
      <c r="LXR177" s="666"/>
      <c r="LXS177" s="666"/>
      <c r="LXT177" s="666"/>
      <c r="LXU177" s="666"/>
      <c r="LXV177" s="666"/>
      <c r="LXW177" s="666"/>
      <c r="LXX177" s="666"/>
      <c r="LXY177" s="666"/>
      <c r="LXZ177" s="666"/>
      <c r="LYA177" s="666"/>
      <c r="LYB177" s="666"/>
      <c r="LYC177" s="666"/>
      <c r="LYD177" s="666"/>
      <c r="LYE177" s="666"/>
      <c r="LYF177" s="666"/>
      <c r="LYG177" s="666"/>
      <c r="LYH177" s="666"/>
      <c r="LYI177" s="666"/>
      <c r="LYJ177" s="666"/>
      <c r="LYK177" s="666"/>
      <c r="LYL177" s="666"/>
      <c r="LYM177" s="666"/>
      <c r="LYN177" s="666"/>
      <c r="LYO177" s="666"/>
      <c r="LYP177" s="666"/>
      <c r="LYQ177" s="666"/>
      <c r="LYR177" s="666"/>
      <c r="LYS177" s="666"/>
      <c r="LYT177" s="666"/>
      <c r="LYU177" s="666"/>
      <c r="LYV177" s="666"/>
      <c r="LYW177" s="666"/>
      <c r="LYX177" s="666"/>
      <c r="LYY177" s="666"/>
      <c r="LYZ177" s="666"/>
      <c r="LZA177" s="666"/>
      <c r="LZB177" s="666"/>
      <c r="LZC177" s="666"/>
      <c r="LZD177" s="666"/>
      <c r="LZE177" s="666"/>
      <c r="LZF177" s="666"/>
      <c r="LZG177" s="666"/>
      <c r="LZH177" s="666"/>
      <c r="LZI177" s="666"/>
      <c r="LZJ177" s="666"/>
      <c r="LZK177" s="666"/>
      <c r="LZL177" s="666"/>
      <c r="LZM177" s="666"/>
      <c r="LZN177" s="666"/>
      <c r="LZO177" s="666"/>
      <c r="LZP177" s="666"/>
      <c r="LZQ177" s="666"/>
      <c r="LZR177" s="666"/>
      <c r="LZS177" s="666"/>
      <c r="LZT177" s="666"/>
      <c r="LZU177" s="666"/>
      <c r="LZV177" s="666"/>
      <c r="LZW177" s="666"/>
      <c r="LZX177" s="666"/>
      <c r="LZY177" s="666"/>
      <c r="LZZ177" s="666"/>
      <c r="MAA177" s="666"/>
      <c r="MAB177" s="666"/>
      <c r="MAC177" s="666"/>
      <c r="MAD177" s="666"/>
      <c r="MAE177" s="666"/>
      <c r="MAF177" s="666"/>
      <c r="MAG177" s="666"/>
      <c r="MAH177" s="666"/>
      <c r="MAI177" s="666"/>
      <c r="MAJ177" s="666"/>
      <c r="MAK177" s="666"/>
      <c r="MAL177" s="666"/>
      <c r="MAM177" s="666"/>
      <c r="MAN177" s="666"/>
      <c r="MAO177" s="666"/>
      <c r="MAP177" s="666"/>
      <c r="MAQ177" s="666"/>
      <c r="MAR177" s="666"/>
      <c r="MAS177" s="666"/>
      <c r="MAT177" s="666"/>
      <c r="MAU177" s="666"/>
      <c r="MAV177" s="666"/>
      <c r="MAW177" s="666"/>
      <c r="MAX177" s="666"/>
      <c r="MAY177" s="666"/>
      <c r="MAZ177" s="666"/>
      <c r="MBA177" s="666"/>
      <c r="MBB177" s="666"/>
      <c r="MBC177" s="666"/>
      <c r="MBD177" s="666"/>
      <c r="MBE177" s="666"/>
      <c r="MBF177" s="666"/>
      <c r="MBG177" s="666"/>
      <c r="MBH177" s="666"/>
      <c r="MBI177" s="666"/>
      <c r="MBJ177" s="666"/>
      <c r="MBK177" s="666"/>
      <c r="MBL177" s="666"/>
      <c r="MBM177" s="666"/>
      <c r="MBN177" s="666"/>
      <c r="MBO177" s="666"/>
      <c r="MBP177" s="666"/>
      <c r="MBQ177" s="666"/>
      <c r="MBR177" s="666"/>
      <c r="MBS177" s="666"/>
      <c r="MBT177" s="666"/>
      <c r="MBU177" s="666"/>
      <c r="MBV177" s="666"/>
      <c r="MBW177" s="666"/>
      <c r="MBX177" s="666"/>
      <c r="MBY177" s="666"/>
      <c r="MBZ177" s="666"/>
      <c r="MCA177" s="666"/>
      <c r="MCB177" s="666"/>
      <c r="MCC177" s="666"/>
      <c r="MCD177" s="666"/>
      <c r="MCE177" s="666"/>
      <c r="MCF177" s="666"/>
      <c r="MCG177" s="666"/>
      <c r="MCH177" s="666"/>
      <c r="MCI177" s="666"/>
      <c r="MCJ177" s="666"/>
      <c r="MCK177" s="666"/>
      <c r="MCL177" s="666"/>
      <c r="MCM177" s="666"/>
      <c r="MCN177" s="666"/>
      <c r="MCO177" s="666"/>
      <c r="MCP177" s="666"/>
      <c r="MCQ177" s="666"/>
      <c r="MCR177" s="666"/>
      <c r="MCS177" s="666"/>
      <c r="MCT177" s="666"/>
      <c r="MCU177" s="666"/>
      <c r="MCV177" s="666"/>
      <c r="MCW177" s="666"/>
      <c r="MCX177" s="666"/>
      <c r="MCY177" s="666"/>
      <c r="MCZ177" s="666"/>
      <c r="MDA177" s="666"/>
      <c r="MDB177" s="666"/>
      <c r="MDC177" s="666"/>
      <c r="MDD177" s="666"/>
      <c r="MDE177" s="666"/>
      <c r="MDF177" s="666"/>
      <c r="MDG177" s="666"/>
      <c r="MDH177" s="666"/>
      <c r="MDI177" s="666"/>
      <c r="MDJ177" s="666"/>
      <c r="MDK177" s="666"/>
      <c r="MDL177" s="666"/>
      <c r="MDM177" s="666"/>
      <c r="MDN177" s="666"/>
      <c r="MDO177" s="666"/>
      <c r="MDP177" s="666"/>
      <c r="MDQ177" s="666"/>
      <c r="MDR177" s="666"/>
      <c r="MDS177" s="666"/>
      <c r="MDT177" s="666"/>
      <c r="MDU177" s="666"/>
      <c r="MDV177" s="666"/>
      <c r="MDW177" s="666"/>
      <c r="MDX177" s="666"/>
      <c r="MDY177" s="666"/>
      <c r="MDZ177" s="666"/>
      <c r="MEA177" s="666"/>
      <c r="MEB177" s="666"/>
      <c r="MEC177" s="666"/>
      <c r="MED177" s="666"/>
      <c r="MEE177" s="666"/>
      <c r="MEF177" s="666"/>
      <c r="MEG177" s="666"/>
      <c r="MEH177" s="666"/>
      <c r="MEI177" s="666"/>
      <c r="MEJ177" s="666"/>
      <c r="MEK177" s="666"/>
      <c r="MEL177" s="666"/>
      <c r="MEM177" s="666"/>
      <c r="MEN177" s="666"/>
      <c r="MEO177" s="666"/>
      <c r="MEP177" s="666"/>
      <c r="MEQ177" s="666"/>
      <c r="MER177" s="666"/>
      <c r="MES177" s="666"/>
      <c r="MET177" s="666"/>
      <c r="MEU177" s="666"/>
      <c r="MEV177" s="666"/>
      <c r="MEW177" s="666"/>
      <c r="MEX177" s="666"/>
      <c r="MEY177" s="666"/>
      <c r="MEZ177" s="666"/>
      <c r="MFA177" s="666"/>
      <c r="MFB177" s="666"/>
      <c r="MFC177" s="666"/>
      <c r="MFD177" s="666"/>
      <c r="MFE177" s="666"/>
      <c r="MFF177" s="666"/>
      <c r="MFG177" s="666"/>
      <c r="MFH177" s="666"/>
      <c r="MFI177" s="666"/>
      <c r="MFJ177" s="666"/>
      <c r="MFK177" s="666"/>
      <c r="MFL177" s="666"/>
      <c r="MFM177" s="666"/>
      <c r="MFN177" s="666"/>
      <c r="MFO177" s="666"/>
      <c r="MFP177" s="666"/>
      <c r="MFQ177" s="666"/>
      <c r="MFR177" s="666"/>
      <c r="MFS177" s="666"/>
      <c r="MFT177" s="666"/>
      <c r="MFU177" s="666"/>
      <c r="MFV177" s="666"/>
      <c r="MFW177" s="666"/>
      <c r="MFX177" s="666"/>
      <c r="MFY177" s="666"/>
      <c r="MFZ177" s="666"/>
      <c r="MGA177" s="666"/>
      <c r="MGB177" s="666"/>
      <c r="MGC177" s="666"/>
      <c r="MGD177" s="666"/>
      <c r="MGE177" s="666"/>
      <c r="MGF177" s="666"/>
      <c r="MGG177" s="666"/>
      <c r="MGH177" s="666"/>
      <c r="MGI177" s="666"/>
      <c r="MGJ177" s="666"/>
      <c r="MGK177" s="666"/>
      <c r="MGL177" s="666"/>
      <c r="MGM177" s="666"/>
      <c r="MGN177" s="666"/>
      <c r="MGO177" s="666"/>
      <c r="MGP177" s="666"/>
      <c r="MGQ177" s="666"/>
      <c r="MGR177" s="666"/>
      <c r="MGS177" s="666"/>
      <c r="MGT177" s="666"/>
      <c r="MGU177" s="666"/>
      <c r="MGV177" s="666"/>
      <c r="MGW177" s="666"/>
      <c r="MGX177" s="666"/>
      <c r="MGY177" s="666"/>
      <c r="MGZ177" s="666"/>
      <c r="MHA177" s="666"/>
      <c r="MHB177" s="666"/>
      <c r="MHC177" s="666"/>
      <c r="MHD177" s="666"/>
      <c r="MHE177" s="666"/>
      <c r="MHF177" s="666"/>
      <c r="MHG177" s="666"/>
      <c r="MHH177" s="666"/>
      <c r="MHI177" s="666"/>
      <c r="MHJ177" s="666"/>
      <c r="MHK177" s="666"/>
      <c r="MHL177" s="666"/>
      <c r="MHM177" s="666"/>
      <c r="MHN177" s="666"/>
      <c r="MHO177" s="666"/>
      <c r="MHP177" s="666"/>
      <c r="MHQ177" s="666"/>
      <c r="MHR177" s="666"/>
      <c r="MHS177" s="666"/>
      <c r="MHT177" s="666"/>
      <c r="MHU177" s="666"/>
      <c r="MHV177" s="666"/>
      <c r="MHW177" s="666"/>
      <c r="MHX177" s="666"/>
      <c r="MHY177" s="666"/>
      <c r="MHZ177" s="666"/>
      <c r="MIA177" s="666"/>
      <c r="MIB177" s="666"/>
      <c r="MIC177" s="666"/>
      <c r="MID177" s="666"/>
      <c r="MIE177" s="666"/>
      <c r="MIF177" s="666"/>
      <c r="MIG177" s="666"/>
      <c r="MIH177" s="666"/>
      <c r="MII177" s="666"/>
      <c r="MIJ177" s="666"/>
      <c r="MIK177" s="666"/>
      <c r="MIL177" s="666"/>
      <c r="MIM177" s="666"/>
      <c r="MIN177" s="666"/>
      <c r="MIO177" s="666"/>
      <c r="MIP177" s="666"/>
      <c r="MIQ177" s="666"/>
      <c r="MIR177" s="666"/>
      <c r="MIS177" s="666"/>
      <c r="MIT177" s="666"/>
      <c r="MIU177" s="666"/>
      <c r="MIV177" s="666"/>
      <c r="MIW177" s="666"/>
      <c r="MIX177" s="666"/>
      <c r="MIY177" s="666"/>
      <c r="MIZ177" s="666"/>
      <c r="MJA177" s="666"/>
      <c r="MJB177" s="666"/>
      <c r="MJC177" s="666"/>
      <c r="MJD177" s="666"/>
      <c r="MJE177" s="666"/>
      <c r="MJF177" s="666"/>
      <c r="MJG177" s="666"/>
      <c r="MJH177" s="666"/>
      <c r="MJI177" s="666"/>
      <c r="MJJ177" s="666"/>
      <c r="MJK177" s="666"/>
      <c r="MJL177" s="666"/>
      <c r="MJM177" s="666"/>
      <c r="MJN177" s="666"/>
      <c r="MJO177" s="666"/>
      <c r="MJP177" s="666"/>
      <c r="MJQ177" s="666"/>
      <c r="MJR177" s="666"/>
      <c r="MJS177" s="666"/>
      <c r="MJT177" s="666"/>
      <c r="MJU177" s="666"/>
      <c r="MJV177" s="666"/>
      <c r="MJW177" s="666"/>
      <c r="MJX177" s="666"/>
      <c r="MJY177" s="666"/>
      <c r="MJZ177" s="666"/>
      <c r="MKA177" s="666"/>
      <c r="MKB177" s="666"/>
      <c r="MKC177" s="666"/>
      <c r="MKD177" s="666"/>
      <c r="MKE177" s="666"/>
      <c r="MKF177" s="666"/>
      <c r="MKG177" s="666"/>
      <c r="MKH177" s="666"/>
      <c r="MKI177" s="666"/>
      <c r="MKJ177" s="666"/>
      <c r="MKK177" s="666"/>
      <c r="MKL177" s="666"/>
      <c r="MKM177" s="666"/>
      <c r="MKN177" s="666"/>
      <c r="MKO177" s="666"/>
      <c r="MKP177" s="666"/>
      <c r="MKQ177" s="666"/>
      <c r="MKR177" s="666"/>
      <c r="MKS177" s="666"/>
      <c r="MKT177" s="666"/>
      <c r="MKU177" s="666"/>
      <c r="MKV177" s="666"/>
      <c r="MKW177" s="666"/>
      <c r="MKX177" s="666"/>
      <c r="MKY177" s="666"/>
      <c r="MKZ177" s="666"/>
      <c r="MLA177" s="666"/>
      <c r="MLB177" s="666"/>
      <c r="MLC177" s="666"/>
      <c r="MLD177" s="666"/>
      <c r="MLE177" s="666"/>
      <c r="MLF177" s="666"/>
      <c r="MLG177" s="666"/>
      <c r="MLH177" s="666"/>
      <c r="MLI177" s="666"/>
      <c r="MLJ177" s="666"/>
      <c r="MLK177" s="666"/>
      <c r="MLL177" s="666"/>
      <c r="MLM177" s="666"/>
      <c r="MLN177" s="666"/>
      <c r="MLO177" s="666"/>
      <c r="MLP177" s="666"/>
      <c r="MLQ177" s="666"/>
      <c r="MLR177" s="666"/>
      <c r="MLS177" s="666"/>
      <c r="MLT177" s="666"/>
      <c r="MLU177" s="666"/>
      <c r="MLV177" s="666"/>
      <c r="MLW177" s="666"/>
      <c r="MLX177" s="666"/>
      <c r="MLY177" s="666"/>
      <c r="MLZ177" s="666"/>
      <c r="MMA177" s="666"/>
      <c r="MMB177" s="666"/>
      <c r="MMC177" s="666"/>
      <c r="MMD177" s="666"/>
      <c r="MME177" s="666"/>
      <c r="MMF177" s="666"/>
      <c r="MMG177" s="666"/>
      <c r="MMH177" s="666"/>
      <c r="MMI177" s="666"/>
      <c r="MMJ177" s="666"/>
      <c r="MMK177" s="666"/>
      <c r="MML177" s="666"/>
      <c r="MMM177" s="666"/>
      <c r="MMN177" s="666"/>
      <c r="MMO177" s="666"/>
      <c r="MMP177" s="666"/>
      <c r="MMQ177" s="666"/>
      <c r="MMR177" s="666"/>
      <c r="MMS177" s="666"/>
      <c r="MMT177" s="666"/>
      <c r="MMU177" s="666"/>
      <c r="MMV177" s="666"/>
      <c r="MMW177" s="666"/>
      <c r="MMX177" s="666"/>
      <c r="MMY177" s="666"/>
      <c r="MMZ177" s="666"/>
      <c r="MNA177" s="666"/>
      <c r="MNB177" s="666"/>
      <c r="MNC177" s="666"/>
      <c r="MND177" s="666"/>
      <c r="MNE177" s="666"/>
      <c r="MNF177" s="666"/>
      <c r="MNG177" s="666"/>
      <c r="MNH177" s="666"/>
      <c r="MNI177" s="666"/>
      <c r="MNJ177" s="666"/>
      <c r="MNK177" s="666"/>
      <c r="MNL177" s="666"/>
      <c r="MNM177" s="666"/>
      <c r="MNN177" s="666"/>
      <c r="MNO177" s="666"/>
      <c r="MNP177" s="666"/>
      <c r="MNQ177" s="666"/>
      <c r="MNR177" s="666"/>
      <c r="MNS177" s="666"/>
      <c r="MNT177" s="666"/>
      <c r="MNU177" s="666"/>
      <c r="MNV177" s="666"/>
      <c r="MNW177" s="666"/>
      <c r="MNX177" s="666"/>
      <c r="MNY177" s="666"/>
      <c r="MNZ177" s="666"/>
      <c r="MOA177" s="666"/>
      <c r="MOB177" s="666"/>
      <c r="MOC177" s="666"/>
      <c r="MOD177" s="666"/>
      <c r="MOE177" s="666"/>
      <c r="MOF177" s="666"/>
      <c r="MOG177" s="666"/>
      <c r="MOH177" s="666"/>
      <c r="MOI177" s="666"/>
      <c r="MOJ177" s="666"/>
      <c r="MOK177" s="666"/>
      <c r="MOL177" s="666"/>
      <c r="MOM177" s="666"/>
      <c r="MON177" s="666"/>
      <c r="MOO177" s="666"/>
      <c r="MOP177" s="666"/>
      <c r="MOQ177" s="666"/>
      <c r="MOR177" s="666"/>
      <c r="MOS177" s="666"/>
      <c r="MOT177" s="666"/>
      <c r="MOU177" s="666"/>
      <c r="MOV177" s="666"/>
      <c r="MOW177" s="666"/>
      <c r="MOX177" s="666"/>
      <c r="MOY177" s="666"/>
      <c r="MOZ177" s="666"/>
      <c r="MPA177" s="666"/>
      <c r="MPB177" s="666"/>
      <c r="MPC177" s="666"/>
      <c r="MPD177" s="666"/>
      <c r="MPE177" s="666"/>
      <c r="MPF177" s="666"/>
      <c r="MPG177" s="666"/>
      <c r="MPH177" s="666"/>
      <c r="MPI177" s="666"/>
      <c r="MPJ177" s="666"/>
      <c r="MPK177" s="666"/>
      <c r="MPL177" s="666"/>
      <c r="MPM177" s="666"/>
      <c r="MPN177" s="666"/>
      <c r="MPO177" s="666"/>
      <c r="MPP177" s="666"/>
      <c r="MPQ177" s="666"/>
      <c r="MPR177" s="666"/>
      <c r="MPS177" s="666"/>
      <c r="MPT177" s="666"/>
      <c r="MPU177" s="666"/>
      <c r="MPV177" s="666"/>
      <c r="MPW177" s="666"/>
      <c r="MPX177" s="666"/>
      <c r="MPY177" s="666"/>
      <c r="MPZ177" s="666"/>
      <c r="MQA177" s="666"/>
      <c r="MQB177" s="666"/>
      <c r="MQC177" s="666"/>
      <c r="MQD177" s="666"/>
      <c r="MQE177" s="666"/>
      <c r="MQF177" s="666"/>
      <c r="MQG177" s="666"/>
      <c r="MQH177" s="666"/>
      <c r="MQI177" s="666"/>
      <c r="MQJ177" s="666"/>
      <c r="MQK177" s="666"/>
      <c r="MQL177" s="666"/>
      <c r="MQM177" s="666"/>
      <c r="MQN177" s="666"/>
      <c r="MQO177" s="666"/>
      <c r="MQP177" s="666"/>
      <c r="MQQ177" s="666"/>
      <c r="MQR177" s="666"/>
      <c r="MQS177" s="666"/>
      <c r="MQT177" s="666"/>
      <c r="MQU177" s="666"/>
      <c r="MQV177" s="666"/>
      <c r="MQW177" s="666"/>
      <c r="MQX177" s="666"/>
      <c r="MQY177" s="666"/>
      <c r="MQZ177" s="666"/>
      <c r="MRA177" s="666"/>
      <c r="MRB177" s="666"/>
      <c r="MRC177" s="666"/>
      <c r="MRD177" s="666"/>
      <c r="MRE177" s="666"/>
      <c r="MRF177" s="666"/>
      <c r="MRG177" s="666"/>
      <c r="MRH177" s="666"/>
      <c r="MRI177" s="666"/>
      <c r="MRJ177" s="666"/>
      <c r="MRK177" s="666"/>
      <c r="MRL177" s="666"/>
      <c r="MRM177" s="666"/>
      <c r="MRN177" s="666"/>
      <c r="MRO177" s="666"/>
      <c r="MRP177" s="666"/>
      <c r="MRQ177" s="666"/>
      <c r="MRR177" s="666"/>
      <c r="MRS177" s="666"/>
      <c r="MRT177" s="666"/>
      <c r="MRU177" s="666"/>
      <c r="MRV177" s="666"/>
      <c r="MRW177" s="666"/>
      <c r="MRX177" s="666"/>
      <c r="MRY177" s="666"/>
      <c r="MRZ177" s="666"/>
      <c r="MSA177" s="666"/>
      <c r="MSB177" s="666"/>
      <c r="MSC177" s="666"/>
      <c r="MSD177" s="666"/>
      <c r="MSE177" s="666"/>
      <c r="MSF177" s="666"/>
      <c r="MSG177" s="666"/>
      <c r="MSH177" s="666"/>
      <c r="MSI177" s="666"/>
      <c r="MSJ177" s="666"/>
      <c r="MSK177" s="666"/>
      <c r="MSL177" s="666"/>
      <c r="MSM177" s="666"/>
      <c r="MSN177" s="666"/>
      <c r="MSO177" s="666"/>
      <c r="MSP177" s="666"/>
      <c r="MSQ177" s="666"/>
      <c r="MSR177" s="666"/>
      <c r="MSS177" s="666"/>
      <c r="MST177" s="666"/>
      <c r="MSU177" s="666"/>
      <c r="MSV177" s="666"/>
      <c r="MSW177" s="666"/>
      <c r="MSX177" s="666"/>
      <c r="MSY177" s="666"/>
      <c r="MSZ177" s="666"/>
      <c r="MTA177" s="666"/>
      <c r="MTB177" s="666"/>
      <c r="MTC177" s="666"/>
      <c r="MTD177" s="666"/>
      <c r="MTE177" s="666"/>
      <c r="MTF177" s="666"/>
      <c r="MTG177" s="666"/>
      <c r="MTH177" s="666"/>
      <c r="MTI177" s="666"/>
      <c r="MTJ177" s="666"/>
      <c r="MTK177" s="666"/>
      <c r="MTL177" s="666"/>
      <c r="MTM177" s="666"/>
      <c r="MTN177" s="666"/>
      <c r="MTO177" s="666"/>
      <c r="MTP177" s="666"/>
      <c r="MTQ177" s="666"/>
      <c r="MTR177" s="666"/>
      <c r="MTS177" s="666"/>
      <c r="MTT177" s="666"/>
      <c r="MTU177" s="666"/>
      <c r="MTV177" s="666"/>
      <c r="MTW177" s="666"/>
      <c r="MTX177" s="666"/>
      <c r="MTY177" s="666"/>
      <c r="MTZ177" s="666"/>
      <c r="MUA177" s="666"/>
      <c r="MUB177" s="666"/>
      <c r="MUC177" s="666"/>
      <c r="MUD177" s="666"/>
      <c r="MUE177" s="666"/>
      <c r="MUF177" s="666"/>
      <c r="MUG177" s="666"/>
      <c r="MUH177" s="666"/>
      <c r="MUI177" s="666"/>
      <c r="MUJ177" s="666"/>
      <c r="MUK177" s="666"/>
      <c r="MUL177" s="666"/>
      <c r="MUM177" s="666"/>
      <c r="MUN177" s="666"/>
      <c r="MUO177" s="666"/>
      <c r="MUP177" s="666"/>
      <c r="MUQ177" s="666"/>
      <c r="MUR177" s="666"/>
      <c r="MUS177" s="666"/>
      <c r="MUT177" s="666"/>
      <c r="MUU177" s="666"/>
      <c r="MUV177" s="666"/>
      <c r="MUW177" s="666"/>
      <c r="MUX177" s="666"/>
      <c r="MUY177" s="666"/>
      <c r="MUZ177" s="666"/>
      <c r="MVA177" s="666"/>
      <c r="MVB177" s="666"/>
      <c r="MVC177" s="666"/>
      <c r="MVD177" s="666"/>
      <c r="MVE177" s="666"/>
      <c r="MVF177" s="666"/>
      <c r="MVG177" s="666"/>
      <c r="MVH177" s="666"/>
      <c r="MVI177" s="666"/>
      <c r="MVJ177" s="666"/>
      <c r="MVK177" s="666"/>
      <c r="MVL177" s="666"/>
      <c r="MVM177" s="666"/>
      <c r="MVN177" s="666"/>
      <c r="MVO177" s="666"/>
      <c r="MVP177" s="666"/>
      <c r="MVQ177" s="666"/>
      <c r="MVR177" s="666"/>
      <c r="MVS177" s="666"/>
      <c r="MVT177" s="666"/>
      <c r="MVU177" s="666"/>
      <c r="MVV177" s="666"/>
      <c r="MVW177" s="666"/>
      <c r="MVX177" s="666"/>
      <c r="MVY177" s="666"/>
      <c r="MVZ177" s="666"/>
      <c r="MWA177" s="666"/>
      <c r="MWB177" s="666"/>
      <c r="MWC177" s="666"/>
      <c r="MWD177" s="666"/>
      <c r="MWE177" s="666"/>
      <c r="MWF177" s="666"/>
      <c r="MWG177" s="666"/>
      <c r="MWH177" s="666"/>
      <c r="MWI177" s="666"/>
      <c r="MWJ177" s="666"/>
      <c r="MWK177" s="666"/>
      <c r="MWL177" s="666"/>
      <c r="MWM177" s="666"/>
      <c r="MWN177" s="666"/>
      <c r="MWO177" s="666"/>
      <c r="MWP177" s="666"/>
      <c r="MWQ177" s="666"/>
      <c r="MWR177" s="666"/>
      <c r="MWS177" s="666"/>
      <c r="MWT177" s="666"/>
      <c r="MWU177" s="666"/>
      <c r="MWV177" s="666"/>
      <c r="MWW177" s="666"/>
      <c r="MWX177" s="666"/>
      <c r="MWY177" s="666"/>
      <c r="MWZ177" s="666"/>
      <c r="MXA177" s="666"/>
      <c r="MXB177" s="666"/>
      <c r="MXC177" s="666"/>
      <c r="MXD177" s="666"/>
      <c r="MXE177" s="666"/>
      <c r="MXF177" s="666"/>
      <c r="MXG177" s="666"/>
      <c r="MXH177" s="666"/>
      <c r="MXI177" s="666"/>
      <c r="MXJ177" s="666"/>
      <c r="MXK177" s="666"/>
      <c r="MXL177" s="666"/>
      <c r="MXM177" s="666"/>
      <c r="MXN177" s="666"/>
      <c r="MXO177" s="666"/>
      <c r="MXP177" s="666"/>
      <c r="MXQ177" s="666"/>
      <c r="MXR177" s="666"/>
      <c r="MXS177" s="666"/>
      <c r="MXT177" s="666"/>
      <c r="MXU177" s="666"/>
      <c r="MXV177" s="666"/>
      <c r="MXW177" s="666"/>
      <c r="MXX177" s="666"/>
      <c r="MXY177" s="666"/>
      <c r="MXZ177" s="666"/>
      <c r="MYA177" s="666"/>
      <c r="MYB177" s="666"/>
      <c r="MYC177" s="666"/>
      <c r="MYD177" s="666"/>
      <c r="MYE177" s="666"/>
      <c r="MYF177" s="666"/>
      <c r="MYG177" s="666"/>
      <c r="MYH177" s="666"/>
      <c r="MYI177" s="666"/>
      <c r="MYJ177" s="666"/>
      <c r="MYK177" s="666"/>
      <c r="MYL177" s="666"/>
      <c r="MYM177" s="666"/>
      <c r="MYN177" s="666"/>
      <c r="MYO177" s="666"/>
      <c r="MYP177" s="666"/>
      <c r="MYQ177" s="666"/>
      <c r="MYR177" s="666"/>
      <c r="MYS177" s="666"/>
      <c r="MYT177" s="666"/>
      <c r="MYU177" s="666"/>
      <c r="MYV177" s="666"/>
      <c r="MYW177" s="666"/>
      <c r="MYX177" s="666"/>
      <c r="MYY177" s="666"/>
      <c r="MYZ177" s="666"/>
      <c r="MZA177" s="666"/>
      <c r="MZB177" s="666"/>
      <c r="MZC177" s="666"/>
      <c r="MZD177" s="666"/>
      <c r="MZE177" s="666"/>
      <c r="MZF177" s="666"/>
      <c r="MZG177" s="666"/>
      <c r="MZH177" s="666"/>
      <c r="MZI177" s="666"/>
      <c r="MZJ177" s="666"/>
      <c r="MZK177" s="666"/>
      <c r="MZL177" s="666"/>
      <c r="MZM177" s="666"/>
      <c r="MZN177" s="666"/>
      <c r="MZO177" s="666"/>
      <c r="MZP177" s="666"/>
      <c r="MZQ177" s="666"/>
      <c r="MZR177" s="666"/>
      <c r="MZS177" s="666"/>
      <c r="MZT177" s="666"/>
      <c r="MZU177" s="666"/>
      <c r="MZV177" s="666"/>
      <c r="MZW177" s="666"/>
      <c r="MZX177" s="666"/>
      <c r="MZY177" s="666"/>
      <c r="MZZ177" s="666"/>
      <c r="NAA177" s="666"/>
      <c r="NAB177" s="666"/>
      <c r="NAC177" s="666"/>
      <c r="NAD177" s="666"/>
      <c r="NAE177" s="666"/>
      <c r="NAF177" s="666"/>
      <c r="NAG177" s="666"/>
      <c r="NAH177" s="666"/>
      <c r="NAI177" s="666"/>
      <c r="NAJ177" s="666"/>
      <c r="NAK177" s="666"/>
      <c r="NAL177" s="666"/>
      <c r="NAM177" s="666"/>
      <c r="NAN177" s="666"/>
      <c r="NAO177" s="666"/>
      <c r="NAP177" s="666"/>
      <c r="NAQ177" s="666"/>
      <c r="NAR177" s="666"/>
      <c r="NAS177" s="666"/>
      <c r="NAT177" s="666"/>
      <c r="NAU177" s="666"/>
      <c r="NAV177" s="666"/>
      <c r="NAW177" s="666"/>
      <c r="NAX177" s="666"/>
      <c r="NAY177" s="666"/>
      <c r="NAZ177" s="666"/>
      <c r="NBA177" s="666"/>
      <c r="NBB177" s="666"/>
      <c r="NBC177" s="666"/>
      <c r="NBD177" s="666"/>
      <c r="NBE177" s="666"/>
      <c r="NBF177" s="666"/>
      <c r="NBG177" s="666"/>
      <c r="NBH177" s="666"/>
      <c r="NBI177" s="666"/>
      <c r="NBJ177" s="666"/>
      <c r="NBK177" s="666"/>
      <c r="NBL177" s="666"/>
      <c r="NBM177" s="666"/>
      <c r="NBN177" s="666"/>
      <c r="NBO177" s="666"/>
      <c r="NBP177" s="666"/>
      <c r="NBQ177" s="666"/>
      <c r="NBR177" s="666"/>
      <c r="NBS177" s="666"/>
      <c r="NBT177" s="666"/>
      <c r="NBU177" s="666"/>
      <c r="NBV177" s="666"/>
      <c r="NBW177" s="666"/>
      <c r="NBX177" s="666"/>
      <c r="NBY177" s="666"/>
      <c r="NBZ177" s="666"/>
      <c r="NCA177" s="666"/>
      <c r="NCB177" s="666"/>
      <c r="NCC177" s="666"/>
      <c r="NCD177" s="666"/>
      <c r="NCE177" s="666"/>
      <c r="NCF177" s="666"/>
      <c r="NCG177" s="666"/>
      <c r="NCH177" s="666"/>
      <c r="NCI177" s="666"/>
      <c r="NCJ177" s="666"/>
      <c r="NCK177" s="666"/>
      <c r="NCL177" s="666"/>
      <c r="NCM177" s="666"/>
      <c r="NCN177" s="666"/>
      <c r="NCO177" s="666"/>
      <c r="NCP177" s="666"/>
      <c r="NCQ177" s="666"/>
      <c r="NCR177" s="666"/>
      <c r="NCS177" s="666"/>
      <c r="NCT177" s="666"/>
      <c r="NCU177" s="666"/>
      <c r="NCV177" s="666"/>
      <c r="NCW177" s="666"/>
      <c r="NCX177" s="666"/>
      <c r="NCY177" s="666"/>
      <c r="NCZ177" s="666"/>
      <c r="NDA177" s="666"/>
      <c r="NDB177" s="666"/>
      <c r="NDC177" s="666"/>
      <c r="NDD177" s="666"/>
      <c r="NDE177" s="666"/>
      <c r="NDF177" s="666"/>
      <c r="NDG177" s="666"/>
      <c r="NDH177" s="666"/>
      <c r="NDI177" s="666"/>
      <c r="NDJ177" s="666"/>
      <c r="NDK177" s="666"/>
      <c r="NDL177" s="666"/>
      <c r="NDM177" s="666"/>
      <c r="NDN177" s="666"/>
      <c r="NDO177" s="666"/>
      <c r="NDP177" s="666"/>
      <c r="NDQ177" s="666"/>
      <c r="NDR177" s="666"/>
      <c r="NDS177" s="666"/>
      <c r="NDT177" s="666"/>
      <c r="NDU177" s="666"/>
      <c r="NDV177" s="666"/>
      <c r="NDW177" s="666"/>
      <c r="NDX177" s="666"/>
      <c r="NDY177" s="666"/>
      <c r="NDZ177" s="666"/>
      <c r="NEA177" s="666"/>
      <c r="NEB177" s="666"/>
      <c r="NEC177" s="666"/>
      <c r="NED177" s="666"/>
      <c r="NEE177" s="666"/>
      <c r="NEF177" s="666"/>
      <c r="NEG177" s="666"/>
      <c r="NEH177" s="666"/>
      <c r="NEI177" s="666"/>
      <c r="NEJ177" s="666"/>
      <c r="NEK177" s="666"/>
      <c r="NEL177" s="666"/>
      <c r="NEM177" s="666"/>
      <c r="NEN177" s="666"/>
      <c r="NEO177" s="666"/>
      <c r="NEP177" s="666"/>
      <c r="NEQ177" s="666"/>
      <c r="NER177" s="666"/>
      <c r="NES177" s="666"/>
      <c r="NET177" s="666"/>
      <c r="NEU177" s="666"/>
      <c r="NEV177" s="666"/>
      <c r="NEW177" s="666"/>
      <c r="NEX177" s="666"/>
      <c r="NEY177" s="666"/>
      <c r="NEZ177" s="666"/>
      <c r="NFA177" s="666"/>
      <c r="NFB177" s="666"/>
      <c r="NFC177" s="666"/>
      <c r="NFD177" s="666"/>
      <c r="NFE177" s="666"/>
      <c r="NFF177" s="666"/>
      <c r="NFG177" s="666"/>
      <c r="NFH177" s="666"/>
      <c r="NFI177" s="666"/>
      <c r="NFJ177" s="666"/>
      <c r="NFK177" s="666"/>
      <c r="NFL177" s="666"/>
      <c r="NFM177" s="666"/>
      <c r="NFN177" s="666"/>
      <c r="NFO177" s="666"/>
      <c r="NFP177" s="666"/>
      <c r="NFQ177" s="666"/>
      <c r="NFR177" s="666"/>
      <c r="NFS177" s="666"/>
      <c r="NFT177" s="666"/>
      <c r="NFU177" s="666"/>
      <c r="NFV177" s="666"/>
      <c r="NFW177" s="666"/>
      <c r="NFX177" s="666"/>
      <c r="NFY177" s="666"/>
      <c r="NFZ177" s="666"/>
      <c r="NGA177" s="666"/>
      <c r="NGB177" s="666"/>
      <c r="NGC177" s="666"/>
      <c r="NGD177" s="666"/>
      <c r="NGE177" s="666"/>
      <c r="NGF177" s="666"/>
      <c r="NGG177" s="666"/>
      <c r="NGH177" s="666"/>
      <c r="NGI177" s="666"/>
      <c r="NGJ177" s="666"/>
      <c r="NGK177" s="666"/>
      <c r="NGL177" s="666"/>
      <c r="NGM177" s="666"/>
      <c r="NGN177" s="666"/>
      <c r="NGO177" s="666"/>
      <c r="NGP177" s="666"/>
      <c r="NGQ177" s="666"/>
      <c r="NGR177" s="666"/>
      <c r="NGS177" s="666"/>
      <c r="NGT177" s="666"/>
      <c r="NGU177" s="666"/>
      <c r="NGV177" s="666"/>
      <c r="NGW177" s="666"/>
      <c r="NGX177" s="666"/>
      <c r="NGY177" s="666"/>
      <c r="NGZ177" s="666"/>
      <c r="NHA177" s="666"/>
      <c r="NHB177" s="666"/>
      <c r="NHC177" s="666"/>
      <c r="NHD177" s="666"/>
      <c r="NHE177" s="666"/>
      <c r="NHF177" s="666"/>
      <c r="NHG177" s="666"/>
      <c r="NHH177" s="666"/>
      <c r="NHI177" s="666"/>
      <c r="NHJ177" s="666"/>
      <c r="NHK177" s="666"/>
      <c r="NHL177" s="666"/>
      <c r="NHM177" s="666"/>
      <c r="NHN177" s="666"/>
      <c r="NHO177" s="666"/>
      <c r="NHP177" s="666"/>
      <c r="NHQ177" s="666"/>
      <c r="NHR177" s="666"/>
      <c r="NHS177" s="666"/>
      <c r="NHT177" s="666"/>
      <c r="NHU177" s="666"/>
      <c r="NHV177" s="666"/>
      <c r="NHW177" s="666"/>
      <c r="NHX177" s="666"/>
      <c r="NHY177" s="666"/>
      <c r="NHZ177" s="666"/>
      <c r="NIA177" s="666"/>
      <c r="NIB177" s="666"/>
      <c r="NIC177" s="666"/>
      <c r="NID177" s="666"/>
      <c r="NIE177" s="666"/>
      <c r="NIF177" s="666"/>
      <c r="NIG177" s="666"/>
      <c r="NIH177" s="666"/>
      <c r="NII177" s="666"/>
      <c r="NIJ177" s="666"/>
      <c r="NIK177" s="666"/>
      <c r="NIL177" s="666"/>
      <c r="NIM177" s="666"/>
      <c r="NIN177" s="666"/>
      <c r="NIO177" s="666"/>
      <c r="NIP177" s="666"/>
      <c r="NIQ177" s="666"/>
      <c r="NIR177" s="666"/>
      <c r="NIS177" s="666"/>
      <c r="NIT177" s="666"/>
      <c r="NIU177" s="666"/>
      <c r="NIV177" s="666"/>
      <c r="NIW177" s="666"/>
      <c r="NIX177" s="666"/>
      <c r="NIY177" s="666"/>
      <c r="NIZ177" s="666"/>
      <c r="NJA177" s="666"/>
      <c r="NJB177" s="666"/>
      <c r="NJC177" s="666"/>
      <c r="NJD177" s="666"/>
      <c r="NJE177" s="666"/>
      <c r="NJF177" s="666"/>
      <c r="NJG177" s="666"/>
      <c r="NJH177" s="666"/>
      <c r="NJI177" s="666"/>
      <c r="NJJ177" s="666"/>
      <c r="NJK177" s="666"/>
      <c r="NJL177" s="666"/>
      <c r="NJM177" s="666"/>
      <c r="NJN177" s="666"/>
      <c r="NJO177" s="666"/>
      <c r="NJP177" s="666"/>
      <c r="NJQ177" s="666"/>
      <c r="NJR177" s="666"/>
      <c r="NJS177" s="666"/>
      <c r="NJT177" s="666"/>
      <c r="NJU177" s="666"/>
      <c r="NJV177" s="666"/>
      <c r="NJW177" s="666"/>
      <c r="NJX177" s="666"/>
      <c r="NJY177" s="666"/>
      <c r="NJZ177" s="666"/>
      <c r="NKA177" s="666"/>
      <c r="NKB177" s="666"/>
      <c r="NKC177" s="666"/>
      <c r="NKD177" s="666"/>
      <c r="NKE177" s="666"/>
      <c r="NKF177" s="666"/>
      <c r="NKG177" s="666"/>
      <c r="NKH177" s="666"/>
      <c r="NKI177" s="666"/>
      <c r="NKJ177" s="666"/>
      <c r="NKK177" s="666"/>
      <c r="NKL177" s="666"/>
      <c r="NKM177" s="666"/>
      <c r="NKN177" s="666"/>
      <c r="NKO177" s="666"/>
      <c r="NKP177" s="666"/>
      <c r="NKQ177" s="666"/>
      <c r="NKR177" s="666"/>
      <c r="NKS177" s="666"/>
      <c r="NKT177" s="666"/>
      <c r="NKU177" s="666"/>
      <c r="NKV177" s="666"/>
      <c r="NKW177" s="666"/>
      <c r="NKX177" s="666"/>
      <c r="NKY177" s="666"/>
      <c r="NKZ177" s="666"/>
      <c r="NLA177" s="666"/>
      <c r="NLB177" s="666"/>
      <c r="NLC177" s="666"/>
      <c r="NLD177" s="666"/>
      <c r="NLE177" s="666"/>
      <c r="NLF177" s="666"/>
      <c r="NLG177" s="666"/>
      <c r="NLH177" s="666"/>
      <c r="NLI177" s="666"/>
      <c r="NLJ177" s="666"/>
      <c r="NLK177" s="666"/>
      <c r="NLL177" s="666"/>
      <c r="NLM177" s="666"/>
      <c r="NLN177" s="666"/>
      <c r="NLO177" s="666"/>
      <c r="NLP177" s="666"/>
      <c r="NLQ177" s="666"/>
      <c r="NLR177" s="666"/>
      <c r="NLS177" s="666"/>
      <c r="NLT177" s="666"/>
      <c r="NLU177" s="666"/>
      <c r="NLV177" s="666"/>
      <c r="NLW177" s="666"/>
      <c r="NLX177" s="666"/>
      <c r="NLY177" s="666"/>
      <c r="NLZ177" s="666"/>
      <c r="NMA177" s="666"/>
      <c r="NMB177" s="666"/>
      <c r="NMC177" s="666"/>
      <c r="NMD177" s="666"/>
      <c r="NME177" s="666"/>
      <c r="NMF177" s="666"/>
      <c r="NMG177" s="666"/>
      <c r="NMH177" s="666"/>
      <c r="NMI177" s="666"/>
      <c r="NMJ177" s="666"/>
      <c r="NMK177" s="666"/>
      <c r="NML177" s="666"/>
      <c r="NMM177" s="666"/>
      <c r="NMN177" s="666"/>
      <c r="NMO177" s="666"/>
      <c r="NMP177" s="666"/>
      <c r="NMQ177" s="666"/>
      <c r="NMR177" s="666"/>
      <c r="NMS177" s="666"/>
      <c r="NMT177" s="666"/>
      <c r="NMU177" s="666"/>
      <c r="NMV177" s="666"/>
      <c r="NMW177" s="666"/>
      <c r="NMX177" s="666"/>
      <c r="NMY177" s="666"/>
      <c r="NMZ177" s="666"/>
      <c r="NNA177" s="666"/>
      <c r="NNB177" s="666"/>
      <c r="NNC177" s="666"/>
      <c r="NND177" s="666"/>
      <c r="NNE177" s="666"/>
      <c r="NNF177" s="666"/>
      <c r="NNG177" s="666"/>
      <c r="NNH177" s="666"/>
      <c r="NNI177" s="666"/>
      <c r="NNJ177" s="666"/>
      <c r="NNK177" s="666"/>
      <c r="NNL177" s="666"/>
      <c r="NNM177" s="666"/>
      <c r="NNN177" s="666"/>
      <c r="NNO177" s="666"/>
      <c r="NNP177" s="666"/>
      <c r="NNQ177" s="666"/>
      <c r="NNR177" s="666"/>
      <c r="NNS177" s="666"/>
      <c r="NNT177" s="666"/>
      <c r="NNU177" s="666"/>
      <c r="NNV177" s="666"/>
      <c r="NNW177" s="666"/>
      <c r="NNX177" s="666"/>
      <c r="NNY177" s="666"/>
      <c r="NNZ177" s="666"/>
      <c r="NOA177" s="666"/>
      <c r="NOB177" s="666"/>
      <c r="NOC177" s="666"/>
      <c r="NOD177" s="666"/>
      <c r="NOE177" s="666"/>
      <c r="NOF177" s="666"/>
      <c r="NOG177" s="666"/>
      <c r="NOH177" s="666"/>
      <c r="NOI177" s="666"/>
      <c r="NOJ177" s="666"/>
      <c r="NOK177" s="666"/>
      <c r="NOL177" s="666"/>
      <c r="NOM177" s="666"/>
      <c r="NON177" s="666"/>
      <c r="NOO177" s="666"/>
      <c r="NOP177" s="666"/>
      <c r="NOQ177" s="666"/>
      <c r="NOR177" s="666"/>
      <c r="NOS177" s="666"/>
      <c r="NOT177" s="666"/>
      <c r="NOU177" s="666"/>
      <c r="NOV177" s="666"/>
      <c r="NOW177" s="666"/>
      <c r="NOX177" s="666"/>
      <c r="NOY177" s="666"/>
      <c r="NOZ177" s="666"/>
      <c r="NPA177" s="666"/>
      <c r="NPB177" s="666"/>
      <c r="NPC177" s="666"/>
      <c r="NPD177" s="666"/>
      <c r="NPE177" s="666"/>
      <c r="NPF177" s="666"/>
      <c r="NPG177" s="666"/>
      <c r="NPH177" s="666"/>
      <c r="NPI177" s="666"/>
      <c r="NPJ177" s="666"/>
      <c r="NPK177" s="666"/>
      <c r="NPL177" s="666"/>
      <c r="NPM177" s="666"/>
      <c r="NPN177" s="666"/>
      <c r="NPO177" s="666"/>
      <c r="NPP177" s="666"/>
      <c r="NPQ177" s="666"/>
      <c r="NPR177" s="666"/>
      <c r="NPS177" s="666"/>
      <c r="NPT177" s="666"/>
      <c r="NPU177" s="666"/>
      <c r="NPV177" s="666"/>
      <c r="NPW177" s="666"/>
      <c r="NPX177" s="666"/>
      <c r="NPY177" s="666"/>
      <c r="NPZ177" s="666"/>
      <c r="NQA177" s="666"/>
      <c r="NQB177" s="666"/>
      <c r="NQC177" s="666"/>
      <c r="NQD177" s="666"/>
      <c r="NQE177" s="666"/>
      <c r="NQF177" s="666"/>
      <c r="NQG177" s="666"/>
      <c r="NQH177" s="666"/>
      <c r="NQI177" s="666"/>
      <c r="NQJ177" s="666"/>
      <c r="NQK177" s="666"/>
      <c r="NQL177" s="666"/>
      <c r="NQM177" s="666"/>
      <c r="NQN177" s="666"/>
      <c r="NQO177" s="666"/>
      <c r="NQP177" s="666"/>
      <c r="NQQ177" s="666"/>
      <c r="NQR177" s="666"/>
      <c r="NQS177" s="666"/>
      <c r="NQT177" s="666"/>
      <c r="NQU177" s="666"/>
      <c r="NQV177" s="666"/>
      <c r="NQW177" s="666"/>
      <c r="NQX177" s="666"/>
      <c r="NQY177" s="666"/>
      <c r="NQZ177" s="666"/>
      <c r="NRA177" s="666"/>
      <c r="NRB177" s="666"/>
      <c r="NRC177" s="666"/>
      <c r="NRD177" s="666"/>
      <c r="NRE177" s="666"/>
      <c r="NRF177" s="666"/>
      <c r="NRG177" s="666"/>
      <c r="NRH177" s="666"/>
      <c r="NRI177" s="666"/>
      <c r="NRJ177" s="666"/>
      <c r="NRK177" s="666"/>
      <c r="NRL177" s="666"/>
      <c r="NRM177" s="666"/>
      <c r="NRN177" s="666"/>
      <c r="NRO177" s="666"/>
      <c r="NRP177" s="666"/>
      <c r="NRQ177" s="666"/>
      <c r="NRR177" s="666"/>
      <c r="NRS177" s="666"/>
      <c r="NRT177" s="666"/>
      <c r="NRU177" s="666"/>
      <c r="NRV177" s="666"/>
      <c r="NRW177" s="666"/>
      <c r="NRX177" s="666"/>
      <c r="NRY177" s="666"/>
      <c r="NRZ177" s="666"/>
      <c r="NSA177" s="666"/>
      <c r="NSB177" s="666"/>
      <c r="NSC177" s="666"/>
      <c r="NSD177" s="666"/>
      <c r="NSE177" s="666"/>
      <c r="NSF177" s="666"/>
      <c r="NSG177" s="666"/>
      <c r="NSH177" s="666"/>
      <c r="NSI177" s="666"/>
      <c r="NSJ177" s="666"/>
      <c r="NSK177" s="666"/>
      <c r="NSL177" s="666"/>
      <c r="NSM177" s="666"/>
      <c r="NSN177" s="666"/>
      <c r="NSO177" s="666"/>
      <c r="NSP177" s="666"/>
      <c r="NSQ177" s="666"/>
      <c r="NSR177" s="666"/>
      <c r="NSS177" s="666"/>
      <c r="NST177" s="666"/>
      <c r="NSU177" s="666"/>
      <c r="NSV177" s="666"/>
      <c r="NSW177" s="666"/>
      <c r="NSX177" s="666"/>
      <c r="NSY177" s="666"/>
      <c r="NSZ177" s="666"/>
      <c r="NTA177" s="666"/>
      <c r="NTB177" s="666"/>
      <c r="NTC177" s="666"/>
      <c r="NTD177" s="666"/>
      <c r="NTE177" s="666"/>
      <c r="NTF177" s="666"/>
      <c r="NTG177" s="666"/>
      <c r="NTH177" s="666"/>
      <c r="NTI177" s="666"/>
      <c r="NTJ177" s="666"/>
      <c r="NTK177" s="666"/>
      <c r="NTL177" s="666"/>
      <c r="NTM177" s="666"/>
      <c r="NTN177" s="666"/>
      <c r="NTO177" s="666"/>
      <c r="NTP177" s="666"/>
      <c r="NTQ177" s="666"/>
      <c r="NTR177" s="666"/>
      <c r="NTS177" s="666"/>
      <c r="NTT177" s="666"/>
      <c r="NTU177" s="666"/>
      <c r="NTV177" s="666"/>
      <c r="NTW177" s="666"/>
      <c r="NTX177" s="666"/>
      <c r="NTY177" s="666"/>
      <c r="NTZ177" s="666"/>
      <c r="NUA177" s="666"/>
      <c r="NUB177" s="666"/>
      <c r="NUC177" s="666"/>
      <c r="NUD177" s="666"/>
      <c r="NUE177" s="666"/>
      <c r="NUF177" s="666"/>
      <c r="NUG177" s="666"/>
      <c r="NUH177" s="666"/>
      <c r="NUI177" s="666"/>
      <c r="NUJ177" s="666"/>
      <c r="NUK177" s="666"/>
      <c r="NUL177" s="666"/>
      <c r="NUM177" s="666"/>
      <c r="NUN177" s="666"/>
      <c r="NUO177" s="666"/>
      <c r="NUP177" s="666"/>
      <c r="NUQ177" s="666"/>
      <c r="NUR177" s="666"/>
      <c r="NUS177" s="666"/>
      <c r="NUT177" s="666"/>
      <c r="NUU177" s="666"/>
      <c r="NUV177" s="666"/>
      <c r="NUW177" s="666"/>
      <c r="NUX177" s="666"/>
      <c r="NUY177" s="666"/>
      <c r="NUZ177" s="666"/>
      <c r="NVA177" s="666"/>
      <c r="NVB177" s="666"/>
      <c r="NVC177" s="666"/>
      <c r="NVD177" s="666"/>
      <c r="NVE177" s="666"/>
      <c r="NVF177" s="666"/>
      <c r="NVG177" s="666"/>
      <c r="NVH177" s="666"/>
      <c r="NVI177" s="666"/>
      <c r="NVJ177" s="666"/>
      <c r="NVK177" s="666"/>
      <c r="NVL177" s="666"/>
      <c r="NVM177" s="666"/>
      <c r="NVN177" s="666"/>
      <c r="NVO177" s="666"/>
      <c r="NVP177" s="666"/>
      <c r="NVQ177" s="666"/>
      <c r="NVR177" s="666"/>
      <c r="NVS177" s="666"/>
      <c r="NVT177" s="666"/>
      <c r="NVU177" s="666"/>
      <c r="NVV177" s="666"/>
      <c r="NVW177" s="666"/>
      <c r="NVX177" s="666"/>
      <c r="NVY177" s="666"/>
      <c r="NVZ177" s="666"/>
      <c r="NWA177" s="666"/>
      <c r="NWB177" s="666"/>
      <c r="NWC177" s="666"/>
      <c r="NWD177" s="666"/>
      <c r="NWE177" s="666"/>
      <c r="NWF177" s="666"/>
      <c r="NWG177" s="666"/>
      <c r="NWH177" s="666"/>
      <c r="NWI177" s="666"/>
      <c r="NWJ177" s="666"/>
      <c r="NWK177" s="666"/>
      <c r="NWL177" s="666"/>
      <c r="NWM177" s="666"/>
      <c r="NWN177" s="666"/>
      <c r="NWO177" s="666"/>
      <c r="NWP177" s="666"/>
      <c r="NWQ177" s="666"/>
      <c r="NWR177" s="666"/>
      <c r="NWS177" s="666"/>
      <c r="NWT177" s="666"/>
      <c r="NWU177" s="666"/>
      <c r="NWV177" s="666"/>
      <c r="NWW177" s="666"/>
      <c r="NWX177" s="666"/>
      <c r="NWY177" s="666"/>
      <c r="NWZ177" s="666"/>
      <c r="NXA177" s="666"/>
      <c r="NXB177" s="666"/>
      <c r="NXC177" s="666"/>
      <c r="NXD177" s="666"/>
      <c r="NXE177" s="666"/>
      <c r="NXF177" s="666"/>
      <c r="NXG177" s="666"/>
      <c r="NXH177" s="666"/>
      <c r="NXI177" s="666"/>
      <c r="NXJ177" s="666"/>
      <c r="NXK177" s="666"/>
      <c r="NXL177" s="666"/>
      <c r="NXM177" s="666"/>
      <c r="NXN177" s="666"/>
      <c r="NXO177" s="666"/>
      <c r="NXP177" s="666"/>
      <c r="NXQ177" s="666"/>
      <c r="NXR177" s="666"/>
      <c r="NXS177" s="666"/>
      <c r="NXT177" s="666"/>
      <c r="NXU177" s="666"/>
      <c r="NXV177" s="666"/>
      <c r="NXW177" s="666"/>
      <c r="NXX177" s="666"/>
      <c r="NXY177" s="666"/>
      <c r="NXZ177" s="666"/>
      <c r="NYA177" s="666"/>
      <c r="NYB177" s="666"/>
      <c r="NYC177" s="666"/>
      <c r="NYD177" s="666"/>
      <c r="NYE177" s="666"/>
      <c r="NYF177" s="666"/>
      <c r="NYG177" s="666"/>
      <c r="NYH177" s="666"/>
      <c r="NYI177" s="666"/>
      <c r="NYJ177" s="666"/>
      <c r="NYK177" s="666"/>
      <c r="NYL177" s="666"/>
      <c r="NYM177" s="666"/>
      <c r="NYN177" s="666"/>
      <c r="NYO177" s="666"/>
      <c r="NYP177" s="666"/>
      <c r="NYQ177" s="666"/>
      <c r="NYR177" s="666"/>
      <c r="NYS177" s="666"/>
      <c r="NYT177" s="666"/>
      <c r="NYU177" s="666"/>
      <c r="NYV177" s="666"/>
      <c r="NYW177" s="666"/>
      <c r="NYX177" s="666"/>
      <c r="NYY177" s="666"/>
      <c r="NYZ177" s="666"/>
      <c r="NZA177" s="666"/>
      <c r="NZB177" s="666"/>
      <c r="NZC177" s="666"/>
      <c r="NZD177" s="666"/>
      <c r="NZE177" s="666"/>
      <c r="NZF177" s="666"/>
      <c r="NZG177" s="666"/>
      <c r="NZH177" s="666"/>
      <c r="NZI177" s="666"/>
      <c r="NZJ177" s="666"/>
      <c r="NZK177" s="666"/>
      <c r="NZL177" s="666"/>
      <c r="NZM177" s="666"/>
      <c r="NZN177" s="666"/>
      <c r="NZO177" s="666"/>
      <c r="NZP177" s="666"/>
      <c r="NZQ177" s="666"/>
      <c r="NZR177" s="666"/>
      <c r="NZS177" s="666"/>
      <c r="NZT177" s="666"/>
      <c r="NZU177" s="666"/>
      <c r="NZV177" s="666"/>
      <c r="NZW177" s="666"/>
      <c r="NZX177" s="666"/>
      <c r="NZY177" s="666"/>
      <c r="NZZ177" s="666"/>
      <c r="OAA177" s="666"/>
      <c r="OAB177" s="666"/>
      <c r="OAC177" s="666"/>
      <c r="OAD177" s="666"/>
      <c r="OAE177" s="666"/>
      <c r="OAF177" s="666"/>
      <c r="OAG177" s="666"/>
      <c r="OAH177" s="666"/>
      <c r="OAI177" s="666"/>
      <c r="OAJ177" s="666"/>
      <c r="OAK177" s="666"/>
      <c r="OAL177" s="666"/>
      <c r="OAM177" s="666"/>
      <c r="OAN177" s="666"/>
      <c r="OAO177" s="666"/>
      <c r="OAP177" s="666"/>
      <c r="OAQ177" s="666"/>
      <c r="OAR177" s="666"/>
      <c r="OAS177" s="666"/>
      <c r="OAT177" s="666"/>
      <c r="OAU177" s="666"/>
      <c r="OAV177" s="666"/>
      <c r="OAW177" s="666"/>
      <c r="OAX177" s="666"/>
      <c r="OAY177" s="666"/>
      <c r="OAZ177" s="666"/>
      <c r="OBA177" s="666"/>
      <c r="OBB177" s="666"/>
      <c r="OBC177" s="666"/>
      <c r="OBD177" s="666"/>
      <c r="OBE177" s="666"/>
      <c r="OBF177" s="666"/>
      <c r="OBG177" s="666"/>
      <c r="OBH177" s="666"/>
      <c r="OBI177" s="666"/>
      <c r="OBJ177" s="666"/>
      <c r="OBK177" s="666"/>
      <c r="OBL177" s="666"/>
      <c r="OBM177" s="666"/>
      <c r="OBN177" s="666"/>
      <c r="OBO177" s="666"/>
      <c r="OBP177" s="666"/>
      <c r="OBQ177" s="666"/>
      <c r="OBR177" s="666"/>
      <c r="OBS177" s="666"/>
      <c r="OBT177" s="666"/>
      <c r="OBU177" s="666"/>
      <c r="OBV177" s="666"/>
      <c r="OBW177" s="666"/>
      <c r="OBX177" s="666"/>
      <c r="OBY177" s="666"/>
      <c r="OBZ177" s="666"/>
      <c r="OCA177" s="666"/>
      <c r="OCB177" s="666"/>
      <c r="OCC177" s="666"/>
      <c r="OCD177" s="666"/>
      <c r="OCE177" s="666"/>
      <c r="OCF177" s="666"/>
      <c r="OCG177" s="666"/>
      <c r="OCH177" s="666"/>
      <c r="OCI177" s="666"/>
      <c r="OCJ177" s="666"/>
      <c r="OCK177" s="666"/>
      <c r="OCL177" s="666"/>
      <c r="OCM177" s="666"/>
      <c r="OCN177" s="666"/>
      <c r="OCO177" s="666"/>
      <c r="OCP177" s="666"/>
      <c r="OCQ177" s="666"/>
      <c r="OCR177" s="666"/>
      <c r="OCS177" s="666"/>
      <c r="OCT177" s="666"/>
      <c r="OCU177" s="666"/>
      <c r="OCV177" s="666"/>
      <c r="OCW177" s="666"/>
      <c r="OCX177" s="666"/>
      <c r="OCY177" s="666"/>
      <c r="OCZ177" s="666"/>
      <c r="ODA177" s="666"/>
      <c r="ODB177" s="666"/>
      <c r="ODC177" s="666"/>
      <c r="ODD177" s="666"/>
      <c r="ODE177" s="666"/>
      <c r="ODF177" s="666"/>
      <c r="ODG177" s="666"/>
      <c r="ODH177" s="666"/>
      <c r="ODI177" s="666"/>
      <c r="ODJ177" s="666"/>
      <c r="ODK177" s="666"/>
      <c r="ODL177" s="666"/>
      <c r="ODM177" s="666"/>
      <c r="ODN177" s="666"/>
      <c r="ODO177" s="666"/>
      <c r="ODP177" s="666"/>
      <c r="ODQ177" s="666"/>
      <c r="ODR177" s="666"/>
      <c r="ODS177" s="666"/>
      <c r="ODT177" s="666"/>
      <c r="ODU177" s="666"/>
      <c r="ODV177" s="666"/>
      <c r="ODW177" s="666"/>
      <c r="ODX177" s="666"/>
      <c r="ODY177" s="666"/>
      <c r="ODZ177" s="666"/>
      <c r="OEA177" s="666"/>
      <c r="OEB177" s="666"/>
      <c r="OEC177" s="666"/>
      <c r="OED177" s="666"/>
      <c r="OEE177" s="666"/>
      <c r="OEF177" s="666"/>
      <c r="OEG177" s="666"/>
      <c r="OEH177" s="666"/>
      <c r="OEI177" s="666"/>
      <c r="OEJ177" s="666"/>
      <c r="OEK177" s="666"/>
      <c r="OEL177" s="666"/>
      <c r="OEM177" s="666"/>
      <c r="OEN177" s="666"/>
      <c r="OEO177" s="666"/>
      <c r="OEP177" s="666"/>
      <c r="OEQ177" s="666"/>
      <c r="OER177" s="666"/>
      <c r="OES177" s="666"/>
      <c r="OET177" s="666"/>
      <c r="OEU177" s="666"/>
      <c r="OEV177" s="666"/>
      <c r="OEW177" s="666"/>
      <c r="OEX177" s="666"/>
      <c r="OEY177" s="666"/>
      <c r="OEZ177" s="666"/>
      <c r="OFA177" s="666"/>
      <c r="OFB177" s="666"/>
      <c r="OFC177" s="666"/>
      <c r="OFD177" s="666"/>
      <c r="OFE177" s="666"/>
      <c r="OFF177" s="666"/>
      <c r="OFG177" s="666"/>
      <c r="OFH177" s="666"/>
      <c r="OFI177" s="666"/>
      <c r="OFJ177" s="666"/>
      <c r="OFK177" s="666"/>
      <c r="OFL177" s="666"/>
      <c r="OFM177" s="666"/>
      <c r="OFN177" s="666"/>
      <c r="OFO177" s="666"/>
      <c r="OFP177" s="666"/>
      <c r="OFQ177" s="666"/>
      <c r="OFR177" s="666"/>
      <c r="OFS177" s="666"/>
      <c r="OFT177" s="666"/>
      <c r="OFU177" s="666"/>
      <c r="OFV177" s="666"/>
      <c r="OFW177" s="666"/>
      <c r="OFX177" s="666"/>
      <c r="OFY177" s="666"/>
      <c r="OFZ177" s="666"/>
      <c r="OGA177" s="666"/>
      <c r="OGB177" s="666"/>
      <c r="OGC177" s="666"/>
      <c r="OGD177" s="666"/>
      <c r="OGE177" s="666"/>
      <c r="OGF177" s="666"/>
      <c r="OGG177" s="666"/>
      <c r="OGH177" s="666"/>
      <c r="OGI177" s="666"/>
      <c r="OGJ177" s="666"/>
      <c r="OGK177" s="666"/>
      <c r="OGL177" s="666"/>
      <c r="OGM177" s="666"/>
      <c r="OGN177" s="666"/>
      <c r="OGO177" s="666"/>
      <c r="OGP177" s="666"/>
      <c r="OGQ177" s="666"/>
      <c r="OGR177" s="666"/>
      <c r="OGS177" s="666"/>
      <c r="OGT177" s="666"/>
      <c r="OGU177" s="666"/>
      <c r="OGV177" s="666"/>
      <c r="OGW177" s="666"/>
      <c r="OGX177" s="666"/>
      <c r="OGY177" s="666"/>
      <c r="OGZ177" s="666"/>
      <c r="OHA177" s="666"/>
      <c r="OHB177" s="666"/>
      <c r="OHC177" s="666"/>
      <c r="OHD177" s="666"/>
      <c r="OHE177" s="666"/>
      <c r="OHF177" s="666"/>
      <c r="OHG177" s="666"/>
      <c r="OHH177" s="666"/>
      <c r="OHI177" s="666"/>
      <c r="OHJ177" s="666"/>
      <c r="OHK177" s="666"/>
      <c r="OHL177" s="666"/>
      <c r="OHM177" s="666"/>
      <c r="OHN177" s="666"/>
      <c r="OHO177" s="666"/>
      <c r="OHP177" s="666"/>
      <c r="OHQ177" s="666"/>
      <c r="OHR177" s="666"/>
      <c r="OHS177" s="666"/>
      <c r="OHT177" s="666"/>
      <c r="OHU177" s="666"/>
      <c r="OHV177" s="666"/>
      <c r="OHW177" s="666"/>
      <c r="OHX177" s="666"/>
      <c r="OHY177" s="666"/>
      <c r="OHZ177" s="666"/>
      <c r="OIA177" s="666"/>
      <c r="OIB177" s="666"/>
      <c r="OIC177" s="666"/>
      <c r="OID177" s="666"/>
      <c r="OIE177" s="666"/>
      <c r="OIF177" s="666"/>
      <c r="OIG177" s="666"/>
      <c r="OIH177" s="666"/>
      <c r="OII177" s="666"/>
      <c r="OIJ177" s="666"/>
      <c r="OIK177" s="666"/>
      <c r="OIL177" s="666"/>
      <c r="OIM177" s="666"/>
      <c r="OIN177" s="666"/>
      <c r="OIO177" s="666"/>
      <c r="OIP177" s="666"/>
      <c r="OIQ177" s="666"/>
      <c r="OIR177" s="666"/>
      <c r="OIS177" s="666"/>
      <c r="OIT177" s="666"/>
      <c r="OIU177" s="666"/>
      <c r="OIV177" s="666"/>
      <c r="OIW177" s="666"/>
      <c r="OIX177" s="666"/>
      <c r="OIY177" s="666"/>
      <c r="OIZ177" s="666"/>
      <c r="OJA177" s="666"/>
      <c r="OJB177" s="666"/>
      <c r="OJC177" s="666"/>
      <c r="OJD177" s="666"/>
      <c r="OJE177" s="666"/>
      <c r="OJF177" s="666"/>
      <c r="OJG177" s="666"/>
      <c r="OJH177" s="666"/>
      <c r="OJI177" s="666"/>
      <c r="OJJ177" s="666"/>
      <c r="OJK177" s="666"/>
      <c r="OJL177" s="666"/>
      <c r="OJM177" s="666"/>
      <c r="OJN177" s="666"/>
      <c r="OJO177" s="666"/>
      <c r="OJP177" s="666"/>
      <c r="OJQ177" s="666"/>
      <c r="OJR177" s="666"/>
      <c r="OJS177" s="666"/>
      <c r="OJT177" s="666"/>
      <c r="OJU177" s="666"/>
      <c r="OJV177" s="666"/>
      <c r="OJW177" s="666"/>
      <c r="OJX177" s="666"/>
      <c r="OJY177" s="666"/>
      <c r="OJZ177" s="666"/>
      <c r="OKA177" s="666"/>
      <c r="OKB177" s="666"/>
      <c r="OKC177" s="666"/>
      <c r="OKD177" s="666"/>
      <c r="OKE177" s="666"/>
      <c r="OKF177" s="666"/>
      <c r="OKG177" s="666"/>
      <c r="OKH177" s="666"/>
      <c r="OKI177" s="666"/>
      <c r="OKJ177" s="666"/>
      <c r="OKK177" s="666"/>
      <c r="OKL177" s="666"/>
      <c r="OKM177" s="666"/>
      <c r="OKN177" s="666"/>
      <c r="OKO177" s="666"/>
      <c r="OKP177" s="666"/>
      <c r="OKQ177" s="666"/>
      <c r="OKR177" s="666"/>
      <c r="OKS177" s="666"/>
      <c r="OKT177" s="666"/>
      <c r="OKU177" s="666"/>
      <c r="OKV177" s="666"/>
      <c r="OKW177" s="666"/>
      <c r="OKX177" s="666"/>
      <c r="OKY177" s="666"/>
      <c r="OKZ177" s="666"/>
      <c r="OLA177" s="666"/>
      <c r="OLB177" s="666"/>
      <c r="OLC177" s="666"/>
      <c r="OLD177" s="666"/>
      <c r="OLE177" s="666"/>
      <c r="OLF177" s="666"/>
      <c r="OLG177" s="666"/>
      <c r="OLH177" s="666"/>
      <c r="OLI177" s="666"/>
      <c r="OLJ177" s="666"/>
      <c r="OLK177" s="666"/>
      <c r="OLL177" s="666"/>
      <c r="OLM177" s="666"/>
      <c r="OLN177" s="666"/>
      <c r="OLO177" s="666"/>
      <c r="OLP177" s="666"/>
      <c r="OLQ177" s="666"/>
      <c r="OLR177" s="666"/>
      <c r="OLS177" s="666"/>
      <c r="OLT177" s="666"/>
      <c r="OLU177" s="666"/>
      <c r="OLV177" s="666"/>
      <c r="OLW177" s="666"/>
      <c r="OLX177" s="666"/>
      <c r="OLY177" s="666"/>
      <c r="OLZ177" s="666"/>
      <c r="OMA177" s="666"/>
      <c r="OMB177" s="666"/>
      <c r="OMC177" s="666"/>
      <c r="OMD177" s="666"/>
      <c r="OME177" s="666"/>
      <c r="OMF177" s="666"/>
      <c r="OMG177" s="666"/>
      <c r="OMH177" s="666"/>
      <c r="OMI177" s="666"/>
      <c r="OMJ177" s="666"/>
      <c r="OMK177" s="666"/>
      <c r="OML177" s="666"/>
      <c r="OMM177" s="666"/>
      <c r="OMN177" s="666"/>
      <c r="OMO177" s="666"/>
      <c r="OMP177" s="666"/>
      <c r="OMQ177" s="666"/>
      <c r="OMR177" s="666"/>
      <c r="OMS177" s="666"/>
      <c r="OMT177" s="666"/>
      <c r="OMU177" s="666"/>
      <c r="OMV177" s="666"/>
      <c r="OMW177" s="666"/>
      <c r="OMX177" s="666"/>
      <c r="OMY177" s="666"/>
      <c r="OMZ177" s="666"/>
      <c r="ONA177" s="666"/>
      <c r="ONB177" s="666"/>
      <c r="ONC177" s="666"/>
      <c r="OND177" s="666"/>
      <c r="ONE177" s="666"/>
      <c r="ONF177" s="666"/>
      <c r="ONG177" s="666"/>
      <c r="ONH177" s="666"/>
      <c r="ONI177" s="666"/>
      <c r="ONJ177" s="666"/>
      <c r="ONK177" s="666"/>
      <c r="ONL177" s="666"/>
      <c r="ONM177" s="666"/>
      <c r="ONN177" s="666"/>
      <c r="ONO177" s="666"/>
      <c r="ONP177" s="666"/>
      <c r="ONQ177" s="666"/>
      <c r="ONR177" s="666"/>
      <c r="ONS177" s="666"/>
      <c r="ONT177" s="666"/>
      <c r="ONU177" s="666"/>
      <c r="ONV177" s="666"/>
      <c r="ONW177" s="666"/>
      <c r="ONX177" s="666"/>
      <c r="ONY177" s="666"/>
      <c r="ONZ177" s="666"/>
      <c r="OOA177" s="666"/>
      <c r="OOB177" s="666"/>
      <c r="OOC177" s="666"/>
      <c r="OOD177" s="666"/>
      <c r="OOE177" s="666"/>
      <c r="OOF177" s="666"/>
      <c r="OOG177" s="666"/>
      <c r="OOH177" s="666"/>
      <c r="OOI177" s="666"/>
      <c r="OOJ177" s="666"/>
      <c r="OOK177" s="666"/>
      <c r="OOL177" s="666"/>
      <c r="OOM177" s="666"/>
      <c r="OON177" s="666"/>
      <c r="OOO177" s="666"/>
      <c r="OOP177" s="666"/>
      <c r="OOQ177" s="666"/>
      <c r="OOR177" s="666"/>
      <c r="OOS177" s="666"/>
      <c r="OOT177" s="666"/>
      <c r="OOU177" s="666"/>
      <c r="OOV177" s="666"/>
      <c r="OOW177" s="666"/>
      <c r="OOX177" s="666"/>
      <c r="OOY177" s="666"/>
      <c r="OOZ177" s="666"/>
      <c r="OPA177" s="666"/>
      <c r="OPB177" s="666"/>
      <c r="OPC177" s="666"/>
      <c r="OPD177" s="666"/>
      <c r="OPE177" s="666"/>
      <c r="OPF177" s="666"/>
      <c r="OPG177" s="666"/>
      <c r="OPH177" s="666"/>
      <c r="OPI177" s="666"/>
      <c r="OPJ177" s="666"/>
      <c r="OPK177" s="666"/>
      <c r="OPL177" s="666"/>
      <c r="OPM177" s="666"/>
      <c r="OPN177" s="666"/>
      <c r="OPO177" s="666"/>
      <c r="OPP177" s="666"/>
      <c r="OPQ177" s="666"/>
      <c r="OPR177" s="666"/>
      <c r="OPS177" s="666"/>
      <c r="OPT177" s="666"/>
      <c r="OPU177" s="666"/>
      <c r="OPV177" s="666"/>
      <c r="OPW177" s="666"/>
      <c r="OPX177" s="666"/>
      <c r="OPY177" s="666"/>
      <c r="OPZ177" s="666"/>
      <c r="OQA177" s="666"/>
      <c r="OQB177" s="666"/>
      <c r="OQC177" s="666"/>
      <c r="OQD177" s="666"/>
      <c r="OQE177" s="666"/>
      <c r="OQF177" s="666"/>
      <c r="OQG177" s="666"/>
      <c r="OQH177" s="666"/>
      <c r="OQI177" s="666"/>
      <c r="OQJ177" s="666"/>
      <c r="OQK177" s="666"/>
      <c r="OQL177" s="666"/>
      <c r="OQM177" s="666"/>
      <c r="OQN177" s="666"/>
      <c r="OQO177" s="666"/>
      <c r="OQP177" s="666"/>
      <c r="OQQ177" s="666"/>
      <c r="OQR177" s="666"/>
      <c r="OQS177" s="666"/>
      <c r="OQT177" s="666"/>
      <c r="OQU177" s="666"/>
      <c r="OQV177" s="666"/>
      <c r="OQW177" s="666"/>
      <c r="OQX177" s="666"/>
      <c r="OQY177" s="666"/>
      <c r="OQZ177" s="666"/>
      <c r="ORA177" s="666"/>
      <c r="ORB177" s="666"/>
      <c r="ORC177" s="666"/>
      <c r="ORD177" s="666"/>
      <c r="ORE177" s="666"/>
      <c r="ORF177" s="666"/>
      <c r="ORG177" s="666"/>
      <c r="ORH177" s="666"/>
      <c r="ORI177" s="666"/>
      <c r="ORJ177" s="666"/>
      <c r="ORK177" s="666"/>
      <c r="ORL177" s="666"/>
      <c r="ORM177" s="666"/>
      <c r="ORN177" s="666"/>
      <c r="ORO177" s="666"/>
      <c r="ORP177" s="666"/>
      <c r="ORQ177" s="666"/>
      <c r="ORR177" s="666"/>
      <c r="ORS177" s="666"/>
      <c r="ORT177" s="666"/>
      <c r="ORU177" s="666"/>
      <c r="ORV177" s="666"/>
      <c r="ORW177" s="666"/>
      <c r="ORX177" s="666"/>
      <c r="ORY177" s="666"/>
      <c r="ORZ177" s="666"/>
      <c r="OSA177" s="666"/>
      <c r="OSB177" s="666"/>
      <c r="OSC177" s="666"/>
      <c r="OSD177" s="666"/>
      <c r="OSE177" s="666"/>
      <c r="OSF177" s="666"/>
      <c r="OSG177" s="666"/>
      <c r="OSH177" s="666"/>
      <c r="OSI177" s="666"/>
      <c r="OSJ177" s="666"/>
      <c r="OSK177" s="666"/>
      <c r="OSL177" s="666"/>
      <c r="OSM177" s="666"/>
      <c r="OSN177" s="666"/>
      <c r="OSO177" s="666"/>
      <c r="OSP177" s="666"/>
      <c r="OSQ177" s="666"/>
      <c r="OSR177" s="666"/>
      <c r="OSS177" s="666"/>
      <c r="OST177" s="666"/>
      <c r="OSU177" s="666"/>
      <c r="OSV177" s="666"/>
      <c r="OSW177" s="666"/>
      <c r="OSX177" s="666"/>
      <c r="OSY177" s="666"/>
      <c r="OSZ177" s="666"/>
      <c r="OTA177" s="666"/>
      <c r="OTB177" s="666"/>
      <c r="OTC177" s="666"/>
      <c r="OTD177" s="666"/>
      <c r="OTE177" s="666"/>
      <c r="OTF177" s="666"/>
      <c r="OTG177" s="666"/>
      <c r="OTH177" s="666"/>
      <c r="OTI177" s="666"/>
      <c r="OTJ177" s="666"/>
      <c r="OTK177" s="666"/>
      <c r="OTL177" s="666"/>
      <c r="OTM177" s="666"/>
      <c r="OTN177" s="666"/>
      <c r="OTO177" s="666"/>
      <c r="OTP177" s="666"/>
      <c r="OTQ177" s="666"/>
      <c r="OTR177" s="666"/>
      <c r="OTS177" s="666"/>
      <c r="OTT177" s="666"/>
      <c r="OTU177" s="666"/>
      <c r="OTV177" s="666"/>
      <c r="OTW177" s="666"/>
      <c r="OTX177" s="666"/>
      <c r="OTY177" s="666"/>
      <c r="OTZ177" s="666"/>
      <c r="OUA177" s="666"/>
      <c r="OUB177" s="666"/>
      <c r="OUC177" s="666"/>
      <c r="OUD177" s="666"/>
      <c r="OUE177" s="666"/>
      <c r="OUF177" s="666"/>
      <c r="OUG177" s="666"/>
      <c r="OUH177" s="666"/>
      <c r="OUI177" s="666"/>
      <c r="OUJ177" s="666"/>
      <c r="OUK177" s="666"/>
      <c r="OUL177" s="666"/>
      <c r="OUM177" s="666"/>
      <c r="OUN177" s="666"/>
      <c r="OUO177" s="666"/>
      <c r="OUP177" s="666"/>
      <c r="OUQ177" s="666"/>
      <c r="OUR177" s="666"/>
      <c r="OUS177" s="666"/>
      <c r="OUT177" s="666"/>
      <c r="OUU177" s="666"/>
      <c r="OUV177" s="666"/>
      <c r="OUW177" s="666"/>
      <c r="OUX177" s="666"/>
      <c r="OUY177" s="666"/>
      <c r="OUZ177" s="666"/>
      <c r="OVA177" s="666"/>
      <c r="OVB177" s="666"/>
      <c r="OVC177" s="666"/>
      <c r="OVD177" s="666"/>
      <c r="OVE177" s="666"/>
      <c r="OVF177" s="666"/>
      <c r="OVG177" s="666"/>
      <c r="OVH177" s="666"/>
      <c r="OVI177" s="666"/>
      <c r="OVJ177" s="666"/>
      <c r="OVK177" s="666"/>
      <c r="OVL177" s="666"/>
      <c r="OVM177" s="666"/>
      <c r="OVN177" s="666"/>
      <c r="OVO177" s="666"/>
      <c r="OVP177" s="666"/>
      <c r="OVQ177" s="666"/>
      <c r="OVR177" s="666"/>
      <c r="OVS177" s="666"/>
      <c r="OVT177" s="666"/>
      <c r="OVU177" s="666"/>
      <c r="OVV177" s="666"/>
      <c r="OVW177" s="666"/>
      <c r="OVX177" s="666"/>
      <c r="OVY177" s="666"/>
      <c r="OVZ177" s="666"/>
      <c r="OWA177" s="666"/>
      <c r="OWB177" s="666"/>
      <c r="OWC177" s="666"/>
      <c r="OWD177" s="666"/>
      <c r="OWE177" s="666"/>
      <c r="OWF177" s="666"/>
      <c r="OWG177" s="666"/>
      <c r="OWH177" s="666"/>
      <c r="OWI177" s="666"/>
      <c r="OWJ177" s="666"/>
      <c r="OWK177" s="666"/>
      <c r="OWL177" s="666"/>
      <c r="OWM177" s="666"/>
      <c r="OWN177" s="666"/>
      <c r="OWO177" s="666"/>
      <c r="OWP177" s="666"/>
      <c r="OWQ177" s="666"/>
      <c r="OWR177" s="666"/>
      <c r="OWS177" s="666"/>
      <c r="OWT177" s="666"/>
      <c r="OWU177" s="666"/>
      <c r="OWV177" s="666"/>
      <c r="OWW177" s="666"/>
      <c r="OWX177" s="666"/>
      <c r="OWY177" s="666"/>
      <c r="OWZ177" s="666"/>
      <c r="OXA177" s="666"/>
      <c r="OXB177" s="666"/>
      <c r="OXC177" s="666"/>
      <c r="OXD177" s="666"/>
      <c r="OXE177" s="666"/>
      <c r="OXF177" s="666"/>
      <c r="OXG177" s="666"/>
      <c r="OXH177" s="666"/>
      <c r="OXI177" s="666"/>
      <c r="OXJ177" s="666"/>
      <c r="OXK177" s="666"/>
      <c r="OXL177" s="666"/>
      <c r="OXM177" s="666"/>
      <c r="OXN177" s="666"/>
      <c r="OXO177" s="666"/>
      <c r="OXP177" s="666"/>
      <c r="OXQ177" s="666"/>
      <c r="OXR177" s="666"/>
      <c r="OXS177" s="666"/>
      <c r="OXT177" s="666"/>
      <c r="OXU177" s="666"/>
      <c r="OXV177" s="666"/>
      <c r="OXW177" s="666"/>
      <c r="OXX177" s="666"/>
      <c r="OXY177" s="666"/>
      <c r="OXZ177" s="666"/>
      <c r="OYA177" s="666"/>
      <c r="OYB177" s="666"/>
      <c r="OYC177" s="666"/>
      <c r="OYD177" s="666"/>
      <c r="OYE177" s="666"/>
      <c r="OYF177" s="666"/>
      <c r="OYG177" s="666"/>
      <c r="OYH177" s="666"/>
      <c r="OYI177" s="666"/>
      <c r="OYJ177" s="666"/>
      <c r="OYK177" s="666"/>
      <c r="OYL177" s="666"/>
      <c r="OYM177" s="666"/>
      <c r="OYN177" s="666"/>
      <c r="OYO177" s="666"/>
      <c r="OYP177" s="666"/>
      <c r="OYQ177" s="666"/>
      <c r="OYR177" s="666"/>
      <c r="OYS177" s="666"/>
      <c r="OYT177" s="666"/>
      <c r="OYU177" s="666"/>
      <c r="OYV177" s="666"/>
      <c r="OYW177" s="666"/>
      <c r="OYX177" s="666"/>
      <c r="OYY177" s="666"/>
      <c r="OYZ177" s="666"/>
      <c r="OZA177" s="666"/>
      <c r="OZB177" s="666"/>
      <c r="OZC177" s="666"/>
      <c r="OZD177" s="666"/>
      <c r="OZE177" s="666"/>
      <c r="OZF177" s="666"/>
      <c r="OZG177" s="666"/>
      <c r="OZH177" s="666"/>
      <c r="OZI177" s="666"/>
      <c r="OZJ177" s="666"/>
      <c r="OZK177" s="666"/>
      <c r="OZL177" s="666"/>
      <c r="OZM177" s="666"/>
      <c r="OZN177" s="666"/>
      <c r="OZO177" s="666"/>
      <c r="OZP177" s="666"/>
      <c r="OZQ177" s="666"/>
      <c r="OZR177" s="666"/>
      <c r="OZS177" s="666"/>
      <c r="OZT177" s="666"/>
      <c r="OZU177" s="666"/>
      <c r="OZV177" s="666"/>
      <c r="OZW177" s="666"/>
      <c r="OZX177" s="666"/>
      <c r="OZY177" s="666"/>
      <c r="OZZ177" s="666"/>
      <c r="PAA177" s="666"/>
      <c r="PAB177" s="666"/>
      <c r="PAC177" s="666"/>
      <c r="PAD177" s="666"/>
      <c r="PAE177" s="666"/>
      <c r="PAF177" s="666"/>
      <c r="PAG177" s="666"/>
      <c r="PAH177" s="666"/>
      <c r="PAI177" s="666"/>
      <c r="PAJ177" s="666"/>
      <c r="PAK177" s="666"/>
      <c r="PAL177" s="666"/>
      <c r="PAM177" s="666"/>
      <c r="PAN177" s="666"/>
      <c r="PAO177" s="666"/>
      <c r="PAP177" s="666"/>
      <c r="PAQ177" s="666"/>
      <c r="PAR177" s="666"/>
      <c r="PAS177" s="666"/>
      <c r="PAT177" s="666"/>
      <c r="PAU177" s="666"/>
      <c r="PAV177" s="666"/>
      <c r="PAW177" s="666"/>
      <c r="PAX177" s="666"/>
      <c r="PAY177" s="666"/>
      <c r="PAZ177" s="666"/>
      <c r="PBA177" s="666"/>
      <c r="PBB177" s="666"/>
      <c r="PBC177" s="666"/>
      <c r="PBD177" s="666"/>
      <c r="PBE177" s="666"/>
      <c r="PBF177" s="666"/>
      <c r="PBG177" s="666"/>
      <c r="PBH177" s="666"/>
      <c r="PBI177" s="666"/>
      <c r="PBJ177" s="666"/>
      <c r="PBK177" s="666"/>
      <c r="PBL177" s="666"/>
      <c r="PBM177" s="666"/>
      <c r="PBN177" s="666"/>
      <c r="PBO177" s="666"/>
      <c r="PBP177" s="666"/>
      <c r="PBQ177" s="666"/>
      <c r="PBR177" s="666"/>
      <c r="PBS177" s="666"/>
      <c r="PBT177" s="666"/>
      <c r="PBU177" s="666"/>
      <c r="PBV177" s="666"/>
      <c r="PBW177" s="666"/>
      <c r="PBX177" s="666"/>
      <c r="PBY177" s="666"/>
      <c r="PBZ177" s="666"/>
      <c r="PCA177" s="666"/>
      <c r="PCB177" s="666"/>
      <c r="PCC177" s="666"/>
      <c r="PCD177" s="666"/>
      <c r="PCE177" s="666"/>
      <c r="PCF177" s="666"/>
      <c r="PCG177" s="666"/>
      <c r="PCH177" s="666"/>
      <c r="PCI177" s="666"/>
      <c r="PCJ177" s="666"/>
      <c r="PCK177" s="666"/>
      <c r="PCL177" s="666"/>
      <c r="PCM177" s="666"/>
      <c r="PCN177" s="666"/>
      <c r="PCO177" s="666"/>
      <c r="PCP177" s="666"/>
      <c r="PCQ177" s="666"/>
      <c r="PCR177" s="666"/>
      <c r="PCS177" s="666"/>
      <c r="PCT177" s="666"/>
      <c r="PCU177" s="666"/>
      <c r="PCV177" s="666"/>
      <c r="PCW177" s="666"/>
      <c r="PCX177" s="666"/>
      <c r="PCY177" s="666"/>
      <c r="PCZ177" s="666"/>
      <c r="PDA177" s="666"/>
      <c r="PDB177" s="666"/>
      <c r="PDC177" s="666"/>
      <c r="PDD177" s="666"/>
      <c r="PDE177" s="666"/>
      <c r="PDF177" s="666"/>
      <c r="PDG177" s="666"/>
      <c r="PDH177" s="666"/>
      <c r="PDI177" s="666"/>
      <c r="PDJ177" s="666"/>
      <c r="PDK177" s="666"/>
      <c r="PDL177" s="666"/>
      <c r="PDM177" s="666"/>
      <c r="PDN177" s="666"/>
      <c r="PDO177" s="666"/>
      <c r="PDP177" s="666"/>
      <c r="PDQ177" s="666"/>
      <c r="PDR177" s="666"/>
      <c r="PDS177" s="666"/>
      <c r="PDT177" s="666"/>
      <c r="PDU177" s="666"/>
      <c r="PDV177" s="666"/>
      <c r="PDW177" s="666"/>
      <c r="PDX177" s="666"/>
      <c r="PDY177" s="666"/>
      <c r="PDZ177" s="666"/>
      <c r="PEA177" s="666"/>
      <c r="PEB177" s="666"/>
      <c r="PEC177" s="666"/>
      <c r="PED177" s="666"/>
      <c r="PEE177" s="666"/>
      <c r="PEF177" s="666"/>
      <c r="PEG177" s="666"/>
      <c r="PEH177" s="666"/>
      <c r="PEI177" s="666"/>
      <c r="PEJ177" s="666"/>
      <c r="PEK177" s="666"/>
      <c r="PEL177" s="666"/>
      <c r="PEM177" s="666"/>
      <c r="PEN177" s="666"/>
      <c r="PEO177" s="666"/>
      <c r="PEP177" s="666"/>
      <c r="PEQ177" s="666"/>
      <c r="PER177" s="666"/>
      <c r="PES177" s="666"/>
      <c r="PET177" s="666"/>
      <c r="PEU177" s="666"/>
      <c r="PEV177" s="666"/>
      <c r="PEW177" s="666"/>
      <c r="PEX177" s="666"/>
      <c r="PEY177" s="666"/>
      <c r="PEZ177" s="666"/>
      <c r="PFA177" s="666"/>
      <c r="PFB177" s="666"/>
      <c r="PFC177" s="666"/>
      <c r="PFD177" s="666"/>
      <c r="PFE177" s="666"/>
      <c r="PFF177" s="666"/>
      <c r="PFG177" s="666"/>
      <c r="PFH177" s="666"/>
      <c r="PFI177" s="666"/>
      <c r="PFJ177" s="666"/>
      <c r="PFK177" s="666"/>
      <c r="PFL177" s="666"/>
      <c r="PFM177" s="666"/>
      <c r="PFN177" s="666"/>
      <c r="PFO177" s="666"/>
      <c r="PFP177" s="666"/>
      <c r="PFQ177" s="666"/>
      <c r="PFR177" s="666"/>
      <c r="PFS177" s="666"/>
      <c r="PFT177" s="666"/>
      <c r="PFU177" s="666"/>
      <c r="PFV177" s="666"/>
      <c r="PFW177" s="666"/>
      <c r="PFX177" s="666"/>
      <c r="PFY177" s="666"/>
      <c r="PFZ177" s="666"/>
      <c r="PGA177" s="666"/>
      <c r="PGB177" s="666"/>
      <c r="PGC177" s="666"/>
      <c r="PGD177" s="666"/>
      <c r="PGE177" s="666"/>
      <c r="PGF177" s="666"/>
      <c r="PGG177" s="666"/>
      <c r="PGH177" s="666"/>
      <c r="PGI177" s="666"/>
      <c r="PGJ177" s="666"/>
      <c r="PGK177" s="666"/>
      <c r="PGL177" s="666"/>
      <c r="PGM177" s="666"/>
      <c r="PGN177" s="666"/>
      <c r="PGO177" s="666"/>
      <c r="PGP177" s="666"/>
      <c r="PGQ177" s="666"/>
      <c r="PGR177" s="666"/>
      <c r="PGS177" s="666"/>
      <c r="PGT177" s="666"/>
      <c r="PGU177" s="666"/>
      <c r="PGV177" s="666"/>
      <c r="PGW177" s="666"/>
      <c r="PGX177" s="666"/>
      <c r="PGY177" s="666"/>
      <c r="PGZ177" s="666"/>
      <c r="PHA177" s="666"/>
      <c r="PHB177" s="666"/>
      <c r="PHC177" s="666"/>
      <c r="PHD177" s="666"/>
      <c r="PHE177" s="666"/>
      <c r="PHF177" s="666"/>
      <c r="PHG177" s="666"/>
      <c r="PHH177" s="666"/>
      <c r="PHI177" s="666"/>
      <c r="PHJ177" s="666"/>
      <c r="PHK177" s="666"/>
      <c r="PHL177" s="666"/>
      <c r="PHM177" s="666"/>
      <c r="PHN177" s="666"/>
      <c r="PHO177" s="666"/>
      <c r="PHP177" s="666"/>
      <c r="PHQ177" s="666"/>
      <c r="PHR177" s="666"/>
      <c r="PHS177" s="666"/>
      <c r="PHT177" s="666"/>
      <c r="PHU177" s="666"/>
      <c r="PHV177" s="666"/>
      <c r="PHW177" s="666"/>
      <c r="PHX177" s="666"/>
      <c r="PHY177" s="666"/>
      <c r="PHZ177" s="666"/>
      <c r="PIA177" s="666"/>
      <c r="PIB177" s="666"/>
      <c r="PIC177" s="666"/>
      <c r="PID177" s="666"/>
      <c r="PIE177" s="666"/>
      <c r="PIF177" s="666"/>
      <c r="PIG177" s="666"/>
      <c r="PIH177" s="666"/>
      <c r="PII177" s="666"/>
      <c r="PIJ177" s="666"/>
      <c r="PIK177" s="666"/>
      <c r="PIL177" s="666"/>
      <c r="PIM177" s="666"/>
      <c r="PIN177" s="666"/>
      <c r="PIO177" s="666"/>
      <c r="PIP177" s="666"/>
      <c r="PIQ177" s="666"/>
      <c r="PIR177" s="666"/>
      <c r="PIS177" s="666"/>
      <c r="PIT177" s="666"/>
      <c r="PIU177" s="666"/>
      <c r="PIV177" s="666"/>
      <c r="PIW177" s="666"/>
      <c r="PIX177" s="666"/>
      <c r="PIY177" s="666"/>
      <c r="PIZ177" s="666"/>
      <c r="PJA177" s="666"/>
      <c r="PJB177" s="666"/>
      <c r="PJC177" s="666"/>
      <c r="PJD177" s="666"/>
      <c r="PJE177" s="666"/>
      <c r="PJF177" s="666"/>
      <c r="PJG177" s="666"/>
      <c r="PJH177" s="666"/>
      <c r="PJI177" s="666"/>
      <c r="PJJ177" s="666"/>
      <c r="PJK177" s="666"/>
      <c r="PJL177" s="666"/>
      <c r="PJM177" s="666"/>
      <c r="PJN177" s="666"/>
      <c r="PJO177" s="666"/>
      <c r="PJP177" s="666"/>
      <c r="PJQ177" s="666"/>
      <c r="PJR177" s="666"/>
      <c r="PJS177" s="666"/>
      <c r="PJT177" s="666"/>
      <c r="PJU177" s="666"/>
      <c r="PJV177" s="666"/>
      <c r="PJW177" s="666"/>
      <c r="PJX177" s="666"/>
      <c r="PJY177" s="666"/>
      <c r="PJZ177" s="666"/>
      <c r="PKA177" s="666"/>
      <c r="PKB177" s="666"/>
      <c r="PKC177" s="666"/>
      <c r="PKD177" s="666"/>
      <c r="PKE177" s="666"/>
      <c r="PKF177" s="666"/>
      <c r="PKG177" s="666"/>
      <c r="PKH177" s="666"/>
      <c r="PKI177" s="666"/>
      <c r="PKJ177" s="666"/>
      <c r="PKK177" s="666"/>
      <c r="PKL177" s="666"/>
      <c r="PKM177" s="666"/>
      <c r="PKN177" s="666"/>
      <c r="PKO177" s="666"/>
      <c r="PKP177" s="666"/>
      <c r="PKQ177" s="666"/>
      <c r="PKR177" s="666"/>
      <c r="PKS177" s="666"/>
      <c r="PKT177" s="666"/>
      <c r="PKU177" s="666"/>
      <c r="PKV177" s="666"/>
      <c r="PKW177" s="666"/>
      <c r="PKX177" s="666"/>
      <c r="PKY177" s="666"/>
      <c r="PKZ177" s="666"/>
      <c r="PLA177" s="666"/>
      <c r="PLB177" s="666"/>
      <c r="PLC177" s="666"/>
      <c r="PLD177" s="666"/>
      <c r="PLE177" s="666"/>
      <c r="PLF177" s="666"/>
      <c r="PLG177" s="666"/>
      <c r="PLH177" s="666"/>
      <c r="PLI177" s="666"/>
      <c r="PLJ177" s="666"/>
      <c r="PLK177" s="666"/>
      <c r="PLL177" s="666"/>
      <c r="PLM177" s="666"/>
      <c r="PLN177" s="666"/>
      <c r="PLO177" s="666"/>
      <c r="PLP177" s="666"/>
      <c r="PLQ177" s="666"/>
      <c r="PLR177" s="666"/>
      <c r="PLS177" s="666"/>
      <c r="PLT177" s="666"/>
      <c r="PLU177" s="666"/>
      <c r="PLV177" s="666"/>
      <c r="PLW177" s="666"/>
      <c r="PLX177" s="666"/>
      <c r="PLY177" s="666"/>
      <c r="PLZ177" s="666"/>
      <c r="PMA177" s="666"/>
      <c r="PMB177" s="666"/>
      <c r="PMC177" s="666"/>
      <c r="PMD177" s="666"/>
      <c r="PME177" s="666"/>
      <c r="PMF177" s="666"/>
      <c r="PMG177" s="666"/>
      <c r="PMH177" s="666"/>
      <c r="PMI177" s="666"/>
      <c r="PMJ177" s="666"/>
      <c r="PMK177" s="666"/>
      <c r="PML177" s="666"/>
      <c r="PMM177" s="666"/>
      <c r="PMN177" s="666"/>
      <c r="PMO177" s="666"/>
      <c r="PMP177" s="666"/>
      <c r="PMQ177" s="666"/>
      <c r="PMR177" s="666"/>
      <c r="PMS177" s="666"/>
      <c r="PMT177" s="666"/>
      <c r="PMU177" s="666"/>
      <c r="PMV177" s="666"/>
      <c r="PMW177" s="666"/>
      <c r="PMX177" s="666"/>
      <c r="PMY177" s="666"/>
      <c r="PMZ177" s="666"/>
      <c r="PNA177" s="666"/>
      <c r="PNB177" s="666"/>
      <c r="PNC177" s="666"/>
      <c r="PND177" s="666"/>
      <c r="PNE177" s="666"/>
      <c r="PNF177" s="666"/>
      <c r="PNG177" s="666"/>
      <c r="PNH177" s="666"/>
      <c r="PNI177" s="666"/>
      <c r="PNJ177" s="666"/>
      <c r="PNK177" s="666"/>
      <c r="PNL177" s="666"/>
      <c r="PNM177" s="666"/>
      <c r="PNN177" s="666"/>
      <c r="PNO177" s="666"/>
      <c r="PNP177" s="666"/>
      <c r="PNQ177" s="666"/>
      <c r="PNR177" s="666"/>
      <c r="PNS177" s="666"/>
      <c r="PNT177" s="666"/>
      <c r="PNU177" s="666"/>
      <c r="PNV177" s="666"/>
      <c r="PNW177" s="666"/>
      <c r="PNX177" s="666"/>
      <c r="PNY177" s="666"/>
      <c r="PNZ177" s="666"/>
      <c r="POA177" s="666"/>
      <c r="POB177" s="666"/>
      <c r="POC177" s="666"/>
      <c r="POD177" s="666"/>
      <c r="POE177" s="666"/>
      <c r="POF177" s="666"/>
      <c r="POG177" s="666"/>
      <c r="POH177" s="666"/>
      <c r="POI177" s="666"/>
      <c r="POJ177" s="666"/>
      <c r="POK177" s="666"/>
      <c r="POL177" s="666"/>
      <c r="POM177" s="666"/>
      <c r="PON177" s="666"/>
      <c r="POO177" s="666"/>
      <c r="POP177" s="666"/>
      <c r="POQ177" s="666"/>
      <c r="POR177" s="666"/>
      <c r="POS177" s="666"/>
      <c r="POT177" s="666"/>
      <c r="POU177" s="666"/>
      <c r="POV177" s="666"/>
      <c r="POW177" s="666"/>
      <c r="POX177" s="666"/>
      <c r="POY177" s="666"/>
      <c r="POZ177" s="666"/>
      <c r="PPA177" s="666"/>
      <c r="PPB177" s="666"/>
      <c r="PPC177" s="666"/>
      <c r="PPD177" s="666"/>
      <c r="PPE177" s="666"/>
      <c r="PPF177" s="666"/>
      <c r="PPG177" s="666"/>
      <c r="PPH177" s="666"/>
      <c r="PPI177" s="666"/>
      <c r="PPJ177" s="666"/>
      <c r="PPK177" s="666"/>
      <c r="PPL177" s="666"/>
      <c r="PPM177" s="666"/>
      <c r="PPN177" s="666"/>
      <c r="PPO177" s="666"/>
      <c r="PPP177" s="666"/>
      <c r="PPQ177" s="666"/>
      <c r="PPR177" s="666"/>
      <c r="PPS177" s="666"/>
      <c r="PPT177" s="666"/>
      <c r="PPU177" s="666"/>
      <c r="PPV177" s="666"/>
      <c r="PPW177" s="666"/>
      <c r="PPX177" s="666"/>
      <c r="PPY177" s="666"/>
      <c r="PPZ177" s="666"/>
      <c r="PQA177" s="666"/>
      <c r="PQB177" s="666"/>
      <c r="PQC177" s="666"/>
      <c r="PQD177" s="666"/>
      <c r="PQE177" s="666"/>
      <c r="PQF177" s="666"/>
      <c r="PQG177" s="666"/>
      <c r="PQH177" s="666"/>
      <c r="PQI177" s="666"/>
      <c r="PQJ177" s="666"/>
      <c r="PQK177" s="666"/>
      <c r="PQL177" s="666"/>
      <c r="PQM177" s="666"/>
      <c r="PQN177" s="666"/>
      <c r="PQO177" s="666"/>
      <c r="PQP177" s="666"/>
      <c r="PQQ177" s="666"/>
      <c r="PQR177" s="666"/>
      <c r="PQS177" s="666"/>
      <c r="PQT177" s="666"/>
      <c r="PQU177" s="666"/>
      <c r="PQV177" s="666"/>
      <c r="PQW177" s="666"/>
      <c r="PQX177" s="666"/>
      <c r="PQY177" s="666"/>
      <c r="PQZ177" s="666"/>
      <c r="PRA177" s="666"/>
      <c r="PRB177" s="666"/>
      <c r="PRC177" s="666"/>
      <c r="PRD177" s="666"/>
      <c r="PRE177" s="666"/>
      <c r="PRF177" s="666"/>
      <c r="PRG177" s="666"/>
      <c r="PRH177" s="666"/>
      <c r="PRI177" s="666"/>
      <c r="PRJ177" s="666"/>
      <c r="PRK177" s="666"/>
      <c r="PRL177" s="666"/>
      <c r="PRM177" s="666"/>
      <c r="PRN177" s="666"/>
      <c r="PRO177" s="666"/>
      <c r="PRP177" s="666"/>
      <c r="PRQ177" s="666"/>
      <c r="PRR177" s="666"/>
      <c r="PRS177" s="666"/>
      <c r="PRT177" s="666"/>
      <c r="PRU177" s="666"/>
      <c r="PRV177" s="666"/>
      <c r="PRW177" s="666"/>
      <c r="PRX177" s="666"/>
      <c r="PRY177" s="666"/>
      <c r="PRZ177" s="666"/>
      <c r="PSA177" s="666"/>
      <c r="PSB177" s="666"/>
      <c r="PSC177" s="666"/>
      <c r="PSD177" s="666"/>
      <c r="PSE177" s="666"/>
      <c r="PSF177" s="666"/>
      <c r="PSG177" s="666"/>
      <c r="PSH177" s="666"/>
      <c r="PSI177" s="666"/>
      <c r="PSJ177" s="666"/>
      <c r="PSK177" s="666"/>
      <c r="PSL177" s="666"/>
      <c r="PSM177" s="666"/>
      <c r="PSN177" s="666"/>
      <c r="PSO177" s="666"/>
      <c r="PSP177" s="666"/>
      <c r="PSQ177" s="666"/>
      <c r="PSR177" s="666"/>
      <c r="PSS177" s="666"/>
      <c r="PST177" s="666"/>
      <c r="PSU177" s="666"/>
      <c r="PSV177" s="666"/>
      <c r="PSW177" s="666"/>
      <c r="PSX177" s="666"/>
      <c r="PSY177" s="666"/>
      <c r="PSZ177" s="666"/>
      <c r="PTA177" s="666"/>
      <c r="PTB177" s="666"/>
      <c r="PTC177" s="666"/>
      <c r="PTD177" s="666"/>
      <c r="PTE177" s="666"/>
      <c r="PTF177" s="666"/>
      <c r="PTG177" s="666"/>
      <c r="PTH177" s="666"/>
      <c r="PTI177" s="666"/>
      <c r="PTJ177" s="666"/>
      <c r="PTK177" s="666"/>
      <c r="PTL177" s="666"/>
      <c r="PTM177" s="666"/>
      <c r="PTN177" s="666"/>
      <c r="PTO177" s="666"/>
      <c r="PTP177" s="666"/>
      <c r="PTQ177" s="666"/>
      <c r="PTR177" s="666"/>
      <c r="PTS177" s="666"/>
      <c r="PTT177" s="666"/>
      <c r="PTU177" s="666"/>
      <c r="PTV177" s="666"/>
      <c r="PTW177" s="666"/>
      <c r="PTX177" s="666"/>
      <c r="PTY177" s="666"/>
      <c r="PTZ177" s="666"/>
      <c r="PUA177" s="666"/>
      <c r="PUB177" s="666"/>
      <c r="PUC177" s="666"/>
      <c r="PUD177" s="666"/>
      <c r="PUE177" s="666"/>
      <c r="PUF177" s="666"/>
      <c r="PUG177" s="666"/>
      <c r="PUH177" s="666"/>
      <c r="PUI177" s="666"/>
      <c r="PUJ177" s="666"/>
      <c r="PUK177" s="666"/>
      <c r="PUL177" s="666"/>
      <c r="PUM177" s="666"/>
      <c r="PUN177" s="666"/>
      <c r="PUO177" s="666"/>
      <c r="PUP177" s="666"/>
      <c r="PUQ177" s="666"/>
      <c r="PUR177" s="666"/>
      <c r="PUS177" s="666"/>
      <c r="PUT177" s="666"/>
      <c r="PUU177" s="666"/>
      <c r="PUV177" s="666"/>
      <c r="PUW177" s="666"/>
      <c r="PUX177" s="666"/>
      <c r="PUY177" s="666"/>
      <c r="PUZ177" s="666"/>
      <c r="PVA177" s="666"/>
      <c r="PVB177" s="666"/>
      <c r="PVC177" s="666"/>
      <c r="PVD177" s="666"/>
      <c r="PVE177" s="666"/>
      <c r="PVF177" s="666"/>
      <c r="PVG177" s="666"/>
      <c r="PVH177" s="666"/>
      <c r="PVI177" s="666"/>
      <c r="PVJ177" s="666"/>
      <c r="PVK177" s="666"/>
      <c r="PVL177" s="666"/>
      <c r="PVM177" s="666"/>
      <c r="PVN177" s="666"/>
      <c r="PVO177" s="666"/>
      <c r="PVP177" s="666"/>
      <c r="PVQ177" s="666"/>
      <c r="PVR177" s="666"/>
      <c r="PVS177" s="666"/>
      <c r="PVT177" s="666"/>
      <c r="PVU177" s="666"/>
      <c r="PVV177" s="666"/>
      <c r="PVW177" s="666"/>
      <c r="PVX177" s="666"/>
      <c r="PVY177" s="666"/>
      <c r="PVZ177" s="666"/>
      <c r="PWA177" s="666"/>
      <c r="PWB177" s="666"/>
      <c r="PWC177" s="666"/>
      <c r="PWD177" s="666"/>
      <c r="PWE177" s="666"/>
      <c r="PWF177" s="666"/>
      <c r="PWG177" s="666"/>
      <c r="PWH177" s="666"/>
      <c r="PWI177" s="666"/>
      <c r="PWJ177" s="666"/>
      <c r="PWK177" s="666"/>
      <c r="PWL177" s="666"/>
      <c r="PWM177" s="666"/>
      <c r="PWN177" s="666"/>
      <c r="PWO177" s="666"/>
      <c r="PWP177" s="666"/>
      <c r="PWQ177" s="666"/>
      <c r="PWR177" s="666"/>
      <c r="PWS177" s="666"/>
      <c r="PWT177" s="666"/>
      <c r="PWU177" s="666"/>
      <c r="PWV177" s="666"/>
      <c r="PWW177" s="666"/>
      <c r="PWX177" s="666"/>
      <c r="PWY177" s="666"/>
      <c r="PWZ177" s="666"/>
      <c r="PXA177" s="666"/>
      <c r="PXB177" s="666"/>
      <c r="PXC177" s="666"/>
      <c r="PXD177" s="666"/>
      <c r="PXE177" s="666"/>
      <c r="PXF177" s="666"/>
      <c r="PXG177" s="666"/>
      <c r="PXH177" s="666"/>
      <c r="PXI177" s="666"/>
      <c r="PXJ177" s="666"/>
      <c r="PXK177" s="666"/>
      <c r="PXL177" s="666"/>
      <c r="PXM177" s="666"/>
      <c r="PXN177" s="666"/>
      <c r="PXO177" s="666"/>
      <c r="PXP177" s="666"/>
      <c r="PXQ177" s="666"/>
      <c r="PXR177" s="666"/>
      <c r="PXS177" s="666"/>
      <c r="PXT177" s="666"/>
      <c r="PXU177" s="666"/>
      <c r="PXV177" s="666"/>
      <c r="PXW177" s="666"/>
      <c r="PXX177" s="666"/>
      <c r="PXY177" s="666"/>
      <c r="PXZ177" s="666"/>
      <c r="PYA177" s="666"/>
      <c r="PYB177" s="666"/>
      <c r="PYC177" s="666"/>
      <c r="PYD177" s="666"/>
      <c r="PYE177" s="666"/>
      <c r="PYF177" s="666"/>
      <c r="PYG177" s="666"/>
      <c r="PYH177" s="666"/>
      <c r="PYI177" s="666"/>
      <c r="PYJ177" s="666"/>
      <c r="PYK177" s="666"/>
      <c r="PYL177" s="666"/>
      <c r="PYM177" s="666"/>
      <c r="PYN177" s="666"/>
      <c r="PYO177" s="666"/>
      <c r="PYP177" s="666"/>
      <c r="PYQ177" s="666"/>
      <c r="PYR177" s="666"/>
      <c r="PYS177" s="666"/>
      <c r="PYT177" s="666"/>
      <c r="PYU177" s="666"/>
      <c r="PYV177" s="666"/>
      <c r="PYW177" s="666"/>
      <c r="PYX177" s="666"/>
      <c r="PYY177" s="666"/>
      <c r="PYZ177" s="666"/>
      <c r="PZA177" s="666"/>
      <c r="PZB177" s="666"/>
      <c r="PZC177" s="666"/>
      <c r="PZD177" s="666"/>
      <c r="PZE177" s="666"/>
      <c r="PZF177" s="666"/>
      <c r="PZG177" s="666"/>
      <c r="PZH177" s="666"/>
      <c r="PZI177" s="666"/>
      <c r="PZJ177" s="666"/>
      <c r="PZK177" s="666"/>
      <c r="PZL177" s="666"/>
      <c r="PZM177" s="666"/>
      <c r="PZN177" s="666"/>
      <c r="PZO177" s="666"/>
      <c r="PZP177" s="666"/>
      <c r="PZQ177" s="666"/>
      <c r="PZR177" s="666"/>
      <c r="PZS177" s="666"/>
      <c r="PZT177" s="666"/>
      <c r="PZU177" s="666"/>
      <c r="PZV177" s="666"/>
      <c r="PZW177" s="666"/>
      <c r="PZX177" s="666"/>
      <c r="PZY177" s="666"/>
      <c r="PZZ177" s="666"/>
      <c r="QAA177" s="666"/>
      <c r="QAB177" s="666"/>
      <c r="QAC177" s="666"/>
      <c r="QAD177" s="666"/>
      <c r="QAE177" s="666"/>
      <c r="QAF177" s="666"/>
      <c r="QAG177" s="666"/>
      <c r="QAH177" s="666"/>
      <c r="QAI177" s="666"/>
      <c r="QAJ177" s="666"/>
      <c r="QAK177" s="666"/>
      <c r="QAL177" s="666"/>
      <c r="QAM177" s="666"/>
      <c r="QAN177" s="666"/>
      <c r="QAO177" s="666"/>
      <c r="QAP177" s="666"/>
      <c r="QAQ177" s="666"/>
      <c r="QAR177" s="666"/>
      <c r="QAS177" s="666"/>
      <c r="QAT177" s="666"/>
      <c r="QAU177" s="666"/>
      <c r="QAV177" s="666"/>
      <c r="QAW177" s="666"/>
      <c r="QAX177" s="666"/>
      <c r="QAY177" s="666"/>
      <c r="QAZ177" s="666"/>
      <c r="QBA177" s="666"/>
      <c r="QBB177" s="666"/>
      <c r="QBC177" s="666"/>
      <c r="QBD177" s="666"/>
      <c r="QBE177" s="666"/>
      <c r="QBF177" s="666"/>
      <c r="QBG177" s="666"/>
      <c r="QBH177" s="666"/>
      <c r="QBI177" s="666"/>
      <c r="QBJ177" s="666"/>
      <c r="QBK177" s="666"/>
      <c r="QBL177" s="666"/>
      <c r="QBM177" s="666"/>
      <c r="QBN177" s="666"/>
      <c r="QBO177" s="666"/>
      <c r="QBP177" s="666"/>
      <c r="QBQ177" s="666"/>
      <c r="QBR177" s="666"/>
      <c r="QBS177" s="666"/>
      <c r="QBT177" s="666"/>
      <c r="QBU177" s="666"/>
      <c r="QBV177" s="666"/>
      <c r="QBW177" s="666"/>
      <c r="QBX177" s="666"/>
      <c r="QBY177" s="666"/>
      <c r="QBZ177" s="666"/>
      <c r="QCA177" s="666"/>
      <c r="QCB177" s="666"/>
      <c r="QCC177" s="666"/>
      <c r="QCD177" s="666"/>
      <c r="QCE177" s="666"/>
      <c r="QCF177" s="666"/>
      <c r="QCG177" s="666"/>
      <c r="QCH177" s="666"/>
      <c r="QCI177" s="666"/>
      <c r="QCJ177" s="666"/>
      <c r="QCK177" s="666"/>
      <c r="QCL177" s="666"/>
      <c r="QCM177" s="666"/>
      <c r="QCN177" s="666"/>
      <c r="QCO177" s="666"/>
      <c r="QCP177" s="666"/>
      <c r="QCQ177" s="666"/>
      <c r="QCR177" s="666"/>
      <c r="QCS177" s="666"/>
      <c r="QCT177" s="666"/>
      <c r="QCU177" s="666"/>
      <c r="QCV177" s="666"/>
      <c r="QCW177" s="666"/>
      <c r="QCX177" s="666"/>
      <c r="QCY177" s="666"/>
      <c r="QCZ177" s="666"/>
      <c r="QDA177" s="666"/>
      <c r="QDB177" s="666"/>
      <c r="QDC177" s="666"/>
      <c r="QDD177" s="666"/>
      <c r="QDE177" s="666"/>
      <c r="QDF177" s="666"/>
      <c r="QDG177" s="666"/>
      <c r="QDH177" s="666"/>
      <c r="QDI177" s="666"/>
      <c r="QDJ177" s="666"/>
      <c r="QDK177" s="666"/>
      <c r="QDL177" s="666"/>
      <c r="QDM177" s="666"/>
      <c r="QDN177" s="666"/>
      <c r="QDO177" s="666"/>
      <c r="QDP177" s="666"/>
      <c r="QDQ177" s="666"/>
      <c r="QDR177" s="666"/>
      <c r="QDS177" s="666"/>
      <c r="QDT177" s="666"/>
      <c r="QDU177" s="666"/>
      <c r="QDV177" s="666"/>
      <c r="QDW177" s="666"/>
      <c r="QDX177" s="666"/>
      <c r="QDY177" s="666"/>
      <c r="QDZ177" s="666"/>
      <c r="QEA177" s="666"/>
      <c r="QEB177" s="666"/>
      <c r="QEC177" s="666"/>
      <c r="QED177" s="666"/>
      <c r="QEE177" s="666"/>
      <c r="QEF177" s="666"/>
      <c r="QEG177" s="666"/>
      <c r="QEH177" s="666"/>
      <c r="QEI177" s="666"/>
      <c r="QEJ177" s="666"/>
      <c r="QEK177" s="666"/>
      <c r="QEL177" s="666"/>
      <c r="QEM177" s="666"/>
      <c r="QEN177" s="666"/>
      <c r="QEO177" s="666"/>
      <c r="QEP177" s="666"/>
      <c r="QEQ177" s="666"/>
      <c r="QER177" s="666"/>
      <c r="QES177" s="666"/>
      <c r="QET177" s="666"/>
      <c r="QEU177" s="666"/>
      <c r="QEV177" s="666"/>
      <c r="QEW177" s="666"/>
      <c r="QEX177" s="666"/>
      <c r="QEY177" s="666"/>
      <c r="QEZ177" s="666"/>
      <c r="QFA177" s="666"/>
      <c r="QFB177" s="666"/>
      <c r="QFC177" s="666"/>
      <c r="QFD177" s="666"/>
      <c r="QFE177" s="666"/>
      <c r="QFF177" s="666"/>
      <c r="QFG177" s="666"/>
      <c r="QFH177" s="666"/>
      <c r="QFI177" s="666"/>
      <c r="QFJ177" s="666"/>
      <c r="QFK177" s="666"/>
      <c r="QFL177" s="666"/>
      <c r="QFM177" s="666"/>
      <c r="QFN177" s="666"/>
      <c r="QFO177" s="666"/>
      <c r="QFP177" s="666"/>
      <c r="QFQ177" s="666"/>
      <c r="QFR177" s="666"/>
      <c r="QFS177" s="666"/>
      <c r="QFT177" s="666"/>
      <c r="QFU177" s="666"/>
      <c r="QFV177" s="666"/>
      <c r="QFW177" s="666"/>
      <c r="QFX177" s="666"/>
      <c r="QFY177" s="666"/>
      <c r="QFZ177" s="666"/>
      <c r="QGA177" s="666"/>
      <c r="QGB177" s="666"/>
      <c r="QGC177" s="666"/>
      <c r="QGD177" s="666"/>
      <c r="QGE177" s="666"/>
      <c r="QGF177" s="666"/>
      <c r="QGG177" s="666"/>
      <c r="QGH177" s="666"/>
      <c r="QGI177" s="666"/>
      <c r="QGJ177" s="666"/>
      <c r="QGK177" s="666"/>
      <c r="QGL177" s="666"/>
      <c r="QGM177" s="666"/>
      <c r="QGN177" s="666"/>
      <c r="QGO177" s="666"/>
      <c r="QGP177" s="666"/>
      <c r="QGQ177" s="666"/>
      <c r="QGR177" s="666"/>
      <c r="QGS177" s="666"/>
      <c r="QGT177" s="666"/>
      <c r="QGU177" s="666"/>
      <c r="QGV177" s="666"/>
      <c r="QGW177" s="666"/>
      <c r="QGX177" s="666"/>
      <c r="QGY177" s="666"/>
      <c r="QGZ177" s="666"/>
      <c r="QHA177" s="666"/>
      <c r="QHB177" s="666"/>
      <c r="QHC177" s="666"/>
      <c r="QHD177" s="666"/>
      <c r="QHE177" s="666"/>
      <c r="QHF177" s="666"/>
      <c r="QHG177" s="666"/>
      <c r="QHH177" s="666"/>
      <c r="QHI177" s="666"/>
      <c r="QHJ177" s="666"/>
      <c r="QHK177" s="666"/>
      <c r="QHL177" s="666"/>
      <c r="QHM177" s="666"/>
      <c r="QHN177" s="666"/>
      <c r="QHO177" s="666"/>
      <c r="QHP177" s="666"/>
      <c r="QHQ177" s="666"/>
      <c r="QHR177" s="666"/>
      <c r="QHS177" s="666"/>
      <c r="QHT177" s="666"/>
      <c r="QHU177" s="666"/>
      <c r="QHV177" s="666"/>
      <c r="QHW177" s="666"/>
      <c r="QHX177" s="666"/>
      <c r="QHY177" s="666"/>
      <c r="QHZ177" s="666"/>
      <c r="QIA177" s="666"/>
      <c r="QIB177" s="666"/>
      <c r="QIC177" s="666"/>
      <c r="QID177" s="666"/>
      <c r="QIE177" s="666"/>
      <c r="QIF177" s="666"/>
      <c r="QIG177" s="666"/>
      <c r="QIH177" s="666"/>
      <c r="QII177" s="666"/>
      <c r="QIJ177" s="666"/>
      <c r="QIK177" s="666"/>
      <c r="QIL177" s="666"/>
      <c r="QIM177" s="666"/>
      <c r="QIN177" s="666"/>
      <c r="QIO177" s="666"/>
      <c r="QIP177" s="666"/>
      <c r="QIQ177" s="666"/>
      <c r="QIR177" s="666"/>
      <c r="QIS177" s="666"/>
      <c r="QIT177" s="666"/>
      <c r="QIU177" s="666"/>
      <c r="QIV177" s="666"/>
      <c r="QIW177" s="666"/>
      <c r="QIX177" s="666"/>
      <c r="QIY177" s="666"/>
      <c r="QIZ177" s="666"/>
      <c r="QJA177" s="666"/>
      <c r="QJB177" s="666"/>
      <c r="QJC177" s="666"/>
      <c r="QJD177" s="666"/>
      <c r="QJE177" s="666"/>
      <c r="QJF177" s="666"/>
      <c r="QJG177" s="666"/>
      <c r="QJH177" s="666"/>
      <c r="QJI177" s="666"/>
      <c r="QJJ177" s="666"/>
      <c r="QJK177" s="666"/>
      <c r="QJL177" s="666"/>
      <c r="QJM177" s="666"/>
      <c r="QJN177" s="666"/>
      <c r="QJO177" s="666"/>
      <c r="QJP177" s="666"/>
      <c r="QJQ177" s="666"/>
      <c r="QJR177" s="666"/>
      <c r="QJS177" s="666"/>
      <c r="QJT177" s="666"/>
      <c r="QJU177" s="666"/>
      <c r="QJV177" s="666"/>
      <c r="QJW177" s="666"/>
      <c r="QJX177" s="666"/>
      <c r="QJY177" s="666"/>
      <c r="QJZ177" s="666"/>
      <c r="QKA177" s="666"/>
      <c r="QKB177" s="666"/>
      <c r="QKC177" s="666"/>
      <c r="QKD177" s="666"/>
      <c r="QKE177" s="666"/>
      <c r="QKF177" s="666"/>
      <c r="QKG177" s="666"/>
      <c r="QKH177" s="666"/>
      <c r="QKI177" s="666"/>
      <c r="QKJ177" s="666"/>
      <c r="QKK177" s="666"/>
      <c r="QKL177" s="666"/>
      <c r="QKM177" s="666"/>
      <c r="QKN177" s="666"/>
      <c r="QKO177" s="666"/>
      <c r="QKP177" s="666"/>
      <c r="QKQ177" s="666"/>
      <c r="QKR177" s="666"/>
      <c r="QKS177" s="666"/>
      <c r="QKT177" s="666"/>
      <c r="QKU177" s="666"/>
      <c r="QKV177" s="666"/>
      <c r="QKW177" s="666"/>
      <c r="QKX177" s="666"/>
      <c r="QKY177" s="666"/>
      <c r="QKZ177" s="666"/>
      <c r="QLA177" s="666"/>
      <c r="QLB177" s="666"/>
      <c r="QLC177" s="666"/>
      <c r="QLD177" s="666"/>
      <c r="QLE177" s="666"/>
      <c r="QLF177" s="666"/>
      <c r="QLG177" s="666"/>
      <c r="QLH177" s="666"/>
      <c r="QLI177" s="666"/>
      <c r="QLJ177" s="666"/>
      <c r="QLK177" s="666"/>
      <c r="QLL177" s="666"/>
      <c r="QLM177" s="666"/>
      <c r="QLN177" s="666"/>
      <c r="QLO177" s="666"/>
      <c r="QLP177" s="666"/>
      <c r="QLQ177" s="666"/>
      <c r="QLR177" s="666"/>
      <c r="QLS177" s="666"/>
      <c r="QLT177" s="666"/>
      <c r="QLU177" s="666"/>
      <c r="QLV177" s="666"/>
      <c r="QLW177" s="666"/>
      <c r="QLX177" s="666"/>
      <c r="QLY177" s="666"/>
      <c r="QLZ177" s="666"/>
      <c r="QMA177" s="666"/>
      <c r="QMB177" s="666"/>
      <c r="QMC177" s="666"/>
      <c r="QMD177" s="666"/>
      <c r="QME177" s="666"/>
      <c r="QMF177" s="666"/>
      <c r="QMG177" s="666"/>
      <c r="QMH177" s="666"/>
      <c r="QMI177" s="666"/>
      <c r="QMJ177" s="666"/>
      <c r="QMK177" s="666"/>
      <c r="QML177" s="666"/>
      <c r="QMM177" s="666"/>
      <c r="QMN177" s="666"/>
      <c r="QMO177" s="666"/>
      <c r="QMP177" s="666"/>
      <c r="QMQ177" s="666"/>
      <c r="QMR177" s="666"/>
      <c r="QMS177" s="666"/>
      <c r="QMT177" s="666"/>
      <c r="QMU177" s="666"/>
      <c r="QMV177" s="666"/>
      <c r="QMW177" s="666"/>
      <c r="QMX177" s="666"/>
      <c r="QMY177" s="666"/>
      <c r="QMZ177" s="666"/>
      <c r="QNA177" s="666"/>
      <c r="QNB177" s="666"/>
      <c r="QNC177" s="666"/>
      <c r="QND177" s="666"/>
      <c r="QNE177" s="666"/>
      <c r="QNF177" s="666"/>
      <c r="QNG177" s="666"/>
      <c r="QNH177" s="666"/>
      <c r="QNI177" s="666"/>
      <c r="QNJ177" s="666"/>
      <c r="QNK177" s="666"/>
      <c r="QNL177" s="666"/>
      <c r="QNM177" s="666"/>
      <c r="QNN177" s="666"/>
      <c r="QNO177" s="666"/>
      <c r="QNP177" s="666"/>
      <c r="QNQ177" s="666"/>
      <c r="QNR177" s="666"/>
      <c r="QNS177" s="666"/>
      <c r="QNT177" s="666"/>
      <c r="QNU177" s="666"/>
      <c r="QNV177" s="666"/>
      <c r="QNW177" s="666"/>
      <c r="QNX177" s="666"/>
      <c r="QNY177" s="666"/>
      <c r="QNZ177" s="666"/>
      <c r="QOA177" s="666"/>
      <c r="QOB177" s="666"/>
      <c r="QOC177" s="666"/>
      <c r="QOD177" s="666"/>
      <c r="QOE177" s="666"/>
      <c r="QOF177" s="666"/>
      <c r="QOG177" s="666"/>
      <c r="QOH177" s="666"/>
      <c r="QOI177" s="666"/>
      <c r="QOJ177" s="666"/>
      <c r="QOK177" s="666"/>
      <c r="QOL177" s="666"/>
      <c r="QOM177" s="666"/>
      <c r="QON177" s="666"/>
      <c r="QOO177" s="666"/>
      <c r="QOP177" s="666"/>
      <c r="QOQ177" s="666"/>
      <c r="QOR177" s="666"/>
      <c r="QOS177" s="666"/>
      <c r="QOT177" s="666"/>
      <c r="QOU177" s="666"/>
      <c r="QOV177" s="666"/>
      <c r="QOW177" s="666"/>
      <c r="QOX177" s="666"/>
      <c r="QOY177" s="666"/>
      <c r="QOZ177" s="666"/>
      <c r="QPA177" s="666"/>
      <c r="QPB177" s="666"/>
      <c r="QPC177" s="666"/>
      <c r="QPD177" s="666"/>
      <c r="QPE177" s="666"/>
      <c r="QPF177" s="666"/>
      <c r="QPG177" s="666"/>
      <c r="QPH177" s="666"/>
      <c r="QPI177" s="666"/>
      <c r="QPJ177" s="666"/>
      <c r="QPK177" s="666"/>
      <c r="QPL177" s="666"/>
      <c r="QPM177" s="666"/>
      <c r="QPN177" s="666"/>
      <c r="QPO177" s="666"/>
      <c r="QPP177" s="666"/>
      <c r="QPQ177" s="666"/>
      <c r="QPR177" s="666"/>
      <c r="QPS177" s="666"/>
      <c r="QPT177" s="666"/>
      <c r="QPU177" s="666"/>
      <c r="QPV177" s="666"/>
      <c r="QPW177" s="666"/>
      <c r="QPX177" s="666"/>
      <c r="QPY177" s="666"/>
      <c r="QPZ177" s="666"/>
      <c r="QQA177" s="666"/>
      <c r="QQB177" s="666"/>
      <c r="QQC177" s="666"/>
      <c r="QQD177" s="666"/>
      <c r="QQE177" s="666"/>
      <c r="QQF177" s="666"/>
      <c r="QQG177" s="666"/>
      <c r="QQH177" s="666"/>
      <c r="QQI177" s="666"/>
      <c r="QQJ177" s="666"/>
      <c r="QQK177" s="666"/>
      <c r="QQL177" s="666"/>
      <c r="QQM177" s="666"/>
      <c r="QQN177" s="666"/>
      <c r="QQO177" s="666"/>
      <c r="QQP177" s="666"/>
      <c r="QQQ177" s="666"/>
      <c r="QQR177" s="666"/>
      <c r="QQS177" s="666"/>
      <c r="QQT177" s="666"/>
      <c r="QQU177" s="666"/>
      <c r="QQV177" s="666"/>
      <c r="QQW177" s="666"/>
      <c r="QQX177" s="666"/>
      <c r="QQY177" s="666"/>
      <c r="QQZ177" s="666"/>
      <c r="QRA177" s="666"/>
      <c r="QRB177" s="666"/>
      <c r="QRC177" s="666"/>
      <c r="QRD177" s="666"/>
      <c r="QRE177" s="666"/>
      <c r="QRF177" s="666"/>
      <c r="QRG177" s="666"/>
      <c r="QRH177" s="666"/>
      <c r="QRI177" s="666"/>
      <c r="QRJ177" s="666"/>
      <c r="QRK177" s="666"/>
      <c r="QRL177" s="666"/>
      <c r="QRM177" s="666"/>
      <c r="QRN177" s="666"/>
      <c r="QRO177" s="666"/>
      <c r="QRP177" s="666"/>
      <c r="QRQ177" s="666"/>
      <c r="QRR177" s="666"/>
      <c r="QRS177" s="666"/>
      <c r="QRT177" s="666"/>
      <c r="QRU177" s="666"/>
      <c r="QRV177" s="666"/>
      <c r="QRW177" s="666"/>
      <c r="QRX177" s="666"/>
      <c r="QRY177" s="666"/>
      <c r="QRZ177" s="666"/>
      <c r="QSA177" s="666"/>
      <c r="QSB177" s="666"/>
      <c r="QSC177" s="666"/>
      <c r="QSD177" s="666"/>
      <c r="QSE177" s="666"/>
      <c r="QSF177" s="666"/>
      <c r="QSG177" s="666"/>
      <c r="QSH177" s="666"/>
      <c r="QSI177" s="666"/>
      <c r="QSJ177" s="666"/>
      <c r="QSK177" s="666"/>
      <c r="QSL177" s="666"/>
      <c r="QSM177" s="666"/>
      <c r="QSN177" s="666"/>
      <c r="QSO177" s="666"/>
      <c r="QSP177" s="666"/>
      <c r="QSQ177" s="666"/>
      <c r="QSR177" s="666"/>
      <c r="QSS177" s="666"/>
      <c r="QST177" s="666"/>
      <c r="QSU177" s="666"/>
      <c r="QSV177" s="666"/>
      <c r="QSW177" s="666"/>
      <c r="QSX177" s="666"/>
      <c r="QSY177" s="666"/>
      <c r="QSZ177" s="666"/>
      <c r="QTA177" s="666"/>
      <c r="QTB177" s="666"/>
      <c r="QTC177" s="666"/>
      <c r="QTD177" s="666"/>
      <c r="QTE177" s="666"/>
      <c r="QTF177" s="666"/>
      <c r="QTG177" s="666"/>
      <c r="QTH177" s="666"/>
      <c r="QTI177" s="666"/>
      <c r="QTJ177" s="666"/>
      <c r="QTK177" s="666"/>
      <c r="QTL177" s="666"/>
      <c r="QTM177" s="666"/>
      <c r="QTN177" s="666"/>
      <c r="QTO177" s="666"/>
      <c r="QTP177" s="666"/>
      <c r="QTQ177" s="666"/>
      <c r="QTR177" s="666"/>
      <c r="QTS177" s="666"/>
      <c r="QTT177" s="666"/>
      <c r="QTU177" s="666"/>
      <c r="QTV177" s="666"/>
      <c r="QTW177" s="666"/>
      <c r="QTX177" s="666"/>
      <c r="QTY177" s="666"/>
      <c r="QTZ177" s="666"/>
      <c r="QUA177" s="666"/>
      <c r="QUB177" s="666"/>
      <c r="QUC177" s="666"/>
      <c r="QUD177" s="666"/>
      <c r="QUE177" s="666"/>
      <c r="QUF177" s="666"/>
      <c r="QUG177" s="666"/>
      <c r="QUH177" s="666"/>
      <c r="QUI177" s="666"/>
      <c r="QUJ177" s="666"/>
      <c r="QUK177" s="666"/>
      <c r="QUL177" s="666"/>
      <c r="QUM177" s="666"/>
      <c r="QUN177" s="666"/>
      <c r="QUO177" s="666"/>
      <c r="QUP177" s="666"/>
      <c r="QUQ177" s="666"/>
      <c r="QUR177" s="666"/>
      <c r="QUS177" s="666"/>
      <c r="QUT177" s="666"/>
      <c r="QUU177" s="666"/>
      <c r="QUV177" s="666"/>
      <c r="QUW177" s="666"/>
      <c r="QUX177" s="666"/>
      <c r="QUY177" s="666"/>
      <c r="QUZ177" s="666"/>
      <c r="QVA177" s="666"/>
      <c r="QVB177" s="666"/>
      <c r="QVC177" s="666"/>
      <c r="QVD177" s="666"/>
      <c r="QVE177" s="666"/>
      <c r="QVF177" s="666"/>
      <c r="QVG177" s="666"/>
      <c r="QVH177" s="666"/>
      <c r="QVI177" s="666"/>
      <c r="QVJ177" s="666"/>
      <c r="QVK177" s="666"/>
      <c r="QVL177" s="666"/>
      <c r="QVM177" s="666"/>
      <c r="QVN177" s="666"/>
      <c r="QVO177" s="666"/>
      <c r="QVP177" s="666"/>
      <c r="QVQ177" s="666"/>
      <c r="QVR177" s="666"/>
      <c r="QVS177" s="666"/>
      <c r="QVT177" s="666"/>
      <c r="QVU177" s="666"/>
      <c r="QVV177" s="666"/>
      <c r="QVW177" s="666"/>
      <c r="QVX177" s="666"/>
      <c r="QVY177" s="666"/>
      <c r="QVZ177" s="666"/>
      <c r="QWA177" s="666"/>
      <c r="QWB177" s="666"/>
      <c r="QWC177" s="666"/>
      <c r="QWD177" s="666"/>
      <c r="QWE177" s="666"/>
      <c r="QWF177" s="666"/>
      <c r="QWG177" s="666"/>
      <c r="QWH177" s="666"/>
      <c r="QWI177" s="666"/>
      <c r="QWJ177" s="666"/>
      <c r="QWK177" s="666"/>
      <c r="QWL177" s="666"/>
      <c r="QWM177" s="666"/>
      <c r="QWN177" s="666"/>
      <c r="QWO177" s="666"/>
      <c r="QWP177" s="666"/>
      <c r="QWQ177" s="666"/>
      <c r="QWR177" s="666"/>
      <c r="QWS177" s="666"/>
      <c r="QWT177" s="666"/>
      <c r="QWU177" s="666"/>
      <c r="QWV177" s="666"/>
      <c r="QWW177" s="666"/>
      <c r="QWX177" s="666"/>
      <c r="QWY177" s="666"/>
      <c r="QWZ177" s="666"/>
      <c r="QXA177" s="666"/>
      <c r="QXB177" s="666"/>
      <c r="QXC177" s="666"/>
      <c r="QXD177" s="666"/>
      <c r="QXE177" s="666"/>
      <c r="QXF177" s="666"/>
      <c r="QXG177" s="666"/>
      <c r="QXH177" s="666"/>
      <c r="QXI177" s="666"/>
      <c r="QXJ177" s="666"/>
      <c r="QXK177" s="666"/>
      <c r="QXL177" s="666"/>
      <c r="QXM177" s="666"/>
      <c r="QXN177" s="666"/>
      <c r="QXO177" s="666"/>
      <c r="QXP177" s="666"/>
      <c r="QXQ177" s="666"/>
      <c r="QXR177" s="666"/>
      <c r="QXS177" s="666"/>
      <c r="QXT177" s="666"/>
      <c r="QXU177" s="666"/>
      <c r="QXV177" s="666"/>
      <c r="QXW177" s="666"/>
      <c r="QXX177" s="666"/>
      <c r="QXY177" s="666"/>
      <c r="QXZ177" s="666"/>
      <c r="QYA177" s="666"/>
      <c r="QYB177" s="666"/>
      <c r="QYC177" s="666"/>
      <c r="QYD177" s="666"/>
      <c r="QYE177" s="666"/>
      <c r="QYF177" s="666"/>
      <c r="QYG177" s="666"/>
      <c r="QYH177" s="666"/>
      <c r="QYI177" s="666"/>
      <c r="QYJ177" s="666"/>
      <c r="QYK177" s="666"/>
      <c r="QYL177" s="666"/>
      <c r="QYM177" s="666"/>
      <c r="QYN177" s="666"/>
      <c r="QYO177" s="666"/>
      <c r="QYP177" s="666"/>
      <c r="QYQ177" s="666"/>
      <c r="QYR177" s="666"/>
      <c r="QYS177" s="666"/>
      <c r="QYT177" s="666"/>
      <c r="QYU177" s="666"/>
      <c r="QYV177" s="666"/>
      <c r="QYW177" s="666"/>
      <c r="QYX177" s="666"/>
      <c r="QYY177" s="666"/>
      <c r="QYZ177" s="666"/>
      <c r="QZA177" s="666"/>
      <c r="QZB177" s="666"/>
      <c r="QZC177" s="666"/>
      <c r="QZD177" s="666"/>
      <c r="QZE177" s="666"/>
      <c r="QZF177" s="666"/>
      <c r="QZG177" s="666"/>
      <c r="QZH177" s="666"/>
      <c r="QZI177" s="666"/>
      <c r="QZJ177" s="666"/>
      <c r="QZK177" s="666"/>
      <c r="QZL177" s="666"/>
      <c r="QZM177" s="666"/>
      <c r="QZN177" s="666"/>
      <c r="QZO177" s="666"/>
      <c r="QZP177" s="666"/>
      <c r="QZQ177" s="666"/>
      <c r="QZR177" s="666"/>
      <c r="QZS177" s="666"/>
      <c r="QZT177" s="666"/>
      <c r="QZU177" s="666"/>
      <c r="QZV177" s="666"/>
      <c r="QZW177" s="666"/>
      <c r="QZX177" s="666"/>
      <c r="QZY177" s="666"/>
      <c r="QZZ177" s="666"/>
      <c r="RAA177" s="666"/>
      <c r="RAB177" s="666"/>
      <c r="RAC177" s="666"/>
      <c r="RAD177" s="666"/>
      <c r="RAE177" s="666"/>
      <c r="RAF177" s="666"/>
      <c r="RAG177" s="666"/>
      <c r="RAH177" s="666"/>
      <c r="RAI177" s="666"/>
      <c r="RAJ177" s="666"/>
      <c r="RAK177" s="666"/>
      <c r="RAL177" s="666"/>
      <c r="RAM177" s="666"/>
      <c r="RAN177" s="666"/>
      <c r="RAO177" s="666"/>
      <c r="RAP177" s="666"/>
      <c r="RAQ177" s="666"/>
      <c r="RAR177" s="666"/>
      <c r="RAS177" s="666"/>
      <c r="RAT177" s="666"/>
      <c r="RAU177" s="666"/>
      <c r="RAV177" s="666"/>
      <c r="RAW177" s="666"/>
      <c r="RAX177" s="666"/>
      <c r="RAY177" s="666"/>
      <c r="RAZ177" s="666"/>
      <c r="RBA177" s="666"/>
      <c r="RBB177" s="666"/>
      <c r="RBC177" s="666"/>
      <c r="RBD177" s="666"/>
      <c r="RBE177" s="666"/>
      <c r="RBF177" s="666"/>
      <c r="RBG177" s="666"/>
      <c r="RBH177" s="666"/>
      <c r="RBI177" s="666"/>
      <c r="RBJ177" s="666"/>
      <c r="RBK177" s="666"/>
      <c r="RBL177" s="666"/>
      <c r="RBM177" s="666"/>
      <c r="RBN177" s="666"/>
      <c r="RBO177" s="666"/>
      <c r="RBP177" s="666"/>
      <c r="RBQ177" s="666"/>
      <c r="RBR177" s="666"/>
      <c r="RBS177" s="666"/>
      <c r="RBT177" s="666"/>
      <c r="RBU177" s="666"/>
      <c r="RBV177" s="666"/>
      <c r="RBW177" s="666"/>
      <c r="RBX177" s="666"/>
      <c r="RBY177" s="666"/>
      <c r="RBZ177" s="666"/>
      <c r="RCA177" s="666"/>
      <c r="RCB177" s="666"/>
      <c r="RCC177" s="666"/>
      <c r="RCD177" s="666"/>
      <c r="RCE177" s="666"/>
      <c r="RCF177" s="666"/>
      <c r="RCG177" s="666"/>
      <c r="RCH177" s="666"/>
      <c r="RCI177" s="666"/>
      <c r="RCJ177" s="666"/>
      <c r="RCK177" s="666"/>
      <c r="RCL177" s="666"/>
      <c r="RCM177" s="666"/>
      <c r="RCN177" s="666"/>
      <c r="RCO177" s="666"/>
      <c r="RCP177" s="666"/>
      <c r="RCQ177" s="666"/>
      <c r="RCR177" s="666"/>
      <c r="RCS177" s="666"/>
      <c r="RCT177" s="666"/>
      <c r="RCU177" s="666"/>
      <c r="RCV177" s="666"/>
      <c r="RCW177" s="666"/>
      <c r="RCX177" s="666"/>
      <c r="RCY177" s="666"/>
      <c r="RCZ177" s="666"/>
      <c r="RDA177" s="666"/>
      <c r="RDB177" s="666"/>
      <c r="RDC177" s="666"/>
      <c r="RDD177" s="666"/>
      <c r="RDE177" s="666"/>
      <c r="RDF177" s="666"/>
      <c r="RDG177" s="666"/>
      <c r="RDH177" s="666"/>
      <c r="RDI177" s="666"/>
      <c r="RDJ177" s="666"/>
      <c r="RDK177" s="666"/>
      <c r="RDL177" s="666"/>
      <c r="RDM177" s="666"/>
      <c r="RDN177" s="666"/>
      <c r="RDO177" s="666"/>
      <c r="RDP177" s="666"/>
      <c r="RDQ177" s="666"/>
      <c r="RDR177" s="666"/>
      <c r="RDS177" s="666"/>
      <c r="RDT177" s="666"/>
      <c r="RDU177" s="666"/>
      <c r="RDV177" s="666"/>
      <c r="RDW177" s="666"/>
      <c r="RDX177" s="666"/>
      <c r="RDY177" s="666"/>
      <c r="RDZ177" s="666"/>
      <c r="REA177" s="666"/>
      <c r="REB177" s="666"/>
      <c r="REC177" s="666"/>
      <c r="RED177" s="666"/>
      <c r="REE177" s="666"/>
      <c r="REF177" s="666"/>
      <c r="REG177" s="666"/>
      <c r="REH177" s="666"/>
      <c r="REI177" s="666"/>
      <c r="REJ177" s="666"/>
      <c r="REK177" s="666"/>
      <c r="REL177" s="666"/>
      <c r="REM177" s="666"/>
      <c r="REN177" s="666"/>
      <c r="REO177" s="666"/>
      <c r="REP177" s="666"/>
      <c r="REQ177" s="666"/>
      <c r="RER177" s="666"/>
      <c r="RES177" s="666"/>
      <c r="RET177" s="666"/>
      <c r="REU177" s="666"/>
      <c r="REV177" s="666"/>
      <c r="REW177" s="666"/>
      <c r="REX177" s="666"/>
      <c r="REY177" s="666"/>
      <c r="REZ177" s="666"/>
      <c r="RFA177" s="666"/>
      <c r="RFB177" s="666"/>
      <c r="RFC177" s="666"/>
      <c r="RFD177" s="666"/>
      <c r="RFE177" s="666"/>
      <c r="RFF177" s="666"/>
      <c r="RFG177" s="666"/>
      <c r="RFH177" s="666"/>
      <c r="RFI177" s="666"/>
      <c r="RFJ177" s="666"/>
      <c r="RFK177" s="666"/>
      <c r="RFL177" s="666"/>
      <c r="RFM177" s="666"/>
      <c r="RFN177" s="666"/>
      <c r="RFO177" s="666"/>
      <c r="RFP177" s="666"/>
      <c r="RFQ177" s="666"/>
      <c r="RFR177" s="666"/>
      <c r="RFS177" s="666"/>
      <c r="RFT177" s="666"/>
      <c r="RFU177" s="666"/>
      <c r="RFV177" s="666"/>
      <c r="RFW177" s="666"/>
      <c r="RFX177" s="666"/>
      <c r="RFY177" s="666"/>
      <c r="RFZ177" s="666"/>
      <c r="RGA177" s="666"/>
      <c r="RGB177" s="666"/>
      <c r="RGC177" s="666"/>
      <c r="RGD177" s="666"/>
      <c r="RGE177" s="666"/>
      <c r="RGF177" s="666"/>
      <c r="RGG177" s="666"/>
      <c r="RGH177" s="666"/>
      <c r="RGI177" s="666"/>
      <c r="RGJ177" s="666"/>
      <c r="RGK177" s="666"/>
      <c r="RGL177" s="666"/>
      <c r="RGM177" s="666"/>
      <c r="RGN177" s="666"/>
      <c r="RGO177" s="666"/>
      <c r="RGP177" s="666"/>
      <c r="RGQ177" s="666"/>
      <c r="RGR177" s="666"/>
      <c r="RGS177" s="666"/>
      <c r="RGT177" s="666"/>
      <c r="RGU177" s="666"/>
      <c r="RGV177" s="666"/>
      <c r="RGW177" s="666"/>
      <c r="RGX177" s="666"/>
      <c r="RGY177" s="666"/>
      <c r="RGZ177" s="666"/>
      <c r="RHA177" s="666"/>
      <c r="RHB177" s="666"/>
      <c r="RHC177" s="666"/>
      <c r="RHD177" s="666"/>
      <c r="RHE177" s="666"/>
      <c r="RHF177" s="666"/>
      <c r="RHG177" s="666"/>
      <c r="RHH177" s="666"/>
      <c r="RHI177" s="666"/>
      <c r="RHJ177" s="666"/>
      <c r="RHK177" s="666"/>
      <c r="RHL177" s="666"/>
      <c r="RHM177" s="666"/>
      <c r="RHN177" s="666"/>
      <c r="RHO177" s="666"/>
      <c r="RHP177" s="666"/>
      <c r="RHQ177" s="666"/>
      <c r="RHR177" s="666"/>
      <c r="RHS177" s="666"/>
      <c r="RHT177" s="666"/>
      <c r="RHU177" s="666"/>
      <c r="RHV177" s="666"/>
      <c r="RHW177" s="666"/>
      <c r="RHX177" s="666"/>
      <c r="RHY177" s="666"/>
      <c r="RHZ177" s="666"/>
      <c r="RIA177" s="666"/>
      <c r="RIB177" s="666"/>
      <c r="RIC177" s="666"/>
      <c r="RID177" s="666"/>
      <c r="RIE177" s="666"/>
      <c r="RIF177" s="666"/>
      <c r="RIG177" s="666"/>
      <c r="RIH177" s="666"/>
      <c r="RII177" s="666"/>
      <c r="RIJ177" s="666"/>
      <c r="RIK177" s="666"/>
      <c r="RIL177" s="666"/>
      <c r="RIM177" s="666"/>
      <c r="RIN177" s="666"/>
      <c r="RIO177" s="666"/>
      <c r="RIP177" s="666"/>
      <c r="RIQ177" s="666"/>
      <c r="RIR177" s="666"/>
      <c r="RIS177" s="666"/>
      <c r="RIT177" s="666"/>
      <c r="RIU177" s="666"/>
      <c r="RIV177" s="666"/>
      <c r="RIW177" s="666"/>
      <c r="RIX177" s="666"/>
      <c r="RIY177" s="666"/>
      <c r="RIZ177" s="666"/>
      <c r="RJA177" s="666"/>
      <c r="RJB177" s="666"/>
      <c r="RJC177" s="666"/>
      <c r="RJD177" s="666"/>
      <c r="RJE177" s="666"/>
      <c r="RJF177" s="666"/>
      <c r="RJG177" s="666"/>
      <c r="RJH177" s="666"/>
      <c r="RJI177" s="666"/>
      <c r="RJJ177" s="666"/>
      <c r="RJK177" s="666"/>
      <c r="RJL177" s="666"/>
      <c r="RJM177" s="666"/>
      <c r="RJN177" s="666"/>
      <c r="RJO177" s="666"/>
      <c r="RJP177" s="666"/>
      <c r="RJQ177" s="666"/>
      <c r="RJR177" s="666"/>
      <c r="RJS177" s="666"/>
      <c r="RJT177" s="666"/>
      <c r="RJU177" s="666"/>
      <c r="RJV177" s="666"/>
      <c r="RJW177" s="666"/>
      <c r="RJX177" s="666"/>
      <c r="RJY177" s="666"/>
      <c r="RJZ177" s="666"/>
      <c r="RKA177" s="666"/>
      <c r="RKB177" s="666"/>
      <c r="RKC177" s="666"/>
      <c r="RKD177" s="666"/>
      <c r="RKE177" s="666"/>
      <c r="RKF177" s="666"/>
      <c r="RKG177" s="666"/>
      <c r="RKH177" s="666"/>
      <c r="RKI177" s="666"/>
      <c r="RKJ177" s="666"/>
      <c r="RKK177" s="666"/>
      <c r="RKL177" s="666"/>
      <c r="RKM177" s="666"/>
      <c r="RKN177" s="666"/>
      <c r="RKO177" s="666"/>
      <c r="RKP177" s="666"/>
      <c r="RKQ177" s="666"/>
      <c r="RKR177" s="666"/>
      <c r="RKS177" s="666"/>
      <c r="RKT177" s="666"/>
      <c r="RKU177" s="666"/>
      <c r="RKV177" s="666"/>
      <c r="RKW177" s="666"/>
      <c r="RKX177" s="666"/>
      <c r="RKY177" s="666"/>
      <c r="RKZ177" s="666"/>
      <c r="RLA177" s="666"/>
      <c r="RLB177" s="666"/>
      <c r="RLC177" s="666"/>
      <c r="RLD177" s="666"/>
      <c r="RLE177" s="666"/>
      <c r="RLF177" s="666"/>
      <c r="RLG177" s="666"/>
      <c r="RLH177" s="666"/>
      <c r="RLI177" s="666"/>
      <c r="RLJ177" s="666"/>
      <c r="RLK177" s="666"/>
      <c r="RLL177" s="666"/>
      <c r="RLM177" s="666"/>
      <c r="RLN177" s="666"/>
      <c r="RLO177" s="666"/>
      <c r="RLP177" s="666"/>
      <c r="RLQ177" s="666"/>
      <c r="RLR177" s="666"/>
      <c r="RLS177" s="666"/>
      <c r="RLT177" s="666"/>
      <c r="RLU177" s="666"/>
      <c r="RLV177" s="666"/>
      <c r="RLW177" s="666"/>
      <c r="RLX177" s="666"/>
      <c r="RLY177" s="666"/>
      <c r="RLZ177" s="666"/>
      <c r="RMA177" s="666"/>
      <c r="RMB177" s="666"/>
      <c r="RMC177" s="666"/>
      <c r="RMD177" s="666"/>
      <c r="RME177" s="666"/>
      <c r="RMF177" s="666"/>
      <c r="RMG177" s="666"/>
      <c r="RMH177" s="666"/>
      <c r="RMI177" s="666"/>
      <c r="RMJ177" s="666"/>
      <c r="RMK177" s="666"/>
      <c r="RML177" s="666"/>
      <c r="RMM177" s="666"/>
      <c r="RMN177" s="666"/>
      <c r="RMO177" s="666"/>
      <c r="RMP177" s="666"/>
      <c r="RMQ177" s="666"/>
      <c r="RMR177" s="666"/>
      <c r="RMS177" s="666"/>
      <c r="RMT177" s="666"/>
      <c r="RMU177" s="666"/>
      <c r="RMV177" s="666"/>
      <c r="RMW177" s="666"/>
      <c r="RMX177" s="666"/>
      <c r="RMY177" s="666"/>
      <c r="RMZ177" s="666"/>
      <c r="RNA177" s="666"/>
      <c r="RNB177" s="666"/>
      <c r="RNC177" s="666"/>
      <c r="RND177" s="666"/>
      <c r="RNE177" s="666"/>
      <c r="RNF177" s="666"/>
      <c r="RNG177" s="666"/>
      <c r="RNH177" s="666"/>
      <c r="RNI177" s="666"/>
      <c r="RNJ177" s="666"/>
      <c r="RNK177" s="666"/>
      <c r="RNL177" s="666"/>
      <c r="RNM177" s="666"/>
      <c r="RNN177" s="666"/>
      <c r="RNO177" s="666"/>
      <c r="RNP177" s="666"/>
      <c r="RNQ177" s="666"/>
      <c r="RNR177" s="666"/>
      <c r="RNS177" s="666"/>
      <c r="RNT177" s="666"/>
      <c r="RNU177" s="666"/>
      <c r="RNV177" s="666"/>
      <c r="RNW177" s="666"/>
      <c r="RNX177" s="666"/>
      <c r="RNY177" s="666"/>
      <c r="RNZ177" s="666"/>
      <c r="ROA177" s="666"/>
      <c r="ROB177" s="666"/>
      <c r="ROC177" s="666"/>
      <c r="ROD177" s="666"/>
      <c r="ROE177" s="666"/>
      <c r="ROF177" s="666"/>
      <c r="ROG177" s="666"/>
      <c r="ROH177" s="666"/>
      <c r="ROI177" s="666"/>
      <c r="ROJ177" s="666"/>
      <c r="ROK177" s="666"/>
      <c r="ROL177" s="666"/>
      <c r="ROM177" s="666"/>
      <c r="RON177" s="666"/>
      <c r="ROO177" s="666"/>
      <c r="ROP177" s="666"/>
      <c r="ROQ177" s="666"/>
      <c r="ROR177" s="666"/>
      <c r="ROS177" s="666"/>
      <c r="ROT177" s="666"/>
      <c r="ROU177" s="666"/>
      <c r="ROV177" s="666"/>
      <c r="ROW177" s="666"/>
      <c r="ROX177" s="666"/>
      <c r="ROY177" s="666"/>
      <c r="ROZ177" s="666"/>
      <c r="RPA177" s="666"/>
      <c r="RPB177" s="666"/>
      <c r="RPC177" s="666"/>
      <c r="RPD177" s="666"/>
      <c r="RPE177" s="666"/>
      <c r="RPF177" s="666"/>
      <c r="RPG177" s="666"/>
      <c r="RPH177" s="666"/>
      <c r="RPI177" s="666"/>
      <c r="RPJ177" s="666"/>
      <c r="RPK177" s="666"/>
      <c r="RPL177" s="666"/>
      <c r="RPM177" s="666"/>
      <c r="RPN177" s="666"/>
      <c r="RPO177" s="666"/>
      <c r="RPP177" s="666"/>
      <c r="RPQ177" s="666"/>
      <c r="RPR177" s="666"/>
      <c r="RPS177" s="666"/>
      <c r="RPT177" s="666"/>
      <c r="RPU177" s="666"/>
      <c r="RPV177" s="666"/>
      <c r="RPW177" s="666"/>
      <c r="RPX177" s="666"/>
      <c r="RPY177" s="666"/>
      <c r="RPZ177" s="666"/>
      <c r="RQA177" s="666"/>
      <c r="RQB177" s="666"/>
      <c r="RQC177" s="666"/>
      <c r="RQD177" s="666"/>
      <c r="RQE177" s="666"/>
      <c r="RQF177" s="666"/>
      <c r="RQG177" s="666"/>
      <c r="RQH177" s="666"/>
      <c r="RQI177" s="666"/>
      <c r="RQJ177" s="666"/>
      <c r="RQK177" s="666"/>
      <c r="RQL177" s="666"/>
      <c r="RQM177" s="666"/>
      <c r="RQN177" s="666"/>
      <c r="RQO177" s="666"/>
      <c r="RQP177" s="666"/>
      <c r="RQQ177" s="666"/>
      <c r="RQR177" s="666"/>
      <c r="RQS177" s="666"/>
      <c r="RQT177" s="666"/>
      <c r="RQU177" s="666"/>
      <c r="RQV177" s="666"/>
      <c r="RQW177" s="666"/>
      <c r="RQX177" s="666"/>
      <c r="RQY177" s="666"/>
      <c r="RQZ177" s="666"/>
      <c r="RRA177" s="666"/>
      <c r="RRB177" s="666"/>
      <c r="RRC177" s="666"/>
      <c r="RRD177" s="666"/>
      <c r="RRE177" s="666"/>
      <c r="RRF177" s="666"/>
      <c r="RRG177" s="666"/>
      <c r="RRH177" s="666"/>
      <c r="RRI177" s="666"/>
      <c r="RRJ177" s="666"/>
      <c r="RRK177" s="666"/>
      <c r="RRL177" s="666"/>
      <c r="RRM177" s="666"/>
      <c r="RRN177" s="666"/>
      <c r="RRO177" s="666"/>
      <c r="RRP177" s="666"/>
      <c r="RRQ177" s="666"/>
      <c r="RRR177" s="666"/>
      <c r="RRS177" s="666"/>
      <c r="RRT177" s="666"/>
      <c r="RRU177" s="666"/>
      <c r="RRV177" s="666"/>
      <c r="RRW177" s="666"/>
      <c r="RRX177" s="666"/>
      <c r="RRY177" s="666"/>
      <c r="RRZ177" s="666"/>
      <c r="RSA177" s="666"/>
      <c r="RSB177" s="666"/>
      <c r="RSC177" s="666"/>
      <c r="RSD177" s="666"/>
      <c r="RSE177" s="666"/>
      <c r="RSF177" s="666"/>
      <c r="RSG177" s="666"/>
      <c r="RSH177" s="666"/>
      <c r="RSI177" s="666"/>
      <c r="RSJ177" s="666"/>
      <c r="RSK177" s="666"/>
      <c r="RSL177" s="666"/>
      <c r="RSM177" s="666"/>
      <c r="RSN177" s="666"/>
      <c r="RSO177" s="666"/>
      <c r="RSP177" s="666"/>
      <c r="RSQ177" s="666"/>
      <c r="RSR177" s="666"/>
      <c r="RSS177" s="666"/>
      <c r="RST177" s="666"/>
      <c r="RSU177" s="666"/>
      <c r="RSV177" s="666"/>
      <c r="RSW177" s="666"/>
      <c r="RSX177" s="666"/>
      <c r="RSY177" s="666"/>
      <c r="RSZ177" s="666"/>
      <c r="RTA177" s="666"/>
      <c r="RTB177" s="666"/>
      <c r="RTC177" s="666"/>
      <c r="RTD177" s="666"/>
      <c r="RTE177" s="666"/>
      <c r="RTF177" s="666"/>
      <c r="RTG177" s="666"/>
      <c r="RTH177" s="666"/>
      <c r="RTI177" s="666"/>
      <c r="RTJ177" s="666"/>
      <c r="RTK177" s="666"/>
      <c r="RTL177" s="666"/>
      <c r="RTM177" s="666"/>
      <c r="RTN177" s="666"/>
      <c r="RTO177" s="666"/>
      <c r="RTP177" s="666"/>
      <c r="RTQ177" s="666"/>
      <c r="RTR177" s="666"/>
      <c r="RTS177" s="666"/>
      <c r="RTT177" s="666"/>
      <c r="RTU177" s="666"/>
      <c r="RTV177" s="666"/>
      <c r="RTW177" s="666"/>
      <c r="RTX177" s="666"/>
      <c r="RTY177" s="666"/>
      <c r="RTZ177" s="666"/>
      <c r="RUA177" s="666"/>
      <c r="RUB177" s="666"/>
      <c r="RUC177" s="666"/>
      <c r="RUD177" s="666"/>
      <c r="RUE177" s="666"/>
      <c r="RUF177" s="666"/>
      <c r="RUG177" s="666"/>
      <c r="RUH177" s="666"/>
      <c r="RUI177" s="666"/>
      <c r="RUJ177" s="666"/>
      <c r="RUK177" s="666"/>
      <c r="RUL177" s="666"/>
      <c r="RUM177" s="666"/>
      <c r="RUN177" s="666"/>
      <c r="RUO177" s="666"/>
      <c r="RUP177" s="666"/>
      <c r="RUQ177" s="666"/>
      <c r="RUR177" s="666"/>
      <c r="RUS177" s="666"/>
      <c r="RUT177" s="666"/>
      <c r="RUU177" s="666"/>
      <c r="RUV177" s="666"/>
      <c r="RUW177" s="666"/>
      <c r="RUX177" s="666"/>
      <c r="RUY177" s="666"/>
      <c r="RUZ177" s="666"/>
      <c r="RVA177" s="666"/>
      <c r="RVB177" s="666"/>
      <c r="RVC177" s="666"/>
      <c r="RVD177" s="666"/>
      <c r="RVE177" s="666"/>
      <c r="RVF177" s="666"/>
      <c r="RVG177" s="666"/>
      <c r="RVH177" s="666"/>
      <c r="RVI177" s="666"/>
      <c r="RVJ177" s="666"/>
      <c r="RVK177" s="666"/>
      <c r="RVL177" s="666"/>
      <c r="RVM177" s="666"/>
      <c r="RVN177" s="666"/>
      <c r="RVO177" s="666"/>
      <c r="RVP177" s="666"/>
      <c r="RVQ177" s="666"/>
      <c r="RVR177" s="666"/>
      <c r="RVS177" s="666"/>
      <c r="RVT177" s="666"/>
      <c r="RVU177" s="666"/>
      <c r="RVV177" s="666"/>
      <c r="RVW177" s="666"/>
      <c r="RVX177" s="666"/>
      <c r="RVY177" s="666"/>
      <c r="RVZ177" s="666"/>
      <c r="RWA177" s="666"/>
      <c r="RWB177" s="666"/>
      <c r="RWC177" s="666"/>
      <c r="RWD177" s="666"/>
      <c r="RWE177" s="666"/>
      <c r="RWF177" s="666"/>
      <c r="RWG177" s="666"/>
      <c r="RWH177" s="666"/>
      <c r="RWI177" s="666"/>
      <c r="RWJ177" s="666"/>
      <c r="RWK177" s="666"/>
      <c r="RWL177" s="666"/>
      <c r="RWM177" s="666"/>
      <c r="RWN177" s="666"/>
      <c r="RWO177" s="666"/>
      <c r="RWP177" s="666"/>
      <c r="RWQ177" s="666"/>
      <c r="RWR177" s="666"/>
      <c r="RWS177" s="666"/>
      <c r="RWT177" s="666"/>
      <c r="RWU177" s="666"/>
      <c r="RWV177" s="666"/>
      <c r="RWW177" s="666"/>
      <c r="RWX177" s="666"/>
      <c r="RWY177" s="666"/>
      <c r="RWZ177" s="666"/>
      <c r="RXA177" s="666"/>
      <c r="RXB177" s="666"/>
      <c r="RXC177" s="666"/>
      <c r="RXD177" s="666"/>
      <c r="RXE177" s="666"/>
      <c r="RXF177" s="666"/>
      <c r="RXG177" s="666"/>
      <c r="RXH177" s="666"/>
      <c r="RXI177" s="666"/>
      <c r="RXJ177" s="666"/>
      <c r="RXK177" s="666"/>
      <c r="RXL177" s="666"/>
      <c r="RXM177" s="666"/>
      <c r="RXN177" s="666"/>
      <c r="RXO177" s="666"/>
      <c r="RXP177" s="666"/>
      <c r="RXQ177" s="666"/>
      <c r="RXR177" s="666"/>
      <c r="RXS177" s="666"/>
      <c r="RXT177" s="666"/>
      <c r="RXU177" s="666"/>
      <c r="RXV177" s="666"/>
      <c r="RXW177" s="666"/>
      <c r="RXX177" s="666"/>
      <c r="RXY177" s="666"/>
      <c r="RXZ177" s="666"/>
      <c r="RYA177" s="666"/>
      <c r="RYB177" s="666"/>
      <c r="RYC177" s="666"/>
      <c r="RYD177" s="666"/>
      <c r="RYE177" s="666"/>
      <c r="RYF177" s="666"/>
      <c r="RYG177" s="666"/>
      <c r="RYH177" s="666"/>
      <c r="RYI177" s="666"/>
      <c r="RYJ177" s="666"/>
      <c r="RYK177" s="666"/>
      <c r="RYL177" s="666"/>
      <c r="RYM177" s="666"/>
      <c r="RYN177" s="666"/>
      <c r="RYO177" s="666"/>
      <c r="RYP177" s="666"/>
      <c r="RYQ177" s="666"/>
      <c r="RYR177" s="666"/>
      <c r="RYS177" s="666"/>
      <c r="RYT177" s="666"/>
      <c r="RYU177" s="666"/>
      <c r="RYV177" s="666"/>
      <c r="RYW177" s="666"/>
      <c r="RYX177" s="666"/>
      <c r="RYY177" s="666"/>
      <c r="RYZ177" s="666"/>
      <c r="RZA177" s="666"/>
      <c r="RZB177" s="666"/>
      <c r="RZC177" s="666"/>
      <c r="RZD177" s="666"/>
      <c r="RZE177" s="666"/>
      <c r="RZF177" s="666"/>
      <c r="RZG177" s="666"/>
      <c r="RZH177" s="666"/>
      <c r="RZI177" s="666"/>
      <c r="RZJ177" s="666"/>
      <c r="RZK177" s="666"/>
      <c r="RZL177" s="666"/>
      <c r="RZM177" s="666"/>
      <c r="RZN177" s="666"/>
      <c r="RZO177" s="666"/>
      <c r="RZP177" s="666"/>
      <c r="RZQ177" s="666"/>
      <c r="RZR177" s="666"/>
      <c r="RZS177" s="666"/>
      <c r="RZT177" s="666"/>
      <c r="RZU177" s="666"/>
      <c r="RZV177" s="666"/>
      <c r="RZW177" s="666"/>
      <c r="RZX177" s="666"/>
      <c r="RZY177" s="666"/>
      <c r="RZZ177" s="666"/>
      <c r="SAA177" s="666"/>
      <c r="SAB177" s="666"/>
      <c r="SAC177" s="666"/>
      <c r="SAD177" s="666"/>
      <c r="SAE177" s="666"/>
      <c r="SAF177" s="666"/>
      <c r="SAG177" s="666"/>
      <c r="SAH177" s="666"/>
      <c r="SAI177" s="666"/>
      <c r="SAJ177" s="666"/>
      <c r="SAK177" s="666"/>
      <c r="SAL177" s="666"/>
      <c r="SAM177" s="666"/>
      <c r="SAN177" s="666"/>
      <c r="SAO177" s="666"/>
      <c r="SAP177" s="666"/>
      <c r="SAQ177" s="666"/>
      <c r="SAR177" s="666"/>
      <c r="SAS177" s="666"/>
      <c r="SAT177" s="666"/>
      <c r="SAU177" s="666"/>
      <c r="SAV177" s="666"/>
      <c r="SAW177" s="666"/>
      <c r="SAX177" s="666"/>
      <c r="SAY177" s="666"/>
      <c r="SAZ177" s="666"/>
      <c r="SBA177" s="666"/>
      <c r="SBB177" s="666"/>
      <c r="SBC177" s="666"/>
      <c r="SBD177" s="666"/>
      <c r="SBE177" s="666"/>
      <c r="SBF177" s="666"/>
      <c r="SBG177" s="666"/>
      <c r="SBH177" s="666"/>
      <c r="SBI177" s="666"/>
      <c r="SBJ177" s="666"/>
      <c r="SBK177" s="666"/>
      <c r="SBL177" s="666"/>
      <c r="SBM177" s="666"/>
      <c r="SBN177" s="666"/>
      <c r="SBO177" s="666"/>
      <c r="SBP177" s="666"/>
      <c r="SBQ177" s="666"/>
      <c r="SBR177" s="666"/>
      <c r="SBS177" s="666"/>
      <c r="SBT177" s="666"/>
      <c r="SBU177" s="666"/>
      <c r="SBV177" s="666"/>
      <c r="SBW177" s="666"/>
      <c r="SBX177" s="666"/>
      <c r="SBY177" s="666"/>
      <c r="SBZ177" s="666"/>
      <c r="SCA177" s="666"/>
      <c r="SCB177" s="666"/>
      <c r="SCC177" s="666"/>
      <c r="SCD177" s="666"/>
      <c r="SCE177" s="666"/>
      <c r="SCF177" s="666"/>
      <c r="SCG177" s="666"/>
      <c r="SCH177" s="666"/>
      <c r="SCI177" s="666"/>
      <c r="SCJ177" s="666"/>
      <c r="SCK177" s="666"/>
      <c r="SCL177" s="666"/>
      <c r="SCM177" s="666"/>
      <c r="SCN177" s="666"/>
      <c r="SCO177" s="666"/>
      <c r="SCP177" s="666"/>
      <c r="SCQ177" s="666"/>
      <c r="SCR177" s="666"/>
      <c r="SCS177" s="666"/>
      <c r="SCT177" s="666"/>
      <c r="SCU177" s="666"/>
      <c r="SCV177" s="666"/>
      <c r="SCW177" s="666"/>
      <c r="SCX177" s="666"/>
      <c r="SCY177" s="666"/>
      <c r="SCZ177" s="666"/>
      <c r="SDA177" s="666"/>
      <c r="SDB177" s="666"/>
      <c r="SDC177" s="666"/>
      <c r="SDD177" s="666"/>
      <c r="SDE177" s="666"/>
      <c r="SDF177" s="666"/>
      <c r="SDG177" s="666"/>
      <c r="SDH177" s="666"/>
      <c r="SDI177" s="666"/>
      <c r="SDJ177" s="666"/>
      <c r="SDK177" s="666"/>
      <c r="SDL177" s="666"/>
      <c r="SDM177" s="666"/>
      <c r="SDN177" s="666"/>
      <c r="SDO177" s="666"/>
      <c r="SDP177" s="666"/>
      <c r="SDQ177" s="666"/>
      <c r="SDR177" s="666"/>
      <c r="SDS177" s="666"/>
      <c r="SDT177" s="666"/>
      <c r="SDU177" s="666"/>
      <c r="SDV177" s="666"/>
      <c r="SDW177" s="666"/>
      <c r="SDX177" s="666"/>
      <c r="SDY177" s="666"/>
      <c r="SDZ177" s="666"/>
      <c r="SEA177" s="666"/>
      <c r="SEB177" s="666"/>
      <c r="SEC177" s="666"/>
      <c r="SED177" s="666"/>
      <c r="SEE177" s="666"/>
      <c r="SEF177" s="666"/>
      <c r="SEG177" s="666"/>
      <c r="SEH177" s="666"/>
      <c r="SEI177" s="666"/>
      <c r="SEJ177" s="666"/>
      <c r="SEK177" s="666"/>
      <c r="SEL177" s="666"/>
      <c r="SEM177" s="666"/>
      <c r="SEN177" s="666"/>
      <c r="SEO177" s="666"/>
      <c r="SEP177" s="666"/>
      <c r="SEQ177" s="666"/>
      <c r="SER177" s="666"/>
      <c r="SES177" s="666"/>
      <c r="SET177" s="666"/>
      <c r="SEU177" s="666"/>
      <c r="SEV177" s="666"/>
      <c r="SEW177" s="666"/>
      <c r="SEX177" s="666"/>
      <c r="SEY177" s="666"/>
      <c r="SEZ177" s="666"/>
      <c r="SFA177" s="666"/>
      <c r="SFB177" s="666"/>
      <c r="SFC177" s="666"/>
      <c r="SFD177" s="666"/>
      <c r="SFE177" s="666"/>
      <c r="SFF177" s="666"/>
      <c r="SFG177" s="666"/>
      <c r="SFH177" s="666"/>
      <c r="SFI177" s="666"/>
      <c r="SFJ177" s="666"/>
      <c r="SFK177" s="666"/>
      <c r="SFL177" s="666"/>
      <c r="SFM177" s="666"/>
      <c r="SFN177" s="666"/>
      <c r="SFO177" s="666"/>
      <c r="SFP177" s="666"/>
      <c r="SFQ177" s="666"/>
      <c r="SFR177" s="666"/>
      <c r="SFS177" s="666"/>
      <c r="SFT177" s="666"/>
      <c r="SFU177" s="666"/>
      <c r="SFV177" s="666"/>
      <c r="SFW177" s="666"/>
      <c r="SFX177" s="666"/>
      <c r="SFY177" s="666"/>
      <c r="SFZ177" s="666"/>
      <c r="SGA177" s="666"/>
      <c r="SGB177" s="666"/>
      <c r="SGC177" s="666"/>
      <c r="SGD177" s="666"/>
      <c r="SGE177" s="666"/>
      <c r="SGF177" s="666"/>
      <c r="SGG177" s="666"/>
      <c r="SGH177" s="666"/>
      <c r="SGI177" s="666"/>
      <c r="SGJ177" s="666"/>
      <c r="SGK177" s="666"/>
      <c r="SGL177" s="666"/>
      <c r="SGM177" s="666"/>
      <c r="SGN177" s="666"/>
      <c r="SGO177" s="666"/>
      <c r="SGP177" s="666"/>
      <c r="SGQ177" s="666"/>
      <c r="SGR177" s="666"/>
      <c r="SGS177" s="666"/>
      <c r="SGT177" s="666"/>
      <c r="SGU177" s="666"/>
      <c r="SGV177" s="666"/>
      <c r="SGW177" s="666"/>
      <c r="SGX177" s="666"/>
      <c r="SGY177" s="666"/>
      <c r="SGZ177" s="666"/>
      <c r="SHA177" s="666"/>
      <c r="SHB177" s="666"/>
      <c r="SHC177" s="666"/>
      <c r="SHD177" s="666"/>
      <c r="SHE177" s="666"/>
      <c r="SHF177" s="666"/>
      <c r="SHG177" s="666"/>
      <c r="SHH177" s="666"/>
      <c r="SHI177" s="666"/>
      <c r="SHJ177" s="666"/>
      <c r="SHK177" s="666"/>
      <c r="SHL177" s="666"/>
      <c r="SHM177" s="666"/>
      <c r="SHN177" s="666"/>
      <c r="SHO177" s="666"/>
      <c r="SHP177" s="666"/>
      <c r="SHQ177" s="666"/>
      <c r="SHR177" s="666"/>
      <c r="SHS177" s="666"/>
      <c r="SHT177" s="666"/>
      <c r="SHU177" s="666"/>
      <c r="SHV177" s="666"/>
      <c r="SHW177" s="666"/>
      <c r="SHX177" s="666"/>
      <c r="SHY177" s="666"/>
      <c r="SHZ177" s="666"/>
      <c r="SIA177" s="666"/>
      <c r="SIB177" s="666"/>
      <c r="SIC177" s="666"/>
      <c r="SID177" s="666"/>
      <c r="SIE177" s="666"/>
      <c r="SIF177" s="666"/>
      <c r="SIG177" s="666"/>
      <c r="SIH177" s="666"/>
      <c r="SII177" s="666"/>
      <c r="SIJ177" s="666"/>
      <c r="SIK177" s="666"/>
      <c r="SIL177" s="666"/>
      <c r="SIM177" s="666"/>
      <c r="SIN177" s="666"/>
      <c r="SIO177" s="666"/>
      <c r="SIP177" s="666"/>
      <c r="SIQ177" s="666"/>
      <c r="SIR177" s="666"/>
      <c r="SIS177" s="666"/>
      <c r="SIT177" s="666"/>
      <c r="SIU177" s="666"/>
      <c r="SIV177" s="666"/>
      <c r="SIW177" s="666"/>
      <c r="SIX177" s="666"/>
      <c r="SIY177" s="666"/>
      <c r="SIZ177" s="666"/>
      <c r="SJA177" s="666"/>
      <c r="SJB177" s="666"/>
      <c r="SJC177" s="666"/>
      <c r="SJD177" s="666"/>
      <c r="SJE177" s="666"/>
      <c r="SJF177" s="666"/>
      <c r="SJG177" s="666"/>
      <c r="SJH177" s="666"/>
      <c r="SJI177" s="666"/>
      <c r="SJJ177" s="666"/>
      <c r="SJK177" s="666"/>
      <c r="SJL177" s="666"/>
      <c r="SJM177" s="666"/>
      <c r="SJN177" s="666"/>
      <c r="SJO177" s="666"/>
      <c r="SJP177" s="666"/>
      <c r="SJQ177" s="666"/>
      <c r="SJR177" s="666"/>
      <c r="SJS177" s="666"/>
      <c r="SJT177" s="666"/>
      <c r="SJU177" s="666"/>
      <c r="SJV177" s="666"/>
      <c r="SJW177" s="666"/>
      <c r="SJX177" s="666"/>
      <c r="SJY177" s="666"/>
      <c r="SJZ177" s="666"/>
      <c r="SKA177" s="666"/>
      <c r="SKB177" s="666"/>
      <c r="SKC177" s="666"/>
      <c r="SKD177" s="666"/>
      <c r="SKE177" s="666"/>
      <c r="SKF177" s="666"/>
      <c r="SKG177" s="666"/>
      <c r="SKH177" s="666"/>
      <c r="SKI177" s="666"/>
      <c r="SKJ177" s="666"/>
      <c r="SKK177" s="666"/>
      <c r="SKL177" s="666"/>
      <c r="SKM177" s="666"/>
      <c r="SKN177" s="666"/>
      <c r="SKO177" s="666"/>
      <c r="SKP177" s="666"/>
      <c r="SKQ177" s="666"/>
      <c r="SKR177" s="666"/>
      <c r="SKS177" s="666"/>
      <c r="SKT177" s="666"/>
      <c r="SKU177" s="666"/>
      <c r="SKV177" s="666"/>
      <c r="SKW177" s="666"/>
      <c r="SKX177" s="666"/>
      <c r="SKY177" s="666"/>
      <c r="SKZ177" s="666"/>
      <c r="SLA177" s="666"/>
      <c r="SLB177" s="666"/>
      <c r="SLC177" s="666"/>
      <c r="SLD177" s="666"/>
      <c r="SLE177" s="666"/>
      <c r="SLF177" s="666"/>
      <c r="SLG177" s="666"/>
      <c r="SLH177" s="666"/>
      <c r="SLI177" s="666"/>
      <c r="SLJ177" s="666"/>
      <c r="SLK177" s="666"/>
      <c r="SLL177" s="666"/>
      <c r="SLM177" s="666"/>
      <c r="SLN177" s="666"/>
      <c r="SLO177" s="666"/>
      <c r="SLP177" s="666"/>
      <c r="SLQ177" s="666"/>
      <c r="SLR177" s="666"/>
      <c r="SLS177" s="666"/>
      <c r="SLT177" s="666"/>
      <c r="SLU177" s="666"/>
      <c r="SLV177" s="666"/>
      <c r="SLW177" s="666"/>
      <c r="SLX177" s="666"/>
      <c r="SLY177" s="666"/>
      <c r="SLZ177" s="666"/>
      <c r="SMA177" s="666"/>
      <c r="SMB177" s="666"/>
      <c r="SMC177" s="666"/>
      <c r="SMD177" s="666"/>
      <c r="SME177" s="666"/>
      <c r="SMF177" s="666"/>
      <c r="SMG177" s="666"/>
      <c r="SMH177" s="666"/>
      <c r="SMI177" s="666"/>
      <c r="SMJ177" s="666"/>
      <c r="SMK177" s="666"/>
      <c r="SML177" s="666"/>
      <c r="SMM177" s="666"/>
      <c r="SMN177" s="666"/>
      <c r="SMO177" s="666"/>
      <c r="SMP177" s="666"/>
      <c r="SMQ177" s="666"/>
      <c r="SMR177" s="666"/>
      <c r="SMS177" s="666"/>
      <c r="SMT177" s="666"/>
      <c r="SMU177" s="666"/>
      <c r="SMV177" s="666"/>
      <c r="SMW177" s="666"/>
      <c r="SMX177" s="666"/>
      <c r="SMY177" s="666"/>
      <c r="SMZ177" s="666"/>
      <c r="SNA177" s="666"/>
      <c r="SNB177" s="666"/>
      <c r="SNC177" s="666"/>
      <c r="SND177" s="666"/>
      <c r="SNE177" s="666"/>
      <c r="SNF177" s="666"/>
      <c r="SNG177" s="666"/>
      <c r="SNH177" s="666"/>
      <c r="SNI177" s="666"/>
      <c r="SNJ177" s="666"/>
      <c r="SNK177" s="666"/>
      <c r="SNL177" s="666"/>
      <c r="SNM177" s="666"/>
      <c r="SNN177" s="666"/>
      <c r="SNO177" s="666"/>
      <c r="SNP177" s="666"/>
      <c r="SNQ177" s="666"/>
      <c r="SNR177" s="666"/>
      <c r="SNS177" s="666"/>
      <c r="SNT177" s="666"/>
      <c r="SNU177" s="666"/>
      <c r="SNV177" s="666"/>
      <c r="SNW177" s="666"/>
      <c r="SNX177" s="666"/>
      <c r="SNY177" s="666"/>
      <c r="SNZ177" s="666"/>
      <c r="SOA177" s="666"/>
      <c r="SOB177" s="666"/>
      <c r="SOC177" s="666"/>
      <c r="SOD177" s="666"/>
      <c r="SOE177" s="666"/>
      <c r="SOF177" s="666"/>
      <c r="SOG177" s="666"/>
      <c r="SOH177" s="666"/>
      <c r="SOI177" s="666"/>
      <c r="SOJ177" s="666"/>
      <c r="SOK177" s="666"/>
      <c r="SOL177" s="666"/>
      <c r="SOM177" s="666"/>
      <c r="SON177" s="666"/>
      <c r="SOO177" s="666"/>
      <c r="SOP177" s="666"/>
      <c r="SOQ177" s="666"/>
      <c r="SOR177" s="666"/>
      <c r="SOS177" s="666"/>
      <c r="SOT177" s="666"/>
      <c r="SOU177" s="666"/>
      <c r="SOV177" s="666"/>
      <c r="SOW177" s="666"/>
      <c r="SOX177" s="666"/>
      <c r="SOY177" s="666"/>
      <c r="SOZ177" s="666"/>
      <c r="SPA177" s="666"/>
      <c r="SPB177" s="666"/>
      <c r="SPC177" s="666"/>
      <c r="SPD177" s="666"/>
      <c r="SPE177" s="666"/>
      <c r="SPF177" s="666"/>
      <c r="SPG177" s="666"/>
      <c r="SPH177" s="666"/>
      <c r="SPI177" s="666"/>
      <c r="SPJ177" s="666"/>
      <c r="SPK177" s="666"/>
      <c r="SPL177" s="666"/>
      <c r="SPM177" s="666"/>
      <c r="SPN177" s="666"/>
      <c r="SPO177" s="666"/>
      <c r="SPP177" s="666"/>
      <c r="SPQ177" s="666"/>
      <c r="SPR177" s="666"/>
      <c r="SPS177" s="666"/>
      <c r="SPT177" s="666"/>
      <c r="SPU177" s="666"/>
      <c r="SPV177" s="666"/>
      <c r="SPW177" s="666"/>
      <c r="SPX177" s="666"/>
      <c r="SPY177" s="666"/>
      <c r="SPZ177" s="666"/>
      <c r="SQA177" s="666"/>
      <c r="SQB177" s="666"/>
      <c r="SQC177" s="666"/>
      <c r="SQD177" s="666"/>
      <c r="SQE177" s="666"/>
      <c r="SQF177" s="666"/>
      <c r="SQG177" s="666"/>
      <c r="SQH177" s="666"/>
      <c r="SQI177" s="666"/>
      <c r="SQJ177" s="666"/>
      <c r="SQK177" s="666"/>
      <c r="SQL177" s="666"/>
      <c r="SQM177" s="666"/>
      <c r="SQN177" s="666"/>
      <c r="SQO177" s="666"/>
      <c r="SQP177" s="666"/>
      <c r="SQQ177" s="666"/>
      <c r="SQR177" s="666"/>
      <c r="SQS177" s="666"/>
      <c r="SQT177" s="666"/>
      <c r="SQU177" s="666"/>
      <c r="SQV177" s="666"/>
      <c r="SQW177" s="666"/>
      <c r="SQX177" s="666"/>
      <c r="SQY177" s="666"/>
      <c r="SQZ177" s="666"/>
      <c r="SRA177" s="666"/>
      <c r="SRB177" s="666"/>
      <c r="SRC177" s="666"/>
      <c r="SRD177" s="666"/>
      <c r="SRE177" s="666"/>
      <c r="SRF177" s="666"/>
      <c r="SRG177" s="666"/>
      <c r="SRH177" s="666"/>
      <c r="SRI177" s="666"/>
      <c r="SRJ177" s="666"/>
      <c r="SRK177" s="666"/>
      <c r="SRL177" s="666"/>
      <c r="SRM177" s="666"/>
      <c r="SRN177" s="666"/>
      <c r="SRO177" s="666"/>
      <c r="SRP177" s="666"/>
      <c r="SRQ177" s="666"/>
      <c r="SRR177" s="666"/>
      <c r="SRS177" s="666"/>
      <c r="SRT177" s="666"/>
      <c r="SRU177" s="666"/>
      <c r="SRV177" s="666"/>
      <c r="SRW177" s="666"/>
      <c r="SRX177" s="666"/>
      <c r="SRY177" s="666"/>
      <c r="SRZ177" s="666"/>
      <c r="SSA177" s="666"/>
      <c r="SSB177" s="666"/>
      <c r="SSC177" s="666"/>
      <c r="SSD177" s="666"/>
      <c r="SSE177" s="666"/>
      <c r="SSF177" s="666"/>
      <c r="SSG177" s="666"/>
      <c r="SSH177" s="666"/>
      <c r="SSI177" s="666"/>
      <c r="SSJ177" s="666"/>
      <c r="SSK177" s="666"/>
      <c r="SSL177" s="666"/>
      <c r="SSM177" s="666"/>
      <c r="SSN177" s="666"/>
      <c r="SSO177" s="666"/>
      <c r="SSP177" s="666"/>
      <c r="SSQ177" s="666"/>
      <c r="SSR177" s="666"/>
      <c r="SSS177" s="666"/>
      <c r="SST177" s="666"/>
      <c r="SSU177" s="666"/>
      <c r="SSV177" s="666"/>
      <c r="SSW177" s="666"/>
      <c r="SSX177" s="666"/>
      <c r="SSY177" s="666"/>
      <c r="SSZ177" s="666"/>
      <c r="STA177" s="666"/>
      <c r="STB177" s="666"/>
      <c r="STC177" s="666"/>
      <c r="STD177" s="666"/>
      <c r="STE177" s="666"/>
      <c r="STF177" s="666"/>
      <c r="STG177" s="666"/>
      <c r="STH177" s="666"/>
      <c r="STI177" s="666"/>
      <c r="STJ177" s="666"/>
      <c r="STK177" s="666"/>
      <c r="STL177" s="666"/>
      <c r="STM177" s="666"/>
      <c r="STN177" s="666"/>
      <c r="STO177" s="666"/>
      <c r="STP177" s="666"/>
      <c r="STQ177" s="666"/>
      <c r="STR177" s="666"/>
      <c r="STS177" s="666"/>
      <c r="STT177" s="666"/>
      <c r="STU177" s="666"/>
      <c r="STV177" s="666"/>
      <c r="STW177" s="666"/>
      <c r="STX177" s="666"/>
      <c r="STY177" s="666"/>
      <c r="STZ177" s="666"/>
      <c r="SUA177" s="666"/>
      <c r="SUB177" s="666"/>
      <c r="SUC177" s="666"/>
      <c r="SUD177" s="666"/>
      <c r="SUE177" s="666"/>
      <c r="SUF177" s="666"/>
      <c r="SUG177" s="666"/>
      <c r="SUH177" s="666"/>
      <c r="SUI177" s="666"/>
      <c r="SUJ177" s="666"/>
      <c r="SUK177" s="666"/>
      <c r="SUL177" s="666"/>
      <c r="SUM177" s="666"/>
      <c r="SUN177" s="666"/>
      <c r="SUO177" s="666"/>
      <c r="SUP177" s="666"/>
      <c r="SUQ177" s="666"/>
      <c r="SUR177" s="666"/>
      <c r="SUS177" s="666"/>
      <c r="SUT177" s="666"/>
      <c r="SUU177" s="666"/>
      <c r="SUV177" s="666"/>
      <c r="SUW177" s="666"/>
      <c r="SUX177" s="666"/>
      <c r="SUY177" s="666"/>
      <c r="SUZ177" s="666"/>
      <c r="SVA177" s="666"/>
      <c r="SVB177" s="666"/>
      <c r="SVC177" s="666"/>
      <c r="SVD177" s="666"/>
      <c r="SVE177" s="666"/>
      <c r="SVF177" s="666"/>
      <c r="SVG177" s="666"/>
      <c r="SVH177" s="666"/>
      <c r="SVI177" s="666"/>
      <c r="SVJ177" s="666"/>
      <c r="SVK177" s="666"/>
      <c r="SVL177" s="666"/>
      <c r="SVM177" s="666"/>
      <c r="SVN177" s="666"/>
      <c r="SVO177" s="666"/>
      <c r="SVP177" s="666"/>
      <c r="SVQ177" s="666"/>
      <c r="SVR177" s="666"/>
      <c r="SVS177" s="666"/>
      <c r="SVT177" s="666"/>
      <c r="SVU177" s="666"/>
      <c r="SVV177" s="666"/>
      <c r="SVW177" s="666"/>
      <c r="SVX177" s="666"/>
      <c r="SVY177" s="666"/>
      <c r="SVZ177" s="666"/>
      <c r="SWA177" s="666"/>
      <c r="SWB177" s="666"/>
      <c r="SWC177" s="666"/>
      <c r="SWD177" s="666"/>
      <c r="SWE177" s="666"/>
      <c r="SWF177" s="666"/>
      <c r="SWG177" s="666"/>
      <c r="SWH177" s="666"/>
      <c r="SWI177" s="666"/>
      <c r="SWJ177" s="666"/>
      <c r="SWK177" s="666"/>
      <c r="SWL177" s="666"/>
      <c r="SWM177" s="666"/>
      <c r="SWN177" s="666"/>
      <c r="SWO177" s="666"/>
      <c r="SWP177" s="666"/>
      <c r="SWQ177" s="666"/>
      <c r="SWR177" s="666"/>
      <c r="SWS177" s="666"/>
      <c r="SWT177" s="666"/>
      <c r="SWU177" s="666"/>
      <c r="SWV177" s="666"/>
      <c r="SWW177" s="666"/>
      <c r="SWX177" s="666"/>
      <c r="SWY177" s="666"/>
      <c r="SWZ177" s="666"/>
      <c r="SXA177" s="666"/>
      <c r="SXB177" s="666"/>
      <c r="SXC177" s="666"/>
      <c r="SXD177" s="666"/>
      <c r="SXE177" s="666"/>
      <c r="SXF177" s="666"/>
      <c r="SXG177" s="666"/>
      <c r="SXH177" s="666"/>
      <c r="SXI177" s="666"/>
      <c r="SXJ177" s="666"/>
      <c r="SXK177" s="666"/>
      <c r="SXL177" s="666"/>
      <c r="SXM177" s="666"/>
      <c r="SXN177" s="666"/>
      <c r="SXO177" s="666"/>
      <c r="SXP177" s="666"/>
      <c r="SXQ177" s="666"/>
      <c r="SXR177" s="666"/>
      <c r="SXS177" s="666"/>
      <c r="SXT177" s="666"/>
      <c r="SXU177" s="666"/>
      <c r="SXV177" s="666"/>
      <c r="SXW177" s="666"/>
      <c r="SXX177" s="666"/>
      <c r="SXY177" s="666"/>
      <c r="SXZ177" s="666"/>
      <c r="SYA177" s="666"/>
      <c r="SYB177" s="666"/>
      <c r="SYC177" s="666"/>
      <c r="SYD177" s="666"/>
      <c r="SYE177" s="666"/>
      <c r="SYF177" s="666"/>
      <c r="SYG177" s="666"/>
      <c r="SYH177" s="666"/>
      <c r="SYI177" s="666"/>
      <c r="SYJ177" s="666"/>
      <c r="SYK177" s="666"/>
      <c r="SYL177" s="666"/>
      <c r="SYM177" s="666"/>
      <c r="SYN177" s="666"/>
      <c r="SYO177" s="666"/>
      <c r="SYP177" s="666"/>
      <c r="SYQ177" s="666"/>
      <c r="SYR177" s="666"/>
      <c r="SYS177" s="666"/>
      <c r="SYT177" s="666"/>
      <c r="SYU177" s="666"/>
      <c r="SYV177" s="666"/>
      <c r="SYW177" s="666"/>
      <c r="SYX177" s="666"/>
      <c r="SYY177" s="666"/>
      <c r="SYZ177" s="666"/>
      <c r="SZA177" s="666"/>
      <c r="SZB177" s="666"/>
      <c r="SZC177" s="666"/>
      <c r="SZD177" s="666"/>
      <c r="SZE177" s="666"/>
      <c r="SZF177" s="666"/>
      <c r="SZG177" s="666"/>
      <c r="SZH177" s="666"/>
      <c r="SZI177" s="666"/>
      <c r="SZJ177" s="666"/>
      <c r="SZK177" s="666"/>
      <c r="SZL177" s="666"/>
      <c r="SZM177" s="666"/>
      <c r="SZN177" s="666"/>
      <c r="SZO177" s="666"/>
      <c r="SZP177" s="666"/>
      <c r="SZQ177" s="666"/>
      <c r="SZR177" s="666"/>
      <c r="SZS177" s="666"/>
      <c r="SZT177" s="666"/>
      <c r="SZU177" s="666"/>
      <c r="SZV177" s="666"/>
      <c r="SZW177" s="666"/>
      <c r="SZX177" s="666"/>
      <c r="SZY177" s="666"/>
      <c r="SZZ177" s="666"/>
      <c r="TAA177" s="666"/>
      <c r="TAB177" s="666"/>
      <c r="TAC177" s="666"/>
      <c r="TAD177" s="666"/>
      <c r="TAE177" s="666"/>
      <c r="TAF177" s="666"/>
      <c r="TAG177" s="666"/>
      <c r="TAH177" s="666"/>
      <c r="TAI177" s="666"/>
      <c r="TAJ177" s="666"/>
      <c r="TAK177" s="666"/>
      <c r="TAL177" s="666"/>
      <c r="TAM177" s="666"/>
      <c r="TAN177" s="666"/>
      <c r="TAO177" s="666"/>
      <c r="TAP177" s="666"/>
      <c r="TAQ177" s="666"/>
      <c r="TAR177" s="666"/>
      <c r="TAS177" s="666"/>
      <c r="TAT177" s="666"/>
      <c r="TAU177" s="666"/>
      <c r="TAV177" s="666"/>
      <c r="TAW177" s="666"/>
      <c r="TAX177" s="666"/>
      <c r="TAY177" s="666"/>
      <c r="TAZ177" s="666"/>
      <c r="TBA177" s="666"/>
      <c r="TBB177" s="666"/>
      <c r="TBC177" s="666"/>
      <c r="TBD177" s="666"/>
      <c r="TBE177" s="666"/>
      <c r="TBF177" s="666"/>
      <c r="TBG177" s="666"/>
      <c r="TBH177" s="666"/>
      <c r="TBI177" s="666"/>
      <c r="TBJ177" s="666"/>
      <c r="TBK177" s="666"/>
      <c r="TBL177" s="666"/>
      <c r="TBM177" s="666"/>
      <c r="TBN177" s="666"/>
      <c r="TBO177" s="666"/>
      <c r="TBP177" s="666"/>
      <c r="TBQ177" s="666"/>
      <c r="TBR177" s="666"/>
      <c r="TBS177" s="666"/>
      <c r="TBT177" s="666"/>
      <c r="TBU177" s="666"/>
      <c r="TBV177" s="666"/>
      <c r="TBW177" s="666"/>
      <c r="TBX177" s="666"/>
      <c r="TBY177" s="666"/>
      <c r="TBZ177" s="666"/>
      <c r="TCA177" s="666"/>
      <c r="TCB177" s="666"/>
      <c r="TCC177" s="666"/>
      <c r="TCD177" s="666"/>
      <c r="TCE177" s="666"/>
      <c r="TCF177" s="666"/>
      <c r="TCG177" s="666"/>
      <c r="TCH177" s="666"/>
      <c r="TCI177" s="666"/>
      <c r="TCJ177" s="666"/>
      <c r="TCK177" s="666"/>
      <c r="TCL177" s="666"/>
      <c r="TCM177" s="666"/>
      <c r="TCN177" s="666"/>
      <c r="TCO177" s="666"/>
      <c r="TCP177" s="666"/>
      <c r="TCQ177" s="666"/>
      <c r="TCR177" s="666"/>
      <c r="TCS177" s="666"/>
      <c r="TCT177" s="666"/>
      <c r="TCU177" s="666"/>
      <c r="TCV177" s="666"/>
      <c r="TCW177" s="666"/>
      <c r="TCX177" s="666"/>
      <c r="TCY177" s="666"/>
      <c r="TCZ177" s="666"/>
      <c r="TDA177" s="666"/>
      <c r="TDB177" s="666"/>
      <c r="TDC177" s="666"/>
      <c r="TDD177" s="666"/>
      <c r="TDE177" s="666"/>
      <c r="TDF177" s="666"/>
      <c r="TDG177" s="666"/>
      <c r="TDH177" s="666"/>
      <c r="TDI177" s="666"/>
      <c r="TDJ177" s="666"/>
      <c r="TDK177" s="666"/>
      <c r="TDL177" s="666"/>
      <c r="TDM177" s="666"/>
      <c r="TDN177" s="666"/>
      <c r="TDO177" s="666"/>
      <c r="TDP177" s="666"/>
      <c r="TDQ177" s="666"/>
      <c r="TDR177" s="666"/>
      <c r="TDS177" s="666"/>
      <c r="TDT177" s="666"/>
      <c r="TDU177" s="666"/>
      <c r="TDV177" s="666"/>
      <c r="TDW177" s="666"/>
      <c r="TDX177" s="666"/>
      <c r="TDY177" s="666"/>
      <c r="TDZ177" s="666"/>
      <c r="TEA177" s="666"/>
      <c r="TEB177" s="666"/>
      <c r="TEC177" s="666"/>
      <c r="TED177" s="666"/>
      <c r="TEE177" s="666"/>
      <c r="TEF177" s="666"/>
      <c r="TEG177" s="666"/>
      <c r="TEH177" s="666"/>
      <c r="TEI177" s="666"/>
      <c r="TEJ177" s="666"/>
      <c r="TEK177" s="666"/>
      <c r="TEL177" s="666"/>
      <c r="TEM177" s="666"/>
      <c r="TEN177" s="666"/>
      <c r="TEO177" s="666"/>
      <c r="TEP177" s="666"/>
      <c r="TEQ177" s="666"/>
      <c r="TER177" s="666"/>
      <c r="TES177" s="666"/>
      <c r="TET177" s="666"/>
      <c r="TEU177" s="666"/>
      <c r="TEV177" s="666"/>
      <c r="TEW177" s="666"/>
      <c r="TEX177" s="666"/>
      <c r="TEY177" s="666"/>
      <c r="TEZ177" s="666"/>
      <c r="TFA177" s="666"/>
      <c r="TFB177" s="666"/>
      <c r="TFC177" s="666"/>
      <c r="TFD177" s="666"/>
      <c r="TFE177" s="666"/>
      <c r="TFF177" s="666"/>
      <c r="TFG177" s="666"/>
      <c r="TFH177" s="666"/>
      <c r="TFI177" s="666"/>
      <c r="TFJ177" s="666"/>
      <c r="TFK177" s="666"/>
      <c r="TFL177" s="666"/>
      <c r="TFM177" s="666"/>
      <c r="TFN177" s="666"/>
      <c r="TFO177" s="666"/>
      <c r="TFP177" s="666"/>
      <c r="TFQ177" s="666"/>
      <c r="TFR177" s="666"/>
      <c r="TFS177" s="666"/>
      <c r="TFT177" s="666"/>
      <c r="TFU177" s="666"/>
      <c r="TFV177" s="666"/>
      <c r="TFW177" s="666"/>
      <c r="TFX177" s="666"/>
      <c r="TFY177" s="666"/>
      <c r="TFZ177" s="666"/>
      <c r="TGA177" s="666"/>
      <c r="TGB177" s="666"/>
      <c r="TGC177" s="666"/>
      <c r="TGD177" s="666"/>
      <c r="TGE177" s="666"/>
      <c r="TGF177" s="666"/>
      <c r="TGG177" s="666"/>
      <c r="TGH177" s="666"/>
      <c r="TGI177" s="666"/>
      <c r="TGJ177" s="666"/>
      <c r="TGK177" s="666"/>
      <c r="TGL177" s="666"/>
      <c r="TGM177" s="666"/>
      <c r="TGN177" s="666"/>
      <c r="TGO177" s="666"/>
      <c r="TGP177" s="666"/>
      <c r="TGQ177" s="666"/>
      <c r="TGR177" s="666"/>
      <c r="TGS177" s="666"/>
      <c r="TGT177" s="666"/>
      <c r="TGU177" s="666"/>
      <c r="TGV177" s="666"/>
      <c r="TGW177" s="666"/>
      <c r="TGX177" s="666"/>
      <c r="TGY177" s="666"/>
      <c r="TGZ177" s="666"/>
      <c r="THA177" s="666"/>
      <c r="THB177" s="666"/>
      <c r="THC177" s="666"/>
      <c r="THD177" s="666"/>
      <c r="THE177" s="666"/>
      <c r="THF177" s="666"/>
      <c r="THG177" s="666"/>
      <c r="THH177" s="666"/>
      <c r="THI177" s="666"/>
      <c r="THJ177" s="666"/>
      <c r="THK177" s="666"/>
      <c r="THL177" s="666"/>
      <c r="THM177" s="666"/>
      <c r="THN177" s="666"/>
      <c r="THO177" s="666"/>
      <c r="THP177" s="666"/>
      <c r="THQ177" s="666"/>
      <c r="THR177" s="666"/>
      <c r="THS177" s="666"/>
      <c r="THT177" s="666"/>
      <c r="THU177" s="666"/>
      <c r="THV177" s="666"/>
      <c r="THW177" s="666"/>
      <c r="THX177" s="666"/>
      <c r="THY177" s="666"/>
      <c r="THZ177" s="666"/>
      <c r="TIA177" s="666"/>
      <c r="TIB177" s="666"/>
      <c r="TIC177" s="666"/>
      <c r="TID177" s="666"/>
      <c r="TIE177" s="666"/>
      <c r="TIF177" s="666"/>
      <c r="TIG177" s="666"/>
      <c r="TIH177" s="666"/>
      <c r="TII177" s="666"/>
      <c r="TIJ177" s="666"/>
      <c r="TIK177" s="666"/>
      <c r="TIL177" s="666"/>
      <c r="TIM177" s="666"/>
      <c r="TIN177" s="666"/>
      <c r="TIO177" s="666"/>
      <c r="TIP177" s="666"/>
      <c r="TIQ177" s="666"/>
      <c r="TIR177" s="666"/>
      <c r="TIS177" s="666"/>
      <c r="TIT177" s="666"/>
      <c r="TIU177" s="666"/>
      <c r="TIV177" s="666"/>
      <c r="TIW177" s="666"/>
      <c r="TIX177" s="666"/>
      <c r="TIY177" s="666"/>
      <c r="TIZ177" s="666"/>
      <c r="TJA177" s="666"/>
      <c r="TJB177" s="666"/>
      <c r="TJC177" s="666"/>
      <c r="TJD177" s="666"/>
      <c r="TJE177" s="666"/>
      <c r="TJF177" s="666"/>
      <c r="TJG177" s="666"/>
      <c r="TJH177" s="666"/>
      <c r="TJI177" s="666"/>
      <c r="TJJ177" s="666"/>
      <c r="TJK177" s="666"/>
      <c r="TJL177" s="666"/>
      <c r="TJM177" s="666"/>
      <c r="TJN177" s="666"/>
      <c r="TJO177" s="666"/>
      <c r="TJP177" s="666"/>
      <c r="TJQ177" s="666"/>
      <c r="TJR177" s="666"/>
      <c r="TJS177" s="666"/>
      <c r="TJT177" s="666"/>
      <c r="TJU177" s="666"/>
      <c r="TJV177" s="666"/>
      <c r="TJW177" s="666"/>
      <c r="TJX177" s="666"/>
      <c r="TJY177" s="666"/>
      <c r="TJZ177" s="666"/>
      <c r="TKA177" s="666"/>
      <c r="TKB177" s="666"/>
      <c r="TKC177" s="666"/>
      <c r="TKD177" s="666"/>
      <c r="TKE177" s="666"/>
      <c r="TKF177" s="666"/>
      <c r="TKG177" s="666"/>
      <c r="TKH177" s="666"/>
      <c r="TKI177" s="666"/>
      <c r="TKJ177" s="666"/>
      <c r="TKK177" s="666"/>
      <c r="TKL177" s="666"/>
      <c r="TKM177" s="666"/>
      <c r="TKN177" s="666"/>
      <c r="TKO177" s="666"/>
      <c r="TKP177" s="666"/>
      <c r="TKQ177" s="666"/>
      <c r="TKR177" s="666"/>
      <c r="TKS177" s="666"/>
      <c r="TKT177" s="666"/>
      <c r="TKU177" s="666"/>
      <c r="TKV177" s="666"/>
      <c r="TKW177" s="666"/>
      <c r="TKX177" s="666"/>
      <c r="TKY177" s="666"/>
      <c r="TKZ177" s="666"/>
      <c r="TLA177" s="666"/>
      <c r="TLB177" s="666"/>
      <c r="TLC177" s="666"/>
      <c r="TLD177" s="666"/>
      <c r="TLE177" s="666"/>
      <c r="TLF177" s="666"/>
      <c r="TLG177" s="666"/>
      <c r="TLH177" s="666"/>
      <c r="TLI177" s="666"/>
      <c r="TLJ177" s="666"/>
      <c r="TLK177" s="666"/>
      <c r="TLL177" s="666"/>
      <c r="TLM177" s="666"/>
      <c r="TLN177" s="666"/>
      <c r="TLO177" s="666"/>
      <c r="TLP177" s="666"/>
      <c r="TLQ177" s="666"/>
      <c r="TLR177" s="666"/>
      <c r="TLS177" s="666"/>
      <c r="TLT177" s="666"/>
      <c r="TLU177" s="666"/>
      <c r="TLV177" s="666"/>
      <c r="TLW177" s="666"/>
      <c r="TLX177" s="666"/>
      <c r="TLY177" s="666"/>
      <c r="TLZ177" s="666"/>
      <c r="TMA177" s="666"/>
      <c r="TMB177" s="666"/>
      <c r="TMC177" s="666"/>
      <c r="TMD177" s="666"/>
      <c r="TME177" s="666"/>
      <c r="TMF177" s="666"/>
      <c r="TMG177" s="666"/>
      <c r="TMH177" s="666"/>
      <c r="TMI177" s="666"/>
      <c r="TMJ177" s="666"/>
      <c r="TMK177" s="666"/>
      <c r="TML177" s="666"/>
      <c r="TMM177" s="666"/>
      <c r="TMN177" s="666"/>
      <c r="TMO177" s="666"/>
      <c r="TMP177" s="666"/>
      <c r="TMQ177" s="666"/>
      <c r="TMR177" s="666"/>
      <c r="TMS177" s="666"/>
      <c r="TMT177" s="666"/>
      <c r="TMU177" s="666"/>
      <c r="TMV177" s="666"/>
      <c r="TMW177" s="666"/>
      <c r="TMX177" s="666"/>
      <c r="TMY177" s="666"/>
      <c r="TMZ177" s="666"/>
      <c r="TNA177" s="666"/>
      <c r="TNB177" s="666"/>
      <c r="TNC177" s="666"/>
      <c r="TND177" s="666"/>
      <c r="TNE177" s="666"/>
      <c r="TNF177" s="666"/>
      <c r="TNG177" s="666"/>
      <c r="TNH177" s="666"/>
      <c r="TNI177" s="666"/>
      <c r="TNJ177" s="666"/>
      <c r="TNK177" s="666"/>
      <c r="TNL177" s="666"/>
      <c r="TNM177" s="666"/>
      <c r="TNN177" s="666"/>
      <c r="TNO177" s="666"/>
      <c r="TNP177" s="666"/>
      <c r="TNQ177" s="666"/>
      <c r="TNR177" s="666"/>
      <c r="TNS177" s="666"/>
      <c r="TNT177" s="666"/>
      <c r="TNU177" s="666"/>
      <c r="TNV177" s="666"/>
      <c r="TNW177" s="666"/>
      <c r="TNX177" s="666"/>
      <c r="TNY177" s="666"/>
      <c r="TNZ177" s="666"/>
      <c r="TOA177" s="666"/>
      <c r="TOB177" s="666"/>
      <c r="TOC177" s="666"/>
      <c r="TOD177" s="666"/>
      <c r="TOE177" s="666"/>
      <c r="TOF177" s="666"/>
      <c r="TOG177" s="666"/>
      <c r="TOH177" s="666"/>
      <c r="TOI177" s="666"/>
      <c r="TOJ177" s="666"/>
      <c r="TOK177" s="666"/>
      <c r="TOL177" s="666"/>
      <c r="TOM177" s="666"/>
      <c r="TON177" s="666"/>
      <c r="TOO177" s="666"/>
      <c r="TOP177" s="666"/>
      <c r="TOQ177" s="666"/>
      <c r="TOR177" s="666"/>
      <c r="TOS177" s="666"/>
      <c r="TOT177" s="666"/>
      <c r="TOU177" s="666"/>
      <c r="TOV177" s="666"/>
      <c r="TOW177" s="666"/>
      <c r="TOX177" s="666"/>
      <c r="TOY177" s="666"/>
      <c r="TOZ177" s="666"/>
      <c r="TPA177" s="666"/>
      <c r="TPB177" s="666"/>
      <c r="TPC177" s="666"/>
      <c r="TPD177" s="666"/>
      <c r="TPE177" s="666"/>
      <c r="TPF177" s="666"/>
      <c r="TPG177" s="666"/>
      <c r="TPH177" s="666"/>
      <c r="TPI177" s="666"/>
      <c r="TPJ177" s="666"/>
      <c r="TPK177" s="666"/>
      <c r="TPL177" s="666"/>
      <c r="TPM177" s="666"/>
      <c r="TPN177" s="666"/>
      <c r="TPO177" s="666"/>
      <c r="TPP177" s="666"/>
      <c r="TPQ177" s="666"/>
      <c r="TPR177" s="666"/>
      <c r="TPS177" s="666"/>
      <c r="TPT177" s="666"/>
      <c r="TPU177" s="666"/>
      <c r="TPV177" s="666"/>
      <c r="TPW177" s="666"/>
      <c r="TPX177" s="666"/>
      <c r="TPY177" s="666"/>
      <c r="TPZ177" s="666"/>
      <c r="TQA177" s="666"/>
      <c r="TQB177" s="666"/>
      <c r="TQC177" s="666"/>
      <c r="TQD177" s="666"/>
      <c r="TQE177" s="666"/>
      <c r="TQF177" s="666"/>
      <c r="TQG177" s="666"/>
      <c r="TQH177" s="666"/>
      <c r="TQI177" s="666"/>
      <c r="TQJ177" s="666"/>
      <c r="TQK177" s="666"/>
      <c r="TQL177" s="666"/>
      <c r="TQM177" s="666"/>
      <c r="TQN177" s="666"/>
      <c r="TQO177" s="666"/>
      <c r="TQP177" s="666"/>
      <c r="TQQ177" s="666"/>
      <c r="TQR177" s="666"/>
      <c r="TQS177" s="666"/>
      <c r="TQT177" s="666"/>
      <c r="TQU177" s="666"/>
      <c r="TQV177" s="666"/>
      <c r="TQW177" s="666"/>
      <c r="TQX177" s="666"/>
      <c r="TQY177" s="666"/>
      <c r="TQZ177" s="666"/>
      <c r="TRA177" s="666"/>
      <c r="TRB177" s="666"/>
      <c r="TRC177" s="666"/>
      <c r="TRD177" s="666"/>
      <c r="TRE177" s="666"/>
      <c r="TRF177" s="666"/>
      <c r="TRG177" s="666"/>
      <c r="TRH177" s="666"/>
      <c r="TRI177" s="666"/>
      <c r="TRJ177" s="666"/>
      <c r="TRK177" s="666"/>
      <c r="TRL177" s="666"/>
      <c r="TRM177" s="666"/>
      <c r="TRN177" s="666"/>
      <c r="TRO177" s="666"/>
      <c r="TRP177" s="666"/>
      <c r="TRQ177" s="666"/>
      <c r="TRR177" s="666"/>
      <c r="TRS177" s="666"/>
      <c r="TRT177" s="666"/>
      <c r="TRU177" s="666"/>
      <c r="TRV177" s="666"/>
      <c r="TRW177" s="666"/>
      <c r="TRX177" s="666"/>
      <c r="TRY177" s="666"/>
      <c r="TRZ177" s="666"/>
      <c r="TSA177" s="666"/>
      <c r="TSB177" s="666"/>
      <c r="TSC177" s="666"/>
      <c r="TSD177" s="666"/>
      <c r="TSE177" s="666"/>
      <c r="TSF177" s="666"/>
      <c r="TSG177" s="666"/>
      <c r="TSH177" s="666"/>
      <c r="TSI177" s="666"/>
      <c r="TSJ177" s="666"/>
      <c r="TSK177" s="666"/>
      <c r="TSL177" s="666"/>
      <c r="TSM177" s="666"/>
      <c r="TSN177" s="666"/>
      <c r="TSO177" s="666"/>
      <c r="TSP177" s="666"/>
      <c r="TSQ177" s="666"/>
      <c r="TSR177" s="666"/>
      <c r="TSS177" s="666"/>
      <c r="TST177" s="666"/>
      <c r="TSU177" s="666"/>
      <c r="TSV177" s="666"/>
      <c r="TSW177" s="666"/>
      <c r="TSX177" s="666"/>
      <c r="TSY177" s="666"/>
      <c r="TSZ177" s="666"/>
      <c r="TTA177" s="666"/>
      <c r="TTB177" s="666"/>
      <c r="TTC177" s="666"/>
      <c r="TTD177" s="666"/>
      <c r="TTE177" s="666"/>
      <c r="TTF177" s="666"/>
      <c r="TTG177" s="666"/>
      <c r="TTH177" s="666"/>
      <c r="TTI177" s="666"/>
      <c r="TTJ177" s="666"/>
      <c r="TTK177" s="666"/>
      <c r="TTL177" s="666"/>
      <c r="TTM177" s="666"/>
      <c r="TTN177" s="666"/>
      <c r="TTO177" s="666"/>
      <c r="TTP177" s="666"/>
      <c r="TTQ177" s="666"/>
      <c r="TTR177" s="666"/>
      <c r="TTS177" s="666"/>
      <c r="TTT177" s="666"/>
      <c r="TTU177" s="666"/>
      <c r="TTV177" s="666"/>
      <c r="TTW177" s="666"/>
      <c r="TTX177" s="666"/>
      <c r="TTY177" s="666"/>
      <c r="TTZ177" s="666"/>
      <c r="TUA177" s="666"/>
      <c r="TUB177" s="666"/>
      <c r="TUC177" s="666"/>
      <c r="TUD177" s="666"/>
      <c r="TUE177" s="666"/>
      <c r="TUF177" s="666"/>
      <c r="TUG177" s="666"/>
      <c r="TUH177" s="666"/>
      <c r="TUI177" s="666"/>
      <c r="TUJ177" s="666"/>
      <c r="TUK177" s="666"/>
      <c r="TUL177" s="666"/>
      <c r="TUM177" s="666"/>
      <c r="TUN177" s="666"/>
      <c r="TUO177" s="666"/>
      <c r="TUP177" s="666"/>
      <c r="TUQ177" s="666"/>
      <c r="TUR177" s="666"/>
      <c r="TUS177" s="666"/>
      <c r="TUT177" s="666"/>
      <c r="TUU177" s="666"/>
      <c r="TUV177" s="666"/>
      <c r="TUW177" s="666"/>
      <c r="TUX177" s="666"/>
      <c r="TUY177" s="666"/>
      <c r="TUZ177" s="666"/>
      <c r="TVA177" s="666"/>
      <c r="TVB177" s="666"/>
      <c r="TVC177" s="666"/>
      <c r="TVD177" s="666"/>
      <c r="TVE177" s="666"/>
      <c r="TVF177" s="666"/>
      <c r="TVG177" s="666"/>
      <c r="TVH177" s="666"/>
      <c r="TVI177" s="666"/>
      <c r="TVJ177" s="666"/>
      <c r="TVK177" s="666"/>
      <c r="TVL177" s="666"/>
      <c r="TVM177" s="666"/>
      <c r="TVN177" s="666"/>
      <c r="TVO177" s="666"/>
      <c r="TVP177" s="666"/>
      <c r="TVQ177" s="666"/>
      <c r="TVR177" s="666"/>
      <c r="TVS177" s="666"/>
      <c r="TVT177" s="666"/>
      <c r="TVU177" s="666"/>
      <c r="TVV177" s="666"/>
      <c r="TVW177" s="666"/>
      <c r="TVX177" s="666"/>
      <c r="TVY177" s="666"/>
      <c r="TVZ177" s="666"/>
      <c r="TWA177" s="666"/>
      <c r="TWB177" s="666"/>
      <c r="TWC177" s="666"/>
      <c r="TWD177" s="666"/>
      <c r="TWE177" s="666"/>
      <c r="TWF177" s="666"/>
      <c r="TWG177" s="666"/>
      <c r="TWH177" s="666"/>
      <c r="TWI177" s="666"/>
      <c r="TWJ177" s="666"/>
      <c r="TWK177" s="666"/>
      <c r="TWL177" s="666"/>
      <c r="TWM177" s="666"/>
      <c r="TWN177" s="666"/>
      <c r="TWO177" s="666"/>
      <c r="TWP177" s="666"/>
      <c r="TWQ177" s="666"/>
      <c r="TWR177" s="666"/>
      <c r="TWS177" s="666"/>
      <c r="TWT177" s="666"/>
      <c r="TWU177" s="666"/>
      <c r="TWV177" s="666"/>
      <c r="TWW177" s="666"/>
      <c r="TWX177" s="666"/>
      <c r="TWY177" s="666"/>
      <c r="TWZ177" s="666"/>
      <c r="TXA177" s="666"/>
      <c r="TXB177" s="666"/>
      <c r="TXC177" s="666"/>
      <c r="TXD177" s="666"/>
      <c r="TXE177" s="666"/>
      <c r="TXF177" s="666"/>
      <c r="TXG177" s="666"/>
      <c r="TXH177" s="666"/>
      <c r="TXI177" s="666"/>
      <c r="TXJ177" s="666"/>
      <c r="TXK177" s="666"/>
      <c r="TXL177" s="666"/>
      <c r="TXM177" s="666"/>
      <c r="TXN177" s="666"/>
      <c r="TXO177" s="666"/>
      <c r="TXP177" s="666"/>
      <c r="TXQ177" s="666"/>
      <c r="TXR177" s="666"/>
      <c r="TXS177" s="666"/>
      <c r="TXT177" s="666"/>
      <c r="TXU177" s="666"/>
      <c r="TXV177" s="666"/>
      <c r="TXW177" s="666"/>
      <c r="TXX177" s="666"/>
      <c r="TXY177" s="666"/>
      <c r="TXZ177" s="666"/>
      <c r="TYA177" s="666"/>
      <c r="TYB177" s="666"/>
      <c r="TYC177" s="666"/>
      <c r="TYD177" s="666"/>
      <c r="TYE177" s="666"/>
      <c r="TYF177" s="666"/>
      <c r="TYG177" s="666"/>
      <c r="TYH177" s="666"/>
      <c r="TYI177" s="666"/>
      <c r="TYJ177" s="666"/>
      <c r="TYK177" s="666"/>
      <c r="TYL177" s="666"/>
      <c r="TYM177" s="666"/>
      <c r="TYN177" s="666"/>
      <c r="TYO177" s="666"/>
      <c r="TYP177" s="666"/>
      <c r="TYQ177" s="666"/>
      <c r="TYR177" s="666"/>
      <c r="TYS177" s="666"/>
      <c r="TYT177" s="666"/>
      <c r="TYU177" s="666"/>
      <c r="TYV177" s="666"/>
      <c r="TYW177" s="666"/>
      <c r="TYX177" s="666"/>
      <c r="TYY177" s="666"/>
      <c r="TYZ177" s="666"/>
      <c r="TZA177" s="666"/>
      <c r="TZB177" s="666"/>
      <c r="TZC177" s="666"/>
      <c r="TZD177" s="666"/>
      <c r="TZE177" s="666"/>
      <c r="TZF177" s="666"/>
      <c r="TZG177" s="666"/>
      <c r="TZH177" s="666"/>
      <c r="TZI177" s="666"/>
      <c r="TZJ177" s="666"/>
      <c r="TZK177" s="666"/>
      <c r="TZL177" s="666"/>
      <c r="TZM177" s="666"/>
      <c r="TZN177" s="666"/>
      <c r="TZO177" s="666"/>
      <c r="TZP177" s="666"/>
      <c r="TZQ177" s="666"/>
      <c r="TZR177" s="666"/>
      <c r="TZS177" s="666"/>
      <c r="TZT177" s="666"/>
      <c r="TZU177" s="666"/>
      <c r="TZV177" s="666"/>
      <c r="TZW177" s="666"/>
      <c r="TZX177" s="666"/>
      <c r="TZY177" s="666"/>
      <c r="TZZ177" s="666"/>
      <c r="UAA177" s="666"/>
      <c r="UAB177" s="666"/>
      <c r="UAC177" s="666"/>
      <c r="UAD177" s="666"/>
      <c r="UAE177" s="666"/>
      <c r="UAF177" s="666"/>
      <c r="UAG177" s="666"/>
      <c r="UAH177" s="666"/>
      <c r="UAI177" s="666"/>
      <c r="UAJ177" s="666"/>
      <c r="UAK177" s="666"/>
      <c r="UAL177" s="666"/>
      <c r="UAM177" s="666"/>
      <c r="UAN177" s="666"/>
      <c r="UAO177" s="666"/>
      <c r="UAP177" s="666"/>
      <c r="UAQ177" s="666"/>
      <c r="UAR177" s="666"/>
      <c r="UAS177" s="666"/>
      <c r="UAT177" s="666"/>
      <c r="UAU177" s="666"/>
      <c r="UAV177" s="666"/>
      <c r="UAW177" s="666"/>
      <c r="UAX177" s="666"/>
      <c r="UAY177" s="666"/>
      <c r="UAZ177" s="666"/>
      <c r="UBA177" s="666"/>
      <c r="UBB177" s="666"/>
      <c r="UBC177" s="666"/>
      <c r="UBD177" s="666"/>
      <c r="UBE177" s="666"/>
      <c r="UBF177" s="666"/>
      <c r="UBG177" s="666"/>
      <c r="UBH177" s="666"/>
      <c r="UBI177" s="666"/>
      <c r="UBJ177" s="666"/>
      <c r="UBK177" s="666"/>
      <c r="UBL177" s="666"/>
      <c r="UBM177" s="666"/>
      <c r="UBN177" s="666"/>
      <c r="UBO177" s="666"/>
      <c r="UBP177" s="666"/>
      <c r="UBQ177" s="666"/>
      <c r="UBR177" s="666"/>
      <c r="UBS177" s="666"/>
      <c r="UBT177" s="666"/>
      <c r="UBU177" s="666"/>
      <c r="UBV177" s="666"/>
      <c r="UBW177" s="666"/>
      <c r="UBX177" s="666"/>
      <c r="UBY177" s="666"/>
      <c r="UBZ177" s="666"/>
      <c r="UCA177" s="666"/>
      <c r="UCB177" s="666"/>
      <c r="UCC177" s="666"/>
      <c r="UCD177" s="666"/>
      <c r="UCE177" s="666"/>
      <c r="UCF177" s="666"/>
      <c r="UCG177" s="666"/>
      <c r="UCH177" s="666"/>
      <c r="UCI177" s="666"/>
      <c r="UCJ177" s="666"/>
      <c r="UCK177" s="666"/>
      <c r="UCL177" s="666"/>
      <c r="UCM177" s="666"/>
      <c r="UCN177" s="666"/>
      <c r="UCO177" s="666"/>
      <c r="UCP177" s="666"/>
      <c r="UCQ177" s="666"/>
      <c r="UCR177" s="666"/>
      <c r="UCS177" s="666"/>
      <c r="UCT177" s="666"/>
      <c r="UCU177" s="666"/>
      <c r="UCV177" s="666"/>
      <c r="UCW177" s="666"/>
      <c r="UCX177" s="666"/>
      <c r="UCY177" s="666"/>
      <c r="UCZ177" s="666"/>
      <c r="UDA177" s="666"/>
      <c r="UDB177" s="666"/>
      <c r="UDC177" s="666"/>
      <c r="UDD177" s="666"/>
      <c r="UDE177" s="666"/>
      <c r="UDF177" s="666"/>
      <c r="UDG177" s="666"/>
      <c r="UDH177" s="666"/>
      <c r="UDI177" s="666"/>
      <c r="UDJ177" s="666"/>
      <c r="UDK177" s="666"/>
      <c r="UDL177" s="666"/>
      <c r="UDM177" s="666"/>
      <c r="UDN177" s="666"/>
      <c r="UDO177" s="666"/>
      <c r="UDP177" s="666"/>
      <c r="UDQ177" s="666"/>
      <c r="UDR177" s="666"/>
      <c r="UDS177" s="666"/>
      <c r="UDT177" s="666"/>
      <c r="UDU177" s="666"/>
      <c r="UDV177" s="666"/>
      <c r="UDW177" s="666"/>
      <c r="UDX177" s="666"/>
      <c r="UDY177" s="666"/>
      <c r="UDZ177" s="666"/>
      <c r="UEA177" s="666"/>
      <c r="UEB177" s="666"/>
      <c r="UEC177" s="666"/>
      <c r="UED177" s="666"/>
      <c r="UEE177" s="666"/>
      <c r="UEF177" s="666"/>
      <c r="UEG177" s="666"/>
      <c r="UEH177" s="666"/>
      <c r="UEI177" s="666"/>
      <c r="UEJ177" s="666"/>
      <c r="UEK177" s="666"/>
      <c r="UEL177" s="666"/>
      <c r="UEM177" s="666"/>
      <c r="UEN177" s="666"/>
      <c r="UEO177" s="666"/>
      <c r="UEP177" s="666"/>
      <c r="UEQ177" s="666"/>
      <c r="UER177" s="666"/>
      <c r="UES177" s="666"/>
      <c r="UET177" s="666"/>
      <c r="UEU177" s="666"/>
      <c r="UEV177" s="666"/>
      <c r="UEW177" s="666"/>
      <c r="UEX177" s="666"/>
      <c r="UEY177" s="666"/>
      <c r="UEZ177" s="666"/>
      <c r="UFA177" s="666"/>
      <c r="UFB177" s="666"/>
      <c r="UFC177" s="666"/>
      <c r="UFD177" s="666"/>
      <c r="UFE177" s="666"/>
      <c r="UFF177" s="666"/>
      <c r="UFG177" s="666"/>
      <c r="UFH177" s="666"/>
      <c r="UFI177" s="666"/>
      <c r="UFJ177" s="666"/>
      <c r="UFK177" s="666"/>
      <c r="UFL177" s="666"/>
      <c r="UFM177" s="666"/>
      <c r="UFN177" s="666"/>
      <c r="UFO177" s="666"/>
      <c r="UFP177" s="666"/>
      <c r="UFQ177" s="666"/>
      <c r="UFR177" s="666"/>
      <c r="UFS177" s="666"/>
      <c r="UFT177" s="666"/>
      <c r="UFU177" s="666"/>
      <c r="UFV177" s="666"/>
      <c r="UFW177" s="666"/>
      <c r="UFX177" s="666"/>
      <c r="UFY177" s="666"/>
      <c r="UFZ177" s="666"/>
      <c r="UGA177" s="666"/>
      <c r="UGB177" s="666"/>
      <c r="UGC177" s="666"/>
      <c r="UGD177" s="666"/>
      <c r="UGE177" s="666"/>
      <c r="UGF177" s="666"/>
      <c r="UGG177" s="666"/>
      <c r="UGH177" s="666"/>
      <c r="UGI177" s="666"/>
      <c r="UGJ177" s="666"/>
      <c r="UGK177" s="666"/>
      <c r="UGL177" s="666"/>
      <c r="UGM177" s="666"/>
      <c r="UGN177" s="666"/>
      <c r="UGO177" s="666"/>
      <c r="UGP177" s="666"/>
      <c r="UGQ177" s="666"/>
      <c r="UGR177" s="666"/>
      <c r="UGS177" s="666"/>
      <c r="UGT177" s="666"/>
      <c r="UGU177" s="666"/>
      <c r="UGV177" s="666"/>
      <c r="UGW177" s="666"/>
      <c r="UGX177" s="666"/>
      <c r="UGY177" s="666"/>
      <c r="UGZ177" s="666"/>
      <c r="UHA177" s="666"/>
      <c r="UHB177" s="666"/>
      <c r="UHC177" s="666"/>
      <c r="UHD177" s="666"/>
      <c r="UHE177" s="666"/>
      <c r="UHF177" s="666"/>
      <c r="UHG177" s="666"/>
      <c r="UHH177" s="666"/>
      <c r="UHI177" s="666"/>
      <c r="UHJ177" s="666"/>
      <c r="UHK177" s="666"/>
      <c r="UHL177" s="666"/>
      <c r="UHM177" s="666"/>
      <c r="UHN177" s="666"/>
      <c r="UHO177" s="666"/>
      <c r="UHP177" s="666"/>
      <c r="UHQ177" s="666"/>
      <c r="UHR177" s="666"/>
      <c r="UHS177" s="666"/>
      <c r="UHT177" s="666"/>
      <c r="UHU177" s="666"/>
      <c r="UHV177" s="666"/>
      <c r="UHW177" s="666"/>
      <c r="UHX177" s="666"/>
      <c r="UHY177" s="666"/>
      <c r="UHZ177" s="666"/>
      <c r="UIA177" s="666"/>
      <c r="UIB177" s="666"/>
      <c r="UIC177" s="666"/>
      <c r="UID177" s="666"/>
      <c r="UIE177" s="666"/>
      <c r="UIF177" s="666"/>
      <c r="UIG177" s="666"/>
      <c r="UIH177" s="666"/>
      <c r="UII177" s="666"/>
      <c r="UIJ177" s="666"/>
      <c r="UIK177" s="666"/>
      <c r="UIL177" s="666"/>
      <c r="UIM177" s="666"/>
      <c r="UIN177" s="666"/>
      <c r="UIO177" s="666"/>
      <c r="UIP177" s="666"/>
      <c r="UIQ177" s="666"/>
      <c r="UIR177" s="666"/>
      <c r="UIS177" s="666"/>
      <c r="UIT177" s="666"/>
      <c r="UIU177" s="666"/>
      <c r="UIV177" s="666"/>
      <c r="UIW177" s="666"/>
      <c r="UIX177" s="666"/>
      <c r="UIY177" s="666"/>
      <c r="UIZ177" s="666"/>
      <c r="UJA177" s="666"/>
      <c r="UJB177" s="666"/>
      <c r="UJC177" s="666"/>
      <c r="UJD177" s="666"/>
      <c r="UJE177" s="666"/>
      <c r="UJF177" s="666"/>
      <c r="UJG177" s="666"/>
      <c r="UJH177" s="666"/>
      <c r="UJI177" s="666"/>
      <c r="UJJ177" s="666"/>
      <c r="UJK177" s="666"/>
      <c r="UJL177" s="666"/>
      <c r="UJM177" s="666"/>
      <c r="UJN177" s="666"/>
      <c r="UJO177" s="666"/>
      <c r="UJP177" s="666"/>
      <c r="UJQ177" s="666"/>
      <c r="UJR177" s="666"/>
      <c r="UJS177" s="666"/>
      <c r="UJT177" s="666"/>
      <c r="UJU177" s="666"/>
      <c r="UJV177" s="666"/>
      <c r="UJW177" s="666"/>
      <c r="UJX177" s="666"/>
      <c r="UJY177" s="666"/>
      <c r="UJZ177" s="666"/>
      <c r="UKA177" s="666"/>
      <c r="UKB177" s="666"/>
      <c r="UKC177" s="666"/>
      <c r="UKD177" s="666"/>
      <c r="UKE177" s="666"/>
      <c r="UKF177" s="666"/>
      <c r="UKG177" s="666"/>
      <c r="UKH177" s="666"/>
      <c r="UKI177" s="666"/>
      <c r="UKJ177" s="666"/>
      <c r="UKK177" s="666"/>
      <c r="UKL177" s="666"/>
      <c r="UKM177" s="666"/>
      <c r="UKN177" s="666"/>
      <c r="UKO177" s="666"/>
      <c r="UKP177" s="666"/>
      <c r="UKQ177" s="666"/>
      <c r="UKR177" s="666"/>
      <c r="UKS177" s="666"/>
      <c r="UKT177" s="666"/>
      <c r="UKU177" s="666"/>
      <c r="UKV177" s="666"/>
      <c r="UKW177" s="666"/>
      <c r="UKX177" s="666"/>
      <c r="UKY177" s="666"/>
      <c r="UKZ177" s="666"/>
      <c r="ULA177" s="666"/>
      <c r="ULB177" s="666"/>
      <c r="ULC177" s="666"/>
      <c r="ULD177" s="666"/>
      <c r="ULE177" s="666"/>
      <c r="ULF177" s="666"/>
      <c r="ULG177" s="666"/>
      <c r="ULH177" s="666"/>
      <c r="ULI177" s="666"/>
      <c r="ULJ177" s="666"/>
      <c r="ULK177" s="666"/>
      <c r="ULL177" s="666"/>
      <c r="ULM177" s="666"/>
      <c r="ULN177" s="666"/>
      <c r="ULO177" s="666"/>
      <c r="ULP177" s="666"/>
      <c r="ULQ177" s="666"/>
      <c r="ULR177" s="666"/>
      <c r="ULS177" s="666"/>
      <c r="ULT177" s="666"/>
      <c r="ULU177" s="666"/>
      <c r="ULV177" s="666"/>
      <c r="ULW177" s="666"/>
      <c r="ULX177" s="666"/>
      <c r="ULY177" s="666"/>
      <c r="ULZ177" s="666"/>
      <c r="UMA177" s="666"/>
      <c r="UMB177" s="666"/>
      <c r="UMC177" s="666"/>
      <c r="UMD177" s="666"/>
      <c r="UME177" s="666"/>
      <c r="UMF177" s="666"/>
      <c r="UMG177" s="666"/>
      <c r="UMH177" s="666"/>
      <c r="UMI177" s="666"/>
      <c r="UMJ177" s="666"/>
      <c r="UMK177" s="666"/>
      <c r="UML177" s="666"/>
      <c r="UMM177" s="666"/>
      <c r="UMN177" s="666"/>
      <c r="UMO177" s="666"/>
      <c r="UMP177" s="666"/>
      <c r="UMQ177" s="666"/>
      <c r="UMR177" s="666"/>
      <c r="UMS177" s="666"/>
      <c r="UMT177" s="666"/>
      <c r="UMU177" s="666"/>
      <c r="UMV177" s="666"/>
      <c r="UMW177" s="666"/>
      <c r="UMX177" s="666"/>
      <c r="UMY177" s="666"/>
      <c r="UMZ177" s="666"/>
      <c r="UNA177" s="666"/>
      <c r="UNB177" s="666"/>
      <c r="UNC177" s="666"/>
      <c r="UND177" s="666"/>
      <c r="UNE177" s="666"/>
      <c r="UNF177" s="666"/>
      <c r="UNG177" s="666"/>
      <c r="UNH177" s="666"/>
      <c r="UNI177" s="666"/>
      <c r="UNJ177" s="666"/>
      <c r="UNK177" s="666"/>
      <c r="UNL177" s="666"/>
      <c r="UNM177" s="666"/>
      <c r="UNN177" s="666"/>
      <c r="UNO177" s="666"/>
      <c r="UNP177" s="666"/>
      <c r="UNQ177" s="666"/>
      <c r="UNR177" s="666"/>
      <c r="UNS177" s="666"/>
      <c r="UNT177" s="666"/>
      <c r="UNU177" s="666"/>
      <c r="UNV177" s="666"/>
      <c r="UNW177" s="666"/>
      <c r="UNX177" s="666"/>
      <c r="UNY177" s="666"/>
      <c r="UNZ177" s="666"/>
      <c r="UOA177" s="666"/>
      <c r="UOB177" s="666"/>
      <c r="UOC177" s="666"/>
      <c r="UOD177" s="666"/>
      <c r="UOE177" s="666"/>
      <c r="UOF177" s="666"/>
      <c r="UOG177" s="666"/>
      <c r="UOH177" s="666"/>
      <c r="UOI177" s="666"/>
      <c r="UOJ177" s="666"/>
      <c r="UOK177" s="666"/>
      <c r="UOL177" s="666"/>
      <c r="UOM177" s="666"/>
      <c r="UON177" s="666"/>
      <c r="UOO177" s="666"/>
      <c r="UOP177" s="666"/>
      <c r="UOQ177" s="666"/>
      <c r="UOR177" s="666"/>
      <c r="UOS177" s="666"/>
      <c r="UOT177" s="666"/>
      <c r="UOU177" s="666"/>
      <c r="UOV177" s="666"/>
      <c r="UOW177" s="666"/>
      <c r="UOX177" s="666"/>
      <c r="UOY177" s="666"/>
      <c r="UOZ177" s="666"/>
      <c r="UPA177" s="666"/>
      <c r="UPB177" s="666"/>
      <c r="UPC177" s="666"/>
      <c r="UPD177" s="666"/>
      <c r="UPE177" s="666"/>
      <c r="UPF177" s="666"/>
      <c r="UPG177" s="666"/>
      <c r="UPH177" s="666"/>
      <c r="UPI177" s="666"/>
      <c r="UPJ177" s="666"/>
      <c r="UPK177" s="666"/>
      <c r="UPL177" s="666"/>
      <c r="UPM177" s="666"/>
      <c r="UPN177" s="666"/>
      <c r="UPO177" s="666"/>
      <c r="UPP177" s="666"/>
      <c r="UPQ177" s="666"/>
      <c r="UPR177" s="666"/>
      <c r="UPS177" s="666"/>
      <c r="UPT177" s="666"/>
      <c r="UPU177" s="666"/>
      <c r="UPV177" s="666"/>
      <c r="UPW177" s="666"/>
      <c r="UPX177" s="666"/>
      <c r="UPY177" s="666"/>
      <c r="UPZ177" s="666"/>
      <c r="UQA177" s="666"/>
      <c r="UQB177" s="666"/>
      <c r="UQC177" s="666"/>
      <c r="UQD177" s="666"/>
      <c r="UQE177" s="666"/>
      <c r="UQF177" s="666"/>
      <c r="UQG177" s="666"/>
      <c r="UQH177" s="666"/>
      <c r="UQI177" s="666"/>
      <c r="UQJ177" s="666"/>
      <c r="UQK177" s="666"/>
      <c r="UQL177" s="666"/>
      <c r="UQM177" s="666"/>
      <c r="UQN177" s="666"/>
      <c r="UQO177" s="666"/>
      <c r="UQP177" s="666"/>
      <c r="UQQ177" s="666"/>
      <c r="UQR177" s="666"/>
      <c r="UQS177" s="666"/>
      <c r="UQT177" s="666"/>
      <c r="UQU177" s="666"/>
      <c r="UQV177" s="666"/>
      <c r="UQW177" s="666"/>
      <c r="UQX177" s="666"/>
      <c r="UQY177" s="666"/>
      <c r="UQZ177" s="666"/>
      <c r="URA177" s="666"/>
      <c r="URB177" s="666"/>
      <c r="URC177" s="666"/>
      <c r="URD177" s="666"/>
      <c r="URE177" s="666"/>
      <c r="URF177" s="666"/>
      <c r="URG177" s="666"/>
      <c r="URH177" s="666"/>
      <c r="URI177" s="666"/>
      <c r="URJ177" s="666"/>
      <c r="URK177" s="666"/>
      <c r="URL177" s="666"/>
      <c r="URM177" s="666"/>
      <c r="URN177" s="666"/>
      <c r="URO177" s="666"/>
      <c r="URP177" s="666"/>
      <c r="URQ177" s="666"/>
      <c r="URR177" s="666"/>
      <c r="URS177" s="666"/>
      <c r="URT177" s="666"/>
      <c r="URU177" s="666"/>
      <c r="URV177" s="666"/>
      <c r="URW177" s="666"/>
      <c r="URX177" s="666"/>
      <c r="URY177" s="666"/>
      <c r="URZ177" s="666"/>
      <c r="USA177" s="666"/>
      <c r="USB177" s="666"/>
      <c r="USC177" s="666"/>
      <c r="USD177" s="666"/>
      <c r="USE177" s="666"/>
      <c r="USF177" s="666"/>
      <c r="USG177" s="666"/>
      <c r="USH177" s="666"/>
      <c r="USI177" s="666"/>
      <c r="USJ177" s="666"/>
      <c r="USK177" s="666"/>
      <c r="USL177" s="666"/>
      <c r="USM177" s="666"/>
      <c r="USN177" s="666"/>
      <c r="USO177" s="666"/>
      <c r="USP177" s="666"/>
      <c r="USQ177" s="666"/>
      <c r="USR177" s="666"/>
      <c r="USS177" s="666"/>
      <c r="UST177" s="666"/>
      <c r="USU177" s="666"/>
      <c r="USV177" s="666"/>
      <c r="USW177" s="666"/>
      <c r="USX177" s="666"/>
      <c r="USY177" s="666"/>
      <c r="USZ177" s="666"/>
      <c r="UTA177" s="666"/>
      <c r="UTB177" s="666"/>
      <c r="UTC177" s="666"/>
      <c r="UTD177" s="666"/>
      <c r="UTE177" s="666"/>
      <c r="UTF177" s="666"/>
      <c r="UTG177" s="666"/>
      <c r="UTH177" s="666"/>
      <c r="UTI177" s="666"/>
      <c r="UTJ177" s="666"/>
      <c r="UTK177" s="666"/>
      <c r="UTL177" s="666"/>
      <c r="UTM177" s="666"/>
      <c r="UTN177" s="666"/>
      <c r="UTO177" s="666"/>
      <c r="UTP177" s="666"/>
      <c r="UTQ177" s="666"/>
      <c r="UTR177" s="666"/>
      <c r="UTS177" s="666"/>
      <c r="UTT177" s="666"/>
      <c r="UTU177" s="666"/>
      <c r="UTV177" s="666"/>
      <c r="UTW177" s="666"/>
      <c r="UTX177" s="666"/>
      <c r="UTY177" s="666"/>
      <c r="UTZ177" s="666"/>
      <c r="UUA177" s="666"/>
      <c r="UUB177" s="666"/>
      <c r="UUC177" s="666"/>
      <c r="UUD177" s="666"/>
      <c r="UUE177" s="666"/>
      <c r="UUF177" s="666"/>
      <c r="UUG177" s="666"/>
      <c r="UUH177" s="666"/>
      <c r="UUI177" s="666"/>
      <c r="UUJ177" s="666"/>
      <c r="UUK177" s="666"/>
      <c r="UUL177" s="666"/>
      <c r="UUM177" s="666"/>
      <c r="UUN177" s="666"/>
      <c r="UUO177" s="666"/>
      <c r="UUP177" s="666"/>
      <c r="UUQ177" s="666"/>
      <c r="UUR177" s="666"/>
      <c r="UUS177" s="666"/>
      <c r="UUT177" s="666"/>
      <c r="UUU177" s="666"/>
      <c r="UUV177" s="666"/>
      <c r="UUW177" s="666"/>
      <c r="UUX177" s="666"/>
      <c r="UUY177" s="666"/>
      <c r="UUZ177" s="666"/>
      <c r="UVA177" s="666"/>
      <c r="UVB177" s="666"/>
      <c r="UVC177" s="666"/>
      <c r="UVD177" s="666"/>
      <c r="UVE177" s="666"/>
      <c r="UVF177" s="666"/>
      <c r="UVG177" s="666"/>
      <c r="UVH177" s="666"/>
      <c r="UVI177" s="666"/>
      <c r="UVJ177" s="666"/>
      <c r="UVK177" s="666"/>
      <c r="UVL177" s="666"/>
      <c r="UVM177" s="666"/>
      <c r="UVN177" s="666"/>
      <c r="UVO177" s="666"/>
      <c r="UVP177" s="666"/>
      <c r="UVQ177" s="666"/>
      <c r="UVR177" s="666"/>
      <c r="UVS177" s="666"/>
      <c r="UVT177" s="666"/>
      <c r="UVU177" s="666"/>
      <c r="UVV177" s="666"/>
      <c r="UVW177" s="666"/>
      <c r="UVX177" s="666"/>
      <c r="UVY177" s="666"/>
      <c r="UVZ177" s="666"/>
      <c r="UWA177" s="666"/>
      <c r="UWB177" s="666"/>
      <c r="UWC177" s="666"/>
      <c r="UWD177" s="666"/>
      <c r="UWE177" s="666"/>
      <c r="UWF177" s="666"/>
      <c r="UWG177" s="666"/>
      <c r="UWH177" s="666"/>
      <c r="UWI177" s="666"/>
      <c r="UWJ177" s="666"/>
      <c r="UWK177" s="666"/>
      <c r="UWL177" s="666"/>
      <c r="UWM177" s="666"/>
      <c r="UWN177" s="666"/>
      <c r="UWO177" s="666"/>
      <c r="UWP177" s="666"/>
      <c r="UWQ177" s="666"/>
      <c r="UWR177" s="666"/>
      <c r="UWS177" s="666"/>
      <c r="UWT177" s="666"/>
      <c r="UWU177" s="666"/>
      <c r="UWV177" s="666"/>
      <c r="UWW177" s="666"/>
      <c r="UWX177" s="666"/>
      <c r="UWY177" s="666"/>
      <c r="UWZ177" s="666"/>
      <c r="UXA177" s="666"/>
      <c r="UXB177" s="666"/>
      <c r="UXC177" s="666"/>
      <c r="UXD177" s="666"/>
      <c r="UXE177" s="666"/>
      <c r="UXF177" s="666"/>
      <c r="UXG177" s="666"/>
      <c r="UXH177" s="666"/>
      <c r="UXI177" s="666"/>
      <c r="UXJ177" s="666"/>
      <c r="UXK177" s="666"/>
      <c r="UXL177" s="666"/>
      <c r="UXM177" s="666"/>
      <c r="UXN177" s="666"/>
      <c r="UXO177" s="666"/>
      <c r="UXP177" s="666"/>
      <c r="UXQ177" s="666"/>
      <c r="UXR177" s="666"/>
      <c r="UXS177" s="666"/>
      <c r="UXT177" s="666"/>
      <c r="UXU177" s="666"/>
      <c r="UXV177" s="666"/>
      <c r="UXW177" s="666"/>
      <c r="UXX177" s="666"/>
      <c r="UXY177" s="666"/>
      <c r="UXZ177" s="666"/>
      <c r="UYA177" s="666"/>
      <c r="UYB177" s="666"/>
      <c r="UYC177" s="666"/>
      <c r="UYD177" s="666"/>
      <c r="UYE177" s="666"/>
      <c r="UYF177" s="666"/>
      <c r="UYG177" s="666"/>
      <c r="UYH177" s="666"/>
      <c r="UYI177" s="666"/>
      <c r="UYJ177" s="666"/>
      <c r="UYK177" s="666"/>
      <c r="UYL177" s="666"/>
      <c r="UYM177" s="666"/>
      <c r="UYN177" s="666"/>
      <c r="UYO177" s="666"/>
      <c r="UYP177" s="666"/>
      <c r="UYQ177" s="666"/>
      <c r="UYR177" s="666"/>
      <c r="UYS177" s="666"/>
      <c r="UYT177" s="666"/>
      <c r="UYU177" s="666"/>
      <c r="UYV177" s="666"/>
      <c r="UYW177" s="666"/>
      <c r="UYX177" s="666"/>
      <c r="UYY177" s="666"/>
      <c r="UYZ177" s="666"/>
      <c r="UZA177" s="666"/>
      <c r="UZB177" s="666"/>
      <c r="UZC177" s="666"/>
      <c r="UZD177" s="666"/>
      <c r="UZE177" s="666"/>
      <c r="UZF177" s="666"/>
      <c r="UZG177" s="666"/>
      <c r="UZH177" s="666"/>
      <c r="UZI177" s="666"/>
      <c r="UZJ177" s="666"/>
      <c r="UZK177" s="666"/>
      <c r="UZL177" s="666"/>
      <c r="UZM177" s="666"/>
      <c r="UZN177" s="666"/>
      <c r="UZO177" s="666"/>
      <c r="UZP177" s="666"/>
      <c r="UZQ177" s="666"/>
      <c r="UZR177" s="666"/>
      <c r="UZS177" s="666"/>
      <c r="UZT177" s="666"/>
      <c r="UZU177" s="666"/>
      <c r="UZV177" s="666"/>
      <c r="UZW177" s="666"/>
      <c r="UZX177" s="666"/>
      <c r="UZY177" s="666"/>
      <c r="UZZ177" s="666"/>
      <c r="VAA177" s="666"/>
      <c r="VAB177" s="666"/>
      <c r="VAC177" s="666"/>
      <c r="VAD177" s="666"/>
      <c r="VAE177" s="666"/>
      <c r="VAF177" s="666"/>
      <c r="VAG177" s="666"/>
      <c r="VAH177" s="666"/>
      <c r="VAI177" s="666"/>
      <c r="VAJ177" s="666"/>
      <c r="VAK177" s="666"/>
      <c r="VAL177" s="666"/>
      <c r="VAM177" s="666"/>
      <c r="VAN177" s="666"/>
      <c r="VAO177" s="666"/>
      <c r="VAP177" s="666"/>
      <c r="VAQ177" s="666"/>
      <c r="VAR177" s="666"/>
      <c r="VAS177" s="666"/>
      <c r="VAT177" s="666"/>
      <c r="VAU177" s="666"/>
      <c r="VAV177" s="666"/>
      <c r="VAW177" s="666"/>
      <c r="VAX177" s="666"/>
      <c r="VAY177" s="666"/>
      <c r="VAZ177" s="666"/>
      <c r="VBA177" s="666"/>
      <c r="VBB177" s="666"/>
      <c r="VBC177" s="666"/>
      <c r="VBD177" s="666"/>
      <c r="VBE177" s="666"/>
      <c r="VBF177" s="666"/>
      <c r="VBG177" s="666"/>
      <c r="VBH177" s="666"/>
      <c r="VBI177" s="666"/>
      <c r="VBJ177" s="666"/>
      <c r="VBK177" s="666"/>
      <c r="VBL177" s="666"/>
      <c r="VBM177" s="666"/>
      <c r="VBN177" s="666"/>
      <c r="VBO177" s="666"/>
      <c r="VBP177" s="666"/>
      <c r="VBQ177" s="666"/>
      <c r="VBR177" s="666"/>
      <c r="VBS177" s="666"/>
      <c r="VBT177" s="666"/>
      <c r="VBU177" s="666"/>
      <c r="VBV177" s="666"/>
      <c r="VBW177" s="666"/>
      <c r="VBX177" s="666"/>
      <c r="VBY177" s="666"/>
      <c r="VBZ177" s="666"/>
      <c r="VCA177" s="666"/>
      <c r="VCB177" s="666"/>
      <c r="VCC177" s="666"/>
      <c r="VCD177" s="666"/>
      <c r="VCE177" s="666"/>
      <c r="VCF177" s="666"/>
      <c r="VCG177" s="666"/>
      <c r="VCH177" s="666"/>
      <c r="VCI177" s="666"/>
      <c r="VCJ177" s="666"/>
      <c r="VCK177" s="666"/>
      <c r="VCL177" s="666"/>
      <c r="VCM177" s="666"/>
      <c r="VCN177" s="666"/>
      <c r="VCO177" s="666"/>
      <c r="VCP177" s="666"/>
      <c r="VCQ177" s="666"/>
      <c r="VCR177" s="666"/>
      <c r="VCS177" s="666"/>
      <c r="VCT177" s="666"/>
      <c r="VCU177" s="666"/>
      <c r="VCV177" s="666"/>
      <c r="VCW177" s="666"/>
      <c r="VCX177" s="666"/>
      <c r="VCY177" s="666"/>
      <c r="VCZ177" s="666"/>
      <c r="VDA177" s="666"/>
      <c r="VDB177" s="666"/>
      <c r="VDC177" s="666"/>
      <c r="VDD177" s="666"/>
      <c r="VDE177" s="666"/>
      <c r="VDF177" s="666"/>
      <c r="VDG177" s="666"/>
      <c r="VDH177" s="666"/>
      <c r="VDI177" s="666"/>
      <c r="VDJ177" s="666"/>
      <c r="VDK177" s="666"/>
      <c r="VDL177" s="666"/>
      <c r="VDM177" s="666"/>
      <c r="VDN177" s="666"/>
      <c r="VDO177" s="666"/>
      <c r="VDP177" s="666"/>
      <c r="VDQ177" s="666"/>
      <c r="VDR177" s="666"/>
      <c r="VDS177" s="666"/>
      <c r="VDT177" s="666"/>
      <c r="VDU177" s="666"/>
      <c r="VDV177" s="666"/>
      <c r="VDW177" s="666"/>
      <c r="VDX177" s="666"/>
      <c r="VDY177" s="666"/>
      <c r="VDZ177" s="666"/>
      <c r="VEA177" s="666"/>
      <c r="VEB177" s="666"/>
      <c r="VEC177" s="666"/>
      <c r="VED177" s="666"/>
      <c r="VEE177" s="666"/>
      <c r="VEF177" s="666"/>
      <c r="VEG177" s="666"/>
      <c r="VEH177" s="666"/>
      <c r="VEI177" s="666"/>
      <c r="VEJ177" s="666"/>
      <c r="VEK177" s="666"/>
      <c r="VEL177" s="666"/>
      <c r="VEM177" s="666"/>
      <c r="VEN177" s="666"/>
      <c r="VEO177" s="666"/>
      <c r="VEP177" s="666"/>
      <c r="VEQ177" s="666"/>
      <c r="VER177" s="666"/>
      <c r="VES177" s="666"/>
      <c r="VET177" s="666"/>
      <c r="VEU177" s="666"/>
      <c r="VEV177" s="666"/>
      <c r="VEW177" s="666"/>
      <c r="VEX177" s="666"/>
      <c r="VEY177" s="666"/>
      <c r="VEZ177" s="666"/>
      <c r="VFA177" s="666"/>
      <c r="VFB177" s="666"/>
      <c r="VFC177" s="666"/>
      <c r="VFD177" s="666"/>
      <c r="VFE177" s="666"/>
      <c r="VFF177" s="666"/>
      <c r="VFG177" s="666"/>
      <c r="VFH177" s="666"/>
      <c r="VFI177" s="666"/>
      <c r="VFJ177" s="666"/>
      <c r="VFK177" s="666"/>
      <c r="VFL177" s="666"/>
      <c r="VFM177" s="666"/>
      <c r="VFN177" s="666"/>
      <c r="VFO177" s="666"/>
      <c r="VFP177" s="666"/>
      <c r="VFQ177" s="666"/>
      <c r="VFR177" s="666"/>
      <c r="VFS177" s="666"/>
      <c r="VFT177" s="666"/>
      <c r="VFU177" s="666"/>
      <c r="VFV177" s="666"/>
      <c r="VFW177" s="666"/>
      <c r="VFX177" s="666"/>
      <c r="VFY177" s="666"/>
      <c r="VFZ177" s="666"/>
      <c r="VGA177" s="666"/>
      <c r="VGB177" s="666"/>
      <c r="VGC177" s="666"/>
      <c r="VGD177" s="666"/>
      <c r="VGE177" s="666"/>
      <c r="VGF177" s="666"/>
      <c r="VGG177" s="666"/>
      <c r="VGH177" s="666"/>
      <c r="VGI177" s="666"/>
      <c r="VGJ177" s="666"/>
      <c r="VGK177" s="666"/>
      <c r="VGL177" s="666"/>
      <c r="VGM177" s="666"/>
      <c r="VGN177" s="666"/>
      <c r="VGO177" s="666"/>
      <c r="VGP177" s="666"/>
      <c r="VGQ177" s="666"/>
      <c r="VGR177" s="666"/>
      <c r="VGS177" s="666"/>
      <c r="VGT177" s="666"/>
      <c r="VGU177" s="666"/>
      <c r="VGV177" s="666"/>
      <c r="VGW177" s="666"/>
      <c r="VGX177" s="666"/>
      <c r="VGY177" s="666"/>
      <c r="VGZ177" s="666"/>
      <c r="VHA177" s="666"/>
      <c r="VHB177" s="666"/>
      <c r="VHC177" s="666"/>
      <c r="VHD177" s="666"/>
      <c r="VHE177" s="666"/>
      <c r="VHF177" s="666"/>
      <c r="VHG177" s="666"/>
      <c r="VHH177" s="666"/>
      <c r="VHI177" s="666"/>
      <c r="VHJ177" s="666"/>
      <c r="VHK177" s="666"/>
      <c r="VHL177" s="666"/>
      <c r="VHM177" s="666"/>
      <c r="VHN177" s="666"/>
      <c r="VHO177" s="666"/>
      <c r="VHP177" s="666"/>
      <c r="VHQ177" s="666"/>
      <c r="VHR177" s="666"/>
      <c r="VHS177" s="666"/>
      <c r="VHT177" s="666"/>
      <c r="VHU177" s="666"/>
      <c r="VHV177" s="666"/>
      <c r="VHW177" s="666"/>
      <c r="VHX177" s="666"/>
      <c r="VHY177" s="666"/>
      <c r="VHZ177" s="666"/>
      <c r="VIA177" s="666"/>
      <c r="VIB177" s="666"/>
      <c r="VIC177" s="666"/>
      <c r="VID177" s="666"/>
      <c r="VIE177" s="666"/>
      <c r="VIF177" s="666"/>
      <c r="VIG177" s="666"/>
      <c r="VIH177" s="666"/>
      <c r="VII177" s="666"/>
      <c r="VIJ177" s="666"/>
      <c r="VIK177" s="666"/>
      <c r="VIL177" s="666"/>
      <c r="VIM177" s="666"/>
      <c r="VIN177" s="666"/>
      <c r="VIO177" s="666"/>
      <c r="VIP177" s="666"/>
      <c r="VIQ177" s="666"/>
      <c r="VIR177" s="666"/>
      <c r="VIS177" s="666"/>
      <c r="VIT177" s="666"/>
      <c r="VIU177" s="666"/>
      <c r="VIV177" s="666"/>
      <c r="VIW177" s="666"/>
      <c r="VIX177" s="666"/>
      <c r="VIY177" s="666"/>
      <c r="VIZ177" s="666"/>
      <c r="VJA177" s="666"/>
      <c r="VJB177" s="666"/>
      <c r="VJC177" s="666"/>
      <c r="VJD177" s="666"/>
      <c r="VJE177" s="666"/>
      <c r="VJF177" s="666"/>
      <c r="VJG177" s="666"/>
      <c r="VJH177" s="666"/>
      <c r="VJI177" s="666"/>
      <c r="VJJ177" s="666"/>
      <c r="VJK177" s="666"/>
      <c r="VJL177" s="666"/>
      <c r="VJM177" s="666"/>
      <c r="VJN177" s="666"/>
      <c r="VJO177" s="666"/>
      <c r="VJP177" s="666"/>
      <c r="VJQ177" s="666"/>
      <c r="VJR177" s="666"/>
      <c r="VJS177" s="666"/>
      <c r="VJT177" s="666"/>
      <c r="VJU177" s="666"/>
      <c r="VJV177" s="666"/>
      <c r="VJW177" s="666"/>
      <c r="VJX177" s="666"/>
      <c r="VJY177" s="666"/>
      <c r="VJZ177" s="666"/>
      <c r="VKA177" s="666"/>
      <c r="VKB177" s="666"/>
      <c r="VKC177" s="666"/>
      <c r="VKD177" s="666"/>
      <c r="VKE177" s="666"/>
      <c r="VKF177" s="666"/>
      <c r="VKG177" s="666"/>
      <c r="VKH177" s="666"/>
      <c r="VKI177" s="666"/>
      <c r="VKJ177" s="666"/>
      <c r="VKK177" s="666"/>
      <c r="VKL177" s="666"/>
      <c r="VKM177" s="666"/>
      <c r="VKN177" s="666"/>
      <c r="VKO177" s="666"/>
      <c r="VKP177" s="666"/>
      <c r="VKQ177" s="666"/>
      <c r="VKR177" s="666"/>
      <c r="VKS177" s="666"/>
      <c r="VKT177" s="666"/>
      <c r="VKU177" s="666"/>
      <c r="VKV177" s="666"/>
      <c r="VKW177" s="666"/>
      <c r="VKX177" s="666"/>
      <c r="VKY177" s="666"/>
      <c r="VKZ177" s="666"/>
      <c r="VLA177" s="666"/>
      <c r="VLB177" s="666"/>
      <c r="VLC177" s="666"/>
      <c r="VLD177" s="666"/>
      <c r="VLE177" s="666"/>
      <c r="VLF177" s="666"/>
      <c r="VLG177" s="666"/>
      <c r="VLH177" s="666"/>
      <c r="VLI177" s="666"/>
      <c r="VLJ177" s="666"/>
      <c r="VLK177" s="666"/>
      <c r="VLL177" s="666"/>
      <c r="VLM177" s="666"/>
      <c r="VLN177" s="666"/>
      <c r="VLO177" s="666"/>
      <c r="VLP177" s="666"/>
      <c r="VLQ177" s="666"/>
      <c r="VLR177" s="666"/>
      <c r="VLS177" s="666"/>
      <c r="VLT177" s="666"/>
      <c r="VLU177" s="666"/>
      <c r="VLV177" s="666"/>
      <c r="VLW177" s="666"/>
      <c r="VLX177" s="666"/>
      <c r="VLY177" s="666"/>
      <c r="VLZ177" s="666"/>
      <c r="VMA177" s="666"/>
      <c r="VMB177" s="666"/>
      <c r="VMC177" s="666"/>
      <c r="VMD177" s="666"/>
      <c r="VME177" s="666"/>
      <c r="VMF177" s="666"/>
      <c r="VMG177" s="666"/>
      <c r="VMH177" s="666"/>
      <c r="VMI177" s="666"/>
      <c r="VMJ177" s="666"/>
      <c r="VMK177" s="666"/>
      <c r="VML177" s="666"/>
      <c r="VMM177" s="666"/>
      <c r="VMN177" s="666"/>
      <c r="VMO177" s="666"/>
      <c r="VMP177" s="666"/>
      <c r="VMQ177" s="666"/>
      <c r="VMR177" s="666"/>
      <c r="VMS177" s="666"/>
      <c r="VMT177" s="666"/>
      <c r="VMU177" s="666"/>
      <c r="VMV177" s="666"/>
      <c r="VMW177" s="666"/>
      <c r="VMX177" s="666"/>
      <c r="VMY177" s="666"/>
      <c r="VMZ177" s="666"/>
      <c r="VNA177" s="666"/>
      <c r="VNB177" s="666"/>
      <c r="VNC177" s="666"/>
      <c r="VND177" s="666"/>
      <c r="VNE177" s="666"/>
      <c r="VNF177" s="666"/>
      <c r="VNG177" s="666"/>
      <c r="VNH177" s="666"/>
      <c r="VNI177" s="666"/>
      <c r="VNJ177" s="666"/>
      <c r="VNK177" s="666"/>
      <c r="VNL177" s="666"/>
      <c r="VNM177" s="666"/>
      <c r="VNN177" s="666"/>
      <c r="VNO177" s="666"/>
      <c r="VNP177" s="666"/>
      <c r="VNQ177" s="666"/>
      <c r="VNR177" s="666"/>
      <c r="VNS177" s="666"/>
      <c r="VNT177" s="666"/>
      <c r="VNU177" s="666"/>
      <c r="VNV177" s="666"/>
      <c r="VNW177" s="666"/>
      <c r="VNX177" s="666"/>
      <c r="VNY177" s="666"/>
      <c r="VNZ177" s="666"/>
      <c r="VOA177" s="666"/>
      <c r="VOB177" s="666"/>
      <c r="VOC177" s="666"/>
      <c r="VOD177" s="666"/>
      <c r="VOE177" s="666"/>
      <c r="VOF177" s="666"/>
      <c r="VOG177" s="666"/>
      <c r="VOH177" s="666"/>
      <c r="VOI177" s="666"/>
      <c r="VOJ177" s="666"/>
      <c r="VOK177" s="666"/>
      <c r="VOL177" s="666"/>
      <c r="VOM177" s="666"/>
      <c r="VON177" s="666"/>
      <c r="VOO177" s="666"/>
      <c r="VOP177" s="666"/>
      <c r="VOQ177" s="666"/>
      <c r="VOR177" s="666"/>
      <c r="VOS177" s="666"/>
      <c r="VOT177" s="666"/>
      <c r="VOU177" s="666"/>
      <c r="VOV177" s="666"/>
      <c r="VOW177" s="666"/>
      <c r="VOX177" s="666"/>
      <c r="VOY177" s="666"/>
      <c r="VOZ177" s="666"/>
      <c r="VPA177" s="666"/>
      <c r="VPB177" s="666"/>
      <c r="VPC177" s="666"/>
      <c r="VPD177" s="666"/>
      <c r="VPE177" s="666"/>
      <c r="VPF177" s="666"/>
      <c r="VPG177" s="666"/>
      <c r="VPH177" s="666"/>
      <c r="VPI177" s="666"/>
      <c r="VPJ177" s="666"/>
      <c r="VPK177" s="666"/>
      <c r="VPL177" s="666"/>
      <c r="VPM177" s="666"/>
      <c r="VPN177" s="666"/>
      <c r="VPO177" s="666"/>
      <c r="VPP177" s="666"/>
      <c r="VPQ177" s="666"/>
      <c r="VPR177" s="666"/>
      <c r="VPS177" s="666"/>
      <c r="VPT177" s="666"/>
      <c r="VPU177" s="666"/>
      <c r="VPV177" s="666"/>
      <c r="VPW177" s="666"/>
      <c r="VPX177" s="666"/>
      <c r="VPY177" s="666"/>
      <c r="VPZ177" s="666"/>
      <c r="VQA177" s="666"/>
      <c r="VQB177" s="666"/>
      <c r="VQC177" s="666"/>
      <c r="VQD177" s="666"/>
      <c r="VQE177" s="666"/>
      <c r="VQF177" s="666"/>
      <c r="VQG177" s="666"/>
      <c r="VQH177" s="666"/>
      <c r="VQI177" s="666"/>
      <c r="VQJ177" s="666"/>
      <c r="VQK177" s="666"/>
      <c r="VQL177" s="666"/>
      <c r="VQM177" s="666"/>
      <c r="VQN177" s="666"/>
      <c r="VQO177" s="666"/>
      <c r="VQP177" s="666"/>
      <c r="VQQ177" s="666"/>
      <c r="VQR177" s="666"/>
      <c r="VQS177" s="666"/>
      <c r="VQT177" s="666"/>
      <c r="VQU177" s="666"/>
      <c r="VQV177" s="666"/>
      <c r="VQW177" s="666"/>
      <c r="VQX177" s="666"/>
      <c r="VQY177" s="666"/>
      <c r="VQZ177" s="666"/>
      <c r="VRA177" s="666"/>
      <c r="VRB177" s="666"/>
      <c r="VRC177" s="666"/>
      <c r="VRD177" s="666"/>
      <c r="VRE177" s="666"/>
      <c r="VRF177" s="666"/>
      <c r="VRG177" s="666"/>
      <c r="VRH177" s="666"/>
      <c r="VRI177" s="666"/>
      <c r="VRJ177" s="666"/>
      <c r="VRK177" s="666"/>
      <c r="VRL177" s="666"/>
      <c r="VRM177" s="666"/>
      <c r="VRN177" s="666"/>
      <c r="VRO177" s="666"/>
      <c r="VRP177" s="666"/>
      <c r="VRQ177" s="666"/>
      <c r="VRR177" s="666"/>
      <c r="VRS177" s="666"/>
      <c r="VRT177" s="666"/>
      <c r="VRU177" s="666"/>
      <c r="VRV177" s="666"/>
      <c r="VRW177" s="666"/>
      <c r="VRX177" s="666"/>
      <c r="VRY177" s="666"/>
      <c r="VRZ177" s="666"/>
      <c r="VSA177" s="666"/>
      <c r="VSB177" s="666"/>
      <c r="VSC177" s="666"/>
      <c r="VSD177" s="666"/>
      <c r="VSE177" s="666"/>
      <c r="VSF177" s="666"/>
      <c r="VSG177" s="666"/>
      <c r="VSH177" s="666"/>
      <c r="VSI177" s="666"/>
      <c r="VSJ177" s="666"/>
      <c r="VSK177" s="666"/>
      <c r="VSL177" s="666"/>
      <c r="VSM177" s="666"/>
      <c r="VSN177" s="666"/>
      <c r="VSO177" s="666"/>
      <c r="VSP177" s="666"/>
      <c r="VSQ177" s="666"/>
      <c r="VSR177" s="666"/>
      <c r="VSS177" s="666"/>
      <c r="VST177" s="666"/>
      <c r="VSU177" s="666"/>
      <c r="VSV177" s="666"/>
      <c r="VSW177" s="666"/>
      <c r="VSX177" s="666"/>
      <c r="VSY177" s="666"/>
      <c r="VSZ177" s="666"/>
      <c r="VTA177" s="666"/>
      <c r="VTB177" s="666"/>
      <c r="VTC177" s="666"/>
      <c r="VTD177" s="666"/>
      <c r="VTE177" s="666"/>
      <c r="VTF177" s="666"/>
      <c r="VTG177" s="666"/>
      <c r="VTH177" s="666"/>
      <c r="VTI177" s="666"/>
      <c r="VTJ177" s="666"/>
      <c r="VTK177" s="666"/>
      <c r="VTL177" s="666"/>
      <c r="VTM177" s="666"/>
      <c r="VTN177" s="666"/>
      <c r="VTO177" s="666"/>
      <c r="VTP177" s="666"/>
      <c r="VTQ177" s="666"/>
      <c r="VTR177" s="666"/>
      <c r="VTS177" s="666"/>
      <c r="VTT177" s="666"/>
      <c r="VTU177" s="666"/>
      <c r="VTV177" s="666"/>
      <c r="VTW177" s="666"/>
      <c r="VTX177" s="666"/>
      <c r="VTY177" s="666"/>
      <c r="VTZ177" s="666"/>
      <c r="VUA177" s="666"/>
      <c r="VUB177" s="666"/>
      <c r="VUC177" s="666"/>
      <c r="VUD177" s="666"/>
      <c r="VUE177" s="666"/>
      <c r="VUF177" s="666"/>
      <c r="VUG177" s="666"/>
      <c r="VUH177" s="666"/>
      <c r="VUI177" s="666"/>
      <c r="VUJ177" s="666"/>
      <c r="VUK177" s="666"/>
      <c r="VUL177" s="666"/>
      <c r="VUM177" s="666"/>
      <c r="VUN177" s="666"/>
      <c r="VUO177" s="666"/>
      <c r="VUP177" s="666"/>
      <c r="VUQ177" s="666"/>
      <c r="VUR177" s="666"/>
      <c r="VUS177" s="666"/>
      <c r="VUT177" s="666"/>
      <c r="VUU177" s="666"/>
      <c r="VUV177" s="666"/>
      <c r="VUW177" s="666"/>
      <c r="VUX177" s="666"/>
      <c r="VUY177" s="666"/>
      <c r="VUZ177" s="666"/>
      <c r="VVA177" s="666"/>
      <c r="VVB177" s="666"/>
      <c r="VVC177" s="666"/>
      <c r="VVD177" s="666"/>
      <c r="VVE177" s="666"/>
      <c r="VVF177" s="666"/>
      <c r="VVG177" s="666"/>
      <c r="VVH177" s="666"/>
      <c r="VVI177" s="666"/>
      <c r="VVJ177" s="666"/>
      <c r="VVK177" s="666"/>
      <c r="VVL177" s="666"/>
      <c r="VVM177" s="666"/>
      <c r="VVN177" s="666"/>
      <c r="VVO177" s="666"/>
      <c r="VVP177" s="666"/>
      <c r="VVQ177" s="666"/>
      <c r="VVR177" s="666"/>
      <c r="VVS177" s="666"/>
      <c r="VVT177" s="666"/>
      <c r="VVU177" s="666"/>
      <c r="VVV177" s="666"/>
      <c r="VVW177" s="666"/>
      <c r="VVX177" s="666"/>
      <c r="VVY177" s="666"/>
      <c r="VVZ177" s="666"/>
      <c r="VWA177" s="666"/>
      <c r="VWB177" s="666"/>
      <c r="VWC177" s="666"/>
      <c r="VWD177" s="666"/>
      <c r="VWE177" s="666"/>
      <c r="VWF177" s="666"/>
      <c r="VWG177" s="666"/>
      <c r="VWH177" s="666"/>
      <c r="VWI177" s="666"/>
      <c r="VWJ177" s="666"/>
      <c r="VWK177" s="666"/>
      <c r="VWL177" s="666"/>
      <c r="VWM177" s="666"/>
      <c r="VWN177" s="666"/>
      <c r="VWO177" s="666"/>
      <c r="VWP177" s="666"/>
      <c r="VWQ177" s="666"/>
      <c r="VWR177" s="666"/>
      <c r="VWS177" s="666"/>
      <c r="VWT177" s="666"/>
      <c r="VWU177" s="666"/>
      <c r="VWV177" s="666"/>
      <c r="VWW177" s="666"/>
      <c r="VWX177" s="666"/>
      <c r="VWY177" s="666"/>
      <c r="VWZ177" s="666"/>
      <c r="VXA177" s="666"/>
      <c r="VXB177" s="666"/>
      <c r="VXC177" s="666"/>
      <c r="VXD177" s="666"/>
      <c r="VXE177" s="666"/>
      <c r="VXF177" s="666"/>
      <c r="VXG177" s="666"/>
      <c r="VXH177" s="666"/>
      <c r="VXI177" s="666"/>
      <c r="VXJ177" s="666"/>
      <c r="VXK177" s="666"/>
      <c r="VXL177" s="666"/>
      <c r="VXM177" s="666"/>
      <c r="VXN177" s="666"/>
      <c r="VXO177" s="666"/>
      <c r="VXP177" s="666"/>
      <c r="VXQ177" s="666"/>
      <c r="VXR177" s="666"/>
      <c r="VXS177" s="666"/>
      <c r="VXT177" s="666"/>
      <c r="VXU177" s="666"/>
      <c r="VXV177" s="666"/>
      <c r="VXW177" s="666"/>
      <c r="VXX177" s="666"/>
      <c r="VXY177" s="666"/>
      <c r="VXZ177" s="666"/>
      <c r="VYA177" s="666"/>
      <c r="VYB177" s="666"/>
      <c r="VYC177" s="666"/>
      <c r="VYD177" s="666"/>
      <c r="VYE177" s="666"/>
      <c r="VYF177" s="666"/>
      <c r="VYG177" s="666"/>
      <c r="VYH177" s="666"/>
      <c r="VYI177" s="666"/>
      <c r="VYJ177" s="666"/>
      <c r="VYK177" s="666"/>
      <c r="VYL177" s="666"/>
      <c r="VYM177" s="666"/>
      <c r="VYN177" s="666"/>
      <c r="VYO177" s="666"/>
      <c r="VYP177" s="666"/>
      <c r="VYQ177" s="666"/>
      <c r="VYR177" s="666"/>
      <c r="VYS177" s="666"/>
      <c r="VYT177" s="666"/>
      <c r="VYU177" s="666"/>
      <c r="VYV177" s="666"/>
      <c r="VYW177" s="666"/>
      <c r="VYX177" s="666"/>
      <c r="VYY177" s="666"/>
      <c r="VYZ177" s="666"/>
      <c r="VZA177" s="666"/>
      <c r="VZB177" s="666"/>
      <c r="VZC177" s="666"/>
      <c r="VZD177" s="666"/>
      <c r="VZE177" s="666"/>
      <c r="VZF177" s="666"/>
      <c r="VZG177" s="666"/>
      <c r="VZH177" s="666"/>
      <c r="VZI177" s="666"/>
      <c r="VZJ177" s="666"/>
      <c r="VZK177" s="666"/>
      <c r="VZL177" s="666"/>
      <c r="VZM177" s="666"/>
      <c r="VZN177" s="666"/>
      <c r="VZO177" s="666"/>
      <c r="VZP177" s="666"/>
      <c r="VZQ177" s="666"/>
      <c r="VZR177" s="666"/>
      <c r="VZS177" s="666"/>
      <c r="VZT177" s="666"/>
      <c r="VZU177" s="666"/>
      <c r="VZV177" s="666"/>
      <c r="VZW177" s="666"/>
      <c r="VZX177" s="666"/>
      <c r="VZY177" s="666"/>
      <c r="VZZ177" s="666"/>
      <c r="WAA177" s="666"/>
      <c r="WAB177" s="666"/>
      <c r="WAC177" s="666"/>
      <c r="WAD177" s="666"/>
      <c r="WAE177" s="666"/>
      <c r="WAF177" s="666"/>
      <c r="WAG177" s="666"/>
      <c r="WAH177" s="666"/>
      <c r="WAI177" s="666"/>
      <c r="WAJ177" s="666"/>
      <c r="WAK177" s="666"/>
      <c r="WAL177" s="666"/>
      <c r="WAM177" s="666"/>
      <c r="WAN177" s="666"/>
      <c r="WAO177" s="666"/>
      <c r="WAP177" s="666"/>
      <c r="WAQ177" s="666"/>
      <c r="WAR177" s="666"/>
      <c r="WAS177" s="666"/>
      <c r="WAT177" s="666"/>
      <c r="WAU177" s="666"/>
      <c r="WAV177" s="666"/>
      <c r="WAW177" s="666"/>
      <c r="WAX177" s="666"/>
      <c r="WAY177" s="666"/>
      <c r="WAZ177" s="666"/>
      <c r="WBA177" s="666"/>
      <c r="WBB177" s="666"/>
      <c r="WBC177" s="666"/>
      <c r="WBD177" s="666"/>
      <c r="WBE177" s="666"/>
      <c r="WBF177" s="666"/>
      <c r="WBG177" s="666"/>
      <c r="WBH177" s="666"/>
      <c r="WBI177" s="666"/>
      <c r="WBJ177" s="666"/>
      <c r="WBK177" s="666"/>
      <c r="WBL177" s="666"/>
      <c r="WBM177" s="666"/>
      <c r="WBN177" s="666"/>
      <c r="WBO177" s="666"/>
      <c r="WBP177" s="666"/>
      <c r="WBQ177" s="666"/>
      <c r="WBR177" s="666"/>
      <c r="WBS177" s="666"/>
      <c r="WBT177" s="666"/>
      <c r="WBU177" s="666"/>
      <c r="WBV177" s="666"/>
      <c r="WBW177" s="666"/>
      <c r="WBX177" s="666"/>
      <c r="WBY177" s="666"/>
      <c r="WBZ177" s="666"/>
      <c r="WCA177" s="666"/>
      <c r="WCB177" s="666"/>
      <c r="WCC177" s="666"/>
      <c r="WCD177" s="666"/>
      <c r="WCE177" s="666"/>
      <c r="WCF177" s="666"/>
      <c r="WCG177" s="666"/>
      <c r="WCH177" s="666"/>
      <c r="WCI177" s="666"/>
      <c r="WCJ177" s="666"/>
      <c r="WCK177" s="666"/>
      <c r="WCL177" s="666"/>
      <c r="WCM177" s="666"/>
      <c r="WCN177" s="666"/>
      <c r="WCO177" s="666"/>
      <c r="WCP177" s="666"/>
      <c r="WCQ177" s="666"/>
      <c r="WCR177" s="666"/>
      <c r="WCS177" s="666"/>
      <c r="WCT177" s="666"/>
      <c r="WCU177" s="666"/>
      <c r="WCV177" s="666"/>
      <c r="WCW177" s="666"/>
      <c r="WCX177" s="666"/>
      <c r="WCY177" s="666"/>
      <c r="WCZ177" s="666"/>
      <c r="WDA177" s="666"/>
      <c r="WDB177" s="666"/>
      <c r="WDC177" s="666"/>
      <c r="WDD177" s="666"/>
      <c r="WDE177" s="666"/>
      <c r="WDF177" s="666"/>
      <c r="WDG177" s="666"/>
      <c r="WDH177" s="666"/>
      <c r="WDI177" s="666"/>
      <c r="WDJ177" s="666"/>
      <c r="WDK177" s="666"/>
      <c r="WDL177" s="666"/>
      <c r="WDM177" s="666"/>
      <c r="WDN177" s="666"/>
      <c r="WDO177" s="666"/>
      <c r="WDP177" s="666"/>
      <c r="WDQ177" s="666"/>
      <c r="WDR177" s="666"/>
      <c r="WDS177" s="666"/>
      <c r="WDT177" s="666"/>
      <c r="WDU177" s="666"/>
      <c r="WDV177" s="666"/>
      <c r="WDW177" s="666"/>
      <c r="WDX177" s="666"/>
      <c r="WDY177" s="666"/>
      <c r="WDZ177" s="666"/>
      <c r="WEA177" s="666"/>
      <c r="WEB177" s="666"/>
      <c r="WEC177" s="666"/>
      <c r="WED177" s="666"/>
      <c r="WEE177" s="666"/>
      <c r="WEF177" s="666"/>
      <c r="WEG177" s="666"/>
      <c r="WEH177" s="666"/>
      <c r="WEI177" s="666"/>
      <c r="WEJ177" s="666"/>
      <c r="WEK177" s="666"/>
      <c r="WEL177" s="666"/>
      <c r="WEM177" s="666"/>
      <c r="WEN177" s="666"/>
      <c r="WEO177" s="666"/>
      <c r="WEP177" s="666"/>
      <c r="WEQ177" s="666"/>
      <c r="WER177" s="666"/>
      <c r="WES177" s="666"/>
      <c r="WET177" s="666"/>
      <c r="WEU177" s="666"/>
      <c r="WEV177" s="666"/>
      <c r="WEW177" s="666"/>
      <c r="WEX177" s="666"/>
      <c r="WEY177" s="666"/>
      <c r="WEZ177" s="666"/>
      <c r="WFA177" s="666"/>
      <c r="WFB177" s="666"/>
      <c r="WFC177" s="666"/>
      <c r="WFD177" s="666"/>
      <c r="WFE177" s="666"/>
      <c r="WFF177" s="666"/>
      <c r="WFG177" s="666"/>
      <c r="WFH177" s="666"/>
      <c r="WFI177" s="666"/>
      <c r="WFJ177" s="666"/>
      <c r="WFK177" s="666"/>
      <c r="WFL177" s="666"/>
      <c r="WFM177" s="666"/>
      <c r="WFN177" s="666"/>
      <c r="WFO177" s="666"/>
      <c r="WFP177" s="666"/>
      <c r="WFQ177" s="666"/>
      <c r="WFR177" s="666"/>
      <c r="WFS177" s="666"/>
      <c r="WFT177" s="666"/>
      <c r="WFU177" s="666"/>
      <c r="WFV177" s="666"/>
      <c r="WFW177" s="666"/>
      <c r="WFX177" s="666"/>
      <c r="WFY177" s="666"/>
      <c r="WFZ177" s="666"/>
      <c r="WGA177" s="666"/>
      <c r="WGB177" s="666"/>
      <c r="WGC177" s="666"/>
      <c r="WGD177" s="666"/>
      <c r="WGE177" s="666"/>
      <c r="WGF177" s="666"/>
      <c r="WGG177" s="666"/>
      <c r="WGH177" s="666"/>
      <c r="WGI177" s="666"/>
      <c r="WGJ177" s="666"/>
      <c r="WGK177" s="666"/>
      <c r="WGL177" s="666"/>
      <c r="WGM177" s="666"/>
      <c r="WGN177" s="666"/>
      <c r="WGO177" s="666"/>
      <c r="WGP177" s="666"/>
      <c r="WGQ177" s="666"/>
      <c r="WGR177" s="666"/>
      <c r="WGS177" s="666"/>
      <c r="WGT177" s="666"/>
      <c r="WGU177" s="666"/>
      <c r="WGV177" s="666"/>
      <c r="WGW177" s="666"/>
      <c r="WGX177" s="666"/>
      <c r="WGY177" s="666"/>
      <c r="WGZ177" s="666"/>
      <c r="WHA177" s="666"/>
      <c r="WHB177" s="666"/>
      <c r="WHC177" s="666"/>
      <c r="WHD177" s="666"/>
      <c r="WHE177" s="666"/>
      <c r="WHF177" s="666"/>
      <c r="WHG177" s="666"/>
      <c r="WHH177" s="666"/>
      <c r="WHI177" s="666"/>
      <c r="WHJ177" s="666"/>
      <c r="WHK177" s="666"/>
      <c r="WHL177" s="666"/>
      <c r="WHM177" s="666"/>
      <c r="WHN177" s="666"/>
      <c r="WHO177" s="666"/>
      <c r="WHP177" s="666"/>
      <c r="WHQ177" s="666"/>
      <c r="WHR177" s="666"/>
      <c r="WHS177" s="666"/>
      <c r="WHT177" s="666"/>
      <c r="WHU177" s="666"/>
      <c r="WHV177" s="666"/>
      <c r="WHW177" s="666"/>
      <c r="WHX177" s="666"/>
      <c r="WHY177" s="666"/>
      <c r="WHZ177" s="666"/>
      <c r="WIA177" s="666"/>
      <c r="WIB177" s="666"/>
      <c r="WIC177" s="666"/>
      <c r="WID177" s="666"/>
      <c r="WIE177" s="666"/>
      <c r="WIF177" s="666"/>
      <c r="WIG177" s="666"/>
      <c r="WIH177" s="666"/>
      <c r="WII177" s="666"/>
      <c r="WIJ177" s="666"/>
      <c r="WIK177" s="666"/>
      <c r="WIL177" s="666"/>
      <c r="WIM177" s="666"/>
      <c r="WIN177" s="666"/>
      <c r="WIO177" s="666"/>
      <c r="WIP177" s="666"/>
      <c r="WIQ177" s="666"/>
      <c r="WIR177" s="666"/>
      <c r="WIS177" s="666"/>
      <c r="WIT177" s="666"/>
      <c r="WIU177" s="666"/>
      <c r="WIV177" s="666"/>
      <c r="WIW177" s="666"/>
      <c r="WIX177" s="666"/>
      <c r="WIY177" s="666"/>
      <c r="WIZ177" s="666"/>
      <c r="WJA177" s="666"/>
      <c r="WJB177" s="666"/>
      <c r="WJC177" s="666"/>
      <c r="WJD177" s="666"/>
      <c r="WJE177" s="666"/>
      <c r="WJF177" s="666"/>
      <c r="WJG177" s="666"/>
      <c r="WJH177" s="666"/>
      <c r="WJI177" s="666"/>
      <c r="WJJ177" s="666"/>
      <c r="WJK177" s="666"/>
      <c r="WJL177" s="666"/>
      <c r="WJM177" s="666"/>
      <c r="WJN177" s="666"/>
      <c r="WJO177" s="666"/>
      <c r="WJP177" s="666"/>
      <c r="WJQ177" s="666"/>
      <c r="WJR177" s="666"/>
      <c r="WJS177" s="666"/>
      <c r="WJT177" s="666"/>
      <c r="WJU177" s="666"/>
      <c r="WJV177" s="666"/>
      <c r="WJW177" s="666"/>
      <c r="WJX177" s="666"/>
      <c r="WJY177" s="666"/>
      <c r="WJZ177" s="666"/>
      <c r="WKA177" s="666"/>
      <c r="WKB177" s="666"/>
      <c r="WKC177" s="666"/>
      <c r="WKD177" s="666"/>
      <c r="WKE177" s="666"/>
      <c r="WKF177" s="666"/>
      <c r="WKG177" s="666"/>
      <c r="WKH177" s="666"/>
      <c r="WKI177" s="666"/>
      <c r="WKJ177" s="666"/>
      <c r="WKK177" s="666"/>
      <c r="WKL177" s="666"/>
      <c r="WKM177" s="666"/>
      <c r="WKN177" s="666"/>
      <c r="WKO177" s="666"/>
      <c r="WKP177" s="666"/>
      <c r="WKQ177" s="666"/>
      <c r="WKR177" s="666"/>
      <c r="WKS177" s="666"/>
      <c r="WKT177" s="666"/>
      <c r="WKU177" s="666"/>
      <c r="WKV177" s="666"/>
      <c r="WKW177" s="666"/>
      <c r="WKX177" s="666"/>
      <c r="WKY177" s="666"/>
      <c r="WKZ177" s="666"/>
      <c r="WLA177" s="666"/>
      <c r="WLB177" s="666"/>
      <c r="WLC177" s="666"/>
      <c r="WLD177" s="666"/>
      <c r="WLE177" s="666"/>
      <c r="WLF177" s="666"/>
      <c r="WLG177" s="666"/>
      <c r="WLH177" s="666"/>
      <c r="WLI177" s="666"/>
      <c r="WLJ177" s="666"/>
      <c r="WLK177" s="666"/>
      <c r="WLL177" s="666"/>
      <c r="WLM177" s="666"/>
      <c r="WLN177" s="666"/>
      <c r="WLO177" s="666"/>
      <c r="WLP177" s="666"/>
      <c r="WLQ177" s="666"/>
      <c r="WLR177" s="666"/>
      <c r="WLS177" s="666"/>
      <c r="WLT177" s="666"/>
      <c r="WLU177" s="666"/>
      <c r="WLV177" s="666"/>
      <c r="WLW177" s="666"/>
      <c r="WLX177" s="666"/>
      <c r="WLY177" s="666"/>
      <c r="WLZ177" s="666"/>
      <c r="WMA177" s="666"/>
      <c r="WMB177" s="666"/>
      <c r="WMC177" s="666"/>
      <c r="WMD177" s="666"/>
      <c r="WME177" s="666"/>
      <c r="WMF177" s="666"/>
      <c r="WMG177" s="666"/>
      <c r="WMH177" s="666"/>
      <c r="WMI177" s="666"/>
      <c r="WMJ177" s="666"/>
      <c r="WMK177" s="666"/>
      <c r="WML177" s="666"/>
      <c r="WMM177" s="666"/>
      <c r="WMN177" s="666"/>
      <c r="WMO177" s="666"/>
      <c r="WMP177" s="666"/>
      <c r="WMQ177" s="666"/>
      <c r="WMR177" s="666"/>
      <c r="WMS177" s="666"/>
      <c r="WMT177" s="666"/>
      <c r="WMU177" s="666"/>
      <c r="WMV177" s="666"/>
      <c r="WMW177" s="666"/>
      <c r="WMX177" s="666"/>
      <c r="WMY177" s="666"/>
      <c r="WMZ177" s="666"/>
      <c r="WNA177" s="666"/>
      <c r="WNB177" s="666"/>
      <c r="WNC177" s="666"/>
      <c r="WND177" s="666"/>
      <c r="WNE177" s="666"/>
      <c r="WNF177" s="666"/>
      <c r="WNG177" s="666"/>
      <c r="WNH177" s="666"/>
      <c r="WNI177" s="666"/>
      <c r="WNJ177" s="666"/>
      <c r="WNK177" s="666"/>
      <c r="WNL177" s="666"/>
      <c r="WNM177" s="666"/>
      <c r="WNN177" s="666"/>
      <c r="WNO177" s="666"/>
      <c r="WNP177" s="666"/>
      <c r="WNQ177" s="666"/>
      <c r="WNR177" s="666"/>
      <c r="WNS177" s="666"/>
      <c r="WNT177" s="666"/>
      <c r="WNU177" s="666"/>
      <c r="WNV177" s="666"/>
      <c r="WNW177" s="666"/>
      <c r="WNX177" s="666"/>
      <c r="WNY177" s="666"/>
      <c r="WNZ177" s="666"/>
      <c r="WOA177" s="666"/>
      <c r="WOB177" s="666"/>
      <c r="WOC177" s="666"/>
      <c r="WOD177" s="666"/>
      <c r="WOE177" s="666"/>
      <c r="WOF177" s="666"/>
      <c r="WOG177" s="666"/>
      <c r="WOH177" s="666"/>
      <c r="WOI177" s="666"/>
      <c r="WOJ177" s="666"/>
      <c r="WOK177" s="666"/>
      <c r="WOL177" s="666"/>
      <c r="WOM177" s="666"/>
      <c r="WON177" s="666"/>
      <c r="WOO177" s="666"/>
      <c r="WOP177" s="666"/>
      <c r="WOQ177" s="666"/>
      <c r="WOR177" s="666"/>
      <c r="WOS177" s="666"/>
      <c r="WOT177" s="666"/>
      <c r="WOU177" s="666"/>
      <c r="WOV177" s="666"/>
      <c r="WOW177" s="666"/>
      <c r="WOX177" s="666"/>
      <c r="WOY177" s="666"/>
      <c r="WOZ177" s="666"/>
      <c r="WPA177" s="666"/>
      <c r="WPB177" s="666"/>
      <c r="WPC177" s="666"/>
      <c r="WPD177" s="666"/>
      <c r="WPE177" s="666"/>
      <c r="WPF177" s="666"/>
      <c r="WPG177" s="666"/>
      <c r="WPH177" s="666"/>
      <c r="WPI177" s="666"/>
      <c r="WPJ177" s="666"/>
      <c r="WPK177" s="666"/>
      <c r="WPL177" s="666"/>
      <c r="WPM177" s="666"/>
      <c r="WPN177" s="666"/>
      <c r="WPO177" s="666"/>
      <c r="WPP177" s="666"/>
      <c r="WPQ177" s="666"/>
      <c r="WPR177" s="666"/>
      <c r="WPS177" s="666"/>
      <c r="WPT177" s="666"/>
      <c r="WPU177" s="666"/>
      <c r="WPV177" s="666"/>
      <c r="WPW177" s="666"/>
      <c r="WPX177" s="666"/>
      <c r="WPY177" s="666"/>
      <c r="WPZ177" s="666"/>
      <c r="WQA177" s="666"/>
      <c r="WQB177" s="666"/>
      <c r="WQC177" s="666"/>
      <c r="WQD177" s="666"/>
      <c r="WQE177" s="666"/>
      <c r="WQF177" s="666"/>
      <c r="WQG177" s="666"/>
      <c r="WQH177" s="666"/>
      <c r="WQI177" s="666"/>
      <c r="WQJ177" s="666"/>
      <c r="WQK177" s="666"/>
      <c r="WQL177" s="666"/>
      <c r="WQM177" s="666"/>
      <c r="WQN177" s="666"/>
      <c r="WQO177" s="666"/>
      <c r="WQP177" s="666"/>
      <c r="WQQ177" s="666"/>
      <c r="WQR177" s="666"/>
      <c r="WQS177" s="666"/>
      <c r="WQT177" s="666"/>
      <c r="WQU177" s="666"/>
      <c r="WQV177" s="666"/>
      <c r="WQW177" s="666"/>
      <c r="WQX177" s="666"/>
      <c r="WQY177" s="666"/>
      <c r="WQZ177" s="666"/>
      <c r="WRA177" s="666"/>
      <c r="WRB177" s="666"/>
      <c r="WRC177" s="666"/>
      <c r="WRD177" s="666"/>
      <c r="WRE177" s="666"/>
      <c r="WRF177" s="666"/>
      <c r="WRG177" s="666"/>
      <c r="WRH177" s="666"/>
      <c r="WRI177" s="666"/>
      <c r="WRJ177" s="666"/>
      <c r="WRK177" s="666"/>
      <c r="WRL177" s="666"/>
      <c r="WRM177" s="666"/>
      <c r="WRN177" s="666"/>
      <c r="WRO177" s="666"/>
      <c r="WRP177" s="666"/>
      <c r="WRQ177" s="666"/>
      <c r="WRR177" s="666"/>
      <c r="WRS177" s="666"/>
      <c r="WRT177" s="666"/>
      <c r="WRU177" s="666"/>
      <c r="WRV177" s="666"/>
      <c r="WRW177" s="666"/>
      <c r="WRX177" s="666"/>
      <c r="WRY177" s="666"/>
      <c r="WRZ177" s="666"/>
      <c r="WSA177" s="666"/>
      <c r="WSB177" s="666"/>
      <c r="WSC177" s="666"/>
      <c r="WSD177" s="666"/>
      <c r="WSE177" s="666"/>
      <c r="WSF177" s="666"/>
      <c r="WSG177" s="666"/>
      <c r="WSH177" s="666"/>
      <c r="WSI177" s="666"/>
      <c r="WSJ177" s="666"/>
      <c r="WSK177" s="666"/>
      <c r="WSL177" s="666"/>
      <c r="WSM177" s="666"/>
      <c r="WSN177" s="666"/>
      <c r="WSO177" s="666"/>
      <c r="WSP177" s="666"/>
      <c r="WSQ177" s="666"/>
      <c r="WSR177" s="666"/>
      <c r="WSS177" s="666"/>
      <c r="WST177" s="666"/>
      <c r="WSU177" s="666"/>
      <c r="WSV177" s="666"/>
      <c r="WSW177" s="666"/>
      <c r="WSX177" s="666"/>
      <c r="WSY177" s="666"/>
      <c r="WSZ177" s="666"/>
      <c r="WTA177" s="666"/>
      <c r="WTB177" s="666"/>
      <c r="WTC177" s="666"/>
      <c r="WTD177" s="666"/>
      <c r="WTE177" s="666"/>
      <c r="WTF177" s="666"/>
      <c r="WTG177" s="666"/>
      <c r="WTH177" s="666"/>
      <c r="WTI177" s="666"/>
      <c r="WTJ177" s="666"/>
      <c r="WTK177" s="666"/>
      <c r="WTL177" s="666"/>
      <c r="WTM177" s="666"/>
      <c r="WTN177" s="666"/>
      <c r="WTO177" s="666"/>
      <c r="WTP177" s="666"/>
      <c r="WTQ177" s="666"/>
      <c r="WTR177" s="666"/>
      <c r="WTS177" s="666"/>
      <c r="WTT177" s="666"/>
      <c r="WTU177" s="666"/>
      <c r="WTV177" s="666"/>
      <c r="WTW177" s="666"/>
      <c r="WTX177" s="666"/>
      <c r="WTY177" s="666"/>
      <c r="WTZ177" s="666"/>
      <c r="WUA177" s="666"/>
      <c r="WUB177" s="666"/>
      <c r="WUC177" s="666"/>
      <c r="WUD177" s="666"/>
      <c r="WUE177" s="666"/>
      <c r="WUF177" s="666"/>
      <c r="WUG177" s="666"/>
      <c r="WUH177" s="666"/>
      <c r="WUI177" s="666"/>
      <c r="WUJ177" s="666"/>
      <c r="WUK177" s="666"/>
      <c r="WUL177" s="666"/>
      <c r="WUM177" s="666"/>
      <c r="WUN177" s="666"/>
      <c r="WUO177" s="666"/>
      <c r="WUP177" s="666"/>
      <c r="WUQ177" s="666"/>
      <c r="WUR177" s="666"/>
      <c r="WUS177" s="666"/>
      <c r="WUT177" s="666"/>
      <c r="WUU177" s="666"/>
      <c r="WUV177" s="666"/>
      <c r="WUW177" s="666"/>
      <c r="WUX177" s="666"/>
      <c r="WUY177" s="666"/>
      <c r="WUZ177" s="666"/>
      <c r="WVA177" s="666"/>
      <c r="WVB177" s="666"/>
      <c r="WVC177" s="666"/>
      <c r="WVD177" s="666"/>
      <c r="WVE177" s="666"/>
      <c r="WVF177" s="666"/>
      <c r="WVG177" s="666"/>
      <c r="WVH177" s="666"/>
      <c r="WVI177" s="666"/>
      <c r="WVJ177" s="666"/>
      <c r="WVK177" s="666"/>
      <c r="WVL177" s="666"/>
      <c r="WVM177" s="666"/>
      <c r="WVN177" s="666"/>
      <c r="WVO177" s="666"/>
      <c r="WVP177" s="666"/>
      <c r="WVQ177" s="666"/>
      <c r="WVR177" s="666"/>
      <c r="WVS177" s="666"/>
      <c r="WVT177" s="666"/>
      <c r="WVU177" s="666"/>
      <c r="WVV177" s="666"/>
      <c r="WVW177" s="666"/>
      <c r="WVX177" s="666"/>
      <c r="WVY177" s="666"/>
      <c r="WVZ177" s="666"/>
      <c r="WWA177" s="666"/>
      <c r="WWB177" s="666"/>
      <c r="WWC177" s="666"/>
      <c r="WWD177" s="666"/>
      <c r="WWE177" s="666"/>
      <c r="WWF177" s="666"/>
      <c r="WWG177" s="666"/>
      <c r="WWH177" s="666"/>
      <c r="WWI177" s="666"/>
      <c r="WWJ177" s="666"/>
      <c r="WWK177" s="666"/>
      <c r="WWL177" s="666"/>
      <c r="WWM177" s="666"/>
      <c r="WWN177" s="666"/>
      <c r="WWO177" s="666"/>
      <c r="WWP177" s="666"/>
      <c r="WWQ177" s="666"/>
      <c r="WWR177" s="666"/>
      <c r="WWS177" s="666"/>
      <c r="WWT177" s="666"/>
      <c r="WWU177" s="666"/>
      <c r="WWV177" s="666"/>
      <c r="WWW177" s="666"/>
      <c r="WWX177" s="666"/>
      <c r="WWY177" s="666"/>
      <c r="WWZ177" s="666"/>
      <c r="WXA177" s="666"/>
      <c r="WXB177" s="666"/>
      <c r="WXC177" s="666"/>
      <c r="WXD177" s="666"/>
      <c r="WXE177" s="666"/>
      <c r="WXF177" s="666"/>
      <c r="WXG177" s="666"/>
      <c r="WXH177" s="666"/>
      <c r="WXI177" s="666"/>
      <c r="WXJ177" s="666"/>
      <c r="WXK177" s="666"/>
      <c r="WXL177" s="666"/>
      <c r="WXM177" s="666"/>
      <c r="WXN177" s="666"/>
      <c r="WXO177" s="666"/>
      <c r="WXP177" s="666"/>
      <c r="WXQ177" s="666"/>
      <c r="WXR177" s="666"/>
      <c r="WXS177" s="666"/>
      <c r="WXT177" s="666"/>
      <c r="WXU177" s="666"/>
      <c r="WXV177" s="666"/>
      <c r="WXW177" s="666"/>
      <c r="WXX177" s="666"/>
      <c r="WXY177" s="666"/>
      <c r="WXZ177" s="666"/>
      <c r="WYA177" s="666"/>
      <c r="WYB177" s="666"/>
      <c r="WYC177" s="666"/>
      <c r="WYD177" s="666"/>
      <c r="WYE177" s="666"/>
      <c r="WYF177" s="666"/>
      <c r="WYG177" s="666"/>
      <c r="WYH177" s="666"/>
      <c r="WYI177" s="666"/>
      <c r="WYJ177" s="666"/>
      <c r="WYK177" s="666"/>
      <c r="WYL177" s="666"/>
      <c r="WYM177" s="666"/>
      <c r="WYN177" s="666"/>
      <c r="WYO177" s="666"/>
      <c r="WYP177" s="666"/>
      <c r="WYQ177" s="666"/>
      <c r="WYR177" s="666"/>
      <c r="WYS177" s="666"/>
      <c r="WYT177" s="666"/>
      <c r="WYU177" s="666"/>
      <c r="WYV177" s="666"/>
      <c r="WYW177" s="666"/>
      <c r="WYX177" s="666"/>
      <c r="WYY177" s="666"/>
      <c r="WYZ177" s="666"/>
      <c r="WZA177" s="666"/>
      <c r="WZB177" s="666"/>
      <c r="WZC177" s="666"/>
      <c r="WZD177" s="666"/>
      <c r="WZE177" s="666"/>
      <c r="WZF177" s="666"/>
      <c r="WZG177" s="666"/>
      <c r="WZH177" s="666"/>
      <c r="WZI177" s="666"/>
      <c r="WZJ177" s="666"/>
      <c r="WZK177" s="666"/>
      <c r="WZL177" s="666"/>
      <c r="WZM177" s="666"/>
      <c r="WZN177" s="666"/>
      <c r="WZO177" s="666"/>
      <c r="WZP177" s="666"/>
      <c r="WZQ177" s="666"/>
      <c r="WZR177" s="666"/>
      <c r="WZS177" s="666"/>
      <c r="WZT177" s="666"/>
      <c r="WZU177" s="666"/>
      <c r="WZV177" s="666"/>
      <c r="WZW177" s="666"/>
      <c r="WZX177" s="666"/>
      <c r="WZY177" s="666"/>
      <c r="WZZ177" s="666"/>
      <c r="XAA177" s="666"/>
      <c r="XAB177" s="666"/>
      <c r="XAC177" s="666"/>
      <c r="XAD177" s="666"/>
      <c r="XAE177" s="666"/>
      <c r="XAF177" s="666"/>
      <c r="XAG177" s="666"/>
      <c r="XAH177" s="666"/>
      <c r="XAI177" s="666"/>
      <c r="XAJ177" s="666"/>
      <c r="XAK177" s="666"/>
      <c r="XAL177" s="666"/>
      <c r="XAM177" s="666"/>
      <c r="XAN177" s="666"/>
      <c r="XAO177" s="666"/>
      <c r="XAP177" s="666"/>
      <c r="XAQ177" s="666"/>
      <c r="XAR177" s="666"/>
      <c r="XAS177" s="666"/>
      <c r="XAT177" s="666"/>
      <c r="XAU177" s="666"/>
      <c r="XAV177" s="666"/>
      <c r="XAW177" s="666"/>
      <c r="XAX177" s="666"/>
      <c r="XAY177" s="666"/>
      <c r="XAZ177" s="666"/>
      <c r="XBA177" s="666"/>
      <c r="XBB177" s="666"/>
      <c r="XBC177" s="666"/>
      <c r="XBD177" s="666"/>
      <c r="XBE177" s="666"/>
      <c r="XBF177" s="666"/>
      <c r="XBG177" s="666"/>
      <c r="XBH177" s="666"/>
      <c r="XBI177" s="666"/>
      <c r="XBJ177" s="666"/>
      <c r="XBK177" s="666"/>
      <c r="XBL177" s="666"/>
      <c r="XBM177" s="666"/>
      <c r="XBN177" s="666"/>
      <c r="XBO177" s="666"/>
      <c r="XBP177" s="666"/>
      <c r="XBQ177" s="666"/>
      <c r="XBR177" s="666"/>
      <c r="XBS177" s="666"/>
      <c r="XBT177" s="666"/>
      <c r="XBU177" s="666"/>
      <c r="XBV177" s="666"/>
      <c r="XBW177" s="666"/>
      <c r="XBX177" s="666"/>
      <c r="XBY177" s="666"/>
      <c r="XBZ177" s="666"/>
      <c r="XCA177" s="666"/>
      <c r="XCB177" s="666"/>
      <c r="XCC177" s="666"/>
      <c r="XCD177" s="666"/>
      <c r="XCE177" s="666"/>
      <c r="XCF177" s="666"/>
      <c r="XCG177" s="666"/>
      <c r="XCH177" s="666"/>
      <c r="XCI177" s="666"/>
      <c r="XCJ177" s="666"/>
      <c r="XCK177" s="666"/>
      <c r="XCL177" s="666"/>
      <c r="XCM177" s="666"/>
      <c r="XCN177" s="666"/>
      <c r="XCO177" s="666"/>
      <c r="XCP177" s="666"/>
      <c r="XCQ177" s="666"/>
      <c r="XCR177" s="666"/>
      <c r="XCS177" s="666"/>
      <c r="XCT177" s="666"/>
      <c r="XCU177" s="666"/>
      <c r="XCV177" s="666"/>
      <c r="XCW177" s="666"/>
      <c r="XCX177" s="666"/>
      <c r="XCY177" s="666"/>
      <c r="XCZ177" s="666"/>
      <c r="XDA177" s="666"/>
      <c r="XDB177" s="666"/>
      <c r="XDC177" s="666"/>
      <c r="XDD177" s="666"/>
      <c r="XDE177" s="666"/>
      <c r="XDF177" s="666"/>
      <c r="XDG177" s="666"/>
      <c r="XDH177" s="666"/>
      <c r="XDI177" s="666"/>
      <c r="XDJ177" s="666"/>
      <c r="XDK177" s="666"/>
      <c r="XDL177" s="666"/>
      <c r="XDM177" s="666"/>
      <c r="XDN177" s="666"/>
      <c r="XDO177" s="666"/>
      <c r="XDP177" s="666"/>
      <c r="XDQ177" s="666"/>
      <c r="XDR177" s="666"/>
      <c r="XDS177" s="666"/>
      <c r="XDT177" s="666"/>
      <c r="XDU177" s="666"/>
      <c r="XDV177" s="666"/>
      <c r="XDW177" s="666"/>
      <c r="XDX177" s="666"/>
      <c r="XDY177" s="666"/>
      <c r="XDZ177" s="666"/>
      <c r="XEA177" s="666"/>
      <c r="XEB177" s="666"/>
      <c r="XEC177" s="666"/>
      <c r="XED177" s="666"/>
      <c r="XEE177" s="666"/>
      <c r="XEF177" s="666"/>
      <c r="XEG177" s="666"/>
      <c r="XEH177" s="666"/>
      <c r="XEI177" s="666"/>
      <c r="XEJ177" s="666"/>
      <c r="XEK177" s="666"/>
      <c r="XEL177" s="666"/>
      <c r="XEM177" s="666"/>
      <c r="XEN177" s="666"/>
      <c r="XEO177" s="666"/>
      <c r="XEP177" s="666"/>
      <c r="XEQ177" s="666"/>
      <c r="XER177" s="666"/>
      <c r="XES177" s="666"/>
      <c r="XET177" s="666"/>
      <c r="XEU177" s="666"/>
      <c r="XEV177" s="666"/>
      <c r="XEW177" s="666"/>
      <c r="XEX177" s="666"/>
      <c r="XEY177" s="666"/>
      <c r="XEZ177" s="666"/>
      <c r="XFA177" s="666"/>
      <c r="XFB177" s="666"/>
      <c r="XFC177" s="666"/>
      <c r="XFD177" s="666"/>
    </row>
    <row r="178" spans="1:16384" s="453" customFormat="1">
      <c r="A178" s="6"/>
      <c r="B178" s="6"/>
      <c r="C178" s="6"/>
      <c r="D178" s="24"/>
      <c r="E178" s="6"/>
      <c r="F178" s="6"/>
      <c r="G178" s="6"/>
      <c r="H178" s="6"/>
      <c r="I178" s="6"/>
      <c r="Y178" s="6"/>
    </row>
    <row r="179" spans="1:16384" s="453" customFormat="1">
      <c r="A179" s="1" t="s">
        <v>41</v>
      </c>
      <c r="B179" s="6"/>
      <c r="C179" s="6"/>
      <c r="D179" s="102"/>
      <c r="E179" s="22">
        <v>0</v>
      </c>
      <c r="F179" s="154">
        <f ca="1">+E185</f>
        <v>0</v>
      </c>
      <c r="G179" s="154">
        <f t="shared" ref="G179:Y179" ca="1" si="82">+F185</f>
        <v>0</v>
      </c>
      <c r="H179" s="154">
        <f t="shared" ca="1" si="82"/>
        <v>0</v>
      </c>
      <c r="I179" s="154">
        <f t="shared" ca="1" si="82"/>
        <v>0</v>
      </c>
      <c r="J179" s="154">
        <f t="shared" ca="1" si="82"/>
        <v>0</v>
      </c>
      <c r="K179" s="154">
        <f t="shared" ca="1" si="82"/>
        <v>0</v>
      </c>
      <c r="L179" s="154">
        <f t="shared" ca="1" si="82"/>
        <v>0</v>
      </c>
      <c r="M179" s="154">
        <f t="shared" ca="1" si="82"/>
        <v>0</v>
      </c>
      <c r="N179" s="154">
        <f t="shared" ca="1" si="82"/>
        <v>0</v>
      </c>
      <c r="O179" s="154">
        <f t="shared" ca="1" si="82"/>
        <v>0</v>
      </c>
      <c r="P179" s="154">
        <f t="shared" ca="1" si="82"/>
        <v>0</v>
      </c>
      <c r="Q179" s="154">
        <f t="shared" ca="1" si="82"/>
        <v>0</v>
      </c>
      <c r="R179" s="154">
        <f t="shared" ca="1" si="82"/>
        <v>0</v>
      </c>
      <c r="S179" s="154">
        <f t="shared" ca="1" si="82"/>
        <v>0</v>
      </c>
      <c r="T179" s="154">
        <f t="shared" ca="1" si="82"/>
        <v>0</v>
      </c>
      <c r="U179" s="154">
        <v>0</v>
      </c>
      <c r="V179" s="154">
        <f t="shared" ca="1" si="82"/>
        <v>0</v>
      </c>
      <c r="W179" s="154">
        <f t="shared" ca="1" si="82"/>
        <v>0</v>
      </c>
      <c r="X179" s="154">
        <f t="shared" ca="1" si="82"/>
        <v>0</v>
      </c>
      <c r="Y179" s="154">
        <f t="shared" ca="1" si="82"/>
        <v>0</v>
      </c>
      <c r="Z179" s="96"/>
    </row>
    <row r="180" spans="1:16384" s="453" customFormat="1">
      <c r="A180" s="1" t="s">
        <v>42</v>
      </c>
      <c r="B180" s="6"/>
      <c r="C180" s="6"/>
      <c r="D180" s="102">
        <f ca="1">+SUM(E180:AB180)</f>
        <v>0</v>
      </c>
      <c r="E180" s="22">
        <f ca="1">+E141</f>
        <v>0</v>
      </c>
      <c r="F180" s="22">
        <f t="shared" ref="F180:Y180" ca="1" si="83">+F141</f>
        <v>0</v>
      </c>
      <c r="G180" s="22">
        <f t="shared" ca="1" si="83"/>
        <v>0</v>
      </c>
      <c r="H180" s="22">
        <f t="shared" ca="1" si="83"/>
        <v>0</v>
      </c>
      <c r="I180" s="22">
        <f t="shared" ca="1" si="83"/>
        <v>0</v>
      </c>
      <c r="J180" s="22">
        <f t="shared" ca="1" si="83"/>
        <v>0</v>
      </c>
      <c r="K180" s="22">
        <f t="shared" ca="1" si="83"/>
        <v>0</v>
      </c>
      <c r="L180" s="22">
        <f t="shared" ca="1" si="83"/>
        <v>0</v>
      </c>
      <c r="M180" s="22">
        <f t="shared" ca="1" si="83"/>
        <v>0</v>
      </c>
      <c r="N180" s="22">
        <f t="shared" ca="1" si="83"/>
        <v>0</v>
      </c>
      <c r="O180" s="22">
        <f t="shared" ca="1" si="83"/>
        <v>0</v>
      </c>
      <c r="P180" s="22">
        <f t="shared" ca="1" si="83"/>
        <v>0</v>
      </c>
      <c r="Q180" s="22">
        <f t="shared" ca="1" si="83"/>
        <v>0</v>
      </c>
      <c r="R180" s="22">
        <f t="shared" ca="1" si="83"/>
        <v>0</v>
      </c>
      <c r="S180" s="22">
        <f t="shared" ca="1" si="83"/>
        <v>0</v>
      </c>
      <c r="T180" s="22">
        <f t="shared" ca="1" si="83"/>
        <v>0</v>
      </c>
      <c r="U180" s="22">
        <f t="shared" ca="1" si="83"/>
        <v>0</v>
      </c>
      <c r="V180" s="22">
        <f t="shared" ca="1" si="83"/>
        <v>0</v>
      </c>
      <c r="W180" s="22">
        <f t="shared" ca="1" si="83"/>
        <v>0</v>
      </c>
      <c r="X180" s="22">
        <f t="shared" ca="1" si="83"/>
        <v>0</v>
      </c>
      <c r="Y180" s="22">
        <f t="shared" ca="1" si="83"/>
        <v>0</v>
      </c>
      <c r="Z180" s="712"/>
    </row>
    <row r="181" spans="1:16384" s="453" customFormat="1">
      <c r="A181" s="1" t="s">
        <v>45</v>
      </c>
      <c r="B181" s="6"/>
      <c r="C181" s="6"/>
      <c r="D181" s="102">
        <f ca="1">+SUM(E181:AB181)</f>
        <v>0</v>
      </c>
      <c r="E181" s="154">
        <f ca="1">+SUM(E179:E180)*E$22</f>
        <v>0</v>
      </c>
      <c r="F181" s="154">
        <f t="shared" ref="F181:Y181" ca="1" si="84">+SUM(F179:F180)*F$22</f>
        <v>0</v>
      </c>
      <c r="G181" s="154">
        <f t="shared" ca="1" si="84"/>
        <v>0</v>
      </c>
      <c r="H181" s="154">
        <f t="shared" ca="1" si="84"/>
        <v>0</v>
      </c>
      <c r="I181" s="154">
        <f t="shared" ca="1" si="84"/>
        <v>0</v>
      </c>
      <c r="J181" s="154">
        <f t="shared" ca="1" si="84"/>
        <v>0</v>
      </c>
      <c r="K181" s="154">
        <f t="shared" ca="1" si="84"/>
        <v>0</v>
      </c>
      <c r="L181" s="154">
        <f t="shared" ca="1" si="84"/>
        <v>0</v>
      </c>
      <c r="M181" s="154">
        <f t="shared" ca="1" si="84"/>
        <v>0</v>
      </c>
      <c r="N181" s="154">
        <f t="shared" ca="1" si="84"/>
        <v>0</v>
      </c>
      <c r="O181" s="154">
        <f t="shared" ca="1" si="84"/>
        <v>0</v>
      </c>
      <c r="P181" s="154">
        <f t="shared" ca="1" si="84"/>
        <v>0</v>
      </c>
      <c r="Q181" s="154">
        <f t="shared" ca="1" si="84"/>
        <v>0</v>
      </c>
      <c r="R181" s="154">
        <f t="shared" ca="1" si="84"/>
        <v>0</v>
      </c>
      <c r="S181" s="154">
        <f t="shared" ca="1" si="84"/>
        <v>0</v>
      </c>
      <c r="T181" s="154">
        <f t="shared" ca="1" si="84"/>
        <v>0</v>
      </c>
      <c r="U181" s="154">
        <f t="shared" ca="1" si="84"/>
        <v>0</v>
      </c>
      <c r="V181" s="154">
        <f t="shared" ca="1" si="84"/>
        <v>0</v>
      </c>
      <c r="W181" s="154">
        <f t="shared" ca="1" si="84"/>
        <v>0</v>
      </c>
      <c r="X181" s="154">
        <f t="shared" ca="1" si="84"/>
        <v>0</v>
      </c>
      <c r="Y181" s="154">
        <f t="shared" ca="1" si="84"/>
        <v>0</v>
      </c>
      <c r="Z181" s="9"/>
    </row>
    <row r="182" spans="1:16384" s="453" customFormat="1">
      <c r="A182" s="1" t="s">
        <v>46</v>
      </c>
      <c r="B182" s="6"/>
      <c r="C182" s="6"/>
      <c r="D182" s="102">
        <f>+SUM(E182:AB182)</f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>
        <v>0</v>
      </c>
      <c r="L182" s="154">
        <v>0</v>
      </c>
      <c r="M182" s="154">
        <v>0</v>
      </c>
      <c r="N182" s="154">
        <v>0</v>
      </c>
      <c r="O182" s="154">
        <v>0</v>
      </c>
      <c r="P182" s="154">
        <v>0</v>
      </c>
      <c r="Q182" s="154">
        <v>0</v>
      </c>
      <c r="R182" s="154">
        <v>0</v>
      </c>
      <c r="S182" s="154">
        <v>0</v>
      </c>
      <c r="T182" s="154">
        <v>0</v>
      </c>
      <c r="U182" s="154">
        <v>0</v>
      </c>
      <c r="V182" s="154">
        <v>0</v>
      </c>
      <c r="W182" s="154">
        <v>0</v>
      </c>
      <c r="X182" s="154">
        <v>0</v>
      </c>
      <c r="Y182" s="154">
        <v>0</v>
      </c>
      <c r="Z182" s="154"/>
    </row>
    <row r="183" spans="1:16384" s="453" customFormat="1">
      <c r="A183" s="6" t="s">
        <v>129</v>
      </c>
      <c r="B183" s="6"/>
      <c r="C183" s="6"/>
      <c r="D183" s="102">
        <f ca="1">+SUM(E183:AB183)</f>
        <v>0</v>
      </c>
      <c r="E183" s="154">
        <f ca="1">+E181-E182</f>
        <v>0</v>
      </c>
      <c r="F183" s="154">
        <f t="shared" ref="F183:Y183" ca="1" si="85">+F181-F182</f>
        <v>0</v>
      </c>
      <c r="G183" s="154">
        <f t="shared" ca="1" si="85"/>
        <v>0</v>
      </c>
      <c r="H183" s="154">
        <f t="shared" ca="1" si="85"/>
        <v>0</v>
      </c>
      <c r="I183" s="154">
        <f t="shared" ca="1" si="85"/>
        <v>0</v>
      </c>
      <c r="J183" s="154">
        <f t="shared" ca="1" si="85"/>
        <v>0</v>
      </c>
      <c r="K183" s="154">
        <f t="shared" ca="1" si="85"/>
        <v>0</v>
      </c>
      <c r="L183" s="154">
        <f t="shared" ca="1" si="85"/>
        <v>0</v>
      </c>
      <c r="M183" s="154">
        <f t="shared" ca="1" si="85"/>
        <v>0</v>
      </c>
      <c r="N183" s="154">
        <f t="shared" ca="1" si="85"/>
        <v>0</v>
      </c>
      <c r="O183" s="154">
        <f t="shared" ca="1" si="85"/>
        <v>0</v>
      </c>
      <c r="P183" s="154">
        <f t="shared" ca="1" si="85"/>
        <v>0</v>
      </c>
      <c r="Q183" s="154">
        <f t="shared" ca="1" si="85"/>
        <v>0</v>
      </c>
      <c r="R183" s="154">
        <f t="shared" ca="1" si="85"/>
        <v>0</v>
      </c>
      <c r="S183" s="154">
        <f t="shared" ca="1" si="85"/>
        <v>0</v>
      </c>
      <c r="T183" s="154">
        <f t="shared" ca="1" si="85"/>
        <v>0</v>
      </c>
      <c r="U183" s="154">
        <f t="shared" ca="1" si="85"/>
        <v>0</v>
      </c>
      <c r="V183" s="154">
        <f t="shared" ca="1" si="85"/>
        <v>0</v>
      </c>
      <c r="W183" s="154">
        <f t="shared" ca="1" si="85"/>
        <v>0</v>
      </c>
      <c r="X183" s="154">
        <f t="shared" ca="1" si="85"/>
        <v>0</v>
      </c>
      <c r="Y183" s="154">
        <f t="shared" ca="1" si="85"/>
        <v>0</v>
      </c>
      <c r="Z183" s="9"/>
    </row>
    <row r="184" spans="1:16384" s="453" customFormat="1">
      <c r="A184" s="1" t="s">
        <v>47</v>
      </c>
      <c r="B184" s="6"/>
      <c r="C184" s="6"/>
      <c r="D184" s="102">
        <f>+SUM(E184:AB184)</f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/>
    </row>
    <row r="185" spans="1:16384" s="453" customFormat="1">
      <c r="A185" s="1" t="s">
        <v>43</v>
      </c>
      <c r="B185" s="6"/>
      <c r="C185" s="6"/>
      <c r="D185" s="102"/>
      <c r="E185" s="154">
        <f ca="1">+SUM(E179:E180)+E183-E184</f>
        <v>0</v>
      </c>
      <c r="F185" s="154">
        <f t="shared" ref="F185:Y185" ca="1" si="86">+SUM(F179:F180)+F183-F184</f>
        <v>0</v>
      </c>
      <c r="G185" s="154">
        <f t="shared" ca="1" si="86"/>
        <v>0</v>
      </c>
      <c r="H185" s="154">
        <f t="shared" ca="1" si="86"/>
        <v>0</v>
      </c>
      <c r="I185" s="154">
        <f t="shared" ca="1" si="86"/>
        <v>0</v>
      </c>
      <c r="J185" s="154">
        <f t="shared" ca="1" si="86"/>
        <v>0</v>
      </c>
      <c r="K185" s="154">
        <f t="shared" ca="1" si="86"/>
        <v>0</v>
      </c>
      <c r="L185" s="154">
        <f t="shared" ca="1" si="86"/>
        <v>0</v>
      </c>
      <c r="M185" s="154">
        <f t="shared" ca="1" si="86"/>
        <v>0</v>
      </c>
      <c r="N185" s="154">
        <f t="shared" ca="1" si="86"/>
        <v>0</v>
      </c>
      <c r="O185" s="154">
        <f t="shared" ca="1" si="86"/>
        <v>0</v>
      </c>
      <c r="P185" s="154">
        <f t="shared" ca="1" si="86"/>
        <v>0</v>
      </c>
      <c r="Q185" s="154">
        <f t="shared" ca="1" si="86"/>
        <v>0</v>
      </c>
      <c r="R185" s="154">
        <f t="shared" ca="1" si="86"/>
        <v>0</v>
      </c>
      <c r="S185" s="154">
        <f t="shared" ca="1" si="86"/>
        <v>0</v>
      </c>
      <c r="T185" s="154">
        <f t="shared" ca="1" si="86"/>
        <v>0</v>
      </c>
      <c r="U185" s="154">
        <f t="shared" ca="1" si="86"/>
        <v>0</v>
      </c>
      <c r="V185" s="154">
        <f t="shared" ca="1" si="86"/>
        <v>0</v>
      </c>
      <c r="W185" s="154">
        <f t="shared" ca="1" si="86"/>
        <v>0</v>
      </c>
      <c r="X185" s="154">
        <f t="shared" ca="1" si="86"/>
        <v>0</v>
      </c>
      <c r="Y185" s="154">
        <f t="shared" ca="1" si="86"/>
        <v>0</v>
      </c>
      <c r="Z185" s="9"/>
    </row>
    <row r="186" spans="1:16384" s="453" customFormat="1">
      <c r="A186" s="1"/>
      <c r="B186" s="6"/>
      <c r="C186" s="6"/>
      <c r="D186" s="2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96"/>
    </row>
    <row r="187" spans="1:16384" s="453" customFormat="1">
      <c r="A187" s="1" t="s">
        <v>133</v>
      </c>
      <c r="B187" s="6"/>
      <c r="C187" s="6"/>
      <c r="D187" s="102">
        <f ca="1">+SUM(E187:AB187)</f>
        <v>0</v>
      </c>
      <c r="E187" s="154">
        <f t="shared" ref="E187:Y187" si="87">+((1+E22)/(1+E18)-1)*E179</f>
        <v>0</v>
      </c>
      <c r="F187" s="154">
        <f t="shared" ca="1" si="87"/>
        <v>0</v>
      </c>
      <c r="G187" s="154">
        <f t="shared" ca="1" si="87"/>
        <v>0</v>
      </c>
      <c r="H187" s="154">
        <f t="shared" ca="1" si="87"/>
        <v>0</v>
      </c>
      <c r="I187" s="154">
        <f t="shared" ca="1" si="87"/>
        <v>0</v>
      </c>
      <c r="J187" s="154">
        <f t="shared" ca="1" si="87"/>
        <v>0</v>
      </c>
      <c r="K187" s="154">
        <f t="shared" ca="1" si="87"/>
        <v>0</v>
      </c>
      <c r="L187" s="154">
        <f t="shared" ca="1" si="87"/>
        <v>0</v>
      </c>
      <c r="M187" s="154">
        <f t="shared" ca="1" si="87"/>
        <v>0</v>
      </c>
      <c r="N187" s="154">
        <f t="shared" ca="1" si="87"/>
        <v>0</v>
      </c>
      <c r="O187" s="154">
        <f t="shared" ca="1" si="87"/>
        <v>0</v>
      </c>
      <c r="P187" s="154">
        <f t="shared" ca="1" si="87"/>
        <v>0</v>
      </c>
      <c r="Q187" s="154">
        <f t="shared" ca="1" si="87"/>
        <v>0</v>
      </c>
      <c r="R187" s="154">
        <f t="shared" ca="1" si="87"/>
        <v>0</v>
      </c>
      <c r="S187" s="154">
        <f t="shared" ca="1" si="87"/>
        <v>0</v>
      </c>
      <c r="T187" s="154">
        <f t="shared" ca="1" si="87"/>
        <v>0</v>
      </c>
      <c r="U187" s="154">
        <f t="shared" si="87"/>
        <v>0</v>
      </c>
      <c r="V187" s="154">
        <f t="shared" ca="1" si="87"/>
        <v>0</v>
      </c>
      <c r="W187" s="154">
        <f t="shared" ca="1" si="87"/>
        <v>0</v>
      </c>
      <c r="X187" s="154">
        <f t="shared" ca="1" si="87"/>
        <v>0</v>
      </c>
      <c r="Y187" s="154">
        <f t="shared" ca="1" si="87"/>
        <v>0</v>
      </c>
      <c r="Z187" s="96"/>
    </row>
    <row r="188" spans="1:16384" s="453" customFormat="1">
      <c r="A188" s="6"/>
      <c r="B188" s="6"/>
      <c r="C188" s="6"/>
      <c r="D188" s="24"/>
      <c r="E188" s="154"/>
      <c r="F188" s="154"/>
      <c r="G188" s="154"/>
      <c r="H188" s="154"/>
      <c r="I188" s="154"/>
      <c r="J188" s="154"/>
      <c r="K188" s="665"/>
      <c r="L188" s="665"/>
      <c r="M188" s="154"/>
      <c r="N188" s="665"/>
      <c r="O188" s="154"/>
      <c r="P188" s="665"/>
      <c r="Q188" s="665"/>
      <c r="R188" s="665"/>
      <c r="S188" s="154"/>
      <c r="T188" s="154"/>
      <c r="U188" s="665"/>
      <c r="V188" s="665"/>
      <c r="W188" s="665"/>
      <c r="X188" s="665"/>
      <c r="Y188" s="154"/>
    </row>
    <row r="189" spans="1:16384" s="453" customFormat="1">
      <c r="A189" s="1" t="s">
        <v>494</v>
      </c>
      <c r="B189" s="6"/>
      <c r="C189" s="6"/>
      <c r="D189" s="102">
        <f ca="1">+SUM(E189:AB189)</f>
        <v>0</v>
      </c>
      <c r="E189" s="22">
        <f ca="1">+ROUND(D180*$C$175,5)</f>
        <v>0</v>
      </c>
      <c r="F189" s="154"/>
      <c r="G189" s="154"/>
      <c r="H189" s="154"/>
      <c r="I189" s="154"/>
      <c r="J189" s="665"/>
      <c r="K189" s="665"/>
      <c r="L189" s="665"/>
      <c r="M189" s="665"/>
      <c r="N189" s="665"/>
      <c r="O189" s="665"/>
      <c r="P189" s="665"/>
      <c r="Q189" s="665"/>
      <c r="R189" s="665"/>
      <c r="S189" s="665"/>
      <c r="T189" s="665"/>
      <c r="U189" s="665"/>
      <c r="V189" s="665"/>
      <c r="W189" s="665"/>
      <c r="X189" s="665"/>
      <c r="Y189" s="154"/>
    </row>
    <row r="190" spans="1:16384" s="453" customFormat="1">
      <c r="A190" s="342" t="s">
        <v>126</v>
      </c>
      <c r="B190" s="342"/>
      <c r="C190" s="342"/>
      <c r="D190" s="520">
        <f ca="1">+SUM(E190:AB190)</f>
        <v>0</v>
      </c>
      <c r="E190" s="647">
        <v>0</v>
      </c>
      <c r="F190" s="647">
        <f ca="1">ROUND(($D$180-SUM($E$180:F180))*$C$176,5)</f>
        <v>0</v>
      </c>
      <c r="G190" s="647">
        <f ca="1">ROUND(($D$180-SUM($E$180:G180))*$C$176,5)</f>
        <v>0</v>
      </c>
      <c r="H190" s="647">
        <f ca="1">ROUND(($D$180-SUM($E$180:H180))*$C$176,5)</f>
        <v>0</v>
      </c>
      <c r="I190" s="647">
        <f ca="1">ROUND(($D$180-SUM($E$180:I180))*$C$176,5)</f>
        <v>0</v>
      </c>
      <c r="J190" s="647">
        <f ca="1">ROUND(($D$180-SUM($E$180:J180))*$C$176,5)</f>
        <v>0</v>
      </c>
      <c r="K190" s="647">
        <f ca="1">ROUND(($D$180-SUM($E$180:K180))*$C$176,5)</f>
        <v>0</v>
      </c>
      <c r="L190" s="647">
        <f ca="1">ROUND(($D$180-SUM($E$180:L180))*$C$176,5)</f>
        <v>0</v>
      </c>
      <c r="M190" s="647">
        <f ca="1">ROUND(($D$180-SUM($E$180:M180))*$C$176,5)</f>
        <v>0</v>
      </c>
      <c r="N190" s="647">
        <f ca="1">ROUND(($D$180-SUM($E$180:N180))*$C$176,5)</f>
        <v>0</v>
      </c>
      <c r="O190" s="647">
        <f ca="1">ROUND(($D$180-SUM($E$180:O180))*$C$176,5)</f>
        <v>0</v>
      </c>
      <c r="P190" s="647">
        <f ca="1">ROUND(($D$180-SUM($E$180:P180))*$C$176,5)</f>
        <v>0</v>
      </c>
      <c r="Q190" s="647">
        <f ca="1">ROUND(($D$180-SUM($E$180:Q180))*$C$176,5)</f>
        <v>0</v>
      </c>
      <c r="R190" s="647">
        <f ca="1">ROUND(($D$180-SUM($E$180:R180))*$C$176,5)</f>
        <v>0</v>
      </c>
      <c r="S190" s="647">
        <f ca="1">ROUND(($D$180-SUM($E$180:S180))*$C$176,5)</f>
        <v>0</v>
      </c>
      <c r="T190" s="647">
        <f ca="1">ROUND(($D$180-SUM($E$180:T180))*$C$176,5)</f>
        <v>0</v>
      </c>
      <c r="U190" s="647">
        <f ca="1">ROUND(($D$180-SUM($E$180:U180))*$C$176,5)</f>
        <v>0</v>
      </c>
      <c r="V190" s="647">
        <f ca="1">ROUND(($D$180-SUM($E$180:V180))*$C$176,5)</f>
        <v>0</v>
      </c>
      <c r="W190" s="647">
        <f ca="1">ROUND(($D$180-SUM($E$180:W180))*$C$176,5)</f>
        <v>0</v>
      </c>
      <c r="X190" s="647">
        <f ca="1">ROUND(($D$180-SUM($E$180:X180))*$C$176,5)</f>
        <v>0</v>
      </c>
      <c r="Y190" s="647">
        <f ca="1">ROUND(($D$180-SUM($E$180:Y180))*$C$176,5)</f>
        <v>0</v>
      </c>
    </row>
    <row r="191" spans="1:16384" s="453" customFormat="1">
      <c r="A191" s="6" t="s">
        <v>496</v>
      </c>
      <c r="B191" s="6"/>
      <c r="C191" s="6"/>
      <c r="D191" s="102">
        <f ca="1">+SUM(E191:Y191)</f>
        <v>0</v>
      </c>
      <c r="E191" s="154">
        <f t="shared" ref="E191:Y191" ca="1" si="88">+SUM(E189:E190)</f>
        <v>0</v>
      </c>
      <c r="F191" s="154">
        <f t="shared" ca="1" si="88"/>
        <v>0</v>
      </c>
      <c r="G191" s="154">
        <f t="shared" ca="1" si="88"/>
        <v>0</v>
      </c>
      <c r="H191" s="154">
        <f t="shared" ca="1" si="88"/>
        <v>0</v>
      </c>
      <c r="I191" s="154">
        <f t="shared" ca="1" si="88"/>
        <v>0</v>
      </c>
      <c r="J191" s="154">
        <f t="shared" ca="1" si="88"/>
        <v>0</v>
      </c>
      <c r="K191" s="154">
        <f t="shared" ca="1" si="88"/>
        <v>0</v>
      </c>
      <c r="L191" s="154">
        <f t="shared" ca="1" si="88"/>
        <v>0</v>
      </c>
      <c r="M191" s="154">
        <f t="shared" ca="1" si="88"/>
        <v>0</v>
      </c>
      <c r="N191" s="154">
        <f t="shared" ca="1" si="88"/>
        <v>0</v>
      </c>
      <c r="O191" s="154">
        <f t="shared" ca="1" si="88"/>
        <v>0</v>
      </c>
      <c r="P191" s="154">
        <f t="shared" ca="1" si="88"/>
        <v>0</v>
      </c>
      <c r="Q191" s="154">
        <f t="shared" ca="1" si="88"/>
        <v>0</v>
      </c>
      <c r="R191" s="154">
        <f t="shared" ca="1" si="88"/>
        <v>0</v>
      </c>
      <c r="S191" s="154">
        <f t="shared" ca="1" si="88"/>
        <v>0</v>
      </c>
      <c r="T191" s="154">
        <f t="shared" ca="1" si="88"/>
        <v>0</v>
      </c>
      <c r="U191" s="154">
        <f t="shared" ca="1" si="88"/>
        <v>0</v>
      </c>
      <c r="V191" s="154">
        <f t="shared" ca="1" si="88"/>
        <v>0</v>
      </c>
      <c r="W191" s="154">
        <f t="shared" ca="1" si="88"/>
        <v>0</v>
      </c>
      <c r="X191" s="154">
        <f t="shared" ca="1" si="88"/>
        <v>0</v>
      </c>
      <c r="Y191" s="154">
        <f t="shared" ca="1" si="88"/>
        <v>0</v>
      </c>
    </row>
    <row r="192" spans="1:16384" s="453" customFormat="1">
      <c r="A192" s="6"/>
      <c r="B192" s="6"/>
      <c r="C192" s="6"/>
      <c r="D192" s="24"/>
      <c r="E192" s="6"/>
      <c r="F192" s="6"/>
      <c r="G192" s="6"/>
      <c r="H192" s="6"/>
      <c r="I192" s="6"/>
      <c r="Y192" s="6"/>
    </row>
    <row r="193" spans="1:16384" s="453" customFormat="1">
      <c r="A193" s="6"/>
      <c r="B193" s="6"/>
      <c r="C193" s="6"/>
      <c r="D193" s="24"/>
      <c r="E193" s="6"/>
      <c r="F193" s="6"/>
      <c r="G193" s="6"/>
      <c r="H193" s="6"/>
      <c r="I193" s="6"/>
      <c r="Y193" s="6"/>
    </row>
    <row r="194" spans="1:16384" s="453" customFormat="1">
      <c r="A194" s="6"/>
      <c r="B194" s="6"/>
      <c r="C194" s="6"/>
      <c r="D194" s="24"/>
      <c r="E194" s="6"/>
      <c r="F194" s="6"/>
      <c r="G194" s="6"/>
      <c r="H194" s="6"/>
      <c r="I194" s="6"/>
      <c r="Y194" s="6"/>
    </row>
    <row r="195" spans="1:16384" s="453" customFormat="1">
      <c r="D195" s="146"/>
      <c r="F195" s="158"/>
      <c r="H195" s="6"/>
      <c r="I195" s="6"/>
      <c r="J195" s="158"/>
      <c r="L195" s="158"/>
      <c r="N195" s="158"/>
      <c r="P195" s="158"/>
      <c r="R195" s="158"/>
      <c r="T195" s="158"/>
      <c r="V195" s="158"/>
      <c r="X195" s="158"/>
      <c r="Y195" s="6"/>
    </row>
    <row r="196" spans="1:16384" s="453" customFormat="1" ht="15.75" thickBot="1">
      <c r="B196" s="540" t="s">
        <v>500</v>
      </c>
      <c r="C196" s="540"/>
      <c r="D196" s="539"/>
      <c r="E196" s="539"/>
      <c r="F196" s="539"/>
      <c r="G196" s="540"/>
      <c r="H196" s="6"/>
      <c r="I196" s="6"/>
      <c r="J196" s="146"/>
      <c r="L196" s="146"/>
      <c r="N196" s="146"/>
      <c r="P196" s="146"/>
      <c r="R196" s="146"/>
      <c r="T196" s="146"/>
      <c r="V196" s="146"/>
      <c r="X196" s="146"/>
      <c r="Y196" s="6"/>
    </row>
    <row r="197" spans="1:16384" s="453" customFormat="1">
      <c r="D197" s="146"/>
      <c r="F197" s="158"/>
      <c r="H197" s="6"/>
      <c r="I197" s="6"/>
      <c r="J197" s="96"/>
      <c r="K197" s="6"/>
      <c r="L197" s="96"/>
      <c r="M197" s="6"/>
      <c r="N197" s="96"/>
      <c r="O197" s="6"/>
      <c r="P197" s="96"/>
      <c r="Q197" s="6"/>
      <c r="R197" s="96"/>
      <c r="S197" s="6"/>
      <c r="T197" s="96"/>
      <c r="U197" s="6"/>
      <c r="V197" s="96"/>
      <c r="W197" s="6"/>
      <c r="X197" s="96"/>
      <c r="Y197" s="6"/>
    </row>
    <row r="198" spans="1:16384">
      <c r="B198" s="2" t="s">
        <v>112</v>
      </c>
      <c r="C198" s="2"/>
      <c r="D198" s="83" t="s">
        <v>25</v>
      </c>
      <c r="E198" s="83">
        <v>2014</v>
      </c>
      <c r="F198" s="83">
        <v>2015</v>
      </c>
      <c r="G198" s="83">
        <v>2016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453"/>
      <c r="AA198" s="453"/>
      <c r="AB198" s="453"/>
      <c r="AC198" s="453"/>
      <c r="AD198" s="453"/>
      <c r="AE198" s="453"/>
      <c r="AF198" s="453"/>
      <c r="AG198" s="453"/>
      <c r="AH198" s="453"/>
      <c r="AI198" s="453"/>
      <c r="AJ198" s="453"/>
      <c r="AK198" s="453"/>
      <c r="AL198" s="453"/>
      <c r="AM198" s="453"/>
      <c r="AN198" s="453"/>
      <c r="AO198" s="453"/>
      <c r="AP198" s="453"/>
      <c r="AQ198" s="453"/>
      <c r="AR198" s="453"/>
      <c r="AS198" s="453"/>
      <c r="AT198" s="453"/>
      <c r="AU198" s="453"/>
      <c r="AV198" s="453"/>
      <c r="AW198" s="453"/>
      <c r="AX198" s="453"/>
      <c r="AY198" s="453"/>
      <c r="AZ198" s="453"/>
      <c r="BA198" s="453"/>
      <c r="BB198" s="453"/>
      <c r="BC198" s="453"/>
      <c r="BD198" s="453"/>
      <c r="BE198" s="453"/>
      <c r="BF198" s="453"/>
      <c r="BG198" s="453"/>
      <c r="BH198" s="453"/>
      <c r="BI198" s="453"/>
      <c r="BJ198" s="453"/>
      <c r="BK198" s="453"/>
      <c r="BL198" s="453"/>
      <c r="BM198" s="453"/>
      <c r="BN198" s="453"/>
      <c r="BO198" s="453"/>
      <c r="BP198" s="453"/>
      <c r="BQ198" s="453"/>
      <c r="BR198" s="453"/>
      <c r="BS198" s="453"/>
      <c r="BT198" s="453"/>
      <c r="BU198" s="453"/>
      <c r="BV198" s="453"/>
      <c r="BW198" s="453"/>
      <c r="BX198" s="453"/>
      <c r="BY198" s="453"/>
      <c r="BZ198" s="453"/>
      <c r="CA198" s="453"/>
      <c r="CB198" s="453"/>
      <c r="CC198" s="453"/>
      <c r="CD198" s="453"/>
      <c r="CE198" s="453"/>
      <c r="CF198" s="453"/>
      <c r="CG198" s="453"/>
      <c r="CH198" s="453"/>
      <c r="CI198" s="453"/>
      <c r="CJ198" s="453"/>
      <c r="CK198" s="453"/>
      <c r="CL198" s="453"/>
      <c r="CM198" s="453"/>
      <c r="CN198" s="453"/>
      <c r="CO198" s="453"/>
      <c r="CP198" s="453"/>
      <c r="CQ198" s="453"/>
      <c r="CR198" s="453"/>
      <c r="CS198" s="453"/>
      <c r="CT198" s="453"/>
      <c r="CU198" s="453"/>
      <c r="CV198" s="453"/>
      <c r="CW198" s="453"/>
      <c r="CX198" s="453"/>
      <c r="CY198" s="453"/>
      <c r="CZ198" s="453"/>
      <c r="DA198" s="453"/>
      <c r="DB198" s="453"/>
      <c r="DC198" s="453"/>
      <c r="DD198" s="453"/>
      <c r="DE198" s="453"/>
      <c r="DF198" s="453"/>
      <c r="DG198" s="453"/>
      <c r="DH198" s="453"/>
      <c r="DI198" s="453"/>
      <c r="DJ198" s="453"/>
      <c r="DK198" s="453"/>
      <c r="DL198" s="453"/>
      <c r="DM198" s="453"/>
      <c r="DN198" s="453"/>
      <c r="DO198" s="453"/>
      <c r="DP198" s="453"/>
      <c r="DQ198" s="453"/>
      <c r="DR198" s="453"/>
      <c r="DS198" s="453"/>
      <c r="DT198" s="453"/>
      <c r="DU198" s="453"/>
      <c r="DV198" s="453"/>
      <c r="DW198" s="453"/>
      <c r="DX198" s="453"/>
      <c r="DY198" s="453"/>
      <c r="DZ198" s="453"/>
      <c r="EA198" s="453"/>
      <c r="EB198" s="453"/>
      <c r="EC198" s="453"/>
      <c r="ED198" s="453"/>
      <c r="EE198" s="453"/>
      <c r="EF198" s="453"/>
      <c r="EG198" s="453"/>
      <c r="EH198" s="453"/>
      <c r="EI198" s="453"/>
      <c r="EJ198" s="453"/>
      <c r="EK198" s="453"/>
      <c r="EL198" s="453"/>
      <c r="EM198" s="453"/>
      <c r="EN198" s="453"/>
      <c r="EO198" s="453"/>
      <c r="EP198" s="453"/>
      <c r="EQ198" s="453"/>
      <c r="ER198" s="453"/>
      <c r="ES198" s="453"/>
      <c r="ET198" s="453"/>
      <c r="EU198" s="453"/>
      <c r="EV198" s="453"/>
      <c r="EW198" s="453"/>
      <c r="EX198" s="453"/>
      <c r="EY198" s="453"/>
      <c r="EZ198" s="453"/>
      <c r="FA198" s="453"/>
      <c r="FB198" s="453"/>
      <c r="FC198" s="453"/>
      <c r="FD198" s="453"/>
      <c r="FE198" s="453"/>
      <c r="FF198" s="453"/>
      <c r="FG198" s="453"/>
      <c r="FH198" s="453"/>
      <c r="FI198" s="453"/>
      <c r="FJ198" s="453"/>
      <c r="FK198" s="453"/>
      <c r="FL198" s="453"/>
      <c r="FM198" s="453"/>
      <c r="FN198" s="453"/>
      <c r="FO198" s="453"/>
      <c r="FP198" s="453"/>
      <c r="FQ198" s="453"/>
      <c r="FR198" s="453"/>
      <c r="FS198" s="453"/>
      <c r="FT198" s="453"/>
      <c r="FU198" s="453"/>
      <c r="FV198" s="453"/>
      <c r="FW198" s="453"/>
      <c r="FX198" s="453"/>
      <c r="FY198" s="453"/>
      <c r="FZ198" s="453"/>
      <c r="GA198" s="453"/>
      <c r="GB198" s="453"/>
      <c r="GC198" s="453"/>
      <c r="GD198" s="453"/>
      <c r="GE198" s="453"/>
      <c r="GF198" s="453"/>
      <c r="GG198" s="453"/>
      <c r="GH198" s="453"/>
      <c r="GI198" s="453"/>
      <c r="GJ198" s="453"/>
      <c r="GK198" s="453"/>
      <c r="GL198" s="453"/>
      <c r="GM198" s="453"/>
      <c r="GN198" s="453"/>
      <c r="GO198" s="453"/>
      <c r="GP198" s="453"/>
      <c r="GQ198" s="453"/>
      <c r="GR198" s="453"/>
      <c r="GS198" s="453"/>
      <c r="GT198" s="453"/>
      <c r="GU198" s="453"/>
      <c r="GV198" s="453"/>
      <c r="GW198" s="453"/>
      <c r="GX198" s="453"/>
      <c r="GY198" s="453"/>
      <c r="GZ198" s="453"/>
      <c r="HA198" s="453"/>
      <c r="HB198" s="453"/>
      <c r="HC198" s="453"/>
      <c r="HD198" s="453"/>
      <c r="HE198" s="453"/>
      <c r="HF198" s="453"/>
      <c r="HG198" s="453"/>
      <c r="HH198" s="453"/>
      <c r="HI198" s="453"/>
      <c r="HJ198" s="453"/>
      <c r="HK198" s="453"/>
      <c r="HL198" s="453"/>
      <c r="HM198" s="453"/>
      <c r="HN198" s="453"/>
      <c r="HO198" s="453"/>
      <c r="HP198" s="453"/>
      <c r="HQ198" s="453"/>
      <c r="HR198" s="453"/>
      <c r="HS198" s="453"/>
      <c r="HT198" s="453"/>
      <c r="HU198" s="453"/>
      <c r="HV198" s="453"/>
      <c r="HW198" s="453"/>
      <c r="HX198" s="453"/>
      <c r="HY198" s="453"/>
      <c r="HZ198" s="453"/>
      <c r="IA198" s="453"/>
      <c r="IB198" s="453"/>
      <c r="IC198" s="453"/>
      <c r="ID198" s="453"/>
      <c r="IE198" s="453"/>
      <c r="IF198" s="453"/>
      <c r="IG198" s="453"/>
      <c r="IH198" s="453"/>
      <c r="II198" s="453"/>
      <c r="IJ198" s="453"/>
      <c r="IK198" s="453"/>
      <c r="IL198" s="453"/>
      <c r="IM198" s="453"/>
      <c r="IN198" s="453"/>
      <c r="IO198" s="453"/>
      <c r="IP198" s="453"/>
      <c r="IQ198" s="453"/>
      <c r="IR198" s="453"/>
      <c r="IS198" s="453"/>
      <c r="IT198" s="453"/>
      <c r="IU198" s="453"/>
      <c r="IV198" s="453"/>
      <c r="IW198" s="453"/>
      <c r="IX198" s="453"/>
      <c r="IY198" s="453"/>
      <c r="IZ198" s="453"/>
      <c r="JA198" s="453"/>
      <c r="JB198" s="453"/>
      <c r="JC198" s="453"/>
      <c r="JD198" s="453"/>
      <c r="JE198" s="453"/>
      <c r="JF198" s="453"/>
      <c r="JG198" s="453"/>
      <c r="JH198" s="453"/>
      <c r="JI198" s="453"/>
      <c r="JJ198" s="453"/>
      <c r="JK198" s="453"/>
      <c r="JL198" s="453"/>
      <c r="JM198" s="453"/>
      <c r="JN198" s="453"/>
      <c r="JO198" s="453"/>
      <c r="JP198" s="453"/>
      <c r="JQ198" s="453"/>
      <c r="JR198" s="453"/>
      <c r="JS198" s="453"/>
      <c r="JT198" s="453"/>
      <c r="JU198" s="453"/>
      <c r="JV198" s="453"/>
      <c r="JW198" s="453"/>
      <c r="JX198" s="453"/>
      <c r="JY198" s="453"/>
      <c r="JZ198" s="453"/>
      <c r="KA198" s="453"/>
      <c r="KB198" s="453"/>
      <c r="KC198" s="453"/>
      <c r="KD198" s="453"/>
      <c r="KE198" s="453"/>
      <c r="KF198" s="453"/>
      <c r="KG198" s="453"/>
      <c r="KH198" s="453"/>
      <c r="KI198" s="453"/>
      <c r="KJ198" s="453"/>
      <c r="KK198" s="453"/>
      <c r="KL198" s="453"/>
      <c r="KM198" s="453"/>
      <c r="KN198" s="453"/>
      <c r="KO198" s="453"/>
      <c r="KP198" s="453"/>
      <c r="KQ198" s="453"/>
      <c r="KR198" s="453"/>
      <c r="KS198" s="453"/>
      <c r="KT198" s="453"/>
      <c r="KU198" s="453"/>
      <c r="KV198" s="453"/>
      <c r="KW198" s="453"/>
      <c r="KX198" s="453"/>
      <c r="KY198" s="453"/>
      <c r="KZ198" s="453"/>
      <c r="LA198" s="453"/>
      <c r="LB198" s="453"/>
      <c r="LC198" s="453"/>
      <c r="LD198" s="453"/>
      <c r="LE198" s="453"/>
      <c r="LF198" s="453"/>
      <c r="LG198" s="453"/>
      <c r="LH198" s="453"/>
      <c r="LI198" s="453"/>
      <c r="LJ198" s="453"/>
      <c r="LK198" s="453"/>
      <c r="LL198" s="453"/>
      <c r="LM198" s="453"/>
      <c r="LN198" s="453"/>
      <c r="LO198" s="453"/>
      <c r="LP198" s="453"/>
      <c r="LQ198" s="453"/>
      <c r="LR198" s="453"/>
      <c r="LS198" s="453"/>
      <c r="LT198" s="453"/>
      <c r="LU198" s="453"/>
      <c r="LV198" s="453"/>
      <c r="LW198" s="453"/>
      <c r="LX198" s="453"/>
      <c r="LY198" s="453"/>
      <c r="LZ198" s="453"/>
      <c r="MA198" s="453"/>
      <c r="MB198" s="453"/>
      <c r="MC198" s="453"/>
      <c r="MD198" s="453"/>
      <c r="ME198" s="453"/>
      <c r="MF198" s="453"/>
      <c r="MG198" s="453"/>
      <c r="MH198" s="453"/>
      <c r="MI198" s="453"/>
      <c r="MJ198" s="453"/>
      <c r="MK198" s="453"/>
      <c r="ML198" s="453"/>
      <c r="MM198" s="453"/>
      <c r="MN198" s="453"/>
      <c r="MO198" s="453"/>
      <c r="MP198" s="453"/>
      <c r="MQ198" s="453"/>
      <c r="MR198" s="453"/>
      <c r="MS198" s="453"/>
      <c r="MT198" s="453"/>
      <c r="MU198" s="453"/>
      <c r="MV198" s="453"/>
      <c r="MW198" s="453"/>
      <c r="MX198" s="453"/>
      <c r="MY198" s="453"/>
      <c r="MZ198" s="453"/>
      <c r="NA198" s="453"/>
      <c r="NB198" s="453"/>
      <c r="NC198" s="453"/>
      <c r="ND198" s="453"/>
      <c r="NE198" s="453"/>
      <c r="NF198" s="453"/>
      <c r="NG198" s="453"/>
      <c r="NH198" s="453"/>
      <c r="NI198" s="453"/>
      <c r="NJ198" s="453"/>
      <c r="NK198" s="453"/>
      <c r="NL198" s="453"/>
      <c r="NM198" s="453"/>
      <c r="NN198" s="453"/>
      <c r="NO198" s="453"/>
      <c r="NP198" s="453"/>
      <c r="NQ198" s="453"/>
      <c r="NR198" s="453"/>
      <c r="NS198" s="453"/>
      <c r="NT198" s="453"/>
      <c r="NU198" s="453"/>
      <c r="NV198" s="453"/>
      <c r="NW198" s="453"/>
      <c r="NX198" s="453"/>
      <c r="NY198" s="453"/>
      <c r="NZ198" s="453"/>
      <c r="OA198" s="453"/>
      <c r="OB198" s="453"/>
      <c r="OC198" s="453"/>
      <c r="OD198" s="453"/>
      <c r="OE198" s="453"/>
      <c r="OF198" s="453"/>
      <c r="OG198" s="453"/>
      <c r="OH198" s="453"/>
      <c r="OI198" s="453"/>
      <c r="OJ198" s="453"/>
      <c r="OK198" s="453"/>
      <c r="OL198" s="453"/>
      <c r="OM198" s="453"/>
      <c r="ON198" s="453"/>
      <c r="OO198" s="453"/>
      <c r="OP198" s="453"/>
      <c r="OQ198" s="453"/>
      <c r="OR198" s="453"/>
      <c r="OS198" s="453"/>
      <c r="OT198" s="453"/>
      <c r="OU198" s="453"/>
      <c r="OV198" s="453"/>
      <c r="OW198" s="453"/>
      <c r="OX198" s="453"/>
      <c r="OY198" s="453"/>
      <c r="OZ198" s="453"/>
      <c r="PA198" s="453"/>
      <c r="PB198" s="453"/>
      <c r="PC198" s="453"/>
      <c r="PD198" s="453"/>
      <c r="PE198" s="453"/>
      <c r="PF198" s="453"/>
      <c r="PG198" s="453"/>
      <c r="PH198" s="453"/>
      <c r="PI198" s="453"/>
      <c r="PJ198" s="453"/>
      <c r="PK198" s="453"/>
      <c r="PL198" s="453"/>
      <c r="PM198" s="453"/>
      <c r="PN198" s="453"/>
      <c r="PO198" s="453"/>
      <c r="PP198" s="453"/>
      <c r="PQ198" s="453"/>
      <c r="PR198" s="453"/>
      <c r="PS198" s="453"/>
      <c r="PT198" s="453"/>
      <c r="PU198" s="453"/>
      <c r="PV198" s="453"/>
      <c r="PW198" s="453"/>
      <c r="PX198" s="453"/>
      <c r="PY198" s="453"/>
      <c r="PZ198" s="453"/>
      <c r="QA198" s="453"/>
      <c r="QB198" s="453"/>
      <c r="QC198" s="453"/>
      <c r="QD198" s="453"/>
      <c r="QE198" s="453"/>
      <c r="QF198" s="453"/>
      <c r="QG198" s="453"/>
      <c r="QH198" s="453"/>
      <c r="QI198" s="453"/>
      <c r="QJ198" s="453"/>
      <c r="QK198" s="453"/>
      <c r="QL198" s="453"/>
      <c r="QM198" s="453"/>
      <c r="QN198" s="453"/>
      <c r="QO198" s="453"/>
      <c r="QP198" s="453"/>
      <c r="QQ198" s="453"/>
      <c r="QR198" s="453"/>
      <c r="QS198" s="453"/>
      <c r="QT198" s="453"/>
      <c r="QU198" s="453"/>
      <c r="QV198" s="453"/>
      <c r="QW198" s="453"/>
      <c r="QX198" s="453"/>
      <c r="QY198" s="453"/>
      <c r="QZ198" s="453"/>
      <c r="RA198" s="453"/>
      <c r="RB198" s="453"/>
      <c r="RC198" s="453"/>
      <c r="RD198" s="453"/>
      <c r="RE198" s="453"/>
      <c r="RF198" s="453"/>
      <c r="RG198" s="453"/>
      <c r="RH198" s="453"/>
      <c r="RI198" s="453"/>
      <c r="RJ198" s="453"/>
      <c r="RK198" s="453"/>
      <c r="RL198" s="453"/>
      <c r="RM198" s="453"/>
      <c r="RN198" s="453"/>
      <c r="RO198" s="453"/>
      <c r="RP198" s="453"/>
      <c r="RQ198" s="453"/>
      <c r="RR198" s="453"/>
      <c r="RS198" s="453"/>
      <c r="RT198" s="453"/>
      <c r="RU198" s="453"/>
      <c r="RV198" s="453"/>
      <c r="RW198" s="453"/>
      <c r="RX198" s="453"/>
      <c r="RY198" s="453"/>
      <c r="RZ198" s="453"/>
      <c r="SA198" s="453"/>
      <c r="SB198" s="453"/>
      <c r="SC198" s="453"/>
      <c r="SD198" s="453"/>
      <c r="SE198" s="453"/>
      <c r="SF198" s="453"/>
      <c r="SG198" s="453"/>
      <c r="SH198" s="453"/>
      <c r="SI198" s="453"/>
      <c r="SJ198" s="453"/>
      <c r="SK198" s="453"/>
      <c r="SL198" s="453"/>
      <c r="SM198" s="453"/>
      <c r="SN198" s="453"/>
      <c r="SO198" s="453"/>
      <c r="SP198" s="453"/>
      <c r="SQ198" s="453"/>
      <c r="SR198" s="453"/>
      <c r="SS198" s="453"/>
      <c r="ST198" s="453"/>
      <c r="SU198" s="453"/>
      <c r="SV198" s="453"/>
      <c r="SW198" s="453"/>
      <c r="SX198" s="453"/>
      <c r="SY198" s="453"/>
      <c r="SZ198" s="453"/>
      <c r="TA198" s="453"/>
      <c r="TB198" s="453"/>
      <c r="TC198" s="453"/>
      <c r="TD198" s="453"/>
      <c r="TE198" s="453"/>
      <c r="TF198" s="453"/>
      <c r="TG198" s="453"/>
      <c r="TH198" s="453"/>
      <c r="TI198" s="453"/>
      <c r="TJ198" s="453"/>
      <c r="TK198" s="453"/>
      <c r="TL198" s="453"/>
      <c r="TM198" s="453"/>
      <c r="TN198" s="453"/>
      <c r="TO198" s="453"/>
      <c r="TP198" s="453"/>
      <c r="TQ198" s="453"/>
      <c r="TR198" s="453"/>
      <c r="TS198" s="453"/>
      <c r="TT198" s="453"/>
      <c r="TU198" s="453"/>
      <c r="TV198" s="453"/>
      <c r="TW198" s="453"/>
      <c r="TX198" s="453"/>
      <c r="TY198" s="453"/>
      <c r="TZ198" s="453"/>
      <c r="UA198" s="453"/>
      <c r="UB198" s="453"/>
      <c r="UC198" s="453"/>
      <c r="UD198" s="453"/>
      <c r="UE198" s="453"/>
      <c r="UF198" s="453"/>
      <c r="UG198" s="453"/>
      <c r="UH198" s="453"/>
      <c r="UI198" s="453"/>
      <c r="UJ198" s="453"/>
      <c r="UK198" s="453"/>
      <c r="UL198" s="453"/>
      <c r="UM198" s="453"/>
      <c r="UN198" s="453"/>
      <c r="UO198" s="453"/>
      <c r="UP198" s="453"/>
      <c r="UQ198" s="453"/>
      <c r="UR198" s="453"/>
      <c r="US198" s="453"/>
      <c r="UT198" s="453"/>
      <c r="UU198" s="453"/>
      <c r="UV198" s="453"/>
      <c r="UW198" s="453"/>
      <c r="UX198" s="453"/>
      <c r="UY198" s="453"/>
      <c r="UZ198" s="453"/>
      <c r="VA198" s="453"/>
      <c r="VB198" s="453"/>
      <c r="VC198" s="453"/>
      <c r="VD198" s="453"/>
      <c r="VE198" s="453"/>
      <c r="VF198" s="453"/>
      <c r="VG198" s="453"/>
      <c r="VH198" s="453"/>
      <c r="VI198" s="453"/>
      <c r="VJ198" s="453"/>
      <c r="VK198" s="453"/>
      <c r="VL198" s="453"/>
      <c r="VM198" s="453"/>
      <c r="VN198" s="453"/>
      <c r="VO198" s="453"/>
      <c r="VP198" s="453"/>
      <c r="VQ198" s="453"/>
      <c r="VR198" s="453"/>
      <c r="VS198" s="453"/>
      <c r="VT198" s="453"/>
      <c r="VU198" s="453"/>
      <c r="VV198" s="453"/>
      <c r="VW198" s="453"/>
      <c r="VX198" s="453"/>
      <c r="VY198" s="453"/>
      <c r="VZ198" s="453"/>
      <c r="WA198" s="453"/>
      <c r="WB198" s="453"/>
      <c r="WC198" s="453"/>
      <c r="WD198" s="453"/>
      <c r="WE198" s="453"/>
      <c r="WF198" s="453"/>
      <c r="WG198" s="453"/>
      <c r="WH198" s="453"/>
      <c r="WI198" s="453"/>
      <c r="WJ198" s="453"/>
      <c r="WK198" s="453"/>
      <c r="WL198" s="453"/>
      <c r="WM198" s="453"/>
      <c r="WN198" s="453"/>
      <c r="WO198" s="453"/>
      <c r="WP198" s="453"/>
      <c r="WQ198" s="453"/>
      <c r="WR198" s="453"/>
      <c r="WS198" s="453"/>
      <c r="WT198" s="453"/>
      <c r="WU198" s="453"/>
      <c r="WV198" s="453"/>
      <c r="WW198" s="453"/>
      <c r="WX198" s="453"/>
      <c r="WY198" s="453"/>
      <c r="WZ198" s="453"/>
      <c r="XA198" s="453"/>
      <c r="XB198" s="453"/>
      <c r="XC198" s="453"/>
      <c r="XD198" s="453"/>
      <c r="XE198" s="453"/>
      <c r="XF198" s="453"/>
      <c r="XG198" s="453"/>
      <c r="XH198" s="453"/>
      <c r="XI198" s="453"/>
      <c r="XJ198" s="453"/>
      <c r="XK198" s="453"/>
      <c r="XL198" s="453"/>
      <c r="XM198" s="453"/>
      <c r="XN198" s="453"/>
      <c r="XO198" s="453"/>
      <c r="XP198" s="453"/>
      <c r="XQ198" s="453"/>
      <c r="XR198" s="453"/>
      <c r="XS198" s="453"/>
      <c r="XT198" s="453"/>
      <c r="XU198" s="453"/>
      <c r="XV198" s="453"/>
      <c r="XW198" s="453"/>
      <c r="XX198" s="453"/>
      <c r="XY198" s="453"/>
      <c r="XZ198" s="453"/>
      <c r="YA198" s="453"/>
      <c r="YB198" s="453"/>
      <c r="YC198" s="453"/>
      <c r="YD198" s="453"/>
      <c r="YE198" s="453"/>
      <c r="YF198" s="453"/>
      <c r="YG198" s="453"/>
      <c r="YH198" s="453"/>
      <c r="YI198" s="453"/>
      <c r="YJ198" s="453"/>
      <c r="YK198" s="453"/>
      <c r="YL198" s="453"/>
      <c r="YM198" s="453"/>
      <c r="YN198" s="453"/>
      <c r="YO198" s="453"/>
      <c r="YP198" s="453"/>
      <c r="YQ198" s="453"/>
      <c r="YR198" s="453"/>
      <c r="YS198" s="453"/>
      <c r="YT198" s="453"/>
      <c r="YU198" s="453"/>
      <c r="YV198" s="453"/>
      <c r="YW198" s="453"/>
      <c r="YX198" s="453"/>
      <c r="YY198" s="453"/>
      <c r="YZ198" s="453"/>
      <c r="ZA198" s="453"/>
      <c r="ZB198" s="453"/>
      <c r="ZC198" s="453"/>
      <c r="ZD198" s="453"/>
      <c r="ZE198" s="453"/>
      <c r="ZF198" s="453"/>
      <c r="ZG198" s="453"/>
      <c r="ZH198" s="453"/>
      <c r="ZI198" s="453"/>
      <c r="ZJ198" s="453"/>
      <c r="ZK198" s="453"/>
      <c r="ZL198" s="453"/>
      <c r="ZM198" s="453"/>
      <c r="ZN198" s="453"/>
      <c r="ZO198" s="453"/>
      <c r="ZP198" s="453"/>
      <c r="ZQ198" s="453"/>
      <c r="ZR198" s="453"/>
      <c r="ZS198" s="453"/>
      <c r="ZT198" s="453"/>
      <c r="ZU198" s="453"/>
      <c r="ZV198" s="453"/>
      <c r="ZW198" s="453"/>
      <c r="ZX198" s="453"/>
      <c r="ZY198" s="453"/>
      <c r="ZZ198" s="453"/>
      <c r="AAA198" s="453"/>
      <c r="AAB198" s="453"/>
      <c r="AAC198" s="453"/>
      <c r="AAD198" s="453"/>
      <c r="AAE198" s="453"/>
      <c r="AAF198" s="453"/>
      <c r="AAG198" s="453"/>
      <c r="AAH198" s="453"/>
      <c r="AAI198" s="453"/>
      <c r="AAJ198" s="453"/>
      <c r="AAK198" s="453"/>
      <c r="AAL198" s="453"/>
      <c r="AAM198" s="453"/>
      <c r="AAN198" s="453"/>
      <c r="AAO198" s="453"/>
      <c r="AAP198" s="453"/>
      <c r="AAQ198" s="453"/>
      <c r="AAR198" s="453"/>
      <c r="AAS198" s="453"/>
      <c r="AAT198" s="453"/>
      <c r="AAU198" s="453"/>
      <c r="AAV198" s="453"/>
      <c r="AAW198" s="453"/>
      <c r="AAX198" s="453"/>
      <c r="AAY198" s="453"/>
      <c r="AAZ198" s="453"/>
      <c r="ABA198" s="453"/>
      <c r="ABB198" s="453"/>
      <c r="ABC198" s="453"/>
      <c r="ABD198" s="453"/>
      <c r="ABE198" s="453"/>
      <c r="ABF198" s="453"/>
      <c r="ABG198" s="453"/>
      <c r="ABH198" s="453"/>
      <c r="ABI198" s="453"/>
      <c r="ABJ198" s="453"/>
      <c r="ABK198" s="453"/>
      <c r="ABL198" s="453"/>
      <c r="ABM198" s="453"/>
      <c r="ABN198" s="453"/>
      <c r="ABO198" s="453"/>
      <c r="ABP198" s="453"/>
      <c r="ABQ198" s="453"/>
      <c r="ABR198" s="453"/>
      <c r="ABS198" s="453"/>
      <c r="ABT198" s="453"/>
      <c r="ABU198" s="453"/>
      <c r="ABV198" s="453"/>
      <c r="ABW198" s="453"/>
      <c r="ABX198" s="453"/>
      <c r="ABY198" s="453"/>
      <c r="ABZ198" s="453"/>
      <c r="ACA198" s="453"/>
      <c r="ACB198" s="453"/>
      <c r="ACC198" s="453"/>
      <c r="ACD198" s="453"/>
      <c r="ACE198" s="453"/>
      <c r="ACF198" s="453"/>
      <c r="ACG198" s="453"/>
      <c r="ACH198" s="453"/>
      <c r="ACI198" s="453"/>
      <c r="ACJ198" s="453"/>
      <c r="ACK198" s="453"/>
      <c r="ACL198" s="453"/>
      <c r="ACM198" s="453"/>
      <c r="ACN198" s="453"/>
      <c r="ACO198" s="453"/>
      <c r="ACP198" s="453"/>
      <c r="ACQ198" s="453"/>
      <c r="ACR198" s="453"/>
      <c r="ACS198" s="453"/>
      <c r="ACT198" s="453"/>
      <c r="ACU198" s="453"/>
      <c r="ACV198" s="453"/>
      <c r="ACW198" s="453"/>
      <c r="ACX198" s="453"/>
      <c r="ACY198" s="453"/>
      <c r="ACZ198" s="453"/>
      <c r="ADA198" s="453"/>
      <c r="ADB198" s="453"/>
      <c r="ADC198" s="453"/>
      <c r="ADD198" s="453"/>
      <c r="ADE198" s="453"/>
      <c r="ADF198" s="453"/>
      <c r="ADG198" s="453"/>
      <c r="ADH198" s="453"/>
      <c r="ADI198" s="453"/>
      <c r="ADJ198" s="453"/>
      <c r="ADK198" s="453"/>
      <c r="ADL198" s="453"/>
      <c r="ADM198" s="453"/>
      <c r="ADN198" s="453"/>
      <c r="ADO198" s="453"/>
      <c r="ADP198" s="453"/>
      <c r="ADQ198" s="453"/>
      <c r="ADR198" s="453"/>
      <c r="ADS198" s="453"/>
      <c r="ADT198" s="453"/>
      <c r="ADU198" s="453"/>
      <c r="ADV198" s="453"/>
      <c r="ADW198" s="453"/>
      <c r="ADX198" s="453"/>
      <c r="ADY198" s="453"/>
      <c r="ADZ198" s="453"/>
      <c r="AEA198" s="453"/>
      <c r="AEB198" s="453"/>
      <c r="AEC198" s="453"/>
      <c r="AED198" s="453"/>
      <c r="AEE198" s="453"/>
      <c r="AEF198" s="453"/>
      <c r="AEG198" s="453"/>
      <c r="AEH198" s="453"/>
      <c r="AEI198" s="453"/>
      <c r="AEJ198" s="453"/>
      <c r="AEK198" s="453"/>
      <c r="AEL198" s="453"/>
      <c r="AEM198" s="453"/>
      <c r="AEN198" s="453"/>
      <c r="AEO198" s="453"/>
      <c r="AEP198" s="453"/>
      <c r="AEQ198" s="453"/>
      <c r="AER198" s="453"/>
      <c r="AES198" s="453"/>
      <c r="AET198" s="453"/>
      <c r="AEU198" s="453"/>
      <c r="AEV198" s="453"/>
      <c r="AEW198" s="453"/>
      <c r="AEX198" s="453"/>
      <c r="AEY198" s="453"/>
      <c r="AEZ198" s="453"/>
      <c r="AFA198" s="453"/>
      <c r="AFB198" s="453"/>
      <c r="AFC198" s="453"/>
      <c r="AFD198" s="453"/>
      <c r="AFE198" s="453"/>
      <c r="AFF198" s="453"/>
      <c r="AFG198" s="453"/>
      <c r="AFH198" s="453"/>
      <c r="AFI198" s="453"/>
      <c r="AFJ198" s="453"/>
      <c r="AFK198" s="453"/>
      <c r="AFL198" s="453"/>
      <c r="AFM198" s="453"/>
      <c r="AFN198" s="453"/>
      <c r="AFO198" s="453"/>
      <c r="AFP198" s="453"/>
      <c r="AFQ198" s="453"/>
      <c r="AFR198" s="453"/>
      <c r="AFS198" s="453"/>
      <c r="AFT198" s="453"/>
      <c r="AFU198" s="453"/>
      <c r="AFV198" s="453"/>
      <c r="AFW198" s="453"/>
      <c r="AFX198" s="453"/>
      <c r="AFY198" s="453"/>
      <c r="AFZ198" s="453"/>
      <c r="AGA198" s="453"/>
      <c r="AGB198" s="453"/>
      <c r="AGC198" s="453"/>
      <c r="AGD198" s="453"/>
      <c r="AGE198" s="453"/>
      <c r="AGF198" s="453"/>
      <c r="AGG198" s="453"/>
      <c r="AGH198" s="453"/>
      <c r="AGI198" s="453"/>
      <c r="AGJ198" s="453"/>
      <c r="AGK198" s="453"/>
      <c r="AGL198" s="453"/>
      <c r="AGM198" s="453"/>
      <c r="AGN198" s="453"/>
      <c r="AGO198" s="453"/>
      <c r="AGP198" s="453"/>
      <c r="AGQ198" s="453"/>
      <c r="AGR198" s="453"/>
      <c r="AGS198" s="453"/>
      <c r="AGT198" s="453"/>
      <c r="AGU198" s="453"/>
      <c r="AGV198" s="453"/>
      <c r="AGW198" s="453"/>
      <c r="AGX198" s="453"/>
      <c r="AGY198" s="453"/>
      <c r="AGZ198" s="453"/>
      <c r="AHA198" s="453"/>
      <c r="AHB198" s="453"/>
      <c r="AHC198" s="453"/>
      <c r="AHD198" s="453"/>
      <c r="AHE198" s="453"/>
      <c r="AHF198" s="453"/>
      <c r="AHG198" s="453"/>
      <c r="AHH198" s="453"/>
      <c r="AHI198" s="453"/>
      <c r="AHJ198" s="453"/>
      <c r="AHK198" s="453"/>
      <c r="AHL198" s="453"/>
      <c r="AHM198" s="453"/>
      <c r="AHN198" s="453"/>
      <c r="AHO198" s="453"/>
      <c r="AHP198" s="453"/>
      <c r="AHQ198" s="453"/>
      <c r="AHR198" s="453"/>
      <c r="AHS198" s="453"/>
      <c r="AHT198" s="453"/>
      <c r="AHU198" s="453"/>
      <c r="AHV198" s="453"/>
      <c r="AHW198" s="453"/>
      <c r="AHX198" s="453"/>
      <c r="AHY198" s="453"/>
      <c r="AHZ198" s="453"/>
      <c r="AIA198" s="453"/>
      <c r="AIB198" s="453"/>
      <c r="AIC198" s="453"/>
      <c r="AID198" s="453"/>
      <c r="AIE198" s="453"/>
      <c r="AIF198" s="453"/>
      <c r="AIG198" s="453"/>
      <c r="AIH198" s="453"/>
      <c r="AII198" s="453"/>
      <c r="AIJ198" s="453"/>
      <c r="AIK198" s="453"/>
      <c r="AIL198" s="453"/>
      <c r="AIM198" s="453"/>
      <c r="AIN198" s="453"/>
      <c r="AIO198" s="453"/>
      <c r="AIP198" s="453"/>
      <c r="AIQ198" s="453"/>
      <c r="AIR198" s="453"/>
      <c r="AIS198" s="453"/>
      <c r="AIT198" s="453"/>
      <c r="AIU198" s="453"/>
      <c r="AIV198" s="453"/>
      <c r="AIW198" s="453"/>
      <c r="AIX198" s="453"/>
      <c r="AIY198" s="453"/>
      <c r="AIZ198" s="453"/>
      <c r="AJA198" s="453"/>
      <c r="AJB198" s="453"/>
      <c r="AJC198" s="453"/>
      <c r="AJD198" s="453"/>
      <c r="AJE198" s="453"/>
      <c r="AJF198" s="453"/>
      <c r="AJG198" s="453"/>
      <c r="AJH198" s="453"/>
      <c r="AJI198" s="453"/>
      <c r="AJJ198" s="453"/>
      <c r="AJK198" s="453"/>
      <c r="AJL198" s="453"/>
      <c r="AJM198" s="453"/>
      <c r="AJN198" s="453"/>
      <c r="AJO198" s="453"/>
      <c r="AJP198" s="453"/>
      <c r="AJQ198" s="453"/>
      <c r="AJR198" s="453"/>
      <c r="AJS198" s="453"/>
      <c r="AJT198" s="453"/>
      <c r="AJU198" s="453"/>
      <c r="AJV198" s="453"/>
      <c r="AJW198" s="453"/>
      <c r="AJX198" s="453"/>
      <c r="AJY198" s="453"/>
      <c r="AJZ198" s="453"/>
      <c r="AKA198" s="453"/>
      <c r="AKB198" s="453"/>
      <c r="AKC198" s="453"/>
      <c r="AKD198" s="453"/>
      <c r="AKE198" s="453"/>
      <c r="AKF198" s="453"/>
      <c r="AKG198" s="453"/>
      <c r="AKH198" s="453"/>
      <c r="AKI198" s="453"/>
      <c r="AKJ198" s="453"/>
      <c r="AKK198" s="453"/>
      <c r="AKL198" s="453"/>
      <c r="AKM198" s="453"/>
      <c r="AKN198" s="453"/>
      <c r="AKO198" s="453"/>
      <c r="AKP198" s="453"/>
      <c r="AKQ198" s="453"/>
      <c r="AKR198" s="453"/>
      <c r="AKS198" s="453"/>
      <c r="AKT198" s="453"/>
      <c r="AKU198" s="453"/>
      <c r="AKV198" s="453"/>
      <c r="AKW198" s="453"/>
      <c r="AKX198" s="453"/>
      <c r="AKY198" s="453"/>
      <c r="AKZ198" s="453"/>
      <c r="ALA198" s="453"/>
      <c r="ALB198" s="453"/>
      <c r="ALC198" s="453"/>
      <c r="ALD198" s="453"/>
      <c r="ALE198" s="453"/>
      <c r="ALF198" s="453"/>
      <c r="ALG198" s="453"/>
      <c r="ALH198" s="453"/>
      <c r="ALI198" s="453"/>
      <c r="ALJ198" s="453"/>
      <c r="ALK198" s="453"/>
      <c r="ALL198" s="453"/>
      <c r="ALM198" s="453"/>
      <c r="ALN198" s="453"/>
      <c r="ALO198" s="453"/>
      <c r="ALP198" s="453"/>
      <c r="ALQ198" s="453"/>
      <c r="ALR198" s="453"/>
      <c r="ALS198" s="453"/>
      <c r="ALT198" s="453"/>
      <c r="ALU198" s="453"/>
      <c r="ALV198" s="453"/>
      <c r="ALW198" s="453"/>
      <c r="ALX198" s="453"/>
      <c r="ALY198" s="453"/>
      <c r="ALZ198" s="453"/>
      <c r="AMA198" s="453"/>
      <c r="AMB198" s="453"/>
      <c r="AMC198" s="453"/>
      <c r="AMD198" s="453"/>
      <c r="AME198" s="453"/>
      <c r="AMF198" s="453"/>
      <c r="AMG198" s="453"/>
      <c r="AMH198" s="453"/>
      <c r="AMI198" s="453"/>
      <c r="AMJ198" s="453"/>
      <c r="AMK198" s="453"/>
      <c r="AML198" s="453"/>
      <c r="AMM198" s="453"/>
      <c r="AMN198" s="453"/>
      <c r="AMO198" s="453"/>
      <c r="AMP198" s="453"/>
      <c r="AMQ198" s="453"/>
      <c r="AMR198" s="453"/>
      <c r="AMS198" s="453"/>
      <c r="AMT198" s="453"/>
      <c r="AMU198" s="453"/>
      <c r="AMV198" s="453"/>
      <c r="AMW198" s="453"/>
      <c r="AMX198" s="453"/>
      <c r="AMY198" s="453"/>
      <c r="AMZ198" s="453"/>
      <c r="ANA198" s="453"/>
      <c r="ANB198" s="453"/>
      <c r="ANC198" s="453"/>
      <c r="AND198" s="453"/>
      <c r="ANE198" s="453"/>
      <c r="ANF198" s="453"/>
      <c r="ANG198" s="453"/>
      <c r="ANH198" s="453"/>
      <c r="ANI198" s="453"/>
      <c r="ANJ198" s="453"/>
      <c r="ANK198" s="453"/>
      <c r="ANL198" s="453"/>
      <c r="ANM198" s="453"/>
      <c r="ANN198" s="453"/>
      <c r="ANO198" s="453"/>
      <c r="ANP198" s="453"/>
      <c r="ANQ198" s="453"/>
      <c r="ANR198" s="453"/>
      <c r="ANS198" s="453"/>
      <c r="ANT198" s="453"/>
      <c r="ANU198" s="453"/>
      <c r="ANV198" s="453"/>
      <c r="ANW198" s="453"/>
      <c r="ANX198" s="453"/>
      <c r="ANY198" s="453"/>
      <c r="ANZ198" s="453"/>
      <c r="AOA198" s="453"/>
      <c r="AOB198" s="453"/>
      <c r="AOC198" s="453"/>
      <c r="AOD198" s="453"/>
      <c r="AOE198" s="453"/>
      <c r="AOF198" s="453"/>
      <c r="AOG198" s="453"/>
      <c r="AOH198" s="453"/>
      <c r="AOI198" s="453"/>
      <c r="AOJ198" s="453"/>
      <c r="AOK198" s="453"/>
      <c r="AOL198" s="453"/>
      <c r="AOM198" s="453"/>
      <c r="AON198" s="453"/>
      <c r="AOO198" s="453"/>
      <c r="AOP198" s="453"/>
      <c r="AOQ198" s="453"/>
      <c r="AOR198" s="453"/>
      <c r="AOS198" s="453"/>
      <c r="AOT198" s="453"/>
      <c r="AOU198" s="453"/>
      <c r="AOV198" s="453"/>
      <c r="AOW198" s="453"/>
      <c r="AOX198" s="453"/>
      <c r="AOY198" s="453"/>
      <c r="AOZ198" s="453"/>
      <c r="APA198" s="453"/>
      <c r="APB198" s="453"/>
      <c r="APC198" s="453"/>
      <c r="APD198" s="453"/>
      <c r="APE198" s="453"/>
      <c r="APF198" s="453"/>
      <c r="APG198" s="453"/>
      <c r="APH198" s="453"/>
      <c r="API198" s="453"/>
      <c r="APJ198" s="453"/>
      <c r="APK198" s="453"/>
      <c r="APL198" s="453"/>
      <c r="APM198" s="453"/>
      <c r="APN198" s="453"/>
      <c r="APO198" s="453"/>
      <c r="APP198" s="453"/>
      <c r="APQ198" s="453"/>
      <c r="APR198" s="453"/>
      <c r="APS198" s="453"/>
      <c r="APT198" s="453"/>
      <c r="APU198" s="453"/>
      <c r="APV198" s="453"/>
      <c r="APW198" s="453"/>
      <c r="APX198" s="453"/>
      <c r="APY198" s="453"/>
      <c r="APZ198" s="453"/>
      <c r="AQA198" s="453"/>
      <c r="AQB198" s="453"/>
      <c r="AQC198" s="453"/>
      <c r="AQD198" s="453"/>
      <c r="AQE198" s="453"/>
      <c r="AQF198" s="453"/>
      <c r="AQG198" s="453"/>
      <c r="AQH198" s="453"/>
      <c r="AQI198" s="453"/>
      <c r="AQJ198" s="453"/>
      <c r="AQK198" s="453"/>
      <c r="AQL198" s="453"/>
      <c r="AQM198" s="453"/>
      <c r="AQN198" s="453"/>
      <c r="AQO198" s="453"/>
      <c r="AQP198" s="453"/>
      <c r="AQQ198" s="453"/>
      <c r="AQR198" s="453"/>
      <c r="AQS198" s="453"/>
      <c r="AQT198" s="453"/>
      <c r="AQU198" s="453"/>
      <c r="AQV198" s="453"/>
      <c r="AQW198" s="453"/>
      <c r="AQX198" s="453"/>
      <c r="AQY198" s="453"/>
      <c r="AQZ198" s="453"/>
      <c r="ARA198" s="453"/>
      <c r="ARB198" s="453"/>
      <c r="ARC198" s="453"/>
      <c r="ARD198" s="453"/>
      <c r="ARE198" s="453"/>
      <c r="ARF198" s="453"/>
      <c r="ARG198" s="453"/>
      <c r="ARH198" s="453"/>
      <c r="ARI198" s="453"/>
      <c r="ARJ198" s="453"/>
      <c r="ARK198" s="453"/>
      <c r="ARL198" s="453"/>
      <c r="ARM198" s="453"/>
      <c r="ARN198" s="453"/>
      <c r="ARO198" s="453"/>
      <c r="ARP198" s="453"/>
      <c r="ARQ198" s="453"/>
      <c r="ARR198" s="453"/>
      <c r="ARS198" s="453"/>
      <c r="ART198" s="453"/>
      <c r="ARU198" s="453"/>
      <c r="ARV198" s="453"/>
      <c r="ARW198" s="453"/>
      <c r="ARX198" s="453"/>
      <c r="ARY198" s="453"/>
      <c r="ARZ198" s="453"/>
      <c r="ASA198" s="453"/>
      <c r="ASB198" s="453"/>
      <c r="ASC198" s="453"/>
      <c r="ASD198" s="453"/>
      <c r="ASE198" s="453"/>
      <c r="ASF198" s="453"/>
      <c r="ASG198" s="453"/>
      <c r="ASH198" s="453"/>
      <c r="ASI198" s="453"/>
      <c r="ASJ198" s="453"/>
      <c r="ASK198" s="453"/>
      <c r="ASL198" s="453"/>
      <c r="ASM198" s="453"/>
      <c r="ASN198" s="453"/>
      <c r="ASO198" s="453"/>
      <c r="ASP198" s="453"/>
      <c r="ASQ198" s="453"/>
      <c r="ASR198" s="453"/>
      <c r="ASS198" s="453"/>
      <c r="AST198" s="453"/>
      <c r="ASU198" s="453"/>
      <c r="ASV198" s="453"/>
      <c r="ASW198" s="453"/>
      <c r="ASX198" s="453"/>
      <c r="ASY198" s="453"/>
      <c r="ASZ198" s="453"/>
      <c r="ATA198" s="453"/>
      <c r="ATB198" s="453"/>
      <c r="ATC198" s="453"/>
      <c r="ATD198" s="453"/>
      <c r="ATE198" s="453"/>
      <c r="ATF198" s="453"/>
      <c r="ATG198" s="453"/>
      <c r="ATH198" s="453"/>
      <c r="ATI198" s="453"/>
      <c r="ATJ198" s="453"/>
      <c r="ATK198" s="453"/>
      <c r="ATL198" s="453"/>
      <c r="ATM198" s="453"/>
      <c r="ATN198" s="453"/>
      <c r="ATO198" s="453"/>
      <c r="ATP198" s="453"/>
      <c r="ATQ198" s="453"/>
      <c r="ATR198" s="453"/>
      <c r="ATS198" s="453"/>
      <c r="ATT198" s="453"/>
      <c r="ATU198" s="453"/>
      <c r="ATV198" s="453"/>
      <c r="ATW198" s="453"/>
      <c r="ATX198" s="453"/>
      <c r="ATY198" s="453"/>
      <c r="ATZ198" s="453"/>
      <c r="AUA198" s="453"/>
      <c r="AUB198" s="453"/>
      <c r="AUC198" s="453"/>
      <c r="AUD198" s="453"/>
      <c r="AUE198" s="453"/>
      <c r="AUF198" s="453"/>
      <c r="AUG198" s="453"/>
      <c r="AUH198" s="453"/>
      <c r="AUI198" s="453"/>
      <c r="AUJ198" s="453"/>
      <c r="AUK198" s="453"/>
      <c r="AUL198" s="453"/>
      <c r="AUM198" s="453"/>
      <c r="AUN198" s="453"/>
      <c r="AUO198" s="453"/>
      <c r="AUP198" s="453"/>
      <c r="AUQ198" s="453"/>
      <c r="AUR198" s="453"/>
      <c r="AUS198" s="453"/>
      <c r="AUT198" s="453"/>
      <c r="AUU198" s="453"/>
      <c r="AUV198" s="453"/>
      <c r="AUW198" s="453"/>
      <c r="AUX198" s="453"/>
      <c r="AUY198" s="453"/>
      <c r="AUZ198" s="453"/>
      <c r="AVA198" s="453"/>
      <c r="AVB198" s="453"/>
      <c r="AVC198" s="453"/>
      <c r="AVD198" s="453"/>
      <c r="AVE198" s="453"/>
      <c r="AVF198" s="453"/>
      <c r="AVG198" s="453"/>
      <c r="AVH198" s="453"/>
      <c r="AVI198" s="453"/>
      <c r="AVJ198" s="453"/>
      <c r="AVK198" s="453"/>
      <c r="AVL198" s="453"/>
      <c r="AVM198" s="453"/>
      <c r="AVN198" s="453"/>
      <c r="AVO198" s="453"/>
      <c r="AVP198" s="453"/>
      <c r="AVQ198" s="453"/>
      <c r="AVR198" s="453"/>
      <c r="AVS198" s="453"/>
      <c r="AVT198" s="453"/>
      <c r="AVU198" s="453"/>
      <c r="AVV198" s="453"/>
      <c r="AVW198" s="453"/>
      <c r="AVX198" s="453"/>
      <c r="AVY198" s="453"/>
      <c r="AVZ198" s="453"/>
      <c r="AWA198" s="453"/>
      <c r="AWB198" s="453"/>
      <c r="AWC198" s="453"/>
      <c r="AWD198" s="453"/>
      <c r="AWE198" s="453"/>
      <c r="AWF198" s="453"/>
      <c r="AWG198" s="453"/>
      <c r="AWH198" s="453"/>
      <c r="AWI198" s="453"/>
      <c r="AWJ198" s="453"/>
      <c r="AWK198" s="453"/>
      <c r="AWL198" s="453"/>
      <c r="AWM198" s="453"/>
      <c r="AWN198" s="453"/>
      <c r="AWO198" s="453"/>
      <c r="AWP198" s="453"/>
      <c r="AWQ198" s="453"/>
      <c r="AWR198" s="453"/>
      <c r="AWS198" s="453"/>
      <c r="AWT198" s="453"/>
      <c r="AWU198" s="453"/>
      <c r="AWV198" s="453"/>
      <c r="AWW198" s="453"/>
      <c r="AWX198" s="453"/>
      <c r="AWY198" s="453"/>
      <c r="AWZ198" s="453"/>
      <c r="AXA198" s="453"/>
      <c r="AXB198" s="453"/>
      <c r="AXC198" s="453"/>
      <c r="AXD198" s="453"/>
      <c r="AXE198" s="453"/>
      <c r="AXF198" s="453"/>
      <c r="AXG198" s="453"/>
      <c r="AXH198" s="453"/>
      <c r="AXI198" s="453"/>
      <c r="AXJ198" s="453"/>
      <c r="AXK198" s="453"/>
      <c r="AXL198" s="453"/>
      <c r="AXM198" s="453"/>
      <c r="AXN198" s="453"/>
      <c r="AXO198" s="453"/>
      <c r="AXP198" s="453"/>
      <c r="AXQ198" s="453"/>
      <c r="AXR198" s="453"/>
      <c r="AXS198" s="453"/>
      <c r="AXT198" s="453"/>
      <c r="AXU198" s="453"/>
      <c r="AXV198" s="453"/>
      <c r="AXW198" s="453"/>
      <c r="AXX198" s="453"/>
      <c r="AXY198" s="453"/>
      <c r="AXZ198" s="453"/>
      <c r="AYA198" s="453"/>
      <c r="AYB198" s="453"/>
      <c r="AYC198" s="453"/>
      <c r="AYD198" s="453"/>
      <c r="AYE198" s="453"/>
      <c r="AYF198" s="453"/>
      <c r="AYG198" s="453"/>
      <c r="AYH198" s="453"/>
      <c r="AYI198" s="453"/>
      <c r="AYJ198" s="453"/>
      <c r="AYK198" s="453"/>
      <c r="AYL198" s="453"/>
      <c r="AYM198" s="453"/>
      <c r="AYN198" s="453"/>
      <c r="AYO198" s="453"/>
      <c r="AYP198" s="453"/>
      <c r="AYQ198" s="453"/>
      <c r="AYR198" s="453"/>
      <c r="AYS198" s="453"/>
      <c r="AYT198" s="453"/>
      <c r="AYU198" s="453"/>
      <c r="AYV198" s="453"/>
      <c r="AYW198" s="453"/>
      <c r="AYX198" s="453"/>
      <c r="AYY198" s="453"/>
      <c r="AYZ198" s="453"/>
      <c r="AZA198" s="453"/>
      <c r="AZB198" s="453"/>
      <c r="AZC198" s="453"/>
      <c r="AZD198" s="453"/>
      <c r="AZE198" s="453"/>
      <c r="AZF198" s="453"/>
      <c r="AZG198" s="453"/>
      <c r="AZH198" s="453"/>
      <c r="AZI198" s="453"/>
      <c r="AZJ198" s="453"/>
      <c r="AZK198" s="453"/>
      <c r="AZL198" s="453"/>
      <c r="AZM198" s="453"/>
      <c r="AZN198" s="453"/>
      <c r="AZO198" s="453"/>
      <c r="AZP198" s="453"/>
      <c r="AZQ198" s="453"/>
      <c r="AZR198" s="453"/>
      <c r="AZS198" s="453"/>
      <c r="AZT198" s="453"/>
      <c r="AZU198" s="453"/>
      <c r="AZV198" s="453"/>
      <c r="AZW198" s="453"/>
      <c r="AZX198" s="453"/>
      <c r="AZY198" s="453"/>
      <c r="AZZ198" s="453"/>
      <c r="BAA198" s="453"/>
      <c r="BAB198" s="453"/>
      <c r="BAC198" s="453"/>
      <c r="BAD198" s="453"/>
      <c r="BAE198" s="453"/>
      <c r="BAF198" s="453"/>
      <c r="BAG198" s="453"/>
      <c r="BAH198" s="453"/>
      <c r="BAI198" s="453"/>
      <c r="BAJ198" s="453"/>
      <c r="BAK198" s="453"/>
      <c r="BAL198" s="453"/>
      <c r="BAM198" s="453"/>
      <c r="BAN198" s="453"/>
      <c r="BAO198" s="453"/>
      <c r="BAP198" s="453"/>
      <c r="BAQ198" s="453"/>
      <c r="BAR198" s="453"/>
      <c r="BAS198" s="453"/>
      <c r="BAT198" s="453"/>
      <c r="BAU198" s="453"/>
      <c r="BAV198" s="453"/>
      <c r="BAW198" s="453"/>
      <c r="BAX198" s="453"/>
      <c r="BAY198" s="453"/>
      <c r="BAZ198" s="453"/>
      <c r="BBA198" s="453"/>
      <c r="BBB198" s="453"/>
      <c r="BBC198" s="453"/>
      <c r="BBD198" s="453"/>
      <c r="BBE198" s="453"/>
      <c r="BBF198" s="453"/>
      <c r="BBG198" s="453"/>
      <c r="BBH198" s="453"/>
      <c r="BBI198" s="453"/>
      <c r="BBJ198" s="453"/>
      <c r="BBK198" s="453"/>
      <c r="BBL198" s="453"/>
      <c r="BBM198" s="453"/>
      <c r="BBN198" s="453"/>
      <c r="BBO198" s="453"/>
      <c r="BBP198" s="453"/>
      <c r="BBQ198" s="453"/>
      <c r="BBR198" s="453"/>
      <c r="BBS198" s="453"/>
      <c r="BBT198" s="453"/>
      <c r="BBU198" s="453"/>
      <c r="BBV198" s="453"/>
      <c r="BBW198" s="453"/>
      <c r="BBX198" s="453"/>
      <c r="BBY198" s="453"/>
      <c r="BBZ198" s="453"/>
      <c r="BCA198" s="453"/>
      <c r="BCB198" s="453"/>
      <c r="BCC198" s="453"/>
      <c r="BCD198" s="453"/>
      <c r="BCE198" s="453"/>
      <c r="BCF198" s="453"/>
      <c r="BCG198" s="453"/>
      <c r="BCH198" s="453"/>
      <c r="BCI198" s="453"/>
      <c r="BCJ198" s="453"/>
      <c r="BCK198" s="453"/>
      <c r="BCL198" s="453"/>
      <c r="BCM198" s="453"/>
      <c r="BCN198" s="453"/>
      <c r="BCO198" s="453"/>
      <c r="BCP198" s="453"/>
      <c r="BCQ198" s="453"/>
      <c r="BCR198" s="453"/>
      <c r="BCS198" s="453"/>
      <c r="BCT198" s="453"/>
      <c r="BCU198" s="453"/>
      <c r="BCV198" s="453"/>
      <c r="BCW198" s="453"/>
      <c r="BCX198" s="453"/>
      <c r="BCY198" s="453"/>
      <c r="BCZ198" s="453"/>
      <c r="BDA198" s="453"/>
      <c r="BDB198" s="453"/>
      <c r="BDC198" s="453"/>
      <c r="BDD198" s="453"/>
      <c r="BDE198" s="453"/>
      <c r="BDF198" s="453"/>
      <c r="BDG198" s="453"/>
      <c r="BDH198" s="453"/>
      <c r="BDI198" s="453"/>
      <c r="BDJ198" s="453"/>
      <c r="BDK198" s="453"/>
      <c r="BDL198" s="453"/>
      <c r="BDM198" s="453"/>
      <c r="BDN198" s="453"/>
      <c r="BDO198" s="453"/>
      <c r="BDP198" s="453"/>
      <c r="BDQ198" s="453"/>
      <c r="BDR198" s="453"/>
      <c r="BDS198" s="453"/>
      <c r="BDT198" s="453"/>
      <c r="BDU198" s="453"/>
      <c r="BDV198" s="453"/>
      <c r="BDW198" s="453"/>
      <c r="BDX198" s="453"/>
      <c r="BDY198" s="453"/>
      <c r="BDZ198" s="453"/>
      <c r="BEA198" s="453"/>
      <c r="BEB198" s="453"/>
      <c r="BEC198" s="453"/>
      <c r="BED198" s="453"/>
      <c r="BEE198" s="453"/>
      <c r="BEF198" s="453"/>
      <c r="BEG198" s="453"/>
      <c r="BEH198" s="453"/>
      <c r="BEI198" s="453"/>
      <c r="BEJ198" s="453"/>
      <c r="BEK198" s="453"/>
      <c r="BEL198" s="453"/>
      <c r="BEM198" s="453"/>
      <c r="BEN198" s="453"/>
      <c r="BEO198" s="453"/>
      <c r="BEP198" s="453"/>
      <c r="BEQ198" s="453"/>
      <c r="BER198" s="453"/>
      <c r="BES198" s="453"/>
      <c r="BET198" s="453"/>
      <c r="BEU198" s="453"/>
      <c r="BEV198" s="453"/>
      <c r="BEW198" s="453"/>
      <c r="BEX198" s="453"/>
      <c r="BEY198" s="453"/>
      <c r="BEZ198" s="453"/>
      <c r="BFA198" s="453"/>
      <c r="BFB198" s="453"/>
      <c r="BFC198" s="453"/>
      <c r="BFD198" s="453"/>
      <c r="BFE198" s="453"/>
      <c r="BFF198" s="453"/>
      <c r="BFG198" s="453"/>
      <c r="BFH198" s="453"/>
      <c r="BFI198" s="453"/>
      <c r="BFJ198" s="453"/>
      <c r="BFK198" s="453"/>
      <c r="BFL198" s="453"/>
      <c r="BFM198" s="453"/>
      <c r="BFN198" s="453"/>
      <c r="BFO198" s="453"/>
      <c r="BFP198" s="453"/>
      <c r="BFQ198" s="453"/>
      <c r="BFR198" s="453"/>
      <c r="BFS198" s="453"/>
      <c r="BFT198" s="453"/>
      <c r="BFU198" s="453"/>
      <c r="BFV198" s="453"/>
      <c r="BFW198" s="453"/>
      <c r="BFX198" s="453"/>
      <c r="BFY198" s="453"/>
      <c r="BFZ198" s="453"/>
      <c r="BGA198" s="453"/>
      <c r="BGB198" s="453"/>
      <c r="BGC198" s="453"/>
      <c r="BGD198" s="453"/>
      <c r="BGE198" s="453"/>
      <c r="BGF198" s="453"/>
      <c r="BGG198" s="453"/>
      <c r="BGH198" s="453"/>
      <c r="BGI198" s="453"/>
      <c r="BGJ198" s="453"/>
      <c r="BGK198" s="453"/>
      <c r="BGL198" s="453"/>
      <c r="BGM198" s="453"/>
      <c r="BGN198" s="453"/>
      <c r="BGO198" s="453"/>
      <c r="BGP198" s="453"/>
      <c r="BGQ198" s="453"/>
      <c r="BGR198" s="453"/>
      <c r="BGS198" s="453"/>
      <c r="BGT198" s="453"/>
      <c r="BGU198" s="453"/>
      <c r="BGV198" s="453"/>
      <c r="BGW198" s="453"/>
      <c r="BGX198" s="453"/>
      <c r="BGY198" s="453"/>
      <c r="BGZ198" s="453"/>
      <c r="BHA198" s="453"/>
      <c r="BHB198" s="453"/>
      <c r="BHC198" s="453"/>
      <c r="BHD198" s="453"/>
      <c r="BHE198" s="453"/>
      <c r="BHF198" s="453"/>
      <c r="BHG198" s="453"/>
      <c r="BHH198" s="453"/>
      <c r="BHI198" s="453"/>
      <c r="BHJ198" s="453"/>
      <c r="BHK198" s="453"/>
      <c r="BHL198" s="453"/>
      <c r="BHM198" s="453"/>
      <c r="BHN198" s="453"/>
      <c r="BHO198" s="453"/>
      <c r="BHP198" s="453"/>
      <c r="BHQ198" s="453"/>
      <c r="BHR198" s="453"/>
      <c r="BHS198" s="453"/>
      <c r="BHT198" s="453"/>
      <c r="BHU198" s="453"/>
      <c r="BHV198" s="453"/>
      <c r="BHW198" s="453"/>
      <c r="BHX198" s="453"/>
      <c r="BHY198" s="453"/>
      <c r="BHZ198" s="453"/>
      <c r="BIA198" s="453"/>
      <c r="BIB198" s="453"/>
      <c r="BIC198" s="453"/>
      <c r="BID198" s="453"/>
      <c r="BIE198" s="453"/>
      <c r="BIF198" s="453"/>
      <c r="BIG198" s="453"/>
      <c r="BIH198" s="453"/>
      <c r="BII198" s="453"/>
      <c r="BIJ198" s="453"/>
      <c r="BIK198" s="453"/>
      <c r="BIL198" s="453"/>
      <c r="BIM198" s="453"/>
      <c r="BIN198" s="453"/>
      <c r="BIO198" s="453"/>
      <c r="BIP198" s="453"/>
      <c r="BIQ198" s="453"/>
      <c r="BIR198" s="453"/>
      <c r="BIS198" s="453"/>
      <c r="BIT198" s="453"/>
      <c r="BIU198" s="453"/>
      <c r="BIV198" s="453"/>
      <c r="BIW198" s="453"/>
      <c r="BIX198" s="453"/>
      <c r="BIY198" s="453"/>
      <c r="BIZ198" s="453"/>
      <c r="BJA198" s="453"/>
      <c r="BJB198" s="453"/>
      <c r="BJC198" s="453"/>
      <c r="BJD198" s="453"/>
      <c r="BJE198" s="453"/>
      <c r="BJF198" s="453"/>
      <c r="BJG198" s="453"/>
      <c r="BJH198" s="453"/>
      <c r="BJI198" s="453"/>
      <c r="BJJ198" s="453"/>
      <c r="BJK198" s="453"/>
      <c r="BJL198" s="453"/>
      <c r="BJM198" s="453"/>
      <c r="BJN198" s="453"/>
      <c r="BJO198" s="453"/>
      <c r="BJP198" s="453"/>
      <c r="BJQ198" s="453"/>
      <c r="BJR198" s="453"/>
      <c r="BJS198" s="453"/>
      <c r="BJT198" s="453"/>
      <c r="BJU198" s="453"/>
      <c r="BJV198" s="453"/>
      <c r="BJW198" s="453"/>
      <c r="BJX198" s="453"/>
      <c r="BJY198" s="453"/>
      <c r="BJZ198" s="453"/>
      <c r="BKA198" s="453"/>
      <c r="BKB198" s="453"/>
      <c r="BKC198" s="453"/>
      <c r="BKD198" s="453"/>
      <c r="BKE198" s="453"/>
      <c r="BKF198" s="453"/>
      <c r="BKG198" s="453"/>
      <c r="BKH198" s="453"/>
      <c r="BKI198" s="453"/>
      <c r="BKJ198" s="453"/>
      <c r="BKK198" s="453"/>
      <c r="BKL198" s="453"/>
      <c r="BKM198" s="453"/>
      <c r="BKN198" s="453"/>
      <c r="BKO198" s="453"/>
      <c r="BKP198" s="453"/>
      <c r="BKQ198" s="453"/>
      <c r="BKR198" s="453"/>
      <c r="BKS198" s="453"/>
      <c r="BKT198" s="453"/>
      <c r="BKU198" s="453"/>
      <c r="BKV198" s="453"/>
      <c r="BKW198" s="453"/>
      <c r="BKX198" s="453"/>
      <c r="BKY198" s="453"/>
      <c r="BKZ198" s="453"/>
      <c r="BLA198" s="453"/>
      <c r="BLB198" s="453"/>
      <c r="BLC198" s="453"/>
      <c r="BLD198" s="453"/>
      <c r="BLE198" s="453"/>
      <c r="BLF198" s="453"/>
      <c r="BLG198" s="453"/>
      <c r="BLH198" s="453"/>
      <c r="BLI198" s="453"/>
      <c r="BLJ198" s="453"/>
      <c r="BLK198" s="453"/>
      <c r="BLL198" s="453"/>
      <c r="BLM198" s="453"/>
      <c r="BLN198" s="453"/>
      <c r="BLO198" s="453"/>
      <c r="BLP198" s="453"/>
      <c r="BLQ198" s="453"/>
      <c r="BLR198" s="453"/>
      <c r="BLS198" s="453"/>
      <c r="BLT198" s="453"/>
      <c r="BLU198" s="453"/>
      <c r="BLV198" s="453"/>
      <c r="BLW198" s="453"/>
      <c r="BLX198" s="453"/>
      <c r="BLY198" s="453"/>
      <c r="BLZ198" s="453"/>
      <c r="BMA198" s="453"/>
      <c r="BMB198" s="453"/>
      <c r="BMC198" s="453"/>
      <c r="BMD198" s="453"/>
      <c r="BME198" s="453"/>
      <c r="BMF198" s="453"/>
      <c r="BMG198" s="453"/>
      <c r="BMH198" s="453"/>
      <c r="BMI198" s="453"/>
      <c r="BMJ198" s="453"/>
      <c r="BMK198" s="453"/>
      <c r="BML198" s="453"/>
      <c r="BMM198" s="453"/>
      <c r="BMN198" s="453"/>
      <c r="BMO198" s="453"/>
      <c r="BMP198" s="453"/>
      <c r="BMQ198" s="453"/>
      <c r="BMR198" s="453"/>
      <c r="BMS198" s="453"/>
      <c r="BMT198" s="453"/>
      <c r="BMU198" s="453"/>
      <c r="BMV198" s="453"/>
      <c r="BMW198" s="453"/>
      <c r="BMX198" s="453"/>
      <c r="BMY198" s="453"/>
      <c r="BMZ198" s="453"/>
      <c r="BNA198" s="453"/>
      <c r="BNB198" s="453"/>
      <c r="BNC198" s="453"/>
      <c r="BND198" s="453"/>
      <c r="BNE198" s="453"/>
      <c r="BNF198" s="453"/>
      <c r="BNG198" s="453"/>
      <c r="BNH198" s="453"/>
      <c r="BNI198" s="453"/>
      <c r="BNJ198" s="453"/>
      <c r="BNK198" s="453"/>
      <c r="BNL198" s="453"/>
      <c r="BNM198" s="453"/>
      <c r="BNN198" s="453"/>
      <c r="BNO198" s="453"/>
      <c r="BNP198" s="453"/>
      <c r="BNQ198" s="453"/>
      <c r="BNR198" s="453"/>
      <c r="BNS198" s="453"/>
      <c r="BNT198" s="453"/>
      <c r="BNU198" s="453"/>
      <c r="BNV198" s="453"/>
      <c r="BNW198" s="453"/>
      <c r="BNX198" s="453"/>
      <c r="BNY198" s="453"/>
      <c r="BNZ198" s="453"/>
      <c r="BOA198" s="453"/>
      <c r="BOB198" s="453"/>
      <c r="BOC198" s="453"/>
      <c r="BOD198" s="453"/>
      <c r="BOE198" s="453"/>
      <c r="BOF198" s="453"/>
      <c r="BOG198" s="453"/>
      <c r="BOH198" s="453"/>
      <c r="BOI198" s="453"/>
      <c r="BOJ198" s="453"/>
      <c r="BOK198" s="453"/>
      <c r="BOL198" s="453"/>
      <c r="BOM198" s="453"/>
      <c r="BON198" s="453"/>
      <c r="BOO198" s="453"/>
      <c r="BOP198" s="453"/>
      <c r="BOQ198" s="453"/>
      <c r="BOR198" s="453"/>
      <c r="BOS198" s="453"/>
      <c r="BOT198" s="453"/>
      <c r="BOU198" s="453"/>
      <c r="BOV198" s="453"/>
      <c r="BOW198" s="453"/>
      <c r="BOX198" s="453"/>
      <c r="BOY198" s="453"/>
      <c r="BOZ198" s="453"/>
      <c r="BPA198" s="453"/>
      <c r="BPB198" s="453"/>
      <c r="BPC198" s="453"/>
      <c r="BPD198" s="453"/>
      <c r="BPE198" s="453"/>
      <c r="BPF198" s="453"/>
      <c r="BPG198" s="453"/>
      <c r="BPH198" s="453"/>
      <c r="BPI198" s="453"/>
      <c r="BPJ198" s="453"/>
      <c r="BPK198" s="453"/>
      <c r="BPL198" s="453"/>
      <c r="BPM198" s="453"/>
      <c r="BPN198" s="453"/>
      <c r="BPO198" s="453"/>
      <c r="BPP198" s="453"/>
      <c r="BPQ198" s="453"/>
      <c r="BPR198" s="453"/>
      <c r="BPS198" s="453"/>
      <c r="BPT198" s="453"/>
      <c r="BPU198" s="453"/>
      <c r="BPV198" s="453"/>
      <c r="BPW198" s="453"/>
      <c r="BPX198" s="453"/>
      <c r="BPY198" s="453"/>
      <c r="BPZ198" s="453"/>
      <c r="BQA198" s="453"/>
      <c r="BQB198" s="453"/>
      <c r="BQC198" s="453"/>
      <c r="BQD198" s="453"/>
      <c r="BQE198" s="453"/>
      <c r="BQF198" s="453"/>
      <c r="BQG198" s="453"/>
      <c r="BQH198" s="453"/>
      <c r="BQI198" s="453"/>
      <c r="BQJ198" s="453"/>
      <c r="BQK198" s="453"/>
      <c r="BQL198" s="453"/>
      <c r="BQM198" s="453"/>
      <c r="BQN198" s="453"/>
      <c r="BQO198" s="453"/>
      <c r="BQP198" s="453"/>
      <c r="BQQ198" s="453"/>
      <c r="BQR198" s="453"/>
      <c r="BQS198" s="453"/>
      <c r="BQT198" s="453"/>
      <c r="BQU198" s="453"/>
      <c r="BQV198" s="453"/>
      <c r="BQW198" s="453"/>
      <c r="BQX198" s="453"/>
      <c r="BQY198" s="453"/>
      <c r="BQZ198" s="453"/>
      <c r="BRA198" s="453"/>
      <c r="BRB198" s="453"/>
      <c r="BRC198" s="453"/>
      <c r="BRD198" s="453"/>
      <c r="BRE198" s="453"/>
      <c r="BRF198" s="453"/>
      <c r="BRG198" s="453"/>
      <c r="BRH198" s="453"/>
      <c r="BRI198" s="453"/>
      <c r="BRJ198" s="453"/>
      <c r="BRK198" s="453"/>
      <c r="BRL198" s="453"/>
      <c r="BRM198" s="453"/>
      <c r="BRN198" s="453"/>
      <c r="BRO198" s="453"/>
      <c r="BRP198" s="453"/>
      <c r="BRQ198" s="453"/>
      <c r="BRR198" s="453"/>
      <c r="BRS198" s="453"/>
      <c r="BRT198" s="453"/>
      <c r="BRU198" s="453"/>
      <c r="BRV198" s="453"/>
      <c r="BRW198" s="453"/>
      <c r="BRX198" s="453"/>
      <c r="BRY198" s="453"/>
      <c r="BRZ198" s="453"/>
      <c r="BSA198" s="453"/>
      <c r="BSB198" s="453"/>
      <c r="BSC198" s="453"/>
      <c r="BSD198" s="453"/>
      <c r="BSE198" s="453"/>
      <c r="BSF198" s="453"/>
      <c r="BSG198" s="453"/>
      <c r="BSH198" s="453"/>
      <c r="BSI198" s="453"/>
      <c r="BSJ198" s="453"/>
      <c r="BSK198" s="453"/>
      <c r="BSL198" s="453"/>
      <c r="BSM198" s="453"/>
      <c r="BSN198" s="453"/>
      <c r="BSO198" s="453"/>
      <c r="BSP198" s="453"/>
      <c r="BSQ198" s="453"/>
      <c r="BSR198" s="453"/>
      <c r="BSS198" s="453"/>
      <c r="BST198" s="453"/>
      <c r="BSU198" s="453"/>
      <c r="BSV198" s="453"/>
      <c r="BSW198" s="453"/>
      <c r="BSX198" s="453"/>
      <c r="BSY198" s="453"/>
      <c r="BSZ198" s="453"/>
      <c r="BTA198" s="453"/>
      <c r="BTB198" s="453"/>
      <c r="BTC198" s="453"/>
      <c r="BTD198" s="453"/>
      <c r="BTE198" s="453"/>
      <c r="BTF198" s="453"/>
      <c r="BTG198" s="453"/>
      <c r="BTH198" s="453"/>
      <c r="BTI198" s="453"/>
      <c r="BTJ198" s="453"/>
      <c r="BTK198" s="453"/>
      <c r="BTL198" s="453"/>
      <c r="BTM198" s="453"/>
      <c r="BTN198" s="453"/>
      <c r="BTO198" s="453"/>
      <c r="BTP198" s="453"/>
      <c r="BTQ198" s="453"/>
      <c r="BTR198" s="453"/>
      <c r="BTS198" s="453"/>
      <c r="BTT198" s="453"/>
      <c r="BTU198" s="453"/>
      <c r="BTV198" s="453"/>
      <c r="BTW198" s="453"/>
      <c r="BTX198" s="453"/>
      <c r="BTY198" s="453"/>
      <c r="BTZ198" s="453"/>
      <c r="BUA198" s="453"/>
      <c r="BUB198" s="453"/>
      <c r="BUC198" s="453"/>
      <c r="BUD198" s="453"/>
      <c r="BUE198" s="453"/>
      <c r="BUF198" s="453"/>
      <c r="BUG198" s="453"/>
      <c r="BUH198" s="453"/>
      <c r="BUI198" s="453"/>
      <c r="BUJ198" s="453"/>
      <c r="BUK198" s="453"/>
      <c r="BUL198" s="453"/>
      <c r="BUM198" s="453"/>
      <c r="BUN198" s="453"/>
      <c r="BUO198" s="453"/>
      <c r="BUP198" s="453"/>
      <c r="BUQ198" s="453"/>
      <c r="BUR198" s="453"/>
      <c r="BUS198" s="453"/>
      <c r="BUT198" s="453"/>
      <c r="BUU198" s="453"/>
      <c r="BUV198" s="453"/>
      <c r="BUW198" s="453"/>
      <c r="BUX198" s="453"/>
      <c r="BUY198" s="453"/>
      <c r="BUZ198" s="453"/>
      <c r="BVA198" s="453"/>
      <c r="BVB198" s="453"/>
      <c r="BVC198" s="453"/>
      <c r="BVD198" s="453"/>
      <c r="BVE198" s="453"/>
      <c r="BVF198" s="453"/>
      <c r="BVG198" s="453"/>
      <c r="BVH198" s="453"/>
      <c r="BVI198" s="453"/>
      <c r="BVJ198" s="453"/>
      <c r="BVK198" s="453"/>
      <c r="BVL198" s="453"/>
      <c r="BVM198" s="453"/>
      <c r="BVN198" s="453"/>
      <c r="BVO198" s="453"/>
      <c r="BVP198" s="453"/>
      <c r="BVQ198" s="453"/>
      <c r="BVR198" s="453"/>
      <c r="BVS198" s="453"/>
      <c r="BVT198" s="453"/>
      <c r="BVU198" s="453"/>
      <c r="BVV198" s="453"/>
      <c r="BVW198" s="453"/>
      <c r="BVX198" s="453"/>
      <c r="BVY198" s="453"/>
      <c r="BVZ198" s="453"/>
      <c r="BWA198" s="453"/>
      <c r="BWB198" s="453"/>
      <c r="BWC198" s="453"/>
      <c r="BWD198" s="453"/>
      <c r="BWE198" s="453"/>
      <c r="BWF198" s="453"/>
      <c r="BWG198" s="453"/>
      <c r="BWH198" s="453"/>
      <c r="BWI198" s="453"/>
      <c r="BWJ198" s="453"/>
      <c r="BWK198" s="453"/>
      <c r="BWL198" s="453"/>
      <c r="BWM198" s="453"/>
      <c r="BWN198" s="453"/>
      <c r="BWO198" s="453"/>
      <c r="BWP198" s="453"/>
      <c r="BWQ198" s="453"/>
      <c r="BWR198" s="453"/>
      <c r="BWS198" s="453"/>
      <c r="BWT198" s="453"/>
      <c r="BWU198" s="453"/>
      <c r="BWV198" s="453"/>
      <c r="BWW198" s="453"/>
      <c r="BWX198" s="453"/>
      <c r="BWY198" s="453"/>
      <c r="BWZ198" s="453"/>
      <c r="BXA198" s="453"/>
      <c r="BXB198" s="453"/>
      <c r="BXC198" s="453"/>
      <c r="BXD198" s="453"/>
      <c r="BXE198" s="453"/>
      <c r="BXF198" s="453"/>
      <c r="BXG198" s="453"/>
      <c r="BXH198" s="453"/>
      <c r="BXI198" s="453"/>
      <c r="BXJ198" s="453"/>
      <c r="BXK198" s="453"/>
      <c r="BXL198" s="453"/>
      <c r="BXM198" s="453"/>
      <c r="BXN198" s="453"/>
      <c r="BXO198" s="453"/>
      <c r="BXP198" s="453"/>
      <c r="BXQ198" s="453"/>
      <c r="BXR198" s="453"/>
      <c r="BXS198" s="453"/>
      <c r="BXT198" s="453"/>
      <c r="BXU198" s="453"/>
      <c r="BXV198" s="453"/>
      <c r="BXW198" s="453"/>
      <c r="BXX198" s="453"/>
      <c r="BXY198" s="453"/>
      <c r="BXZ198" s="453"/>
      <c r="BYA198" s="453"/>
      <c r="BYB198" s="453"/>
      <c r="BYC198" s="453"/>
      <c r="BYD198" s="453"/>
      <c r="BYE198" s="453"/>
      <c r="BYF198" s="453"/>
      <c r="BYG198" s="453"/>
      <c r="BYH198" s="453"/>
      <c r="BYI198" s="453"/>
      <c r="BYJ198" s="453"/>
      <c r="BYK198" s="453"/>
      <c r="BYL198" s="453"/>
      <c r="BYM198" s="453"/>
      <c r="BYN198" s="453"/>
      <c r="BYO198" s="453"/>
      <c r="BYP198" s="453"/>
      <c r="BYQ198" s="453"/>
      <c r="BYR198" s="453"/>
      <c r="BYS198" s="453"/>
      <c r="BYT198" s="453"/>
      <c r="BYU198" s="453"/>
      <c r="BYV198" s="453"/>
      <c r="BYW198" s="453"/>
      <c r="BYX198" s="453"/>
      <c r="BYY198" s="453"/>
      <c r="BYZ198" s="453"/>
      <c r="BZA198" s="453"/>
      <c r="BZB198" s="453"/>
      <c r="BZC198" s="453"/>
      <c r="BZD198" s="453"/>
      <c r="BZE198" s="453"/>
      <c r="BZF198" s="453"/>
      <c r="BZG198" s="453"/>
      <c r="BZH198" s="453"/>
      <c r="BZI198" s="453"/>
      <c r="BZJ198" s="453"/>
      <c r="BZK198" s="453"/>
      <c r="BZL198" s="453"/>
      <c r="BZM198" s="453"/>
      <c r="BZN198" s="453"/>
      <c r="BZO198" s="453"/>
      <c r="BZP198" s="453"/>
      <c r="BZQ198" s="453"/>
      <c r="BZR198" s="453"/>
      <c r="BZS198" s="453"/>
      <c r="BZT198" s="453"/>
      <c r="BZU198" s="453"/>
      <c r="BZV198" s="453"/>
      <c r="BZW198" s="453"/>
      <c r="BZX198" s="453"/>
      <c r="BZY198" s="453"/>
      <c r="BZZ198" s="453"/>
      <c r="CAA198" s="453"/>
      <c r="CAB198" s="453"/>
      <c r="CAC198" s="453"/>
      <c r="CAD198" s="453"/>
      <c r="CAE198" s="453"/>
      <c r="CAF198" s="453"/>
      <c r="CAG198" s="453"/>
      <c r="CAH198" s="453"/>
      <c r="CAI198" s="453"/>
      <c r="CAJ198" s="453"/>
      <c r="CAK198" s="453"/>
      <c r="CAL198" s="453"/>
      <c r="CAM198" s="453"/>
      <c r="CAN198" s="453"/>
      <c r="CAO198" s="453"/>
      <c r="CAP198" s="453"/>
      <c r="CAQ198" s="453"/>
      <c r="CAR198" s="453"/>
      <c r="CAS198" s="453"/>
      <c r="CAT198" s="453"/>
      <c r="CAU198" s="453"/>
      <c r="CAV198" s="453"/>
      <c r="CAW198" s="453"/>
      <c r="CAX198" s="453"/>
      <c r="CAY198" s="453"/>
      <c r="CAZ198" s="453"/>
      <c r="CBA198" s="453"/>
      <c r="CBB198" s="453"/>
      <c r="CBC198" s="453"/>
      <c r="CBD198" s="453"/>
      <c r="CBE198" s="453"/>
      <c r="CBF198" s="453"/>
      <c r="CBG198" s="453"/>
      <c r="CBH198" s="453"/>
      <c r="CBI198" s="453"/>
      <c r="CBJ198" s="453"/>
      <c r="CBK198" s="453"/>
      <c r="CBL198" s="453"/>
      <c r="CBM198" s="453"/>
      <c r="CBN198" s="453"/>
      <c r="CBO198" s="453"/>
      <c r="CBP198" s="453"/>
      <c r="CBQ198" s="453"/>
      <c r="CBR198" s="453"/>
      <c r="CBS198" s="453"/>
      <c r="CBT198" s="453"/>
      <c r="CBU198" s="453"/>
      <c r="CBV198" s="453"/>
      <c r="CBW198" s="453"/>
      <c r="CBX198" s="453"/>
      <c r="CBY198" s="453"/>
      <c r="CBZ198" s="453"/>
      <c r="CCA198" s="453"/>
      <c r="CCB198" s="453"/>
      <c r="CCC198" s="453"/>
      <c r="CCD198" s="453"/>
      <c r="CCE198" s="453"/>
      <c r="CCF198" s="453"/>
      <c r="CCG198" s="453"/>
      <c r="CCH198" s="453"/>
      <c r="CCI198" s="453"/>
      <c r="CCJ198" s="453"/>
      <c r="CCK198" s="453"/>
      <c r="CCL198" s="453"/>
      <c r="CCM198" s="453"/>
      <c r="CCN198" s="453"/>
      <c r="CCO198" s="453"/>
      <c r="CCP198" s="453"/>
      <c r="CCQ198" s="453"/>
      <c r="CCR198" s="453"/>
      <c r="CCS198" s="453"/>
      <c r="CCT198" s="453"/>
      <c r="CCU198" s="453"/>
      <c r="CCV198" s="453"/>
      <c r="CCW198" s="453"/>
      <c r="CCX198" s="453"/>
      <c r="CCY198" s="453"/>
      <c r="CCZ198" s="453"/>
      <c r="CDA198" s="453"/>
      <c r="CDB198" s="453"/>
      <c r="CDC198" s="453"/>
      <c r="CDD198" s="453"/>
      <c r="CDE198" s="453"/>
      <c r="CDF198" s="453"/>
      <c r="CDG198" s="453"/>
      <c r="CDH198" s="453"/>
      <c r="CDI198" s="453"/>
      <c r="CDJ198" s="453"/>
      <c r="CDK198" s="453"/>
      <c r="CDL198" s="453"/>
      <c r="CDM198" s="453"/>
      <c r="CDN198" s="453"/>
      <c r="CDO198" s="453"/>
      <c r="CDP198" s="453"/>
      <c r="CDQ198" s="453"/>
      <c r="CDR198" s="453"/>
      <c r="CDS198" s="453"/>
      <c r="CDT198" s="453"/>
      <c r="CDU198" s="453"/>
      <c r="CDV198" s="453"/>
      <c r="CDW198" s="453"/>
      <c r="CDX198" s="453"/>
      <c r="CDY198" s="453"/>
      <c r="CDZ198" s="453"/>
      <c r="CEA198" s="453"/>
      <c r="CEB198" s="453"/>
      <c r="CEC198" s="453"/>
      <c r="CED198" s="453"/>
      <c r="CEE198" s="453"/>
      <c r="CEF198" s="453"/>
      <c r="CEG198" s="453"/>
      <c r="CEH198" s="453"/>
      <c r="CEI198" s="453"/>
      <c r="CEJ198" s="453"/>
      <c r="CEK198" s="453"/>
      <c r="CEL198" s="453"/>
      <c r="CEM198" s="453"/>
      <c r="CEN198" s="453"/>
      <c r="CEO198" s="453"/>
      <c r="CEP198" s="453"/>
      <c r="CEQ198" s="453"/>
      <c r="CER198" s="453"/>
      <c r="CES198" s="453"/>
      <c r="CET198" s="453"/>
      <c r="CEU198" s="453"/>
      <c r="CEV198" s="453"/>
      <c r="CEW198" s="453"/>
      <c r="CEX198" s="453"/>
      <c r="CEY198" s="453"/>
      <c r="CEZ198" s="453"/>
      <c r="CFA198" s="453"/>
      <c r="CFB198" s="453"/>
      <c r="CFC198" s="453"/>
      <c r="CFD198" s="453"/>
      <c r="CFE198" s="453"/>
      <c r="CFF198" s="453"/>
      <c r="CFG198" s="453"/>
      <c r="CFH198" s="453"/>
      <c r="CFI198" s="453"/>
      <c r="CFJ198" s="453"/>
      <c r="CFK198" s="453"/>
      <c r="CFL198" s="453"/>
      <c r="CFM198" s="453"/>
      <c r="CFN198" s="453"/>
      <c r="CFO198" s="453"/>
      <c r="CFP198" s="453"/>
      <c r="CFQ198" s="453"/>
      <c r="CFR198" s="453"/>
      <c r="CFS198" s="453"/>
      <c r="CFT198" s="453"/>
      <c r="CFU198" s="453"/>
      <c r="CFV198" s="453"/>
      <c r="CFW198" s="453"/>
      <c r="CFX198" s="453"/>
      <c r="CFY198" s="453"/>
      <c r="CFZ198" s="453"/>
      <c r="CGA198" s="453"/>
      <c r="CGB198" s="453"/>
      <c r="CGC198" s="453"/>
      <c r="CGD198" s="453"/>
      <c r="CGE198" s="453"/>
      <c r="CGF198" s="453"/>
      <c r="CGG198" s="453"/>
      <c r="CGH198" s="453"/>
      <c r="CGI198" s="453"/>
      <c r="CGJ198" s="453"/>
      <c r="CGK198" s="453"/>
      <c r="CGL198" s="453"/>
      <c r="CGM198" s="453"/>
      <c r="CGN198" s="453"/>
      <c r="CGO198" s="453"/>
      <c r="CGP198" s="453"/>
      <c r="CGQ198" s="453"/>
      <c r="CGR198" s="453"/>
      <c r="CGS198" s="453"/>
      <c r="CGT198" s="453"/>
      <c r="CGU198" s="453"/>
      <c r="CGV198" s="453"/>
      <c r="CGW198" s="453"/>
      <c r="CGX198" s="453"/>
      <c r="CGY198" s="453"/>
      <c r="CGZ198" s="453"/>
      <c r="CHA198" s="453"/>
      <c r="CHB198" s="453"/>
      <c r="CHC198" s="453"/>
      <c r="CHD198" s="453"/>
      <c r="CHE198" s="453"/>
      <c r="CHF198" s="453"/>
      <c r="CHG198" s="453"/>
      <c r="CHH198" s="453"/>
      <c r="CHI198" s="453"/>
      <c r="CHJ198" s="453"/>
      <c r="CHK198" s="453"/>
      <c r="CHL198" s="453"/>
      <c r="CHM198" s="453"/>
      <c r="CHN198" s="453"/>
      <c r="CHO198" s="453"/>
      <c r="CHP198" s="453"/>
      <c r="CHQ198" s="453"/>
      <c r="CHR198" s="453"/>
      <c r="CHS198" s="453"/>
      <c r="CHT198" s="453"/>
      <c r="CHU198" s="453"/>
      <c r="CHV198" s="453"/>
      <c r="CHW198" s="453"/>
      <c r="CHX198" s="453"/>
      <c r="CHY198" s="453"/>
      <c r="CHZ198" s="453"/>
      <c r="CIA198" s="453"/>
      <c r="CIB198" s="453"/>
      <c r="CIC198" s="453"/>
      <c r="CID198" s="453"/>
      <c r="CIE198" s="453"/>
      <c r="CIF198" s="453"/>
      <c r="CIG198" s="453"/>
      <c r="CIH198" s="453"/>
      <c r="CII198" s="453"/>
      <c r="CIJ198" s="453"/>
      <c r="CIK198" s="453"/>
      <c r="CIL198" s="453"/>
      <c r="CIM198" s="453"/>
      <c r="CIN198" s="453"/>
      <c r="CIO198" s="453"/>
      <c r="CIP198" s="453"/>
      <c r="CIQ198" s="453"/>
      <c r="CIR198" s="453"/>
      <c r="CIS198" s="453"/>
      <c r="CIT198" s="453"/>
      <c r="CIU198" s="453"/>
      <c r="CIV198" s="453"/>
      <c r="CIW198" s="453"/>
      <c r="CIX198" s="453"/>
      <c r="CIY198" s="453"/>
      <c r="CIZ198" s="453"/>
      <c r="CJA198" s="453"/>
      <c r="CJB198" s="453"/>
      <c r="CJC198" s="453"/>
      <c r="CJD198" s="453"/>
      <c r="CJE198" s="453"/>
      <c r="CJF198" s="453"/>
      <c r="CJG198" s="453"/>
      <c r="CJH198" s="453"/>
      <c r="CJI198" s="453"/>
      <c r="CJJ198" s="453"/>
      <c r="CJK198" s="453"/>
      <c r="CJL198" s="453"/>
      <c r="CJM198" s="453"/>
      <c r="CJN198" s="453"/>
      <c r="CJO198" s="453"/>
      <c r="CJP198" s="453"/>
      <c r="CJQ198" s="453"/>
      <c r="CJR198" s="453"/>
      <c r="CJS198" s="453"/>
      <c r="CJT198" s="453"/>
      <c r="CJU198" s="453"/>
      <c r="CJV198" s="453"/>
      <c r="CJW198" s="453"/>
      <c r="CJX198" s="453"/>
      <c r="CJY198" s="453"/>
      <c r="CJZ198" s="453"/>
      <c r="CKA198" s="453"/>
      <c r="CKB198" s="453"/>
      <c r="CKC198" s="453"/>
      <c r="CKD198" s="453"/>
      <c r="CKE198" s="453"/>
      <c r="CKF198" s="453"/>
      <c r="CKG198" s="453"/>
      <c r="CKH198" s="453"/>
      <c r="CKI198" s="453"/>
      <c r="CKJ198" s="453"/>
      <c r="CKK198" s="453"/>
      <c r="CKL198" s="453"/>
      <c r="CKM198" s="453"/>
      <c r="CKN198" s="453"/>
      <c r="CKO198" s="453"/>
      <c r="CKP198" s="453"/>
      <c r="CKQ198" s="453"/>
      <c r="CKR198" s="453"/>
      <c r="CKS198" s="453"/>
      <c r="CKT198" s="453"/>
      <c r="CKU198" s="453"/>
      <c r="CKV198" s="453"/>
      <c r="CKW198" s="453"/>
      <c r="CKX198" s="453"/>
      <c r="CKY198" s="453"/>
      <c r="CKZ198" s="453"/>
      <c r="CLA198" s="453"/>
      <c r="CLB198" s="453"/>
      <c r="CLC198" s="453"/>
      <c r="CLD198" s="453"/>
      <c r="CLE198" s="453"/>
      <c r="CLF198" s="453"/>
      <c r="CLG198" s="453"/>
      <c r="CLH198" s="453"/>
      <c r="CLI198" s="453"/>
      <c r="CLJ198" s="453"/>
      <c r="CLK198" s="453"/>
      <c r="CLL198" s="453"/>
      <c r="CLM198" s="453"/>
      <c r="CLN198" s="453"/>
      <c r="CLO198" s="453"/>
      <c r="CLP198" s="453"/>
      <c r="CLQ198" s="453"/>
      <c r="CLR198" s="453"/>
      <c r="CLS198" s="453"/>
      <c r="CLT198" s="453"/>
      <c r="CLU198" s="453"/>
      <c r="CLV198" s="453"/>
      <c r="CLW198" s="453"/>
      <c r="CLX198" s="453"/>
      <c r="CLY198" s="453"/>
      <c r="CLZ198" s="453"/>
      <c r="CMA198" s="453"/>
      <c r="CMB198" s="453"/>
      <c r="CMC198" s="453"/>
      <c r="CMD198" s="453"/>
      <c r="CME198" s="453"/>
      <c r="CMF198" s="453"/>
      <c r="CMG198" s="453"/>
      <c r="CMH198" s="453"/>
      <c r="CMI198" s="453"/>
      <c r="CMJ198" s="453"/>
      <c r="CMK198" s="453"/>
      <c r="CML198" s="453"/>
      <c r="CMM198" s="453"/>
      <c r="CMN198" s="453"/>
      <c r="CMO198" s="453"/>
      <c r="CMP198" s="453"/>
      <c r="CMQ198" s="453"/>
      <c r="CMR198" s="453"/>
      <c r="CMS198" s="453"/>
      <c r="CMT198" s="453"/>
      <c r="CMU198" s="453"/>
      <c r="CMV198" s="453"/>
      <c r="CMW198" s="453"/>
      <c r="CMX198" s="453"/>
      <c r="CMY198" s="453"/>
      <c r="CMZ198" s="453"/>
      <c r="CNA198" s="453"/>
      <c r="CNB198" s="453"/>
      <c r="CNC198" s="453"/>
      <c r="CND198" s="453"/>
      <c r="CNE198" s="453"/>
      <c r="CNF198" s="453"/>
      <c r="CNG198" s="453"/>
      <c r="CNH198" s="453"/>
      <c r="CNI198" s="453"/>
      <c r="CNJ198" s="453"/>
      <c r="CNK198" s="453"/>
      <c r="CNL198" s="453"/>
      <c r="CNM198" s="453"/>
      <c r="CNN198" s="453"/>
      <c r="CNO198" s="453"/>
      <c r="CNP198" s="453"/>
      <c r="CNQ198" s="453"/>
      <c r="CNR198" s="453"/>
      <c r="CNS198" s="453"/>
      <c r="CNT198" s="453"/>
      <c r="CNU198" s="453"/>
      <c r="CNV198" s="453"/>
      <c r="CNW198" s="453"/>
      <c r="CNX198" s="453"/>
      <c r="CNY198" s="453"/>
      <c r="CNZ198" s="453"/>
      <c r="COA198" s="453"/>
      <c r="COB198" s="453"/>
      <c r="COC198" s="453"/>
      <c r="COD198" s="453"/>
      <c r="COE198" s="453"/>
      <c r="COF198" s="453"/>
      <c r="COG198" s="453"/>
      <c r="COH198" s="453"/>
      <c r="COI198" s="453"/>
      <c r="COJ198" s="453"/>
      <c r="COK198" s="453"/>
      <c r="COL198" s="453"/>
      <c r="COM198" s="453"/>
      <c r="CON198" s="453"/>
      <c r="COO198" s="453"/>
      <c r="COP198" s="453"/>
      <c r="COQ198" s="453"/>
      <c r="COR198" s="453"/>
      <c r="COS198" s="453"/>
      <c r="COT198" s="453"/>
      <c r="COU198" s="453"/>
      <c r="COV198" s="453"/>
      <c r="COW198" s="453"/>
      <c r="COX198" s="453"/>
      <c r="COY198" s="453"/>
      <c r="COZ198" s="453"/>
      <c r="CPA198" s="453"/>
      <c r="CPB198" s="453"/>
      <c r="CPC198" s="453"/>
      <c r="CPD198" s="453"/>
      <c r="CPE198" s="453"/>
      <c r="CPF198" s="453"/>
      <c r="CPG198" s="453"/>
      <c r="CPH198" s="453"/>
      <c r="CPI198" s="453"/>
      <c r="CPJ198" s="453"/>
      <c r="CPK198" s="453"/>
      <c r="CPL198" s="453"/>
      <c r="CPM198" s="453"/>
      <c r="CPN198" s="453"/>
      <c r="CPO198" s="453"/>
      <c r="CPP198" s="453"/>
      <c r="CPQ198" s="453"/>
      <c r="CPR198" s="453"/>
      <c r="CPS198" s="453"/>
      <c r="CPT198" s="453"/>
      <c r="CPU198" s="453"/>
      <c r="CPV198" s="453"/>
      <c r="CPW198" s="453"/>
      <c r="CPX198" s="453"/>
      <c r="CPY198" s="453"/>
      <c r="CPZ198" s="453"/>
      <c r="CQA198" s="453"/>
      <c r="CQB198" s="453"/>
      <c r="CQC198" s="453"/>
      <c r="CQD198" s="453"/>
      <c r="CQE198" s="453"/>
      <c r="CQF198" s="453"/>
      <c r="CQG198" s="453"/>
      <c r="CQH198" s="453"/>
      <c r="CQI198" s="453"/>
      <c r="CQJ198" s="453"/>
      <c r="CQK198" s="453"/>
      <c r="CQL198" s="453"/>
      <c r="CQM198" s="453"/>
      <c r="CQN198" s="453"/>
      <c r="CQO198" s="453"/>
      <c r="CQP198" s="453"/>
      <c r="CQQ198" s="453"/>
      <c r="CQR198" s="453"/>
      <c r="CQS198" s="453"/>
      <c r="CQT198" s="453"/>
      <c r="CQU198" s="453"/>
      <c r="CQV198" s="453"/>
      <c r="CQW198" s="453"/>
      <c r="CQX198" s="453"/>
      <c r="CQY198" s="453"/>
      <c r="CQZ198" s="453"/>
      <c r="CRA198" s="453"/>
      <c r="CRB198" s="453"/>
      <c r="CRC198" s="453"/>
      <c r="CRD198" s="453"/>
      <c r="CRE198" s="453"/>
      <c r="CRF198" s="453"/>
      <c r="CRG198" s="453"/>
      <c r="CRH198" s="453"/>
      <c r="CRI198" s="453"/>
      <c r="CRJ198" s="453"/>
      <c r="CRK198" s="453"/>
      <c r="CRL198" s="453"/>
      <c r="CRM198" s="453"/>
      <c r="CRN198" s="453"/>
      <c r="CRO198" s="453"/>
      <c r="CRP198" s="453"/>
      <c r="CRQ198" s="453"/>
      <c r="CRR198" s="453"/>
      <c r="CRS198" s="453"/>
      <c r="CRT198" s="453"/>
      <c r="CRU198" s="453"/>
      <c r="CRV198" s="453"/>
      <c r="CRW198" s="453"/>
      <c r="CRX198" s="453"/>
      <c r="CRY198" s="453"/>
      <c r="CRZ198" s="453"/>
      <c r="CSA198" s="453"/>
      <c r="CSB198" s="453"/>
      <c r="CSC198" s="453"/>
      <c r="CSD198" s="453"/>
      <c r="CSE198" s="453"/>
      <c r="CSF198" s="453"/>
      <c r="CSG198" s="453"/>
      <c r="CSH198" s="453"/>
      <c r="CSI198" s="453"/>
      <c r="CSJ198" s="453"/>
      <c r="CSK198" s="453"/>
      <c r="CSL198" s="453"/>
      <c r="CSM198" s="453"/>
      <c r="CSN198" s="453"/>
      <c r="CSO198" s="453"/>
      <c r="CSP198" s="453"/>
      <c r="CSQ198" s="453"/>
      <c r="CSR198" s="453"/>
      <c r="CSS198" s="453"/>
      <c r="CST198" s="453"/>
      <c r="CSU198" s="453"/>
      <c r="CSV198" s="453"/>
      <c r="CSW198" s="453"/>
      <c r="CSX198" s="453"/>
      <c r="CSY198" s="453"/>
      <c r="CSZ198" s="453"/>
      <c r="CTA198" s="453"/>
      <c r="CTB198" s="453"/>
      <c r="CTC198" s="453"/>
      <c r="CTD198" s="453"/>
      <c r="CTE198" s="453"/>
      <c r="CTF198" s="453"/>
      <c r="CTG198" s="453"/>
      <c r="CTH198" s="453"/>
      <c r="CTI198" s="453"/>
      <c r="CTJ198" s="453"/>
      <c r="CTK198" s="453"/>
      <c r="CTL198" s="453"/>
      <c r="CTM198" s="453"/>
      <c r="CTN198" s="453"/>
      <c r="CTO198" s="453"/>
      <c r="CTP198" s="453"/>
      <c r="CTQ198" s="453"/>
      <c r="CTR198" s="453"/>
      <c r="CTS198" s="453"/>
      <c r="CTT198" s="453"/>
      <c r="CTU198" s="453"/>
      <c r="CTV198" s="453"/>
      <c r="CTW198" s="453"/>
      <c r="CTX198" s="453"/>
      <c r="CTY198" s="453"/>
      <c r="CTZ198" s="453"/>
      <c r="CUA198" s="453"/>
      <c r="CUB198" s="453"/>
      <c r="CUC198" s="453"/>
      <c r="CUD198" s="453"/>
      <c r="CUE198" s="453"/>
      <c r="CUF198" s="453"/>
      <c r="CUG198" s="453"/>
      <c r="CUH198" s="453"/>
      <c r="CUI198" s="453"/>
      <c r="CUJ198" s="453"/>
      <c r="CUK198" s="453"/>
      <c r="CUL198" s="453"/>
      <c r="CUM198" s="453"/>
      <c r="CUN198" s="453"/>
      <c r="CUO198" s="453"/>
      <c r="CUP198" s="453"/>
      <c r="CUQ198" s="453"/>
      <c r="CUR198" s="453"/>
      <c r="CUS198" s="453"/>
      <c r="CUT198" s="453"/>
      <c r="CUU198" s="453"/>
      <c r="CUV198" s="453"/>
      <c r="CUW198" s="453"/>
      <c r="CUX198" s="453"/>
      <c r="CUY198" s="453"/>
      <c r="CUZ198" s="453"/>
      <c r="CVA198" s="453"/>
      <c r="CVB198" s="453"/>
      <c r="CVC198" s="453"/>
      <c r="CVD198" s="453"/>
      <c r="CVE198" s="453"/>
      <c r="CVF198" s="453"/>
      <c r="CVG198" s="453"/>
      <c r="CVH198" s="453"/>
      <c r="CVI198" s="453"/>
      <c r="CVJ198" s="453"/>
      <c r="CVK198" s="453"/>
      <c r="CVL198" s="453"/>
      <c r="CVM198" s="453"/>
      <c r="CVN198" s="453"/>
      <c r="CVO198" s="453"/>
      <c r="CVP198" s="453"/>
      <c r="CVQ198" s="453"/>
      <c r="CVR198" s="453"/>
      <c r="CVS198" s="453"/>
      <c r="CVT198" s="453"/>
      <c r="CVU198" s="453"/>
      <c r="CVV198" s="453"/>
      <c r="CVW198" s="453"/>
      <c r="CVX198" s="453"/>
      <c r="CVY198" s="453"/>
      <c r="CVZ198" s="453"/>
      <c r="CWA198" s="453"/>
      <c r="CWB198" s="453"/>
      <c r="CWC198" s="453"/>
      <c r="CWD198" s="453"/>
      <c r="CWE198" s="453"/>
      <c r="CWF198" s="453"/>
      <c r="CWG198" s="453"/>
      <c r="CWH198" s="453"/>
      <c r="CWI198" s="453"/>
      <c r="CWJ198" s="453"/>
      <c r="CWK198" s="453"/>
      <c r="CWL198" s="453"/>
      <c r="CWM198" s="453"/>
      <c r="CWN198" s="453"/>
      <c r="CWO198" s="453"/>
      <c r="CWP198" s="453"/>
      <c r="CWQ198" s="453"/>
      <c r="CWR198" s="453"/>
      <c r="CWS198" s="453"/>
      <c r="CWT198" s="453"/>
      <c r="CWU198" s="453"/>
      <c r="CWV198" s="453"/>
      <c r="CWW198" s="453"/>
      <c r="CWX198" s="453"/>
      <c r="CWY198" s="453"/>
      <c r="CWZ198" s="453"/>
      <c r="CXA198" s="453"/>
      <c r="CXB198" s="453"/>
      <c r="CXC198" s="453"/>
      <c r="CXD198" s="453"/>
      <c r="CXE198" s="453"/>
      <c r="CXF198" s="453"/>
      <c r="CXG198" s="453"/>
      <c r="CXH198" s="453"/>
      <c r="CXI198" s="453"/>
      <c r="CXJ198" s="453"/>
      <c r="CXK198" s="453"/>
      <c r="CXL198" s="453"/>
      <c r="CXM198" s="453"/>
      <c r="CXN198" s="453"/>
      <c r="CXO198" s="453"/>
      <c r="CXP198" s="453"/>
      <c r="CXQ198" s="453"/>
      <c r="CXR198" s="453"/>
      <c r="CXS198" s="453"/>
      <c r="CXT198" s="453"/>
      <c r="CXU198" s="453"/>
      <c r="CXV198" s="453"/>
      <c r="CXW198" s="453"/>
      <c r="CXX198" s="453"/>
      <c r="CXY198" s="453"/>
      <c r="CXZ198" s="453"/>
      <c r="CYA198" s="453"/>
      <c r="CYB198" s="453"/>
      <c r="CYC198" s="453"/>
      <c r="CYD198" s="453"/>
      <c r="CYE198" s="453"/>
      <c r="CYF198" s="453"/>
      <c r="CYG198" s="453"/>
      <c r="CYH198" s="453"/>
      <c r="CYI198" s="453"/>
      <c r="CYJ198" s="453"/>
      <c r="CYK198" s="453"/>
      <c r="CYL198" s="453"/>
      <c r="CYM198" s="453"/>
      <c r="CYN198" s="453"/>
      <c r="CYO198" s="453"/>
      <c r="CYP198" s="453"/>
      <c r="CYQ198" s="453"/>
      <c r="CYR198" s="453"/>
      <c r="CYS198" s="453"/>
      <c r="CYT198" s="453"/>
      <c r="CYU198" s="453"/>
      <c r="CYV198" s="453"/>
      <c r="CYW198" s="453"/>
      <c r="CYX198" s="453"/>
      <c r="CYY198" s="453"/>
      <c r="CYZ198" s="453"/>
      <c r="CZA198" s="453"/>
      <c r="CZB198" s="453"/>
      <c r="CZC198" s="453"/>
      <c r="CZD198" s="453"/>
      <c r="CZE198" s="453"/>
      <c r="CZF198" s="453"/>
      <c r="CZG198" s="453"/>
      <c r="CZH198" s="453"/>
      <c r="CZI198" s="453"/>
      <c r="CZJ198" s="453"/>
      <c r="CZK198" s="453"/>
      <c r="CZL198" s="453"/>
      <c r="CZM198" s="453"/>
      <c r="CZN198" s="453"/>
      <c r="CZO198" s="453"/>
      <c r="CZP198" s="453"/>
      <c r="CZQ198" s="453"/>
      <c r="CZR198" s="453"/>
      <c r="CZS198" s="453"/>
      <c r="CZT198" s="453"/>
      <c r="CZU198" s="453"/>
      <c r="CZV198" s="453"/>
      <c r="CZW198" s="453"/>
      <c r="CZX198" s="453"/>
      <c r="CZY198" s="453"/>
      <c r="CZZ198" s="453"/>
      <c r="DAA198" s="453"/>
      <c r="DAB198" s="453"/>
      <c r="DAC198" s="453"/>
      <c r="DAD198" s="453"/>
      <c r="DAE198" s="453"/>
      <c r="DAF198" s="453"/>
      <c r="DAG198" s="453"/>
      <c r="DAH198" s="453"/>
      <c r="DAI198" s="453"/>
      <c r="DAJ198" s="453"/>
      <c r="DAK198" s="453"/>
      <c r="DAL198" s="453"/>
      <c r="DAM198" s="453"/>
      <c r="DAN198" s="453"/>
      <c r="DAO198" s="453"/>
      <c r="DAP198" s="453"/>
      <c r="DAQ198" s="453"/>
      <c r="DAR198" s="453"/>
      <c r="DAS198" s="453"/>
      <c r="DAT198" s="453"/>
      <c r="DAU198" s="453"/>
      <c r="DAV198" s="453"/>
      <c r="DAW198" s="453"/>
      <c r="DAX198" s="453"/>
      <c r="DAY198" s="453"/>
      <c r="DAZ198" s="453"/>
      <c r="DBA198" s="453"/>
      <c r="DBB198" s="453"/>
      <c r="DBC198" s="453"/>
      <c r="DBD198" s="453"/>
      <c r="DBE198" s="453"/>
      <c r="DBF198" s="453"/>
      <c r="DBG198" s="453"/>
      <c r="DBH198" s="453"/>
      <c r="DBI198" s="453"/>
      <c r="DBJ198" s="453"/>
      <c r="DBK198" s="453"/>
      <c r="DBL198" s="453"/>
      <c r="DBM198" s="453"/>
      <c r="DBN198" s="453"/>
      <c r="DBO198" s="453"/>
      <c r="DBP198" s="453"/>
      <c r="DBQ198" s="453"/>
      <c r="DBR198" s="453"/>
      <c r="DBS198" s="453"/>
      <c r="DBT198" s="453"/>
      <c r="DBU198" s="453"/>
      <c r="DBV198" s="453"/>
      <c r="DBW198" s="453"/>
      <c r="DBX198" s="453"/>
      <c r="DBY198" s="453"/>
      <c r="DBZ198" s="453"/>
      <c r="DCA198" s="453"/>
      <c r="DCB198" s="453"/>
      <c r="DCC198" s="453"/>
      <c r="DCD198" s="453"/>
      <c r="DCE198" s="453"/>
      <c r="DCF198" s="453"/>
      <c r="DCG198" s="453"/>
      <c r="DCH198" s="453"/>
      <c r="DCI198" s="453"/>
      <c r="DCJ198" s="453"/>
      <c r="DCK198" s="453"/>
      <c r="DCL198" s="453"/>
      <c r="DCM198" s="453"/>
      <c r="DCN198" s="453"/>
      <c r="DCO198" s="453"/>
      <c r="DCP198" s="453"/>
      <c r="DCQ198" s="453"/>
      <c r="DCR198" s="453"/>
      <c r="DCS198" s="453"/>
      <c r="DCT198" s="453"/>
      <c r="DCU198" s="453"/>
      <c r="DCV198" s="453"/>
      <c r="DCW198" s="453"/>
      <c r="DCX198" s="453"/>
      <c r="DCY198" s="453"/>
      <c r="DCZ198" s="453"/>
      <c r="DDA198" s="453"/>
      <c r="DDB198" s="453"/>
      <c r="DDC198" s="453"/>
      <c r="DDD198" s="453"/>
      <c r="DDE198" s="453"/>
      <c r="DDF198" s="453"/>
      <c r="DDG198" s="453"/>
      <c r="DDH198" s="453"/>
      <c r="DDI198" s="453"/>
      <c r="DDJ198" s="453"/>
      <c r="DDK198" s="453"/>
      <c r="DDL198" s="453"/>
      <c r="DDM198" s="453"/>
      <c r="DDN198" s="453"/>
      <c r="DDO198" s="453"/>
      <c r="DDP198" s="453"/>
      <c r="DDQ198" s="453"/>
      <c r="DDR198" s="453"/>
      <c r="DDS198" s="453"/>
      <c r="DDT198" s="453"/>
      <c r="DDU198" s="453"/>
      <c r="DDV198" s="453"/>
      <c r="DDW198" s="453"/>
      <c r="DDX198" s="453"/>
      <c r="DDY198" s="453"/>
      <c r="DDZ198" s="453"/>
      <c r="DEA198" s="453"/>
      <c r="DEB198" s="453"/>
      <c r="DEC198" s="453"/>
      <c r="DED198" s="453"/>
      <c r="DEE198" s="453"/>
      <c r="DEF198" s="453"/>
      <c r="DEG198" s="453"/>
      <c r="DEH198" s="453"/>
      <c r="DEI198" s="453"/>
      <c r="DEJ198" s="453"/>
      <c r="DEK198" s="453"/>
      <c r="DEL198" s="453"/>
      <c r="DEM198" s="453"/>
      <c r="DEN198" s="453"/>
      <c r="DEO198" s="453"/>
      <c r="DEP198" s="453"/>
      <c r="DEQ198" s="453"/>
      <c r="DER198" s="453"/>
      <c r="DES198" s="453"/>
      <c r="DET198" s="453"/>
      <c r="DEU198" s="453"/>
      <c r="DEV198" s="453"/>
      <c r="DEW198" s="453"/>
      <c r="DEX198" s="453"/>
      <c r="DEY198" s="453"/>
      <c r="DEZ198" s="453"/>
      <c r="DFA198" s="453"/>
      <c r="DFB198" s="453"/>
      <c r="DFC198" s="453"/>
      <c r="DFD198" s="453"/>
      <c r="DFE198" s="453"/>
      <c r="DFF198" s="453"/>
      <c r="DFG198" s="453"/>
      <c r="DFH198" s="453"/>
      <c r="DFI198" s="453"/>
      <c r="DFJ198" s="453"/>
      <c r="DFK198" s="453"/>
      <c r="DFL198" s="453"/>
      <c r="DFM198" s="453"/>
      <c r="DFN198" s="453"/>
      <c r="DFO198" s="453"/>
      <c r="DFP198" s="453"/>
      <c r="DFQ198" s="453"/>
      <c r="DFR198" s="453"/>
      <c r="DFS198" s="453"/>
      <c r="DFT198" s="453"/>
      <c r="DFU198" s="453"/>
      <c r="DFV198" s="453"/>
      <c r="DFW198" s="453"/>
      <c r="DFX198" s="453"/>
      <c r="DFY198" s="453"/>
      <c r="DFZ198" s="453"/>
      <c r="DGA198" s="453"/>
      <c r="DGB198" s="453"/>
      <c r="DGC198" s="453"/>
      <c r="DGD198" s="453"/>
      <c r="DGE198" s="453"/>
      <c r="DGF198" s="453"/>
      <c r="DGG198" s="453"/>
      <c r="DGH198" s="453"/>
      <c r="DGI198" s="453"/>
      <c r="DGJ198" s="453"/>
      <c r="DGK198" s="453"/>
      <c r="DGL198" s="453"/>
      <c r="DGM198" s="453"/>
      <c r="DGN198" s="453"/>
      <c r="DGO198" s="453"/>
      <c r="DGP198" s="453"/>
      <c r="DGQ198" s="453"/>
      <c r="DGR198" s="453"/>
      <c r="DGS198" s="453"/>
      <c r="DGT198" s="453"/>
      <c r="DGU198" s="453"/>
      <c r="DGV198" s="453"/>
      <c r="DGW198" s="453"/>
      <c r="DGX198" s="453"/>
      <c r="DGY198" s="453"/>
      <c r="DGZ198" s="453"/>
      <c r="DHA198" s="453"/>
      <c r="DHB198" s="453"/>
      <c r="DHC198" s="453"/>
      <c r="DHD198" s="453"/>
      <c r="DHE198" s="453"/>
      <c r="DHF198" s="453"/>
      <c r="DHG198" s="453"/>
      <c r="DHH198" s="453"/>
      <c r="DHI198" s="453"/>
      <c r="DHJ198" s="453"/>
      <c r="DHK198" s="453"/>
      <c r="DHL198" s="453"/>
      <c r="DHM198" s="453"/>
      <c r="DHN198" s="453"/>
      <c r="DHO198" s="453"/>
      <c r="DHP198" s="453"/>
      <c r="DHQ198" s="453"/>
      <c r="DHR198" s="453"/>
      <c r="DHS198" s="453"/>
      <c r="DHT198" s="453"/>
      <c r="DHU198" s="453"/>
      <c r="DHV198" s="453"/>
      <c r="DHW198" s="453"/>
      <c r="DHX198" s="453"/>
      <c r="DHY198" s="453"/>
      <c r="DHZ198" s="453"/>
      <c r="DIA198" s="453"/>
      <c r="DIB198" s="453"/>
      <c r="DIC198" s="453"/>
      <c r="DID198" s="453"/>
      <c r="DIE198" s="453"/>
      <c r="DIF198" s="453"/>
      <c r="DIG198" s="453"/>
      <c r="DIH198" s="453"/>
      <c r="DII198" s="453"/>
      <c r="DIJ198" s="453"/>
      <c r="DIK198" s="453"/>
      <c r="DIL198" s="453"/>
      <c r="DIM198" s="453"/>
      <c r="DIN198" s="453"/>
      <c r="DIO198" s="453"/>
      <c r="DIP198" s="453"/>
      <c r="DIQ198" s="453"/>
      <c r="DIR198" s="453"/>
      <c r="DIS198" s="453"/>
      <c r="DIT198" s="453"/>
      <c r="DIU198" s="453"/>
      <c r="DIV198" s="453"/>
      <c r="DIW198" s="453"/>
      <c r="DIX198" s="453"/>
      <c r="DIY198" s="453"/>
      <c r="DIZ198" s="453"/>
      <c r="DJA198" s="453"/>
      <c r="DJB198" s="453"/>
      <c r="DJC198" s="453"/>
      <c r="DJD198" s="453"/>
      <c r="DJE198" s="453"/>
      <c r="DJF198" s="453"/>
      <c r="DJG198" s="453"/>
      <c r="DJH198" s="453"/>
      <c r="DJI198" s="453"/>
      <c r="DJJ198" s="453"/>
      <c r="DJK198" s="453"/>
      <c r="DJL198" s="453"/>
      <c r="DJM198" s="453"/>
      <c r="DJN198" s="453"/>
      <c r="DJO198" s="453"/>
      <c r="DJP198" s="453"/>
      <c r="DJQ198" s="453"/>
      <c r="DJR198" s="453"/>
      <c r="DJS198" s="453"/>
      <c r="DJT198" s="453"/>
      <c r="DJU198" s="453"/>
      <c r="DJV198" s="453"/>
      <c r="DJW198" s="453"/>
      <c r="DJX198" s="453"/>
      <c r="DJY198" s="453"/>
      <c r="DJZ198" s="453"/>
      <c r="DKA198" s="453"/>
      <c r="DKB198" s="453"/>
      <c r="DKC198" s="453"/>
      <c r="DKD198" s="453"/>
      <c r="DKE198" s="453"/>
      <c r="DKF198" s="453"/>
      <c r="DKG198" s="453"/>
      <c r="DKH198" s="453"/>
      <c r="DKI198" s="453"/>
      <c r="DKJ198" s="453"/>
      <c r="DKK198" s="453"/>
      <c r="DKL198" s="453"/>
      <c r="DKM198" s="453"/>
      <c r="DKN198" s="453"/>
      <c r="DKO198" s="453"/>
      <c r="DKP198" s="453"/>
      <c r="DKQ198" s="453"/>
      <c r="DKR198" s="453"/>
      <c r="DKS198" s="453"/>
      <c r="DKT198" s="453"/>
      <c r="DKU198" s="453"/>
      <c r="DKV198" s="453"/>
      <c r="DKW198" s="453"/>
      <c r="DKX198" s="453"/>
      <c r="DKY198" s="453"/>
      <c r="DKZ198" s="453"/>
      <c r="DLA198" s="453"/>
      <c r="DLB198" s="453"/>
      <c r="DLC198" s="453"/>
      <c r="DLD198" s="453"/>
      <c r="DLE198" s="453"/>
      <c r="DLF198" s="453"/>
      <c r="DLG198" s="453"/>
      <c r="DLH198" s="453"/>
      <c r="DLI198" s="453"/>
      <c r="DLJ198" s="453"/>
      <c r="DLK198" s="453"/>
      <c r="DLL198" s="453"/>
      <c r="DLM198" s="453"/>
      <c r="DLN198" s="453"/>
      <c r="DLO198" s="453"/>
      <c r="DLP198" s="453"/>
      <c r="DLQ198" s="453"/>
      <c r="DLR198" s="453"/>
      <c r="DLS198" s="453"/>
      <c r="DLT198" s="453"/>
      <c r="DLU198" s="453"/>
      <c r="DLV198" s="453"/>
      <c r="DLW198" s="453"/>
      <c r="DLX198" s="453"/>
      <c r="DLY198" s="453"/>
      <c r="DLZ198" s="453"/>
      <c r="DMA198" s="453"/>
      <c r="DMB198" s="453"/>
      <c r="DMC198" s="453"/>
      <c r="DMD198" s="453"/>
      <c r="DME198" s="453"/>
      <c r="DMF198" s="453"/>
      <c r="DMG198" s="453"/>
      <c r="DMH198" s="453"/>
      <c r="DMI198" s="453"/>
      <c r="DMJ198" s="453"/>
      <c r="DMK198" s="453"/>
      <c r="DML198" s="453"/>
      <c r="DMM198" s="453"/>
      <c r="DMN198" s="453"/>
      <c r="DMO198" s="453"/>
      <c r="DMP198" s="453"/>
      <c r="DMQ198" s="453"/>
      <c r="DMR198" s="453"/>
      <c r="DMS198" s="453"/>
      <c r="DMT198" s="453"/>
      <c r="DMU198" s="453"/>
      <c r="DMV198" s="453"/>
      <c r="DMW198" s="453"/>
      <c r="DMX198" s="453"/>
      <c r="DMY198" s="453"/>
      <c r="DMZ198" s="453"/>
      <c r="DNA198" s="453"/>
      <c r="DNB198" s="453"/>
      <c r="DNC198" s="453"/>
      <c r="DND198" s="453"/>
      <c r="DNE198" s="453"/>
      <c r="DNF198" s="453"/>
      <c r="DNG198" s="453"/>
      <c r="DNH198" s="453"/>
      <c r="DNI198" s="453"/>
      <c r="DNJ198" s="453"/>
      <c r="DNK198" s="453"/>
      <c r="DNL198" s="453"/>
      <c r="DNM198" s="453"/>
      <c r="DNN198" s="453"/>
      <c r="DNO198" s="453"/>
      <c r="DNP198" s="453"/>
      <c r="DNQ198" s="453"/>
      <c r="DNR198" s="453"/>
      <c r="DNS198" s="453"/>
      <c r="DNT198" s="453"/>
      <c r="DNU198" s="453"/>
      <c r="DNV198" s="453"/>
      <c r="DNW198" s="453"/>
      <c r="DNX198" s="453"/>
      <c r="DNY198" s="453"/>
      <c r="DNZ198" s="453"/>
      <c r="DOA198" s="453"/>
      <c r="DOB198" s="453"/>
      <c r="DOC198" s="453"/>
      <c r="DOD198" s="453"/>
      <c r="DOE198" s="453"/>
      <c r="DOF198" s="453"/>
      <c r="DOG198" s="453"/>
      <c r="DOH198" s="453"/>
      <c r="DOI198" s="453"/>
      <c r="DOJ198" s="453"/>
      <c r="DOK198" s="453"/>
      <c r="DOL198" s="453"/>
      <c r="DOM198" s="453"/>
      <c r="DON198" s="453"/>
      <c r="DOO198" s="453"/>
      <c r="DOP198" s="453"/>
      <c r="DOQ198" s="453"/>
      <c r="DOR198" s="453"/>
      <c r="DOS198" s="453"/>
      <c r="DOT198" s="453"/>
      <c r="DOU198" s="453"/>
      <c r="DOV198" s="453"/>
      <c r="DOW198" s="453"/>
      <c r="DOX198" s="453"/>
      <c r="DOY198" s="453"/>
      <c r="DOZ198" s="453"/>
      <c r="DPA198" s="453"/>
      <c r="DPB198" s="453"/>
      <c r="DPC198" s="453"/>
      <c r="DPD198" s="453"/>
      <c r="DPE198" s="453"/>
      <c r="DPF198" s="453"/>
      <c r="DPG198" s="453"/>
      <c r="DPH198" s="453"/>
      <c r="DPI198" s="453"/>
      <c r="DPJ198" s="453"/>
      <c r="DPK198" s="453"/>
      <c r="DPL198" s="453"/>
      <c r="DPM198" s="453"/>
      <c r="DPN198" s="453"/>
      <c r="DPO198" s="453"/>
      <c r="DPP198" s="453"/>
      <c r="DPQ198" s="453"/>
      <c r="DPR198" s="453"/>
      <c r="DPS198" s="453"/>
      <c r="DPT198" s="453"/>
      <c r="DPU198" s="453"/>
      <c r="DPV198" s="453"/>
      <c r="DPW198" s="453"/>
      <c r="DPX198" s="453"/>
      <c r="DPY198" s="453"/>
      <c r="DPZ198" s="453"/>
      <c r="DQA198" s="453"/>
      <c r="DQB198" s="453"/>
      <c r="DQC198" s="453"/>
      <c r="DQD198" s="453"/>
      <c r="DQE198" s="453"/>
      <c r="DQF198" s="453"/>
      <c r="DQG198" s="453"/>
      <c r="DQH198" s="453"/>
      <c r="DQI198" s="453"/>
      <c r="DQJ198" s="453"/>
      <c r="DQK198" s="453"/>
      <c r="DQL198" s="453"/>
      <c r="DQM198" s="453"/>
      <c r="DQN198" s="453"/>
      <c r="DQO198" s="453"/>
      <c r="DQP198" s="453"/>
      <c r="DQQ198" s="453"/>
      <c r="DQR198" s="453"/>
      <c r="DQS198" s="453"/>
      <c r="DQT198" s="453"/>
      <c r="DQU198" s="453"/>
      <c r="DQV198" s="453"/>
      <c r="DQW198" s="453"/>
      <c r="DQX198" s="453"/>
      <c r="DQY198" s="453"/>
      <c r="DQZ198" s="453"/>
      <c r="DRA198" s="453"/>
      <c r="DRB198" s="453"/>
      <c r="DRC198" s="453"/>
      <c r="DRD198" s="453"/>
      <c r="DRE198" s="453"/>
      <c r="DRF198" s="453"/>
      <c r="DRG198" s="453"/>
      <c r="DRH198" s="453"/>
      <c r="DRI198" s="453"/>
      <c r="DRJ198" s="453"/>
      <c r="DRK198" s="453"/>
      <c r="DRL198" s="453"/>
      <c r="DRM198" s="453"/>
      <c r="DRN198" s="453"/>
      <c r="DRO198" s="453"/>
      <c r="DRP198" s="453"/>
      <c r="DRQ198" s="453"/>
      <c r="DRR198" s="453"/>
      <c r="DRS198" s="453"/>
      <c r="DRT198" s="453"/>
      <c r="DRU198" s="453"/>
      <c r="DRV198" s="453"/>
      <c r="DRW198" s="453"/>
      <c r="DRX198" s="453"/>
      <c r="DRY198" s="453"/>
      <c r="DRZ198" s="453"/>
      <c r="DSA198" s="453"/>
      <c r="DSB198" s="453"/>
      <c r="DSC198" s="453"/>
      <c r="DSD198" s="453"/>
      <c r="DSE198" s="453"/>
      <c r="DSF198" s="453"/>
      <c r="DSG198" s="453"/>
      <c r="DSH198" s="453"/>
      <c r="DSI198" s="453"/>
      <c r="DSJ198" s="453"/>
      <c r="DSK198" s="453"/>
      <c r="DSL198" s="453"/>
      <c r="DSM198" s="453"/>
      <c r="DSN198" s="453"/>
      <c r="DSO198" s="453"/>
      <c r="DSP198" s="453"/>
      <c r="DSQ198" s="453"/>
      <c r="DSR198" s="453"/>
      <c r="DSS198" s="453"/>
      <c r="DST198" s="453"/>
      <c r="DSU198" s="453"/>
      <c r="DSV198" s="453"/>
      <c r="DSW198" s="453"/>
      <c r="DSX198" s="453"/>
      <c r="DSY198" s="453"/>
      <c r="DSZ198" s="453"/>
      <c r="DTA198" s="453"/>
      <c r="DTB198" s="453"/>
      <c r="DTC198" s="453"/>
      <c r="DTD198" s="453"/>
      <c r="DTE198" s="453"/>
      <c r="DTF198" s="453"/>
      <c r="DTG198" s="453"/>
      <c r="DTH198" s="453"/>
      <c r="DTI198" s="453"/>
      <c r="DTJ198" s="453"/>
      <c r="DTK198" s="453"/>
      <c r="DTL198" s="453"/>
      <c r="DTM198" s="453"/>
      <c r="DTN198" s="453"/>
      <c r="DTO198" s="453"/>
      <c r="DTP198" s="453"/>
      <c r="DTQ198" s="453"/>
      <c r="DTR198" s="453"/>
      <c r="DTS198" s="453"/>
      <c r="DTT198" s="453"/>
      <c r="DTU198" s="453"/>
      <c r="DTV198" s="453"/>
      <c r="DTW198" s="453"/>
      <c r="DTX198" s="453"/>
      <c r="DTY198" s="453"/>
      <c r="DTZ198" s="453"/>
      <c r="DUA198" s="453"/>
      <c r="DUB198" s="453"/>
      <c r="DUC198" s="453"/>
      <c r="DUD198" s="453"/>
      <c r="DUE198" s="453"/>
      <c r="DUF198" s="453"/>
      <c r="DUG198" s="453"/>
      <c r="DUH198" s="453"/>
      <c r="DUI198" s="453"/>
      <c r="DUJ198" s="453"/>
      <c r="DUK198" s="453"/>
      <c r="DUL198" s="453"/>
      <c r="DUM198" s="453"/>
      <c r="DUN198" s="453"/>
      <c r="DUO198" s="453"/>
      <c r="DUP198" s="453"/>
      <c r="DUQ198" s="453"/>
      <c r="DUR198" s="453"/>
      <c r="DUS198" s="453"/>
      <c r="DUT198" s="453"/>
      <c r="DUU198" s="453"/>
      <c r="DUV198" s="453"/>
      <c r="DUW198" s="453"/>
      <c r="DUX198" s="453"/>
      <c r="DUY198" s="453"/>
      <c r="DUZ198" s="453"/>
      <c r="DVA198" s="453"/>
      <c r="DVB198" s="453"/>
      <c r="DVC198" s="453"/>
      <c r="DVD198" s="453"/>
      <c r="DVE198" s="453"/>
      <c r="DVF198" s="453"/>
      <c r="DVG198" s="453"/>
      <c r="DVH198" s="453"/>
      <c r="DVI198" s="453"/>
      <c r="DVJ198" s="453"/>
      <c r="DVK198" s="453"/>
      <c r="DVL198" s="453"/>
      <c r="DVM198" s="453"/>
      <c r="DVN198" s="453"/>
      <c r="DVO198" s="453"/>
      <c r="DVP198" s="453"/>
      <c r="DVQ198" s="453"/>
      <c r="DVR198" s="453"/>
      <c r="DVS198" s="453"/>
      <c r="DVT198" s="453"/>
      <c r="DVU198" s="453"/>
      <c r="DVV198" s="453"/>
      <c r="DVW198" s="453"/>
      <c r="DVX198" s="453"/>
      <c r="DVY198" s="453"/>
      <c r="DVZ198" s="453"/>
      <c r="DWA198" s="453"/>
      <c r="DWB198" s="453"/>
      <c r="DWC198" s="453"/>
      <c r="DWD198" s="453"/>
      <c r="DWE198" s="453"/>
      <c r="DWF198" s="453"/>
      <c r="DWG198" s="453"/>
      <c r="DWH198" s="453"/>
      <c r="DWI198" s="453"/>
      <c r="DWJ198" s="453"/>
      <c r="DWK198" s="453"/>
      <c r="DWL198" s="453"/>
      <c r="DWM198" s="453"/>
      <c r="DWN198" s="453"/>
      <c r="DWO198" s="453"/>
      <c r="DWP198" s="453"/>
      <c r="DWQ198" s="453"/>
      <c r="DWR198" s="453"/>
      <c r="DWS198" s="453"/>
      <c r="DWT198" s="453"/>
      <c r="DWU198" s="453"/>
      <c r="DWV198" s="453"/>
      <c r="DWW198" s="453"/>
      <c r="DWX198" s="453"/>
      <c r="DWY198" s="453"/>
      <c r="DWZ198" s="453"/>
      <c r="DXA198" s="453"/>
      <c r="DXB198" s="453"/>
      <c r="DXC198" s="453"/>
      <c r="DXD198" s="453"/>
      <c r="DXE198" s="453"/>
      <c r="DXF198" s="453"/>
      <c r="DXG198" s="453"/>
      <c r="DXH198" s="453"/>
      <c r="DXI198" s="453"/>
      <c r="DXJ198" s="453"/>
      <c r="DXK198" s="453"/>
      <c r="DXL198" s="453"/>
      <c r="DXM198" s="453"/>
      <c r="DXN198" s="453"/>
      <c r="DXO198" s="453"/>
      <c r="DXP198" s="453"/>
      <c r="DXQ198" s="453"/>
      <c r="DXR198" s="453"/>
      <c r="DXS198" s="453"/>
      <c r="DXT198" s="453"/>
      <c r="DXU198" s="453"/>
      <c r="DXV198" s="453"/>
      <c r="DXW198" s="453"/>
      <c r="DXX198" s="453"/>
      <c r="DXY198" s="453"/>
      <c r="DXZ198" s="453"/>
      <c r="DYA198" s="453"/>
      <c r="DYB198" s="453"/>
      <c r="DYC198" s="453"/>
      <c r="DYD198" s="453"/>
      <c r="DYE198" s="453"/>
      <c r="DYF198" s="453"/>
      <c r="DYG198" s="453"/>
      <c r="DYH198" s="453"/>
      <c r="DYI198" s="453"/>
      <c r="DYJ198" s="453"/>
      <c r="DYK198" s="453"/>
      <c r="DYL198" s="453"/>
      <c r="DYM198" s="453"/>
      <c r="DYN198" s="453"/>
      <c r="DYO198" s="453"/>
      <c r="DYP198" s="453"/>
      <c r="DYQ198" s="453"/>
      <c r="DYR198" s="453"/>
      <c r="DYS198" s="453"/>
      <c r="DYT198" s="453"/>
      <c r="DYU198" s="453"/>
      <c r="DYV198" s="453"/>
      <c r="DYW198" s="453"/>
      <c r="DYX198" s="453"/>
      <c r="DYY198" s="453"/>
      <c r="DYZ198" s="453"/>
      <c r="DZA198" s="453"/>
      <c r="DZB198" s="453"/>
      <c r="DZC198" s="453"/>
      <c r="DZD198" s="453"/>
      <c r="DZE198" s="453"/>
      <c r="DZF198" s="453"/>
      <c r="DZG198" s="453"/>
      <c r="DZH198" s="453"/>
      <c r="DZI198" s="453"/>
      <c r="DZJ198" s="453"/>
      <c r="DZK198" s="453"/>
      <c r="DZL198" s="453"/>
      <c r="DZM198" s="453"/>
      <c r="DZN198" s="453"/>
      <c r="DZO198" s="453"/>
      <c r="DZP198" s="453"/>
      <c r="DZQ198" s="453"/>
      <c r="DZR198" s="453"/>
      <c r="DZS198" s="453"/>
      <c r="DZT198" s="453"/>
      <c r="DZU198" s="453"/>
      <c r="DZV198" s="453"/>
      <c r="DZW198" s="453"/>
      <c r="DZX198" s="453"/>
      <c r="DZY198" s="453"/>
      <c r="DZZ198" s="453"/>
      <c r="EAA198" s="453"/>
      <c r="EAB198" s="453"/>
      <c r="EAC198" s="453"/>
      <c r="EAD198" s="453"/>
      <c r="EAE198" s="453"/>
      <c r="EAF198" s="453"/>
      <c r="EAG198" s="453"/>
      <c r="EAH198" s="453"/>
      <c r="EAI198" s="453"/>
      <c r="EAJ198" s="453"/>
      <c r="EAK198" s="453"/>
      <c r="EAL198" s="453"/>
      <c r="EAM198" s="453"/>
      <c r="EAN198" s="453"/>
      <c r="EAO198" s="453"/>
      <c r="EAP198" s="453"/>
      <c r="EAQ198" s="453"/>
      <c r="EAR198" s="453"/>
      <c r="EAS198" s="453"/>
      <c r="EAT198" s="453"/>
      <c r="EAU198" s="453"/>
      <c r="EAV198" s="453"/>
      <c r="EAW198" s="453"/>
      <c r="EAX198" s="453"/>
      <c r="EAY198" s="453"/>
      <c r="EAZ198" s="453"/>
      <c r="EBA198" s="453"/>
      <c r="EBB198" s="453"/>
      <c r="EBC198" s="453"/>
      <c r="EBD198" s="453"/>
      <c r="EBE198" s="453"/>
      <c r="EBF198" s="453"/>
      <c r="EBG198" s="453"/>
      <c r="EBH198" s="453"/>
      <c r="EBI198" s="453"/>
      <c r="EBJ198" s="453"/>
      <c r="EBK198" s="453"/>
      <c r="EBL198" s="453"/>
      <c r="EBM198" s="453"/>
      <c r="EBN198" s="453"/>
      <c r="EBO198" s="453"/>
      <c r="EBP198" s="453"/>
      <c r="EBQ198" s="453"/>
      <c r="EBR198" s="453"/>
      <c r="EBS198" s="453"/>
      <c r="EBT198" s="453"/>
      <c r="EBU198" s="453"/>
      <c r="EBV198" s="453"/>
      <c r="EBW198" s="453"/>
      <c r="EBX198" s="453"/>
      <c r="EBY198" s="453"/>
      <c r="EBZ198" s="453"/>
      <c r="ECA198" s="453"/>
      <c r="ECB198" s="453"/>
      <c r="ECC198" s="453"/>
      <c r="ECD198" s="453"/>
      <c r="ECE198" s="453"/>
      <c r="ECF198" s="453"/>
      <c r="ECG198" s="453"/>
      <c r="ECH198" s="453"/>
      <c r="ECI198" s="453"/>
      <c r="ECJ198" s="453"/>
      <c r="ECK198" s="453"/>
      <c r="ECL198" s="453"/>
      <c r="ECM198" s="453"/>
      <c r="ECN198" s="453"/>
      <c r="ECO198" s="453"/>
      <c r="ECP198" s="453"/>
      <c r="ECQ198" s="453"/>
      <c r="ECR198" s="453"/>
      <c r="ECS198" s="453"/>
      <c r="ECT198" s="453"/>
      <c r="ECU198" s="453"/>
      <c r="ECV198" s="453"/>
      <c r="ECW198" s="453"/>
      <c r="ECX198" s="453"/>
      <c r="ECY198" s="453"/>
      <c r="ECZ198" s="453"/>
      <c r="EDA198" s="453"/>
      <c r="EDB198" s="453"/>
      <c r="EDC198" s="453"/>
      <c r="EDD198" s="453"/>
      <c r="EDE198" s="453"/>
      <c r="EDF198" s="453"/>
      <c r="EDG198" s="453"/>
      <c r="EDH198" s="453"/>
      <c r="EDI198" s="453"/>
      <c r="EDJ198" s="453"/>
      <c r="EDK198" s="453"/>
      <c r="EDL198" s="453"/>
      <c r="EDM198" s="453"/>
      <c r="EDN198" s="453"/>
      <c r="EDO198" s="453"/>
      <c r="EDP198" s="453"/>
      <c r="EDQ198" s="453"/>
      <c r="EDR198" s="453"/>
      <c r="EDS198" s="453"/>
      <c r="EDT198" s="453"/>
      <c r="EDU198" s="453"/>
      <c r="EDV198" s="453"/>
      <c r="EDW198" s="453"/>
      <c r="EDX198" s="453"/>
      <c r="EDY198" s="453"/>
      <c r="EDZ198" s="453"/>
      <c r="EEA198" s="453"/>
      <c r="EEB198" s="453"/>
      <c r="EEC198" s="453"/>
      <c r="EED198" s="453"/>
      <c r="EEE198" s="453"/>
      <c r="EEF198" s="453"/>
      <c r="EEG198" s="453"/>
      <c r="EEH198" s="453"/>
      <c r="EEI198" s="453"/>
      <c r="EEJ198" s="453"/>
      <c r="EEK198" s="453"/>
      <c r="EEL198" s="453"/>
      <c r="EEM198" s="453"/>
      <c r="EEN198" s="453"/>
      <c r="EEO198" s="453"/>
      <c r="EEP198" s="453"/>
      <c r="EEQ198" s="453"/>
      <c r="EER198" s="453"/>
      <c r="EES198" s="453"/>
      <c r="EET198" s="453"/>
      <c r="EEU198" s="453"/>
      <c r="EEV198" s="453"/>
      <c r="EEW198" s="453"/>
      <c r="EEX198" s="453"/>
      <c r="EEY198" s="453"/>
      <c r="EEZ198" s="453"/>
      <c r="EFA198" s="453"/>
      <c r="EFB198" s="453"/>
      <c r="EFC198" s="453"/>
      <c r="EFD198" s="453"/>
      <c r="EFE198" s="453"/>
      <c r="EFF198" s="453"/>
      <c r="EFG198" s="453"/>
      <c r="EFH198" s="453"/>
      <c r="EFI198" s="453"/>
      <c r="EFJ198" s="453"/>
      <c r="EFK198" s="453"/>
      <c r="EFL198" s="453"/>
      <c r="EFM198" s="453"/>
      <c r="EFN198" s="453"/>
      <c r="EFO198" s="453"/>
      <c r="EFP198" s="453"/>
      <c r="EFQ198" s="453"/>
      <c r="EFR198" s="453"/>
      <c r="EFS198" s="453"/>
      <c r="EFT198" s="453"/>
      <c r="EFU198" s="453"/>
      <c r="EFV198" s="453"/>
      <c r="EFW198" s="453"/>
      <c r="EFX198" s="453"/>
      <c r="EFY198" s="453"/>
      <c r="EFZ198" s="453"/>
      <c r="EGA198" s="453"/>
      <c r="EGB198" s="453"/>
      <c r="EGC198" s="453"/>
      <c r="EGD198" s="453"/>
      <c r="EGE198" s="453"/>
      <c r="EGF198" s="453"/>
      <c r="EGG198" s="453"/>
      <c r="EGH198" s="453"/>
      <c r="EGI198" s="453"/>
      <c r="EGJ198" s="453"/>
      <c r="EGK198" s="453"/>
      <c r="EGL198" s="453"/>
      <c r="EGM198" s="453"/>
      <c r="EGN198" s="453"/>
      <c r="EGO198" s="453"/>
      <c r="EGP198" s="453"/>
      <c r="EGQ198" s="453"/>
      <c r="EGR198" s="453"/>
      <c r="EGS198" s="453"/>
      <c r="EGT198" s="453"/>
      <c r="EGU198" s="453"/>
      <c r="EGV198" s="453"/>
      <c r="EGW198" s="453"/>
      <c r="EGX198" s="453"/>
      <c r="EGY198" s="453"/>
      <c r="EGZ198" s="453"/>
      <c r="EHA198" s="453"/>
      <c r="EHB198" s="453"/>
      <c r="EHC198" s="453"/>
      <c r="EHD198" s="453"/>
      <c r="EHE198" s="453"/>
      <c r="EHF198" s="453"/>
      <c r="EHG198" s="453"/>
      <c r="EHH198" s="453"/>
      <c r="EHI198" s="453"/>
      <c r="EHJ198" s="453"/>
      <c r="EHK198" s="453"/>
      <c r="EHL198" s="453"/>
      <c r="EHM198" s="453"/>
      <c r="EHN198" s="453"/>
      <c r="EHO198" s="453"/>
      <c r="EHP198" s="453"/>
      <c r="EHQ198" s="453"/>
      <c r="EHR198" s="453"/>
      <c r="EHS198" s="453"/>
      <c r="EHT198" s="453"/>
      <c r="EHU198" s="453"/>
      <c r="EHV198" s="453"/>
      <c r="EHW198" s="453"/>
      <c r="EHX198" s="453"/>
      <c r="EHY198" s="453"/>
      <c r="EHZ198" s="453"/>
      <c r="EIA198" s="453"/>
      <c r="EIB198" s="453"/>
      <c r="EIC198" s="453"/>
      <c r="EID198" s="453"/>
      <c r="EIE198" s="453"/>
      <c r="EIF198" s="453"/>
      <c r="EIG198" s="453"/>
      <c r="EIH198" s="453"/>
      <c r="EII198" s="453"/>
      <c r="EIJ198" s="453"/>
      <c r="EIK198" s="453"/>
      <c r="EIL198" s="453"/>
      <c r="EIM198" s="453"/>
      <c r="EIN198" s="453"/>
      <c r="EIO198" s="453"/>
      <c r="EIP198" s="453"/>
      <c r="EIQ198" s="453"/>
      <c r="EIR198" s="453"/>
      <c r="EIS198" s="453"/>
      <c r="EIT198" s="453"/>
      <c r="EIU198" s="453"/>
      <c r="EIV198" s="453"/>
      <c r="EIW198" s="453"/>
      <c r="EIX198" s="453"/>
      <c r="EIY198" s="453"/>
      <c r="EIZ198" s="453"/>
      <c r="EJA198" s="453"/>
      <c r="EJB198" s="453"/>
      <c r="EJC198" s="453"/>
      <c r="EJD198" s="453"/>
      <c r="EJE198" s="453"/>
      <c r="EJF198" s="453"/>
      <c r="EJG198" s="453"/>
      <c r="EJH198" s="453"/>
      <c r="EJI198" s="453"/>
      <c r="EJJ198" s="453"/>
      <c r="EJK198" s="453"/>
      <c r="EJL198" s="453"/>
      <c r="EJM198" s="453"/>
      <c r="EJN198" s="453"/>
      <c r="EJO198" s="453"/>
      <c r="EJP198" s="453"/>
      <c r="EJQ198" s="453"/>
      <c r="EJR198" s="453"/>
      <c r="EJS198" s="453"/>
      <c r="EJT198" s="453"/>
      <c r="EJU198" s="453"/>
      <c r="EJV198" s="453"/>
      <c r="EJW198" s="453"/>
      <c r="EJX198" s="453"/>
      <c r="EJY198" s="453"/>
      <c r="EJZ198" s="453"/>
      <c r="EKA198" s="453"/>
      <c r="EKB198" s="453"/>
      <c r="EKC198" s="453"/>
      <c r="EKD198" s="453"/>
      <c r="EKE198" s="453"/>
      <c r="EKF198" s="453"/>
      <c r="EKG198" s="453"/>
      <c r="EKH198" s="453"/>
      <c r="EKI198" s="453"/>
      <c r="EKJ198" s="453"/>
      <c r="EKK198" s="453"/>
      <c r="EKL198" s="453"/>
      <c r="EKM198" s="453"/>
      <c r="EKN198" s="453"/>
      <c r="EKO198" s="453"/>
      <c r="EKP198" s="453"/>
      <c r="EKQ198" s="453"/>
      <c r="EKR198" s="453"/>
      <c r="EKS198" s="453"/>
      <c r="EKT198" s="453"/>
      <c r="EKU198" s="453"/>
      <c r="EKV198" s="453"/>
      <c r="EKW198" s="453"/>
      <c r="EKX198" s="453"/>
      <c r="EKY198" s="453"/>
      <c r="EKZ198" s="453"/>
      <c r="ELA198" s="453"/>
      <c r="ELB198" s="453"/>
      <c r="ELC198" s="453"/>
      <c r="ELD198" s="453"/>
      <c r="ELE198" s="453"/>
      <c r="ELF198" s="453"/>
      <c r="ELG198" s="453"/>
      <c r="ELH198" s="453"/>
      <c r="ELI198" s="453"/>
      <c r="ELJ198" s="453"/>
      <c r="ELK198" s="453"/>
      <c r="ELL198" s="453"/>
      <c r="ELM198" s="453"/>
      <c r="ELN198" s="453"/>
      <c r="ELO198" s="453"/>
      <c r="ELP198" s="453"/>
      <c r="ELQ198" s="453"/>
      <c r="ELR198" s="453"/>
      <c r="ELS198" s="453"/>
      <c r="ELT198" s="453"/>
      <c r="ELU198" s="453"/>
      <c r="ELV198" s="453"/>
      <c r="ELW198" s="453"/>
      <c r="ELX198" s="453"/>
      <c r="ELY198" s="453"/>
      <c r="ELZ198" s="453"/>
      <c r="EMA198" s="453"/>
      <c r="EMB198" s="453"/>
      <c r="EMC198" s="453"/>
      <c r="EMD198" s="453"/>
      <c r="EME198" s="453"/>
      <c r="EMF198" s="453"/>
      <c r="EMG198" s="453"/>
      <c r="EMH198" s="453"/>
      <c r="EMI198" s="453"/>
      <c r="EMJ198" s="453"/>
      <c r="EMK198" s="453"/>
      <c r="EML198" s="453"/>
      <c r="EMM198" s="453"/>
      <c r="EMN198" s="453"/>
      <c r="EMO198" s="453"/>
      <c r="EMP198" s="453"/>
      <c r="EMQ198" s="453"/>
      <c r="EMR198" s="453"/>
      <c r="EMS198" s="453"/>
      <c r="EMT198" s="453"/>
      <c r="EMU198" s="453"/>
      <c r="EMV198" s="453"/>
      <c r="EMW198" s="453"/>
      <c r="EMX198" s="453"/>
      <c r="EMY198" s="453"/>
      <c r="EMZ198" s="453"/>
      <c r="ENA198" s="453"/>
      <c r="ENB198" s="453"/>
      <c r="ENC198" s="453"/>
      <c r="END198" s="453"/>
      <c r="ENE198" s="453"/>
      <c r="ENF198" s="453"/>
      <c r="ENG198" s="453"/>
      <c r="ENH198" s="453"/>
      <c r="ENI198" s="453"/>
      <c r="ENJ198" s="453"/>
      <c r="ENK198" s="453"/>
      <c r="ENL198" s="453"/>
      <c r="ENM198" s="453"/>
      <c r="ENN198" s="453"/>
      <c r="ENO198" s="453"/>
      <c r="ENP198" s="453"/>
      <c r="ENQ198" s="453"/>
      <c r="ENR198" s="453"/>
      <c r="ENS198" s="453"/>
      <c r="ENT198" s="453"/>
      <c r="ENU198" s="453"/>
      <c r="ENV198" s="453"/>
      <c r="ENW198" s="453"/>
      <c r="ENX198" s="453"/>
      <c r="ENY198" s="453"/>
      <c r="ENZ198" s="453"/>
      <c r="EOA198" s="453"/>
      <c r="EOB198" s="453"/>
      <c r="EOC198" s="453"/>
      <c r="EOD198" s="453"/>
      <c r="EOE198" s="453"/>
      <c r="EOF198" s="453"/>
      <c r="EOG198" s="453"/>
      <c r="EOH198" s="453"/>
      <c r="EOI198" s="453"/>
      <c r="EOJ198" s="453"/>
      <c r="EOK198" s="453"/>
      <c r="EOL198" s="453"/>
      <c r="EOM198" s="453"/>
      <c r="EON198" s="453"/>
      <c r="EOO198" s="453"/>
      <c r="EOP198" s="453"/>
      <c r="EOQ198" s="453"/>
      <c r="EOR198" s="453"/>
      <c r="EOS198" s="453"/>
      <c r="EOT198" s="453"/>
      <c r="EOU198" s="453"/>
      <c r="EOV198" s="453"/>
      <c r="EOW198" s="453"/>
      <c r="EOX198" s="453"/>
      <c r="EOY198" s="453"/>
      <c r="EOZ198" s="453"/>
      <c r="EPA198" s="453"/>
      <c r="EPB198" s="453"/>
      <c r="EPC198" s="453"/>
      <c r="EPD198" s="453"/>
      <c r="EPE198" s="453"/>
      <c r="EPF198" s="453"/>
      <c r="EPG198" s="453"/>
      <c r="EPH198" s="453"/>
      <c r="EPI198" s="453"/>
      <c r="EPJ198" s="453"/>
      <c r="EPK198" s="453"/>
      <c r="EPL198" s="453"/>
      <c r="EPM198" s="453"/>
      <c r="EPN198" s="453"/>
      <c r="EPO198" s="453"/>
      <c r="EPP198" s="453"/>
      <c r="EPQ198" s="453"/>
      <c r="EPR198" s="453"/>
      <c r="EPS198" s="453"/>
      <c r="EPT198" s="453"/>
      <c r="EPU198" s="453"/>
      <c r="EPV198" s="453"/>
      <c r="EPW198" s="453"/>
      <c r="EPX198" s="453"/>
      <c r="EPY198" s="453"/>
      <c r="EPZ198" s="453"/>
      <c r="EQA198" s="453"/>
      <c r="EQB198" s="453"/>
      <c r="EQC198" s="453"/>
      <c r="EQD198" s="453"/>
      <c r="EQE198" s="453"/>
      <c r="EQF198" s="453"/>
      <c r="EQG198" s="453"/>
      <c r="EQH198" s="453"/>
      <c r="EQI198" s="453"/>
      <c r="EQJ198" s="453"/>
      <c r="EQK198" s="453"/>
      <c r="EQL198" s="453"/>
      <c r="EQM198" s="453"/>
      <c r="EQN198" s="453"/>
      <c r="EQO198" s="453"/>
      <c r="EQP198" s="453"/>
      <c r="EQQ198" s="453"/>
      <c r="EQR198" s="453"/>
      <c r="EQS198" s="453"/>
      <c r="EQT198" s="453"/>
      <c r="EQU198" s="453"/>
      <c r="EQV198" s="453"/>
      <c r="EQW198" s="453"/>
      <c r="EQX198" s="453"/>
      <c r="EQY198" s="453"/>
      <c r="EQZ198" s="453"/>
      <c r="ERA198" s="453"/>
      <c r="ERB198" s="453"/>
      <c r="ERC198" s="453"/>
      <c r="ERD198" s="453"/>
      <c r="ERE198" s="453"/>
      <c r="ERF198" s="453"/>
      <c r="ERG198" s="453"/>
      <c r="ERH198" s="453"/>
      <c r="ERI198" s="453"/>
      <c r="ERJ198" s="453"/>
      <c r="ERK198" s="453"/>
      <c r="ERL198" s="453"/>
      <c r="ERM198" s="453"/>
      <c r="ERN198" s="453"/>
      <c r="ERO198" s="453"/>
      <c r="ERP198" s="453"/>
      <c r="ERQ198" s="453"/>
      <c r="ERR198" s="453"/>
      <c r="ERS198" s="453"/>
      <c r="ERT198" s="453"/>
      <c r="ERU198" s="453"/>
      <c r="ERV198" s="453"/>
      <c r="ERW198" s="453"/>
      <c r="ERX198" s="453"/>
      <c r="ERY198" s="453"/>
      <c r="ERZ198" s="453"/>
      <c r="ESA198" s="453"/>
      <c r="ESB198" s="453"/>
      <c r="ESC198" s="453"/>
      <c r="ESD198" s="453"/>
      <c r="ESE198" s="453"/>
      <c r="ESF198" s="453"/>
      <c r="ESG198" s="453"/>
      <c r="ESH198" s="453"/>
      <c r="ESI198" s="453"/>
      <c r="ESJ198" s="453"/>
      <c r="ESK198" s="453"/>
      <c r="ESL198" s="453"/>
      <c r="ESM198" s="453"/>
      <c r="ESN198" s="453"/>
      <c r="ESO198" s="453"/>
      <c r="ESP198" s="453"/>
      <c r="ESQ198" s="453"/>
      <c r="ESR198" s="453"/>
      <c r="ESS198" s="453"/>
      <c r="EST198" s="453"/>
      <c r="ESU198" s="453"/>
      <c r="ESV198" s="453"/>
      <c r="ESW198" s="453"/>
      <c r="ESX198" s="453"/>
      <c r="ESY198" s="453"/>
      <c r="ESZ198" s="453"/>
      <c r="ETA198" s="453"/>
      <c r="ETB198" s="453"/>
      <c r="ETC198" s="453"/>
      <c r="ETD198" s="453"/>
      <c r="ETE198" s="453"/>
      <c r="ETF198" s="453"/>
      <c r="ETG198" s="453"/>
      <c r="ETH198" s="453"/>
      <c r="ETI198" s="453"/>
      <c r="ETJ198" s="453"/>
      <c r="ETK198" s="453"/>
      <c r="ETL198" s="453"/>
      <c r="ETM198" s="453"/>
      <c r="ETN198" s="453"/>
      <c r="ETO198" s="453"/>
      <c r="ETP198" s="453"/>
      <c r="ETQ198" s="453"/>
      <c r="ETR198" s="453"/>
      <c r="ETS198" s="453"/>
      <c r="ETT198" s="453"/>
      <c r="ETU198" s="453"/>
      <c r="ETV198" s="453"/>
      <c r="ETW198" s="453"/>
      <c r="ETX198" s="453"/>
      <c r="ETY198" s="453"/>
      <c r="ETZ198" s="453"/>
      <c r="EUA198" s="453"/>
      <c r="EUB198" s="453"/>
      <c r="EUC198" s="453"/>
      <c r="EUD198" s="453"/>
      <c r="EUE198" s="453"/>
      <c r="EUF198" s="453"/>
      <c r="EUG198" s="453"/>
      <c r="EUH198" s="453"/>
      <c r="EUI198" s="453"/>
      <c r="EUJ198" s="453"/>
      <c r="EUK198" s="453"/>
      <c r="EUL198" s="453"/>
      <c r="EUM198" s="453"/>
      <c r="EUN198" s="453"/>
      <c r="EUO198" s="453"/>
      <c r="EUP198" s="453"/>
      <c r="EUQ198" s="453"/>
      <c r="EUR198" s="453"/>
      <c r="EUS198" s="453"/>
      <c r="EUT198" s="453"/>
      <c r="EUU198" s="453"/>
      <c r="EUV198" s="453"/>
      <c r="EUW198" s="453"/>
      <c r="EUX198" s="453"/>
      <c r="EUY198" s="453"/>
      <c r="EUZ198" s="453"/>
      <c r="EVA198" s="453"/>
      <c r="EVB198" s="453"/>
      <c r="EVC198" s="453"/>
      <c r="EVD198" s="453"/>
      <c r="EVE198" s="453"/>
      <c r="EVF198" s="453"/>
      <c r="EVG198" s="453"/>
      <c r="EVH198" s="453"/>
      <c r="EVI198" s="453"/>
      <c r="EVJ198" s="453"/>
      <c r="EVK198" s="453"/>
      <c r="EVL198" s="453"/>
      <c r="EVM198" s="453"/>
      <c r="EVN198" s="453"/>
      <c r="EVO198" s="453"/>
      <c r="EVP198" s="453"/>
      <c r="EVQ198" s="453"/>
      <c r="EVR198" s="453"/>
      <c r="EVS198" s="453"/>
      <c r="EVT198" s="453"/>
      <c r="EVU198" s="453"/>
      <c r="EVV198" s="453"/>
      <c r="EVW198" s="453"/>
      <c r="EVX198" s="453"/>
      <c r="EVY198" s="453"/>
      <c r="EVZ198" s="453"/>
      <c r="EWA198" s="453"/>
      <c r="EWB198" s="453"/>
      <c r="EWC198" s="453"/>
      <c r="EWD198" s="453"/>
      <c r="EWE198" s="453"/>
      <c r="EWF198" s="453"/>
      <c r="EWG198" s="453"/>
      <c r="EWH198" s="453"/>
      <c r="EWI198" s="453"/>
      <c r="EWJ198" s="453"/>
      <c r="EWK198" s="453"/>
      <c r="EWL198" s="453"/>
      <c r="EWM198" s="453"/>
      <c r="EWN198" s="453"/>
      <c r="EWO198" s="453"/>
      <c r="EWP198" s="453"/>
      <c r="EWQ198" s="453"/>
      <c r="EWR198" s="453"/>
      <c r="EWS198" s="453"/>
      <c r="EWT198" s="453"/>
      <c r="EWU198" s="453"/>
      <c r="EWV198" s="453"/>
      <c r="EWW198" s="453"/>
      <c r="EWX198" s="453"/>
      <c r="EWY198" s="453"/>
      <c r="EWZ198" s="453"/>
      <c r="EXA198" s="453"/>
      <c r="EXB198" s="453"/>
      <c r="EXC198" s="453"/>
      <c r="EXD198" s="453"/>
      <c r="EXE198" s="453"/>
      <c r="EXF198" s="453"/>
      <c r="EXG198" s="453"/>
      <c r="EXH198" s="453"/>
      <c r="EXI198" s="453"/>
      <c r="EXJ198" s="453"/>
      <c r="EXK198" s="453"/>
      <c r="EXL198" s="453"/>
      <c r="EXM198" s="453"/>
      <c r="EXN198" s="453"/>
      <c r="EXO198" s="453"/>
      <c r="EXP198" s="453"/>
      <c r="EXQ198" s="453"/>
      <c r="EXR198" s="453"/>
      <c r="EXS198" s="453"/>
      <c r="EXT198" s="453"/>
      <c r="EXU198" s="453"/>
      <c r="EXV198" s="453"/>
      <c r="EXW198" s="453"/>
      <c r="EXX198" s="453"/>
      <c r="EXY198" s="453"/>
      <c r="EXZ198" s="453"/>
      <c r="EYA198" s="453"/>
      <c r="EYB198" s="453"/>
      <c r="EYC198" s="453"/>
      <c r="EYD198" s="453"/>
      <c r="EYE198" s="453"/>
      <c r="EYF198" s="453"/>
      <c r="EYG198" s="453"/>
      <c r="EYH198" s="453"/>
      <c r="EYI198" s="453"/>
      <c r="EYJ198" s="453"/>
      <c r="EYK198" s="453"/>
      <c r="EYL198" s="453"/>
      <c r="EYM198" s="453"/>
      <c r="EYN198" s="453"/>
      <c r="EYO198" s="453"/>
      <c r="EYP198" s="453"/>
      <c r="EYQ198" s="453"/>
      <c r="EYR198" s="453"/>
      <c r="EYS198" s="453"/>
      <c r="EYT198" s="453"/>
      <c r="EYU198" s="453"/>
      <c r="EYV198" s="453"/>
      <c r="EYW198" s="453"/>
      <c r="EYX198" s="453"/>
      <c r="EYY198" s="453"/>
      <c r="EYZ198" s="453"/>
      <c r="EZA198" s="453"/>
      <c r="EZB198" s="453"/>
      <c r="EZC198" s="453"/>
      <c r="EZD198" s="453"/>
      <c r="EZE198" s="453"/>
      <c r="EZF198" s="453"/>
      <c r="EZG198" s="453"/>
      <c r="EZH198" s="453"/>
      <c r="EZI198" s="453"/>
      <c r="EZJ198" s="453"/>
      <c r="EZK198" s="453"/>
      <c r="EZL198" s="453"/>
      <c r="EZM198" s="453"/>
      <c r="EZN198" s="453"/>
      <c r="EZO198" s="453"/>
      <c r="EZP198" s="453"/>
      <c r="EZQ198" s="453"/>
      <c r="EZR198" s="453"/>
      <c r="EZS198" s="453"/>
      <c r="EZT198" s="453"/>
      <c r="EZU198" s="453"/>
      <c r="EZV198" s="453"/>
      <c r="EZW198" s="453"/>
      <c r="EZX198" s="453"/>
      <c r="EZY198" s="453"/>
      <c r="EZZ198" s="453"/>
      <c r="FAA198" s="453"/>
      <c r="FAB198" s="453"/>
      <c r="FAC198" s="453"/>
      <c r="FAD198" s="453"/>
      <c r="FAE198" s="453"/>
      <c r="FAF198" s="453"/>
      <c r="FAG198" s="453"/>
      <c r="FAH198" s="453"/>
      <c r="FAI198" s="453"/>
      <c r="FAJ198" s="453"/>
      <c r="FAK198" s="453"/>
      <c r="FAL198" s="453"/>
      <c r="FAM198" s="453"/>
      <c r="FAN198" s="453"/>
      <c r="FAO198" s="453"/>
      <c r="FAP198" s="453"/>
      <c r="FAQ198" s="453"/>
      <c r="FAR198" s="453"/>
      <c r="FAS198" s="453"/>
      <c r="FAT198" s="453"/>
      <c r="FAU198" s="453"/>
      <c r="FAV198" s="453"/>
      <c r="FAW198" s="453"/>
      <c r="FAX198" s="453"/>
      <c r="FAY198" s="453"/>
      <c r="FAZ198" s="453"/>
      <c r="FBA198" s="453"/>
      <c r="FBB198" s="453"/>
      <c r="FBC198" s="453"/>
      <c r="FBD198" s="453"/>
      <c r="FBE198" s="453"/>
      <c r="FBF198" s="453"/>
      <c r="FBG198" s="453"/>
      <c r="FBH198" s="453"/>
      <c r="FBI198" s="453"/>
      <c r="FBJ198" s="453"/>
      <c r="FBK198" s="453"/>
      <c r="FBL198" s="453"/>
      <c r="FBM198" s="453"/>
      <c r="FBN198" s="453"/>
      <c r="FBO198" s="453"/>
      <c r="FBP198" s="453"/>
      <c r="FBQ198" s="453"/>
      <c r="FBR198" s="453"/>
      <c r="FBS198" s="453"/>
      <c r="FBT198" s="453"/>
      <c r="FBU198" s="453"/>
      <c r="FBV198" s="453"/>
      <c r="FBW198" s="453"/>
      <c r="FBX198" s="453"/>
      <c r="FBY198" s="453"/>
      <c r="FBZ198" s="453"/>
      <c r="FCA198" s="453"/>
      <c r="FCB198" s="453"/>
      <c r="FCC198" s="453"/>
      <c r="FCD198" s="453"/>
      <c r="FCE198" s="453"/>
      <c r="FCF198" s="453"/>
      <c r="FCG198" s="453"/>
      <c r="FCH198" s="453"/>
      <c r="FCI198" s="453"/>
      <c r="FCJ198" s="453"/>
      <c r="FCK198" s="453"/>
      <c r="FCL198" s="453"/>
      <c r="FCM198" s="453"/>
      <c r="FCN198" s="453"/>
      <c r="FCO198" s="453"/>
      <c r="FCP198" s="453"/>
      <c r="FCQ198" s="453"/>
      <c r="FCR198" s="453"/>
      <c r="FCS198" s="453"/>
      <c r="FCT198" s="453"/>
      <c r="FCU198" s="453"/>
      <c r="FCV198" s="453"/>
      <c r="FCW198" s="453"/>
      <c r="FCX198" s="453"/>
      <c r="FCY198" s="453"/>
      <c r="FCZ198" s="453"/>
      <c r="FDA198" s="453"/>
      <c r="FDB198" s="453"/>
      <c r="FDC198" s="453"/>
      <c r="FDD198" s="453"/>
      <c r="FDE198" s="453"/>
      <c r="FDF198" s="453"/>
      <c r="FDG198" s="453"/>
      <c r="FDH198" s="453"/>
      <c r="FDI198" s="453"/>
      <c r="FDJ198" s="453"/>
      <c r="FDK198" s="453"/>
      <c r="FDL198" s="453"/>
      <c r="FDM198" s="453"/>
      <c r="FDN198" s="453"/>
      <c r="FDO198" s="453"/>
      <c r="FDP198" s="453"/>
      <c r="FDQ198" s="453"/>
      <c r="FDR198" s="453"/>
      <c r="FDS198" s="453"/>
      <c r="FDT198" s="453"/>
      <c r="FDU198" s="453"/>
      <c r="FDV198" s="453"/>
      <c r="FDW198" s="453"/>
      <c r="FDX198" s="453"/>
      <c r="FDY198" s="453"/>
      <c r="FDZ198" s="453"/>
      <c r="FEA198" s="453"/>
      <c r="FEB198" s="453"/>
      <c r="FEC198" s="453"/>
      <c r="FED198" s="453"/>
      <c r="FEE198" s="453"/>
      <c r="FEF198" s="453"/>
      <c r="FEG198" s="453"/>
      <c r="FEH198" s="453"/>
      <c r="FEI198" s="453"/>
      <c r="FEJ198" s="453"/>
      <c r="FEK198" s="453"/>
      <c r="FEL198" s="453"/>
      <c r="FEM198" s="453"/>
      <c r="FEN198" s="453"/>
      <c r="FEO198" s="453"/>
      <c r="FEP198" s="453"/>
      <c r="FEQ198" s="453"/>
      <c r="FER198" s="453"/>
      <c r="FES198" s="453"/>
      <c r="FET198" s="453"/>
      <c r="FEU198" s="453"/>
      <c r="FEV198" s="453"/>
      <c r="FEW198" s="453"/>
      <c r="FEX198" s="453"/>
      <c r="FEY198" s="453"/>
      <c r="FEZ198" s="453"/>
      <c r="FFA198" s="453"/>
      <c r="FFB198" s="453"/>
      <c r="FFC198" s="453"/>
      <c r="FFD198" s="453"/>
      <c r="FFE198" s="453"/>
      <c r="FFF198" s="453"/>
      <c r="FFG198" s="453"/>
      <c r="FFH198" s="453"/>
      <c r="FFI198" s="453"/>
      <c r="FFJ198" s="453"/>
      <c r="FFK198" s="453"/>
      <c r="FFL198" s="453"/>
      <c r="FFM198" s="453"/>
      <c r="FFN198" s="453"/>
      <c r="FFO198" s="453"/>
      <c r="FFP198" s="453"/>
      <c r="FFQ198" s="453"/>
      <c r="FFR198" s="453"/>
      <c r="FFS198" s="453"/>
      <c r="FFT198" s="453"/>
      <c r="FFU198" s="453"/>
      <c r="FFV198" s="453"/>
      <c r="FFW198" s="453"/>
      <c r="FFX198" s="453"/>
      <c r="FFY198" s="453"/>
      <c r="FFZ198" s="453"/>
      <c r="FGA198" s="453"/>
      <c r="FGB198" s="453"/>
      <c r="FGC198" s="453"/>
      <c r="FGD198" s="453"/>
      <c r="FGE198" s="453"/>
      <c r="FGF198" s="453"/>
      <c r="FGG198" s="453"/>
      <c r="FGH198" s="453"/>
      <c r="FGI198" s="453"/>
      <c r="FGJ198" s="453"/>
      <c r="FGK198" s="453"/>
      <c r="FGL198" s="453"/>
      <c r="FGM198" s="453"/>
      <c r="FGN198" s="453"/>
      <c r="FGO198" s="453"/>
      <c r="FGP198" s="453"/>
      <c r="FGQ198" s="453"/>
      <c r="FGR198" s="453"/>
      <c r="FGS198" s="453"/>
      <c r="FGT198" s="453"/>
      <c r="FGU198" s="453"/>
      <c r="FGV198" s="453"/>
      <c r="FGW198" s="453"/>
      <c r="FGX198" s="453"/>
      <c r="FGY198" s="453"/>
      <c r="FGZ198" s="453"/>
      <c r="FHA198" s="453"/>
      <c r="FHB198" s="453"/>
      <c r="FHC198" s="453"/>
      <c r="FHD198" s="453"/>
      <c r="FHE198" s="453"/>
      <c r="FHF198" s="453"/>
      <c r="FHG198" s="453"/>
      <c r="FHH198" s="453"/>
      <c r="FHI198" s="453"/>
      <c r="FHJ198" s="453"/>
      <c r="FHK198" s="453"/>
      <c r="FHL198" s="453"/>
      <c r="FHM198" s="453"/>
      <c r="FHN198" s="453"/>
      <c r="FHO198" s="453"/>
      <c r="FHP198" s="453"/>
      <c r="FHQ198" s="453"/>
      <c r="FHR198" s="453"/>
      <c r="FHS198" s="453"/>
      <c r="FHT198" s="453"/>
      <c r="FHU198" s="453"/>
      <c r="FHV198" s="453"/>
      <c r="FHW198" s="453"/>
      <c r="FHX198" s="453"/>
      <c r="FHY198" s="453"/>
      <c r="FHZ198" s="453"/>
      <c r="FIA198" s="453"/>
      <c r="FIB198" s="453"/>
      <c r="FIC198" s="453"/>
      <c r="FID198" s="453"/>
      <c r="FIE198" s="453"/>
      <c r="FIF198" s="453"/>
      <c r="FIG198" s="453"/>
      <c r="FIH198" s="453"/>
      <c r="FII198" s="453"/>
      <c r="FIJ198" s="453"/>
      <c r="FIK198" s="453"/>
      <c r="FIL198" s="453"/>
      <c r="FIM198" s="453"/>
      <c r="FIN198" s="453"/>
      <c r="FIO198" s="453"/>
      <c r="FIP198" s="453"/>
      <c r="FIQ198" s="453"/>
      <c r="FIR198" s="453"/>
      <c r="FIS198" s="453"/>
      <c r="FIT198" s="453"/>
      <c r="FIU198" s="453"/>
      <c r="FIV198" s="453"/>
      <c r="FIW198" s="453"/>
      <c r="FIX198" s="453"/>
      <c r="FIY198" s="453"/>
      <c r="FIZ198" s="453"/>
      <c r="FJA198" s="453"/>
      <c r="FJB198" s="453"/>
      <c r="FJC198" s="453"/>
      <c r="FJD198" s="453"/>
      <c r="FJE198" s="453"/>
      <c r="FJF198" s="453"/>
      <c r="FJG198" s="453"/>
      <c r="FJH198" s="453"/>
      <c r="FJI198" s="453"/>
      <c r="FJJ198" s="453"/>
      <c r="FJK198" s="453"/>
      <c r="FJL198" s="453"/>
      <c r="FJM198" s="453"/>
      <c r="FJN198" s="453"/>
      <c r="FJO198" s="453"/>
      <c r="FJP198" s="453"/>
      <c r="FJQ198" s="453"/>
      <c r="FJR198" s="453"/>
      <c r="FJS198" s="453"/>
      <c r="FJT198" s="453"/>
      <c r="FJU198" s="453"/>
      <c r="FJV198" s="453"/>
      <c r="FJW198" s="453"/>
      <c r="FJX198" s="453"/>
      <c r="FJY198" s="453"/>
      <c r="FJZ198" s="453"/>
      <c r="FKA198" s="453"/>
      <c r="FKB198" s="453"/>
      <c r="FKC198" s="453"/>
      <c r="FKD198" s="453"/>
      <c r="FKE198" s="453"/>
      <c r="FKF198" s="453"/>
      <c r="FKG198" s="453"/>
      <c r="FKH198" s="453"/>
      <c r="FKI198" s="453"/>
      <c r="FKJ198" s="453"/>
      <c r="FKK198" s="453"/>
      <c r="FKL198" s="453"/>
      <c r="FKM198" s="453"/>
      <c r="FKN198" s="453"/>
      <c r="FKO198" s="453"/>
      <c r="FKP198" s="453"/>
      <c r="FKQ198" s="453"/>
      <c r="FKR198" s="453"/>
      <c r="FKS198" s="453"/>
      <c r="FKT198" s="453"/>
      <c r="FKU198" s="453"/>
      <c r="FKV198" s="453"/>
      <c r="FKW198" s="453"/>
      <c r="FKX198" s="453"/>
      <c r="FKY198" s="453"/>
      <c r="FKZ198" s="453"/>
      <c r="FLA198" s="453"/>
      <c r="FLB198" s="453"/>
      <c r="FLC198" s="453"/>
      <c r="FLD198" s="453"/>
      <c r="FLE198" s="453"/>
      <c r="FLF198" s="453"/>
      <c r="FLG198" s="453"/>
      <c r="FLH198" s="453"/>
      <c r="FLI198" s="453"/>
      <c r="FLJ198" s="453"/>
      <c r="FLK198" s="453"/>
      <c r="FLL198" s="453"/>
      <c r="FLM198" s="453"/>
      <c r="FLN198" s="453"/>
      <c r="FLO198" s="453"/>
      <c r="FLP198" s="453"/>
      <c r="FLQ198" s="453"/>
      <c r="FLR198" s="453"/>
      <c r="FLS198" s="453"/>
      <c r="FLT198" s="453"/>
      <c r="FLU198" s="453"/>
      <c r="FLV198" s="453"/>
      <c r="FLW198" s="453"/>
      <c r="FLX198" s="453"/>
      <c r="FLY198" s="453"/>
      <c r="FLZ198" s="453"/>
      <c r="FMA198" s="453"/>
      <c r="FMB198" s="453"/>
      <c r="FMC198" s="453"/>
      <c r="FMD198" s="453"/>
      <c r="FME198" s="453"/>
      <c r="FMF198" s="453"/>
      <c r="FMG198" s="453"/>
      <c r="FMH198" s="453"/>
      <c r="FMI198" s="453"/>
      <c r="FMJ198" s="453"/>
      <c r="FMK198" s="453"/>
      <c r="FML198" s="453"/>
      <c r="FMM198" s="453"/>
      <c r="FMN198" s="453"/>
      <c r="FMO198" s="453"/>
      <c r="FMP198" s="453"/>
      <c r="FMQ198" s="453"/>
      <c r="FMR198" s="453"/>
      <c r="FMS198" s="453"/>
      <c r="FMT198" s="453"/>
      <c r="FMU198" s="453"/>
      <c r="FMV198" s="453"/>
      <c r="FMW198" s="453"/>
      <c r="FMX198" s="453"/>
      <c r="FMY198" s="453"/>
      <c r="FMZ198" s="453"/>
      <c r="FNA198" s="453"/>
      <c r="FNB198" s="453"/>
      <c r="FNC198" s="453"/>
      <c r="FND198" s="453"/>
      <c r="FNE198" s="453"/>
      <c r="FNF198" s="453"/>
      <c r="FNG198" s="453"/>
      <c r="FNH198" s="453"/>
      <c r="FNI198" s="453"/>
      <c r="FNJ198" s="453"/>
      <c r="FNK198" s="453"/>
      <c r="FNL198" s="453"/>
      <c r="FNM198" s="453"/>
      <c r="FNN198" s="453"/>
      <c r="FNO198" s="453"/>
      <c r="FNP198" s="453"/>
      <c r="FNQ198" s="453"/>
      <c r="FNR198" s="453"/>
      <c r="FNS198" s="453"/>
      <c r="FNT198" s="453"/>
      <c r="FNU198" s="453"/>
      <c r="FNV198" s="453"/>
      <c r="FNW198" s="453"/>
      <c r="FNX198" s="453"/>
      <c r="FNY198" s="453"/>
      <c r="FNZ198" s="453"/>
      <c r="FOA198" s="453"/>
      <c r="FOB198" s="453"/>
      <c r="FOC198" s="453"/>
      <c r="FOD198" s="453"/>
      <c r="FOE198" s="453"/>
      <c r="FOF198" s="453"/>
      <c r="FOG198" s="453"/>
      <c r="FOH198" s="453"/>
      <c r="FOI198" s="453"/>
      <c r="FOJ198" s="453"/>
      <c r="FOK198" s="453"/>
      <c r="FOL198" s="453"/>
      <c r="FOM198" s="453"/>
      <c r="FON198" s="453"/>
      <c r="FOO198" s="453"/>
      <c r="FOP198" s="453"/>
      <c r="FOQ198" s="453"/>
      <c r="FOR198" s="453"/>
      <c r="FOS198" s="453"/>
      <c r="FOT198" s="453"/>
      <c r="FOU198" s="453"/>
      <c r="FOV198" s="453"/>
      <c r="FOW198" s="453"/>
      <c r="FOX198" s="453"/>
      <c r="FOY198" s="453"/>
      <c r="FOZ198" s="453"/>
      <c r="FPA198" s="453"/>
      <c r="FPB198" s="453"/>
      <c r="FPC198" s="453"/>
      <c r="FPD198" s="453"/>
      <c r="FPE198" s="453"/>
      <c r="FPF198" s="453"/>
      <c r="FPG198" s="453"/>
      <c r="FPH198" s="453"/>
      <c r="FPI198" s="453"/>
      <c r="FPJ198" s="453"/>
      <c r="FPK198" s="453"/>
      <c r="FPL198" s="453"/>
      <c r="FPM198" s="453"/>
      <c r="FPN198" s="453"/>
      <c r="FPO198" s="453"/>
      <c r="FPP198" s="453"/>
      <c r="FPQ198" s="453"/>
      <c r="FPR198" s="453"/>
      <c r="FPS198" s="453"/>
      <c r="FPT198" s="453"/>
      <c r="FPU198" s="453"/>
      <c r="FPV198" s="453"/>
      <c r="FPW198" s="453"/>
      <c r="FPX198" s="453"/>
      <c r="FPY198" s="453"/>
      <c r="FPZ198" s="453"/>
      <c r="FQA198" s="453"/>
      <c r="FQB198" s="453"/>
      <c r="FQC198" s="453"/>
      <c r="FQD198" s="453"/>
      <c r="FQE198" s="453"/>
      <c r="FQF198" s="453"/>
      <c r="FQG198" s="453"/>
      <c r="FQH198" s="453"/>
      <c r="FQI198" s="453"/>
      <c r="FQJ198" s="453"/>
      <c r="FQK198" s="453"/>
      <c r="FQL198" s="453"/>
      <c r="FQM198" s="453"/>
      <c r="FQN198" s="453"/>
      <c r="FQO198" s="453"/>
      <c r="FQP198" s="453"/>
      <c r="FQQ198" s="453"/>
      <c r="FQR198" s="453"/>
      <c r="FQS198" s="453"/>
      <c r="FQT198" s="453"/>
      <c r="FQU198" s="453"/>
      <c r="FQV198" s="453"/>
      <c r="FQW198" s="453"/>
      <c r="FQX198" s="453"/>
      <c r="FQY198" s="453"/>
      <c r="FQZ198" s="453"/>
      <c r="FRA198" s="453"/>
      <c r="FRB198" s="453"/>
      <c r="FRC198" s="453"/>
      <c r="FRD198" s="453"/>
      <c r="FRE198" s="453"/>
      <c r="FRF198" s="453"/>
      <c r="FRG198" s="453"/>
      <c r="FRH198" s="453"/>
      <c r="FRI198" s="453"/>
      <c r="FRJ198" s="453"/>
      <c r="FRK198" s="453"/>
      <c r="FRL198" s="453"/>
      <c r="FRM198" s="453"/>
      <c r="FRN198" s="453"/>
      <c r="FRO198" s="453"/>
      <c r="FRP198" s="453"/>
      <c r="FRQ198" s="453"/>
      <c r="FRR198" s="453"/>
      <c r="FRS198" s="453"/>
      <c r="FRT198" s="453"/>
      <c r="FRU198" s="453"/>
      <c r="FRV198" s="453"/>
      <c r="FRW198" s="453"/>
      <c r="FRX198" s="453"/>
      <c r="FRY198" s="453"/>
      <c r="FRZ198" s="453"/>
      <c r="FSA198" s="453"/>
      <c r="FSB198" s="453"/>
      <c r="FSC198" s="453"/>
      <c r="FSD198" s="453"/>
      <c r="FSE198" s="453"/>
      <c r="FSF198" s="453"/>
      <c r="FSG198" s="453"/>
      <c r="FSH198" s="453"/>
      <c r="FSI198" s="453"/>
      <c r="FSJ198" s="453"/>
      <c r="FSK198" s="453"/>
      <c r="FSL198" s="453"/>
      <c r="FSM198" s="453"/>
      <c r="FSN198" s="453"/>
      <c r="FSO198" s="453"/>
      <c r="FSP198" s="453"/>
      <c r="FSQ198" s="453"/>
      <c r="FSR198" s="453"/>
      <c r="FSS198" s="453"/>
      <c r="FST198" s="453"/>
      <c r="FSU198" s="453"/>
      <c r="FSV198" s="453"/>
      <c r="FSW198" s="453"/>
      <c r="FSX198" s="453"/>
      <c r="FSY198" s="453"/>
      <c r="FSZ198" s="453"/>
      <c r="FTA198" s="453"/>
      <c r="FTB198" s="453"/>
      <c r="FTC198" s="453"/>
      <c r="FTD198" s="453"/>
      <c r="FTE198" s="453"/>
      <c r="FTF198" s="453"/>
      <c r="FTG198" s="453"/>
      <c r="FTH198" s="453"/>
      <c r="FTI198" s="453"/>
      <c r="FTJ198" s="453"/>
      <c r="FTK198" s="453"/>
      <c r="FTL198" s="453"/>
      <c r="FTM198" s="453"/>
      <c r="FTN198" s="453"/>
      <c r="FTO198" s="453"/>
      <c r="FTP198" s="453"/>
      <c r="FTQ198" s="453"/>
      <c r="FTR198" s="453"/>
      <c r="FTS198" s="453"/>
      <c r="FTT198" s="453"/>
      <c r="FTU198" s="453"/>
      <c r="FTV198" s="453"/>
      <c r="FTW198" s="453"/>
      <c r="FTX198" s="453"/>
      <c r="FTY198" s="453"/>
      <c r="FTZ198" s="453"/>
      <c r="FUA198" s="453"/>
      <c r="FUB198" s="453"/>
      <c r="FUC198" s="453"/>
      <c r="FUD198" s="453"/>
      <c r="FUE198" s="453"/>
      <c r="FUF198" s="453"/>
      <c r="FUG198" s="453"/>
      <c r="FUH198" s="453"/>
      <c r="FUI198" s="453"/>
      <c r="FUJ198" s="453"/>
      <c r="FUK198" s="453"/>
      <c r="FUL198" s="453"/>
      <c r="FUM198" s="453"/>
      <c r="FUN198" s="453"/>
      <c r="FUO198" s="453"/>
      <c r="FUP198" s="453"/>
      <c r="FUQ198" s="453"/>
      <c r="FUR198" s="453"/>
      <c r="FUS198" s="453"/>
      <c r="FUT198" s="453"/>
      <c r="FUU198" s="453"/>
      <c r="FUV198" s="453"/>
      <c r="FUW198" s="453"/>
      <c r="FUX198" s="453"/>
      <c r="FUY198" s="453"/>
      <c r="FUZ198" s="453"/>
      <c r="FVA198" s="453"/>
      <c r="FVB198" s="453"/>
      <c r="FVC198" s="453"/>
      <c r="FVD198" s="453"/>
      <c r="FVE198" s="453"/>
      <c r="FVF198" s="453"/>
      <c r="FVG198" s="453"/>
      <c r="FVH198" s="453"/>
      <c r="FVI198" s="453"/>
      <c r="FVJ198" s="453"/>
      <c r="FVK198" s="453"/>
      <c r="FVL198" s="453"/>
      <c r="FVM198" s="453"/>
      <c r="FVN198" s="453"/>
      <c r="FVO198" s="453"/>
      <c r="FVP198" s="453"/>
      <c r="FVQ198" s="453"/>
      <c r="FVR198" s="453"/>
      <c r="FVS198" s="453"/>
      <c r="FVT198" s="453"/>
      <c r="FVU198" s="453"/>
      <c r="FVV198" s="453"/>
      <c r="FVW198" s="453"/>
      <c r="FVX198" s="453"/>
      <c r="FVY198" s="453"/>
      <c r="FVZ198" s="453"/>
      <c r="FWA198" s="453"/>
      <c r="FWB198" s="453"/>
      <c r="FWC198" s="453"/>
      <c r="FWD198" s="453"/>
      <c r="FWE198" s="453"/>
      <c r="FWF198" s="453"/>
      <c r="FWG198" s="453"/>
      <c r="FWH198" s="453"/>
      <c r="FWI198" s="453"/>
      <c r="FWJ198" s="453"/>
      <c r="FWK198" s="453"/>
      <c r="FWL198" s="453"/>
      <c r="FWM198" s="453"/>
      <c r="FWN198" s="453"/>
      <c r="FWO198" s="453"/>
      <c r="FWP198" s="453"/>
      <c r="FWQ198" s="453"/>
      <c r="FWR198" s="453"/>
      <c r="FWS198" s="453"/>
      <c r="FWT198" s="453"/>
      <c r="FWU198" s="453"/>
      <c r="FWV198" s="453"/>
      <c r="FWW198" s="453"/>
      <c r="FWX198" s="453"/>
      <c r="FWY198" s="453"/>
      <c r="FWZ198" s="453"/>
      <c r="FXA198" s="453"/>
      <c r="FXB198" s="453"/>
      <c r="FXC198" s="453"/>
      <c r="FXD198" s="453"/>
      <c r="FXE198" s="453"/>
      <c r="FXF198" s="453"/>
      <c r="FXG198" s="453"/>
      <c r="FXH198" s="453"/>
      <c r="FXI198" s="453"/>
      <c r="FXJ198" s="453"/>
      <c r="FXK198" s="453"/>
      <c r="FXL198" s="453"/>
      <c r="FXM198" s="453"/>
      <c r="FXN198" s="453"/>
      <c r="FXO198" s="453"/>
      <c r="FXP198" s="453"/>
      <c r="FXQ198" s="453"/>
      <c r="FXR198" s="453"/>
      <c r="FXS198" s="453"/>
      <c r="FXT198" s="453"/>
      <c r="FXU198" s="453"/>
      <c r="FXV198" s="453"/>
      <c r="FXW198" s="453"/>
      <c r="FXX198" s="453"/>
      <c r="FXY198" s="453"/>
      <c r="FXZ198" s="453"/>
      <c r="FYA198" s="453"/>
      <c r="FYB198" s="453"/>
      <c r="FYC198" s="453"/>
      <c r="FYD198" s="453"/>
      <c r="FYE198" s="453"/>
      <c r="FYF198" s="453"/>
      <c r="FYG198" s="453"/>
      <c r="FYH198" s="453"/>
      <c r="FYI198" s="453"/>
      <c r="FYJ198" s="453"/>
      <c r="FYK198" s="453"/>
      <c r="FYL198" s="453"/>
      <c r="FYM198" s="453"/>
      <c r="FYN198" s="453"/>
      <c r="FYO198" s="453"/>
      <c r="FYP198" s="453"/>
      <c r="FYQ198" s="453"/>
      <c r="FYR198" s="453"/>
      <c r="FYS198" s="453"/>
      <c r="FYT198" s="453"/>
      <c r="FYU198" s="453"/>
      <c r="FYV198" s="453"/>
      <c r="FYW198" s="453"/>
      <c r="FYX198" s="453"/>
      <c r="FYY198" s="453"/>
      <c r="FYZ198" s="453"/>
      <c r="FZA198" s="453"/>
      <c r="FZB198" s="453"/>
      <c r="FZC198" s="453"/>
      <c r="FZD198" s="453"/>
      <c r="FZE198" s="453"/>
      <c r="FZF198" s="453"/>
      <c r="FZG198" s="453"/>
      <c r="FZH198" s="453"/>
      <c r="FZI198" s="453"/>
      <c r="FZJ198" s="453"/>
      <c r="FZK198" s="453"/>
      <c r="FZL198" s="453"/>
      <c r="FZM198" s="453"/>
      <c r="FZN198" s="453"/>
      <c r="FZO198" s="453"/>
      <c r="FZP198" s="453"/>
      <c r="FZQ198" s="453"/>
      <c r="FZR198" s="453"/>
      <c r="FZS198" s="453"/>
      <c r="FZT198" s="453"/>
      <c r="FZU198" s="453"/>
      <c r="FZV198" s="453"/>
      <c r="FZW198" s="453"/>
      <c r="FZX198" s="453"/>
      <c r="FZY198" s="453"/>
      <c r="FZZ198" s="453"/>
      <c r="GAA198" s="453"/>
      <c r="GAB198" s="453"/>
      <c r="GAC198" s="453"/>
      <c r="GAD198" s="453"/>
      <c r="GAE198" s="453"/>
      <c r="GAF198" s="453"/>
      <c r="GAG198" s="453"/>
      <c r="GAH198" s="453"/>
      <c r="GAI198" s="453"/>
      <c r="GAJ198" s="453"/>
      <c r="GAK198" s="453"/>
      <c r="GAL198" s="453"/>
      <c r="GAM198" s="453"/>
      <c r="GAN198" s="453"/>
      <c r="GAO198" s="453"/>
      <c r="GAP198" s="453"/>
      <c r="GAQ198" s="453"/>
      <c r="GAR198" s="453"/>
      <c r="GAS198" s="453"/>
      <c r="GAT198" s="453"/>
      <c r="GAU198" s="453"/>
      <c r="GAV198" s="453"/>
      <c r="GAW198" s="453"/>
      <c r="GAX198" s="453"/>
      <c r="GAY198" s="453"/>
      <c r="GAZ198" s="453"/>
      <c r="GBA198" s="453"/>
      <c r="GBB198" s="453"/>
      <c r="GBC198" s="453"/>
      <c r="GBD198" s="453"/>
      <c r="GBE198" s="453"/>
      <c r="GBF198" s="453"/>
      <c r="GBG198" s="453"/>
      <c r="GBH198" s="453"/>
      <c r="GBI198" s="453"/>
      <c r="GBJ198" s="453"/>
      <c r="GBK198" s="453"/>
      <c r="GBL198" s="453"/>
      <c r="GBM198" s="453"/>
      <c r="GBN198" s="453"/>
      <c r="GBO198" s="453"/>
      <c r="GBP198" s="453"/>
      <c r="GBQ198" s="453"/>
      <c r="GBR198" s="453"/>
      <c r="GBS198" s="453"/>
      <c r="GBT198" s="453"/>
      <c r="GBU198" s="453"/>
      <c r="GBV198" s="453"/>
      <c r="GBW198" s="453"/>
      <c r="GBX198" s="453"/>
      <c r="GBY198" s="453"/>
      <c r="GBZ198" s="453"/>
      <c r="GCA198" s="453"/>
      <c r="GCB198" s="453"/>
      <c r="GCC198" s="453"/>
      <c r="GCD198" s="453"/>
      <c r="GCE198" s="453"/>
      <c r="GCF198" s="453"/>
      <c r="GCG198" s="453"/>
      <c r="GCH198" s="453"/>
      <c r="GCI198" s="453"/>
      <c r="GCJ198" s="453"/>
      <c r="GCK198" s="453"/>
      <c r="GCL198" s="453"/>
      <c r="GCM198" s="453"/>
      <c r="GCN198" s="453"/>
      <c r="GCO198" s="453"/>
      <c r="GCP198" s="453"/>
      <c r="GCQ198" s="453"/>
      <c r="GCR198" s="453"/>
      <c r="GCS198" s="453"/>
      <c r="GCT198" s="453"/>
      <c r="GCU198" s="453"/>
      <c r="GCV198" s="453"/>
      <c r="GCW198" s="453"/>
      <c r="GCX198" s="453"/>
      <c r="GCY198" s="453"/>
      <c r="GCZ198" s="453"/>
      <c r="GDA198" s="453"/>
      <c r="GDB198" s="453"/>
      <c r="GDC198" s="453"/>
      <c r="GDD198" s="453"/>
      <c r="GDE198" s="453"/>
      <c r="GDF198" s="453"/>
      <c r="GDG198" s="453"/>
      <c r="GDH198" s="453"/>
      <c r="GDI198" s="453"/>
      <c r="GDJ198" s="453"/>
      <c r="GDK198" s="453"/>
      <c r="GDL198" s="453"/>
      <c r="GDM198" s="453"/>
      <c r="GDN198" s="453"/>
      <c r="GDO198" s="453"/>
      <c r="GDP198" s="453"/>
      <c r="GDQ198" s="453"/>
      <c r="GDR198" s="453"/>
      <c r="GDS198" s="453"/>
      <c r="GDT198" s="453"/>
      <c r="GDU198" s="453"/>
      <c r="GDV198" s="453"/>
      <c r="GDW198" s="453"/>
      <c r="GDX198" s="453"/>
      <c r="GDY198" s="453"/>
      <c r="GDZ198" s="453"/>
      <c r="GEA198" s="453"/>
      <c r="GEB198" s="453"/>
      <c r="GEC198" s="453"/>
      <c r="GED198" s="453"/>
      <c r="GEE198" s="453"/>
      <c r="GEF198" s="453"/>
      <c r="GEG198" s="453"/>
      <c r="GEH198" s="453"/>
      <c r="GEI198" s="453"/>
      <c r="GEJ198" s="453"/>
      <c r="GEK198" s="453"/>
      <c r="GEL198" s="453"/>
      <c r="GEM198" s="453"/>
      <c r="GEN198" s="453"/>
      <c r="GEO198" s="453"/>
      <c r="GEP198" s="453"/>
      <c r="GEQ198" s="453"/>
      <c r="GER198" s="453"/>
      <c r="GES198" s="453"/>
      <c r="GET198" s="453"/>
      <c r="GEU198" s="453"/>
      <c r="GEV198" s="453"/>
      <c r="GEW198" s="453"/>
      <c r="GEX198" s="453"/>
      <c r="GEY198" s="453"/>
      <c r="GEZ198" s="453"/>
      <c r="GFA198" s="453"/>
      <c r="GFB198" s="453"/>
      <c r="GFC198" s="453"/>
      <c r="GFD198" s="453"/>
      <c r="GFE198" s="453"/>
      <c r="GFF198" s="453"/>
      <c r="GFG198" s="453"/>
      <c r="GFH198" s="453"/>
      <c r="GFI198" s="453"/>
      <c r="GFJ198" s="453"/>
      <c r="GFK198" s="453"/>
      <c r="GFL198" s="453"/>
      <c r="GFM198" s="453"/>
      <c r="GFN198" s="453"/>
      <c r="GFO198" s="453"/>
      <c r="GFP198" s="453"/>
      <c r="GFQ198" s="453"/>
      <c r="GFR198" s="453"/>
      <c r="GFS198" s="453"/>
      <c r="GFT198" s="453"/>
      <c r="GFU198" s="453"/>
      <c r="GFV198" s="453"/>
      <c r="GFW198" s="453"/>
      <c r="GFX198" s="453"/>
      <c r="GFY198" s="453"/>
      <c r="GFZ198" s="453"/>
      <c r="GGA198" s="453"/>
      <c r="GGB198" s="453"/>
      <c r="GGC198" s="453"/>
      <c r="GGD198" s="453"/>
      <c r="GGE198" s="453"/>
      <c r="GGF198" s="453"/>
      <c r="GGG198" s="453"/>
      <c r="GGH198" s="453"/>
      <c r="GGI198" s="453"/>
      <c r="GGJ198" s="453"/>
      <c r="GGK198" s="453"/>
      <c r="GGL198" s="453"/>
      <c r="GGM198" s="453"/>
      <c r="GGN198" s="453"/>
      <c r="GGO198" s="453"/>
      <c r="GGP198" s="453"/>
      <c r="GGQ198" s="453"/>
      <c r="GGR198" s="453"/>
      <c r="GGS198" s="453"/>
      <c r="GGT198" s="453"/>
      <c r="GGU198" s="453"/>
      <c r="GGV198" s="453"/>
      <c r="GGW198" s="453"/>
      <c r="GGX198" s="453"/>
      <c r="GGY198" s="453"/>
      <c r="GGZ198" s="453"/>
      <c r="GHA198" s="453"/>
      <c r="GHB198" s="453"/>
      <c r="GHC198" s="453"/>
      <c r="GHD198" s="453"/>
      <c r="GHE198" s="453"/>
      <c r="GHF198" s="453"/>
      <c r="GHG198" s="453"/>
      <c r="GHH198" s="453"/>
      <c r="GHI198" s="453"/>
      <c r="GHJ198" s="453"/>
      <c r="GHK198" s="453"/>
      <c r="GHL198" s="453"/>
      <c r="GHM198" s="453"/>
      <c r="GHN198" s="453"/>
      <c r="GHO198" s="453"/>
      <c r="GHP198" s="453"/>
      <c r="GHQ198" s="453"/>
      <c r="GHR198" s="453"/>
      <c r="GHS198" s="453"/>
      <c r="GHT198" s="453"/>
      <c r="GHU198" s="453"/>
      <c r="GHV198" s="453"/>
      <c r="GHW198" s="453"/>
      <c r="GHX198" s="453"/>
      <c r="GHY198" s="453"/>
      <c r="GHZ198" s="453"/>
      <c r="GIA198" s="453"/>
      <c r="GIB198" s="453"/>
      <c r="GIC198" s="453"/>
      <c r="GID198" s="453"/>
      <c r="GIE198" s="453"/>
      <c r="GIF198" s="453"/>
      <c r="GIG198" s="453"/>
      <c r="GIH198" s="453"/>
      <c r="GII198" s="453"/>
      <c r="GIJ198" s="453"/>
      <c r="GIK198" s="453"/>
      <c r="GIL198" s="453"/>
      <c r="GIM198" s="453"/>
      <c r="GIN198" s="453"/>
      <c r="GIO198" s="453"/>
      <c r="GIP198" s="453"/>
      <c r="GIQ198" s="453"/>
      <c r="GIR198" s="453"/>
      <c r="GIS198" s="453"/>
      <c r="GIT198" s="453"/>
      <c r="GIU198" s="453"/>
      <c r="GIV198" s="453"/>
      <c r="GIW198" s="453"/>
      <c r="GIX198" s="453"/>
      <c r="GIY198" s="453"/>
      <c r="GIZ198" s="453"/>
      <c r="GJA198" s="453"/>
      <c r="GJB198" s="453"/>
      <c r="GJC198" s="453"/>
      <c r="GJD198" s="453"/>
      <c r="GJE198" s="453"/>
      <c r="GJF198" s="453"/>
      <c r="GJG198" s="453"/>
      <c r="GJH198" s="453"/>
      <c r="GJI198" s="453"/>
      <c r="GJJ198" s="453"/>
      <c r="GJK198" s="453"/>
      <c r="GJL198" s="453"/>
      <c r="GJM198" s="453"/>
      <c r="GJN198" s="453"/>
      <c r="GJO198" s="453"/>
      <c r="GJP198" s="453"/>
      <c r="GJQ198" s="453"/>
      <c r="GJR198" s="453"/>
      <c r="GJS198" s="453"/>
      <c r="GJT198" s="453"/>
      <c r="GJU198" s="453"/>
      <c r="GJV198" s="453"/>
      <c r="GJW198" s="453"/>
      <c r="GJX198" s="453"/>
      <c r="GJY198" s="453"/>
      <c r="GJZ198" s="453"/>
      <c r="GKA198" s="453"/>
      <c r="GKB198" s="453"/>
      <c r="GKC198" s="453"/>
      <c r="GKD198" s="453"/>
      <c r="GKE198" s="453"/>
      <c r="GKF198" s="453"/>
      <c r="GKG198" s="453"/>
      <c r="GKH198" s="453"/>
      <c r="GKI198" s="453"/>
      <c r="GKJ198" s="453"/>
      <c r="GKK198" s="453"/>
      <c r="GKL198" s="453"/>
      <c r="GKM198" s="453"/>
      <c r="GKN198" s="453"/>
      <c r="GKO198" s="453"/>
      <c r="GKP198" s="453"/>
      <c r="GKQ198" s="453"/>
      <c r="GKR198" s="453"/>
      <c r="GKS198" s="453"/>
      <c r="GKT198" s="453"/>
      <c r="GKU198" s="453"/>
      <c r="GKV198" s="453"/>
      <c r="GKW198" s="453"/>
      <c r="GKX198" s="453"/>
      <c r="GKY198" s="453"/>
      <c r="GKZ198" s="453"/>
      <c r="GLA198" s="453"/>
      <c r="GLB198" s="453"/>
      <c r="GLC198" s="453"/>
      <c r="GLD198" s="453"/>
      <c r="GLE198" s="453"/>
      <c r="GLF198" s="453"/>
      <c r="GLG198" s="453"/>
      <c r="GLH198" s="453"/>
      <c r="GLI198" s="453"/>
      <c r="GLJ198" s="453"/>
      <c r="GLK198" s="453"/>
      <c r="GLL198" s="453"/>
      <c r="GLM198" s="453"/>
      <c r="GLN198" s="453"/>
      <c r="GLO198" s="453"/>
      <c r="GLP198" s="453"/>
      <c r="GLQ198" s="453"/>
      <c r="GLR198" s="453"/>
      <c r="GLS198" s="453"/>
      <c r="GLT198" s="453"/>
      <c r="GLU198" s="453"/>
      <c r="GLV198" s="453"/>
      <c r="GLW198" s="453"/>
      <c r="GLX198" s="453"/>
      <c r="GLY198" s="453"/>
      <c r="GLZ198" s="453"/>
      <c r="GMA198" s="453"/>
      <c r="GMB198" s="453"/>
      <c r="GMC198" s="453"/>
      <c r="GMD198" s="453"/>
      <c r="GME198" s="453"/>
      <c r="GMF198" s="453"/>
      <c r="GMG198" s="453"/>
      <c r="GMH198" s="453"/>
      <c r="GMI198" s="453"/>
      <c r="GMJ198" s="453"/>
      <c r="GMK198" s="453"/>
      <c r="GML198" s="453"/>
      <c r="GMM198" s="453"/>
      <c r="GMN198" s="453"/>
      <c r="GMO198" s="453"/>
      <c r="GMP198" s="453"/>
      <c r="GMQ198" s="453"/>
      <c r="GMR198" s="453"/>
      <c r="GMS198" s="453"/>
      <c r="GMT198" s="453"/>
      <c r="GMU198" s="453"/>
      <c r="GMV198" s="453"/>
      <c r="GMW198" s="453"/>
      <c r="GMX198" s="453"/>
      <c r="GMY198" s="453"/>
      <c r="GMZ198" s="453"/>
      <c r="GNA198" s="453"/>
      <c r="GNB198" s="453"/>
      <c r="GNC198" s="453"/>
      <c r="GND198" s="453"/>
      <c r="GNE198" s="453"/>
      <c r="GNF198" s="453"/>
      <c r="GNG198" s="453"/>
      <c r="GNH198" s="453"/>
      <c r="GNI198" s="453"/>
      <c r="GNJ198" s="453"/>
      <c r="GNK198" s="453"/>
      <c r="GNL198" s="453"/>
      <c r="GNM198" s="453"/>
      <c r="GNN198" s="453"/>
      <c r="GNO198" s="453"/>
      <c r="GNP198" s="453"/>
      <c r="GNQ198" s="453"/>
      <c r="GNR198" s="453"/>
      <c r="GNS198" s="453"/>
      <c r="GNT198" s="453"/>
      <c r="GNU198" s="453"/>
      <c r="GNV198" s="453"/>
      <c r="GNW198" s="453"/>
      <c r="GNX198" s="453"/>
      <c r="GNY198" s="453"/>
      <c r="GNZ198" s="453"/>
      <c r="GOA198" s="453"/>
      <c r="GOB198" s="453"/>
      <c r="GOC198" s="453"/>
      <c r="GOD198" s="453"/>
      <c r="GOE198" s="453"/>
      <c r="GOF198" s="453"/>
      <c r="GOG198" s="453"/>
      <c r="GOH198" s="453"/>
      <c r="GOI198" s="453"/>
      <c r="GOJ198" s="453"/>
      <c r="GOK198" s="453"/>
      <c r="GOL198" s="453"/>
      <c r="GOM198" s="453"/>
      <c r="GON198" s="453"/>
      <c r="GOO198" s="453"/>
      <c r="GOP198" s="453"/>
      <c r="GOQ198" s="453"/>
      <c r="GOR198" s="453"/>
      <c r="GOS198" s="453"/>
      <c r="GOT198" s="453"/>
      <c r="GOU198" s="453"/>
      <c r="GOV198" s="453"/>
      <c r="GOW198" s="453"/>
      <c r="GOX198" s="453"/>
      <c r="GOY198" s="453"/>
      <c r="GOZ198" s="453"/>
      <c r="GPA198" s="453"/>
      <c r="GPB198" s="453"/>
      <c r="GPC198" s="453"/>
      <c r="GPD198" s="453"/>
      <c r="GPE198" s="453"/>
      <c r="GPF198" s="453"/>
      <c r="GPG198" s="453"/>
      <c r="GPH198" s="453"/>
      <c r="GPI198" s="453"/>
      <c r="GPJ198" s="453"/>
      <c r="GPK198" s="453"/>
      <c r="GPL198" s="453"/>
      <c r="GPM198" s="453"/>
      <c r="GPN198" s="453"/>
      <c r="GPO198" s="453"/>
      <c r="GPP198" s="453"/>
      <c r="GPQ198" s="453"/>
      <c r="GPR198" s="453"/>
      <c r="GPS198" s="453"/>
      <c r="GPT198" s="453"/>
      <c r="GPU198" s="453"/>
      <c r="GPV198" s="453"/>
      <c r="GPW198" s="453"/>
      <c r="GPX198" s="453"/>
      <c r="GPY198" s="453"/>
      <c r="GPZ198" s="453"/>
      <c r="GQA198" s="453"/>
      <c r="GQB198" s="453"/>
      <c r="GQC198" s="453"/>
      <c r="GQD198" s="453"/>
      <c r="GQE198" s="453"/>
      <c r="GQF198" s="453"/>
      <c r="GQG198" s="453"/>
      <c r="GQH198" s="453"/>
      <c r="GQI198" s="453"/>
      <c r="GQJ198" s="453"/>
      <c r="GQK198" s="453"/>
      <c r="GQL198" s="453"/>
      <c r="GQM198" s="453"/>
      <c r="GQN198" s="453"/>
      <c r="GQO198" s="453"/>
      <c r="GQP198" s="453"/>
      <c r="GQQ198" s="453"/>
      <c r="GQR198" s="453"/>
      <c r="GQS198" s="453"/>
      <c r="GQT198" s="453"/>
      <c r="GQU198" s="453"/>
      <c r="GQV198" s="453"/>
      <c r="GQW198" s="453"/>
      <c r="GQX198" s="453"/>
      <c r="GQY198" s="453"/>
      <c r="GQZ198" s="453"/>
      <c r="GRA198" s="453"/>
      <c r="GRB198" s="453"/>
      <c r="GRC198" s="453"/>
      <c r="GRD198" s="453"/>
      <c r="GRE198" s="453"/>
      <c r="GRF198" s="453"/>
      <c r="GRG198" s="453"/>
      <c r="GRH198" s="453"/>
      <c r="GRI198" s="453"/>
      <c r="GRJ198" s="453"/>
      <c r="GRK198" s="453"/>
      <c r="GRL198" s="453"/>
      <c r="GRM198" s="453"/>
      <c r="GRN198" s="453"/>
      <c r="GRO198" s="453"/>
      <c r="GRP198" s="453"/>
      <c r="GRQ198" s="453"/>
      <c r="GRR198" s="453"/>
      <c r="GRS198" s="453"/>
      <c r="GRT198" s="453"/>
      <c r="GRU198" s="453"/>
      <c r="GRV198" s="453"/>
      <c r="GRW198" s="453"/>
      <c r="GRX198" s="453"/>
      <c r="GRY198" s="453"/>
      <c r="GRZ198" s="453"/>
      <c r="GSA198" s="453"/>
      <c r="GSB198" s="453"/>
      <c r="GSC198" s="453"/>
      <c r="GSD198" s="453"/>
      <c r="GSE198" s="453"/>
      <c r="GSF198" s="453"/>
      <c r="GSG198" s="453"/>
      <c r="GSH198" s="453"/>
      <c r="GSI198" s="453"/>
      <c r="GSJ198" s="453"/>
      <c r="GSK198" s="453"/>
      <c r="GSL198" s="453"/>
      <c r="GSM198" s="453"/>
      <c r="GSN198" s="453"/>
      <c r="GSO198" s="453"/>
      <c r="GSP198" s="453"/>
      <c r="GSQ198" s="453"/>
      <c r="GSR198" s="453"/>
      <c r="GSS198" s="453"/>
      <c r="GST198" s="453"/>
      <c r="GSU198" s="453"/>
      <c r="GSV198" s="453"/>
      <c r="GSW198" s="453"/>
      <c r="GSX198" s="453"/>
      <c r="GSY198" s="453"/>
      <c r="GSZ198" s="453"/>
      <c r="GTA198" s="453"/>
      <c r="GTB198" s="453"/>
      <c r="GTC198" s="453"/>
      <c r="GTD198" s="453"/>
      <c r="GTE198" s="453"/>
      <c r="GTF198" s="453"/>
      <c r="GTG198" s="453"/>
      <c r="GTH198" s="453"/>
      <c r="GTI198" s="453"/>
      <c r="GTJ198" s="453"/>
      <c r="GTK198" s="453"/>
      <c r="GTL198" s="453"/>
      <c r="GTM198" s="453"/>
      <c r="GTN198" s="453"/>
      <c r="GTO198" s="453"/>
      <c r="GTP198" s="453"/>
      <c r="GTQ198" s="453"/>
      <c r="GTR198" s="453"/>
      <c r="GTS198" s="453"/>
      <c r="GTT198" s="453"/>
      <c r="GTU198" s="453"/>
      <c r="GTV198" s="453"/>
      <c r="GTW198" s="453"/>
      <c r="GTX198" s="453"/>
      <c r="GTY198" s="453"/>
      <c r="GTZ198" s="453"/>
      <c r="GUA198" s="453"/>
      <c r="GUB198" s="453"/>
      <c r="GUC198" s="453"/>
      <c r="GUD198" s="453"/>
      <c r="GUE198" s="453"/>
      <c r="GUF198" s="453"/>
      <c r="GUG198" s="453"/>
      <c r="GUH198" s="453"/>
      <c r="GUI198" s="453"/>
      <c r="GUJ198" s="453"/>
      <c r="GUK198" s="453"/>
      <c r="GUL198" s="453"/>
      <c r="GUM198" s="453"/>
      <c r="GUN198" s="453"/>
      <c r="GUO198" s="453"/>
      <c r="GUP198" s="453"/>
      <c r="GUQ198" s="453"/>
      <c r="GUR198" s="453"/>
      <c r="GUS198" s="453"/>
      <c r="GUT198" s="453"/>
      <c r="GUU198" s="453"/>
      <c r="GUV198" s="453"/>
      <c r="GUW198" s="453"/>
      <c r="GUX198" s="453"/>
      <c r="GUY198" s="453"/>
      <c r="GUZ198" s="453"/>
      <c r="GVA198" s="453"/>
      <c r="GVB198" s="453"/>
      <c r="GVC198" s="453"/>
      <c r="GVD198" s="453"/>
      <c r="GVE198" s="453"/>
      <c r="GVF198" s="453"/>
      <c r="GVG198" s="453"/>
      <c r="GVH198" s="453"/>
      <c r="GVI198" s="453"/>
      <c r="GVJ198" s="453"/>
      <c r="GVK198" s="453"/>
      <c r="GVL198" s="453"/>
      <c r="GVM198" s="453"/>
      <c r="GVN198" s="453"/>
      <c r="GVO198" s="453"/>
      <c r="GVP198" s="453"/>
      <c r="GVQ198" s="453"/>
      <c r="GVR198" s="453"/>
      <c r="GVS198" s="453"/>
      <c r="GVT198" s="453"/>
      <c r="GVU198" s="453"/>
      <c r="GVV198" s="453"/>
      <c r="GVW198" s="453"/>
      <c r="GVX198" s="453"/>
      <c r="GVY198" s="453"/>
      <c r="GVZ198" s="453"/>
      <c r="GWA198" s="453"/>
      <c r="GWB198" s="453"/>
      <c r="GWC198" s="453"/>
      <c r="GWD198" s="453"/>
      <c r="GWE198" s="453"/>
      <c r="GWF198" s="453"/>
      <c r="GWG198" s="453"/>
      <c r="GWH198" s="453"/>
      <c r="GWI198" s="453"/>
      <c r="GWJ198" s="453"/>
      <c r="GWK198" s="453"/>
      <c r="GWL198" s="453"/>
      <c r="GWM198" s="453"/>
      <c r="GWN198" s="453"/>
      <c r="GWO198" s="453"/>
      <c r="GWP198" s="453"/>
      <c r="GWQ198" s="453"/>
      <c r="GWR198" s="453"/>
      <c r="GWS198" s="453"/>
      <c r="GWT198" s="453"/>
      <c r="GWU198" s="453"/>
      <c r="GWV198" s="453"/>
      <c r="GWW198" s="453"/>
      <c r="GWX198" s="453"/>
      <c r="GWY198" s="453"/>
      <c r="GWZ198" s="453"/>
      <c r="GXA198" s="453"/>
      <c r="GXB198" s="453"/>
      <c r="GXC198" s="453"/>
      <c r="GXD198" s="453"/>
      <c r="GXE198" s="453"/>
      <c r="GXF198" s="453"/>
      <c r="GXG198" s="453"/>
      <c r="GXH198" s="453"/>
      <c r="GXI198" s="453"/>
      <c r="GXJ198" s="453"/>
      <c r="GXK198" s="453"/>
      <c r="GXL198" s="453"/>
      <c r="GXM198" s="453"/>
      <c r="GXN198" s="453"/>
      <c r="GXO198" s="453"/>
      <c r="GXP198" s="453"/>
      <c r="GXQ198" s="453"/>
      <c r="GXR198" s="453"/>
      <c r="GXS198" s="453"/>
      <c r="GXT198" s="453"/>
      <c r="GXU198" s="453"/>
      <c r="GXV198" s="453"/>
      <c r="GXW198" s="453"/>
      <c r="GXX198" s="453"/>
      <c r="GXY198" s="453"/>
      <c r="GXZ198" s="453"/>
      <c r="GYA198" s="453"/>
      <c r="GYB198" s="453"/>
      <c r="GYC198" s="453"/>
      <c r="GYD198" s="453"/>
      <c r="GYE198" s="453"/>
      <c r="GYF198" s="453"/>
      <c r="GYG198" s="453"/>
      <c r="GYH198" s="453"/>
      <c r="GYI198" s="453"/>
      <c r="GYJ198" s="453"/>
      <c r="GYK198" s="453"/>
      <c r="GYL198" s="453"/>
      <c r="GYM198" s="453"/>
      <c r="GYN198" s="453"/>
      <c r="GYO198" s="453"/>
      <c r="GYP198" s="453"/>
      <c r="GYQ198" s="453"/>
      <c r="GYR198" s="453"/>
      <c r="GYS198" s="453"/>
      <c r="GYT198" s="453"/>
      <c r="GYU198" s="453"/>
      <c r="GYV198" s="453"/>
      <c r="GYW198" s="453"/>
      <c r="GYX198" s="453"/>
      <c r="GYY198" s="453"/>
      <c r="GYZ198" s="453"/>
      <c r="GZA198" s="453"/>
      <c r="GZB198" s="453"/>
      <c r="GZC198" s="453"/>
      <c r="GZD198" s="453"/>
      <c r="GZE198" s="453"/>
      <c r="GZF198" s="453"/>
      <c r="GZG198" s="453"/>
      <c r="GZH198" s="453"/>
      <c r="GZI198" s="453"/>
      <c r="GZJ198" s="453"/>
      <c r="GZK198" s="453"/>
      <c r="GZL198" s="453"/>
      <c r="GZM198" s="453"/>
      <c r="GZN198" s="453"/>
      <c r="GZO198" s="453"/>
      <c r="GZP198" s="453"/>
      <c r="GZQ198" s="453"/>
      <c r="GZR198" s="453"/>
      <c r="GZS198" s="453"/>
      <c r="GZT198" s="453"/>
      <c r="GZU198" s="453"/>
      <c r="GZV198" s="453"/>
      <c r="GZW198" s="453"/>
      <c r="GZX198" s="453"/>
      <c r="GZY198" s="453"/>
      <c r="GZZ198" s="453"/>
      <c r="HAA198" s="453"/>
      <c r="HAB198" s="453"/>
      <c r="HAC198" s="453"/>
      <c r="HAD198" s="453"/>
      <c r="HAE198" s="453"/>
      <c r="HAF198" s="453"/>
      <c r="HAG198" s="453"/>
      <c r="HAH198" s="453"/>
      <c r="HAI198" s="453"/>
      <c r="HAJ198" s="453"/>
      <c r="HAK198" s="453"/>
      <c r="HAL198" s="453"/>
      <c r="HAM198" s="453"/>
      <c r="HAN198" s="453"/>
      <c r="HAO198" s="453"/>
      <c r="HAP198" s="453"/>
      <c r="HAQ198" s="453"/>
      <c r="HAR198" s="453"/>
      <c r="HAS198" s="453"/>
      <c r="HAT198" s="453"/>
      <c r="HAU198" s="453"/>
      <c r="HAV198" s="453"/>
      <c r="HAW198" s="453"/>
      <c r="HAX198" s="453"/>
      <c r="HAY198" s="453"/>
      <c r="HAZ198" s="453"/>
      <c r="HBA198" s="453"/>
      <c r="HBB198" s="453"/>
      <c r="HBC198" s="453"/>
      <c r="HBD198" s="453"/>
      <c r="HBE198" s="453"/>
      <c r="HBF198" s="453"/>
      <c r="HBG198" s="453"/>
      <c r="HBH198" s="453"/>
      <c r="HBI198" s="453"/>
      <c r="HBJ198" s="453"/>
      <c r="HBK198" s="453"/>
      <c r="HBL198" s="453"/>
      <c r="HBM198" s="453"/>
      <c r="HBN198" s="453"/>
      <c r="HBO198" s="453"/>
      <c r="HBP198" s="453"/>
      <c r="HBQ198" s="453"/>
      <c r="HBR198" s="453"/>
      <c r="HBS198" s="453"/>
      <c r="HBT198" s="453"/>
      <c r="HBU198" s="453"/>
      <c r="HBV198" s="453"/>
      <c r="HBW198" s="453"/>
      <c r="HBX198" s="453"/>
      <c r="HBY198" s="453"/>
      <c r="HBZ198" s="453"/>
      <c r="HCA198" s="453"/>
      <c r="HCB198" s="453"/>
      <c r="HCC198" s="453"/>
      <c r="HCD198" s="453"/>
      <c r="HCE198" s="453"/>
      <c r="HCF198" s="453"/>
      <c r="HCG198" s="453"/>
      <c r="HCH198" s="453"/>
      <c r="HCI198" s="453"/>
      <c r="HCJ198" s="453"/>
      <c r="HCK198" s="453"/>
      <c r="HCL198" s="453"/>
      <c r="HCM198" s="453"/>
      <c r="HCN198" s="453"/>
      <c r="HCO198" s="453"/>
      <c r="HCP198" s="453"/>
      <c r="HCQ198" s="453"/>
      <c r="HCR198" s="453"/>
      <c r="HCS198" s="453"/>
      <c r="HCT198" s="453"/>
      <c r="HCU198" s="453"/>
      <c r="HCV198" s="453"/>
      <c r="HCW198" s="453"/>
      <c r="HCX198" s="453"/>
      <c r="HCY198" s="453"/>
      <c r="HCZ198" s="453"/>
      <c r="HDA198" s="453"/>
      <c r="HDB198" s="453"/>
      <c r="HDC198" s="453"/>
      <c r="HDD198" s="453"/>
      <c r="HDE198" s="453"/>
      <c r="HDF198" s="453"/>
      <c r="HDG198" s="453"/>
      <c r="HDH198" s="453"/>
      <c r="HDI198" s="453"/>
      <c r="HDJ198" s="453"/>
      <c r="HDK198" s="453"/>
      <c r="HDL198" s="453"/>
      <c r="HDM198" s="453"/>
      <c r="HDN198" s="453"/>
      <c r="HDO198" s="453"/>
      <c r="HDP198" s="453"/>
      <c r="HDQ198" s="453"/>
      <c r="HDR198" s="453"/>
      <c r="HDS198" s="453"/>
      <c r="HDT198" s="453"/>
      <c r="HDU198" s="453"/>
      <c r="HDV198" s="453"/>
      <c r="HDW198" s="453"/>
      <c r="HDX198" s="453"/>
      <c r="HDY198" s="453"/>
      <c r="HDZ198" s="453"/>
      <c r="HEA198" s="453"/>
      <c r="HEB198" s="453"/>
      <c r="HEC198" s="453"/>
      <c r="HED198" s="453"/>
      <c r="HEE198" s="453"/>
      <c r="HEF198" s="453"/>
      <c r="HEG198" s="453"/>
      <c r="HEH198" s="453"/>
      <c r="HEI198" s="453"/>
      <c r="HEJ198" s="453"/>
      <c r="HEK198" s="453"/>
      <c r="HEL198" s="453"/>
      <c r="HEM198" s="453"/>
      <c r="HEN198" s="453"/>
      <c r="HEO198" s="453"/>
      <c r="HEP198" s="453"/>
      <c r="HEQ198" s="453"/>
      <c r="HER198" s="453"/>
      <c r="HES198" s="453"/>
      <c r="HET198" s="453"/>
      <c r="HEU198" s="453"/>
      <c r="HEV198" s="453"/>
      <c r="HEW198" s="453"/>
      <c r="HEX198" s="453"/>
      <c r="HEY198" s="453"/>
      <c r="HEZ198" s="453"/>
      <c r="HFA198" s="453"/>
      <c r="HFB198" s="453"/>
      <c r="HFC198" s="453"/>
      <c r="HFD198" s="453"/>
      <c r="HFE198" s="453"/>
      <c r="HFF198" s="453"/>
      <c r="HFG198" s="453"/>
      <c r="HFH198" s="453"/>
      <c r="HFI198" s="453"/>
      <c r="HFJ198" s="453"/>
      <c r="HFK198" s="453"/>
      <c r="HFL198" s="453"/>
      <c r="HFM198" s="453"/>
      <c r="HFN198" s="453"/>
      <c r="HFO198" s="453"/>
      <c r="HFP198" s="453"/>
      <c r="HFQ198" s="453"/>
      <c r="HFR198" s="453"/>
      <c r="HFS198" s="453"/>
      <c r="HFT198" s="453"/>
      <c r="HFU198" s="453"/>
      <c r="HFV198" s="453"/>
      <c r="HFW198" s="453"/>
      <c r="HFX198" s="453"/>
      <c r="HFY198" s="453"/>
      <c r="HFZ198" s="453"/>
      <c r="HGA198" s="453"/>
      <c r="HGB198" s="453"/>
      <c r="HGC198" s="453"/>
      <c r="HGD198" s="453"/>
      <c r="HGE198" s="453"/>
      <c r="HGF198" s="453"/>
      <c r="HGG198" s="453"/>
      <c r="HGH198" s="453"/>
      <c r="HGI198" s="453"/>
      <c r="HGJ198" s="453"/>
      <c r="HGK198" s="453"/>
      <c r="HGL198" s="453"/>
      <c r="HGM198" s="453"/>
      <c r="HGN198" s="453"/>
      <c r="HGO198" s="453"/>
      <c r="HGP198" s="453"/>
      <c r="HGQ198" s="453"/>
      <c r="HGR198" s="453"/>
      <c r="HGS198" s="453"/>
      <c r="HGT198" s="453"/>
      <c r="HGU198" s="453"/>
      <c r="HGV198" s="453"/>
      <c r="HGW198" s="453"/>
      <c r="HGX198" s="453"/>
      <c r="HGY198" s="453"/>
      <c r="HGZ198" s="453"/>
      <c r="HHA198" s="453"/>
      <c r="HHB198" s="453"/>
      <c r="HHC198" s="453"/>
      <c r="HHD198" s="453"/>
      <c r="HHE198" s="453"/>
      <c r="HHF198" s="453"/>
      <c r="HHG198" s="453"/>
      <c r="HHH198" s="453"/>
      <c r="HHI198" s="453"/>
      <c r="HHJ198" s="453"/>
      <c r="HHK198" s="453"/>
      <c r="HHL198" s="453"/>
      <c r="HHM198" s="453"/>
      <c r="HHN198" s="453"/>
      <c r="HHO198" s="453"/>
      <c r="HHP198" s="453"/>
      <c r="HHQ198" s="453"/>
      <c r="HHR198" s="453"/>
      <c r="HHS198" s="453"/>
      <c r="HHT198" s="453"/>
      <c r="HHU198" s="453"/>
      <c r="HHV198" s="453"/>
      <c r="HHW198" s="453"/>
      <c r="HHX198" s="453"/>
      <c r="HHY198" s="453"/>
      <c r="HHZ198" s="453"/>
      <c r="HIA198" s="453"/>
      <c r="HIB198" s="453"/>
      <c r="HIC198" s="453"/>
      <c r="HID198" s="453"/>
      <c r="HIE198" s="453"/>
      <c r="HIF198" s="453"/>
      <c r="HIG198" s="453"/>
      <c r="HIH198" s="453"/>
      <c r="HII198" s="453"/>
      <c r="HIJ198" s="453"/>
      <c r="HIK198" s="453"/>
      <c r="HIL198" s="453"/>
      <c r="HIM198" s="453"/>
      <c r="HIN198" s="453"/>
      <c r="HIO198" s="453"/>
      <c r="HIP198" s="453"/>
      <c r="HIQ198" s="453"/>
      <c r="HIR198" s="453"/>
      <c r="HIS198" s="453"/>
      <c r="HIT198" s="453"/>
      <c r="HIU198" s="453"/>
      <c r="HIV198" s="453"/>
      <c r="HIW198" s="453"/>
      <c r="HIX198" s="453"/>
      <c r="HIY198" s="453"/>
      <c r="HIZ198" s="453"/>
      <c r="HJA198" s="453"/>
      <c r="HJB198" s="453"/>
      <c r="HJC198" s="453"/>
      <c r="HJD198" s="453"/>
      <c r="HJE198" s="453"/>
      <c r="HJF198" s="453"/>
      <c r="HJG198" s="453"/>
      <c r="HJH198" s="453"/>
      <c r="HJI198" s="453"/>
      <c r="HJJ198" s="453"/>
      <c r="HJK198" s="453"/>
      <c r="HJL198" s="453"/>
      <c r="HJM198" s="453"/>
      <c r="HJN198" s="453"/>
      <c r="HJO198" s="453"/>
      <c r="HJP198" s="453"/>
      <c r="HJQ198" s="453"/>
      <c r="HJR198" s="453"/>
      <c r="HJS198" s="453"/>
      <c r="HJT198" s="453"/>
      <c r="HJU198" s="453"/>
      <c r="HJV198" s="453"/>
      <c r="HJW198" s="453"/>
      <c r="HJX198" s="453"/>
      <c r="HJY198" s="453"/>
      <c r="HJZ198" s="453"/>
      <c r="HKA198" s="453"/>
      <c r="HKB198" s="453"/>
      <c r="HKC198" s="453"/>
      <c r="HKD198" s="453"/>
      <c r="HKE198" s="453"/>
      <c r="HKF198" s="453"/>
      <c r="HKG198" s="453"/>
      <c r="HKH198" s="453"/>
      <c r="HKI198" s="453"/>
      <c r="HKJ198" s="453"/>
      <c r="HKK198" s="453"/>
      <c r="HKL198" s="453"/>
      <c r="HKM198" s="453"/>
      <c r="HKN198" s="453"/>
      <c r="HKO198" s="453"/>
      <c r="HKP198" s="453"/>
      <c r="HKQ198" s="453"/>
      <c r="HKR198" s="453"/>
      <c r="HKS198" s="453"/>
      <c r="HKT198" s="453"/>
      <c r="HKU198" s="453"/>
      <c r="HKV198" s="453"/>
      <c r="HKW198" s="453"/>
      <c r="HKX198" s="453"/>
      <c r="HKY198" s="453"/>
      <c r="HKZ198" s="453"/>
      <c r="HLA198" s="453"/>
      <c r="HLB198" s="453"/>
      <c r="HLC198" s="453"/>
      <c r="HLD198" s="453"/>
      <c r="HLE198" s="453"/>
      <c r="HLF198" s="453"/>
      <c r="HLG198" s="453"/>
      <c r="HLH198" s="453"/>
      <c r="HLI198" s="453"/>
      <c r="HLJ198" s="453"/>
      <c r="HLK198" s="453"/>
      <c r="HLL198" s="453"/>
      <c r="HLM198" s="453"/>
      <c r="HLN198" s="453"/>
      <c r="HLO198" s="453"/>
      <c r="HLP198" s="453"/>
      <c r="HLQ198" s="453"/>
      <c r="HLR198" s="453"/>
      <c r="HLS198" s="453"/>
      <c r="HLT198" s="453"/>
      <c r="HLU198" s="453"/>
      <c r="HLV198" s="453"/>
      <c r="HLW198" s="453"/>
      <c r="HLX198" s="453"/>
      <c r="HLY198" s="453"/>
      <c r="HLZ198" s="453"/>
      <c r="HMA198" s="453"/>
      <c r="HMB198" s="453"/>
      <c r="HMC198" s="453"/>
      <c r="HMD198" s="453"/>
      <c r="HME198" s="453"/>
      <c r="HMF198" s="453"/>
      <c r="HMG198" s="453"/>
      <c r="HMH198" s="453"/>
      <c r="HMI198" s="453"/>
      <c r="HMJ198" s="453"/>
      <c r="HMK198" s="453"/>
      <c r="HML198" s="453"/>
      <c r="HMM198" s="453"/>
      <c r="HMN198" s="453"/>
      <c r="HMO198" s="453"/>
      <c r="HMP198" s="453"/>
      <c r="HMQ198" s="453"/>
      <c r="HMR198" s="453"/>
      <c r="HMS198" s="453"/>
      <c r="HMT198" s="453"/>
      <c r="HMU198" s="453"/>
      <c r="HMV198" s="453"/>
      <c r="HMW198" s="453"/>
      <c r="HMX198" s="453"/>
      <c r="HMY198" s="453"/>
      <c r="HMZ198" s="453"/>
      <c r="HNA198" s="453"/>
      <c r="HNB198" s="453"/>
      <c r="HNC198" s="453"/>
      <c r="HND198" s="453"/>
      <c r="HNE198" s="453"/>
      <c r="HNF198" s="453"/>
      <c r="HNG198" s="453"/>
      <c r="HNH198" s="453"/>
      <c r="HNI198" s="453"/>
      <c r="HNJ198" s="453"/>
      <c r="HNK198" s="453"/>
      <c r="HNL198" s="453"/>
      <c r="HNM198" s="453"/>
      <c r="HNN198" s="453"/>
      <c r="HNO198" s="453"/>
      <c r="HNP198" s="453"/>
      <c r="HNQ198" s="453"/>
      <c r="HNR198" s="453"/>
      <c r="HNS198" s="453"/>
      <c r="HNT198" s="453"/>
      <c r="HNU198" s="453"/>
      <c r="HNV198" s="453"/>
      <c r="HNW198" s="453"/>
      <c r="HNX198" s="453"/>
      <c r="HNY198" s="453"/>
      <c r="HNZ198" s="453"/>
      <c r="HOA198" s="453"/>
      <c r="HOB198" s="453"/>
      <c r="HOC198" s="453"/>
      <c r="HOD198" s="453"/>
      <c r="HOE198" s="453"/>
      <c r="HOF198" s="453"/>
      <c r="HOG198" s="453"/>
      <c r="HOH198" s="453"/>
      <c r="HOI198" s="453"/>
      <c r="HOJ198" s="453"/>
      <c r="HOK198" s="453"/>
      <c r="HOL198" s="453"/>
      <c r="HOM198" s="453"/>
      <c r="HON198" s="453"/>
      <c r="HOO198" s="453"/>
      <c r="HOP198" s="453"/>
      <c r="HOQ198" s="453"/>
      <c r="HOR198" s="453"/>
      <c r="HOS198" s="453"/>
      <c r="HOT198" s="453"/>
      <c r="HOU198" s="453"/>
      <c r="HOV198" s="453"/>
      <c r="HOW198" s="453"/>
      <c r="HOX198" s="453"/>
      <c r="HOY198" s="453"/>
      <c r="HOZ198" s="453"/>
      <c r="HPA198" s="453"/>
      <c r="HPB198" s="453"/>
      <c r="HPC198" s="453"/>
      <c r="HPD198" s="453"/>
      <c r="HPE198" s="453"/>
      <c r="HPF198" s="453"/>
      <c r="HPG198" s="453"/>
      <c r="HPH198" s="453"/>
      <c r="HPI198" s="453"/>
      <c r="HPJ198" s="453"/>
      <c r="HPK198" s="453"/>
      <c r="HPL198" s="453"/>
      <c r="HPM198" s="453"/>
      <c r="HPN198" s="453"/>
      <c r="HPO198" s="453"/>
      <c r="HPP198" s="453"/>
      <c r="HPQ198" s="453"/>
      <c r="HPR198" s="453"/>
      <c r="HPS198" s="453"/>
      <c r="HPT198" s="453"/>
      <c r="HPU198" s="453"/>
      <c r="HPV198" s="453"/>
      <c r="HPW198" s="453"/>
      <c r="HPX198" s="453"/>
      <c r="HPY198" s="453"/>
      <c r="HPZ198" s="453"/>
      <c r="HQA198" s="453"/>
      <c r="HQB198" s="453"/>
      <c r="HQC198" s="453"/>
      <c r="HQD198" s="453"/>
      <c r="HQE198" s="453"/>
      <c r="HQF198" s="453"/>
      <c r="HQG198" s="453"/>
      <c r="HQH198" s="453"/>
      <c r="HQI198" s="453"/>
      <c r="HQJ198" s="453"/>
      <c r="HQK198" s="453"/>
      <c r="HQL198" s="453"/>
      <c r="HQM198" s="453"/>
      <c r="HQN198" s="453"/>
      <c r="HQO198" s="453"/>
      <c r="HQP198" s="453"/>
      <c r="HQQ198" s="453"/>
      <c r="HQR198" s="453"/>
      <c r="HQS198" s="453"/>
      <c r="HQT198" s="453"/>
      <c r="HQU198" s="453"/>
      <c r="HQV198" s="453"/>
      <c r="HQW198" s="453"/>
      <c r="HQX198" s="453"/>
      <c r="HQY198" s="453"/>
      <c r="HQZ198" s="453"/>
      <c r="HRA198" s="453"/>
      <c r="HRB198" s="453"/>
      <c r="HRC198" s="453"/>
      <c r="HRD198" s="453"/>
      <c r="HRE198" s="453"/>
      <c r="HRF198" s="453"/>
      <c r="HRG198" s="453"/>
      <c r="HRH198" s="453"/>
      <c r="HRI198" s="453"/>
      <c r="HRJ198" s="453"/>
      <c r="HRK198" s="453"/>
      <c r="HRL198" s="453"/>
      <c r="HRM198" s="453"/>
      <c r="HRN198" s="453"/>
      <c r="HRO198" s="453"/>
      <c r="HRP198" s="453"/>
      <c r="HRQ198" s="453"/>
      <c r="HRR198" s="453"/>
      <c r="HRS198" s="453"/>
      <c r="HRT198" s="453"/>
      <c r="HRU198" s="453"/>
      <c r="HRV198" s="453"/>
      <c r="HRW198" s="453"/>
      <c r="HRX198" s="453"/>
      <c r="HRY198" s="453"/>
      <c r="HRZ198" s="453"/>
      <c r="HSA198" s="453"/>
      <c r="HSB198" s="453"/>
      <c r="HSC198" s="453"/>
      <c r="HSD198" s="453"/>
      <c r="HSE198" s="453"/>
      <c r="HSF198" s="453"/>
      <c r="HSG198" s="453"/>
      <c r="HSH198" s="453"/>
      <c r="HSI198" s="453"/>
      <c r="HSJ198" s="453"/>
      <c r="HSK198" s="453"/>
      <c r="HSL198" s="453"/>
      <c r="HSM198" s="453"/>
      <c r="HSN198" s="453"/>
      <c r="HSO198" s="453"/>
      <c r="HSP198" s="453"/>
      <c r="HSQ198" s="453"/>
      <c r="HSR198" s="453"/>
      <c r="HSS198" s="453"/>
      <c r="HST198" s="453"/>
      <c r="HSU198" s="453"/>
      <c r="HSV198" s="453"/>
      <c r="HSW198" s="453"/>
      <c r="HSX198" s="453"/>
      <c r="HSY198" s="453"/>
      <c r="HSZ198" s="453"/>
      <c r="HTA198" s="453"/>
      <c r="HTB198" s="453"/>
      <c r="HTC198" s="453"/>
      <c r="HTD198" s="453"/>
      <c r="HTE198" s="453"/>
      <c r="HTF198" s="453"/>
      <c r="HTG198" s="453"/>
      <c r="HTH198" s="453"/>
      <c r="HTI198" s="453"/>
      <c r="HTJ198" s="453"/>
      <c r="HTK198" s="453"/>
      <c r="HTL198" s="453"/>
      <c r="HTM198" s="453"/>
      <c r="HTN198" s="453"/>
      <c r="HTO198" s="453"/>
      <c r="HTP198" s="453"/>
      <c r="HTQ198" s="453"/>
      <c r="HTR198" s="453"/>
      <c r="HTS198" s="453"/>
      <c r="HTT198" s="453"/>
      <c r="HTU198" s="453"/>
      <c r="HTV198" s="453"/>
      <c r="HTW198" s="453"/>
      <c r="HTX198" s="453"/>
      <c r="HTY198" s="453"/>
      <c r="HTZ198" s="453"/>
      <c r="HUA198" s="453"/>
      <c r="HUB198" s="453"/>
      <c r="HUC198" s="453"/>
      <c r="HUD198" s="453"/>
      <c r="HUE198" s="453"/>
      <c r="HUF198" s="453"/>
      <c r="HUG198" s="453"/>
      <c r="HUH198" s="453"/>
      <c r="HUI198" s="453"/>
      <c r="HUJ198" s="453"/>
      <c r="HUK198" s="453"/>
      <c r="HUL198" s="453"/>
      <c r="HUM198" s="453"/>
      <c r="HUN198" s="453"/>
      <c r="HUO198" s="453"/>
      <c r="HUP198" s="453"/>
      <c r="HUQ198" s="453"/>
      <c r="HUR198" s="453"/>
      <c r="HUS198" s="453"/>
      <c r="HUT198" s="453"/>
      <c r="HUU198" s="453"/>
      <c r="HUV198" s="453"/>
      <c r="HUW198" s="453"/>
      <c r="HUX198" s="453"/>
      <c r="HUY198" s="453"/>
      <c r="HUZ198" s="453"/>
      <c r="HVA198" s="453"/>
      <c r="HVB198" s="453"/>
      <c r="HVC198" s="453"/>
      <c r="HVD198" s="453"/>
      <c r="HVE198" s="453"/>
      <c r="HVF198" s="453"/>
      <c r="HVG198" s="453"/>
      <c r="HVH198" s="453"/>
      <c r="HVI198" s="453"/>
      <c r="HVJ198" s="453"/>
      <c r="HVK198" s="453"/>
      <c r="HVL198" s="453"/>
      <c r="HVM198" s="453"/>
      <c r="HVN198" s="453"/>
      <c r="HVO198" s="453"/>
      <c r="HVP198" s="453"/>
      <c r="HVQ198" s="453"/>
      <c r="HVR198" s="453"/>
      <c r="HVS198" s="453"/>
      <c r="HVT198" s="453"/>
      <c r="HVU198" s="453"/>
      <c r="HVV198" s="453"/>
      <c r="HVW198" s="453"/>
      <c r="HVX198" s="453"/>
      <c r="HVY198" s="453"/>
      <c r="HVZ198" s="453"/>
      <c r="HWA198" s="453"/>
      <c r="HWB198" s="453"/>
      <c r="HWC198" s="453"/>
      <c r="HWD198" s="453"/>
      <c r="HWE198" s="453"/>
      <c r="HWF198" s="453"/>
      <c r="HWG198" s="453"/>
      <c r="HWH198" s="453"/>
      <c r="HWI198" s="453"/>
      <c r="HWJ198" s="453"/>
      <c r="HWK198" s="453"/>
      <c r="HWL198" s="453"/>
      <c r="HWM198" s="453"/>
      <c r="HWN198" s="453"/>
      <c r="HWO198" s="453"/>
      <c r="HWP198" s="453"/>
      <c r="HWQ198" s="453"/>
      <c r="HWR198" s="453"/>
      <c r="HWS198" s="453"/>
      <c r="HWT198" s="453"/>
      <c r="HWU198" s="453"/>
      <c r="HWV198" s="453"/>
      <c r="HWW198" s="453"/>
      <c r="HWX198" s="453"/>
      <c r="HWY198" s="453"/>
      <c r="HWZ198" s="453"/>
      <c r="HXA198" s="453"/>
      <c r="HXB198" s="453"/>
      <c r="HXC198" s="453"/>
      <c r="HXD198" s="453"/>
      <c r="HXE198" s="453"/>
      <c r="HXF198" s="453"/>
      <c r="HXG198" s="453"/>
      <c r="HXH198" s="453"/>
      <c r="HXI198" s="453"/>
      <c r="HXJ198" s="453"/>
      <c r="HXK198" s="453"/>
      <c r="HXL198" s="453"/>
      <c r="HXM198" s="453"/>
      <c r="HXN198" s="453"/>
      <c r="HXO198" s="453"/>
      <c r="HXP198" s="453"/>
      <c r="HXQ198" s="453"/>
      <c r="HXR198" s="453"/>
      <c r="HXS198" s="453"/>
      <c r="HXT198" s="453"/>
      <c r="HXU198" s="453"/>
      <c r="HXV198" s="453"/>
      <c r="HXW198" s="453"/>
      <c r="HXX198" s="453"/>
      <c r="HXY198" s="453"/>
      <c r="HXZ198" s="453"/>
      <c r="HYA198" s="453"/>
      <c r="HYB198" s="453"/>
      <c r="HYC198" s="453"/>
      <c r="HYD198" s="453"/>
      <c r="HYE198" s="453"/>
      <c r="HYF198" s="453"/>
      <c r="HYG198" s="453"/>
      <c r="HYH198" s="453"/>
      <c r="HYI198" s="453"/>
      <c r="HYJ198" s="453"/>
      <c r="HYK198" s="453"/>
      <c r="HYL198" s="453"/>
      <c r="HYM198" s="453"/>
      <c r="HYN198" s="453"/>
      <c r="HYO198" s="453"/>
      <c r="HYP198" s="453"/>
      <c r="HYQ198" s="453"/>
      <c r="HYR198" s="453"/>
      <c r="HYS198" s="453"/>
      <c r="HYT198" s="453"/>
      <c r="HYU198" s="453"/>
      <c r="HYV198" s="453"/>
      <c r="HYW198" s="453"/>
      <c r="HYX198" s="453"/>
      <c r="HYY198" s="453"/>
      <c r="HYZ198" s="453"/>
      <c r="HZA198" s="453"/>
      <c r="HZB198" s="453"/>
      <c r="HZC198" s="453"/>
      <c r="HZD198" s="453"/>
      <c r="HZE198" s="453"/>
      <c r="HZF198" s="453"/>
      <c r="HZG198" s="453"/>
      <c r="HZH198" s="453"/>
      <c r="HZI198" s="453"/>
      <c r="HZJ198" s="453"/>
      <c r="HZK198" s="453"/>
      <c r="HZL198" s="453"/>
      <c r="HZM198" s="453"/>
      <c r="HZN198" s="453"/>
      <c r="HZO198" s="453"/>
      <c r="HZP198" s="453"/>
      <c r="HZQ198" s="453"/>
      <c r="HZR198" s="453"/>
      <c r="HZS198" s="453"/>
      <c r="HZT198" s="453"/>
      <c r="HZU198" s="453"/>
      <c r="HZV198" s="453"/>
      <c r="HZW198" s="453"/>
      <c r="HZX198" s="453"/>
      <c r="HZY198" s="453"/>
      <c r="HZZ198" s="453"/>
      <c r="IAA198" s="453"/>
      <c r="IAB198" s="453"/>
      <c r="IAC198" s="453"/>
      <c r="IAD198" s="453"/>
      <c r="IAE198" s="453"/>
      <c r="IAF198" s="453"/>
      <c r="IAG198" s="453"/>
      <c r="IAH198" s="453"/>
      <c r="IAI198" s="453"/>
      <c r="IAJ198" s="453"/>
      <c r="IAK198" s="453"/>
      <c r="IAL198" s="453"/>
      <c r="IAM198" s="453"/>
      <c r="IAN198" s="453"/>
      <c r="IAO198" s="453"/>
      <c r="IAP198" s="453"/>
      <c r="IAQ198" s="453"/>
      <c r="IAR198" s="453"/>
      <c r="IAS198" s="453"/>
      <c r="IAT198" s="453"/>
      <c r="IAU198" s="453"/>
      <c r="IAV198" s="453"/>
      <c r="IAW198" s="453"/>
      <c r="IAX198" s="453"/>
      <c r="IAY198" s="453"/>
      <c r="IAZ198" s="453"/>
      <c r="IBA198" s="453"/>
      <c r="IBB198" s="453"/>
      <c r="IBC198" s="453"/>
      <c r="IBD198" s="453"/>
      <c r="IBE198" s="453"/>
      <c r="IBF198" s="453"/>
      <c r="IBG198" s="453"/>
      <c r="IBH198" s="453"/>
      <c r="IBI198" s="453"/>
      <c r="IBJ198" s="453"/>
      <c r="IBK198" s="453"/>
      <c r="IBL198" s="453"/>
      <c r="IBM198" s="453"/>
      <c r="IBN198" s="453"/>
      <c r="IBO198" s="453"/>
      <c r="IBP198" s="453"/>
      <c r="IBQ198" s="453"/>
      <c r="IBR198" s="453"/>
      <c r="IBS198" s="453"/>
      <c r="IBT198" s="453"/>
      <c r="IBU198" s="453"/>
      <c r="IBV198" s="453"/>
      <c r="IBW198" s="453"/>
      <c r="IBX198" s="453"/>
      <c r="IBY198" s="453"/>
      <c r="IBZ198" s="453"/>
      <c r="ICA198" s="453"/>
      <c r="ICB198" s="453"/>
      <c r="ICC198" s="453"/>
      <c r="ICD198" s="453"/>
      <c r="ICE198" s="453"/>
      <c r="ICF198" s="453"/>
      <c r="ICG198" s="453"/>
      <c r="ICH198" s="453"/>
      <c r="ICI198" s="453"/>
      <c r="ICJ198" s="453"/>
      <c r="ICK198" s="453"/>
      <c r="ICL198" s="453"/>
      <c r="ICM198" s="453"/>
      <c r="ICN198" s="453"/>
      <c r="ICO198" s="453"/>
      <c r="ICP198" s="453"/>
      <c r="ICQ198" s="453"/>
      <c r="ICR198" s="453"/>
      <c r="ICS198" s="453"/>
      <c r="ICT198" s="453"/>
      <c r="ICU198" s="453"/>
      <c r="ICV198" s="453"/>
      <c r="ICW198" s="453"/>
      <c r="ICX198" s="453"/>
      <c r="ICY198" s="453"/>
      <c r="ICZ198" s="453"/>
      <c r="IDA198" s="453"/>
      <c r="IDB198" s="453"/>
      <c r="IDC198" s="453"/>
      <c r="IDD198" s="453"/>
      <c r="IDE198" s="453"/>
      <c r="IDF198" s="453"/>
      <c r="IDG198" s="453"/>
      <c r="IDH198" s="453"/>
      <c r="IDI198" s="453"/>
      <c r="IDJ198" s="453"/>
      <c r="IDK198" s="453"/>
      <c r="IDL198" s="453"/>
      <c r="IDM198" s="453"/>
      <c r="IDN198" s="453"/>
      <c r="IDO198" s="453"/>
      <c r="IDP198" s="453"/>
      <c r="IDQ198" s="453"/>
      <c r="IDR198" s="453"/>
      <c r="IDS198" s="453"/>
      <c r="IDT198" s="453"/>
      <c r="IDU198" s="453"/>
      <c r="IDV198" s="453"/>
      <c r="IDW198" s="453"/>
      <c r="IDX198" s="453"/>
      <c r="IDY198" s="453"/>
      <c r="IDZ198" s="453"/>
      <c r="IEA198" s="453"/>
      <c r="IEB198" s="453"/>
      <c r="IEC198" s="453"/>
      <c r="IED198" s="453"/>
      <c r="IEE198" s="453"/>
      <c r="IEF198" s="453"/>
      <c r="IEG198" s="453"/>
      <c r="IEH198" s="453"/>
      <c r="IEI198" s="453"/>
      <c r="IEJ198" s="453"/>
      <c r="IEK198" s="453"/>
      <c r="IEL198" s="453"/>
      <c r="IEM198" s="453"/>
      <c r="IEN198" s="453"/>
      <c r="IEO198" s="453"/>
      <c r="IEP198" s="453"/>
      <c r="IEQ198" s="453"/>
      <c r="IER198" s="453"/>
      <c r="IES198" s="453"/>
      <c r="IET198" s="453"/>
      <c r="IEU198" s="453"/>
      <c r="IEV198" s="453"/>
      <c r="IEW198" s="453"/>
      <c r="IEX198" s="453"/>
      <c r="IEY198" s="453"/>
      <c r="IEZ198" s="453"/>
      <c r="IFA198" s="453"/>
      <c r="IFB198" s="453"/>
      <c r="IFC198" s="453"/>
      <c r="IFD198" s="453"/>
      <c r="IFE198" s="453"/>
      <c r="IFF198" s="453"/>
      <c r="IFG198" s="453"/>
      <c r="IFH198" s="453"/>
      <c r="IFI198" s="453"/>
      <c r="IFJ198" s="453"/>
      <c r="IFK198" s="453"/>
      <c r="IFL198" s="453"/>
      <c r="IFM198" s="453"/>
      <c r="IFN198" s="453"/>
      <c r="IFO198" s="453"/>
      <c r="IFP198" s="453"/>
      <c r="IFQ198" s="453"/>
      <c r="IFR198" s="453"/>
      <c r="IFS198" s="453"/>
      <c r="IFT198" s="453"/>
      <c r="IFU198" s="453"/>
      <c r="IFV198" s="453"/>
      <c r="IFW198" s="453"/>
      <c r="IFX198" s="453"/>
      <c r="IFY198" s="453"/>
      <c r="IFZ198" s="453"/>
      <c r="IGA198" s="453"/>
      <c r="IGB198" s="453"/>
      <c r="IGC198" s="453"/>
      <c r="IGD198" s="453"/>
      <c r="IGE198" s="453"/>
      <c r="IGF198" s="453"/>
      <c r="IGG198" s="453"/>
      <c r="IGH198" s="453"/>
      <c r="IGI198" s="453"/>
      <c r="IGJ198" s="453"/>
      <c r="IGK198" s="453"/>
      <c r="IGL198" s="453"/>
      <c r="IGM198" s="453"/>
      <c r="IGN198" s="453"/>
      <c r="IGO198" s="453"/>
      <c r="IGP198" s="453"/>
      <c r="IGQ198" s="453"/>
      <c r="IGR198" s="453"/>
      <c r="IGS198" s="453"/>
      <c r="IGT198" s="453"/>
      <c r="IGU198" s="453"/>
      <c r="IGV198" s="453"/>
      <c r="IGW198" s="453"/>
      <c r="IGX198" s="453"/>
      <c r="IGY198" s="453"/>
      <c r="IGZ198" s="453"/>
      <c r="IHA198" s="453"/>
      <c r="IHB198" s="453"/>
      <c r="IHC198" s="453"/>
      <c r="IHD198" s="453"/>
      <c r="IHE198" s="453"/>
      <c r="IHF198" s="453"/>
      <c r="IHG198" s="453"/>
      <c r="IHH198" s="453"/>
      <c r="IHI198" s="453"/>
      <c r="IHJ198" s="453"/>
      <c r="IHK198" s="453"/>
      <c r="IHL198" s="453"/>
      <c r="IHM198" s="453"/>
      <c r="IHN198" s="453"/>
      <c r="IHO198" s="453"/>
      <c r="IHP198" s="453"/>
      <c r="IHQ198" s="453"/>
      <c r="IHR198" s="453"/>
      <c r="IHS198" s="453"/>
      <c r="IHT198" s="453"/>
      <c r="IHU198" s="453"/>
      <c r="IHV198" s="453"/>
      <c r="IHW198" s="453"/>
      <c r="IHX198" s="453"/>
      <c r="IHY198" s="453"/>
      <c r="IHZ198" s="453"/>
      <c r="IIA198" s="453"/>
      <c r="IIB198" s="453"/>
      <c r="IIC198" s="453"/>
      <c r="IID198" s="453"/>
      <c r="IIE198" s="453"/>
      <c r="IIF198" s="453"/>
      <c r="IIG198" s="453"/>
      <c r="IIH198" s="453"/>
      <c r="III198" s="453"/>
      <c r="IIJ198" s="453"/>
      <c r="IIK198" s="453"/>
      <c r="IIL198" s="453"/>
      <c r="IIM198" s="453"/>
      <c r="IIN198" s="453"/>
      <c r="IIO198" s="453"/>
      <c r="IIP198" s="453"/>
      <c r="IIQ198" s="453"/>
      <c r="IIR198" s="453"/>
      <c r="IIS198" s="453"/>
      <c r="IIT198" s="453"/>
      <c r="IIU198" s="453"/>
      <c r="IIV198" s="453"/>
      <c r="IIW198" s="453"/>
      <c r="IIX198" s="453"/>
      <c r="IIY198" s="453"/>
      <c r="IIZ198" s="453"/>
      <c r="IJA198" s="453"/>
      <c r="IJB198" s="453"/>
      <c r="IJC198" s="453"/>
      <c r="IJD198" s="453"/>
      <c r="IJE198" s="453"/>
      <c r="IJF198" s="453"/>
      <c r="IJG198" s="453"/>
      <c r="IJH198" s="453"/>
      <c r="IJI198" s="453"/>
      <c r="IJJ198" s="453"/>
      <c r="IJK198" s="453"/>
      <c r="IJL198" s="453"/>
      <c r="IJM198" s="453"/>
      <c r="IJN198" s="453"/>
      <c r="IJO198" s="453"/>
      <c r="IJP198" s="453"/>
      <c r="IJQ198" s="453"/>
      <c r="IJR198" s="453"/>
      <c r="IJS198" s="453"/>
      <c r="IJT198" s="453"/>
      <c r="IJU198" s="453"/>
      <c r="IJV198" s="453"/>
      <c r="IJW198" s="453"/>
      <c r="IJX198" s="453"/>
      <c r="IJY198" s="453"/>
      <c r="IJZ198" s="453"/>
      <c r="IKA198" s="453"/>
      <c r="IKB198" s="453"/>
      <c r="IKC198" s="453"/>
      <c r="IKD198" s="453"/>
      <c r="IKE198" s="453"/>
      <c r="IKF198" s="453"/>
      <c r="IKG198" s="453"/>
      <c r="IKH198" s="453"/>
      <c r="IKI198" s="453"/>
      <c r="IKJ198" s="453"/>
      <c r="IKK198" s="453"/>
      <c r="IKL198" s="453"/>
      <c r="IKM198" s="453"/>
      <c r="IKN198" s="453"/>
      <c r="IKO198" s="453"/>
      <c r="IKP198" s="453"/>
      <c r="IKQ198" s="453"/>
      <c r="IKR198" s="453"/>
      <c r="IKS198" s="453"/>
      <c r="IKT198" s="453"/>
      <c r="IKU198" s="453"/>
      <c r="IKV198" s="453"/>
      <c r="IKW198" s="453"/>
      <c r="IKX198" s="453"/>
      <c r="IKY198" s="453"/>
      <c r="IKZ198" s="453"/>
      <c r="ILA198" s="453"/>
      <c r="ILB198" s="453"/>
      <c r="ILC198" s="453"/>
      <c r="ILD198" s="453"/>
      <c r="ILE198" s="453"/>
      <c r="ILF198" s="453"/>
      <c r="ILG198" s="453"/>
      <c r="ILH198" s="453"/>
      <c r="ILI198" s="453"/>
      <c r="ILJ198" s="453"/>
      <c r="ILK198" s="453"/>
      <c r="ILL198" s="453"/>
      <c r="ILM198" s="453"/>
      <c r="ILN198" s="453"/>
      <c r="ILO198" s="453"/>
      <c r="ILP198" s="453"/>
      <c r="ILQ198" s="453"/>
      <c r="ILR198" s="453"/>
      <c r="ILS198" s="453"/>
      <c r="ILT198" s="453"/>
      <c r="ILU198" s="453"/>
      <c r="ILV198" s="453"/>
      <c r="ILW198" s="453"/>
      <c r="ILX198" s="453"/>
      <c r="ILY198" s="453"/>
      <c r="ILZ198" s="453"/>
      <c r="IMA198" s="453"/>
      <c r="IMB198" s="453"/>
      <c r="IMC198" s="453"/>
      <c r="IMD198" s="453"/>
      <c r="IME198" s="453"/>
      <c r="IMF198" s="453"/>
      <c r="IMG198" s="453"/>
      <c r="IMH198" s="453"/>
      <c r="IMI198" s="453"/>
      <c r="IMJ198" s="453"/>
      <c r="IMK198" s="453"/>
      <c r="IML198" s="453"/>
      <c r="IMM198" s="453"/>
      <c r="IMN198" s="453"/>
      <c r="IMO198" s="453"/>
      <c r="IMP198" s="453"/>
      <c r="IMQ198" s="453"/>
      <c r="IMR198" s="453"/>
      <c r="IMS198" s="453"/>
      <c r="IMT198" s="453"/>
      <c r="IMU198" s="453"/>
      <c r="IMV198" s="453"/>
      <c r="IMW198" s="453"/>
      <c r="IMX198" s="453"/>
      <c r="IMY198" s="453"/>
      <c r="IMZ198" s="453"/>
      <c r="INA198" s="453"/>
      <c r="INB198" s="453"/>
      <c r="INC198" s="453"/>
      <c r="IND198" s="453"/>
      <c r="INE198" s="453"/>
      <c r="INF198" s="453"/>
      <c r="ING198" s="453"/>
      <c r="INH198" s="453"/>
      <c r="INI198" s="453"/>
      <c r="INJ198" s="453"/>
      <c r="INK198" s="453"/>
      <c r="INL198" s="453"/>
      <c r="INM198" s="453"/>
      <c r="INN198" s="453"/>
      <c r="INO198" s="453"/>
      <c r="INP198" s="453"/>
      <c r="INQ198" s="453"/>
      <c r="INR198" s="453"/>
      <c r="INS198" s="453"/>
      <c r="INT198" s="453"/>
      <c r="INU198" s="453"/>
      <c r="INV198" s="453"/>
      <c r="INW198" s="453"/>
      <c r="INX198" s="453"/>
      <c r="INY198" s="453"/>
      <c r="INZ198" s="453"/>
      <c r="IOA198" s="453"/>
      <c r="IOB198" s="453"/>
      <c r="IOC198" s="453"/>
      <c r="IOD198" s="453"/>
      <c r="IOE198" s="453"/>
      <c r="IOF198" s="453"/>
      <c r="IOG198" s="453"/>
      <c r="IOH198" s="453"/>
      <c r="IOI198" s="453"/>
      <c r="IOJ198" s="453"/>
      <c r="IOK198" s="453"/>
      <c r="IOL198" s="453"/>
      <c r="IOM198" s="453"/>
      <c r="ION198" s="453"/>
      <c r="IOO198" s="453"/>
      <c r="IOP198" s="453"/>
      <c r="IOQ198" s="453"/>
      <c r="IOR198" s="453"/>
      <c r="IOS198" s="453"/>
      <c r="IOT198" s="453"/>
      <c r="IOU198" s="453"/>
      <c r="IOV198" s="453"/>
      <c r="IOW198" s="453"/>
      <c r="IOX198" s="453"/>
      <c r="IOY198" s="453"/>
      <c r="IOZ198" s="453"/>
      <c r="IPA198" s="453"/>
      <c r="IPB198" s="453"/>
      <c r="IPC198" s="453"/>
      <c r="IPD198" s="453"/>
      <c r="IPE198" s="453"/>
      <c r="IPF198" s="453"/>
      <c r="IPG198" s="453"/>
      <c r="IPH198" s="453"/>
      <c r="IPI198" s="453"/>
      <c r="IPJ198" s="453"/>
      <c r="IPK198" s="453"/>
      <c r="IPL198" s="453"/>
      <c r="IPM198" s="453"/>
      <c r="IPN198" s="453"/>
      <c r="IPO198" s="453"/>
      <c r="IPP198" s="453"/>
      <c r="IPQ198" s="453"/>
      <c r="IPR198" s="453"/>
      <c r="IPS198" s="453"/>
      <c r="IPT198" s="453"/>
      <c r="IPU198" s="453"/>
      <c r="IPV198" s="453"/>
      <c r="IPW198" s="453"/>
      <c r="IPX198" s="453"/>
      <c r="IPY198" s="453"/>
      <c r="IPZ198" s="453"/>
      <c r="IQA198" s="453"/>
      <c r="IQB198" s="453"/>
      <c r="IQC198" s="453"/>
      <c r="IQD198" s="453"/>
      <c r="IQE198" s="453"/>
      <c r="IQF198" s="453"/>
      <c r="IQG198" s="453"/>
      <c r="IQH198" s="453"/>
      <c r="IQI198" s="453"/>
      <c r="IQJ198" s="453"/>
      <c r="IQK198" s="453"/>
      <c r="IQL198" s="453"/>
      <c r="IQM198" s="453"/>
      <c r="IQN198" s="453"/>
      <c r="IQO198" s="453"/>
      <c r="IQP198" s="453"/>
      <c r="IQQ198" s="453"/>
      <c r="IQR198" s="453"/>
      <c r="IQS198" s="453"/>
      <c r="IQT198" s="453"/>
      <c r="IQU198" s="453"/>
      <c r="IQV198" s="453"/>
      <c r="IQW198" s="453"/>
      <c r="IQX198" s="453"/>
      <c r="IQY198" s="453"/>
      <c r="IQZ198" s="453"/>
      <c r="IRA198" s="453"/>
      <c r="IRB198" s="453"/>
      <c r="IRC198" s="453"/>
      <c r="IRD198" s="453"/>
      <c r="IRE198" s="453"/>
      <c r="IRF198" s="453"/>
      <c r="IRG198" s="453"/>
      <c r="IRH198" s="453"/>
      <c r="IRI198" s="453"/>
      <c r="IRJ198" s="453"/>
      <c r="IRK198" s="453"/>
      <c r="IRL198" s="453"/>
      <c r="IRM198" s="453"/>
      <c r="IRN198" s="453"/>
      <c r="IRO198" s="453"/>
      <c r="IRP198" s="453"/>
      <c r="IRQ198" s="453"/>
      <c r="IRR198" s="453"/>
      <c r="IRS198" s="453"/>
      <c r="IRT198" s="453"/>
      <c r="IRU198" s="453"/>
      <c r="IRV198" s="453"/>
      <c r="IRW198" s="453"/>
      <c r="IRX198" s="453"/>
      <c r="IRY198" s="453"/>
      <c r="IRZ198" s="453"/>
      <c r="ISA198" s="453"/>
      <c r="ISB198" s="453"/>
      <c r="ISC198" s="453"/>
      <c r="ISD198" s="453"/>
      <c r="ISE198" s="453"/>
      <c r="ISF198" s="453"/>
      <c r="ISG198" s="453"/>
      <c r="ISH198" s="453"/>
      <c r="ISI198" s="453"/>
      <c r="ISJ198" s="453"/>
      <c r="ISK198" s="453"/>
      <c r="ISL198" s="453"/>
      <c r="ISM198" s="453"/>
      <c r="ISN198" s="453"/>
      <c r="ISO198" s="453"/>
      <c r="ISP198" s="453"/>
      <c r="ISQ198" s="453"/>
      <c r="ISR198" s="453"/>
      <c r="ISS198" s="453"/>
      <c r="IST198" s="453"/>
      <c r="ISU198" s="453"/>
      <c r="ISV198" s="453"/>
      <c r="ISW198" s="453"/>
      <c r="ISX198" s="453"/>
      <c r="ISY198" s="453"/>
      <c r="ISZ198" s="453"/>
      <c r="ITA198" s="453"/>
      <c r="ITB198" s="453"/>
      <c r="ITC198" s="453"/>
      <c r="ITD198" s="453"/>
      <c r="ITE198" s="453"/>
      <c r="ITF198" s="453"/>
      <c r="ITG198" s="453"/>
      <c r="ITH198" s="453"/>
      <c r="ITI198" s="453"/>
      <c r="ITJ198" s="453"/>
      <c r="ITK198" s="453"/>
      <c r="ITL198" s="453"/>
      <c r="ITM198" s="453"/>
      <c r="ITN198" s="453"/>
      <c r="ITO198" s="453"/>
      <c r="ITP198" s="453"/>
      <c r="ITQ198" s="453"/>
      <c r="ITR198" s="453"/>
      <c r="ITS198" s="453"/>
      <c r="ITT198" s="453"/>
      <c r="ITU198" s="453"/>
      <c r="ITV198" s="453"/>
      <c r="ITW198" s="453"/>
      <c r="ITX198" s="453"/>
      <c r="ITY198" s="453"/>
      <c r="ITZ198" s="453"/>
      <c r="IUA198" s="453"/>
      <c r="IUB198" s="453"/>
      <c r="IUC198" s="453"/>
      <c r="IUD198" s="453"/>
      <c r="IUE198" s="453"/>
      <c r="IUF198" s="453"/>
      <c r="IUG198" s="453"/>
      <c r="IUH198" s="453"/>
      <c r="IUI198" s="453"/>
      <c r="IUJ198" s="453"/>
      <c r="IUK198" s="453"/>
      <c r="IUL198" s="453"/>
      <c r="IUM198" s="453"/>
      <c r="IUN198" s="453"/>
      <c r="IUO198" s="453"/>
      <c r="IUP198" s="453"/>
      <c r="IUQ198" s="453"/>
      <c r="IUR198" s="453"/>
      <c r="IUS198" s="453"/>
      <c r="IUT198" s="453"/>
      <c r="IUU198" s="453"/>
      <c r="IUV198" s="453"/>
      <c r="IUW198" s="453"/>
      <c r="IUX198" s="453"/>
      <c r="IUY198" s="453"/>
      <c r="IUZ198" s="453"/>
      <c r="IVA198" s="453"/>
      <c r="IVB198" s="453"/>
      <c r="IVC198" s="453"/>
      <c r="IVD198" s="453"/>
      <c r="IVE198" s="453"/>
      <c r="IVF198" s="453"/>
      <c r="IVG198" s="453"/>
      <c r="IVH198" s="453"/>
      <c r="IVI198" s="453"/>
      <c r="IVJ198" s="453"/>
      <c r="IVK198" s="453"/>
      <c r="IVL198" s="453"/>
      <c r="IVM198" s="453"/>
      <c r="IVN198" s="453"/>
      <c r="IVO198" s="453"/>
      <c r="IVP198" s="453"/>
      <c r="IVQ198" s="453"/>
      <c r="IVR198" s="453"/>
      <c r="IVS198" s="453"/>
      <c r="IVT198" s="453"/>
      <c r="IVU198" s="453"/>
      <c r="IVV198" s="453"/>
      <c r="IVW198" s="453"/>
      <c r="IVX198" s="453"/>
      <c r="IVY198" s="453"/>
      <c r="IVZ198" s="453"/>
      <c r="IWA198" s="453"/>
      <c r="IWB198" s="453"/>
      <c r="IWC198" s="453"/>
      <c r="IWD198" s="453"/>
      <c r="IWE198" s="453"/>
      <c r="IWF198" s="453"/>
      <c r="IWG198" s="453"/>
      <c r="IWH198" s="453"/>
      <c r="IWI198" s="453"/>
      <c r="IWJ198" s="453"/>
      <c r="IWK198" s="453"/>
      <c r="IWL198" s="453"/>
      <c r="IWM198" s="453"/>
      <c r="IWN198" s="453"/>
      <c r="IWO198" s="453"/>
      <c r="IWP198" s="453"/>
      <c r="IWQ198" s="453"/>
      <c r="IWR198" s="453"/>
      <c r="IWS198" s="453"/>
      <c r="IWT198" s="453"/>
      <c r="IWU198" s="453"/>
      <c r="IWV198" s="453"/>
      <c r="IWW198" s="453"/>
      <c r="IWX198" s="453"/>
      <c r="IWY198" s="453"/>
      <c r="IWZ198" s="453"/>
      <c r="IXA198" s="453"/>
      <c r="IXB198" s="453"/>
      <c r="IXC198" s="453"/>
      <c r="IXD198" s="453"/>
      <c r="IXE198" s="453"/>
      <c r="IXF198" s="453"/>
      <c r="IXG198" s="453"/>
      <c r="IXH198" s="453"/>
      <c r="IXI198" s="453"/>
      <c r="IXJ198" s="453"/>
      <c r="IXK198" s="453"/>
      <c r="IXL198" s="453"/>
      <c r="IXM198" s="453"/>
      <c r="IXN198" s="453"/>
      <c r="IXO198" s="453"/>
      <c r="IXP198" s="453"/>
      <c r="IXQ198" s="453"/>
      <c r="IXR198" s="453"/>
      <c r="IXS198" s="453"/>
      <c r="IXT198" s="453"/>
      <c r="IXU198" s="453"/>
      <c r="IXV198" s="453"/>
      <c r="IXW198" s="453"/>
      <c r="IXX198" s="453"/>
      <c r="IXY198" s="453"/>
      <c r="IXZ198" s="453"/>
      <c r="IYA198" s="453"/>
      <c r="IYB198" s="453"/>
      <c r="IYC198" s="453"/>
      <c r="IYD198" s="453"/>
      <c r="IYE198" s="453"/>
      <c r="IYF198" s="453"/>
      <c r="IYG198" s="453"/>
      <c r="IYH198" s="453"/>
      <c r="IYI198" s="453"/>
      <c r="IYJ198" s="453"/>
      <c r="IYK198" s="453"/>
      <c r="IYL198" s="453"/>
      <c r="IYM198" s="453"/>
      <c r="IYN198" s="453"/>
      <c r="IYO198" s="453"/>
      <c r="IYP198" s="453"/>
      <c r="IYQ198" s="453"/>
      <c r="IYR198" s="453"/>
      <c r="IYS198" s="453"/>
      <c r="IYT198" s="453"/>
      <c r="IYU198" s="453"/>
      <c r="IYV198" s="453"/>
      <c r="IYW198" s="453"/>
      <c r="IYX198" s="453"/>
      <c r="IYY198" s="453"/>
      <c r="IYZ198" s="453"/>
      <c r="IZA198" s="453"/>
      <c r="IZB198" s="453"/>
      <c r="IZC198" s="453"/>
      <c r="IZD198" s="453"/>
      <c r="IZE198" s="453"/>
      <c r="IZF198" s="453"/>
      <c r="IZG198" s="453"/>
      <c r="IZH198" s="453"/>
      <c r="IZI198" s="453"/>
      <c r="IZJ198" s="453"/>
      <c r="IZK198" s="453"/>
      <c r="IZL198" s="453"/>
      <c r="IZM198" s="453"/>
      <c r="IZN198" s="453"/>
      <c r="IZO198" s="453"/>
      <c r="IZP198" s="453"/>
      <c r="IZQ198" s="453"/>
      <c r="IZR198" s="453"/>
      <c r="IZS198" s="453"/>
      <c r="IZT198" s="453"/>
      <c r="IZU198" s="453"/>
      <c r="IZV198" s="453"/>
      <c r="IZW198" s="453"/>
      <c r="IZX198" s="453"/>
      <c r="IZY198" s="453"/>
      <c r="IZZ198" s="453"/>
      <c r="JAA198" s="453"/>
      <c r="JAB198" s="453"/>
      <c r="JAC198" s="453"/>
      <c r="JAD198" s="453"/>
      <c r="JAE198" s="453"/>
      <c r="JAF198" s="453"/>
      <c r="JAG198" s="453"/>
      <c r="JAH198" s="453"/>
      <c r="JAI198" s="453"/>
      <c r="JAJ198" s="453"/>
      <c r="JAK198" s="453"/>
      <c r="JAL198" s="453"/>
      <c r="JAM198" s="453"/>
      <c r="JAN198" s="453"/>
      <c r="JAO198" s="453"/>
      <c r="JAP198" s="453"/>
      <c r="JAQ198" s="453"/>
      <c r="JAR198" s="453"/>
      <c r="JAS198" s="453"/>
      <c r="JAT198" s="453"/>
      <c r="JAU198" s="453"/>
      <c r="JAV198" s="453"/>
      <c r="JAW198" s="453"/>
      <c r="JAX198" s="453"/>
      <c r="JAY198" s="453"/>
      <c r="JAZ198" s="453"/>
      <c r="JBA198" s="453"/>
      <c r="JBB198" s="453"/>
      <c r="JBC198" s="453"/>
      <c r="JBD198" s="453"/>
      <c r="JBE198" s="453"/>
      <c r="JBF198" s="453"/>
      <c r="JBG198" s="453"/>
      <c r="JBH198" s="453"/>
      <c r="JBI198" s="453"/>
      <c r="JBJ198" s="453"/>
      <c r="JBK198" s="453"/>
      <c r="JBL198" s="453"/>
      <c r="JBM198" s="453"/>
      <c r="JBN198" s="453"/>
      <c r="JBO198" s="453"/>
      <c r="JBP198" s="453"/>
      <c r="JBQ198" s="453"/>
      <c r="JBR198" s="453"/>
      <c r="JBS198" s="453"/>
      <c r="JBT198" s="453"/>
      <c r="JBU198" s="453"/>
      <c r="JBV198" s="453"/>
      <c r="JBW198" s="453"/>
      <c r="JBX198" s="453"/>
      <c r="JBY198" s="453"/>
      <c r="JBZ198" s="453"/>
      <c r="JCA198" s="453"/>
      <c r="JCB198" s="453"/>
      <c r="JCC198" s="453"/>
      <c r="JCD198" s="453"/>
      <c r="JCE198" s="453"/>
      <c r="JCF198" s="453"/>
      <c r="JCG198" s="453"/>
      <c r="JCH198" s="453"/>
      <c r="JCI198" s="453"/>
      <c r="JCJ198" s="453"/>
      <c r="JCK198" s="453"/>
      <c r="JCL198" s="453"/>
      <c r="JCM198" s="453"/>
      <c r="JCN198" s="453"/>
      <c r="JCO198" s="453"/>
      <c r="JCP198" s="453"/>
      <c r="JCQ198" s="453"/>
      <c r="JCR198" s="453"/>
      <c r="JCS198" s="453"/>
      <c r="JCT198" s="453"/>
      <c r="JCU198" s="453"/>
      <c r="JCV198" s="453"/>
      <c r="JCW198" s="453"/>
      <c r="JCX198" s="453"/>
      <c r="JCY198" s="453"/>
      <c r="JCZ198" s="453"/>
      <c r="JDA198" s="453"/>
      <c r="JDB198" s="453"/>
      <c r="JDC198" s="453"/>
      <c r="JDD198" s="453"/>
      <c r="JDE198" s="453"/>
      <c r="JDF198" s="453"/>
      <c r="JDG198" s="453"/>
      <c r="JDH198" s="453"/>
      <c r="JDI198" s="453"/>
      <c r="JDJ198" s="453"/>
      <c r="JDK198" s="453"/>
      <c r="JDL198" s="453"/>
      <c r="JDM198" s="453"/>
      <c r="JDN198" s="453"/>
      <c r="JDO198" s="453"/>
      <c r="JDP198" s="453"/>
      <c r="JDQ198" s="453"/>
      <c r="JDR198" s="453"/>
      <c r="JDS198" s="453"/>
      <c r="JDT198" s="453"/>
      <c r="JDU198" s="453"/>
      <c r="JDV198" s="453"/>
      <c r="JDW198" s="453"/>
      <c r="JDX198" s="453"/>
      <c r="JDY198" s="453"/>
      <c r="JDZ198" s="453"/>
      <c r="JEA198" s="453"/>
      <c r="JEB198" s="453"/>
      <c r="JEC198" s="453"/>
      <c r="JED198" s="453"/>
      <c r="JEE198" s="453"/>
      <c r="JEF198" s="453"/>
      <c r="JEG198" s="453"/>
      <c r="JEH198" s="453"/>
      <c r="JEI198" s="453"/>
      <c r="JEJ198" s="453"/>
      <c r="JEK198" s="453"/>
      <c r="JEL198" s="453"/>
      <c r="JEM198" s="453"/>
      <c r="JEN198" s="453"/>
      <c r="JEO198" s="453"/>
      <c r="JEP198" s="453"/>
      <c r="JEQ198" s="453"/>
      <c r="JER198" s="453"/>
      <c r="JES198" s="453"/>
      <c r="JET198" s="453"/>
      <c r="JEU198" s="453"/>
      <c r="JEV198" s="453"/>
      <c r="JEW198" s="453"/>
      <c r="JEX198" s="453"/>
      <c r="JEY198" s="453"/>
      <c r="JEZ198" s="453"/>
      <c r="JFA198" s="453"/>
      <c r="JFB198" s="453"/>
      <c r="JFC198" s="453"/>
      <c r="JFD198" s="453"/>
      <c r="JFE198" s="453"/>
      <c r="JFF198" s="453"/>
      <c r="JFG198" s="453"/>
      <c r="JFH198" s="453"/>
      <c r="JFI198" s="453"/>
      <c r="JFJ198" s="453"/>
      <c r="JFK198" s="453"/>
      <c r="JFL198" s="453"/>
      <c r="JFM198" s="453"/>
      <c r="JFN198" s="453"/>
      <c r="JFO198" s="453"/>
      <c r="JFP198" s="453"/>
      <c r="JFQ198" s="453"/>
      <c r="JFR198" s="453"/>
      <c r="JFS198" s="453"/>
      <c r="JFT198" s="453"/>
      <c r="JFU198" s="453"/>
      <c r="JFV198" s="453"/>
      <c r="JFW198" s="453"/>
      <c r="JFX198" s="453"/>
      <c r="JFY198" s="453"/>
      <c r="JFZ198" s="453"/>
      <c r="JGA198" s="453"/>
      <c r="JGB198" s="453"/>
      <c r="JGC198" s="453"/>
      <c r="JGD198" s="453"/>
      <c r="JGE198" s="453"/>
      <c r="JGF198" s="453"/>
      <c r="JGG198" s="453"/>
      <c r="JGH198" s="453"/>
      <c r="JGI198" s="453"/>
      <c r="JGJ198" s="453"/>
      <c r="JGK198" s="453"/>
      <c r="JGL198" s="453"/>
      <c r="JGM198" s="453"/>
      <c r="JGN198" s="453"/>
      <c r="JGO198" s="453"/>
      <c r="JGP198" s="453"/>
      <c r="JGQ198" s="453"/>
      <c r="JGR198" s="453"/>
      <c r="JGS198" s="453"/>
      <c r="JGT198" s="453"/>
      <c r="JGU198" s="453"/>
      <c r="JGV198" s="453"/>
      <c r="JGW198" s="453"/>
      <c r="JGX198" s="453"/>
      <c r="JGY198" s="453"/>
      <c r="JGZ198" s="453"/>
      <c r="JHA198" s="453"/>
      <c r="JHB198" s="453"/>
      <c r="JHC198" s="453"/>
      <c r="JHD198" s="453"/>
      <c r="JHE198" s="453"/>
      <c r="JHF198" s="453"/>
      <c r="JHG198" s="453"/>
      <c r="JHH198" s="453"/>
      <c r="JHI198" s="453"/>
      <c r="JHJ198" s="453"/>
      <c r="JHK198" s="453"/>
      <c r="JHL198" s="453"/>
      <c r="JHM198" s="453"/>
      <c r="JHN198" s="453"/>
      <c r="JHO198" s="453"/>
      <c r="JHP198" s="453"/>
      <c r="JHQ198" s="453"/>
      <c r="JHR198" s="453"/>
      <c r="JHS198" s="453"/>
      <c r="JHT198" s="453"/>
      <c r="JHU198" s="453"/>
      <c r="JHV198" s="453"/>
      <c r="JHW198" s="453"/>
      <c r="JHX198" s="453"/>
      <c r="JHY198" s="453"/>
      <c r="JHZ198" s="453"/>
      <c r="JIA198" s="453"/>
      <c r="JIB198" s="453"/>
      <c r="JIC198" s="453"/>
      <c r="JID198" s="453"/>
      <c r="JIE198" s="453"/>
      <c r="JIF198" s="453"/>
      <c r="JIG198" s="453"/>
      <c r="JIH198" s="453"/>
      <c r="JII198" s="453"/>
      <c r="JIJ198" s="453"/>
      <c r="JIK198" s="453"/>
      <c r="JIL198" s="453"/>
      <c r="JIM198" s="453"/>
      <c r="JIN198" s="453"/>
      <c r="JIO198" s="453"/>
      <c r="JIP198" s="453"/>
      <c r="JIQ198" s="453"/>
      <c r="JIR198" s="453"/>
      <c r="JIS198" s="453"/>
      <c r="JIT198" s="453"/>
      <c r="JIU198" s="453"/>
      <c r="JIV198" s="453"/>
      <c r="JIW198" s="453"/>
      <c r="JIX198" s="453"/>
      <c r="JIY198" s="453"/>
      <c r="JIZ198" s="453"/>
      <c r="JJA198" s="453"/>
      <c r="JJB198" s="453"/>
      <c r="JJC198" s="453"/>
      <c r="JJD198" s="453"/>
      <c r="JJE198" s="453"/>
      <c r="JJF198" s="453"/>
      <c r="JJG198" s="453"/>
      <c r="JJH198" s="453"/>
      <c r="JJI198" s="453"/>
      <c r="JJJ198" s="453"/>
      <c r="JJK198" s="453"/>
      <c r="JJL198" s="453"/>
      <c r="JJM198" s="453"/>
      <c r="JJN198" s="453"/>
      <c r="JJO198" s="453"/>
      <c r="JJP198" s="453"/>
      <c r="JJQ198" s="453"/>
      <c r="JJR198" s="453"/>
      <c r="JJS198" s="453"/>
      <c r="JJT198" s="453"/>
      <c r="JJU198" s="453"/>
      <c r="JJV198" s="453"/>
      <c r="JJW198" s="453"/>
      <c r="JJX198" s="453"/>
      <c r="JJY198" s="453"/>
      <c r="JJZ198" s="453"/>
      <c r="JKA198" s="453"/>
      <c r="JKB198" s="453"/>
      <c r="JKC198" s="453"/>
      <c r="JKD198" s="453"/>
      <c r="JKE198" s="453"/>
      <c r="JKF198" s="453"/>
      <c r="JKG198" s="453"/>
      <c r="JKH198" s="453"/>
      <c r="JKI198" s="453"/>
      <c r="JKJ198" s="453"/>
      <c r="JKK198" s="453"/>
      <c r="JKL198" s="453"/>
      <c r="JKM198" s="453"/>
      <c r="JKN198" s="453"/>
      <c r="JKO198" s="453"/>
      <c r="JKP198" s="453"/>
      <c r="JKQ198" s="453"/>
      <c r="JKR198" s="453"/>
      <c r="JKS198" s="453"/>
      <c r="JKT198" s="453"/>
      <c r="JKU198" s="453"/>
      <c r="JKV198" s="453"/>
      <c r="JKW198" s="453"/>
      <c r="JKX198" s="453"/>
      <c r="JKY198" s="453"/>
      <c r="JKZ198" s="453"/>
      <c r="JLA198" s="453"/>
      <c r="JLB198" s="453"/>
      <c r="JLC198" s="453"/>
      <c r="JLD198" s="453"/>
      <c r="JLE198" s="453"/>
      <c r="JLF198" s="453"/>
      <c r="JLG198" s="453"/>
      <c r="JLH198" s="453"/>
      <c r="JLI198" s="453"/>
      <c r="JLJ198" s="453"/>
      <c r="JLK198" s="453"/>
      <c r="JLL198" s="453"/>
      <c r="JLM198" s="453"/>
      <c r="JLN198" s="453"/>
      <c r="JLO198" s="453"/>
      <c r="JLP198" s="453"/>
      <c r="JLQ198" s="453"/>
      <c r="JLR198" s="453"/>
      <c r="JLS198" s="453"/>
      <c r="JLT198" s="453"/>
      <c r="JLU198" s="453"/>
      <c r="JLV198" s="453"/>
      <c r="JLW198" s="453"/>
      <c r="JLX198" s="453"/>
      <c r="JLY198" s="453"/>
      <c r="JLZ198" s="453"/>
      <c r="JMA198" s="453"/>
      <c r="JMB198" s="453"/>
      <c r="JMC198" s="453"/>
      <c r="JMD198" s="453"/>
      <c r="JME198" s="453"/>
      <c r="JMF198" s="453"/>
      <c r="JMG198" s="453"/>
      <c r="JMH198" s="453"/>
      <c r="JMI198" s="453"/>
      <c r="JMJ198" s="453"/>
      <c r="JMK198" s="453"/>
      <c r="JML198" s="453"/>
      <c r="JMM198" s="453"/>
      <c r="JMN198" s="453"/>
      <c r="JMO198" s="453"/>
      <c r="JMP198" s="453"/>
      <c r="JMQ198" s="453"/>
      <c r="JMR198" s="453"/>
      <c r="JMS198" s="453"/>
      <c r="JMT198" s="453"/>
      <c r="JMU198" s="453"/>
      <c r="JMV198" s="453"/>
      <c r="JMW198" s="453"/>
      <c r="JMX198" s="453"/>
      <c r="JMY198" s="453"/>
      <c r="JMZ198" s="453"/>
      <c r="JNA198" s="453"/>
      <c r="JNB198" s="453"/>
      <c r="JNC198" s="453"/>
      <c r="JND198" s="453"/>
      <c r="JNE198" s="453"/>
      <c r="JNF198" s="453"/>
      <c r="JNG198" s="453"/>
      <c r="JNH198" s="453"/>
      <c r="JNI198" s="453"/>
      <c r="JNJ198" s="453"/>
      <c r="JNK198" s="453"/>
      <c r="JNL198" s="453"/>
      <c r="JNM198" s="453"/>
      <c r="JNN198" s="453"/>
      <c r="JNO198" s="453"/>
      <c r="JNP198" s="453"/>
      <c r="JNQ198" s="453"/>
      <c r="JNR198" s="453"/>
      <c r="JNS198" s="453"/>
      <c r="JNT198" s="453"/>
      <c r="JNU198" s="453"/>
      <c r="JNV198" s="453"/>
      <c r="JNW198" s="453"/>
      <c r="JNX198" s="453"/>
      <c r="JNY198" s="453"/>
      <c r="JNZ198" s="453"/>
      <c r="JOA198" s="453"/>
      <c r="JOB198" s="453"/>
      <c r="JOC198" s="453"/>
      <c r="JOD198" s="453"/>
      <c r="JOE198" s="453"/>
      <c r="JOF198" s="453"/>
      <c r="JOG198" s="453"/>
      <c r="JOH198" s="453"/>
      <c r="JOI198" s="453"/>
      <c r="JOJ198" s="453"/>
      <c r="JOK198" s="453"/>
      <c r="JOL198" s="453"/>
      <c r="JOM198" s="453"/>
      <c r="JON198" s="453"/>
      <c r="JOO198" s="453"/>
      <c r="JOP198" s="453"/>
      <c r="JOQ198" s="453"/>
      <c r="JOR198" s="453"/>
      <c r="JOS198" s="453"/>
      <c r="JOT198" s="453"/>
      <c r="JOU198" s="453"/>
      <c r="JOV198" s="453"/>
      <c r="JOW198" s="453"/>
      <c r="JOX198" s="453"/>
      <c r="JOY198" s="453"/>
      <c r="JOZ198" s="453"/>
      <c r="JPA198" s="453"/>
      <c r="JPB198" s="453"/>
      <c r="JPC198" s="453"/>
      <c r="JPD198" s="453"/>
      <c r="JPE198" s="453"/>
      <c r="JPF198" s="453"/>
      <c r="JPG198" s="453"/>
      <c r="JPH198" s="453"/>
      <c r="JPI198" s="453"/>
      <c r="JPJ198" s="453"/>
      <c r="JPK198" s="453"/>
      <c r="JPL198" s="453"/>
      <c r="JPM198" s="453"/>
      <c r="JPN198" s="453"/>
      <c r="JPO198" s="453"/>
      <c r="JPP198" s="453"/>
      <c r="JPQ198" s="453"/>
      <c r="JPR198" s="453"/>
      <c r="JPS198" s="453"/>
      <c r="JPT198" s="453"/>
      <c r="JPU198" s="453"/>
      <c r="JPV198" s="453"/>
      <c r="JPW198" s="453"/>
      <c r="JPX198" s="453"/>
      <c r="JPY198" s="453"/>
      <c r="JPZ198" s="453"/>
      <c r="JQA198" s="453"/>
      <c r="JQB198" s="453"/>
      <c r="JQC198" s="453"/>
      <c r="JQD198" s="453"/>
      <c r="JQE198" s="453"/>
      <c r="JQF198" s="453"/>
      <c r="JQG198" s="453"/>
      <c r="JQH198" s="453"/>
      <c r="JQI198" s="453"/>
      <c r="JQJ198" s="453"/>
      <c r="JQK198" s="453"/>
      <c r="JQL198" s="453"/>
      <c r="JQM198" s="453"/>
      <c r="JQN198" s="453"/>
      <c r="JQO198" s="453"/>
      <c r="JQP198" s="453"/>
      <c r="JQQ198" s="453"/>
      <c r="JQR198" s="453"/>
      <c r="JQS198" s="453"/>
      <c r="JQT198" s="453"/>
      <c r="JQU198" s="453"/>
      <c r="JQV198" s="453"/>
      <c r="JQW198" s="453"/>
      <c r="JQX198" s="453"/>
      <c r="JQY198" s="453"/>
      <c r="JQZ198" s="453"/>
      <c r="JRA198" s="453"/>
      <c r="JRB198" s="453"/>
      <c r="JRC198" s="453"/>
      <c r="JRD198" s="453"/>
      <c r="JRE198" s="453"/>
      <c r="JRF198" s="453"/>
      <c r="JRG198" s="453"/>
      <c r="JRH198" s="453"/>
      <c r="JRI198" s="453"/>
      <c r="JRJ198" s="453"/>
      <c r="JRK198" s="453"/>
      <c r="JRL198" s="453"/>
      <c r="JRM198" s="453"/>
      <c r="JRN198" s="453"/>
      <c r="JRO198" s="453"/>
      <c r="JRP198" s="453"/>
      <c r="JRQ198" s="453"/>
      <c r="JRR198" s="453"/>
      <c r="JRS198" s="453"/>
      <c r="JRT198" s="453"/>
      <c r="JRU198" s="453"/>
      <c r="JRV198" s="453"/>
      <c r="JRW198" s="453"/>
      <c r="JRX198" s="453"/>
      <c r="JRY198" s="453"/>
      <c r="JRZ198" s="453"/>
      <c r="JSA198" s="453"/>
      <c r="JSB198" s="453"/>
      <c r="JSC198" s="453"/>
      <c r="JSD198" s="453"/>
      <c r="JSE198" s="453"/>
      <c r="JSF198" s="453"/>
      <c r="JSG198" s="453"/>
      <c r="JSH198" s="453"/>
      <c r="JSI198" s="453"/>
      <c r="JSJ198" s="453"/>
      <c r="JSK198" s="453"/>
      <c r="JSL198" s="453"/>
      <c r="JSM198" s="453"/>
      <c r="JSN198" s="453"/>
      <c r="JSO198" s="453"/>
      <c r="JSP198" s="453"/>
      <c r="JSQ198" s="453"/>
      <c r="JSR198" s="453"/>
      <c r="JSS198" s="453"/>
      <c r="JST198" s="453"/>
      <c r="JSU198" s="453"/>
      <c r="JSV198" s="453"/>
      <c r="JSW198" s="453"/>
      <c r="JSX198" s="453"/>
      <c r="JSY198" s="453"/>
      <c r="JSZ198" s="453"/>
      <c r="JTA198" s="453"/>
      <c r="JTB198" s="453"/>
      <c r="JTC198" s="453"/>
      <c r="JTD198" s="453"/>
      <c r="JTE198" s="453"/>
      <c r="JTF198" s="453"/>
      <c r="JTG198" s="453"/>
      <c r="JTH198" s="453"/>
      <c r="JTI198" s="453"/>
      <c r="JTJ198" s="453"/>
      <c r="JTK198" s="453"/>
      <c r="JTL198" s="453"/>
      <c r="JTM198" s="453"/>
      <c r="JTN198" s="453"/>
      <c r="JTO198" s="453"/>
      <c r="JTP198" s="453"/>
      <c r="JTQ198" s="453"/>
      <c r="JTR198" s="453"/>
      <c r="JTS198" s="453"/>
      <c r="JTT198" s="453"/>
      <c r="JTU198" s="453"/>
      <c r="JTV198" s="453"/>
      <c r="JTW198" s="453"/>
      <c r="JTX198" s="453"/>
      <c r="JTY198" s="453"/>
      <c r="JTZ198" s="453"/>
      <c r="JUA198" s="453"/>
      <c r="JUB198" s="453"/>
      <c r="JUC198" s="453"/>
      <c r="JUD198" s="453"/>
      <c r="JUE198" s="453"/>
      <c r="JUF198" s="453"/>
      <c r="JUG198" s="453"/>
      <c r="JUH198" s="453"/>
      <c r="JUI198" s="453"/>
      <c r="JUJ198" s="453"/>
      <c r="JUK198" s="453"/>
      <c r="JUL198" s="453"/>
      <c r="JUM198" s="453"/>
      <c r="JUN198" s="453"/>
      <c r="JUO198" s="453"/>
      <c r="JUP198" s="453"/>
      <c r="JUQ198" s="453"/>
      <c r="JUR198" s="453"/>
      <c r="JUS198" s="453"/>
      <c r="JUT198" s="453"/>
      <c r="JUU198" s="453"/>
      <c r="JUV198" s="453"/>
      <c r="JUW198" s="453"/>
      <c r="JUX198" s="453"/>
      <c r="JUY198" s="453"/>
      <c r="JUZ198" s="453"/>
      <c r="JVA198" s="453"/>
      <c r="JVB198" s="453"/>
      <c r="JVC198" s="453"/>
      <c r="JVD198" s="453"/>
      <c r="JVE198" s="453"/>
      <c r="JVF198" s="453"/>
      <c r="JVG198" s="453"/>
      <c r="JVH198" s="453"/>
      <c r="JVI198" s="453"/>
      <c r="JVJ198" s="453"/>
      <c r="JVK198" s="453"/>
      <c r="JVL198" s="453"/>
      <c r="JVM198" s="453"/>
      <c r="JVN198" s="453"/>
      <c r="JVO198" s="453"/>
      <c r="JVP198" s="453"/>
      <c r="JVQ198" s="453"/>
      <c r="JVR198" s="453"/>
      <c r="JVS198" s="453"/>
      <c r="JVT198" s="453"/>
      <c r="JVU198" s="453"/>
      <c r="JVV198" s="453"/>
      <c r="JVW198" s="453"/>
      <c r="JVX198" s="453"/>
      <c r="JVY198" s="453"/>
      <c r="JVZ198" s="453"/>
      <c r="JWA198" s="453"/>
      <c r="JWB198" s="453"/>
      <c r="JWC198" s="453"/>
      <c r="JWD198" s="453"/>
      <c r="JWE198" s="453"/>
      <c r="JWF198" s="453"/>
      <c r="JWG198" s="453"/>
      <c r="JWH198" s="453"/>
      <c r="JWI198" s="453"/>
      <c r="JWJ198" s="453"/>
      <c r="JWK198" s="453"/>
      <c r="JWL198" s="453"/>
      <c r="JWM198" s="453"/>
      <c r="JWN198" s="453"/>
      <c r="JWO198" s="453"/>
      <c r="JWP198" s="453"/>
      <c r="JWQ198" s="453"/>
      <c r="JWR198" s="453"/>
      <c r="JWS198" s="453"/>
      <c r="JWT198" s="453"/>
      <c r="JWU198" s="453"/>
      <c r="JWV198" s="453"/>
      <c r="JWW198" s="453"/>
      <c r="JWX198" s="453"/>
      <c r="JWY198" s="453"/>
      <c r="JWZ198" s="453"/>
      <c r="JXA198" s="453"/>
      <c r="JXB198" s="453"/>
      <c r="JXC198" s="453"/>
      <c r="JXD198" s="453"/>
      <c r="JXE198" s="453"/>
      <c r="JXF198" s="453"/>
      <c r="JXG198" s="453"/>
      <c r="JXH198" s="453"/>
      <c r="JXI198" s="453"/>
      <c r="JXJ198" s="453"/>
      <c r="JXK198" s="453"/>
      <c r="JXL198" s="453"/>
      <c r="JXM198" s="453"/>
      <c r="JXN198" s="453"/>
      <c r="JXO198" s="453"/>
      <c r="JXP198" s="453"/>
      <c r="JXQ198" s="453"/>
      <c r="JXR198" s="453"/>
      <c r="JXS198" s="453"/>
      <c r="JXT198" s="453"/>
      <c r="JXU198" s="453"/>
      <c r="JXV198" s="453"/>
      <c r="JXW198" s="453"/>
      <c r="JXX198" s="453"/>
      <c r="JXY198" s="453"/>
      <c r="JXZ198" s="453"/>
      <c r="JYA198" s="453"/>
      <c r="JYB198" s="453"/>
      <c r="JYC198" s="453"/>
      <c r="JYD198" s="453"/>
      <c r="JYE198" s="453"/>
      <c r="JYF198" s="453"/>
      <c r="JYG198" s="453"/>
      <c r="JYH198" s="453"/>
      <c r="JYI198" s="453"/>
      <c r="JYJ198" s="453"/>
      <c r="JYK198" s="453"/>
      <c r="JYL198" s="453"/>
      <c r="JYM198" s="453"/>
      <c r="JYN198" s="453"/>
      <c r="JYO198" s="453"/>
      <c r="JYP198" s="453"/>
      <c r="JYQ198" s="453"/>
      <c r="JYR198" s="453"/>
      <c r="JYS198" s="453"/>
      <c r="JYT198" s="453"/>
      <c r="JYU198" s="453"/>
      <c r="JYV198" s="453"/>
      <c r="JYW198" s="453"/>
      <c r="JYX198" s="453"/>
      <c r="JYY198" s="453"/>
      <c r="JYZ198" s="453"/>
      <c r="JZA198" s="453"/>
      <c r="JZB198" s="453"/>
      <c r="JZC198" s="453"/>
      <c r="JZD198" s="453"/>
      <c r="JZE198" s="453"/>
      <c r="JZF198" s="453"/>
      <c r="JZG198" s="453"/>
      <c r="JZH198" s="453"/>
      <c r="JZI198" s="453"/>
      <c r="JZJ198" s="453"/>
      <c r="JZK198" s="453"/>
      <c r="JZL198" s="453"/>
      <c r="JZM198" s="453"/>
      <c r="JZN198" s="453"/>
      <c r="JZO198" s="453"/>
      <c r="JZP198" s="453"/>
      <c r="JZQ198" s="453"/>
      <c r="JZR198" s="453"/>
      <c r="JZS198" s="453"/>
      <c r="JZT198" s="453"/>
      <c r="JZU198" s="453"/>
      <c r="JZV198" s="453"/>
      <c r="JZW198" s="453"/>
      <c r="JZX198" s="453"/>
      <c r="JZY198" s="453"/>
      <c r="JZZ198" s="453"/>
      <c r="KAA198" s="453"/>
      <c r="KAB198" s="453"/>
      <c r="KAC198" s="453"/>
      <c r="KAD198" s="453"/>
      <c r="KAE198" s="453"/>
      <c r="KAF198" s="453"/>
      <c r="KAG198" s="453"/>
      <c r="KAH198" s="453"/>
      <c r="KAI198" s="453"/>
      <c r="KAJ198" s="453"/>
      <c r="KAK198" s="453"/>
      <c r="KAL198" s="453"/>
      <c r="KAM198" s="453"/>
      <c r="KAN198" s="453"/>
      <c r="KAO198" s="453"/>
      <c r="KAP198" s="453"/>
      <c r="KAQ198" s="453"/>
      <c r="KAR198" s="453"/>
      <c r="KAS198" s="453"/>
      <c r="KAT198" s="453"/>
      <c r="KAU198" s="453"/>
      <c r="KAV198" s="453"/>
      <c r="KAW198" s="453"/>
      <c r="KAX198" s="453"/>
      <c r="KAY198" s="453"/>
      <c r="KAZ198" s="453"/>
      <c r="KBA198" s="453"/>
      <c r="KBB198" s="453"/>
      <c r="KBC198" s="453"/>
      <c r="KBD198" s="453"/>
      <c r="KBE198" s="453"/>
      <c r="KBF198" s="453"/>
      <c r="KBG198" s="453"/>
      <c r="KBH198" s="453"/>
      <c r="KBI198" s="453"/>
      <c r="KBJ198" s="453"/>
      <c r="KBK198" s="453"/>
      <c r="KBL198" s="453"/>
      <c r="KBM198" s="453"/>
      <c r="KBN198" s="453"/>
      <c r="KBO198" s="453"/>
      <c r="KBP198" s="453"/>
      <c r="KBQ198" s="453"/>
      <c r="KBR198" s="453"/>
      <c r="KBS198" s="453"/>
      <c r="KBT198" s="453"/>
      <c r="KBU198" s="453"/>
      <c r="KBV198" s="453"/>
      <c r="KBW198" s="453"/>
      <c r="KBX198" s="453"/>
      <c r="KBY198" s="453"/>
      <c r="KBZ198" s="453"/>
      <c r="KCA198" s="453"/>
      <c r="KCB198" s="453"/>
      <c r="KCC198" s="453"/>
      <c r="KCD198" s="453"/>
      <c r="KCE198" s="453"/>
      <c r="KCF198" s="453"/>
      <c r="KCG198" s="453"/>
      <c r="KCH198" s="453"/>
      <c r="KCI198" s="453"/>
      <c r="KCJ198" s="453"/>
      <c r="KCK198" s="453"/>
      <c r="KCL198" s="453"/>
      <c r="KCM198" s="453"/>
      <c r="KCN198" s="453"/>
      <c r="KCO198" s="453"/>
      <c r="KCP198" s="453"/>
      <c r="KCQ198" s="453"/>
      <c r="KCR198" s="453"/>
      <c r="KCS198" s="453"/>
      <c r="KCT198" s="453"/>
      <c r="KCU198" s="453"/>
      <c r="KCV198" s="453"/>
      <c r="KCW198" s="453"/>
      <c r="KCX198" s="453"/>
      <c r="KCY198" s="453"/>
      <c r="KCZ198" s="453"/>
      <c r="KDA198" s="453"/>
      <c r="KDB198" s="453"/>
      <c r="KDC198" s="453"/>
      <c r="KDD198" s="453"/>
      <c r="KDE198" s="453"/>
      <c r="KDF198" s="453"/>
      <c r="KDG198" s="453"/>
      <c r="KDH198" s="453"/>
      <c r="KDI198" s="453"/>
      <c r="KDJ198" s="453"/>
      <c r="KDK198" s="453"/>
      <c r="KDL198" s="453"/>
      <c r="KDM198" s="453"/>
      <c r="KDN198" s="453"/>
      <c r="KDO198" s="453"/>
      <c r="KDP198" s="453"/>
      <c r="KDQ198" s="453"/>
      <c r="KDR198" s="453"/>
      <c r="KDS198" s="453"/>
      <c r="KDT198" s="453"/>
      <c r="KDU198" s="453"/>
      <c r="KDV198" s="453"/>
      <c r="KDW198" s="453"/>
      <c r="KDX198" s="453"/>
      <c r="KDY198" s="453"/>
      <c r="KDZ198" s="453"/>
      <c r="KEA198" s="453"/>
      <c r="KEB198" s="453"/>
      <c r="KEC198" s="453"/>
      <c r="KED198" s="453"/>
      <c r="KEE198" s="453"/>
      <c r="KEF198" s="453"/>
      <c r="KEG198" s="453"/>
      <c r="KEH198" s="453"/>
      <c r="KEI198" s="453"/>
      <c r="KEJ198" s="453"/>
      <c r="KEK198" s="453"/>
      <c r="KEL198" s="453"/>
      <c r="KEM198" s="453"/>
      <c r="KEN198" s="453"/>
      <c r="KEO198" s="453"/>
      <c r="KEP198" s="453"/>
      <c r="KEQ198" s="453"/>
      <c r="KER198" s="453"/>
      <c r="KES198" s="453"/>
      <c r="KET198" s="453"/>
      <c r="KEU198" s="453"/>
      <c r="KEV198" s="453"/>
      <c r="KEW198" s="453"/>
      <c r="KEX198" s="453"/>
      <c r="KEY198" s="453"/>
      <c r="KEZ198" s="453"/>
      <c r="KFA198" s="453"/>
      <c r="KFB198" s="453"/>
      <c r="KFC198" s="453"/>
      <c r="KFD198" s="453"/>
      <c r="KFE198" s="453"/>
      <c r="KFF198" s="453"/>
      <c r="KFG198" s="453"/>
      <c r="KFH198" s="453"/>
      <c r="KFI198" s="453"/>
      <c r="KFJ198" s="453"/>
      <c r="KFK198" s="453"/>
      <c r="KFL198" s="453"/>
      <c r="KFM198" s="453"/>
      <c r="KFN198" s="453"/>
      <c r="KFO198" s="453"/>
      <c r="KFP198" s="453"/>
      <c r="KFQ198" s="453"/>
      <c r="KFR198" s="453"/>
      <c r="KFS198" s="453"/>
      <c r="KFT198" s="453"/>
      <c r="KFU198" s="453"/>
      <c r="KFV198" s="453"/>
      <c r="KFW198" s="453"/>
      <c r="KFX198" s="453"/>
      <c r="KFY198" s="453"/>
      <c r="KFZ198" s="453"/>
      <c r="KGA198" s="453"/>
      <c r="KGB198" s="453"/>
      <c r="KGC198" s="453"/>
      <c r="KGD198" s="453"/>
      <c r="KGE198" s="453"/>
      <c r="KGF198" s="453"/>
      <c r="KGG198" s="453"/>
      <c r="KGH198" s="453"/>
      <c r="KGI198" s="453"/>
      <c r="KGJ198" s="453"/>
      <c r="KGK198" s="453"/>
      <c r="KGL198" s="453"/>
      <c r="KGM198" s="453"/>
      <c r="KGN198" s="453"/>
      <c r="KGO198" s="453"/>
      <c r="KGP198" s="453"/>
      <c r="KGQ198" s="453"/>
      <c r="KGR198" s="453"/>
      <c r="KGS198" s="453"/>
      <c r="KGT198" s="453"/>
      <c r="KGU198" s="453"/>
      <c r="KGV198" s="453"/>
      <c r="KGW198" s="453"/>
      <c r="KGX198" s="453"/>
      <c r="KGY198" s="453"/>
      <c r="KGZ198" s="453"/>
      <c r="KHA198" s="453"/>
      <c r="KHB198" s="453"/>
      <c r="KHC198" s="453"/>
      <c r="KHD198" s="453"/>
      <c r="KHE198" s="453"/>
      <c r="KHF198" s="453"/>
      <c r="KHG198" s="453"/>
      <c r="KHH198" s="453"/>
      <c r="KHI198" s="453"/>
      <c r="KHJ198" s="453"/>
      <c r="KHK198" s="453"/>
      <c r="KHL198" s="453"/>
      <c r="KHM198" s="453"/>
      <c r="KHN198" s="453"/>
      <c r="KHO198" s="453"/>
      <c r="KHP198" s="453"/>
      <c r="KHQ198" s="453"/>
      <c r="KHR198" s="453"/>
      <c r="KHS198" s="453"/>
      <c r="KHT198" s="453"/>
      <c r="KHU198" s="453"/>
      <c r="KHV198" s="453"/>
      <c r="KHW198" s="453"/>
      <c r="KHX198" s="453"/>
      <c r="KHY198" s="453"/>
      <c r="KHZ198" s="453"/>
      <c r="KIA198" s="453"/>
      <c r="KIB198" s="453"/>
      <c r="KIC198" s="453"/>
      <c r="KID198" s="453"/>
      <c r="KIE198" s="453"/>
      <c r="KIF198" s="453"/>
      <c r="KIG198" s="453"/>
      <c r="KIH198" s="453"/>
      <c r="KII198" s="453"/>
      <c r="KIJ198" s="453"/>
      <c r="KIK198" s="453"/>
      <c r="KIL198" s="453"/>
      <c r="KIM198" s="453"/>
      <c r="KIN198" s="453"/>
      <c r="KIO198" s="453"/>
      <c r="KIP198" s="453"/>
      <c r="KIQ198" s="453"/>
      <c r="KIR198" s="453"/>
      <c r="KIS198" s="453"/>
      <c r="KIT198" s="453"/>
      <c r="KIU198" s="453"/>
      <c r="KIV198" s="453"/>
      <c r="KIW198" s="453"/>
      <c r="KIX198" s="453"/>
      <c r="KIY198" s="453"/>
      <c r="KIZ198" s="453"/>
      <c r="KJA198" s="453"/>
      <c r="KJB198" s="453"/>
      <c r="KJC198" s="453"/>
      <c r="KJD198" s="453"/>
      <c r="KJE198" s="453"/>
      <c r="KJF198" s="453"/>
      <c r="KJG198" s="453"/>
      <c r="KJH198" s="453"/>
      <c r="KJI198" s="453"/>
      <c r="KJJ198" s="453"/>
      <c r="KJK198" s="453"/>
      <c r="KJL198" s="453"/>
      <c r="KJM198" s="453"/>
      <c r="KJN198" s="453"/>
      <c r="KJO198" s="453"/>
      <c r="KJP198" s="453"/>
      <c r="KJQ198" s="453"/>
      <c r="KJR198" s="453"/>
      <c r="KJS198" s="453"/>
      <c r="KJT198" s="453"/>
      <c r="KJU198" s="453"/>
      <c r="KJV198" s="453"/>
      <c r="KJW198" s="453"/>
      <c r="KJX198" s="453"/>
      <c r="KJY198" s="453"/>
      <c r="KJZ198" s="453"/>
      <c r="KKA198" s="453"/>
      <c r="KKB198" s="453"/>
      <c r="KKC198" s="453"/>
      <c r="KKD198" s="453"/>
      <c r="KKE198" s="453"/>
      <c r="KKF198" s="453"/>
      <c r="KKG198" s="453"/>
      <c r="KKH198" s="453"/>
      <c r="KKI198" s="453"/>
      <c r="KKJ198" s="453"/>
      <c r="KKK198" s="453"/>
      <c r="KKL198" s="453"/>
      <c r="KKM198" s="453"/>
      <c r="KKN198" s="453"/>
      <c r="KKO198" s="453"/>
      <c r="KKP198" s="453"/>
      <c r="KKQ198" s="453"/>
      <c r="KKR198" s="453"/>
      <c r="KKS198" s="453"/>
      <c r="KKT198" s="453"/>
      <c r="KKU198" s="453"/>
      <c r="KKV198" s="453"/>
      <c r="KKW198" s="453"/>
      <c r="KKX198" s="453"/>
      <c r="KKY198" s="453"/>
      <c r="KKZ198" s="453"/>
      <c r="KLA198" s="453"/>
      <c r="KLB198" s="453"/>
      <c r="KLC198" s="453"/>
      <c r="KLD198" s="453"/>
      <c r="KLE198" s="453"/>
      <c r="KLF198" s="453"/>
      <c r="KLG198" s="453"/>
      <c r="KLH198" s="453"/>
      <c r="KLI198" s="453"/>
      <c r="KLJ198" s="453"/>
      <c r="KLK198" s="453"/>
      <c r="KLL198" s="453"/>
      <c r="KLM198" s="453"/>
      <c r="KLN198" s="453"/>
      <c r="KLO198" s="453"/>
      <c r="KLP198" s="453"/>
      <c r="KLQ198" s="453"/>
      <c r="KLR198" s="453"/>
      <c r="KLS198" s="453"/>
      <c r="KLT198" s="453"/>
      <c r="KLU198" s="453"/>
      <c r="KLV198" s="453"/>
      <c r="KLW198" s="453"/>
      <c r="KLX198" s="453"/>
      <c r="KLY198" s="453"/>
      <c r="KLZ198" s="453"/>
      <c r="KMA198" s="453"/>
      <c r="KMB198" s="453"/>
      <c r="KMC198" s="453"/>
      <c r="KMD198" s="453"/>
      <c r="KME198" s="453"/>
      <c r="KMF198" s="453"/>
      <c r="KMG198" s="453"/>
      <c r="KMH198" s="453"/>
      <c r="KMI198" s="453"/>
      <c r="KMJ198" s="453"/>
      <c r="KMK198" s="453"/>
      <c r="KML198" s="453"/>
      <c r="KMM198" s="453"/>
      <c r="KMN198" s="453"/>
      <c r="KMO198" s="453"/>
      <c r="KMP198" s="453"/>
      <c r="KMQ198" s="453"/>
      <c r="KMR198" s="453"/>
      <c r="KMS198" s="453"/>
      <c r="KMT198" s="453"/>
      <c r="KMU198" s="453"/>
      <c r="KMV198" s="453"/>
      <c r="KMW198" s="453"/>
      <c r="KMX198" s="453"/>
      <c r="KMY198" s="453"/>
      <c r="KMZ198" s="453"/>
      <c r="KNA198" s="453"/>
      <c r="KNB198" s="453"/>
      <c r="KNC198" s="453"/>
      <c r="KND198" s="453"/>
      <c r="KNE198" s="453"/>
      <c r="KNF198" s="453"/>
      <c r="KNG198" s="453"/>
      <c r="KNH198" s="453"/>
      <c r="KNI198" s="453"/>
      <c r="KNJ198" s="453"/>
      <c r="KNK198" s="453"/>
      <c r="KNL198" s="453"/>
      <c r="KNM198" s="453"/>
      <c r="KNN198" s="453"/>
      <c r="KNO198" s="453"/>
      <c r="KNP198" s="453"/>
      <c r="KNQ198" s="453"/>
      <c r="KNR198" s="453"/>
      <c r="KNS198" s="453"/>
      <c r="KNT198" s="453"/>
      <c r="KNU198" s="453"/>
      <c r="KNV198" s="453"/>
      <c r="KNW198" s="453"/>
      <c r="KNX198" s="453"/>
      <c r="KNY198" s="453"/>
      <c r="KNZ198" s="453"/>
      <c r="KOA198" s="453"/>
      <c r="KOB198" s="453"/>
      <c r="KOC198" s="453"/>
      <c r="KOD198" s="453"/>
      <c r="KOE198" s="453"/>
      <c r="KOF198" s="453"/>
      <c r="KOG198" s="453"/>
      <c r="KOH198" s="453"/>
      <c r="KOI198" s="453"/>
      <c r="KOJ198" s="453"/>
      <c r="KOK198" s="453"/>
      <c r="KOL198" s="453"/>
      <c r="KOM198" s="453"/>
      <c r="KON198" s="453"/>
      <c r="KOO198" s="453"/>
      <c r="KOP198" s="453"/>
      <c r="KOQ198" s="453"/>
      <c r="KOR198" s="453"/>
      <c r="KOS198" s="453"/>
      <c r="KOT198" s="453"/>
      <c r="KOU198" s="453"/>
      <c r="KOV198" s="453"/>
      <c r="KOW198" s="453"/>
      <c r="KOX198" s="453"/>
      <c r="KOY198" s="453"/>
      <c r="KOZ198" s="453"/>
      <c r="KPA198" s="453"/>
      <c r="KPB198" s="453"/>
      <c r="KPC198" s="453"/>
      <c r="KPD198" s="453"/>
      <c r="KPE198" s="453"/>
      <c r="KPF198" s="453"/>
      <c r="KPG198" s="453"/>
      <c r="KPH198" s="453"/>
      <c r="KPI198" s="453"/>
      <c r="KPJ198" s="453"/>
      <c r="KPK198" s="453"/>
      <c r="KPL198" s="453"/>
      <c r="KPM198" s="453"/>
      <c r="KPN198" s="453"/>
      <c r="KPO198" s="453"/>
      <c r="KPP198" s="453"/>
      <c r="KPQ198" s="453"/>
      <c r="KPR198" s="453"/>
      <c r="KPS198" s="453"/>
      <c r="KPT198" s="453"/>
      <c r="KPU198" s="453"/>
      <c r="KPV198" s="453"/>
      <c r="KPW198" s="453"/>
      <c r="KPX198" s="453"/>
      <c r="KPY198" s="453"/>
      <c r="KPZ198" s="453"/>
      <c r="KQA198" s="453"/>
      <c r="KQB198" s="453"/>
      <c r="KQC198" s="453"/>
      <c r="KQD198" s="453"/>
      <c r="KQE198" s="453"/>
      <c r="KQF198" s="453"/>
      <c r="KQG198" s="453"/>
      <c r="KQH198" s="453"/>
      <c r="KQI198" s="453"/>
      <c r="KQJ198" s="453"/>
      <c r="KQK198" s="453"/>
      <c r="KQL198" s="453"/>
      <c r="KQM198" s="453"/>
      <c r="KQN198" s="453"/>
      <c r="KQO198" s="453"/>
      <c r="KQP198" s="453"/>
      <c r="KQQ198" s="453"/>
      <c r="KQR198" s="453"/>
      <c r="KQS198" s="453"/>
      <c r="KQT198" s="453"/>
      <c r="KQU198" s="453"/>
      <c r="KQV198" s="453"/>
      <c r="KQW198" s="453"/>
      <c r="KQX198" s="453"/>
      <c r="KQY198" s="453"/>
      <c r="KQZ198" s="453"/>
      <c r="KRA198" s="453"/>
      <c r="KRB198" s="453"/>
      <c r="KRC198" s="453"/>
      <c r="KRD198" s="453"/>
      <c r="KRE198" s="453"/>
      <c r="KRF198" s="453"/>
      <c r="KRG198" s="453"/>
      <c r="KRH198" s="453"/>
      <c r="KRI198" s="453"/>
      <c r="KRJ198" s="453"/>
      <c r="KRK198" s="453"/>
      <c r="KRL198" s="453"/>
      <c r="KRM198" s="453"/>
      <c r="KRN198" s="453"/>
      <c r="KRO198" s="453"/>
      <c r="KRP198" s="453"/>
      <c r="KRQ198" s="453"/>
      <c r="KRR198" s="453"/>
      <c r="KRS198" s="453"/>
      <c r="KRT198" s="453"/>
      <c r="KRU198" s="453"/>
      <c r="KRV198" s="453"/>
      <c r="KRW198" s="453"/>
      <c r="KRX198" s="453"/>
      <c r="KRY198" s="453"/>
      <c r="KRZ198" s="453"/>
      <c r="KSA198" s="453"/>
      <c r="KSB198" s="453"/>
      <c r="KSC198" s="453"/>
      <c r="KSD198" s="453"/>
      <c r="KSE198" s="453"/>
      <c r="KSF198" s="453"/>
      <c r="KSG198" s="453"/>
      <c r="KSH198" s="453"/>
      <c r="KSI198" s="453"/>
      <c r="KSJ198" s="453"/>
      <c r="KSK198" s="453"/>
      <c r="KSL198" s="453"/>
      <c r="KSM198" s="453"/>
      <c r="KSN198" s="453"/>
      <c r="KSO198" s="453"/>
      <c r="KSP198" s="453"/>
      <c r="KSQ198" s="453"/>
      <c r="KSR198" s="453"/>
      <c r="KSS198" s="453"/>
      <c r="KST198" s="453"/>
      <c r="KSU198" s="453"/>
      <c r="KSV198" s="453"/>
      <c r="KSW198" s="453"/>
      <c r="KSX198" s="453"/>
      <c r="KSY198" s="453"/>
      <c r="KSZ198" s="453"/>
      <c r="KTA198" s="453"/>
      <c r="KTB198" s="453"/>
      <c r="KTC198" s="453"/>
      <c r="KTD198" s="453"/>
      <c r="KTE198" s="453"/>
      <c r="KTF198" s="453"/>
      <c r="KTG198" s="453"/>
      <c r="KTH198" s="453"/>
      <c r="KTI198" s="453"/>
      <c r="KTJ198" s="453"/>
      <c r="KTK198" s="453"/>
      <c r="KTL198" s="453"/>
      <c r="KTM198" s="453"/>
      <c r="KTN198" s="453"/>
      <c r="KTO198" s="453"/>
      <c r="KTP198" s="453"/>
      <c r="KTQ198" s="453"/>
      <c r="KTR198" s="453"/>
      <c r="KTS198" s="453"/>
      <c r="KTT198" s="453"/>
      <c r="KTU198" s="453"/>
      <c r="KTV198" s="453"/>
      <c r="KTW198" s="453"/>
      <c r="KTX198" s="453"/>
      <c r="KTY198" s="453"/>
      <c r="KTZ198" s="453"/>
      <c r="KUA198" s="453"/>
      <c r="KUB198" s="453"/>
      <c r="KUC198" s="453"/>
      <c r="KUD198" s="453"/>
      <c r="KUE198" s="453"/>
      <c r="KUF198" s="453"/>
      <c r="KUG198" s="453"/>
      <c r="KUH198" s="453"/>
      <c r="KUI198" s="453"/>
      <c r="KUJ198" s="453"/>
      <c r="KUK198" s="453"/>
      <c r="KUL198" s="453"/>
      <c r="KUM198" s="453"/>
      <c r="KUN198" s="453"/>
      <c r="KUO198" s="453"/>
      <c r="KUP198" s="453"/>
      <c r="KUQ198" s="453"/>
      <c r="KUR198" s="453"/>
      <c r="KUS198" s="453"/>
      <c r="KUT198" s="453"/>
      <c r="KUU198" s="453"/>
      <c r="KUV198" s="453"/>
      <c r="KUW198" s="453"/>
      <c r="KUX198" s="453"/>
      <c r="KUY198" s="453"/>
      <c r="KUZ198" s="453"/>
      <c r="KVA198" s="453"/>
      <c r="KVB198" s="453"/>
      <c r="KVC198" s="453"/>
      <c r="KVD198" s="453"/>
      <c r="KVE198" s="453"/>
      <c r="KVF198" s="453"/>
      <c r="KVG198" s="453"/>
      <c r="KVH198" s="453"/>
      <c r="KVI198" s="453"/>
      <c r="KVJ198" s="453"/>
      <c r="KVK198" s="453"/>
      <c r="KVL198" s="453"/>
      <c r="KVM198" s="453"/>
      <c r="KVN198" s="453"/>
      <c r="KVO198" s="453"/>
      <c r="KVP198" s="453"/>
      <c r="KVQ198" s="453"/>
      <c r="KVR198" s="453"/>
      <c r="KVS198" s="453"/>
      <c r="KVT198" s="453"/>
      <c r="KVU198" s="453"/>
      <c r="KVV198" s="453"/>
      <c r="KVW198" s="453"/>
      <c r="KVX198" s="453"/>
      <c r="KVY198" s="453"/>
      <c r="KVZ198" s="453"/>
      <c r="KWA198" s="453"/>
      <c r="KWB198" s="453"/>
      <c r="KWC198" s="453"/>
      <c r="KWD198" s="453"/>
      <c r="KWE198" s="453"/>
      <c r="KWF198" s="453"/>
      <c r="KWG198" s="453"/>
      <c r="KWH198" s="453"/>
      <c r="KWI198" s="453"/>
      <c r="KWJ198" s="453"/>
      <c r="KWK198" s="453"/>
      <c r="KWL198" s="453"/>
      <c r="KWM198" s="453"/>
      <c r="KWN198" s="453"/>
      <c r="KWO198" s="453"/>
      <c r="KWP198" s="453"/>
      <c r="KWQ198" s="453"/>
      <c r="KWR198" s="453"/>
      <c r="KWS198" s="453"/>
      <c r="KWT198" s="453"/>
      <c r="KWU198" s="453"/>
      <c r="KWV198" s="453"/>
      <c r="KWW198" s="453"/>
      <c r="KWX198" s="453"/>
      <c r="KWY198" s="453"/>
      <c r="KWZ198" s="453"/>
      <c r="KXA198" s="453"/>
      <c r="KXB198" s="453"/>
      <c r="KXC198" s="453"/>
      <c r="KXD198" s="453"/>
      <c r="KXE198" s="453"/>
      <c r="KXF198" s="453"/>
      <c r="KXG198" s="453"/>
      <c r="KXH198" s="453"/>
      <c r="KXI198" s="453"/>
      <c r="KXJ198" s="453"/>
      <c r="KXK198" s="453"/>
      <c r="KXL198" s="453"/>
      <c r="KXM198" s="453"/>
      <c r="KXN198" s="453"/>
      <c r="KXO198" s="453"/>
      <c r="KXP198" s="453"/>
      <c r="KXQ198" s="453"/>
      <c r="KXR198" s="453"/>
      <c r="KXS198" s="453"/>
      <c r="KXT198" s="453"/>
      <c r="KXU198" s="453"/>
      <c r="KXV198" s="453"/>
      <c r="KXW198" s="453"/>
      <c r="KXX198" s="453"/>
      <c r="KXY198" s="453"/>
      <c r="KXZ198" s="453"/>
      <c r="KYA198" s="453"/>
      <c r="KYB198" s="453"/>
      <c r="KYC198" s="453"/>
      <c r="KYD198" s="453"/>
      <c r="KYE198" s="453"/>
      <c r="KYF198" s="453"/>
      <c r="KYG198" s="453"/>
      <c r="KYH198" s="453"/>
      <c r="KYI198" s="453"/>
      <c r="KYJ198" s="453"/>
      <c r="KYK198" s="453"/>
      <c r="KYL198" s="453"/>
      <c r="KYM198" s="453"/>
      <c r="KYN198" s="453"/>
      <c r="KYO198" s="453"/>
      <c r="KYP198" s="453"/>
      <c r="KYQ198" s="453"/>
      <c r="KYR198" s="453"/>
      <c r="KYS198" s="453"/>
      <c r="KYT198" s="453"/>
      <c r="KYU198" s="453"/>
      <c r="KYV198" s="453"/>
      <c r="KYW198" s="453"/>
      <c r="KYX198" s="453"/>
      <c r="KYY198" s="453"/>
      <c r="KYZ198" s="453"/>
      <c r="KZA198" s="453"/>
      <c r="KZB198" s="453"/>
      <c r="KZC198" s="453"/>
      <c r="KZD198" s="453"/>
      <c r="KZE198" s="453"/>
      <c r="KZF198" s="453"/>
      <c r="KZG198" s="453"/>
      <c r="KZH198" s="453"/>
      <c r="KZI198" s="453"/>
      <c r="KZJ198" s="453"/>
      <c r="KZK198" s="453"/>
      <c r="KZL198" s="453"/>
      <c r="KZM198" s="453"/>
      <c r="KZN198" s="453"/>
      <c r="KZO198" s="453"/>
      <c r="KZP198" s="453"/>
      <c r="KZQ198" s="453"/>
      <c r="KZR198" s="453"/>
      <c r="KZS198" s="453"/>
      <c r="KZT198" s="453"/>
      <c r="KZU198" s="453"/>
      <c r="KZV198" s="453"/>
      <c r="KZW198" s="453"/>
      <c r="KZX198" s="453"/>
      <c r="KZY198" s="453"/>
      <c r="KZZ198" s="453"/>
      <c r="LAA198" s="453"/>
      <c r="LAB198" s="453"/>
      <c r="LAC198" s="453"/>
      <c r="LAD198" s="453"/>
      <c r="LAE198" s="453"/>
      <c r="LAF198" s="453"/>
      <c r="LAG198" s="453"/>
      <c r="LAH198" s="453"/>
      <c r="LAI198" s="453"/>
      <c r="LAJ198" s="453"/>
      <c r="LAK198" s="453"/>
      <c r="LAL198" s="453"/>
      <c r="LAM198" s="453"/>
      <c r="LAN198" s="453"/>
      <c r="LAO198" s="453"/>
      <c r="LAP198" s="453"/>
      <c r="LAQ198" s="453"/>
      <c r="LAR198" s="453"/>
      <c r="LAS198" s="453"/>
      <c r="LAT198" s="453"/>
      <c r="LAU198" s="453"/>
      <c r="LAV198" s="453"/>
      <c r="LAW198" s="453"/>
      <c r="LAX198" s="453"/>
      <c r="LAY198" s="453"/>
      <c r="LAZ198" s="453"/>
      <c r="LBA198" s="453"/>
      <c r="LBB198" s="453"/>
      <c r="LBC198" s="453"/>
      <c r="LBD198" s="453"/>
      <c r="LBE198" s="453"/>
      <c r="LBF198" s="453"/>
      <c r="LBG198" s="453"/>
      <c r="LBH198" s="453"/>
      <c r="LBI198" s="453"/>
      <c r="LBJ198" s="453"/>
      <c r="LBK198" s="453"/>
      <c r="LBL198" s="453"/>
      <c r="LBM198" s="453"/>
      <c r="LBN198" s="453"/>
      <c r="LBO198" s="453"/>
      <c r="LBP198" s="453"/>
      <c r="LBQ198" s="453"/>
      <c r="LBR198" s="453"/>
      <c r="LBS198" s="453"/>
      <c r="LBT198" s="453"/>
      <c r="LBU198" s="453"/>
      <c r="LBV198" s="453"/>
      <c r="LBW198" s="453"/>
      <c r="LBX198" s="453"/>
      <c r="LBY198" s="453"/>
      <c r="LBZ198" s="453"/>
      <c r="LCA198" s="453"/>
      <c r="LCB198" s="453"/>
      <c r="LCC198" s="453"/>
      <c r="LCD198" s="453"/>
      <c r="LCE198" s="453"/>
      <c r="LCF198" s="453"/>
      <c r="LCG198" s="453"/>
      <c r="LCH198" s="453"/>
      <c r="LCI198" s="453"/>
      <c r="LCJ198" s="453"/>
      <c r="LCK198" s="453"/>
      <c r="LCL198" s="453"/>
      <c r="LCM198" s="453"/>
      <c r="LCN198" s="453"/>
      <c r="LCO198" s="453"/>
      <c r="LCP198" s="453"/>
      <c r="LCQ198" s="453"/>
      <c r="LCR198" s="453"/>
      <c r="LCS198" s="453"/>
      <c r="LCT198" s="453"/>
      <c r="LCU198" s="453"/>
      <c r="LCV198" s="453"/>
      <c r="LCW198" s="453"/>
      <c r="LCX198" s="453"/>
      <c r="LCY198" s="453"/>
      <c r="LCZ198" s="453"/>
      <c r="LDA198" s="453"/>
      <c r="LDB198" s="453"/>
      <c r="LDC198" s="453"/>
      <c r="LDD198" s="453"/>
      <c r="LDE198" s="453"/>
      <c r="LDF198" s="453"/>
      <c r="LDG198" s="453"/>
      <c r="LDH198" s="453"/>
      <c r="LDI198" s="453"/>
      <c r="LDJ198" s="453"/>
      <c r="LDK198" s="453"/>
      <c r="LDL198" s="453"/>
      <c r="LDM198" s="453"/>
      <c r="LDN198" s="453"/>
      <c r="LDO198" s="453"/>
      <c r="LDP198" s="453"/>
      <c r="LDQ198" s="453"/>
      <c r="LDR198" s="453"/>
      <c r="LDS198" s="453"/>
      <c r="LDT198" s="453"/>
      <c r="LDU198" s="453"/>
      <c r="LDV198" s="453"/>
      <c r="LDW198" s="453"/>
      <c r="LDX198" s="453"/>
      <c r="LDY198" s="453"/>
      <c r="LDZ198" s="453"/>
      <c r="LEA198" s="453"/>
      <c r="LEB198" s="453"/>
      <c r="LEC198" s="453"/>
      <c r="LED198" s="453"/>
      <c r="LEE198" s="453"/>
      <c r="LEF198" s="453"/>
      <c r="LEG198" s="453"/>
      <c r="LEH198" s="453"/>
      <c r="LEI198" s="453"/>
      <c r="LEJ198" s="453"/>
      <c r="LEK198" s="453"/>
      <c r="LEL198" s="453"/>
      <c r="LEM198" s="453"/>
      <c r="LEN198" s="453"/>
      <c r="LEO198" s="453"/>
      <c r="LEP198" s="453"/>
      <c r="LEQ198" s="453"/>
      <c r="LER198" s="453"/>
      <c r="LES198" s="453"/>
      <c r="LET198" s="453"/>
      <c r="LEU198" s="453"/>
      <c r="LEV198" s="453"/>
      <c r="LEW198" s="453"/>
      <c r="LEX198" s="453"/>
      <c r="LEY198" s="453"/>
      <c r="LEZ198" s="453"/>
      <c r="LFA198" s="453"/>
      <c r="LFB198" s="453"/>
      <c r="LFC198" s="453"/>
      <c r="LFD198" s="453"/>
      <c r="LFE198" s="453"/>
      <c r="LFF198" s="453"/>
      <c r="LFG198" s="453"/>
      <c r="LFH198" s="453"/>
      <c r="LFI198" s="453"/>
      <c r="LFJ198" s="453"/>
      <c r="LFK198" s="453"/>
      <c r="LFL198" s="453"/>
      <c r="LFM198" s="453"/>
      <c r="LFN198" s="453"/>
      <c r="LFO198" s="453"/>
      <c r="LFP198" s="453"/>
      <c r="LFQ198" s="453"/>
      <c r="LFR198" s="453"/>
      <c r="LFS198" s="453"/>
      <c r="LFT198" s="453"/>
      <c r="LFU198" s="453"/>
      <c r="LFV198" s="453"/>
      <c r="LFW198" s="453"/>
      <c r="LFX198" s="453"/>
      <c r="LFY198" s="453"/>
      <c r="LFZ198" s="453"/>
      <c r="LGA198" s="453"/>
      <c r="LGB198" s="453"/>
      <c r="LGC198" s="453"/>
      <c r="LGD198" s="453"/>
      <c r="LGE198" s="453"/>
      <c r="LGF198" s="453"/>
      <c r="LGG198" s="453"/>
      <c r="LGH198" s="453"/>
      <c r="LGI198" s="453"/>
      <c r="LGJ198" s="453"/>
      <c r="LGK198" s="453"/>
      <c r="LGL198" s="453"/>
      <c r="LGM198" s="453"/>
      <c r="LGN198" s="453"/>
      <c r="LGO198" s="453"/>
      <c r="LGP198" s="453"/>
      <c r="LGQ198" s="453"/>
      <c r="LGR198" s="453"/>
      <c r="LGS198" s="453"/>
      <c r="LGT198" s="453"/>
      <c r="LGU198" s="453"/>
      <c r="LGV198" s="453"/>
      <c r="LGW198" s="453"/>
      <c r="LGX198" s="453"/>
      <c r="LGY198" s="453"/>
      <c r="LGZ198" s="453"/>
      <c r="LHA198" s="453"/>
      <c r="LHB198" s="453"/>
      <c r="LHC198" s="453"/>
      <c r="LHD198" s="453"/>
      <c r="LHE198" s="453"/>
      <c r="LHF198" s="453"/>
      <c r="LHG198" s="453"/>
      <c r="LHH198" s="453"/>
      <c r="LHI198" s="453"/>
      <c r="LHJ198" s="453"/>
      <c r="LHK198" s="453"/>
      <c r="LHL198" s="453"/>
      <c r="LHM198" s="453"/>
      <c r="LHN198" s="453"/>
      <c r="LHO198" s="453"/>
      <c r="LHP198" s="453"/>
      <c r="LHQ198" s="453"/>
      <c r="LHR198" s="453"/>
      <c r="LHS198" s="453"/>
      <c r="LHT198" s="453"/>
      <c r="LHU198" s="453"/>
      <c r="LHV198" s="453"/>
      <c r="LHW198" s="453"/>
      <c r="LHX198" s="453"/>
      <c r="LHY198" s="453"/>
      <c r="LHZ198" s="453"/>
      <c r="LIA198" s="453"/>
      <c r="LIB198" s="453"/>
      <c r="LIC198" s="453"/>
      <c r="LID198" s="453"/>
      <c r="LIE198" s="453"/>
      <c r="LIF198" s="453"/>
      <c r="LIG198" s="453"/>
      <c r="LIH198" s="453"/>
      <c r="LII198" s="453"/>
      <c r="LIJ198" s="453"/>
      <c r="LIK198" s="453"/>
      <c r="LIL198" s="453"/>
      <c r="LIM198" s="453"/>
      <c r="LIN198" s="453"/>
      <c r="LIO198" s="453"/>
      <c r="LIP198" s="453"/>
      <c r="LIQ198" s="453"/>
      <c r="LIR198" s="453"/>
      <c r="LIS198" s="453"/>
      <c r="LIT198" s="453"/>
      <c r="LIU198" s="453"/>
      <c r="LIV198" s="453"/>
      <c r="LIW198" s="453"/>
      <c r="LIX198" s="453"/>
      <c r="LIY198" s="453"/>
      <c r="LIZ198" s="453"/>
      <c r="LJA198" s="453"/>
      <c r="LJB198" s="453"/>
      <c r="LJC198" s="453"/>
      <c r="LJD198" s="453"/>
      <c r="LJE198" s="453"/>
      <c r="LJF198" s="453"/>
      <c r="LJG198" s="453"/>
      <c r="LJH198" s="453"/>
      <c r="LJI198" s="453"/>
      <c r="LJJ198" s="453"/>
      <c r="LJK198" s="453"/>
      <c r="LJL198" s="453"/>
      <c r="LJM198" s="453"/>
      <c r="LJN198" s="453"/>
      <c r="LJO198" s="453"/>
      <c r="LJP198" s="453"/>
      <c r="LJQ198" s="453"/>
      <c r="LJR198" s="453"/>
      <c r="LJS198" s="453"/>
      <c r="LJT198" s="453"/>
      <c r="LJU198" s="453"/>
      <c r="LJV198" s="453"/>
      <c r="LJW198" s="453"/>
      <c r="LJX198" s="453"/>
      <c r="LJY198" s="453"/>
      <c r="LJZ198" s="453"/>
      <c r="LKA198" s="453"/>
      <c r="LKB198" s="453"/>
      <c r="LKC198" s="453"/>
      <c r="LKD198" s="453"/>
      <c r="LKE198" s="453"/>
      <c r="LKF198" s="453"/>
      <c r="LKG198" s="453"/>
      <c r="LKH198" s="453"/>
      <c r="LKI198" s="453"/>
      <c r="LKJ198" s="453"/>
      <c r="LKK198" s="453"/>
      <c r="LKL198" s="453"/>
      <c r="LKM198" s="453"/>
      <c r="LKN198" s="453"/>
      <c r="LKO198" s="453"/>
      <c r="LKP198" s="453"/>
      <c r="LKQ198" s="453"/>
      <c r="LKR198" s="453"/>
      <c r="LKS198" s="453"/>
      <c r="LKT198" s="453"/>
      <c r="LKU198" s="453"/>
      <c r="LKV198" s="453"/>
      <c r="LKW198" s="453"/>
      <c r="LKX198" s="453"/>
      <c r="LKY198" s="453"/>
      <c r="LKZ198" s="453"/>
      <c r="LLA198" s="453"/>
      <c r="LLB198" s="453"/>
      <c r="LLC198" s="453"/>
      <c r="LLD198" s="453"/>
      <c r="LLE198" s="453"/>
      <c r="LLF198" s="453"/>
      <c r="LLG198" s="453"/>
      <c r="LLH198" s="453"/>
      <c r="LLI198" s="453"/>
      <c r="LLJ198" s="453"/>
      <c r="LLK198" s="453"/>
      <c r="LLL198" s="453"/>
      <c r="LLM198" s="453"/>
      <c r="LLN198" s="453"/>
      <c r="LLO198" s="453"/>
      <c r="LLP198" s="453"/>
      <c r="LLQ198" s="453"/>
      <c r="LLR198" s="453"/>
      <c r="LLS198" s="453"/>
      <c r="LLT198" s="453"/>
      <c r="LLU198" s="453"/>
      <c r="LLV198" s="453"/>
      <c r="LLW198" s="453"/>
      <c r="LLX198" s="453"/>
      <c r="LLY198" s="453"/>
      <c r="LLZ198" s="453"/>
      <c r="LMA198" s="453"/>
      <c r="LMB198" s="453"/>
      <c r="LMC198" s="453"/>
      <c r="LMD198" s="453"/>
      <c r="LME198" s="453"/>
      <c r="LMF198" s="453"/>
      <c r="LMG198" s="453"/>
      <c r="LMH198" s="453"/>
      <c r="LMI198" s="453"/>
      <c r="LMJ198" s="453"/>
      <c r="LMK198" s="453"/>
      <c r="LML198" s="453"/>
      <c r="LMM198" s="453"/>
      <c r="LMN198" s="453"/>
      <c r="LMO198" s="453"/>
      <c r="LMP198" s="453"/>
      <c r="LMQ198" s="453"/>
      <c r="LMR198" s="453"/>
      <c r="LMS198" s="453"/>
      <c r="LMT198" s="453"/>
      <c r="LMU198" s="453"/>
      <c r="LMV198" s="453"/>
      <c r="LMW198" s="453"/>
      <c r="LMX198" s="453"/>
      <c r="LMY198" s="453"/>
      <c r="LMZ198" s="453"/>
      <c r="LNA198" s="453"/>
      <c r="LNB198" s="453"/>
      <c r="LNC198" s="453"/>
      <c r="LND198" s="453"/>
      <c r="LNE198" s="453"/>
      <c r="LNF198" s="453"/>
      <c r="LNG198" s="453"/>
      <c r="LNH198" s="453"/>
      <c r="LNI198" s="453"/>
      <c r="LNJ198" s="453"/>
      <c r="LNK198" s="453"/>
      <c r="LNL198" s="453"/>
      <c r="LNM198" s="453"/>
      <c r="LNN198" s="453"/>
      <c r="LNO198" s="453"/>
      <c r="LNP198" s="453"/>
      <c r="LNQ198" s="453"/>
      <c r="LNR198" s="453"/>
      <c r="LNS198" s="453"/>
      <c r="LNT198" s="453"/>
      <c r="LNU198" s="453"/>
      <c r="LNV198" s="453"/>
      <c r="LNW198" s="453"/>
      <c r="LNX198" s="453"/>
      <c r="LNY198" s="453"/>
      <c r="LNZ198" s="453"/>
      <c r="LOA198" s="453"/>
      <c r="LOB198" s="453"/>
      <c r="LOC198" s="453"/>
      <c r="LOD198" s="453"/>
      <c r="LOE198" s="453"/>
      <c r="LOF198" s="453"/>
      <c r="LOG198" s="453"/>
      <c r="LOH198" s="453"/>
      <c r="LOI198" s="453"/>
      <c r="LOJ198" s="453"/>
      <c r="LOK198" s="453"/>
      <c r="LOL198" s="453"/>
      <c r="LOM198" s="453"/>
      <c r="LON198" s="453"/>
      <c r="LOO198" s="453"/>
      <c r="LOP198" s="453"/>
      <c r="LOQ198" s="453"/>
      <c r="LOR198" s="453"/>
      <c r="LOS198" s="453"/>
      <c r="LOT198" s="453"/>
      <c r="LOU198" s="453"/>
      <c r="LOV198" s="453"/>
      <c r="LOW198" s="453"/>
      <c r="LOX198" s="453"/>
      <c r="LOY198" s="453"/>
      <c r="LOZ198" s="453"/>
      <c r="LPA198" s="453"/>
      <c r="LPB198" s="453"/>
      <c r="LPC198" s="453"/>
      <c r="LPD198" s="453"/>
      <c r="LPE198" s="453"/>
      <c r="LPF198" s="453"/>
      <c r="LPG198" s="453"/>
      <c r="LPH198" s="453"/>
      <c r="LPI198" s="453"/>
      <c r="LPJ198" s="453"/>
      <c r="LPK198" s="453"/>
      <c r="LPL198" s="453"/>
      <c r="LPM198" s="453"/>
      <c r="LPN198" s="453"/>
      <c r="LPO198" s="453"/>
      <c r="LPP198" s="453"/>
      <c r="LPQ198" s="453"/>
      <c r="LPR198" s="453"/>
      <c r="LPS198" s="453"/>
      <c r="LPT198" s="453"/>
      <c r="LPU198" s="453"/>
      <c r="LPV198" s="453"/>
      <c r="LPW198" s="453"/>
      <c r="LPX198" s="453"/>
      <c r="LPY198" s="453"/>
      <c r="LPZ198" s="453"/>
      <c r="LQA198" s="453"/>
      <c r="LQB198" s="453"/>
      <c r="LQC198" s="453"/>
      <c r="LQD198" s="453"/>
      <c r="LQE198" s="453"/>
      <c r="LQF198" s="453"/>
      <c r="LQG198" s="453"/>
      <c r="LQH198" s="453"/>
      <c r="LQI198" s="453"/>
      <c r="LQJ198" s="453"/>
      <c r="LQK198" s="453"/>
      <c r="LQL198" s="453"/>
      <c r="LQM198" s="453"/>
      <c r="LQN198" s="453"/>
      <c r="LQO198" s="453"/>
      <c r="LQP198" s="453"/>
      <c r="LQQ198" s="453"/>
      <c r="LQR198" s="453"/>
      <c r="LQS198" s="453"/>
      <c r="LQT198" s="453"/>
      <c r="LQU198" s="453"/>
      <c r="LQV198" s="453"/>
      <c r="LQW198" s="453"/>
      <c r="LQX198" s="453"/>
      <c r="LQY198" s="453"/>
      <c r="LQZ198" s="453"/>
      <c r="LRA198" s="453"/>
      <c r="LRB198" s="453"/>
      <c r="LRC198" s="453"/>
      <c r="LRD198" s="453"/>
      <c r="LRE198" s="453"/>
      <c r="LRF198" s="453"/>
      <c r="LRG198" s="453"/>
      <c r="LRH198" s="453"/>
      <c r="LRI198" s="453"/>
      <c r="LRJ198" s="453"/>
      <c r="LRK198" s="453"/>
      <c r="LRL198" s="453"/>
      <c r="LRM198" s="453"/>
      <c r="LRN198" s="453"/>
      <c r="LRO198" s="453"/>
      <c r="LRP198" s="453"/>
      <c r="LRQ198" s="453"/>
      <c r="LRR198" s="453"/>
      <c r="LRS198" s="453"/>
      <c r="LRT198" s="453"/>
      <c r="LRU198" s="453"/>
      <c r="LRV198" s="453"/>
      <c r="LRW198" s="453"/>
      <c r="LRX198" s="453"/>
      <c r="LRY198" s="453"/>
      <c r="LRZ198" s="453"/>
      <c r="LSA198" s="453"/>
      <c r="LSB198" s="453"/>
      <c r="LSC198" s="453"/>
      <c r="LSD198" s="453"/>
      <c r="LSE198" s="453"/>
      <c r="LSF198" s="453"/>
      <c r="LSG198" s="453"/>
      <c r="LSH198" s="453"/>
      <c r="LSI198" s="453"/>
      <c r="LSJ198" s="453"/>
      <c r="LSK198" s="453"/>
      <c r="LSL198" s="453"/>
      <c r="LSM198" s="453"/>
      <c r="LSN198" s="453"/>
      <c r="LSO198" s="453"/>
      <c r="LSP198" s="453"/>
      <c r="LSQ198" s="453"/>
      <c r="LSR198" s="453"/>
      <c r="LSS198" s="453"/>
      <c r="LST198" s="453"/>
      <c r="LSU198" s="453"/>
      <c r="LSV198" s="453"/>
      <c r="LSW198" s="453"/>
      <c r="LSX198" s="453"/>
      <c r="LSY198" s="453"/>
      <c r="LSZ198" s="453"/>
      <c r="LTA198" s="453"/>
      <c r="LTB198" s="453"/>
      <c r="LTC198" s="453"/>
      <c r="LTD198" s="453"/>
      <c r="LTE198" s="453"/>
      <c r="LTF198" s="453"/>
      <c r="LTG198" s="453"/>
      <c r="LTH198" s="453"/>
      <c r="LTI198" s="453"/>
      <c r="LTJ198" s="453"/>
      <c r="LTK198" s="453"/>
      <c r="LTL198" s="453"/>
      <c r="LTM198" s="453"/>
      <c r="LTN198" s="453"/>
      <c r="LTO198" s="453"/>
      <c r="LTP198" s="453"/>
      <c r="LTQ198" s="453"/>
      <c r="LTR198" s="453"/>
      <c r="LTS198" s="453"/>
      <c r="LTT198" s="453"/>
      <c r="LTU198" s="453"/>
      <c r="LTV198" s="453"/>
      <c r="LTW198" s="453"/>
      <c r="LTX198" s="453"/>
      <c r="LTY198" s="453"/>
      <c r="LTZ198" s="453"/>
      <c r="LUA198" s="453"/>
      <c r="LUB198" s="453"/>
      <c r="LUC198" s="453"/>
      <c r="LUD198" s="453"/>
      <c r="LUE198" s="453"/>
      <c r="LUF198" s="453"/>
      <c r="LUG198" s="453"/>
      <c r="LUH198" s="453"/>
      <c r="LUI198" s="453"/>
      <c r="LUJ198" s="453"/>
      <c r="LUK198" s="453"/>
      <c r="LUL198" s="453"/>
      <c r="LUM198" s="453"/>
      <c r="LUN198" s="453"/>
      <c r="LUO198" s="453"/>
      <c r="LUP198" s="453"/>
      <c r="LUQ198" s="453"/>
      <c r="LUR198" s="453"/>
      <c r="LUS198" s="453"/>
      <c r="LUT198" s="453"/>
      <c r="LUU198" s="453"/>
      <c r="LUV198" s="453"/>
      <c r="LUW198" s="453"/>
      <c r="LUX198" s="453"/>
      <c r="LUY198" s="453"/>
      <c r="LUZ198" s="453"/>
      <c r="LVA198" s="453"/>
      <c r="LVB198" s="453"/>
      <c r="LVC198" s="453"/>
      <c r="LVD198" s="453"/>
      <c r="LVE198" s="453"/>
      <c r="LVF198" s="453"/>
      <c r="LVG198" s="453"/>
      <c r="LVH198" s="453"/>
      <c r="LVI198" s="453"/>
      <c r="LVJ198" s="453"/>
      <c r="LVK198" s="453"/>
      <c r="LVL198" s="453"/>
      <c r="LVM198" s="453"/>
      <c r="LVN198" s="453"/>
      <c r="LVO198" s="453"/>
      <c r="LVP198" s="453"/>
      <c r="LVQ198" s="453"/>
      <c r="LVR198" s="453"/>
      <c r="LVS198" s="453"/>
      <c r="LVT198" s="453"/>
      <c r="LVU198" s="453"/>
      <c r="LVV198" s="453"/>
      <c r="LVW198" s="453"/>
      <c r="LVX198" s="453"/>
      <c r="LVY198" s="453"/>
      <c r="LVZ198" s="453"/>
      <c r="LWA198" s="453"/>
      <c r="LWB198" s="453"/>
      <c r="LWC198" s="453"/>
      <c r="LWD198" s="453"/>
      <c r="LWE198" s="453"/>
      <c r="LWF198" s="453"/>
      <c r="LWG198" s="453"/>
      <c r="LWH198" s="453"/>
      <c r="LWI198" s="453"/>
      <c r="LWJ198" s="453"/>
      <c r="LWK198" s="453"/>
      <c r="LWL198" s="453"/>
      <c r="LWM198" s="453"/>
      <c r="LWN198" s="453"/>
      <c r="LWO198" s="453"/>
      <c r="LWP198" s="453"/>
      <c r="LWQ198" s="453"/>
      <c r="LWR198" s="453"/>
      <c r="LWS198" s="453"/>
      <c r="LWT198" s="453"/>
      <c r="LWU198" s="453"/>
      <c r="LWV198" s="453"/>
      <c r="LWW198" s="453"/>
      <c r="LWX198" s="453"/>
      <c r="LWY198" s="453"/>
      <c r="LWZ198" s="453"/>
      <c r="LXA198" s="453"/>
      <c r="LXB198" s="453"/>
      <c r="LXC198" s="453"/>
      <c r="LXD198" s="453"/>
      <c r="LXE198" s="453"/>
      <c r="LXF198" s="453"/>
      <c r="LXG198" s="453"/>
      <c r="LXH198" s="453"/>
      <c r="LXI198" s="453"/>
      <c r="LXJ198" s="453"/>
      <c r="LXK198" s="453"/>
      <c r="LXL198" s="453"/>
      <c r="LXM198" s="453"/>
      <c r="LXN198" s="453"/>
      <c r="LXO198" s="453"/>
      <c r="LXP198" s="453"/>
      <c r="LXQ198" s="453"/>
      <c r="LXR198" s="453"/>
      <c r="LXS198" s="453"/>
      <c r="LXT198" s="453"/>
      <c r="LXU198" s="453"/>
      <c r="LXV198" s="453"/>
      <c r="LXW198" s="453"/>
      <c r="LXX198" s="453"/>
      <c r="LXY198" s="453"/>
      <c r="LXZ198" s="453"/>
      <c r="LYA198" s="453"/>
      <c r="LYB198" s="453"/>
      <c r="LYC198" s="453"/>
      <c r="LYD198" s="453"/>
      <c r="LYE198" s="453"/>
      <c r="LYF198" s="453"/>
      <c r="LYG198" s="453"/>
      <c r="LYH198" s="453"/>
      <c r="LYI198" s="453"/>
      <c r="LYJ198" s="453"/>
      <c r="LYK198" s="453"/>
      <c r="LYL198" s="453"/>
      <c r="LYM198" s="453"/>
      <c r="LYN198" s="453"/>
      <c r="LYO198" s="453"/>
      <c r="LYP198" s="453"/>
      <c r="LYQ198" s="453"/>
      <c r="LYR198" s="453"/>
      <c r="LYS198" s="453"/>
      <c r="LYT198" s="453"/>
      <c r="LYU198" s="453"/>
      <c r="LYV198" s="453"/>
      <c r="LYW198" s="453"/>
      <c r="LYX198" s="453"/>
      <c r="LYY198" s="453"/>
      <c r="LYZ198" s="453"/>
      <c r="LZA198" s="453"/>
      <c r="LZB198" s="453"/>
      <c r="LZC198" s="453"/>
      <c r="LZD198" s="453"/>
      <c r="LZE198" s="453"/>
      <c r="LZF198" s="453"/>
      <c r="LZG198" s="453"/>
      <c r="LZH198" s="453"/>
      <c r="LZI198" s="453"/>
      <c r="LZJ198" s="453"/>
      <c r="LZK198" s="453"/>
      <c r="LZL198" s="453"/>
      <c r="LZM198" s="453"/>
      <c r="LZN198" s="453"/>
      <c r="LZO198" s="453"/>
      <c r="LZP198" s="453"/>
      <c r="LZQ198" s="453"/>
      <c r="LZR198" s="453"/>
      <c r="LZS198" s="453"/>
      <c r="LZT198" s="453"/>
      <c r="LZU198" s="453"/>
      <c r="LZV198" s="453"/>
      <c r="LZW198" s="453"/>
      <c r="LZX198" s="453"/>
      <c r="LZY198" s="453"/>
      <c r="LZZ198" s="453"/>
      <c r="MAA198" s="453"/>
      <c r="MAB198" s="453"/>
      <c r="MAC198" s="453"/>
      <c r="MAD198" s="453"/>
      <c r="MAE198" s="453"/>
      <c r="MAF198" s="453"/>
      <c r="MAG198" s="453"/>
      <c r="MAH198" s="453"/>
      <c r="MAI198" s="453"/>
      <c r="MAJ198" s="453"/>
      <c r="MAK198" s="453"/>
      <c r="MAL198" s="453"/>
      <c r="MAM198" s="453"/>
      <c r="MAN198" s="453"/>
      <c r="MAO198" s="453"/>
      <c r="MAP198" s="453"/>
      <c r="MAQ198" s="453"/>
      <c r="MAR198" s="453"/>
      <c r="MAS198" s="453"/>
      <c r="MAT198" s="453"/>
      <c r="MAU198" s="453"/>
      <c r="MAV198" s="453"/>
      <c r="MAW198" s="453"/>
      <c r="MAX198" s="453"/>
      <c r="MAY198" s="453"/>
      <c r="MAZ198" s="453"/>
      <c r="MBA198" s="453"/>
      <c r="MBB198" s="453"/>
      <c r="MBC198" s="453"/>
      <c r="MBD198" s="453"/>
      <c r="MBE198" s="453"/>
      <c r="MBF198" s="453"/>
      <c r="MBG198" s="453"/>
      <c r="MBH198" s="453"/>
      <c r="MBI198" s="453"/>
      <c r="MBJ198" s="453"/>
      <c r="MBK198" s="453"/>
      <c r="MBL198" s="453"/>
      <c r="MBM198" s="453"/>
      <c r="MBN198" s="453"/>
      <c r="MBO198" s="453"/>
      <c r="MBP198" s="453"/>
      <c r="MBQ198" s="453"/>
      <c r="MBR198" s="453"/>
      <c r="MBS198" s="453"/>
      <c r="MBT198" s="453"/>
      <c r="MBU198" s="453"/>
      <c r="MBV198" s="453"/>
      <c r="MBW198" s="453"/>
      <c r="MBX198" s="453"/>
      <c r="MBY198" s="453"/>
      <c r="MBZ198" s="453"/>
      <c r="MCA198" s="453"/>
      <c r="MCB198" s="453"/>
      <c r="MCC198" s="453"/>
      <c r="MCD198" s="453"/>
      <c r="MCE198" s="453"/>
      <c r="MCF198" s="453"/>
      <c r="MCG198" s="453"/>
      <c r="MCH198" s="453"/>
      <c r="MCI198" s="453"/>
      <c r="MCJ198" s="453"/>
      <c r="MCK198" s="453"/>
      <c r="MCL198" s="453"/>
      <c r="MCM198" s="453"/>
      <c r="MCN198" s="453"/>
      <c r="MCO198" s="453"/>
      <c r="MCP198" s="453"/>
      <c r="MCQ198" s="453"/>
      <c r="MCR198" s="453"/>
      <c r="MCS198" s="453"/>
      <c r="MCT198" s="453"/>
      <c r="MCU198" s="453"/>
      <c r="MCV198" s="453"/>
      <c r="MCW198" s="453"/>
      <c r="MCX198" s="453"/>
      <c r="MCY198" s="453"/>
      <c r="MCZ198" s="453"/>
      <c r="MDA198" s="453"/>
      <c r="MDB198" s="453"/>
      <c r="MDC198" s="453"/>
      <c r="MDD198" s="453"/>
      <c r="MDE198" s="453"/>
      <c r="MDF198" s="453"/>
      <c r="MDG198" s="453"/>
      <c r="MDH198" s="453"/>
      <c r="MDI198" s="453"/>
      <c r="MDJ198" s="453"/>
      <c r="MDK198" s="453"/>
      <c r="MDL198" s="453"/>
      <c r="MDM198" s="453"/>
      <c r="MDN198" s="453"/>
      <c r="MDO198" s="453"/>
      <c r="MDP198" s="453"/>
      <c r="MDQ198" s="453"/>
      <c r="MDR198" s="453"/>
      <c r="MDS198" s="453"/>
      <c r="MDT198" s="453"/>
      <c r="MDU198" s="453"/>
      <c r="MDV198" s="453"/>
      <c r="MDW198" s="453"/>
      <c r="MDX198" s="453"/>
      <c r="MDY198" s="453"/>
      <c r="MDZ198" s="453"/>
      <c r="MEA198" s="453"/>
      <c r="MEB198" s="453"/>
      <c r="MEC198" s="453"/>
      <c r="MED198" s="453"/>
      <c r="MEE198" s="453"/>
      <c r="MEF198" s="453"/>
      <c r="MEG198" s="453"/>
      <c r="MEH198" s="453"/>
      <c r="MEI198" s="453"/>
      <c r="MEJ198" s="453"/>
      <c r="MEK198" s="453"/>
      <c r="MEL198" s="453"/>
      <c r="MEM198" s="453"/>
      <c r="MEN198" s="453"/>
      <c r="MEO198" s="453"/>
      <c r="MEP198" s="453"/>
      <c r="MEQ198" s="453"/>
      <c r="MER198" s="453"/>
      <c r="MES198" s="453"/>
      <c r="MET198" s="453"/>
      <c r="MEU198" s="453"/>
      <c r="MEV198" s="453"/>
      <c r="MEW198" s="453"/>
      <c r="MEX198" s="453"/>
      <c r="MEY198" s="453"/>
      <c r="MEZ198" s="453"/>
      <c r="MFA198" s="453"/>
      <c r="MFB198" s="453"/>
      <c r="MFC198" s="453"/>
      <c r="MFD198" s="453"/>
      <c r="MFE198" s="453"/>
      <c r="MFF198" s="453"/>
      <c r="MFG198" s="453"/>
      <c r="MFH198" s="453"/>
      <c r="MFI198" s="453"/>
      <c r="MFJ198" s="453"/>
      <c r="MFK198" s="453"/>
      <c r="MFL198" s="453"/>
      <c r="MFM198" s="453"/>
      <c r="MFN198" s="453"/>
      <c r="MFO198" s="453"/>
      <c r="MFP198" s="453"/>
      <c r="MFQ198" s="453"/>
      <c r="MFR198" s="453"/>
      <c r="MFS198" s="453"/>
      <c r="MFT198" s="453"/>
      <c r="MFU198" s="453"/>
      <c r="MFV198" s="453"/>
      <c r="MFW198" s="453"/>
      <c r="MFX198" s="453"/>
      <c r="MFY198" s="453"/>
      <c r="MFZ198" s="453"/>
      <c r="MGA198" s="453"/>
      <c r="MGB198" s="453"/>
      <c r="MGC198" s="453"/>
      <c r="MGD198" s="453"/>
      <c r="MGE198" s="453"/>
      <c r="MGF198" s="453"/>
      <c r="MGG198" s="453"/>
      <c r="MGH198" s="453"/>
      <c r="MGI198" s="453"/>
      <c r="MGJ198" s="453"/>
      <c r="MGK198" s="453"/>
      <c r="MGL198" s="453"/>
      <c r="MGM198" s="453"/>
      <c r="MGN198" s="453"/>
      <c r="MGO198" s="453"/>
      <c r="MGP198" s="453"/>
      <c r="MGQ198" s="453"/>
      <c r="MGR198" s="453"/>
      <c r="MGS198" s="453"/>
      <c r="MGT198" s="453"/>
      <c r="MGU198" s="453"/>
      <c r="MGV198" s="453"/>
      <c r="MGW198" s="453"/>
      <c r="MGX198" s="453"/>
      <c r="MGY198" s="453"/>
      <c r="MGZ198" s="453"/>
      <c r="MHA198" s="453"/>
      <c r="MHB198" s="453"/>
      <c r="MHC198" s="453"/>
      <c r="MHD198" s="453"/>
      <c r="MHE198" s="453"/>
      <c r="MHF198" s="453"/>
      <c r="MHG198" s="453"/>
      <c r="MHH198" s="453"/>
      <c r="MHI198" s="453"/>
      <c r="MHJ198" s="453"/>
      <c r="MHK198" s="453"/>
      <c r="MHL198" s="453"/>
      <c r="MHM198" s="453"/>
      <c r="MHN198" s="453"/>
      <c r="MHO198" s="453"/>
      <c r="MHP198" s="453"/>
      <c r="MHQ198" s="453"/>
      <c r="MHR198" s="453"/>
      <c r="MHS198" s="453"/>
      <c r="MHT198" s="453"/>
      <c r="MHU198" s="453"/>
      <c r="MHV198" s="453"/>
      <c r="MHW198" s="453"/>
      <c r="MHX198" s="453"/>
      <c r="MHY198" s="453"/>
      <c r="MHZ198" s="453"/>
      <c r="MIA198" s="453"/>
      <c r="MIB198" s="453"/>
      <c r="MIC198" s="453"/>
      <c r="MID198" s="453"/>
      <c r="MIE198" s="453"/>
      <c r="MIF198" s="453"/>
      <c r="MIG198" s="453"/>
      <c r="MIH198" s="453"/>
      <c r="MII198" s="453"/>
      <c r="MIJ198" s="453"/>
      <c r="MIK198" s="453"/>
      <c r="MIL198" s="453"/>
      <c r="MIM198" s="453"/>
      <c r="MIN198" s="453"/>
      <c r="MIO198" s="453"/>
      <c r="MIP198" s="453"/>
      <c r="MIQ198" s="453"/>
      <c r="MIR198" s="453"/>
      <c r="MIS198" s="453"/>
      <c r="MIT198" s="453"/>
      <c r="MIU198" s="453"/>
      <c r="MIV198" s="453"/>
      <c r="MIW198" s="453"/>
      <c r="MIX198" s="453"/>
      <c r="MIY198" s="453"/>
      <c r="MIZ198" s="453"/>
      <c r="MJA198" s="453"/>
      <c r="MJB198" s="453"/>
      <c r="MJC198" s="453"/>
      <c r="MJD198" s="453"/>
      <c r="MJE198" s="453"/>
      <c r="MJF198" s="453"/>
      <c r="MJG198" s="453"/>
      <c r="MJH198" s="453"/>
      <c r="MJI198" s="453"/>
      <c r="MJJ198" s="453"/>
      <c r="MJK198" s="453"/>
      <c r="MJL198" s="453"/>
      <c r="MJM198" s="453"/>
      <c r="MJN198" s="453"/>
      <c r="MJO198" s="453"/>
      <c r="MJP198" s="453"/>
      <c r="MJQ198" s="453"/>
      <c r="MJR198" s="453"/>
      <c r="MJS198" s="453"/>
      <c r="MJT198" s="453"/>
      <c r="MJU198" s="453"/>
      <c r="MJV198" s="453"/>
      <c r="MJW198" s="453"/>
      <c r="MJX198" s="453"/>
      <c r="MJY198" s="453"/>
      <c r="MJZ198" s="453"/>
      <c r="MKA198" s="453"/>
      <c r="MKB198" s="453"/>
      <c r="MKC198" s="453"/>
      <c r="MKD198" s="453"/>
      <c r="MKE198" s="453"/>
      <c r="MKF198" s="453"/>
      <c r="MKG198" s="453"/>
      <c r="MKH198" s="453"/>
      <c r="MKI198" s="453"/>
      <c r="MKJ198" s="453"/>
      <c r="MKK198" s="453"/>
      <c r="MKL198" s="453"/>
      <c r="MKM198" s="453"/>
      <c r="MKN198" s="453"/>
      <c r="MKO198" s="453"/>
      <c r="MKP198" s="453"/>
      <c r="MKQ198" s="453"/>
      <c r="MKR198" s="453"/>
      <c r="MKS198" s="453"/>
      <c r="MKT198" s="453"/>
      <c r="MKU198" s="453"/>
      <c r="MKV198" s="453"/>
      <c r="MKW198" s="453"/>
      <c r="MKX198" s="453"/>
      <c r="MKY198" s="453"/>
      <c r="MKZ198" s="453"/>
      <c r="MLA198" s="453"/>
      <c r="MLB198" s="453"/>
      <c r="MLC198" s="453"/>
      <c r="MLD198" s="453"/>
      <c r="MLE198" s="453"/>
      <c r="MLF198" s="453"/>
      <c r="MLG198" s="453"/>
      <c r="MLH198" s="453"/>
      <c r="MLI198" s="453"/>
      <c r="MLJ198" s="453"/>
      <c r="MLK198" s="453"/>
      <c r="MLL198" s="453"/>
      <c r="MLM198" s="453"/>
      <c r="MLN198" s="453"/>
      <c r="MLO198" s="453"/>
      <c r="MLP198" s="453"/>
      <c r="MLQ198" s="453"/>
      <c r="MLR198" s="453"/>
      <c r="MLS198" s="453"/>
      <c r="MLT198" s="453"/>
      <c r="MLU198" s="453"/>
      <c r="MLV198" s="453"/>
      <c r="MLW198" s="453"/>
      <c r="MLX198" s="453"/>
      <c r="MLY198" s="453"/>
      <c r="MLZ198" s="453"/>
      <c r="MMA198" s="453"/>
      <c r="MMB198" s="453"/>
      <c r="MMC198" s="453"/>
      <c r="MMD198" s="453"/>
      <c r="MME198" s="453"/>
      <c r="MMF198" s="453"/>
      <c r="MMG198" s="453"/>
      <c r="MMH198" s="453"/>
      <c r="MMI198" s="453"/>
      <c r="MMJ198" s="453"/>
      <c r="MMK198" s="453"/>
      <c r="MML198" s="453"/>
      <c r="MMM198" s="453"/>
      <c r="MMN198" s="453"/>
      <c r="MMO198" s="453"/>
      <c r="MMP198" s="453"/>
      <c r="MMQ198" s="453"/>
      <c r="MMR198" s="453"/>
      <c r="MMS198" s="453"/>
      <c r="MMT198" s="453"/>
      <c r="MMU198" s="453"/>
      <c r="MMV198" s="453"/>
      <c r="MMW198" s="453"/>
      <c r="MMX198" s="453"/>
      <c r="MMY198" s="453"/>
      <c r="MMZ198" s="453"/>
      <c r="MNA198" s="453"/>
      <c r="MNB198" s="453"/>
      <c r="MNC198" s="453"/>
      <c r="MND198" s="453"/>
      <c r="MNE198" s="453"/>
      <c r="MNF198" s="453"/>
      <c r="MNG198" s="453"/>
      <c r="MNH198" s="453"/>
      <c r="MNI198" s="453"/>
      <c r="MNJ198" s="453"/>
      <c r="MNK198" s="453"/>
      <c r="MNL198" s="453"/>
      <c r="MNM198" s="453"/>
      <c r="MNN198" s="453"/>
      <c r="MNO198" s="453"/>
      <c r="MNP198" s="453"/>
      <c r="MNQ198" s="453"/>
      <c r="MNR198" s="453"/>
      <c r="MNS198" s="453"/>
      <c r="MNT198" s="453"/>
      <c r="MNU198" s="453"/>
      <c r="MNV198" s="453"/>
      <c r="MNW198" s="453"/>
      <c r="MNX198" s="453"/>
      <c r="MNY198" s="453"/>
      <c r="MNZ198" s="453"/>
      <c r="MOA198" s="453"/>
      <c r="MOB198" s="453"/>
      <c r="MOC198" s="453"/>
      <c r="MOD198" s="453"/>
      <c r="MOE198" s="453"/>
      <c r="MOF198" s="453"/>
      <c r="MOG198" s="453"/>
      <c r="MOH198" s="453"/>
      <c r="MOI198" s="453"/>
      <c r="MOJ198" s="453"/>
      <c r="MOK198" s="453"/>
      <c r="MOL198" s="453"/>
      <c r="MOM198" s="453"/>
      <c r="MON198" s="453"/>
      <c r="MOO198" s="453"/>
      <c r="MOP198" s="453"/>
      <c r="MOQ198" s="453"/>
      <c r="MOR198" s="453"/>
      <c r="MOS198" s="453"/>
      <c r="MOT198" s="453"/>
      <c r="MOU198" s="453"/>
      <c r="MOV198" s="453"/>
      <c r="MOW198" s="453"/>
      <c r="MOX198" s="453"/>
      <c r="MOY198" s="453"/>
      <c r="MOZ198" s="453"/>
      <c r="MPA198" s="453"/>
      <c r="MPB198" s="453"/>
      <c r="MPC198" s="453"/>
      <c r="MPD198" s="453"/>
      <c r="MPE198" s="453"/>
      <c r="MPF198" s="453"/>
      <c r="MPG198" s="453"/>
      <c r="MPH198" s="453"/>
      <c r="MPI198" s="453"/>
      <c r="MPJ198" s="453"/>
      <c r="MPK198" s="453"/>
      <c r="MPL198" s="453"/>
      <c r="MPM198" s="453"/>
      <c r="MPN198" s="453"/>
      <c r="MPO198" s="453"/>
      <c r="MPP198" s="453"/>
      <c r="MPQ198" s="453"/>
      <c r="MPR198" s="453"/>
      <c r="MPS198" s="453"/>
      <c r="MPT198" s="453"/>
      <c r="MPU198" s="453"/>
      <c r="MPV198" s="453"/>
      <c r="MPW198" s="453"/>
      <c r="MPX198" s="453"/>
      <c r="MPY198" s="453"/>
      <c r="MPZ198" s="453"/>
      <c r="MQA198" s="453"/>
      <c r="MQB198" s="453"/>
      <c r="MQC198" s="453"/>
      <c r="MQD198" s="453"/>
      <c r="MQE198" s="453"/>
      <c r="MQF198" s="453"/>
      <c r="MQG198" s="453"/>
      <c r="MQH198" s="453"/>
      <c r="MQI198" s="453"/>
      <c r="MQJ198" s="453"/>
      <c r="MQK198" s="453"/>
      <c r="MQL198" s="453"/>
      <c r="MQM198" s="453"/>
      <c r="MQN198" s="453"/>
      <c r="MQO198" s="453"/>
      <c r="MQP198" s="453"/>
      <c r="MQQ198" s="453"/>
      <c r="MQR198" s="453"/>
      <c r="MQS198" s="453"/>
      <c r="MQT198" s="453"/>
      <c r="MQU198" s="453"/>
      <c r="MQV198" s="453"/>
      <c r="MQW198" s="453"/>
      <c r="MQX198" s="453"/>
      <c r="MQY198" s="453"/>
      <c r="MQZ198" s="453"/>
      <c r="MRA198" s="453"/>
      <c r="MRB198" s="453"/>
      <c r="MRC198" s="453"/>
      <c r="MRD198" s="453"/>
      <c r="MRE198" s="453"/>
      <c r="MRF198" s="453"/>
      <c r="MRG198" s="453"/>
      <c r="MRH198" s="453"/>
      <c r="MRI198" s="453"/>
      <c r="MRJ198" s="453"/>
      <c r="MRK198" s="453"/>
      <c r="MRL198" s="453"/>
      <c r="MRM198" s="453"/>
      <c r="MRN198" s="453"/>
      <c r="MRO198" s="453"/>
      <c r="MRP198" s="453"/>
      <c r="MRQ198" s="453"/>
      <c r="MRR198" s="453"/>
      <c r="MRS198" s="453"/>
      <c r="MRT198" s="453"/>
      <c r="MRU198" s="453"/>
      <c r="MRV198" s="453"/>
      <c r="MRW198" s="453"/>
      <c r="MRX198" s="453"/>
      <c r="MRY198" s="453"/>
      <c r="MRZ198" s="453"/>
      <c r="MSA198" s="453"/>
      <c r="MSB198" s="453"/>
      <c r="MSC198" s="453"/>
      <c r="MSD198" s="453"/>
      <c r="MSE198" s="453"/>
      <c r="MSF198" s="453"/>
      <c r="MSG198" s="453"/>
      <c r="MSH198" s="453"/>
      <c r="MSI198" s="453"/>
      <c r="MSJ198" s="453"/>
      <c r="MSK198" s="453"/>
      <c r="MSL198" s="453"/>
      <c r="MSM198" s="453"/>
      <c r="MSN198" s="453"/>
      <c r="MSO198" s="453"/>
      <c r="MSP198" s="453"/>
      <c r="MSQ198" s="453"/>
      <c r="MSR198" s="453"/>
      <c r="MSS198" s="453"/>
      <c r="MST198" s="453"/>
      <c r="MSU198" s="453"/>
      <c r="MSV198" s="453"/>
      <c r="MSW198" s="453"/>
      <c r="MSX198" s="453"/>
      <c r="MSY198" s="453"/>
      <c r="MSZ198" s="453"/>
      <c r="MTA198" s="453"/>
      <c r="MTB198" s="453"/>
      <c r="MTC198" s="453"/>
      <c r="MTD198" s="453"/>
      <c r="MTE198" s="453"/>
      <c r="MTF198" s="453"/>
      <c r="MTG198" s="453"/>
      <c r="MTH198" s="453"/>
      <c r="MTI198" s="453"/>
      <c r="MTJ198" s="453"/>
      <c r="MTK198" s="453"/>
      <c r="MTL198" s="453"/>
      <c r="MTM198" s="453"/>
      <c r="MTN198" s="453"/>
      <c r="MTO198" s="453"/>
      <c r="MTP198" s="453"/>
      <c r="MTQ198" s="453"/>
      <c r="MTR198" s="453"/>
      <c r="MTS198" s="453"/>
      <c r="MTT198" s="453"/>
      <c r="MTU198" s="453"/>
      <c r="MTV198" s="453"/>
      <c r="MTW198" s="453"/>
      <c r="MTX198" s="453"/>
      <c r="MTY198" s="453"/>
      <c r="MTZ198" s="453"/>
      <c r="MUA198" s="453"/>
      <c r="MUB198" s="453"/>
      <c r="MUC198" s="453"/>
      <c r="MUD198" s="453"/>
      <c r="MUE198" s="453"/>
      <c r="MUF198" s="453"/>
      <c r="MUG198" s="453"/>
      <c r="MUH198" s="453"/>
      <c r="MUI198" s="453"/>
      <c r="MUJ198" s="453"/>
      <c r="MUK198" s="453"/>
      <c r="MUL198" s="453"/>
      <c r="MUM198" s="453"/>
      <c r="MUN198" s="453"/>
      <c r="MUO198" s="453"/>
      <c r="MUP198" s="453"/>
      <c r="MUQ198" s="453"/>
      <c r="MUR198" s="453"/>
      <c r="MUS198" s="453"/>
      <c r="MUT198" s="453"/>
      <c r="MUU198" s="453"/>
      <c r="MUV198" s="453"/>
      <c r="MUW198" s="453"/>
      <c r="MUX198" s="453"/>
      <c r="MUY198" s="453"/>
      <c r="MUZ198" s="453"/>
      <c r="MVA198" s="453"/>
      <c r="MVB198" s="453"/>
      <c r="MVC198" s="453"/>
      <c r="MVD198" s="453"/>
      <c r="MVE198" s="453"/>
      <c r="MVF198" s="453"/>
      <c r="MVG198" s="453"/>
      <c r="MVH198" s="453"/>
      <c r="MVI198" s="453"/>
      <c r="MVJ198" s="453"/>
      <c r="MVK198" s="453"/>
      <c r="MVL198" s="453"/>
      <c r="MVM198" s="453"/>
      <c r="MVN198" s="453"/>
      <c r="MVO198" s="453"/>
      <c r="MVP198" s="453"/>
      <c r="MVQ198" s="453"/>
      <c r="MVR198" s="453"/>
      <c r="MVS198" s="453"/>
      <c r="MVT198" s="453"/>
      <c r="MVU198" s="453"/>
      <c r="MVV198" s="453"/>
      <c r="MVW198" s="453"/>
      <c r="MVX198" s="453"/>
      <c r="MVY198" s="453"/>
      <c r="MVZ198" s="453"/>
      <c r="MWA198" s="453"/>
      <c r="MWB198" s="453"/>
      <c r="MWC198" s="453"/>
      <c r="MWD198" s="453"/>
      <c r="MWE198" s="453"/>
      <c r="MWF198" s="453"/>
      <c r="MWG198" s="453"/>
      <c r="MWH198" s="453"/>
      <c r="MWI198" s="453"/>
      <c r="MWJ198" s="453"/>
      <c r="MWK198" s="453"/>
      <c r="MWL198" s="453"/>
      <c r="MWM198" s="453"/>
      <c r="MWN198" s="453"/>
      <c r="MWO198" s="453"/>
      <c r="MWP198" s="453"/>
      <c r="MWQ198" s="453"/>
      <c r="MWR198" s="453"/>
      <c r="MWS198" s="453"/>
      <c r="MWT198" s="453"/>
      <c r="MWU198" s="453"/>
      <c r="MWV198" s="453"/>
      <c r="MWW198" s="453"/>
      <c r="MWX198" s="453"/>
      <c r="MWY198" s="453"/>
      <c r="MWZ198" s="453"/>
      <c r="MXA198" s="453"/>
      <c r="MXB198" s="453"/>
      <c r="MXC198" s="453"/>
      <c r="MXD198" s="453"/>
      <c r="MXE198" s="453"/>
      <c r="MXF198" s="453"/>
      <c r="MXG198" s="453"/>
      <c r="MXH198" s="453"/>
      <c r="MXI198" s="453"/>
      <c r="MXJ198" s="453"/>
      <c r="MXK198" s="453"/>
      <c r="MXL198" s="453"/>
      <c r="MXM198" s="453"/>
      <c r="MXN198" s="453"/>
      <c r="MXO198" s="453"/>
      <c r="MXP198" s="453"/>
      <c r="MXQ198" s="453"/>
      <c r="MXR198" s="453"/>
      <c r="MXS198" s="453"/>
      <c r="MXT198" s="453"/>
      <c r="MXU198" s="453"/>
      <c r="MXV198" s="453"/>
      <c r="MXW198" s="453"/>
      <c r="MXX198" s="453"/>
      <c r="MXY198" s="453"/>
      <c r="MXZ198" s="453"/>
      <c r="MYA198" s="453"/>
      <c r="MYB198" s="453"/>
      <c r="MYC198" s="453"/>
      <c r="MYD198" s="453"/>
      <c r="MYE198" s="453"/>
      <c r="MYF198" s="453"/>
      <c r="MYG198" s="453"/>
      <c r="MYH198" s="453"/>
      <c r="MYI198" s="453"/>
      <c r="MYJ198" s="453"/>
      <c r="MYK198" s="453"/>
      <c r="MYL198" s="453"/>
      <c r="MYM198" s="453"/>
      <c r="MYN198" s="453"/>
      <c r="MYO198" s="453"/>
      <c r="MYP198" s="453"/>
      <c r="MYQ198" s="453"/>
      <c r="MYR198" s="453"/>
      <c r="MYS198" s="453"/>
      <c r="MYT198" s="453"/>
      <c r="MYU198" s="453"/>
      <c r="MYV198" s="453"/>
      <c r="MYW198" s="453"/>
      <c r="MYX198" s="453"/>
      <c r="MYY198" s="453"/>
      <c r="MYZ198" s="453"/>
      <c r="MZA198" s="453"/>
      <c r="MZB198" s="453"/>
      <c r="MZC198" s="453"/>
      <c r="MZD198" s="453"/>
      <c r="MZE198" s="453"/>
      <c r="MZF198" s="453"/>
      <c r="MZG198" s="453"/>
      <c r="MZH198" s="453"/>
      <c r="MZI198" s="453"/>
      <c r="MZJ198" s="453"/>
      <c r="MZK198" s="453"/>
      <c r="MZL198" s="453"/>
      <c r="MZM198" s="453"/>
      <c r="MZN198" s="453"/>
      <c r="MZO198" s="453"/>
      <c r="MZP198" s="453"/>
      <c r="MZQ198" s="453"/>
      <c r="MZR198" s="453"/>
      <c r="MZS198" s="453"/>
      <c r="MZT198" s="453"/>
      <c r="MZU198" s="453"/>
      <c r="MZV198" s="453"/>
      <c r="MZW198" s="453"/>
      <c r="MZX198" s="453"/>
      <c r="MZY198" s="453"/>
      <c r="MZZ198" s="453"/>
      <c r="NAA198" s="453"/>
      <c r="NAB198" s="453"/>
      <c r="NAC198" s="453"/>
      <c r="NAD198" s="453"/>
      <c r="NAE198" s="453"/>
      <c r="NAF198" s="453"/>
      <c r="NAG198" s="453"/>
      <c r="NAH198" s="453"/>
      <c r="NAI198" s="453"/>
      <c r="NAJ198" s="453"/>
      <c r="NAK198" s="453"/>
      <c r="NAL198" s="453"/>
      <c r="NAM198" s="453"/>
      <c r="NAN198" s="453"/>
      <c r="NAO198" s="453"/>
      <c r="NAP198" s="453"/>
      <c r="NAQ198" s="453"/>
      <c r="NAR198" s="453"/>
      <c r="NAS198" s="453"/>
      <c r="NAT198" s="453"/>
      <c r="NAU198" s="453"/>
      <c r="NAV198" s="453"/>
      <c r="NAW198" s="453"/>
      <c r="NAX198" s="453"/>
      <c r="NAY198" s="453"/>
      <c r="NAZ198" s="453"/>
      <c r="NBA198" s="453"/>
      <c r="NBB198" s="453"/>
      <c r="NBC198" s="453"/>
      <c r="NBD198" s="453"/>
      <c r="NBE198" s="453"/>
      <c r="NBF198" s="453"/>
      <c r="NBG198" s="453"/>
      <c r="NBH198" s="453"/>
      <c r="NBI198" s="453"/>
      <c r="NBJ198" s="453"/>
      <c r="NBK198" s="453"/>
      <c r="NBL198" s="453"/>
      <c r="NBM198" s="453"/>
      <c r="NBN198" s="453"/>
      <c r="NBO198" s="453"/>
      <c r="NBP198" s="453"/>
      <c r="NBQ198" s="453"/>
      <c r="NBR198" s="453"/>
      <c r="NBS198" s="453"/>
      <c r="NBT198" s="453"/>
      <c r="NBU198" s="453"/>
      <c r="NBV198" s="453"/>
      <c r="NBW198" s="453"/>
      <c r="NBX198" s="453"/>
      <c r="NBY198" s="453"/>
      <c r="NBZ198" s="453"/>
      <c r="NCA198" s="453"/>
      <c r="NCB198" s="453"/>
      <c r="NCC198" s="453"/>
      <c r="NCD198" s="453"/>
      <c r="NCE198" s="453"/>
      <c r="NCF198" s="453"/>
      <c r="NCG198" s="453"/>
      <c r="NCH198" s="453"/>
      <c r="NCI198" s="453"/>
      <c r="NCJ198" s="453"/>
      <c r="NCK198" s="453"/>
      <c r="NCL198" s="453"/>
      <c r="NCM198" s="453"/>
      <c r="NCN198" s="453"/>
      <c r="NCO198" s="453"/>
      <c r="NCP198" s="453"/>
      <c r="NCQ198" s="453"/>
      <c r="NCR198" s="453"/>
      <c r="NCS198" s="453"/>
      <c r="NCT198" s="453"/>
      <c r="NCU198" s="453"/>
      <c r="NCV198" s="453"/>
      <c r="NCW198" s="453"/>
      <c r="NCX198" s="453"/>
      <c r="NCY198" s="453"/>
      <c r="NCZ198" s="453"/>
      <c r="NDA198" s="453"/>
      <c r="NDB198" s="453"/>
      <c r="NDC198" s="453"/>
      <c r="NDD198" s="453"/>
      <c r="NDE198" s="453"/>
      <c r="NDF198" s="453"/>
      <c r="NDG198" s="453"/>
      <c r="NDH198" s="453"/>
      <c r="NDI198" s="453"/>
      <c r="NDJ198" s="453"/>
      <c r="NDK198" s="453"/>
      <c r="NDL198" s="453"/>
      <c r="NDM198" s="453"/>
      <c r="NDN198" s="453"/>
      <c r="NDO198" s="453"/>
      <c r="NDP198" s="453"/>
      <c r="NDQ198" s="453"/>
      <c r="NDR198" s="453"/>
      <c r="NDS198" s="453"/>
      <c r="NDT198" s="453"/>
      <c r="NDU198" s="453"/>
      <c r="NDV198" s="453"/>
      <c r="NDW198" s="453"/>
      <c r="NDX198" s="453"/>
      <c r="NDY198" s="453"/>
      <c r="NDZ198" s="453"/>
      <c r="NEA198" s="453"/>
      <c r="NEB198" s="453"/>
      <c r="NEC198" s="453"/>
      <c r="NED198" s="453"/>
      <c r="NEE198" s="453"/>
      <c r="NEF198" s="453"/>
      <c r="NEG198" s="453"/>
      <c r="NEH198" s="453"/>
      <c r="NEI198" s="453"/>
      <c r="NEJ198" s="453"/>
      <c r="NEK198" s="453"/>
      <c r="NEL198" s="453"/>
      <c r="NEM198" s="453"/>
      <c r="NEN198" s="453"/>
      <c r="NEO198" s="453"/>
      <c r="NEP198" s="453"/>
      <c r="NEQ198" s="453"/>
      <c r="NER198" s="453"/>
      <c r="NES198" s="453"/>
      <c r="NET198" s="453"/>
      <c r="NEU198" s="453"/>
      <c r="NEV198" s="453"/>
      <c r="NEW198" s="453"/>
      <c r="NEX198" s="453"/>
      <c r="NEY198" s="453"/>
      <c r="NEZ198" s="453"/>
      <c r="NFA198" s="453"/>
      <c r="NFB198" s="453"/>
      <c r="NFC198" s="453"/>
      <c r="NFD198" s="453"/>
      <c r="NFE198" s="453"/>
      <c r="NFF198" s="453"/>
      <c r="NFG198" s="453"/>
      <c r="NFH198" s="453"/>
      <c r="NFI198" s="453"/>
      <c r="NFJ198" s="453"/>
      <c r="NFK198" s="453"/>
      <c r="NFL198" s="453"/>
      <c r="NFM198" s="453"/>
      <c r="NFN198" s="453"/>
      <c r="NFO198" s="453"/>
      <c r="NFP198" s="453"/>
      <c r="NFQ198" s="453"/>
      <c r="NFR198" s="453"/>
      <c r="NFS198" s="453"/>
      <c r="NFT198" s="453"/>
      <c r="NFU198" s="453"/>
      <c r="NFV198" s="453"/>
      <c r="NFW198" s="453"/>
      <c r="NFX198" s="453"/>
      <c r="NFY198" s="453"/>
      <c r="NFZ198" s="453"/>
      <c r="NGA198" s="453"/>
      <c r="NGB198" s="453"/>
      <c r="NGC198" s="453"/>
      <c r="NGD198" s="453"/>
      <c r="NGE198" s="453"/>
      <c r="NGF198" s="453"/>
      <c r="NGG198" s="453"/>
      <c r="NGH198" s="453"/>
      <c r="NGI198" s="453"/>
      <c r="NGJ198" s="453"/>
      <c r="NGK198" s="453"/>
      <c r="NGL198" s="453"/>
      <c r="NGM198" s="453"/>
      <c r="NGN198" s="453"/>
      <c r="NGO198" s="453"/>
      <c r="NGP198" s="453"/>
      <c r="NGQ198" s="453"/>
      <c r="NGR198" s="453"/>
      <c r="NGS198" s="453"/>
      <c r="NGT198" s="453"/>
      <c r="NGU198" s="453"/>
      <c r="NGV198" s="453"/>
      <c r="NGW198" s="453"/>
      <c r="NGX198" s="453"/>
      <c r="NGY198" s="453"/>
      <c r="NGZ198" s="453"/>
      <c r="NHA198" s="453"/>
      <c r="NHB198" s="453"/>
      <c r="NHC198" s="453"/>
      <c r="NHD198" s="453"/>
      <c r="NHE198" s="453"/>
      <c r="NHF198" s="453"/>
      <c r="NHG198" s="453"/>
      <c r="NHH198" s="453"/>
      <c r="NHI198" s="453"/>
      <c r="NHJ198" s="453"/>
      <c r="NHK198" s="453"/>
      <c r="NHL198" s="453"/>
      <c r="NHM198" s="453"/>
      <c r="NHN198" s="453"/>
      <c r="NHO198" s="453"/>
      <c r="NHP198" s="453"/>
      <c r="NHQ198" s="453"/>
      <c r="NHR198" s="453"/>
      <c r="NHS198" s="453"/>
      <c r="NHT198" s="453"/>
      <c r="NHU198" s="453"/>
      <c r="NHV198" s="453"/>
      <c r="NHW198" s="453"/>
      <c r="NHX198" s="453"/>
      <c r="NHY198" s="453"/>
      <c r="NHZ198" s="453"/>
      <c r="NIA198" s="453"/>
      <c r="NIB198" s="453"/>
      <c r="NIC198" s="453"/>
      <c r="NID198" s="453"/>
      <c r="NIE198" s="453"/>
      <c r="NIF198" s="453"/>
      <c r="NIG198" s="453"/>
      <c r="NIH198" s="453"/>
      <c r="NII198" s="453"/>
      <c r="NIJ198" s="453"/>
      <c r="NIK198" s="453"/>
      <c r="NIL198" s="453"/>
      <c r="NIM198" s="453"/>
      <c r="NIN198" s="453"/>
      <c r="NIO198" s="453"/>
      <c r="NIP198" s="453"/>
      <c r="NIQ198" s="453"/>
      <c r="NIR198" s="453"/>
      <c r="NIS198" s="453"/>
      <c r="NIT198" s="453"/>
      <c r="NIU198" s="453"/>
      <c r="NIV198" s="453"/>
      <c r="NIW198" s="453"/>
      <c r="NIX198" s="453"/>
      <c r="NIY198" s="453"/>
      <c r="NIZ198" s="453"/>
      <c r="NJA198" s="453"/>
      <c r="NJB198" s="453"/>
      <c r="NJC198" s="453"/>
      <c r="NJD198" s="453"/>
      <c r="NJE198" s="453"/>
      <c r="NJF198" s="453"/>
      <c r="NJG198" s="453"/>
      <c r="NJH198" s="453"/>
      <c r="NJI198" s="453"/>
      <c r="NJJ198" s="453"/>
      <c r="NJK198" s="453"/>
      <c r="NJL198" s="453"/>
      <c r="NJM198" s="453"/>
      <c r="NJN198" s="453"/>
      <c r="NJO198" s="453"/>
      <c r="NJP198" s="453"/>
      <c r="NJQ198" s="453"/>
      <c r="NJR198" s="453"/>
      <c r="NJS198" s="453"/>
      <c r="NJT198" s="453"/>
      <c r="NJU198" s="453"/>
      <c r="NJV198" s="453"/>
      <c r="NJW198" s="453"/>
      <c r="NJX198" s="453"/>
      <c r="NJY198" s="453"/>
      <c r="NJZ198" s="453"/>
      <c r="NKA198" s="453"/>
      <c r="NKB198" s="453"/>
      <c r="NKC198" s="453"/>
      <c r="NKD198" s="453"/>
      <c r="NKE198" s="453"/>
      <c r="NKF198" s="453"/>
      <c r="NKG198" s="453"/>
      <c r="NKH198" s="453"/>
      <c r="NKI198" s="453"/>
      <c r="NKJ198" s="453"/>
      <c r="NKK198" s="453"/>
      <c r="NKL198" s="453"/>
      <c r="NKM198" s="453"/>
      <c r="NKN198" s="453"/>
      <c r="NKO198" s="453"/>
      <c r="NKP198" s="453"/>
      <c r="NKQ198" s="453"/>
      <c r="NKR198" s="453"/>
      <c r="NKS198" s="453"/>
      <c r="NKT198" s="453"/>
      <c r="NKU198" s="453"/>
      <c r="NKV198" s="453"/>
      <c r="NKW198" s="453"/>
      <c r="NKX198" s="453"/>
      <c r="NKY198" s="453"/>
      <c r="NKZ198" s="453"/>
      <c r="NLA198" s="453"/>
      <c r="NLB198" s="453"/>
      <c r="NLC198" s="453"/>
      <c r="NLD198" s="453"/>
      <c r="NLE198" s="453"/>
      <c r="NLF198" s="453"/>
      <c r="NLG198" s="453"/>
      <c r="NLH198" s="453"/>
      <c r="NLI198" s="453"/>
      <c r="NLJ198" s="453"/>
      <c r="NLK198" s="453"/>
      <c r="NLL198" s="453"/>
      <c r="NLM198" s="453"/>
      <c r="NLN198" s="453"/>
      <c r="NLO198" s="453"/>
      <c r="NLP198" s="453"/>
      <c r="NLQ198" s="453"/>
      <c r="NLR198" s="453"/>
      <c r="NLS198" s="453"/>
      <c r="NLT198" s="453"/>
      <c r="NLU198" s="453"/>
      <c r="NLV198" s="453"/>
      <c r="NLW198" s="453"/>
      <c r="NLX198" s="453"/>
      <c r="NLY198" s="453"/>
      <c r="NLZ198" s="453"/>
      <c r="NMA198" s="453"/>
      <c r="NMB198" s="453"/>
      <c r="NMC198" s="453"/>
      <c r="NMD198" s="453"/>
      <c r="NME198" s="453"/>
      <c r="NMF198" s="453"/>
      <c r="NMG198" s="453"/>
      <c r="NMH198" s="453"/>
      <c r="NMI198" s="453"/>
      <c r="NMJ198" s="453"/>
      <c r="NMK198" s="453"/>
      <c r="NML198" s="453"/>
      <c r="NMM198" s="453"/>
      <c r="NMN198" s="453"/>
      <c r="NMO198" s="453"/>
      <c r="NMP198" s="453"/>
      <c r="NMQ198" s="453"/>
      <c r="NMR198" s="453"/>
      <c r="NMS198" s="453"/>
      <c r="NMT198" s="453"/>
      <c r="NMU198" s="453"/>
      <c r="NMV198" s="453"/>
      <c r="NMW198" s="453"/>
      <c r="NMX198" s="453"/>
      <c r="NMY198" s="453"/>
      <c r="NMZ198" s="453"/>
      <c r="NNA198" s="453"/>
      <c r="NNB198" s="453"/>
      <c r="NNC198" s="453"/>
      <c r="NND198" s="453"/>
      <c r="NNE198" s="453"/>
      <c r="NNF198" s="453"/>
      <c r="NNG198" s="453"/>
      <c r="NNH198" s="453"/>
      <c r="NNI198" s="453"/>
      <c r="NNJ198" s="453"/>
      <c r="NNK198" s="453"/>
      <c r="NNL198" s="453"/>
      <c r="NNM198" s="453"/>
      <c r="NNN198" s="453"/>
      <c r="NNO198" s="453"/>
      <c r="NNP198" s="453"/>
      <c r="NNQ198" s="453"/>
      <c r="NNR198" s="453"/>
      <c r="NNS198" s="453"/>
      <c r="NNT198" s="453"/>
      <c r="NNU198" s="453"/>
      <c r="NNV198" s="453"/>
      <c r="NNW198" s="453"/>
      <c r="NNX198" s="453"/>
      <c r="NNY198" s="453"/>
      <c r="NNZ198" s="453"/>
      <c r="NOA198" s="453"/>
      <c r="NOB198" s="453"/>
      <c r="NOC198" s="453"/>
      <c r="NOD198" s="453"/>
      <c r="NOE198" s="453"/>
      <c r="NOF198" s="453"/>
      <c r="NOG198" s="453"/>
      <c r="NOH198" s="453"/>
      <c r="NOI198" s="453"/>
      <c r="NOJ198" s="453"/>
      <c r="NOK198" s="453"/>
      <c r="NOL198" s="453"/>
      <c r="NOM198" s="453"/>
      <c r="NON198" s="453"/>
      <c r="NOO198" s="453"/>
      <c r="NOP198" s="453"/>
      <c r="NOQ198" s="453"/>
      <c r="NOR198" s="453"/>
      <c r="NOS198" s="453"/>
      <c r="NOT198" s="453"/>
      <c r="NOU198" s="453"/>
      <c r="NOV198" s="453"/>
      <c r="NOW198" s="453"/>
      <c r="NOX198" s="453"/>
      <c r="NOY198" s="453"/>
      <c r="NOZ198" s="453"/>
      <c r="NPA198" s="453"/>
      <c r="NPB198" s="453"/>
      <c r="NPC198" s="453"/>
      <c r="NPD198" s="453"/>
      <c r="NPE198" s="453"/>
      <c r="NPF198" s="453"/>
      <c r="NPG198" s="453"/>
      <c r="NPH198" s="453"/>
      <c r="NPI198" s="453"/>
      <c r="NPJ198" s="453"/>
      <c r="NPK198" s="453"/>
      <c r="NPL198" s="453"/>
      <c r="NPM198" s="453"/>
      <c r="NPN198" s="453"/>
      <c r="NPO198" s="453"/>
      <c r="NPP198" s="453"/>
      <c r="NPQ198" s="453"/>
      <c r="NPR198" s="453"/>
      <c r="NPS198" s="453"/>
      <c r="NPT198" s="453"/>
      <c r="NPU198" s="453"/>
      <c r="NPV198" s="453"/>
      <c r="NPW198" s="453"/>
      <c r="NPX198" s="453"/>
      <c r="NPY198" s="453"/>
      <c r="NPZ198" s="453"/>
      <c r="NQA198" s="453"/>
      <c r="NQB198" s="453"/>
      <c r="NQC198" s="453"/>
      <c r="NQD198" s="453"/>
      <c r="NQE198" s="453"/>
      <c r="NQF198" s="453"/>
      <c r="NQG198" s="453"/>
      <c r="NQH198" s="453"/>
      <c r="NQI198" s="453"/>
      <c r="NQJ198" s="453"/>
      <c r="NQK198" s="453"/>
      <c r="NQL198" s="453"/>
      <c r="NQM198" s="453"/>
      <c r="NQN198" s="453"/>
      <c r="NQO198" s="453"/>
      <c r="NQP198" s="453"/>
      <c r="NQQ198" s="453"/>
      <c r="NQR198" s="453"/>
      <c r="NQS198" s="453"/>
      <c r="NQT198" s="453"/>
      <c r="NQU198" s="453"/>
      <c r="NQV198" s="453"/>
      <c r="NQW198" s="453"/>
      <c r="NQX198" s="453"/>
      <c r="NQY198" s="453"/>
      <c r="NQZ198" s="453"/>
      <c r="NRA198" s="453"/>
      <c r="NRB198" s="453"/>
      <c r="NRC198" s="453"/>
      <c r="NRD198" s="453"/>
      <c r="NRE198" s="453"/>
      <c r="NRF198" s="453"/>
      <c r="NRG198" s="453"/>
      <c r="NRH198" s="453"/>
      <c r="NRI198" s="453"/>
      <c r="NRJ198" s="453"/>
      <c r="NRK198" s="453"/>
      <c r="NRL198" s="453"/>
      <c r="NRM198" s="453"/>
      <c r="NRN198" s="453"/>
      <c r="NRO198" s="453"/>
      <c r="NRP198" s="453"/>
      <c r="NRQ198" s="453"/>
      <c r="NRR198" s="453"/>
      <c r="NRS198" s="453"/>
      <c r="NRT198" s="453"/>
      <c r="NRU198" s="453"/>
      <c r="NRV198" s="453"/>
      <c r="NRW198" s="453"/>
      <c r="NRX198" s="453"/>
      <c r="NRY198" s="453"/>
      <c r="NRZ198" s="453"/>
      <c r="NSA198" s="453"/>
      <c r="NSB198" s="453"/>
      <c r="NSC198" s="453"/>
      <c r="NSD198" s="453"/>
      <c r="NSE198" s="453"/>
      <c r="NSF198" s="453"/>
      <c r="NSG198" s="453"/>
      <c r="NSH198" s="453"/>
      <c r="NSI198" s="453"/>
      <c r="NSJ198" s="453"/>
      <c r="NSK198" s="453"/>
      <c r="NSL198" s="453"/>
      <c r="NSM198" s="453"/>
      <c r="NSN198" s="453"/>
      <c r="NSO198" s="453"/>
      <c r="NSP198" s="453"/>
      <c r="NSQ198" s="453"/>
      <c r="NSR198" s="453"/>
      <c r="NSS198" s="453"/>
      <c r="NST198" s="453"/>
      <c r="NSU198" s="453"/>
      <c r="NSV198" s="453"/>
      <c r="NSW198" s="453"/>
      <c r="NSX198" s="453"/>
      <c r="NSY198" s="453"/>
      <c r="NSZ198" s="453"/>
      <c r="NTA198" s="453"/>
      <c r="NTB198" s="453"/>
      <c r="NTC198" s="453"/>
      <c r="NTD198" s="453"/>
      <c r="NTE198" s="453"/>
      <c r="NTF198" s="453"/>
      <c r="NTG198" s="453"/>
      <c r="NTH198" s="453"/>
      <c r="NTI198" s="453"/>
      <c r="NTJ198" s="453"/>
      <c r="NTK198" s="453"/>
      <c r="NTL198" s="453"/>
      <c r="NTM198" s="453"/>
      <c r="NTN198" s="453"/>
      <c r="NTO198" s="453"/>
      <c r="NTP198" s="453"/>
      <c r="NTQ198" s="453"/>
      <c r="NTR198" s="453"/>
      <c r="NTS198" s="453"/>
      <c r="NTT198" s="453"/>
      <c r="NTU198" s="453"/>
      <c r="NTV198" s="453"/>
      <c r="NTW198" s="453"/>
      <c r="NTX198" s="453"/>
      <c r="NTY198" s="453"/>
      <c r="NTZ198" s="453"/>
      <c r="NUA198" s="453"/>
      <c r="NUB198" s="453"/>
      <c r="NUC198" s="453"/>
      <c r="NUD198" s="453"/>
      <c r="NUE198" s="453"/>
      <c r="NUF198" s="453"/>
      <c r="NUG198" s="453"/>
      <c r="NUH198" s="453"/>
      <c r="NUI198" s="453"/>
      <c r="NUJ198" s="453"/>
      <c r="NUK198" s="453"/>
      <c r="NUL198" s="453"/>
      <c r="NUM198" s="453"/>
      <c r="NUN198" s="453"/>
      <c r="NUO198" s="453"/>
      <c r="NUP198" s="453"/>
      <c r="NUQ198" s="453"/>
      <c r="NUR198" s="453"/>
      <c r="NUS198" s="453"/>
      <c r="NUT198" s="453"/>
      <c r="NUU198" s="453"/>
      <c r="NUV198" s="453"/>
      <c r="NUW198" s="453"/>
      <c r="NUX198" s="453"/>
      <c r="NUY198" s="453"/>
      <c r="NUZ198" s="453"/>
      <c r="NVA198" s="453"/>
      <c r="NVB198" s="453"/>
      <c r="NVC198" s="453"/>
      <c r="NVD198" s="453"/>
      <c r="NVE198" s="453"/>
      <c r="NVF198" s="453"/>
      <c r="NVG198" s="453"/>
      <c r="NVH198" s="453"/>
      <c r="NVI198" s="453"/>
      <c r="NVJ198" s="453"/>
      <c r="NVK198" s="453"/>
      <c r="NVL198" s="453"/>
      <c r="NVM198" s="453"/>
      <c r="NVN198" s="453"/>
      <c r="NVO198" s="453"/>
      <c r="NVP198" s="453"/>
      <c r="NVQ198" s="453"/>
      <c r="NVR198" s="453"/>
      <c r="NVS198" s="453"/>
      <c r="NVT198" s="453"/>
      <c r="NVU198" s="453"/>
      <c r="NVV198" s="453"/>
      <c r="NVW198" s="453"/>
      <c r="NVX198" s="453"/>
      <c r="NVY198" s="453"/>
      <c r="NVZ198" s="453"/>
      <c r="NWA198" s="453"/>
      <c r="NWB198" s="453"/>
      <c r="NWC198" s="453"/>
      <c r="NWD198" s="453"/>
      <c r="NWE198" s="453"/>
      <c r="NWF198" s="453"/>
      <c r="NWG198" s="453"/>
      <c r="NWH198" s="453"/>
      <c r="NWI198" s="453"/>
      <c r="NWJ198" s="453"/>
      <c r="NWK198" s="453"/>
      <c r="NWL198" s="453"/>
      <c r="NWM198" s="453"/>
      <c r="NWN198" s="453"/>
      <c r="NWO198" s="453"/>
      <c r="NWP198" s="453"/>
      <c r="NWQ198" s="453"/>
      <c r="NWR198" s="453"/>
      <c r="NWS198" s="453"/>
      <c r="NWT198" s="453"/>
      <c r="NWU198" s="453"/>
      <c r="NWV198" s="453"/>
      <c r="NWW198" s="453"/>
      <c r="NWX198" s="453"/>
      <c r="NWY198" s="453"/>
      <c r="NWZ198" s="453"/>
      <c r="NXA198" s="453"/>
      <c r="NXB198" s="453"/>
      <c r="NXC198" s="453"/>
      <c r="NXD198" s="453"/>
      <c r="NXE198" s="453"/>
      <c r="NXF198" s="453"/>
      <c r="NXG198" s="453"/>
      <c r="NXH198" s="453"/>
      <c r="NXI198" s="453"/>
      <c r="NXJ198" s="453"/>
      <c r="NXK198" s="453"/>
      <c r="NXL198" s="453"/>
      <c r="NXM198" s="453"/>
      <c r="NXN198" s="453"/>
      <c r="NXO198" s="453"/>
      <c r="NXP198" s="453"/>
      <c r="NXQ198" s="453"/>
      <c r="NXR198" s="453"/>
      <c r="NXS198" s="453"/>
      <c r="NXT198" s="453"/>
      <c r="NXU198" s="453"/>
      <c r="NXV198" s="453"/>
      <c r="NXW198" s="453"/>
      <c r="NXX198" s="453"/>
      <c r="NXY198" s="453"/>
      <c r="NXZ198" s="453"/>
      <c r="NYA198" s="453"/>
      <c r="NYB198" s="453"/>
      <c r="NYC198" s="453"/>
      <c r="NYD198" s="453"/>
      <c r="NYE198" s="453"/>
      <c r="NYF198" s="453"/>
      <c r="NYG198" s="453"/>
      <c r="NYH198" s="453"/>
      <c r="NYI198" s="453"/>
      <c r="NYJ198" s="453"/>
      <c r="NYK198" s="453"/>
      <c r="NYL198" s="453"/>
      <c r="NYM198" s="453"/>
      <c r="NYN198" s="453"/>
      <c r="NYO198" s="453"/>
      <c r="NYP198" s="453"/>
      <c r="NYQ198" s="453"/>
      <c r="NYR198" s="453"/>
      <c r="NYS198" s="453"/>
      <c r="NYT198" s="453"/>
      <c r="NYU198" s="453"/>
      <c r="NYV198" s="453"/>
      <c r="NYW198" s="453"/>
      <c r="NYX198" s="453"/>
      <c r="NYY198" s="453"/>
      <c r="NYZ198" s="453"/>
      <c r="NZA198" s="453"/>
      <c r="NZB198" s="453"/>
      <c r="NZC198" s="453"/>
      <c r="NZD198" s="453"/>
      <c r="NZE198" s="453"/>
      <c r="NZF198" s="453"/>
      <c r="NZG198" s="453"/>
      <c r="NZH198" s="453"/>
      <c r="NZI198" s="453"/>
      <c r="NZJ198" s="453"/>
      <c r="NZK198" s="453"/>
      <c r="NZL198" s="453"/>
      <c r="NZM198" s="453"/>
      <c r="NZN198" s="453"/>
      <c r="NZO198" s="453"/>
      <c r="NZP198" s="453"/>
      <c r="NZQ198" s="453"/>
      <c r="NZR198" s="453"/>
      <c r="NZS198" s="453"/>
      <c r="NZT198" s="453"/>
      <c r="NZU198" s="453"/>
      <c r="NZV198" s="453"/>
      <c r="NZW198" s="453"/>
      <c r="NZX198" s="453"/>
      <c r="NZY198" s="453"/>
      <c r="NZZ198" s="453"/>
      <c r="OAA198" s="453"/>
      <c r="OAB198" s="453"/>
      <c r="OAC198" s="453"/>
      <c r="OAD198" s="453"/>
      <c r="OAE198" s="453"/>
      <c r="OAF198" s="453"/>
      <c r="OAG198" s="453"/>
      <c r="OAH198" s="453"/>
      <c r="OAI198" s="453"/>
      <c r="OAJ198" s="453"/>
      <c r="OAK198" s="453"/>
      <c r="OAL198" s="453"/>
      <c r="OAM198" s="453"/>
      <c r="OAN198" s="453"/>
      <c r="OAO198" s="453"/>
      <c r="OAP198" s="453"/>
      <c r="OAQ198" s="453"/>
      <c r="OAR198" s="453"/>
      <c r="OAS198" s="453"/>
      <c r="OAT198" s="453"/>
      <c r="OAU198" s="453"/>
      <c r="OAV198" s="453"/>
      <c r="OAW198" s="453"/>
      <c r="OAX198" s="453"/>
      <c r="OAY198" s="453"/>
      <c r="OAZ198" s="453"/>
      <c r="OBA198" s="453"/>
      <c r="OBB198" s="453"/>
      <c r="OBC198" s="453"/>
      <c r="OBD198" s="453"/>
      <c r="OBE198" s="453"/>
      <c r="OBF198" s="453"/>
      <c r="OBG198" s="453"/>
      <c r="OBH198" s="453"/>
      <c r="OBI198" s="453"/>
      <c r="OBJ198" s="453"/>
      <c r="OBK198" s="453"/>
      <c r="OBL198" s="453"/>
      <c r="OBM198" s="453"/>
      <c r="OBN198" s="453"/>
      <c r="OBO198" s="453"/>
      <c r="OBP198" s="453"/>
      <c r="OBQ198" s="453"/>
      <c r="OBR198" s="453"/>
      <c r="OBS198" s="453"/>
      <c r="OBT198" s="453"/>
      <c r="OBU198" s="453"/>
      <c r="OBV198" s="453"/>
      <c r="OBW198" s="453"/>
      <c r="OBX198" s="453"/>
      <c r="OBY198" s="453"/>
      <c r="OBZ198" s="453"/>
      <c r="OCA198" s="453"/>
      <c r="OCB198" s="453"/>
      <c r="OCC198" s="453"/>
      <c r="OCD198" s="453"/>
      <c r="OCE198" s="453"/>
      <c r="OCF198" s="453"/>
      <c r="OCG198" s="453"/>
      <c r="OCH198" s="453"/>
      <c r="OCI198" s="453"/>
      <c r="OCJ198" s="453"/>
      <c r="OCK198" s="453"/>
      <c r="OCL198" s="453"/>
      <c r="OCM198" s="453"/>
      <c r="OCN198" s="453"/>
      <c r="OCO198" s="453"/>
      <c r="OCP198" s="453"/>
      <c r="OCQ198" s="453"/>
      <c r="OCR198" s="453"/>
      <c r="OCS198" s="453"/>
      <c r="OCT198" s="453"/>
      <c r="OCU198" s="453"/>
      <c r="OCV198" s="453"/>
      <c r="OCW198" s="453"/>
      <c r="OCX198" s="453"/>
      <c r="OCY198" s="453"/>
      <c r="OCZ198" s="453"/>
      <c r="ODA198" s="453"/>
      <c r="ODB198" s="453"/>
      <c r="ODC198" s="453"/>
      <c r="ODD198" s="453"/>
      <c r="ODE198" s="453"/>
      <c r="ODF198" s="453"/>
      <c r="ODG198" s="453"/>
      <c r="ODH198" s="453"/>
      <c r="ODI198" s="453"/>
      <c r="ODJ198" s="453"/>
      <c r="ODK198" s="453"/>
      <c r="ODL198" s="453"/>
      <c r="ODM198" s="453"/>
      <c r="ODN198" s="453"/>
      <c r="ODO198" s="453"/>
      <c r="ODP198" s="453"/>
      <c r="ODQ198" s="453"/>
      <c r="ODR198" s="453"/>
      <c r="ODS198" s="453"/>
      <c r="ODT198" s="453"/>
      <c r="ODU198" s="453"/>
      <c r="ODV198" s="453"/>
      <c r="ODW198" s="453"/>
      <c r="ODX198" s="453"/>
      <c r="ODY198" s="453"/>
      <c r="ODZ198" s="453"/>
      <c r="OEA198" s="453"/>
      <c r="OEB198" s="453"/>
      <c r="OEC198" s="453"/>
      <c r="OED198" s="453"/>
      <c r="OEE198" s="453"/>
      <c r="OEF198" s="453"/>
      <c r="OEG198" s="453"/>
      <c r="OEH198" s="453"/>
      <c r="OEI198" s="453"/>
      <c r="OEJ198" s="453"/>
      <c r="OEK198" s="453"/>
      <c r="OEL198" s="453"/>
      <c r="OEM198" s="453"/>
      <c r="OEN198" s="453"/>
      <c r="OEO198" s="453"/>
      <c r="OEP198" s="453"/>
      <c r="OEQ198" s="453"/>
      <c r="OER198" s="453"/>
      <c r="OES198" s="453"/>
      <c r="OET198" s="453"/>
      <c r="OEU198" s="453"/>
      <c r="OEV198" s="453"/>
      <c r="OEW198" s="453"/>
      <c r="OEX198" s="453"/>
      <c r="OEY198" s="453"/>
      <c r="OEZ198" s="453"/>
      <c r="OFA198" s="453"/>
      <c r="OFB198" s="453"/>
      <c r="OFC198" s="453"/>
      <c r="OFD198" s="453"/>
      <c r="OFE198" s="453"/>
      <c r="OFF198" s="453"/>
      <c r="OFG198" s="453"/>
      <c r="OFH198" s="453"/>
      <c r="OFI198" s="453"/>
      <c r="OFJ198" s="453"/>
      <c r="OFK198" s="453"/>
      <c r="OFL198" s="453"/>
      <c r="OFM198" s="453"/>
      <c r="OFN198" s="453"/>
      <c r="OFO198" s="453"/>
      <c r="OFP198" s="453"/>
      <c r="OFQ198" s="453"/>
      <c r="OFR198" s="453"/>
      <c r="OFS198" s="453"/>
      <c r="OFT198" s="453"/>
      <c r="OFU198" s="453"/>
      <c r="OFV198" s="453"/>
      <c r="OFW198" s="453"/>
      <c r="OFX198" s="453"/>
      <c r="OFY198" s="453"/>
      <c r="OFZ198" s="453"/>
      <c r="OGA198" s="453"/>
      <c r="OGB198" s="453"/>
      <c r="OGC198" s="453"/>
      <c r="OGD198" s="453"/>
      <c r="OGE198" s="453"/>
      <c r="OGF198" s="453"/>
      <c r="OGG198" s="453"/>
      <c r="OGH198" s="453"/>
      <c r="OGI198" s="453"/>
      <c r="OGJ198" s="453"/>
      <c r="OGK198" s="453"/>
      <c r="OGL198" s="453"/>
      <c r="OGM198" s="453"/>
      <c r="OGN198" s="453"/>
      <c r="OGO198" s="453"/>
      <c r="OGP198" s="453"/>
      <c r="OGQ198" s="453"/>
      <c r="OGR198" s="453"/>
      <c r="OGS198" s="453"/>
      <c r="OGT198" s="453"/>
      <c r="OGU198" s="453"/>
      <c r="OGV198" s="453"/>
      <c r="OGW198" s="453"/>
      <c r="OGX198" s="453"/>
      <c r="OGY198" s="453"/>
      <c r="OGZ198" s="453"/>
      <c r="OHA198" s="453"/>
      <c r="OHB198" s="453"/>
      <c r="OHC198" s="453"/>
      <c r="OHD198" s="453"/>
      <c r="OHE198" s="453"/>
      <c r="OHF198" s="453"/>
      <c r="OHG198" s="453"/>
      <c r="OHH198" s="453"/>
      <c r="OHI198" s="453"/>
      <c r="OHJ198" s="453"/>
      <c r="OHK198" s="453"/>
      <c r="OHL198" s="453"/>
      <c r="OHM198" s="453"/>
      <c r="OHN198" s="453"/>
      <c r="OHO198" s="453"/>
      <c r="OHP198" s="453"/>
      <c r="OHQ198" s="453"/>
      <c r="OHR198" s="453"/>
      <c r="OHS198" s="453"/>
      <c r="OHT198" s="453"/>
      <c r="OHU198" s="453"/>
      <c r="OHV198" s="453"/>
      <c r="OHW198" s="453"/>
      <c r="OHX198" s="453"/>
      <c r="OHY198" s="453"/>
      <c r="OHZ198" s="453"/>
      <c r="OIA198" s="453"/>
      <c r="OIB198" s="453"/>
      <c r="OIC198" s="453"/>
      <c r="OID198" s="453"/>
      <c r="OIE198" s="453"/>
      <c r="OIF198" s="453"/>
      <c r="OIG198" s="453"/>
      <c r="OIH198" s="453"/>
      <c r="OII198" s="453"/>
      <c r="OIJ198" s="453"/>
      <c r="OIK198" s="453"/>
      <c r="OIL198" s="453"/>
      <c r="OIM198" s="453"/>
      <c r="OIN198" s="453"/>
      <c r="OIO198" s="453"/>
      <c r="OIP198" s="453"/>
      <c r="OIQ198" s="453"/>
      <c r="OIR198" s="453"/>
      <c r="OIS198" s="453"/>
      <c r="OIT198" s="453"/>
      <c r="OIU198" s="453"/>
      <c r="OIV198" s="453"/>
      <c r="OIW198" s="453"/>
      <c r="OIX198" s="453"/>
      <c r="OIY198" s="453"/>
      <c r="OIZ198" s="453"/>
      <c r="OJA198" s="453"/>
      <c r="OJB198" s="453"/>
      <c r="OJC198" s="453"/>
      <c r="OJD198" s="453"/>
      <c r="OJE198" s="453"/>
      <c r="OJF198" s="453"/>
      <c r="OJG198" s="453"/>
      <c r="OJH198" s="453"/>
      <c r="OJI198" s="453"/>
      <c r="OJJ198" s="453"/>
      <c r="OJK198" s="453"/>
      <c r="OJL198" s="453"/>
      <c r="OJM198" s="453"/>
      <c r="OJN198" s="453"/>
      <c r="OJO198" s="453"/>
      <c r="OJP198" s="453"/>
      <c r="OJQ198" s="453"/>
      <c r="OJR198" s="453"/>
      <c r="OJS198" s="453"/>
      <c r="OJT198" s="453"/>
      <c r="OJU198" s="453"/>
      <c r="OJV198" s="453"/>
      <c r="OJW198" s="453"/>
      <c r="OJX198" s="453"/>
      <c r="OJY198" s="453"/>
      <c r="OJZ198" s="453"/>
      <c r="OKA198" s="453"/>
      <c r="OKB198" s="453"/>
      <c r="OKC198" s="453"/>
      <c r="OKD198" s="453"/>
      <c r="OKE198" s="453"/>
      <c r="OKF198" s="453"/>
      <c r="OKG198" s="453"/>
      <c r="OKH198" s="453"/>
      <c r="OKI198" s="453"/>
      <c r="OKJ198" s="453"/>
      <c r="OKK198" s="453"/>
      <c r="OKL198" s="453"/>
      <c r="OKM198" s="453"/>
      <c r="OKN198" s="453"/>
      <c r="OKO198" s="453"/>
      <c r="OKP198" s="453"/>
      <c r="OKQ198" s="453"/>
      <c r="OKR198" s="453"/>
      <c r="OKS198" s="453"/>
      <c r="OKT198" s="453"/>
      <c r="OKU198" s="453"/>
      <c r="OKV198" s="453"/>
      <c r="OKW198" s="453"/>
      <c r="OKX198" s="453"/>
      <c r="OKY198" s="453"/>
      <c r="OKZ198" s="453"/>
      <c r="OLA198" s="453"/>
      <c r="OLB198" s="453"/>
      <c r="OLC198" s="453"/>
      <c r="OLD198" s="453"/>
      <c r="OLE198" s="453"/>
      <c r="OLF198" s="453"/>
      <c r="OLG198" s="453"/>
      <c r="OLH198" s="453"/>
      <c r="OLI198" s="453"/>
      <c r="OLJ198" s="453"/>
      <c r="OLK198" s="453"/>
      <c r="OLL198" s="453"/>
      <c r="OLM198" s="453"/>
      <c r="OLN198" s="453"/>
      <c r="OLO198" s="453"/>
      <c r="OLP198" s="453"/>
      <c r="OLQ198" s="453"/>
      <c r="OLR198" s="453"/>
      <c r="OLS198" s="453"/>
      <c r="OLT198" s="453"/>
      <c r="OLU198" s="453"/>
      <c r="OLV198" s="453"/>
      <c r="OLW198" s="453"/>
      <c r="OLX198" s="453"/>
      <c r="OLY198" s="453"/>
      <c r="OLZ198" s="453"/>
      <c r="OMA198" s="453"/>
      <c r="OMB198" s="453"/>
      <c r="OMC198" s="453"/>
      <c r="OMD198" s="453"/>
      <c r="OME198" s="453"/>
      <c r="OMF198" s="453"/>
      <c r="OMG198" s="453"/>
      <c r="OMH198" s="453"/>
      <c r="OMI198" s="453"/>
      <c r="OMJ198" s="453"/>
      <c r="OMK198" s="453"/>
      <c r="OML198" s="453"/>
      <c r="OMM198" s="453"/>
      <c r="OMN198" s="453"/>
      <c r="OMO198" s="453"/>
      <c r="OMP198" s="453"/>
      <c r="OMQ198" s="453"/>
      <c r="OMR198" s="453"/>
      <c r="OMS198" s="453"/>
      <c r="OMT198" s="453"/>
      <c r="OMU198" s="453"/>
      <c r="OMV198" s="453"/>
      <c r="OMW198" s="453"/>
      <c r="OMX198" s="453"/>
      <c r="OMY198" s="453"/>
      <c r="OMZ198" s="453"/>
      <c r="ONA198" s="453"/>
      <c r="ONB198" s="453"/>
      <c r="ONC198" s="453"/>
      <c r="OND198" s="453"/>
      <c r="ONE198" s="453"/>
      <c r="ONF198" s="453"/>
      <c r="ONG198" s="453"/>
      <c r="ONH198" s="453"/>
      <c r="ONI198" s="453"/>
      <c r="ONJ198" s="453"/>
      <c r="ONK198" s="453"/>
      <c r="ONL198" s="453"/>
      <c r="ONM198" s="453"/>
      <c r="ONN198" s="453"/>
      <c r="ONO198" s="453"/>
      <c r="ONP198" s="453"/>
      <c r="ONQ198" s="453"/>
      <c r="ONR198" s="453"/>
      <c r="ONS198" s="453"/>
      <c r="ONT198" s="453"/>
      <c r="ONU198" s="453"/>
      <c r="ONV198" s="453"/>
      <c r="ONW198" s="453"/>
      <c r="ONX198" s="453"/>
      <c r="ONY198" s="453"/>
      <c r="ONZ198" s="453"/>
      <c r="OOA198" s="453"/>
      <c r="OOB198" s="453"/>
      <c r="OOC198" s="453"/>
      <c r="OOD198" s="453"/>
      <c r="OOE198" s="453"/>
      <c r="OOF198" s="453"/>
      <c r="OOG198" s="453"/>
      <c r="OOH198" s="453"/>
      <c r="OOI198" s="453"/>
      <c r="OOJ198" s="453"/>
      <c r="OOK198" s="453"/>
      <c r="OOL198" s="453"/>
      <c r="OOM198" s="453"/>
      <c r="OON198" s="453"/>
      <c r="OOO198" s="453"/>
      <c r="OOP198" s="453"/>
      <c r="OOQ198" s="453"/>
      <c r="OOR198" s="453"/>
      <c r="OOS198" s="453"/>
      <c r="OOT198" s="453"/>
      <c r="OOU198" s="453"/>
      <c r="OOV198" s="453"/>
      <c r="OOW198" s="453"/>
      <c r="OOX198" s="453"/>
      <c r="OOY198" s="453"/>
      <c r="OOZ198" s="453"/>
      <c r="OPA198" s="453"/>
      <c r="OPB198" s="453"/>
      <c r="OPC198" s="453"/>
      <c r="OPD198" s="453"/>
      <c r="OPE198" s="453"/>
      <c r="OPF198" s="453"/>
      <c r="OPG198" s="453"/>
      <c r="OPH198" s="453"/>
      <c r="OPI198" s="453"/>
      <c r="OPJ198" s="453"/>
      <c r="OPK198" s="453"/>
      <c r="OPL198" s="453"/>
      <c r="OPM198" s="453"/>
      <c r="OPN198" s="453"/>
      <c r="OPO198" s="453"/>
      <c r="OPP198" s="453"/>
      <c r="OPQ198" s="453"/>
      <c r="OPR198" s="453"/>
      <c r="OPS198" s="453"/>
      <c r="OPT198" s="453"/>
      <c r="OPU198" s="453"/>
      <c r="OPV198" s="453"/>
      <c r="OPW198" s="453"/>
      <c r="OPX198" s="453"/>
      <c r="OPY198" s="453"/>
      <c r="OPZ198" s="453"/>
      <c r="OQA198" s="453"/>
      <c r="OQB198" s="453"/>
      <c r="OQC198" s="453"/>
      <c r="OQD198" s="453"/>
      <c r="OQE198" s="453"/>
      <c r="OQF198" s="453"/>
      <c r="OQG198" s="453"/>
      <c r="OQH198" s="453"/>
      <c r="OQI198" s="453"/>
      <c r="OQJ198" s="453"/>
      <c r="OQK198" s="453"/>
      <c r="OQL198" s="453"/>
      <c r="OQM198" s="453"/>
      <c r="OQN198" s="453"/>
      <c r="OQO198" s="453"/>
      <c r="OQP198" s="453"/>
      <c r="OQQ198" s="453"/>
      <c r="OQR198" s="453"/>
      <c r="OQS198" s="453"/>
      <c r="OQT198" s="453"/>
      <c r="OQU198" s="453"/>
      <c r="OQV198" s="453"/>
      <c r="OQW198" s="453"/>
      <c r="OQX198" s="453"/>
      <c r="OQY198" s="453"/>
      <c r="OQZ198" s="453"/>
      <c r="ORA198" s="453"/>
      <c r="ORB198" s="453"/>
      <c r="ORC198" s="453"/>
      <c r="ORD198" s="453"/>
      <c r="ORE198" s="453"/>
      <c r="ORF198" s="453"/>
      <c r="ORG198" s="453"/>
      <c r="ORH198" s="453"/>
      <c r="ORI198" s="453"/>
      <c r="ORJ198" s="453"/>
      <c r="ORK198" s="453"/>
      <c r="ORL198" s="453"/>
      <c r="ORM198" s="453"/>
      <c r="ORN198" s="453"/>
      <c r="ORO198" s="453"/>
      <c r="ORP198" s="453"/>
      <c r="ORQ198" s="453"/>
      <c r="ORR198" s="453"/>
      <c r="ORS198" s="453"/>
      <c r="ORT198" s="453"/>
      <c r="ORU198" s="453"/>
      <c r="ORV198" s="453"/>
      <c r="ORW198" s="453"/>
      <c r="ORX198" s="453"/>
      <c r="ORY198" s="453"/>
      <c r="ORZ198" s="453"/>
      <c r="OSA198" s="453"/>
      <c r="OSB198" s="453"/>
      <c r="OSC198" s="453"/>
      <c r="OSD198" s="453"/>
      <c r="OSE198" s="453"/>
      <c r="OSF198" s="453"/>
      <c r="OSG198" s="453"/>
      <c r="OSH198" s="453"/>
      <c r="OSI198" s="453"/>
      <c r="OSJ198" s="453"/>
      <c r="OSK198" s="453"/>
      <c r="OSL198" s="453"/>
      <c r="OSM198" s="453"/>
      <c r="OSN198" s="453"/>
      <c r="OSO198" s="453"/>
      <c r="OSP198" s="453"/>
      <c r="OSQ198" s="453"/>
      <c r="OSR198" s="453"/>
      <c r="OSS198" s="453"/>
      <c r="OST198" s="453"/>
      <c r="OSU198" s="453"/>
      <c r="OSV198" s="453"/>
      <c r="OSW198" s="453"/>
      <c r="OSX198" s="453"/>
      <c r="OSY198" s="453"/>
      <c r="OSZ198" s="453"/>
      <c r="OTA198" s="453"/>
      <c r="OTB198" s="453"/>
      <c r="OTC198" s="453"/>
      <c r="OTD198" s="453"/>
      <c r="OTE198" s="453"/>
      <c r="OTF198" s="453"/>
      <c r="OTG198" s="453"/>
      <c r="OTH198" s="453"/>
      <c r="OTI198" s="453"/>
      <c r="OTJ198" s="453"/>
      <c r="OTK198" s="453"/>
      <c r="OTL198" s="453"/>
      <c r="OTM198" s="453"/>
      <c r="OTN198" s="453"/>
      <c r="OTO198" s="453"/>
      <c r="OTP198" s="453"/>
      <c r="OTQ198" s="453"/>
      <c r="OTR198" s="453"/>
      <c r="OTS198" s="453"/>
      <c r="OTT198" s="453"/>
      <c r="OTU198" s="453"/>
      <c r="OTV198" s="453"/>
      <c r="OTW198" s="453"/>
      <c r="OTX198" s="453"/>
      <c r="OTY198" s="453"/>
      <c r="OTZ198" s="453"/>
      <c r="OUA198" s="453"/>
      <c r="OUB198" s="453"/>
      <c r="OUC198" s="453"/>
      <c r="OUD198" s="453"/>
      <c r="OUE198" s="453"/>
      <c r="OUF198" s="453"/>
      <c r="OUG198" s="453"/>
      <c r="OUH198" s="453"/>
      <c r="OUI198" s="453"/>
      <c r="OUJ198" s="453"/>
      <c r="OUK198" s="453"/>
      <c r="OUL198" s="453"/>
      <c r="OUM198" s="453"/>
      <c r="OUN198" s="453"/>
      <c r="OUO198" s="453"/>
      <c r="OUP198" s="453"/>
      <c r="OUQ198" s="453"/>
      <c r="OUR198" s="453"/>
      <c r="OUS198" s="453"/>
      <c r="OUT198" s="453"/>
      <c r="OUU198" s="453"/>
      <c r="OUV198" s="453"/>
      <c r="OUW198" s="453"/>
      <c r="OUX198" s="453"/>
      <c r="OUY198" s="453"/>
      <c r="OUZ198" s="453"/>
      <c r="OVA198" s="453"/>
      <c r="OVB198" s="453"/>
      <c r="OVC198" s="453"/>
      <c r="OVD198" s="453"/>
      <c r="OVE198" s="453"/>
      <c r="OVF198" s="453"/>
      <c r="OVG198" s="453"/>
      <c r="OVH198" s="453"/>
      <c r="OVI198" s="453"/>
      <c r="OVJ198" s="453"/>
      <c r="OVK198" s="453"/>
      <c r="OVL198" s="453"/>
      <c r="OVM198" s="453"/>
      <c r="OVN198" s="453"/>
      <c r="OVO198" s="453"/>
      <c r="OVP198" s="453"/>
      <c r="OVQ198" s="453"/>
      <c r="OVR198" s="453"/>
      <c r="OVS198" s="453"/>
      <c r="OVT198" s="453"/>
      <c r="OVU198" s="453"/>
      <c r="OVV198" s="453"/>
      <c r="OVW198" s="453"/>
      <c r="OVX198" s="453"/>
      <c r="OVY198" s="453"/>
      <c r="OVZ198" s="453"/>
      <c r="OWA198" s="453"/>
      <c r="OWB198" s="453"/>
      <c r="OWC198" s="453"/>
      <c r="OWD198" s="453"/>
      <c r="OWE198" s="453"/>
      <c r="OWF198" s="453"/>
      <c r="OWG198" s="453"/>
      <c r="OWH198" s="453"/>
      <c r="OWI198" s="453"/>
      <c r="OWJ198" s="453"/>
      <c r="OWK198" s="453"/>
      <c r="OWL198" s="453"/>
      <c r="OWM198" s="453"/>
      <c r="OWN198" s="453"/>
      <c r="OWO198" s="453"/>
      <c r="OWP198" s="453"/>
      <c r="OWQ198" s="453"/>
      <c r="OWR198" s="453"/>
      <c r="OWS198" s="453"/>
      <c r="OWT198" s="453"/>
      <c r="OWU198" s="453"/>
      <c r="OWV198" s="453"/>
      <c r="OWW198" s="453"/>
      <c r="OWX198" s="453"/>
      <c r="OWY198" s="453"/>
      <c r="OWZ198" s="453"/>
      <c r="OXA198" s="453"/>
      <c r="OXB198" s="453"/>
      <c r="OXC198" s="453"/>
      <c r="OXD198" s="453"/>
      <c r="OXE198" s="453"/>
      <c r="OXF198" s="453"/>
      <c r="OXG198" s="453"/>
      <c r="OXH198" s="453"/>
      <c r="OXI198" s="453"/>
      <c r="OXJ198" s="453"/>
      <c r="OXK198" s="453"/>
      <c r="OXL198" s="453"/>
      <c r="OXM198" s="453"/>
      <c r="OXN198" s="453"/>
      <c r="OXO198" s="453"/>
      <c r="OXP198" s="453"/>
      <c r="OXQ198" s="453"/>
      <c r="OXR198" s="453"/>
      <c r="OXS198" s="453"/>
      <c r="OXT198" s="453"/>
      <c r="OXU198" s="453"/>
      <c r="OXV198" s="453"/>
      <c r="OXW198" s="453"/>
      <c r="OXX198" s="453"/>
      <c r="OXY198" s="453"/>
      <c r="OXZ198" s="453"/>
      <c r="OYA198" s="453"/>
      <c r="OYB198" s="453"/>
      <c r="OYC198" s="453"/>
      <c r="OYD198" s="453"/>
      <c r="OYE198" s="453"/>
      <c r="OYF198" s="453"/>
      <c r="OYG198" s="453"/>
      <c r="OYH198" s="453"/>
      <c r="OYI198" s="453"/>
      <c r="OYJ198" s="453"/>
      <c r="OYK198" s="453"/>
      <c r="OYL198" s="453"/>
      <c r="OYM198" s="453"/>
      <c r="OYN198" s="453"/>
      <c r="OYO198" s="453"/>
      <c r="OYP198" s="453"/>
      <c r="OYQ198" s="453"/>
      <c r="OYR198" s="453"/>
      <c r="OYS198" s="453"/>
      <c r="OYT198" s="453"/>
      <c r="OYU198" s="453"/>
      <c r="OYV198" s="453"/>
      <c r="OYW198" s="453"/>
      <c r="OYX198" s="453"/>
      <c r="OYY198" s="453"/>
      <c r="OYZ198" s="453"/>
      <c r="OZA198" s="453"/>
      <c r="OZB198" s="453"/>
      <c r="OZC198" s="453"/>
      <c r="OZD198" s="453"/>
      <c r="OZE198" s="453"/>
      <c r="OZF198" s="453"/>
      <c r="OZG198" s="453"/>
      <c r="OZH198" s="453"/>
      <c r="OZI198" s="453"/>
      <c r="OZJ198" s="453"/>
      <c r="OZK198" s="453"/>
      <c r="OZL198" s="453"/>
      <c r="OZM198" s="453"/>
      <c r="OZN198" s="453"/>
      <c r="OZO198" s="453"/>
      <c r="OZP198" s="453"/>
      <c r="OZQ198" s="453"/>
      <c r="OZR198" s="453"/>
      <c r="OZS198" s="453"/>
      <c r="OZT198" s="453"/>
      <c r="OZU198" s="453"/>
      <c r="OZV198" s="453"/>
      <c r="OZW198" s="453"/>
      <c r="OZX198" s="453"/>
      <c r="OZY198" s="453"/>
      <c r="OZZ198" s="453"/>
      <c r="PAA198" s="453"/>
      <c r="PAB198" s="453"/>
      <c r="PAC198" s="453"/>
      <c r="PAD198" s="453"/>
      <c r="PAE198" s="453"/>
      <c r="PAF198" s="453"/>
      <c r="PAG198" s="453"/>
      <c r="PAH198" s="453"/>
      <c r="PAI198" s="453"/>
      <c r="PAJ198" s="453"/>
      <c r="PAK198" s="453"/>
      <c r="PAL198" s="453"/>
      <c r="PAM198" s="453"/>
      <c r="PAN198" s="453"/>
      <c r="PAO198" s="453"/>
      <c r="PAP198" s="453"/>
      <c r="PAQ198" s="453"/>
      <c r="PAR198" s="453"/>
      <c r="PAS198" s="453"/>
      <c r="PAT198" s="453"/>
      <c r="PAU198" s="453"/>
      <c r="PAV198" s="453"/>
      <c r="PAW198" s="453"/>
      <c r="PAX198" s="453"/>
      <c r="PAY198" s="453"/>
      <c r="PAZ198" s="453"/>
      <c r="PBA198" s="453"/>
      <c r="PBB198" s="453"/>
      <c r="PBC198" s="453"/>
      <c r="PBD198" s="453"/>
      <c r="PBE198" s="453"/>
      <c r="PBF198" s="453"/>
      <c r="PBG198" s="453"/>
      <c r="PBH198" s="453"/>
      <c r="PBI198" s="453"/>
      <c r="PBJ198" s="453"/>
      <c r="PBK198" s="453"/>
      <c r="PBL198" s="453"/>
      <c r="PBM198" s="453"/>
      <c r="PBN198" s="453"/>
      <c r="PBO198" s="453"/>
      <c r="PBP198" s="453"/>
      <c r="PBQ198" s="453"/>
      <c r="PBR198" s="453"/>
      <c r="PBS198" s="453"/>
      <c r="PBT198" s="453"/>
      <c r="PBU198" s="453"/>
      <c r="PBV198" s="453"/>
      <c r="PBW198" s="453"/>
      <c r="PBX198" s="453"/>
      <c r="PBY198" s="453"/>
      <c r="PBZ198" s="453"/>
      <c r="PCA198" s="453"/>
      <c r="PCB198" s="453"/>
      <c r="PCC198" s="453"/>
      <c r="PCD198" s="453"/>
      <c r="PCE198" s="453"/>
      <c r="PCF198" s="453"/>
      <c r="PCG198" s="453"/>
      <c r="PCH198" s="453"/>
      <c r="PCI198" s="453"/>
      <c r="PCJ198" s="453"/>
      <c r="PCK198" s="453"/>
      <c r="PCL198" s="453"/>
      <c r="PCM198" s="453"/>
      <c r="PCN198" s="453"/>
      <c r="PCO198" s="453"/>
      <c r="PCP198" s="453"/>
      <c r="PCQ198" s="453"/>
      <c r="PCR198" s="453"/>
      <c r="PCS198" s="453"/>
      <c r="PCT198" s="453"/>
      <c r="PCU198" s="453"/>
      <c r="PCV198" s="453"/>
      <c r="PCW198" s="453"/>
      <c r="PCX198" s="453"/>
      <c r="PCY198" s="453"/>
      <c r="PCZ198" s="453"/>
      <c r="PDA198" s="453"/>
      <c r="PDB198" s="453"/>
      <c r="PDC198" s="453"/>
      <c r="PDD198" s="453"/>
      <c r="PDE198" s="453"/>
      <c r="PDF198" s="453"/>
      <c r="PDG198" s="453"/>
      <c r="PDH198" s="453"/>
      <c r="PDI198" s="453"/>
      <c r="PDJ198" s="453"/>
      <c r="PDK198" s="453"/>
      <c r="PDL198" s="453"/>
      <c r="PDM198" s="453"/>
      <c r="PDN198" s="453"/>
      <c r="PDO198" s="453"/>
      <c r="PDP198" s="453"/>
      <c r="PDQ198" s="453"/>
      <c r="PDR198" s="453"/>
      <c r="PDS198" s="453"/>
      <c r="PDT198" s="453"/>
      <c r="PDU198" s="453"/>
      <c r="PDV198" s="453"/>
      <c r="PDW198" s="453"/>
      <c r="PDX198" s="453"/>
      <c r="PDY198" s="453"/>
      <c r="PDZ198" s="453"/>
      <c r="PEA198" s="453"/>
      <c r="PEB198" s="453"/>
      <c r="PEC198" s="453"/>
      <c r="PED198" s="453"/>
      <c r="PEE198" s="453"/>
      <c r="PEF198" s="453"/>
      <c r="PEG198" s="453"/>
      <c r="PEH198" s="453"/>
      <c r="PEI198" s="453"/>
      <c r="PEJ198" s="453"/>
      <c r="PEK198" s="453"/>
      <c r="PEL198" s="453"/>
      <c r="PEM198" s="453"/>
      <c r="PEN198" s="453"/>
      <c r="PEO198" s="453"/>
      <c r="PEP198" s="453"/>
      <c r="PEQ198" s="453"/>
      <c r="PER198" s="453"/>
      <c r="PES198" s="453"/>
      <c r="PET198" s="453"/>
      <c r="PEU198" s="453"/>
      <c r="PEV198" s="453"/>
      <c r="PEW198" s="453"/>
      <c r="PEX198" s="453"/>
      <c r="PEY198" s="453"/>
      <c r="PEZ198" s="453"/>
      <c r="PFA198" s="453"/>
      <c r="PFB198" s="453"/>
      <c r="PFC198" s="453"/>
      <c r="PFD198" s="453"/>
      <c r="PFE198" s="453"/>
      <c r="PFF198" s="453"/>
      <c r="PFG198" s="453"/>
      <c r="PFH198" s="453"/>
      <c r="PFI198" s="453"/>
      <c r="PFJ198" s="453"/>
      <c r="PFK198" s="453"/>
      <c r="PFL198" s="453"/>
      <c r="PFM198" s="453"/>
      <c r="PFN198" s="453"/>
      <c r="PFO198" s="453"/>
      <c r="PFP198" s="453"/>
      <c r="PFQ198" s="453"/>
      <c r="PFR198" s="453"/>
      <c r="PFS198" s="453"/>
      <c r="PFT198" s="453"/>
      <c r="PFU198" s="453"/>
      <c r="PFV198" s="453"/>
      <c r="PFW198" s="453"/>
      <c r="PFX198" s="453"/>
      <c r="PFY198" s="453"/>
      <c r="PFZ198" s="453"/>
      <c r="PGA198" s="453"/>
      <c r="PGB198" s="453"/>
      <c r="PGC198" s="453"/>
      <c r="PGD198" s="453"/>
      <c r="PGE198" s="453"/>
      <c r="PGF198" s="453"/>
      <c r="PGG198" s="453"/>
      <c r="PGH198" s="453"/>
      <c r="PGI198" s="453"/>
      <c r="PGJ198" s="453"/>
      <c r="PGK198" s="453"/>
      <c r="PGL198" s="453"/>
      <c r="PGM198" s="453"/>
      <c r="PGN198" s="453"/>
      <c r="PGO198" s="453"/>
      <c r="PGP198" s="453"/>
      <c r="PGQ198" s="453"/>
      <c r="PGR198" s="453"/>
      <c r="PGS198" s="453"/>
      <c r="PGT198" s="453"/>
      <c r="PGU198" s="453"/>
      <c r="PGV198" s="453"/>
      <c r="PGW198" s="453"/>
      <c r="PGX198" s="453"/>
      <c r="PGY198" s="453"/>
      <c r="PGZ198" s="453"/>
      <c r="PHA198" s="453"/>
      <c r="PHB198" s="453"/>
      <c r="PHC198" s="453"/>
      <c r="PHD198" s="453"/>
      <c r="PHE198" s="453"/>
      <c r="PHF198" s="453"/>
      <c r="PHG198" s="453"/>
      <c r="PHH198" s="453"/>
      <c r="PHI198" s="453"/>
      <c r="PHJ198" s="453"/>
      <c r="PHK198" s="453"/>
      <c r="PHL198" s="453"/>
      <c r="PHM198" s="453"/>
      <c r="PHN198" s="453"/>
      <c r="PHO198" s="453"/>
      <c r="PHP198" s="453"/>
      <c r="PHQ198" s="453"/>
      <c r="PHR198" s="453"/>
      <c r="PHS198" s="453"/>
      <c r="PHT198" s="453"/>
      <c r="PHU198" s="453"/>
      <c r="PHV198" s="453"/>
      <c r="PHW198" s="453"/>
      <c r="PHX198" s="453"/>
      <c r="PHY198" s="453"/>
      <c r="PHZ198" s="453"/>
      <c r="PIA198" s="453"/>
      <c r="PIB198" s="453"/>
      <c r="PIC198" s="453"/>
      <c r="PID198" s="453"/>
      <c r="PIE198" s="453"/>
      <c r="PIF198" s="453"/>
      <c r="PIG198" s="453"/>
      <c r="PIH198" s="453"/>
      <c r="PII198" s="453"/>
      <c r="PIJ198" s="453"/>
      <c r="PIK198" s="453"/>
      <c r="PIL198" s="453"/>
      <c r="PIM198" s="453"/>
      <c r="PIN198" s="453"/>
      <c r="PIO198" s="453"/>
      <c r="PIP198" s="453"/>
      <c r="PIQ198" s="453"/>
      <c r="PIR198" s="453"/>
      <c r="PIS198" s="453"/>
      <c r="PIT198" s="453"/>
      <c r="PIU198" s="453"/>
      <c r="PIV198" s="453"/>
      <c r="PIW198" s="453"/>
      <c r="PIX198" s="453"/>
      <c r="PIY198" s="453"/>
      <c r="PIZ198" s="453"/>
      <c r="PJA198" s="453"/>
      <c r="PJB198" s="453"/>
      <c r="PJC198" s="453"/>
      <c r="PJD198" s="453"/>
      <c r="PJE198" s="453"/>
      <c r="PJF198" s="453"/>
      <c r="PJG198" s="453"/>
      <c r="PJH198" s="453"/>
      <c r="PJI198" s="453"/>
      <c r="PJJ198" s="453"/>
      <c r="PJK198" s="453"/>
      <c r="PJL198" s="453"/>
      <c r="PJM198" s="453"/>
      <c r="PJN198" s="453"/>
      <c r="PJO198" s="453"/>
      <c r="PJP198" s="453"/>
      <c r="PJQ198" s="453"/>
      <c r="PJR198" s="453"/>
      <c r="PJS198" s="453"/>
      <c r="PJT198" s="453"/>
      <c r="PJU198" s="453"/>
      <c r="PJV198" s="453"/>
      <c r="PJW198" s="453"/>
      <c r="PJX198" s="453"/>
      <c r="PJY198" s="453"/>
      <c r="PJZ198" s="453"/>
      <c r="PKA198" s="453"/>
      <c r="PKB198" s="453"/>
      <c r="PKC198" s="453"/>
      <c r="PKD198" s="453"/>
      <c r="PKE198" s="453"/>
      <c r="PKF198" s="453"/>
      <c r="PKG198" s="453"/>
      <c r="PKH198" s="453"/>
      <c r="PKI198" s="453"/>
      <c r="PKJ198" s="453"/>
      <c r="PKK198" s="453"/>
      <c r="PKL198" s="453"/>
      <c r="PKM198" s="453"/>
      <c r="PKN198" s="453"/>
      <c r="PKO198" s="453"/>
      <c r="PKP198" s="453"/>
      <c r="PKQ198" s="453"/>
      <c r="PKR198" s="453"/>
      <c r="PKS198" s="453"/>
      <c r="PKT198" s="453"/>
      <c r="PKU198" s="453"/>
      <c r="PKV198" s="453"/>
      <c r="PKW198" s="453"/>
      <c r="PKX198" s="453"/>
      <c r="PKY198" s="453"/>
      <c r="PKZ198" s="453"/>
      <c r="PLA198" s="453"/>
      <c r="PLB198" s="453"/>
      <c r="PLC198" s="453"/>
      <c r="PLD198" s="453"/>
      <c r="PLE198" s="453"/>
      <c r="PLF198" s="453"/>
      <c r="PLG198" s="453"/>
      <c r="PLH198" s="453"/>
      <c r="PLI198" s="453"/>
      <c r="PLJ198" s="453"/>
      <c r="PLK198" s="453"/>
      <c r="PLL198" s="453"/>
      <c r="PLM198" s="453"/>
      <c r="PLN198" s="453"/>
      <c r="PLO198" s="453"/>
      <c r="PLP198" s="453"/>
      <c r="PLQ198" s="453"/>
      <c r="PLR198" s="453"/>
      <c r="PLS198" s="453"/>
      <c r="PLT198" s="453"/>
      <c r="PLU198" s="453"/>
      <c r="PLV198" s="453"/>
      <c r="PLW198" s="453"/>
      <c r="PLX198" s="453"/>
      <c r="PLY198" s="453"/>
      <c r="PLZ198" s="453"/>
      <c r="PMA198" s="453"/>
      <c r="PMB198" s="453"/>
      <c r="PMC198" s="453"/>
      <c r="PMD198" s="453"/>
      <c r="PME198" s="453"/>
      <c r="PMF198" s="453"/>
      <c r="PMG198" s="453"/>
      <c r="PMH198" s="453"/>
      <c r="PMI198" s="453"/>
      <c r="PMJ198" s="453"/>
      <c r="PMK198" s="453"/>
      <c r="PML198" s="453"/>
      <c r="PMM198" s="453"/>
      <c r="PMN198" s="453"/>
      <c r="PMO198" s="453"/>
      <c r="PMP198" s="453"/>
      <c r="PMQ198" s="453"/>
      <c r="PMR198" s="453"/>
      <c r="PMS198" s="453"/>
      <c r="PMT198" s="453"/>
      <c r="PMU198" s="453"/>
      <c r="PMV198" s="453"/>
      <c r="PMW198" s="453"/>
      <c r="PMX198" s="453"/>
      <c r="PMY198" s="453"/>
      <c r="PMZ198" s="453"/>
      <c r="PNA198" s="453"/>
      <c r="PNB198" s="453"/>
      <c r="PNC198" s="453"/>
      <c r="PND198" s="453"/>
      <c r="PNE198" s="453"/>
      <c r="PNF198" s="453"/>
      <c r="PNG198" s="453"/>
      <c r="PNH198" s="453"/>
      <c r="PNI198" s="453"/>
      <c r="PNJ198" s="453"/>
      <c r="PNK198" s="453"/>
      <c r="PNL198" s="453"/>
      <c r="PNM198" s="453"/>
      <c r="PNN198" s="453"/>
      <c r="PNO198" s="453"/>
      <c r="PNP198" s="453"/>
      <c r="PNQ198" s="453"/>
      <c r="PNR198" s="453"/>
      <c r="PNS198" s="453"/>
      <c r="PNT198" s="453"/>
      <c r="PNU198" s="453"/>
      <c r="PNV198" s="453"/>
      <c r="PNW198" s="453"/>
      <c r="PNX198" s="453"/>
      <c r="PNY198" s="453"/>
      <c r="PNZ198" s="453"/>
      <c r="POA198" s="453"/>
      <c r="POB198" s="453"/>
      <c r="POC198" s="453"/>
      <c r="POD198" s="453"/>
      <c r="POE198" s="453"/>
      <c r="POF198" s="453"/>
      <c r="POG198" s="453"/>
      <c r="POH198" s="453"/>
      <c r="POI198" s="453"/>
      <c r="POJ198" s="453"/>
      <c r="POK198" s="453"/>
      <c r="POL198" s="453"/>
      <c r="POM198" s="453"/>
      <c r="PON198" s="453"/>
      <c r="POO198" s="453"/>
      <c r="POP198" s="453"/>
      <c r="POQ198" s="453"/>
      <c r="POR198" s="453"/>
      <c r="POS198" s="453"/>
      <c r="POT198" s="453"/>
      <c r="POU198" s="453"/>
      <c r="POV198" s="453"/>
      <c r="POW198" s="453"/>
      <c r="POX198" s="453"/>
      <c r="POY198" s="453"/>
      <c r="POZ198" s="453"/>
      <c r="PPA198" s="453"/>
      <c r="PPB198" s="453"/>
      <c r="PPC198" s="453"/>
      <c r="PPD198" s="453"/>
      <c r="PPE198" s="453"/>
      <c r="PPF198" s="453"/>
      <c r="PPG198" s="453"/>
      <c r="PPH198" s="453"/>
      <c r="PPI198" s="453"/>
      <c r="PPJ198" s="453"/>
      <c r="PPK198" s="453"/>
      <c r="PPL198" s="453"/>
      <c r="PPM198" s="453"/>
      <c r="PPN198" s="453"/>
      <c r="PPO198" s="453"/>
      <c r="PPP198" s="453"/>
      <c r="PPQ198" s="453"/>
      <c r="PPR198" s="453"/>
      <c r="PPS198" s="453"/>
      <c r="PPT198" s="453"/>
      <c r="PPU198" s="453"/>
      <c r="PPV198" s="453"/>
      <c r="PPW198" s="453"/>
      <c r="PPX198" s="453"/>
      <c r="PPY198" s="453"/>
      <c r="PPZ198" s="453"/>
      <c r="PQA198" s="453"/>
      <c r="PQB198" s="453"/>
      <c r="PQC198" s="453"/>
      <c r="PQD198" s="453"/>
      <c r="PQE198" s="453"/>
      <c r="PQF198" s="453"/>
      <c r="PQG198" s="453"/>
      <c r="PQH198" s="453"/>
      <c r="PQI198" s="453"/>
      <c r="PQJ198" s="453"/>
      <c r="PQK198" s="453"/>
      <c r="PQL198" s="453"/>
      <c r="PQM198" s="453"/>
      <c r="PQN198" s="453"/>
      <c r="PQO198" s="453"/>
      <c r="PQP198" s="453"/>
      <c r="PQQ198" s="453"/>
      <c r="PQR198" s="453"/>
      <c r="PQS198" s="453"/>
      <c r="PQT198" s="453"/>
      <c r="PQU198" s="453"/>
      <c r="PQV198" s="453"/>
      <c r="PQW198" s="453"/>
      <c r="PQX198" s="453"/>
      <c r="PQY198" s="453"/>
      <c r="PQZ198" s="453"/>
      <c r="PRA198" s="453"/>
      <c r="PRB198" s="453"/>
      <c r="PRC198" s="453"/>
      <c r="PRD198" s="453"/>
      <c r="PRE198" s="453"/>
      <c r="PRF198" s="453"/>
      <c r="PRG198" s="453"/>
      <c r="PRH198" s="453"/>
      <c r="PRI198" s="453"/>
      <c r="PRJ198" s="453"/>
      <c r="PRK198" s="453"/>
      <c r="PRL198" s="453"/>
      <c r="PRM198" s="453"/>
      <c r="PRN198" s="453"/>
      <c r="PRO198" s="453"/>
      <c r="PRP198" s="453"/>
      <c r="PRQ198" s="453"/>
      <c r="PRR198" s="453"/>
      <c r="PRS198" s="453"/>
      <c r="PRT198" s="453"/>
      <c r="PRU198" s="453"/>
      <c r="PRV198" s="453"/>
      <c r="PRW198" s="453"/>
      <c r="PRX198" s="453"/>
      <c r="PRY198" s="453"/>
      <c r="PRZ198" s="453"/>
      <c r="PSA198" s="453"/>
      <c r="PSB198" s="453"/>
      <c r="PSC198" s="453"/>
      <c r="PSD198" s="453"/>
      <c r="PSE198" s="453"/>
      <c r="PSF198" s="453"/>
      <c r="PSG198" s="453"/>
      <c r="PSH198" s="453"/>
      <c r="PSI198" s="453"/>
      <c r="PSJ198" s="453"/>
      <c r="PSK198" s="453"/>
      <c r="PSL198" s="453"/>
      <c r="PSM198" s="453"/>
      <c r="PSN198" s="453"/>
      <c r="PSO198" s="453"/>
      <c r="PSP198" s="453"/>
      <c r="PSQ198" s="453"/>
      <c r="PSR198" s="453"/>
      <c r="PSS198" s="453"/>
      <c r="PST198" s="453"/>
      <c r="PSU198" s="453"/>
      <c r="PSV198" s="453"/>
      <c r="PSW198" s="453"/>
      <c r="PSX198" s="453"/>
      <c r="PSY198" s="453"/>
      <c r="PSZ198" s="453"/>
      <c r="PTA198" s="453"/>
      <c r="PTB198" s="453"/>
      <c r="PTC198" s="453"/>
      <c r="PTD198" s="453"/>
      <c r="PTE198" s="453"/>
      <c r="PTF198" s="453"/>
      <c r="PTG198" s="453"/>
      <c r="PTH198" s="453"/>
      <c r="PTI198" s="453"/>
      <c r="PTJ198" s="453"/>
      <c r="PTK198" s="453"/>
      <c r="PTL198" s="453"/>
      <c r="PTM198" s="453"/>
      <c r="PTN198" s="453"/>
      <c r="PTO198" s="453"/>
      <c r="PTP198" s="453"/>
      <c r="PTQ198" s="453"/>
      <c r="PTR198" s="453"/>
      <c r="PTS198" s="453"/>
      <c r="PTT198" s="453"/>
      <c r="PTU198" s="453"/>
      <c r="PTV198" s="453"/>
      <c r="PTW198" s="453"/>
      <c r="PTX198" s="453"/>
      <c r="PTY198" s="453"/>
      <c r="PTZ198" s="453"/>
      <c r="PUA198" s="453"/>
      <c r="PUB198" s="453"/>
      <c r="PUC198" s="453"/>
      <c r="PUD198" s="453"/>
      <c r="PUE198" s="453"/>
      <c r="PUF198" s="453"/>
      <c r="PUG198" s="453"/>
      <c r="PUH198" s="453"/>
      <c r="PUI198" s="453"/>
      <c r="PUJ198" s="453"/>
      <c r="PUK198" s="453"/>
      <c r="PUL198" s="453"/>
      <c r="PUM198" s="453"/>
      <c r="PUN198" s="453"/>
      <c r="PUO198" s="453"/>
      <c r="PUP198" s="453"/>
      <c r="PUQ198" s="453"/>
      <c r="PUR198" s="453"/>
      <c r="PUS198" s="453"/>
      <c r="PUT198" s="453"/>
      <c r="PUU198" s="453"/>
      <c r="PUV198" s="453"/>
      <c r="PUW198" s="453"/>
      <c r="PUX198" s="453"/>
      <c r="PUY198" s="453"/>
      <c r="PUZ198" s="453"/>
      <c r="PVA198" s="453"/>
      <c r="PVB198" s="453"/>
      <c r="PVC198" s="453"/>
      <c r="PVD198" s="453"/>
      <c r="PVE198" s="453"/>
      <c r="PVF198" s="453"/>
      <c r="PVG198" s="453"/>
      <c r="PVH198" s="453"/>
      <c r="PVI198" s="453"/>
      <c r="PVJ198" s="453"/>
      <c r="PVK198" s="453"/>
      <c r="PVL198" s="453"/>
      <c r="PVM198" s="453"/>
      <c r="PVN198" s="453"/>
      <c r="PVO198" s="453"/>
      <c r="PVP198" s="453"/>
      <c r="PVQ198" s="453"/>
      <c r="PVR198" s="453"/>
      <c r="PVS198" s="453"/>
      <c r="PVT198" s="453"/>
      <c r="PVU198" s="453"/>
      <c r="PVV198" s="453"/>
      <c r="PVW198" s="453"/>
      <c r="PVX198" s="453"/>
      <c r="PVY198" s="453"/>
      <c r="PVZ198" s="453"/>
      <c r="PWA198" s="453"/>
      <c r="PWB198" s="453"/>
      <c r="PWC198" s="453"/>
      <c r="PWD198" s="453"/>
      <c r="PWE198" s="453"/>
      <c r="PWF198" s="453"/>
      <c r="PWG198" s="453"/>
      <c r="PWH198" s="453"/>
      <c r="PWI198" s="453"/>
      <c r="PWJ198" s="453"/>
      <c r="PWK198" s="453"/>
      <c r="PWL198" s="453"/>
      <c r="PWM198" s="453"/>
      <c r="PWN198" s="453"/>
      <c r="PWO198" s="453"/>
      <c r="PWP198" s="453"/>
      <c r="PWQ198" s="453"/>
      <c r="PWR198" s="453"/>
      <c r="PWS198" s="453"/>
      <c r="PWT198" s="453"/>
      <c r="PWU198" s="453"/>
      <c r="PWV198" s="453"/>
      <c r="PWW198" s="453"/>
      <c r="PWX198" s="453"/>
      <c r="PWY198" s="453"/>
      <c r="PWZ198" s="453"/>
      <c r="PXA198" s="453"/>
      <c r="PXB198" s="453"/>
      <c r="PXC198" s="453"/>
      <c r="PXD198" s="453"/>
      <c r="PXE198" s="453"/>
      <c r="PXF198" s="453"/>
      <c r="PXG198" s="453"/>
      <c r="PXH198" s="453"/>
      <c r="PXI198" s="453"/>
      <c r="PXJ198" s="453"/>
      <c r="PXK198" s="453"/>
      <c r="PXL198" s="453"/>
      <c r="PXM198" s="453"/>
      <c r="PXN198" s="453"/>
      <c r="PXO198" s="453"/>
      <c r="PXP198" s="453"/>
      <c r="PXQ198" s="453"/>
      <c r="PXR198" s="453"/>
      <c r="PXS198" s="453"/>
      <c r="PXT198" s="453"/>
      <c r="PXU198" s="453"/>
      <c r="PXV198" s="453"/>
      <c r="PXW198" s="453"/>
      <c r="PXX198" s="453"/>
      <c r="PXY198" s="453"/>
      <c r="PXZ198" s="453"/>
      <c r="PYA198" s="453"/>
      <c r="PYB198" s="453"/>
      <c r="PYC198" s="453"/>
      <c r="PYD198" s="453"/>
      <c r="PYE198" s="453"/>
      <c r="PYF198" s="453"/>
      <c r="PYG198" s="453"/>
      <c r="PYH198" s="453"/>
      <c r="PYI198" s="453"/>
      <c r="PYJ198" s="453"/>
      <c r="PYK198" s="453"/>
      <c r="PYL198" s="453"/>
      <c r="PYM198" s="453"/>
      <c r="PYN198" s="453"/>
      <c r="PYO198" s="453"/>
      <c r="PYP198" s="453"/>
      <c r="PYQ198" s="453"/>
      <c r="PYR198" s="453"/>
      <c r="PYS198" s="453"/>
      <c r="PYT198" s="453"/>
      <c r="PYU198" s="453"/>
      <c r="PYV198" s="453"/>
      <c r="PYW198" s="453"/>
      <c r="PYX198" s="453"/>
      <c r="PYY198" s="453"/>
      <c r="PYZ198" s="453"/>
      <c r="PZA198" s="453"/>
      <c r="PZB198" s="453"/>
      <c r="PZC198" s="453"/>
      <c r="PZD198" s="453"/>
      <c r="PZE198" s="453"/>
      <c r="PZF198" s="453"/>
      <c r="PZG198" s="453"/>
      <c r="PZH198" s="453"/>
      <c r="PZI198" s="453"/>
      <c r="PZJ198" s="453"/>
      <c r="PZK198" s="453"/>
      <c r="PZL198" s="453"/>
      <c r="PZM198" s="453"/>
      <c r="PZN198" s="453"/>
      <c r="PZO198" s="453"/>
      <c r="PZP198" s="453"/>
      <c r="PZQ198" s="453"/>
      <c r="PZR198" s="453"/>
      <c r="PZS198" s="453"/>
      <c r="PZT198" s="453"/>
      <c r="PZU198" s="453"/>
      <c r="PZV198" s="453"/>
      <c r="PZW198" s="453"/>
      <c r="PZX198" s="453"/>
      <c r="PZY198" s="453"/>
      <c r="PZZ198" s="453"/>
      <c r="QAA198" s="453"/>
      <c r="QAB198" s="453"/>
      <c r="QAC198" s="453"/>
      <c r="QAD198" s="453"/>
      <c r="QAE198" s="453"/>
      <c r="QAF198" s="453"/>
      <c r="QAG198" s="453"/>
      <c r="QAH198" s="453"/>
      <c r="QAI198" s="453"/>
      <c r="QAJ198" s="453"/>
      <c r="QAK198" s="453"/>
      <c r="QAL198" s="453"/>
      <c r="QAM198" s="453"/>
      <c r="QAN198" s="453"/>
      <c r="QAO198" s="453"/>
      <c r="QAP198" s="453"/>
      <c r="QAQ198" s="453"/>
      <c r="QAR198" s="453"/>
      <c r="QAS198" s="453"/>
      <c r="QAT198" s="453"/>
      <c r="QAU198" s="453"/>
      <c r="QAV198" s="453"/>
      <c r="QAW198" s="453"/>
      <c r="QAX198" s="453"/>
      <c r="QAY198" s="453"/>
      <c r="QAZ198" s="453"/>
      <c r="QBA198" s="453"/>
      <c r="QBB198" s="453"/>
      <c r="QBC198" s="453"/>
      <c r="QBD198" s="453"/>
      <c r="QBE198" s="453"/>
      <c r="QBF198" s="453"/>
      <c r="QBG198" s="453"/>
      <c r="QBH198" s="453"/>
      <c r="QBI198" s="453"/>
      <c r="QBJ198" s="453"/>
      <c r="QBK198" s="453"/>
      <c r="QBL198" s="453"/>
      <c r="QBM198" s="453"/>
      <c r="QBN198" s="453"/>
      <c r="QBO198" s="453"/>
      <c r="QBP198" s="453"/>
      <c r="QBQ198" s="453"/>
      <c r="QBR198" s="453"/>
      <c r="QBS198" s="453"/>
      <c r="QBT198" s="453"/>
      <c r="QBU198" s="453"/>
      <c r="QBV198" s="453"/>
      <c r="QBW198" s="453"/>
      <c r="QBX198" s="453"/>
      <c r="QBY198" s="453"/>
      <c r="QBZ198" s="453"/>
      <c r="QCA198" s="453"/>
      <c r="QCB198" s="453"/>
      <c r="QCC198" s="453"/>
      <c r="QCD198" s="453"/>
      <c r="QCE198" s="453"/>
      <c r="QCF198" s="453"/>
      <c r="QCG198" s="453"/>
      <c r="QCH198" s="453"/>
      <c r="QCI198" s="453"/>
      <c r="QCJ198" s="453"/>
      <c r="QCK198" s="453"/>
      <c r="QCL198" s="453"/>
      <c r="QCM198" s="453"/>
      <c r="QCN198" s="453"/>
      <c r="QCO198" s="453"/>
      <c r="QCP198" s="453"/>
      <c r="QCQ198" s="453"/>
      <c r="QCR198" s="453"/>
      <c r="QCS198" s="453"/>
      <c r="QCT198" s="453"/>
      <c r="QCU198" s="453"/>
      <c r="QCV198" s="453"/>
      <c r="QCW198" s="453"/>
      <c r="QCX198" s="453"/>
      <c r="QCY198" s="453"/>
      <c r="QCZ198" s="453"/>
      <c r="QDA198" s="453"/>
      <c r="QDB198" s="453"/>
      <c r="QDC198" s="453"/>
      <c r="QDD198" s="453"/>
      <c r="QDE198" s="453"/>
      <c r="QDF198" s="453"/>
      <c r="QDG198" s="453"/>
      <c r="QDH198" s="453"/>
      <c r="QDI198" s="453"/>
      <c r="QDJ198" s="453"/>
      <c r="QDK198" s="453"/>
      <c r="QDL198" s="453"/>
      <c r="QDM198" s="453"/>
      <c r="QDN198" s="453"/>
      <c r="QDO198" s="453"/>
      <c r="QDP198" s="453"/>
      <c r="QDQ198" s="453"/>
      <c r="QDR198" s="453"/>
      <c r="QDS198" s="453"/>
      <c r="QDT198" s="453"/>
      <c r="QDU198" s="453"/>
      <c r="QDV198" s="453"/>
      <c r="QDW198" s="453"/>
      <c r="QDX198" s="453"/>
      <c r="QDY198" s="453"/>
      <c r="QDZ198" s="453"/>
      <c r="QEA198" s="453"/>
      <c r="QEB198" s="453"/>
      <c r="QEC198" s="453"/>
      <c r="QED198" s="453"/>
      <c r="QEE198" s="453"/>
      <c r="QEF198" s="453"/>
      <c r="QEG198" s="453"/>
      <c r="QEH198" s="453"/>
      <c r="QEI198" s="453"/>
      <c r="QEJ198" s="453"/>
      <c r="QEK198" s="453"/>
      <c r="QEL198" s="453"/>
      <c r="QEM198" s="453"/>
      <c r="QEN198" s="453"/>
      <c r="QEO198" s="453"/>
      <c r="QEP198" s="453"/>
      <c r="QEQ198" s="453"/>
      <c r="QER198" s="453"/>
      <c r="QES198" s="453"/>
      <c r="QET198" s="453"/>
      <c r="QEU198" s="453"/>
      <c r="QEV198" s="453"/>
      <c r="QEW198" s="453"/>
      <c r="QEX198" s="453"/>
      <c r="QEY198" s="453"/>
      <c r="QEZ198" s="453"/>
      <c r="QFA198" s="453"/>
      <c r="QFB198" s="453"/>
      <c r="QFC198" s="453"/>
      <c r="QFD198" s="453"/>
      <c r="QFE198" s="453"/>
      <c r="QFF198" s="453"/>
      <c r="QFG198" s="453"/>
      <c r="QFH198" s="453"/>
      <c r="QFI198" s="453"/>
      <c r="QFJ198" s="453"/>
      <c r="QFK198" s="453"/>
      <c r="QFL198" s="453"/>
      <c r="QFM198" s="453"/>
      <c r="QFN198" s="453"/>
      <c r="QFO198" s="453"/>
      <c r="QFP198" s="453"/>
      <c r="QFQ198" s="453"/>
      <c r="QFR198" s="453"/>
      <c r="QFS198" s="453"/>
      <c r="QFT198" s="453"/>
      <c r="QFU198" s="453"/>
      <c r="QFV198" s="453"/>
      <c r="QFW198" s="453"/>
      <c r="QFX198" s="453"/>
      <c r="QFY198" s="453"/>
      <c r="QFZ198" s="453"/>
      <c r="QGA198" s="453"/>
      <c r="QGB198" s="453"/>
      <c r="QGC198" s="453"/>
      <c r="QGD198" s="453"/>
      <c r="QGE198" s="453"/>
      <c r="QGF198" s="453"/>
      <c r="QGG198" s="453"/>
      <c r="QGH198" s="453"/>
      <c r="QGI198" s="453"/>
      <c r="QGJ198" s="453"/>
      <c r="QGK198" s="453"/>
      <c r="QGL198" s="453"/>
      <c r="QGM198" s="453"/>
      <c r="QGN198" s="453"/>
      <c r="QGO198" s="453"/>
      <c r="QGP198" s="453"/>
      <c r="QGQ198" s="453"/>
      <c r="QGR198" s="453"/>
      <c r="QGS198" s="453"/>
      <c r="QGT198" s="453"/>
      <c r="QGU198" s="453"/>
      <c r="QGV198" s="453"/>
      <c r="QGW198" s="453"/>
      <c r="QGX198" s="453"/>
      <c r="QGY198" s="453"/>
      <c r="QGZ198" s="453"/>
      <c r="QHA198" s="453"/>
      <c r="QHB198" s="453"/>
      <c r="QHC198" s="453"/>
      <c r="QHD198" s="453"/>
      <c r="QHE198" s="453"/>
      <c r="QHF198" s="453"/>
      <c r="QHG198" s="453"/>
      <c r="QHH198" s="453"/>
      <c r="QHI198" s="453"/>
      <c r="QHJ198" s="453"/>
      <c r="QHK198" s="453"/>
      <c r="QHL198" s="453"/>
      <c r="QHM198" s="453"/>
      <c r="QHN198" s="453"/>
      <c r="QHO198" s="453"/>
      <c r="QHP198" s="453"/>
      <c r="QHQ198" s="453"/>
      <c r="QHR198" s="453"/>
      <c r="QHS198" s="453"/>
      <c r="QHT198" s="453"/>
      <c r="QHU198" s="453"/>
      <c r="QHV198" s="453"/>
      <c r="QHW198" s="453"/>
      <c r="QHX198" s="453"/>
      <c r="QHY198" s="453"/>
      <c r="QHZ198" s="453"/>
      <c r="QIA198" s="453"/>
      <c r="QIB198" s="453"/>
      <c r="QIC198" s="453"/>
      <c r="QID198" s="453"/>
      <c r="QIE198" s="453"/>
      <c r="QIF198" s="453"/>
      <c r="QIG198" s="453"/>
      <c r="QIH198" s="453"/>
      <c r="QII198" s="453"/>
      <c r="QIJ198" s="453"/>
      <c r="QIK198" s="453"/>
      <c r="QIL198" s="453"/>
      <c r="QIM198" s="453"/>
      <c r="QIN198" s="453"/>
      <c r="QIO198" s="453"/>
      <c r="QIP198" s="453"/>
      <c r="QIQ198" s="453"/>
      <c r="QIR198" s="453"/>
      <c r="QIS198" s="453"/>
      <c r="QIT198" s="453"/>
      <c r="QIU198" s="453"/>
      <c r="QIV198" s="453"/>
      <c r="QIW198" s="453"/>
      <c r="QIX198" s="453"/>
      <c r="QIY198" s="453"/>
      <c r="QIZ198" s="453"/>
      <c r="QJA198" s="453"/>
      <c r="QJB198" s="453"/>
      <c r="QJC198" s="453"/>
      <c r="QJD198" s="453"/>
      <c r="QJE198" s="453"/>
      <c r="QJF198" s="453"/>
      <c r="QJG198" s="453"/>
      <c r="QJH198" s="453"/>
      <c r="QJI198" s="453"/>
      <c r="QJJ198" s="453"/>
      <c r="QJK198" s="453"/>
      <c r="QJL198" s="453"/>
      <c r="QJM198" s="453"/>
      <c r="QJN198" s="453"/>
      <c r="QJO198" s="453"/>
      <c r="QJP198" s="453"/>
      <c r="QJQ198" s="453"/>
      <c r="QJR198" s="453"/>
      <c r="QJS198" s="453"/>
      <c r="QJT198" s="453"/>
      <c r="QJU198" s="453"/>
      <c r="QJV198" s="453"/>
      <c r="QJW198" s="453"/>
      <c r="QJX198" s="453"/>
      <c r="QJY198" s="453"/>
      <c r="QJZ198" s="453"/>
      <c r="QKA198" s="453"/>
      <c r="QKB198" s="453"/>
      <c r="QKC198" s="453"/>
      <c r="QKD198" s="453"/>
      <c r="QKE198" s="453"/>
      <c r="QKF198" s="453"/>
      <c r="QKG198" s="453"/>
      <c r="QKH198" s="453"/>
      <c r="QKI198" s="453"/>
      <c r="QKJ198" s="453"/>
      <c r="QKK198" s="453"/>
      <c r="QKL198" s="453"/>
      <c r="QKM198" s="453"/>
      <c r="QKN198" s="453"/>
      <c r="QKO198" s="453"/>
      <c r="QKP198" s="453"/>
      <c r="QKQ198" s="453"/>
      <c r="QKR198" s="453"/>
      <c r="QKS198" s="453"/>
      <c r="QKT198" s="453"/>
      <c r="QKU198" s="453"/>
      <c r="QKV198" s="453"/>
      <c r="QKW198" s="453"/>
      <c r="QKX198" s="453"/>
      <c r="QKY198" s="453"/>
      <c r="QKZ198" s="453"/>
      <c r="QLA198" s="453"/>
      <c r="QLB198" s="453"/>
      <c r="QLC198" s="453"/>
      <c r="QLD198" s="453"/>
      <c r="QLE198" s="453"/>
      <c r="QLF198" s="453"/>
      <c r="QLG198" s="453"/>
      <c r="QLH198" s="453"/>
      <c r="QLI198" s="453"/>
      <c r="QLJ198" s="453"/>
      <c r="QLK198" s="453"/>
      <c r="QLL198" s="453"/>
      <c r="QLM198" s="453"/>
      <c r="QLN198" s="453"/>
      <c r="QLO198" s="453"/>
      <c r="QLP198" s="453"/>
      <c r="QLQ198" s="453"/>
      <c r="QLR198" s="453"/>
      <c r="QLS198" s="453"/>
      <c r="QLT198" s="453"/>
      <c r="QLU198" s="453"/>
      <c r="QLV198" s="453"/>
      <c r="QLW198" s="453"/>
      <c r="QLX198" s="453"/>
      <c r="QLY198" s="453"/>
      <c r="QLZ198" s="453"/>
      <c r="QMA198" s="453"/>
      <c r="QMB198" s="453"/>
      <c r="QMC198" s="453"/>
      <c r="QMD198" s="453"/>
      <c r="QME198" s="453"/>
      <c r="QMF198" s="453"/>
      <c r="QMG198" s="453"/>
      <c r="QMH198" s="453"/>
      <c r="QMI198" s="453"/>
      <c r="QMJ198" s="453"/>
      <c r="QMK198" s="453"/>
      <c r="QML198" s="453"/>
      <c r="QMM198" s="453"/>
      <c r="QMN198" s="453"/>
      <c r="QMO198" s="453"/>
      <c r="QMP198" s="453"/>
      <c r="QMQ198" s="453"/>
      <c r="QMR198" s="453"/>
      <c r="QMS198" s="453"/>
      <c r="QMT198" s="453"/>
      <c r="QMU198" s="453"/>
      <c r="QMV198" s="453"/>
      <c r="QMW198" s="453"/>
      <c r="QMX198" s="453"/>
      <c r="QMY198" s="453"/>
      <c r="QMZ198" s="453"/>
      <c r="QNA198" s="453"/>
      <c r="QNB198" s="453"/>
      <c r="QNC198" s="453"/>
      <c r="QND198" s="453"/>
      <c r="QNE198" s="453"/>
      <c r="QNF198" s="453"/>
      <c r="QNG198" s="453"/>
      <c r="QNH198" s="453"/>
      <c r="QNI198" s="453"/>
      <c r="QNJ198" s="453"/>
      <c r="QNK198" s="453"/>
      <c r="QNL198" s="453"/>
      <c r="QNM198" s="453"/>
      <c r="QNN198" s="453"/>
      <c r="QNO198" s="453"/>
      <c r="QNP198" s="453"/>
      <c r="QNQ198" s="453"/>
      <c r="QNR198" s="453"/>
      <c r="QNS198" s="453"/>
      <c r="QNT198" s="453"/>
      <c r="QNU198" s="453"/>
      <c r="QNV198" s="453"/>
      <c r="QNW198" s="453"/>
      <c r="QNX198" s="453"/>
      <c r="QNY198" s="453"/>
      <c r="QNZ198" s="453"/>
      <c r="QOA198" s="453"/>
      <c r="QOB198" s="453"/>
      <c r="QOC198" s="453"/>
      <c r="QOD198" s="453"/>
      <c r="QOE198" s="453"/>
      <c r="QOF198" s="453"/>
      <c r="QOG198" s="453"/>
      <c r="QOH198" s="453"/>
      <c r="QOI198" s="453"/>
      <c r="QOJ198" s="453"/>
      <c r="QOK198" s="453"/>
      <c r="QOL198" s="453"/>
      <c r="QOM198" s="453"/>
      <c r="QON198" s="453"/>
      <c r="QOO198" s="453"/>
      <c r="QOP198" s="453"/>
      <c r="QOQ198" s="453"/>
      <c r="QOR198" s="453"/>
      <c r="QOS198" s="453"/>
      <c r="QOT198" s="453"/>
      <c r="QOU198" s="453"/>
      <c r="QOV198" s="453"/>
      <c r="QOW198" s="453"/>
      <c r="QOX198" s="453"/>
      <c r="QOY198" s="453"/>
      <c r="QOZ198" s="453"/>
      <c r="QPA198" s="453"/>
      <c r="QPB198" s="453"/>
      <c r="QPC198" s="453"/>
      <c r="QPD198" s="453"/>
      <c r="QPE198" s="453"/>
      <c r="QPF198" s="453"/>
      <c r="QPG198" s="453"/>
      <c r="QPH198" s="453"/>
      <c r="QPI198" s="453"/>
      <c r="QPJ198" s="453"/>
      <c r="QPK198" s="453"/>
      <c r="QPL198" s="453"/>
      <c r="QPM198" s="453"/>
      <c r="QPN198" s="453"/>
      <c r="QPO198" s="453"/>
      <c r="QPP198" s="453"/>
      <c r="QPQ198" s="453"/>
      <c r="QPR198" s="453"/>
      <c r="QPS198" s="453"/>
      <c r="QPT198" s="453"/>
      <c r="QPU198" s="453"/>
      <c r="QPV198" s="453"/>
      <c r="QPW198" s="453"/>
      <c r="QPX198" s="453"/>
      <c r="QPY198" s="453"/>
      <c r="QPZ198" s="453"/>
      <c r="QQA198" s="453"/>
      <c r="QQB198" s="453"/>
      <c r="QQC198" s="453"/>
      <c r="QQD198" s="453"/>
      <c r="QQE198" s="453"/>
      <c r="QQF198" s="453"/>
      <c r="QQG198" s="453"/>
      <c r="QQH198" s="453"/>
      <c r="QQI198" s="453"/>
      <c r="QQJ198" s="453"/>
      <c r="QQK198" s="453"/>
      <c r="QQL198" s="453"/>
      <c r="QQM198" s="453"/>
      <c r="QQN198" s="453"/>
      <c r="QQO198" s="453"/>
      <c r="QQP198" s="453"/>
      <c r="QQQ198" s="453"/>
      <c r="QQR198" s="453"/>
      <c r="QQS198" s="453"/>
      <c r="QQT198" s="453"/>
      <c r="QQU198" s="453"/>
      <c r="QQV198" s="453"/>
      <c r="QQW198" s="453"/>
      <c r="QQX198" s="453"/>
      <c r="QQY198" s="453"/>
      <c r="QQZ198" s="453"/>
      <c r="QRA198" s="453"/>
      <c r="QRB198" s="453"/>
      <c r="QRC198" s="453"/>
      <c r="QRD198" s="453"/>
      <c r="QRE198" s="453"/>
      <c r="QRF198" s="453"/>
      <c r="QRG198" s="453"/>
      <c r="QRH198" s="453"/>
      <c r="QRI198" s="453"/>
      <c r="QRJ198" s="453"/>
      <c r="QRK198" s="453"/>
      <c r="QRL198" s="453"/>
      <c r="QRM198" s="453"/>
      <c r="QRN198" s="453"/>
      <c r="QRO198" s="453"/>
      <c r="QRP198" s="453"/>
      <c r="QRQ198" s="453"/>
      <c r="QRR198" s="453"/>
      <c r="QRS198" s="453"/>
      <c r="QRT198" s="453"/>
      <c r="QRU198" s="453"/>
      <c r="QRV198" s="453"/>
      <c r="QRW198" s="453"/>
      <c r="QRX198" s="453"/>
      <c r="QRY198" s="453"/>
      <c r="QRZ198" s="453"/>
      <c r="QSA198" s="453"/>
      <c r="QSB198" s="453"/>
      <c r="QSC198" s="453"/>
      <c r="QSD198" s="453"/>
      <c r="QSE198" s="453"/>
      <c r="QSF198" s="453"/>
      <c r="QSG198" s="453"/>
      <c r="QSH198" s="453"/>
      <c r="QSI198" s="453"/>
      <c r="QSJ198" s="453"/>
      <c r="QSK198" s="453"/>
      <c r="QSL198" s="453"/>
      <c r="QSM198" s="453"/>
      <c r="QSN198" s="453"/>
      <c r="QSO198" s="453"/>
      <c r="QSP198" s="453"/>
      <c r="QSQ198" s="453"/>
      <c r="QSR198" s="453"/>
      <c r="QSS198" s="453"/>
      <c r="QST198" s="453"/>
      <c r="QSU198" s="453"/>
      <c r="QSV198" s="453"/>
      <c r="QSW198" s="453"/>
      <c r="QSX198" s="453"/>
      <c r="QSY198" s="453"/>
      <c r="QSZ198" s="453"/>
      <c r="QTA198" s="453"/>
      <c r="QTB198" s="453"/>
      <c r="QTC198" s="453"/>
      <c r="QTD198" s="453"/>
      <c r="QTE198" s="453"/>
      <c r="QTF198" s="453"/>
      <c r="QTG198" s="453"/>
      <c r="QTH198" s="453"/>
      <c r="QTI198" s="453"/>
      <c r="QTJ198" s="453"/>
      <c r="QTK198" s="453"/>
      <c r="QTL198" s="453"/>
      <c r="QTM198" s="453"/>
      <c r="QTN198" s="453"/>
      <c r="QTO198" s="453"/>
      <c r="QTP198" s="453"/>
      <c r="QTQ198" s="453"/>
      <c r="QTR198" s="453"/>
      <c r="QTS198" s="453"/>
      <c r="QTT198" s="453"/>
      <c r="QTU198" s="453"/>
      <c r="QTV198" s="453"/>
      <c r="QTW198" s="453"/>
      <c r="QTX198" s="453"/>
      <c r="QTY198" s="453"/>
      <c r="QTZ198" s="453"/>
      <c r="QUA198" s="453"/>
      <c r="QUB198" s="453"/>
      <c r="QUC198" s="453"/>
      <c r="QUD198" s="453"/>
      <c r="QUE198" s="453"/>
      <c r="QUF198" s="453"/>
      <c r="QUG198" s="453"/>
      <c r="QUH198" s="453"/>
      <c r="QUI198" s="453"/>
      <c r="QUJ198" s="453"/>
      <c r="QUK198" s="453"/>
      <c r="QUL198" s="453"/>
      <c r="QUM198" s="453"/>
      <c r="QUN198" s="453"/>
      <c r="QUO198" s="453"/>
      <c r="QUP198" s="453"/>
      <c r="QUQ198" s="453"/>
      <c r="QUR198" s="453"/>
      <c r="QUS198" s="453"/>
      <c r="QUT198" s="453"/>
      <c r="QUU198" s="453"/>
      <c r="QUV198" s="453"/>
      <c r="QUW198" s="453"/>
      <c r="QUX198" s="453"/>
      <c r="QUY198" s="453"/>
      <c r="QUZ198" s="453"/>
      <c r="QVA198" s="453"/>
      <c r="QVB198" s="453"/>
      <c r="QVC198" s="453"/>
      <c r="QVD198" s="453"/>
      <c r="QVE198" s="453"/>
      <c r="QVF198" s="453"/>
      <c r="QVG198" s="453"/>
      <c r="QVH198" s="453"/>
      <c r="QVI198" s="453"/>
      <c r="QVJ198" s="453"/>
      <c r="QVK198" s="453"/>
      <c r="QVL198" s="453"/>
      <c r="QVM198" s="453"/>
      <c r="QVN198" s="453"/>
      <c r="QVO198" s="453"/>
      <c r="QVP198" s="453"/>
      <c r="QVQ198" s="453"/>
      <c r="QVR198" s="453"/>
      <c r="QVS198" s="453"/>
      <c r="QVT198" s="453"/>
      <c r="QVU198" s="453"/>
      <c r="QVV198" s="453"/>
      <c r="QVW198" s="453"/>
      <c r="QVX198" s="453"/>
      <c r="QVY198" s="453"/>
      <c r="QVZ198" s="453"/>
      <c r="QWA198" s="453"/>
      <c r="QWB198" s="453"/>
      <c r="QWC198" s="453"/>
      <c r="QWD198" s="453"/>
      <c r="QWE198" s="453"/>
      <c r="QWF198" s="453"/>
      <c r="QWG198" s="453"/>
      <c r="QWH198" s="453"/>
      <c r="QWI198" s="453"/>
      <c r="QWJ198" s="453"/>
      <c r="QWK198" s="453"/>
      <c r="QWL198" s="453"/>
      <c r="QWM198" s="453"/>
      <c r="QWN198" s="453"/>
      <c r="QWO198" s="453"/>
      <c r="QWP198" s="453"/>
      <c r="QWQ198" s="453"/>
      <c r="QWR198" s="453"/>
      <c r="QWS198" s="453"/>
      <c r="QWT198" s="453"/>
      <c r="QWU198" s="453"/>
      <c r="QWV198" s="453"/>
      <c r="QWW198" s="453"/>
      <c r="QWX198" s="453"/>
      <c r="QWY198" s="453"/>
      <c r="QWZ198" s="453"/>
      <c r="QXA198" s="453"/>
      <c r="QXB198" s="453"/>
      <c r="QXC198" s="453"/>
      <c r="QXD198" s="453"/>
      <c r="QXE198" s="453"/>
      <c r="QXF198" s="453"/>
      <c r="QXG198" s="453"/>
      <c r="QXH198" s="453"/>
      <c r="QXI198" s="453"/>
      <c r="QXJ198" s="453"/>
      <c r="QXK198" s="453"/>
      <c r="QXL198" s="453"/>
      <c r="QXM198" s="453"/>
      <c r="QXN198" s="453"/>
      <c r="QXO198" s="453"/>
      <c r="QXP198" s="453"/>
      <c r="QXQ198" s="453"/>
      <c r="QXR198" s="453"/>
      <c r="QXS198" s="453"/>
      <c r="QXT198" s="453"/>
      <c r="QXU198" s="453"/>
      <c r="QXV198" s="453"/>
      <c r="QXW198" s="453"/>
      <c r="QXX198" s="453"/>
      <c r="QXY198" s="453"/>
      <c r="QXZ198" s="453"/>
      <c r="QYA198" s="453"/>
      <c r="QYB198" s="453"/>
      <c r="QYC198" s="453"/>
      <c r="QYD198" s="453"/>
      <c r="QYE198" s="453"/>
      <c r="QYF198" s="453"/>
      <c r="QYG198" s="453"/>
      <c r="QYH198" s="453"/>
      <c r="QYI198" s="453"/>
      <c r="QYJ198" s="453"/>
      <c r="QYK198" s="453"/>
      <c r="QYL198" s="453"/>
      <c r="QYM198" s="453"/>
      <c r="QYN198" s="453"/>
      <c r="QYO198" s="453"/>
      <c r="QYP198" s="453"/>
      <c r="QYQ198" s="453"/>
      <c r="QYR198" s="453"/>
      <c r="QYS198" s="453"/>
      <c r="QYT198" s="453"/>
      <c r="QYU198" s="453"/>
      <c r="QYV198" s="453"/>
      <c r="QYW198" s="453"/>
      <c r="QYX198" s="453"/>
      <c r="QYY198" s="453"/>
      <c r="QYZ198" s="453"/>
      <c r="QZA198" s="453"/>
      <c r="QZB198" s="453"/>
      <c r="QZC198" s="453"/>
      <c r="QZD198" s="453"/>
      <c r="QZE198" s="453"/>
      <c r="QZF198" s="453"/>
      <c r="QZG198" s="453"/>
      <c r="QZH198" s="453"/>
      <c r="QZI198" s="453"/>
      <c r="QZJ198" s="453"/>
      <c r="QZK198" s="453"/>
      <c r="QZL198" s="453"/>
      <c r="QZM198" s="453"/>
      <c r="QZN198" s="453"/>
      <c r="QZO198" s="453"/>
      <c r="QZP198" s="453"/>
      <c r="QZQ198" s="453"/>
      <c r="QZR198" s="453"/>
      <c r="QZS198" s="453"/>
      <c r="QZT198" s="453"/>
      <c r="QZU198" s="453"/>
      <c r="QZV198" s="453"/>
      <c r="QZW198" s="453"/>
      <c r="QZX198" s="453"/>
      <c r="QZY198" s="453"/>
      <c r="QZZ198" s="453"/>
      <c r="RAA198" s="453"/>
      <c r="RAB198" s="453"/>
      <c r="RAC198" s="453"/>
      <c r="RAD198" s="453"/>
      <c r="RAE198" s="453"/>
      <c r="RAF198" s="453"/>
      <c r="RAG198" s="453"/>
      <c r="RAH198" s="453"/>
      <c r="RAI198" s="453"/>
      <c r="RAJ198" s="453"/>
      <c r="RAK198" s="453"/>
      <c r="RAL198" s="453"/>
      <c r="RAM198" s="453"/>
      <c r="RAN198" s="453"/>
      <c r="RAO198" s="453"/>
      <c r="RAP198" s="453"/>
      <c r="RAQ198" s="453"/>
      <c r="RAR198" s="453"/>
      <c r="RAS198" s="453"/>
      <c r="RAT198" s="453"/>
      <c r="RAU198" s="453"/>
      <c r="RAV198" s="453"/>
      <c r="RAW198" s="453"/>
      <c r="RAX198" s="453"/>
      <c r="RAY198" s="453"/>
      <c r="RAZ198" s="453"/>
      <c r="RBA198" s="453"/>
      <c r="RBB198" s="453"/>
      <c r="RBC198" s="453"/>
      <c r="RBD198" s="453"/>
      <c r="RBE198" s="453"/>
      <c r="RBF198" s="453"/>
      <c r="RBG198" s="453"/>
      <c r="RBH198" s="453"/>
      <c r="RBI198" s="453"/>
      <c r="RBJ198" s="453"/>
      <c r="RBK198" s="453"/>
      <c r="RBL198" s="453"/>
      <c r="RBM198" s="453"/>
      <c r="RBN198" s="453"/>
      <c r="RBO198" s="453"/>
      <c r="RBP198" s="453"/>
      <c r="RBQ198" s="453"/>
      <c r="RBR198" s="453"/>
      <c r="RBS198" s="453"/>
      <c r="RBT198" s="453"/>
      <c r="RBU198" s="453"/>
      <c r="RBV198" s="453"/>
      <c r="RBW198" s="453"/>
      <c r="RBX198" s="453"/>
      <c r="RBY198" s="453"/>
      <c r="RBZ198" s="453"/>
      <c r="RCA198" s="453"/>
      <c r="RCB198" s="453"/>
      <c r="RCC198" s="453"/>
      <c r="RCD198" s="453"/>
      <c r="RCE198" s="453"/>
      <c r="RCF198" s="453"/>
      <c r="RCG198" s="453"/>
      <c r="RCH198" s="453"/>
      <c r="RCI198" s="453"/>
      <c r="RCJ198" s="453"/>
      <c r="RCK198" s="453"/>
      <c r="RCL198" s="453"/>
      <c r="RCM198" s="453"/>
      <c r="RCN198" s="453"/>
      <c r="RCO198" s="453"/>
      <c r="RCP198" s="453"/>
      <c r="RCQ198" s="453"/>
      <c r="RCR198" s="453"/>
      <c r="RCS198" s="453"/>
      <c r="RCT198" s="453"/>
      <c r="RCU198" s="453"/>
      <c r="RCV198" s="453"/>
      <c r="RCW198" s="453"/>
      <c r="RCX198" s="453"/>
      <c r="RCY198" s="453"/>
      <c r="RCZ198" s="453"/>
      <c r="RDA198" s="453"/>
      <c r="RDB198" s="453"/>
      <c r="RDC198" s="453"/>
      <c r="RDD198" s="453"/>
      <c r="RDE198" s="453"/>
      <c r="RDF198" s="453"/>
      <c r="RDG198" s="453"/>
      <c r="RDH198" s="453"/>
      <c r="RDI198" s="453"/>
      <c r="RDJ198" s="453"/>
      <c r="RDK198" s="453"/>
      <c r="RDL198" s="453"/>
      <c r="RDM198" s="453"/>
      <c r="RDN198" s="453"/>
      <c r="RDO198" s="453"/>
      <c r="RDP198" s="453"/>
      <c r="RDQ198" s="453"/>
      <c r="RDR198" s="453"/>
      <c r="RDS198" s="453"/>
      <c r="RDT198" s="453"/>
      <c r="RDU198" s="453"/>
      <c r="RDV198" s="453"/>
      <c r="RDW198" s="453"/>
      <c r="RDX198" s="453"/>
      <c r="RDY198" s="453"/>
      <c r="RDZ198" s="453"/>
      <c r="REA198" s="453"/>
      <c r="REB198" s="453"/>
      <c r="REC198" s="453"/>
      <c r="RED198" s="453"/>
      <c r="REE198" s="453"/>
      <c r="REF198" s="453"/>
      <c r="REG198" s="453"/>
      <c r="REH198" s="453"/>
      <c r="REI198" s="453"/>
      <c r="REJ198" s="453"/>
      <c r="REK198" s="453"/>
      <c r="REL198" s="453"/>
      <c r="REM198" s="453"/>
      <c r="REN198" s="453"/>
      <c r="REO198" s="453"/>
      <c r="REP198" s="453"/>
      <c r="REQ198" s="453"/>
      <c r="RER198" s="453"/>
      <c r="RES198" s="453"/>
      <c r="RET198" s="453"/>
      <c r="REU198" s="453"/>
      <c r="REV198" s="453"/>
      <c r="REW198" s="453"/>
      <c r="REX198" s="453"/>
      <c r="REY198" s="453"/>
      <c r="REZ198" s="453"/>
      <c r="RFA198" s="453"/>
      <c r="RFB198" s="453"/>
      <c r="RFC198" s="453"/>
      <c r="RFD198" s="453"/>
      <c r="RFE198" s="453"/>
      <c r="RFF198" s="453"/>
      <c r="RFG198" s="453"/>
      <c r="RFH198" s="453"/>
      <c r="RFI198" s="453"/>
      <c r="RFJ198" s="453"/>
      <c r="RFK198" s="453"/>
      <c r="RFL198" s="453"/>
      <c r="RFM198" s="453"/>
      <c r="RFN198" s="453"/>
      <c r="RFO198" s="453"/>
      <c r="RFP198" s="453"/>
      <c r="RFQ198" s="453"/>
      <c r="RFR198" s="453"/>
      <c r="RFS198" s="453"/>
      <c r="RFT198" s="453"/>
      <c r="RFU198" s="453"/>
      <c r="RFV198" s="453"/>
      <c r="RFW198" s="453"/>
      <c r="RFX198" s="453"/>
      <c r="RFY198" s="453"/>
      <c r="RFZ198" s="453"/>
      <c r="RGA198" s="453"/>
      <c r="RGB198" s="453"/>
      <c r="RGC198" s="453"/>
      <c r="RGD198" s="453"/>
      <c r="RGE198" s="453"/>
      <c r="RGF198" s="453"/>
      <c r="RGG198" s="453"/>
      <c r="RGH198" s="453"/>
      <c r="RGI198" s="453"/>
      <c r="RGJ198" s="453"/>
      <c r="RGK198" s="453"/>
      <c r="RGL198" s="453"/>
      <c r="RGM198" s="453"/>
      <c r="RGN198" s="453"/>
      <c r="RGO198" s="453"/>
      <c r="RGP198" s="453"/>
      <c r="RGQ198" s="453"/>
      <c r="RGR198" s="453"/>
      <c r="RGS198" s="453"/>
      <c r="RGT198" s="453"/>
      <c r="RGU198" s="453"/>
      <c r="RGV198" s="453"/>
      <c r="RGW198" s="453"/>
      <c r="RGX198" s="453"/>
      <c r="RGY198" s="453"/>
      <c r="RGZ198" s="453"/>
      <c r="RHA198" s="453"/>
      <c r="RHB198" s="453"/>
      <c r="RHC198" s="453"/>
      <c r="RHD198" s="453"/>
      <c r="RHE198" s="453"/>
      <c r="RHF198" s="453"/>
      <c r="RHG198" s="453"/>
      <c r="RHH198" s="453"/>
      <c r="RHI198" s="453"/>
      <c r="RHJ198" s="453"/>
      <c r="RHK198" s="453"/>
      <c r="RHL198" s="453"/>
      <c r="RHM198" s="453"/>
      <c r="RHN198" s="453"/>
      <c r="RHO198" s="453"/>
      <c r="RHP198" s="453"/>
      <c r="RHQ198" s="453"/>
      <c r="RHR198" s="453"/>
      <c r="RHS198" s="453"/>
      <c r="RHT198" s="453"/>
      <c r="RHU198" s="453"/>
      <c r="RHV198" s="453"/>
      <c r="RHW198" s="453"/>
      <c r="RHX198" s="453"/>
      <c r="RHY198" s="453"/>
      <c r="RHZ198" s="453"/>
      <c r="RIA198" s="453"/>
      <c r="RIB198" s="453"/>
      <c r="RIC198" s="453"/>
      <c r="RID198" s="453"/>
      <c r="RIE198" s="453"/>
      <c r="RIF198" s="453"/>
      <c r="RIG198" s="453"/>
      <c r="RIH198" s="453"/>
      <c r="RII198" s="453"/>
      <c r="RIJ198" s="453"/>
      <c r="RIK198" s="453"/>
      <c r="RIL198" s="453"/>
      <c r="RIM198" s="453"/>
      <c r="RIN198" s="453"/>
      <c r="RIO198" s="453"/>
      <c r="RIP198" s="453"/>
      <c r="RIQ198" s="453"/>
      <c r="RIR198" s="453"/>
      <c r="RIS198" s="453"/>
      <c r="RIT198" s="453"/>
      <c r="RIU198" s="453"/>
      <c r="RIV198" s="453"/>
      <c r="RIW198" s="453"/>
      <c r="RIX198" s="453"/>
      <c r="RIY198" s="453"/>
      <c r="RIZ198" s="453"/>
      <c r="RJA198" s="453"/>
      <c r="RJB198" s="453"/>
      <c r="RJC198" s="453"/>
      <c r="RJD198" s="453"/>
      <c r="RJE198" s="453"/>
      <c r="RJF198" s="453"/>
      <c r="RJG198" s="453"/>
      <c r="RJH198" s="453"/>
      <c r="RJI198" s="453"/>
      <c r="RJJ198" s="453"/>
      <c r="RJK198" s="453"/>
      <c r="RJL198" s="453"/>
      <c r="RJM198" s="453"/>
      <c r="RJN198" s="453"/>
      <c r="RJO198" s="453"/>
      <c r="RJP198" s="453"/>
      <c r="RJQ198" s="453"/>
      <c r="RJR198" s="453"/>
      <c r="RJS198" s="453"/>
      <c r="RJT198" s="453"/>
      <c r="RJU198" s="453"/>
      <c r="RJV198" s="453"/>
      <c r="RJW198" s="453"/>
      <c r="RJX198" s="453"/>
      <c r="RJY198" s="453"/>
      <c r="RJZ198" s="453"/>
      <c r="RKA198" s="453"/>
      <c r="RKB198" s="453"/>
      <c r="RKC198" s="453"/>
      <c r="RKD198" s="453"/>
      <c r="RKE198" s="453"/>
      <c r="RKF198" s="453"/>
      <c r="RKG198" s="453"/>
      <c r="RKH198" s="453"/>
      <c r="RKI198" s="453"/>
      <c r="RKJ198" s="453"/>
      <c r="RKK198" s="453"/>
      <c r="RKL198" s="453"/>
      <c r="RKM198" s="453"/>
      <c r="RKN198" s="453"/>
      <c r="RKO198" s="453"/>
      <c r="RKP198" s="453"/>
      <c r="RKQ198" s="453"/>
      <c r="RKR198" s="453"/>
      <c r="RKS198" s="453"/>
      <c r="RKT198" s="453"/>
      <c r="RKU198" s="453"/>
      <c r="RKV198" s="453"/>
      <c r="RKW198" s="453"/>
      <c r="RKX198" s="453"/>
      <c r="RKY198" s="453"/>
      <c r="RKZ198" s="453"/>
      <c r="RLA198" s="453"/>
      <c r="RLB198" s="453"/>
      <c r="RLC198" s="453"/>
      <c r="RLD198" s="453"/>
      <c r="RLE198" s="453"/>
      <c r="RLF198" s="453"/>
      <c r="RLG198" s="453"/>
      <c r="RLH198" s="453"/>
      <c r="RLI198" s="453"/>
      <c r="RLJ198" s="453"/>
      <c r="RLK198" s="453"/>
      <c r="RLL198" s="453"/>
      <c r="RLM198" s="453"/>
      <c r="RLN198" s="453"/>
      <c r="RLO198" s="453"/>
      <c r="RLP198" s="453"/>
      <c r="RLQ198" s="453"/>
      <c r="RLR198" s="453"/>
      <c r="RLS198" s="453"/>
      <c r="RLT198" s="453"/>
      <c r="RLU198" s="453"/>
      <c r="RLV198" s="453"/>
      <c r="RLW198" s="453"/>
      <c r="RLX198" s="453"/>
      <c r="RLY198" s="453"/>
      <c r="RLZ198" s="453"/>
      <c r="RMA198" s="453"/>
      <c r="RMB198" s="453"/>
      <c r="RMC198" s="453"/>
      <c r="RMD198" s="453"/>
      <c r="RME198" s="453"/>
      <c r="RMF198" s="453"/>
      <c r="RMG198" s="453"/>
      <c r="RMH198" s="453"/>
      <c r="RMI198" s="453"/>
      <c r="RMJ198" s="453"/>
      <c r="RMK198" s="453"/>
      <c r="RML198" s="453"/>
      <c r="RMM198" s="453"/>
      <c r="RMN198" s="453"/>
      <c r="RMO198" s="453"/>
      <c r="RMP198" s="453"/>
      <c r="RMQ198" s="453"/>
      <c r="RMR198" s="453"/>
      <c r="RMS198" s="453"/>
      <c r="RMT198" s="453"/>
      <c r="RMU198" s="453"/>
      <c r="RMV198" s="453"/>
      <c r="RMW198" s="453"/>
      <c r="RMX198" s="453"/>
      <c r="RMY198" s="453"/>
      <c r="RMZ198" s="453"/>
      <c r="RNA198" s="453"/>
      <c r="RNB198" s="453"/>
      <c r="RNC198" s="453"/>
      <c r="RND198" s="453"/>
      <c r="RNE198" s="453"/>
      <c r="RNF198" s="453"/>
      <c r="RNG198" s="453"/>
      <c r="RNH198" s="453"/>
      <c r="RNI198" s="453"/>
      <c r="RNJ198" s="453"/>
      <c r="RNK198" s="453"/>
      <c r="RNL198" s="453"/>
      <c r="RNM198" s="453"/>
      <c r="RNN198" s="453"/>
      <c r="RNO198" s="453"/>
      <c r="RNP198" s="453"/>
      <c r="RNQ198" s="453"/>
      <c r="RNR198" s="453"/>
      <c r="RNS198" s="453"/>
      <c r="RNT198" s="453"/>
      <c r="RNU198" s="453"/>
      <c r="RNV198" s="453"/>
      <c r="RNW198" s="453"/>
      <c r="RNX198" s="453"/>
      <c r="RNY198" s="453"/>
      <c r="RNZ198" s="453"/>
      <c r="ROA198" s="453"/>
      <c r="ROB198" s="453"/>
      <c r="ROC198" s="453"/>
      <c r="ROD198" s="453"/>
      <c r="ROE198" s="453"/>
      <c r="ROF198" s="453"/>
      <c r="ROG198" s="453"/>
      <c r="ROH198" s="453"/>
      <c r="ROI198" s="453"/>
      <c r="ROJ198" s="453"/>
      <c r="ROK198" s="453"/>
      <c r="ROL198" s="453"/>
      <c r="ROM198" s="453"/>
      <c r="RON198" s="453"/>
      <c r="ROO198" s="453"/>
      <c r="ROP198" s="453"/>
      <c r="ROQ198" s="453"/>
      <c r="ROR198" s="453"/>
      <c r="ROS198" s="453"/>
      <c r="ROT198" s="453"/>
      <c r="ROU198" s="453"/>
      <c r="ROV198" s="453"/>
      <c r="ROW198" s="453"/>
      <c r="ROX198" s="453"/>
      <c r="ROY198" s="453"/>
      <c r="ROZ198" s="453"/>
      <c r="RPA198" s="453"/>
      <c r="RPB198" s="453"/>
      <c r="RPC198" s="453"/>
      <c r="RPD198" s="453"/>
      <c r="RPE198" s="453"/>
      <c r="RPF198" s="453"/>
      <c r="RPG198" s="453"/>
      <c r="RPH198" s="453"/>
      <c r="RPI198" s="453"/>
      <c r="RPJ198" s="453"/>
      <c r="RPK198" s="453"/>
      <c r="RPL198" s="453"/>
      <c r="RPM198" s="453"/>
      <c r="RPN198" s="453"/>
      <c r="RPO198" s="453"/>
      <c r="RPP198" s="453"/>
      <c r="RPQ198" s="453"/>
      <c r="RPR198" s="453"/>
      <c r="RPS198" s="453"/>
      <c r="RPT198" s="453"/>
      <c r="RPU198" s="453"/>
      <c r="RPV198" s="453"/>
      <c r="RPW198" s="453"/>
      <c r="RPX198" s="453"/>
      <c r="RPY198" s="453"/>
      <c r="RPZ198" s="453"/>
      <c r="RQA198" s="453"/>
      <c r="RQB198" s="453"/>
      <c r="RQC198" s="453"/>
      <c r="RQD198" s="453"/>
      <c r="RQE198" s="453"/>
      <c r="RQF198" s="453"/>
      <c r="RQG198" s="453"/>
      <c r="RQH198" s="453"/>
      <c r="RQI198" s="453"/>
      <c r="RQJ198" s="453"/>
      <c r="RQK198" s="453"/>
      <c r="RQL198" s="453"/>
      <c r="RQM198" s="453"/>
      <c r="RQN198" s="453"/>
      <c r="RQO198" s="453"/>
      <c r="RQP198" s="453"/>
      <c r="RQQ198" s="453"/>
      <c r="RQR198" s="453"/>
      <c r="RQS198" s="453"/>
      <c r="RQT198" s="453"/>
      <c r="RQU198" s="453"/>
      <c r="RQV198" s="453"/>
      <c r="RQW198" s="453"/>
      <c r="RQX198" s="453"/>
      <c r="RQY198" s="453"/>
      <c r="RQZ198" s="453"/>
      <c r="RRA198" s="453"/>
      <c r="RRB198" s="453"/>
      <c r="RRC198" s="453"/>
      <c r="RRD198" s="453"/>
      <c r="RRE198" s="453"/>
      <c r="RRF198" s="453"/>
      <c r="RRG198" s="453"/>
      <c r="RRH198" s="453"/>
      <c r="RRI198" s="453"/>
      <c r="RRJ198" s="453"/>
      <c r="RRK198" s="453"/>
      <c r="RRL198" s="453"/>
      <c r="RRM198" s="453"/>
      <c r="RRN198" s="453"/>
      <c r="RRO198" s="453"/>
      <c r="RRP198" s="453"/>
      <c r="RRQ198" s="453"/>
      <c r="RRR198" s="453"/>
      <c r="RRS198" s="453"/>
      <c r="RRT198" s="453"/>
      <c r="RRU198" s="453"/>
      <c r="RRV198" s="453"/>
      <c r="RRW198" s="453"/>
      <c r="RRX198" s="453"/>
      <c r="RRY198" s="453"/>
      <c r="RRZ198" s="453"/>
      <c r="RSA198" s="453"/>
      <c r="RSB198" s="453"/>
      <c r="RSC198" s="453"/>
      <c r="RSD198" s="453"/>
      <c r="RSE198" s="453"/>
      <c r="RSF198" s="453"/>
      <c r="RSG198" s="453"/>
      <c r="RSH198" s="453"/>
      <c r="RSI198" s="453"/>
      <c r="RSJ198" s="453"/>
      <c r="RSK198" s="453"/>
      <c r="RSL198" s="453"/>
      <c r="RSM198" s="453"/>
      <c r="RSN198" s="453"/>
      <c r="RSO198" s="453"/>
      <c r="RSP198" s="453"/>
      <c r="RSQ198" s="453"/>
      <c r="RSR198" s="453"/>
      <c r="RSS198" s="453"/>
      <c r="RST198" s="453"/>
      <c r="RSU198" s="453"/>
      <c r="RSV198" s="453"/>
      <c r="RSW198" s="453"/>
      <c r="RSX198" s="453"/>
      <c r="RSY198" s="453"/>
      <c r="RSZ198" s="453"/>
      <c r="RTA198" s="453"/>
      <c r="RTB198" s="453"/>
      <c r="RTC198" s="453"/>
      <c r="RTD198" s="453"/>
      <c r="RTE198" s="453"/>
      <c r="RTF198" s="453"/>
      <c r="RTG198" s="453"/>
      <c r="RTH198" s="453"/>
      <c r="RTI198" s="453"/>
      <c r="RTJ198" s="453"/>
      <c r="RTK198" s="453"/>
      <c r="RTL198" s="453"/>
      <c r="RTM198" s="453"/>
      <c r="RTN198" s="453"/>
      <c r="RTO198" s="453"/>
      <c r="RTP198" s="453"/>
      <c r="RTQ198" s="453"/>
      <c r="RTR198" s="453"/>
      <c r="RTS198" s="453"/>
      <c r="RTT198" s="453"/>
      <c r="RTU198" s="453"/>
      <c r="RTV198" s="453"/>
      <c r="RTW198" s="453"/>
      <c r="RTX198" s="453"/>
      <c r="RTY198" s="453"/>
      <c r="RTZ198" s="453"/>
      <c r="RUA198" s="453"/>
      <c r="RUB198" s="453"/>
      <c r="RUC198" s="453"/>
      <c r="RUD198" s="453"/>
      <c r="RUE198" s="453"/>
      <c r="RUF198" s="453"/>
      <c r="RUG198" s="453"/>
      <c r="RUH198" s="453"/>
      <c r="RUI198" s="453"/>
      <c r="RUJ198" s="453"/>
      <c r="RUK198" s="453"/>
      <c r="RUL198" s="453"/>
      <c r="RUM198" s="453"/>
      <c r="RUN198" s="453"/>
      <c r="RUO198" s="453"/>
      <c r="RUP198" s="453"/>
      <c r="RUQ198" s="453"/>
      <c r="RUR198" s="453"/>
      <c r="RUS198" s="453"/>
      <c r="RUT198" s="453"/>
      <c r="RUU198" s="453"/>
      <c r="RUV198" s="453"/>
      <c r="RUW198" s="453"/>
      <c r="RUX198" s="453"/>
      <c r="RUY198" s="453"/>
      <c r="RUZ198" s="453"/>
      <c r="RVA198" s="453"/>
      <c r="RVB198" s="453"/>
      <c r="RVC198" s="453"/>
      <c r="RVD198" s="453"/>
      <c r="RVE198" s="453"/>
      <c r="RVF198" s="453"/>
      <c r="RVG198" s="453"/>
      <c r="RVH198" s="453"/>
      <c r="RVI198" s="453"/>
      <c r="RVJ198" s="453"/>
      <c r="RVK198" s="453"/>
      <c r="RVL198" s="453"/>
      <c r="RVM198" s="453"/>
      <c r="RVN198" s="453"/>
      <c r="RVO198" s="453"/>
      <c r="RVP198" s="453"/>
      <c r="RVQ198" s="453"/>
      <c r="RVR198" s="453"/>
      <c r="RVS198" s="453"/>
      <c r="RVT198" s="453"/>
      <c r="RVU198" s="453"/>
      <c r="RVV198" s="453"/>
      <c r="RVW198" s="453"/>
      <c r="RVX198" s="453"/>
      <c r="RVY198" s="453"/>
      <c r="RVZ198" s="453"/>
      <c r="RWA198" s="453"/>
      <c r="RWB198" s="453"/>
      <c r="RWC198" s="453"/>
      <c r="RWD198" s="453"/>
      <c r="RWE198" s="453"/>
      <c r="RWF198" s="453"/>
      <c r="RWG198" s="453"/>
      <c r="RWH198" s="453"/>
      <c r="RWI198" s="453"/>
      <c r="RWJ198" s="453"/>
      <c r="RWK198" s="453"/>
      <c r="RWL198" s="453"/>
      <c r="RWM198" s="453"/>
      <c r="RWN198" s="453"/>
      <c r="RWO198" s="453"/>
      <c r="RWP198" s="453"/>
      <c r="RWQ198" s="453"/>
      <c r="RWR198" s="453"/>
      <c r="RWS198" s="453"/>
      <c r="RWT198" s="453"/>
      <c r="RWU198" s="453"/>
      <c r="RWV198" s="453"/>
      <c r="RWW198" s="453"/>
      <c r="RWX198" s="453"/>
      <c r="RWY198" s="453"/>
      <c r="RWZ198" s="453"/>
      <c r="RXA198" s="453"/>
      <c r="RXB198" s="453"/>
      <c r="RXC198" s="453"/>
      <c r="RXD198" s="453"/>
      <c r="RXE198" s="453"/>
      <c r="RXF198" s="453"/>
      <c r="RXG198" s="453"/>
      <c r="RXH198" s="453"/>
      <c r="RXI198" s="453"/>
      <c r="RXJ198" s="453"/>
      <c r="RXK198" s="453"/>
      <c r="RXL198" s="453"/>
      <c r="RXM198" s="453"/>
      <c r="RXN198" s="453"/>
      <c r="RXO198" s="453"/>
      <c r="RXP198" s="453"/>
      <c r="RXQ198" s="453"/>
      <c r="RXR198" s="453"/>
      <c r="RXS198" s="453"/>
      <c r="RXT198" s="453"/>
      <c r="RXU198" s="453"/>
      <c r="RXV198" s="453"/>
      <c r="RXW198" s="453"/>
      <c r="RXX198" s="453"/>
      <c r="RXY198" s="453"/>
      <c r="RXZ198" s="453"/>
      <c r="RYA198" s="453"/>
      <c r="RYB198" s="453"/>
      <c r="RYC198" s="453"/>
      <c r="RYD198" s="453"/>
      <c r="RYE198" s="453"/>
      <c r="RYF198" s="453"/>
      <c r="RYG198" s="453"/>
      <c r="RYH198" s="453"/>
      <c r="RYI198" s="453"/>
      <c r="RYJ198" s="453"/>
      <c r="RYK198" s="453"/>
      <c r="RYL198" s="453"/>
      <c r="RYM198" s="453"/>
      <c r="RYN198" s="453"/>
      <c r="RYO198" s="453"/>
      <c r="RYP198" s="453"/>
      <c r="RYQ198" s="453"/>
      <c r="RYR198" s="453"/>
      <c r="RYS198" s="453"/>
      <c r="RYT198" s="453"/>
      <c r="RYU198" s="453"/>
      <c r="RYV198" s="453"/>
      <c r="RYW198" s="453"/>
      <c r="RYX198" s="453"/>
      <c r="RYY198" s="453"/>
      <c r="RYZ198" s="453"/>
      <c r="RZA198" s="453"/>
      <c r="RZB198" s="453"/>
      <c r="RZC198" s="453"/>
      <c r="RZD198" s="453"/>
      <c r="RZE198" s="453"/>
      <c r="RZF198" s="453"/>
      <c r="RZG198" s="453"/>
      <c r="RZH198" s="453"/>
      <c r="RZI198" s="453"/>
      <c r="RZJ198" s="453"/>
      <c r="RZK198" s="453"/>
      <c r="RZL198" s="453"/>
      <c r="RZM198" s="453"/>
      <c r="RZN198" s="453"/>
      <c r="RZO198" s="453"/>
      <c r="RZP198" s="453"/>
      <c r="RZQ198" s="453"/>
      <c r="RZR198" s="453"/>
      <c r="RZS198" s="453"/>
      <c r="RZT198" s="453"/>
      <c r="RZU198" s="453"/>
      <c r="RZV198" s="453"/>
      <c r="RZW198" s="453"/>
      <c r="RZX198" s="453"/>
      <c r="RZY198" s="453"/>
      <c r="RZZ198" s="453"/>
      <c r="SAA198" s="453"/>
      <c r="SAB198" s="453"/>
      <c r="SAC198" s="453"/>
      <c r="SAD198" s="453"/>
      <c r="SAE198" s="453"/>
      <c r="SAF198" s="453"/>
      <c r="SAG198" s="453"/>
      <c r="SAH198" s="453"/>
      <c r="SAI198" s="453"/>
      <c r="SAJ198" s="453"/>
      <c r="SAK198" s="453"/>
      <c r="SAL198" s="453"/>
      <c r="SAM198" s="453"/>
      <c r="SAN198" s="453"/>
      <c r="SAO198" s="453"/>
      <c r="SAP198" s="453"/>
      <c r="SAQ198" s="453"/>
      <c r="SAR198" s="453"/>
      <c r="SAS198" s="453"/>
      <c r="SAT198" s="453"/>
      <c r="SAU198" s="453"/>
      <c r="SAV198" s="453"/>
      <c r="SAW198" s="453"/>
      <c r="SAX198" s="453"/>
      <c r="SAY198" s="453"/>
      <c r="SAZ198" s="453"/>
      <c r="SBA198" s="453"/>
      <c r="SBB198" s="453"/>
      <c r="SBC198" s="453"/>
      <c r="SBD198" s="453"/>
      <c r="SBE198" s="453"/>
      <c r="SBF198" s="453"/>
      <c r="SBG198" s="453"/>
      <c r="SBH198" s="453"/>
      <c r="SBI198" s="453"/>
      <c r="SBJ198" s="453"/>
      <c r="SBK198" s="453"/>
      <c r="SBL198" s="453"/>
      <c r="SBM198" s="453"/>
      <c r="SBN198" s="453"/>
      <c r="SBO198" s="453"/>
      <c r="SBP198" s="453"/>
      <c r="SBQ198" s="453"/>
      <c r="SBR198" s="453"/>
      <c r="SBS198" s="453"/>
      <c r="SBT198" s="453"/>
      <c r="SBU198" s="453"/>
      <c r="SBV198" s="453"/>
      <c r="SBW198" s="453"/>
      <c r="SBX198" s="453"/>
      <c r="SBY198" s="453"/>
      <c r="SBZ198" s="453"/>
      <c r="SCA198" s="453"/>
      <c r="SCB198" s="453"/>
      <c r="SCC198" s="453"/>
      <c r="SCD198" s="453"/>
      <c r="SCE198" s="453"/>
      <c r="SCF198" s="453"/>
      <c r="SCG198" s="453"/>
      <c r="SCH198" s="453"/>
      <c r="SCI198" s="453"/>
      <c r="SCJ198" s="453"/>
      <c r="SCK198" s="453"/>
      <c r="SCL198" s="453"/>
      <c r="SCM198" s="453"/>
      <c r="SCN198" s="453"/>
      <c r="SCO198" s="453"/>
      <c r="SCP198" s="453"/>
      <c r="SCQ198" s="453"/>
      <c r="SCR198" s="453"/>
      <c r="SCS198" s="453"/>
      <c r="SCT198" s="453"/>
      <c r="SCU198" s="453"/>
      <c r="SCV198" s="453"/>
      <c r="SCW198" s="453"/>
      <c r="SCX198" s="453"/>
      <c r="SCY198" s="453"/>
      <c r="SCZ198" s="453"/>
      <c r="SDA198" s="453"/>
      <c r="SDB198" s="453"/>
      <c r="SDC198" s="453"/>
      <c r="SDD198" s="453"/>
      <c r="SDE198" s="453"/>
      <c r="SDF198" s="453"/>
      <c r="SDG198" s="453"/>
      <c r="SDH198" s="453"/>
      <c r="SDI198" s="453"/>
      <c r="SDJ198" s="453"/>
      <c r="SDK198" s="453"/>
      <c r="SDL198" s="453"/>
      <c r="SDM198" s="453"/>
      <c r="SDN198" s="453"/>
      <c r="SDO198" s="453"/>
      <c r="SDP198" s="453"/>
      <c r="SDQ198" s="453"/>
      <c r="SDR198" s="453"/>
      <c r="SDS198" s="453"/>
      <c r="SDT198" s="453"/>
      <c r="SDU198" s="453"/>
      <c r="SDV198" s="453"/>
      <c r="SDW198" s="453"/>
      <c r="SDX198" s="453"/>
      <c r="SDY198" s="453"/>
      <c r="SDZ198" s="453"/>
      <c r="SEA198" s="453"/>
      <c r="SEB198" s="453"/>
      <c r="SEC198" s="453"/>
      <c r="SED198" s="453"/>
      <c r="SEE198" s="453"/>
      <c r="SEF198" s="453"/>
      <c r="SEG198" s="453"/>
      <c r="SEH198" s="453"/>
      <c r="SEI198" s="453"/>
      <c r="SEJ198" s="453"/>
      <c r="SEK198" s="453"/>
      <c r="SEL198" s="453"/>
      <c r="SEM198" s="453"/>
      <c r="SEN198" s="453"/>
      <c r="SEO198" s="453"/>
      <c r="SEP198" s="453"/>
      <c r="SEQ198" s="453"/>
      <c r="SER198" s="453"/>
      <c r="SES198" s="453"/>
      <c r="SET198" s="453"/>
      <c r="SEU198" s="453"/>
      <c r="SEV198" s="453"/>
      <c r="SEW198" s="453"/>
      <c r="SEX198" s="453"/>
      <c r="SEY198" s="453"/>
      <c r="SEZ198" s="453"/>
      <c r="SFA198" s="453"/>
      <c r="SFB198" s="453"/>
      <c r="SFC198" s="453"/>
      <c r="SFD198" s="453"/>
      <c r="SFE198" s="453"/>
      <c r="SFF198" s="453"/>
      <c r="SFG198" s="453"/>
      <c r="SFH198" s="453"/>
      <c r="SFI198" s="453"/>
      <c r="SFJ198" s="453"/>
      <c r="SFK198" s="453"/>
      <c r="SFL198" s="453"/>
      <c r="SFM198" s="453"/>
      <c r="SFN198" s="453"/>
      <c r="SFO198" s="453"/>
      <c r="SFP198" s="453"/>
      <c r="SFQ198" s="453"/>
      <c r="SFR198" s="453"/>
      <c r="SFS198" s="453"/>
      <c r="SFT198" s="453"/>
      <c r="SFU198" s="453"/>
      <c r="SFV198" s="453"/>
      <c r="SFW198" s="453"/>
      <c r="SFX198" s="453"/>
      <c r="SFY198" s="453"/>
      <c r="SFZ198" s="453"/>
      <c r="SGA198" s="453"/>
      <c r="SGB198" s="453"/>
      <c r="SGC198" s="453"/>
      <c r="SGD198" s="453"/>
      <c r="SGE198" s="453"/>
      <c r="SGF198" s="453"/>
      <c r="SGG198" s="453"/>
      <c r="SGH198" s="453"/>
      <c r="SGI198" s="453"/>
      <c r="SGJ198" s="453"/>
      <c r="SGK198" s="453"/>
      <c r="SGL198" s="453"/>
      <c r="SGM198" s="453"/>
      <c r="SGN198" s="453"/>
      <c r="SGO198" s="453"/>
      <c r="SGP198" s="453"/>
      <c r="SGQ198" s="453"/>
      <c r="SGR198" s="453"/>
      <c r="SGS198" s="453"/>
      <c r="SGT198" s="453"/>
      <c r="SGU198" s="453"/>
      <c r="SGV198" s="453"/>
      <c r="SGW198" s="453"/>
      <c r="SGX198" s="453"/>
      <c r="SGY198" s="453"/>
      <c r="SGZ198" s="453"/>
      <c r="SHA198" s="453"/>
      <c r="SHB198" s="453"/>
      <c r="SHC198" s="453"/>
      <c r="SHD198" s="453"/>
      <c r="SHE198" s="453"/>
      <c r="SHF198" s="453"/>
      <c r="SHG198" s="453"/>
      <c r="SHH198" s="453"/>
      <c r="SHI198" s="453"/>
      <c r="SHJ198" s="453"/>
      <c r="SHK198" s="453"/>
      <c r="SHL198" s="453"/>
      <c r="SHM198" s="453"/>
      <c r="SHN198" s="453"/>
      <c r="SHO198" s="453"/>
      <c r="SHP198" s="453"/>
      <c r="SHQ198" s="453"/>
      <c r="SHR198" s="453"/>
      <c r="SHS198" s="453"/>
      <c r="SHT198" s="453"/>
      <c r="SHU198" s="453"/>
      <c r="SHV198" s="453"/>
      <c r="SHW198" s="453"/>
      <c r="SHX198" s="453"/>
      <c r="SHY198" s="453"/>
      <c r="SHZ198" s="453"/>
      <c r="SIA198" s="453"/>
      <c r="SIB198" s="453"/>
      <c r="SIC198" s="453"/>
      <c r="SID198" s="453"/>
      <c r="SIE198" s="453"/>
      <c r="SIF198" s="453"/>
      <c r="SIG198" s="453"/>
      <c r="SIH198" s="453"/>
      <c r="SII198" s="453"/>
      <c r="SIJ198" s="453"/>
      <c r="SIK198" s="453"/>
      <c r="SIL198" s="453"/>
      <c r="SIM198" s="453"/>
      <c r="SIN198" s="453"/>
      <c r="SIO198" s="453"/>
      <c r="SIP198" s="453"/>
      <c r="SIQ198" s="453"/>
      <c r="SIR198" s="453"/>
      <c r="SIS198" s="453"/>
      <c r="SIT198" s="453"/>
      <c r="SIU198" s="453"/>
      <c r="SIV198" s="453"/>
      <c r="SIW198" s="453"/>
      <c r="SIX198" s="453"/>
      <c r="SIY198" s="453"/>
      <c r="SIZ198" s="453"/>
      <c r="SJA198" s="453"/>
      <c r="SJB198" s="453"/>
      <c r="SJC198" s="453"/>
      <c r="SJD198" s="453"/>
      <c r="SJE198" s="453"/>
      <c r="SJF198" s="453"/>
      <c r="SJG198" s="453"/>
      <c r="SJH198" s="453"/>
      <c r="SJI198" s="453"/>
      <c r="SJJ198" s="453"/>
      <c r="SJK198" s="453"/>
      <c r="SJL198" s="453"/>
      <c r="SJM198" s="453"/>
      <c r="SJN198" s="453"/>
      <c r="SJO198" s="453"/>
      <c r="SJP198" s="453"/>
      <c r="SJQ198" s="453"/>
      <c r="SJR198" s="453"/>
      <c r="SJS198" s="453"/>
      <c r="SJT198" s="453"/>
      <c r="SJU198" s="453"/>
      <c r="SJV198" s="453"/>
      <c r="SJW198" s="453"/>
      <c r="SJX198" s="453"/>
      <c r="SJY198" s="453"/>
      <c r="SJZ198" s="453"/>
      <c r="SKA198" s="453"/>
      <c r="SKB198" s="453"/>
      <c r="SKC198" s="453"/>
      <c r="SKD198" s="453"/>
      <c r="SKE198" s="453"/>
      <c r="SKF198" s="453"/>
      <c r="SKG198" s="453"/>
      <c r="SKH198" s="453"/>
      <c r="SKI198" s="453"/>
      <c r="SKJ198" s="453"/>
      <c r="SKK198" s="453"/>
      <c r="SKL198" s="453"/>
      <c r="SKM198" s="453"/>
      <c r="SKN198" s="453"/>
      <c r="SKO198" s="453"/>
      <c r="SKP198" s="453"/>
      <c r="SKQ198" s="453"/>
      <c r="SKR198" s="453"/>
      <c r="SKS198" s="453"/>
      <c r="SKT198" s="453"/>
      <c r="SKU198" s="453"/>
      <c r="SKV198" s="453"/>
      <c r="SKW198" s="453"/>
      <c r="SKX198" s="453"/>
      <c r="SKY198" s="453"/>
      <c r="SKZ198" s="453"/>
      <c r="SLA198" s="453"/>
      <c r="SLB198" s="453"/>
      <c r="SLC198" s="453"/>
      <c r="SLD198" s="453"/>
      <c r="SLE198" s="453"/>
      <c r="SLF198" s="453"/>
      <c r="SLG198" s="453"/>
      <c r="SLH198" s="453"/>
      <c r="SLI198" s="453"/>
      <c r="SLJ198" s="453"/>
      <c r="SLK198" s="453"/>
      <c r="SLL198" s="453"/>
      <c r="SLM198" s="453"/>
      <c r="SLN198" s="453"/>
      <c r="SLO198" s="453"/>
      <c r="SLP198" s="453"/>
      <c r="SLQ198" s="453"/>
      <c r="SLR198" s="453"/>
      <c r="SLS198" s="453"/>
      <c r="SLT198" s="453"/>
      <c r="SLU198" s="453"/>
      <c r="SLV198" s="453"/>
      <c r="SLW198" s="453"/>
      <c r="SLX198" s="453"/>
      <c r="SLY198" s="453"/>
      <c r="SLZ198" s="453"/>
      <c r="SMA198" s="453"/>
      <c r="SMB198" s="453"/>
      <c r="SMC198" s="453"/>
      <c r="SMD198" s="453"/>
      <c r="SME198" s="453"/>
      <c r="SMF198" s="453"/>
      <c r="SMG198" s="453"/>
      <c r="SMH198" s="453"/>
      <c r="SMI198" s="453"/>
      <c r="SMJ198" s="453"/>
      <c r="SMK198" s="453"/>
      <c r="SML198" s="453"/>
      <c r="SMM198" s="453"/>
      <c r="SMN198" s="453"/>
      <c r="SMO198" s="453"/>
      <c r="SMP198" s="453"/>
      <c r="SMQ198" s="453"/>
      <c r="SMR198" s="453"/>
      <c r="SMS198" s="453"/>
      <c r="SMT198" s="453"/>
      <c r="SMU198" s="453"/>
      <c r="SMV198" s="453"/>
      <c r="SMW198" s="453"/>
      <c r="SMX198" s="453"/>
      <c r="SMY198" s="453"/>
      <c r="SMZ198" s="453"/>
      <c r="SNA198" s="453"/>
      <c r="SNB198" s="453"/>
      <c r="SNC198" s="453"/>
      <c r="SND198" s="453"/>
      <c r="SNE198" s="453"/>
      <c r="SNF198" s="453"/>
      <c r="SNG198" s="453"/>
      <c r="SNH198" s="453"/>
      <c r="SNI198" s="453"/>
      <c r="SNJ198" s="453"/>
      <c r="SNK198" s="453"/>
      <c r="SNL198" s="453"/>
      <c r="SNM198" s="453"/>
      <c r="SNN198" s="453"/>
      <c r="SNO198" s="453"/>
      <c r="SNP198" s="453"/>
      <c r="SNQ198" s="453"/>
      <c r="SNR198" s="453"/>
      <c r="SNS198" s="453"/>
      <c r="SNT198" s="453"/>
      <c r="SNU198" s="453"/>
      <c r="SNV198" s="453"/>
      <c r="SNW198" s="453"/>
      <c r="SNX198" s="453"/>
      <c r="SNY198" s="453"/>
      <c r="SNZ198" s="453"/>
      <c r="SOA198" s="453"/>
      <c r="SOB198" s="453"/>
      <c r="SOC198" s="453"/>
      <c r="SOD198" s="453"/>
      <c r="SOE198" s="453"/>
      <c r="SOF198" s="453"/>
      <c r="SOG198" s="453"/>
      <c r="SOH198" s="453"/>
      <c r="SOI198" s="453"/>
      <c r="SOJ198" s="453"/>
      <c r="SOK198" s="453"/>
      <c r="SOL198" s="453"/>
      <c r="SOM198" s="453"/>
      <c r="SON198" s="453"/>
      <c r="SOO198" s="453"/>
      <c r="SOP198" s="453"/>
      <c r="SOQ198" s="453"/>
      <c r="SOR198" s="453"/>
      <c r="SOS198" s="453"/>
      <c r="SOT198" s="453"/>
      <c r="SOU198" s="453"/>
      <c r="SOV198" s="453"/>
      <c r="SOW198" s="453"/>
      <c r="SOX198" s="453"/>
      <c r="SOY198" s="453"/>
      <c r="SOZ198" s="453"/>
      <c r="SPA198" s="453"/>
      <c r="SPB198" s="453"/>
      <c r="SPC198" s="453"/>
      <c r="SPD198" s="453"/>
      <c r="SPE198" s="453"/>
      <c r="SPF198" s="453"/>
      <c r="SPG198" s="453"/>
      <c r="SPH198" s="453"/>
      <c r="SPI198" s="453"/>
      <c r="SPJ198" s="453"/>
      <c r="SPK198" s="453"/>
      <c r="SPL198" s="453"/>
      <c r="SPM198" s="453"/>
      <c r="SPN198" s="453"/>
      <c r="SPO198" s="453"/>
      <c r="SPP198" s="453"/>
      <c r="SPQ198" s="453"/>
      <c r="SPR198" s="453"/>
      <c r="SPS198" s="453"/>
      <c r="SPT198" s="453"/>
      <c r="SPU198" s="453"/>
      <c r="SPV198" s="453"/>
      <c r="SPW198" s="453"/>
      <c r="SPX198" s="453"/>
      <c r="SPY198" s="453"/>
      <c r="SPZ198" s="453"/>
      <c r="SQA198" s="453"/>
      <c r="SQB198" s="453"/>
      <c r="SQC198" s="453"/>
      <c r="SQD198" s="453"/>
      <c r="SQE198" s="453"/>
      <c r="SQF198" s="453"/>
      <c r="SQG198" s="453"/>
      <c r="SQH198" s="453"/>
      <c r="SQI198" s="453"/>
      <c r="SQJ198" s="453"/>
      <c r="SQK198" s="453"/>
      <c r="SQL198" s="453"/>
      <c r="SQM198" s="453"/>
      <c r="SQN198" s="453"/>
      <c r="SQO198" s="453"/>
      <c r="SQP198" s="453"/>
      <c r="SQQ198" s="453"/>
      <c r="SQR198" s="453"/>
      <c r="SQS198" s="453"/>
      <c r="SQT198" s="453"/>
      <c r="SQU198" s="453"/>
      <c r="SQV198" s="453"/>
      <c r="SQW198" s="453"/>
      <c r="SQX198" s="453"/>
      <c r="SQY198" s="453"/>
      <c r="SQZ198" s="453"/>
      <c r="SRA198" s="453"/>
      <c r="SRB198" s="453"/>
      <c r="SRC198" s="453"/>
      <c r="SRD198" s="453"/>
      <c r="SRE198" s="453"/>
      <c r="SRF198" s="453"/>
      <c r="SRG198" s="453"/>
      <c r="SRH198" s="453"/>
      <c r="SRI198" s="453"/>
      <c r="SRJ198" s="453"/>
      <c r="SRK198" s="453"/>
      <c r="SRL198" s="453"/>
      <c r="SRM198" s="453"/>
      <c r="SRN198" s="453"/>
      <c r="SRO198" s="453"/>
      <c r="SRP198" s="453"/>
      <c r="SRQ198" s="453"/>
      <c r="SRR198" s="453"/>
      <c r="SRS198" s="453"/>
      <c r="SRT198" s="453"/>
      <c r="SRU198" s="453"/>
      <c r="SRV198" s="453"/>
      <c r="SRW198" s="453"/>
      <c r="SRX198" s="453"/>
      <c r="SRY198" s="453"/>
      <c r="SRZ198" s="453"/>
      <c r="SSA198" s="453"/>
      <c r="SSB198" s="453"/>
      <c r="SSC198" s="453"/>
      <c r="SSD198" s="453"/>
      <c r="SSE198" s="453"/>
      <c r="SSF198" s="453"/>
      <c r="SSG198" s="453"/>
      <c r="SSH198" s="453"/>
      <c r="SSI198" s="453"/>
      <c r="SSJ198" s="453"/>
      <c r="SSK198" s="453"/>
      <c r="SSL198" s="453"/>
      <c r="SSM198" s="453"/>
      <c r="SSN198" s="453"/>
      <c r="SSO198" s="453"/>
      <c r="SSP198" s="453"/>
      <c r="SSQ198" s="453"/>
      <c r="SSR198" s="453"/>
      <c r="SSS198" s="453"/>
      <c r="SST198" s="453"/>
      <c r="SSU198" s="453"/>
      <c r="SSV198" s="453"/>
      <c r="SSW198" s="453"/>
      <c r="SSX198" s="453"/>
      <c r="SSY198" s="453"/>
      <c r="SSZ198" s="453"/>
      <c r="STA198" s="453"/>
      <c r="STB198" s="453"/>
      <c r="STC198" s="453"/>
      <c r="STD198" s="453"/>
      <c r="STE198" s="453"/>
      <c r="STF198" s="453"/>
      <c r="STG198" s="453"/>
      <c r="STH198" s="453"/>
      <c r="STI198" s="453"/>
      <c r="STJ198" s="453"/>
      <c r="STK198" s="453"/>
      <c r="STL198" s="453"/>
      <c r="STM198" s="453"/>
      <c r="STN198" s="453"/>
      <c r="STO198" s="453"/>
      <c r="STP198" s="453"/>
      <c r="STQ198" s="453"/>
      <c r="STR198" s="453"/>
      <c r="STS198" s="453"/>
      <c r="STT198" s="453"/>
      <c r="STU198" s="453"/>
      <c r="STV198" s="453"/>
      <c r="STW198" s="453"/>
      <c r="STX198" s="453"/>
      <c r="STY198" s="453"/>
      <c r="STZ198" s="453"/>
      <c r="SUA198" s="453"/>
      <c r="SUB198" s="453"/>
      <c r="SUC198" s="453"/>
      <c r="SUD198" s="453"/>
      <c r="SUE198" s="453"/>
      <c r="SUF198" s="453"/>
      <c r="SUG198" s="453"/>
      <c r="SUH198" s="453"/>
      <c r="SUI198" s="453"/>
      <c r="SUJ198" s="453"/>
      <c r="SUK198" s="453"/>
      <c r="SUL198" s="453"/>
      <c r="SUM198" s="453"/>
      <c r="SUN198" s="453"/>
      <c r="SUO198" s="453"/>
      <c r="SUP198" s="453"/>
      <c r="SUQ198" s="453"/>
      <c r="SUR198" s="453"/>
      <c r="SUS198" s="453"/>
      <c r="SUT198" s="453"/>
      <c r="SUU198" s="453"/>
      <c r="SUV198" s="453"/>
      <c r="SUW198" s="453"/>
      <c r="SUX198" s="453"/>
      <c r="SUY198" s="453"/>
      <c r="SUZ198" s="453"/>
      <c r="SVA198" s="453"/>
      <c r="SVB198" s="453"/>
      <c r="SVC198" s="453"/>
      <c r="SVD198" s="453"/>
      <c r="SVE198" s="453"/>
      <c r="SVF198" s="453"/>
      <c r="SVG198" s="453"/>
      <c r="SVH198" s="453"/>
      <c r="SVI198" s="453"/>
      <c r="SVJ198" s="453"/>
      <c r="SVK198" s="453"/>
      <c r="SVL198" s="453"/>
      <c r="SVM198" s="453"/>
      <c r="SVN198" s="453"/>
      <c r="SVO198" s="453"/>
      <c r="SVP198" s="453"/>
      <c r="SVQ198" s="453"/>
      <c r="SVR198" s="453"/>
      <c r="SVS198" s="453"/>
      <c r="SVT198" s="453"/>
      <c r="SVU198" s="453"/>
      <c r="SVV198" s="453"/>
      <c r="SVW198" s="453"/>
      <c r="SVX198" s="453"/>
      <c r="SVY198" s="453"/>
      <c r="SVZ198" s="453"/>
      <c r="SWA198" s="453"/>
      <c r="SWB198" s="453"/>
      <c r="SWC198" s="453"/>
      <c r="SWD198" s="453"/>
      <c r="SWE198" s="453"/>
      <c r="SWF198" s="453"/>
      <c r="SWG198" s="453"/>
      <c r="SWH198" s="453"/>
      <c r="SWI198" s="453"/>
      <c r="SWJ198" s="453"/>
      <c r="SWK198" s="453"/>
      <c r="SWL198" s="453"/>
      <c r="SWM198" s="453"/>
      <c r="SWN198" s="453"/>
      <c r="SWO198" s="453"/>
      <c r="SWP198" s="453"/>
      <c r="SWQ198" s="453"/>
      <c r="SWR198" s="453"/>
      <c r="SWS198" s="453"/>
      <c r="SWT198" s="453"/>
      <c r="SWU198" s="453"/>
      <c r="SWV198" s="453"/>
      <c r="SWW198" s="453"/>
      <c r="SWX198" s="453"/>
      <c r="SWY198" s="453"/>
      <c r="SWZ198" s="453"/>
      <c r="SXA198" s="453"/>
      <c r="SXB198" s="453"/>
      <c r="SXC198" s="453"/>
      <c r="SXD198" s="453"/>
      <c r="SXE198" s="453"/>
      <c r="SXF198" s="453"/>
      <c r="SXG198" s="453"/>
      <c r="SXH198" s="453"/>
      <c r="SXI198" s="453"/>
      <c r="SXJ198" s="453"/>
      <c r="SXK198" s="453"/>
      <c r="SXL198" s="453"/>
      <c r="SXM198" s="453"/>
      <c r="SXN198" s="453"/>
      <c r="SXO198" s="453"/>
      <c r="SXP198" s="453"/>
      <c r="SXQ198" s="453"/>
      <c r="SXR198" s="453"/>
      <c r="SXS198" s="453"/>
      <c r="SXT198" s="453"/>
      <c r="SXU198" s="453"/>
      <c r="SXV198" s="453"/>
      <c r="SXW198" s="453"/>
      <c r="SXX198" s="453"/>
      <c r="SXY198" s="453"/>
      <c r="SXZ198" s="453"/>
      <c r="SYA198" s="453"/>
      <c r="SYB198" s="453"/>
      <c r="SYC198" s="453"/>
      <c r="SYD198" s="453"/>
      <c r="SYE198" s="453"/>
      <c r="SYF198" s="453"/>
      <c r="SYG198" s="453"/>
      <c r="SYH198" s="453"/>
      <c r="SYI198" s="453"/>
      <c r="SYJ198" s="453"/>
      <c r="SYK198" s="453"/>
      <c r="SYL198" s="453"/>
      <c r="SYM198" s="453"/>
      <c r="SYN198" s="453"/>
      <c r="SYO198" s="453"/>
      <c r="SYP198" s="453"/>
      <c r="SYQ198" s="453"/>
      <c r="SYR198" s="453"/>
      <c r="SYS198" s="453"/>
      <c r="SYT198" s="453"/>
      <c r="SYU198" s="453"/>
      <c r="SYV198" s="453"/>
      <c r="SYW198" s="453"/>
      <c r="SYX198" s="453"/>
      <c r="SYY198" s="453"/>
      <c r="SYZ198" s="453"/>
      <c r="SZA198" s="453"/>
      <c r="SZB198" s="453"/>
      <c r="SZC198" s="453"/>
      <c r="SZD198" s="453"/>
      <c r="SZE198" s="453"/>
      <c r="SZF198" s="453"/>
      <c r="SZG198" s="453"/>
      <c r="SZH198" s="453"/>
      <c r="SZI198" s="453"/>
      <c r="SZJ198" s="453"/>
      <c r="SZK198" s="453"/>
      <c r="SZL198" s="453"/>
      <c r="SZM198" s="453"/>
      <c r="SZN198" s="453"/>
      <c r="SZO198" s="453"/>
      <c r="SZP198" s="453"/>
      <c r="SZQ198" s="453"/>
      <c r="SZR198" s="453"/>
      <c r="SZS198" s="453"/>
      <c r="SZT198" s="453"/>
      <c r="SZU198" s="453"/>
      <c r="SZV198" s="453"/>
      <c r="SZW198" s="453"/>
      <c r="SZX198" s="453"/>
      <c r="SZY198" s="453"/>
      <c r="SZZ198" s="453"/>
      <c r="TAA198" s="453"/>
      <c r="TAB198" s="453"/>
      <c r="TAC198" s="453"/>
      <c r="TAD198" s="453"/>
      <c r="TAE198" s="453"/>
      <c r="TAF198" s="453"/>
      <c r="TAG198" s="453"/>
      <c r="TAH198" s="453"/>
      <c r="TAI198" s="453"/>
      <c r="TAJ198" s="453"/>
      <c r="TAK198" s="453"/>
      <c r="TAL198" s="453"/>
      <c r="TAM198" s="453"/>
      <c r="TAN198" s="453"/>
      <c r="TAO198" s="453"/>
      <c r="TAP198" s="453"/>
      <c r="TAQ198" s="453"/>
      <c r="TAR198" s="453"/>
      <c r="TAS198" s="453"/>
      <c r="TAT198" s="453"/>
      <c r="TAU198" s="453"/>
      <c r="TAV198" s="453"/>
      <c r="TAW198" s="453"/>
      <c r="TAX198" s="453"/>
      <c r="TAY198" s="453"/>
      <c r="TAZ198" s="453"/>
      <c r="TBA198" s="453"/>
      <c r="TBB198" s="453"/>
      <c r="TBC198" s="453"/>
      <c r="TBD198" s="453"/>
      <c r="TBE198" s="453"/>
      <c r="TBF198" s="453"/>
      <c r="TBG198" s="453"/>
      <c r="TBH198" s="453"/>
      <c r="TBI198" s="453"/>
      <c r="TBJ198" s="453"/>
      <c r="TBK198" s="453"/>
      <c r="TBL198" s="453"/>
      <c r="TBM198" s="453"/>
      <c r="TBN198" s="453"/>
      <c r="TBO198" s="453"/>
      <c r="TBP198" s="453"/>
      <c r="TBQ198" s="453"/>
      <c r="TBR198" s="453"/>
      <c r="TBS198" s="453"/>
      <c r="TBT198" s="453"/>
      <c r="TBU198" s="453"/>
      <c r="TBV198" s="453"/>
      <c r="TBW198" s="453"/>
      <c r="TBX198" s="453"/>
      <c r="TBY198" s="453"/>
      <c r="TBZ198" s="453"/>
      <c r="TCA198" s="453"/>
      <c r="TCB198" s="453"/>
      <c r="TCC198" s="453"/>
      <c r="TCD198" s="453"/>
      <c r="TCE198" s="453"/>
      <c r="TCF198" s="453"/>
      <c r="TCG198" s="453"/>
      <c r="TCH198" s="453"/>
      <c r="TCI198" s="453"/>
      <c r="TCJ198" s="453"/>
      <c r="TCK198" s="453"/>
      <c r="TCL198" s="453"/>
      <c r="TCM198" s="453"/>
      <c r="TCN198" s="453"/>
      <c r="TCO198" s="453"/>
      <c r="TCP198" s="453"/>
      <c r="TCQ198" s="453"/>
      <c r="TCR198" s="453"/>
      <c r="TCS198" s="453"/>
      <c r="TCT198" s="453"/>
      <c r="TCU198" s="453"/>
      <c r="TCV198" s="453"/>
      <c r="TCW198" s="453"/>
      <c r="TCX198" s="453"/>
      <c r="TCY198" s="453"/>
      <c r="TCZ198" s="453"/>
      <c r="TDA198" s="453"/>
      <c r="TDB198" s="453"/>
      <c r="TDC198" s="453"/>
      <c r="TDD198" s="453"/>
      <c r="TDE198" s="453"/>
      <c r="TDF198" s="453"/>
      <c r="TDG198" s="453"/>
      <c r="TDH198" s="453"/>
      <c r="TDI198" s="453"/>
      <c r="TDJ198" s="453"/>
      <c r="TDK198" s="453"/>
      <c r="TDL198" s="453"/>
      <c r="TDM198" s="453"/>
      <c r="TDN198" s="453"/>
      <c r="TDO198" s="453"/>
      <c r="TDP198" s="453"/>
      <c r="TDQ198" s="453"/>
      <c r="TDR198" s="453"/>
      <c r="TDS198" s="453"/>
      <c r="TDT198" s="453"/>
      <c r="TDU198" s="453"/>
      <c r="TDV198" s="453"/>
      <c r="TDW198" s="453"/>
      <c r="TDX198" s="453"/>
      <c r="TDY198" s="453"/>
      <c r="TDZ198" s="453"/>
      <c r="TEA198" s="453"/>
      <c r="TEB198" s="453"/>
      <c r="TEC198" s="453"/>
      <c r="TED198" s="453"/>
      <c r="TEE198" s="453"/>
      <c r="TEF198" s="453"/>
      <c r="TEG198" s="453"/>
      <c r="TEH198" s="453"/>
      <c r="TEI198" s="453"/>
      <c r="TEJ198" s="453"/>
      <c r="TEK198" s="453"/>
      <c r="TEL198" s="453"/>
      <c r="TEM198" s="453"/>
      <c r="TEN198" s="453"/>
      <c r="TEO198" s="453"/>
      <c r="TEP198" s="453"/>
      <c r="TEQ198" s="453"/>
      <c r="TER198" s="453"/>
      <c r="TES198" s="453"/>
      <c r="TET198" s="453"/>
      <c r="TEU198" s="453"/>
      <c r="TEV198" s="453"/>
      <c r="TEW198" s="453"/>
      <c r="TEX198" s="453"/>
      <c r="TEY198" s="453"/>
      <c r="TEZ198" s="453"/>
      <c r="TFA198" s="453"/>
      <c r="TFB198" s="453"/>
      <c r="TFC198" s="453"/>
      <c r="TFD198" s="453"/>
      <c r="TFE198" s="453"/>
      <c r="TFF198" s="453"/>
      <c r="TFG198" s="453"/>
      <c r="TFH198" s="453"/>
      <c r="TFI198" s="453"/>
      <c r="TFJ198" s="453"/>
      <c r="TFK198" s="453"/>
      <c r="TFL198" s="453"/>
      <c r="TFM198" s="453"/>
      <c r="TFN198" s="453"/>
      <c r="TFO198" s="453"/>
      <c r="TFP198" s="453"/>
      <c r="TFQ198" s="453"/>
      <c r="TFR198" s="453"/>
      <c r="TFS198" s="453"/>
      <c r="TFT198" s="453"/>
      <c r="TFU198" s="453"/>
      <c r="TFV198" s="453"/>
      <c r="TFW198" s="453"/>
      <c r="TFX198" s="453"/>
      <c r="TFY198" s="453"/>
      <c r="TFZ198" s="453"/>
      <c r="TGA198" s="453"/>
      <c r="TGB198" s="453"/>
      <c r="TGC198" s="453"/>
      <c r="TGD198" s="453"/>
      <c r="TGE198" s="453"/>
      <c r="TGF198" s="453"/>
      <c r="TGG198" s="453"/>
      <c r="TGH198" s="453"/>
      <c r="TGI198" s="453"/>
      <c r="TGJ198" s="453"/>
      <c r="TGK198" s="453"/>
      <c r="TGL198" s="453"/>
      <c r="TGM198" s="453"/>
      <c r="TGN198" s="453"/>
      <c r="TGO198" s="453"/>
      <c r="TGP198" s="453"/>
      <c r="TGQ198" s="453"/>
      <c r="TGR198" s="453"/>
      <c r="TGS198" s="453"/>
      <c r="TGT198" s="453"/>
      <c r="TGU198" s="453"/>
      <c r="TGV198" s="453"/>
      <c r="TGW198" s="453"/>
      <c r="TGX198" s="453"/>
      <c r="TGY198" s="453"/>
      <c r="TGZ198" s="453"/>
      <c r="THA198" s="453"/>
      <c r="THB198" s="453"/>
      <c r="THC198" s="453"/>
      <c r="THD198" s="453"/>
      <c r="THE198" s="453"/>
      <c r="THF198" s="453"/>
      <c r="THG198" s="453"/>
      <c r="THH198" s="453"/>
      <c r="THI198" s="453"/>
      <c r="THJ198" s="453"/>
      <c r="THK198" s="453"/>
      <c r="THL198" s="453"/>
      <c r="THM198" s="453"/>
      <c r="THN198" s="453"/>
      <c r="THO198" s="453"/>
      <c r="THP198" s="453"/>
      <c r="THQ198" s="453"/>
      <c r="THR198" s="453"/>
      <c r="THS198" s="453"/>
      <c r="THT198" s="453"/>
      <c r="THU198" s="453"/>
      <c r="THV198" s="453"/>
      <c r="THW198" s="453"/>
      <c r="THX198" s="453"/>
      <c r="THY198" s="453"/>
      <c r="THZ198" s="453"/>
      <c r="TIA198" s="453"/>
      <c r="TIB198" s="453"/>
      <c r="TIC198" s="453"/>
      <c r="TID198" s="453"/>
      <c r="TIE198" s="453"/>
      <c r="TIF198" s="453"/>
      <c r="TIG198" s="453"/>
      <c r="TIH198" s="453"/>
      <c r="TII198" s="453"/>
      <c r="TIJ198" s="453"/>
      <c r="TIK198" s="453"/>
      <c r="TIL198" s="453"/>
      <c r="TIM198" s="453"/>
      <c r="TIN198" s="453"/>
      <c r="TIO198" s="453"/>
      <c r="TIP198" s="453"/>
      <c r="TIQ198" s="453"/>
      <c r="TIR198" s="453"/>
      <c r="TIS198" s="453"/>
      <c r="TIT198" s="453"/>
      <c r="TIU198" s="453"/>
      <c r="TIV198" s="453"/>
      <c r="TIW198" s="453"/>
      <c r="TIX198" s="453"/>
      <c r="TIY198" s="453"/>
      <c r="TIZ198" s="453"/>
      <c r="TJA198" s="453"/>
      <c r="TJB198" s="453"/>
      <c r="TJC198" s="453"/>
      <c r="TJD198" s="453"/>
      <c r="TJE198" s="453"/>
      <c r="TJF198" s="453"/>
      <c r="TJG198" s="453"/>
      <c r="TJH198" s="453"/>
      <c r="TJI198" s="453"/>
      <c r="TJJ198" s="453"/>
      <c r="TJK198" s="453"/>
      <c r="TJL198" s="453"/>
      <c r="TJM198" s="453"/>
      <c r="TJN198" s="453"/>
      <c r="TJO198" s="453"/>
      <c r="TJP198" s="453"/>
      <c r="TJQ198" s="453"/>
      <c r="TJR198" s="453"/>
      <c r="TJS198" s="453"/>
      <c r="TJT198" s="453"/>
      <c r="TJU198" s="453"/>
      <c r="TJV198" s="453"/>
      <c r="TJW198" s="453"/>
      <c r="TJX198" s="453"/>
      <c r="TJY198" s="453"/>
      <c r="TJZ198" s="453"/>
      <c r="TKA198" s="453"/>
      <c r="TKB198" s="453"/>
      <c r="TKC198" s="453"/>
      <c r="TKD198" s="453"/>
      <c r="TKE198" s="453"/>
      <c r="TKF198" s="453"/>
      <c r="TKG198" s="453"/>
      <c r="TKH198" s="453"/>
      <c r="TKI198" s="453"/>
      <c r="TKJ198" s="453"/>
      <c r="TKK198" s="453"/>
      <c r="TKL198" s="453"/>
      <c r="TKM198" s="453"/>
      <c r="TKN198" s="453"/>
      <c r="TKO198" s="453"/>
      <c r="TKP198" s="453"/>
      <c r="TKQ198" s="453"/>
      <c r="TKR198" s="453"/>
      <c r="TKS198" s="453"/>
      <c r="TKT198" s="453"/>
      <c r="TKU198" s="453"/>
      <c r="TKV198" s="453"/>
      <c r="TKW198" s="453"/>
      <c r="TKX198" s="453"/>
      <c r="TKY198" s="453"/>
      <c r="TKZ198" s="453"/>
      <c r="TLA198" s="453"/>
      <c r="TLB198" s="453"/>
      <c r="TLC198" s="453"/>
      <c r="TLD198" s="453"/>
      <c r="TLE198" s="453"/>
      <c r="TLF198" s="453"/>
      <c r="TLG198" s="453"/>
      <c r="TLH198" s="453"/>
      <c r="TLI198" s="453"/>
      <c r="TLJ198" s="453"/>
      <c r="TLK198" s="453"/>
      <c r="TLL198" s="453"/>
      <c r="TLM198" s="453"/>
      <c r="TLN198" s="453"/>
      <c r="TLO198" s="453"/>
      <c r="TLP198" s="453"/>
      <c r="TLQ198" s="453"/>
      <c r="TLR198" s="453"/>
      <c r="TLS198" s="453"/>
      <c r="TLT198" s="453"/>
      <c r="TLU198" s="453"/>
      <c r="TLV198" s="453"/>
      <c r="TLW198" s="453"/>
      <c r="TLX198" s="453"/>
      <c r="TLY198" s="453"/>
      <c r="TLZ198" s="453"/>
      <c r="TMA198" s="453"/>
      <c r="TMB198" s="453"/>
      <c r="TMC198" s="453"/>
      <c r="TMD198" s="453"/>
      <c r="TME198" s="453"/>
      <c r="TMF198" s="453"/>
      <c r="TMG198" s="453"/>
      <c r="TMH198" s="453"/>
      <c r="TMI198" s="453"/>
      <c r="TMJ198" s="453"/>
      <c r="TMK198" s="453"/>
      <c r="TML198" s="453"/>
      <c r="TMM198" s="453"/>
      <c r="TMN198" s="453"/>
      <c r="TMO198" s="453"/>
      <c r="TMP198" s="453"/>
      <c r="TMQ198" s="453"/>
      <c r="TMR198" s="453"/>
      <c r="TMS198" s="453"/>
      <c r="TMT198" s="453"/>
      <c r="TMU198" s="453"/>
      <c r="TMV198" s="453"/>
      <c r="TMW198" s="453"/>
      <c r="TMX198" s="453"/>
      <c r="TMY198" s="453"/>
      <c r="TMZ198" s="453"/>
      <c r="TNA198" s="453"/>
      <c r="TNB198" s="453"/>
      <c r="TNC198" s="453"/>
      <c r="TND198" s="453"/>
      <c r="TNE198" s="453"/>
      <c r="TNF198" s="453"/>
      <c r="TNG198" s="453"/>
      <c r="TNH198" s="453"/>
      <c r="TNI198" s="453"/>
      <c r="TNJ198" s="453"/>
      <c r="TNK198" s="453"/>
      <c r="TNL198" s="453"/>
      <c r="TNM198" s="453"/>
      <c r="TNN198" s="453"/>
      <c r="TNO198" s="453"/>
      <c r="TNP198" s="453"/>
      <c r="TNQ198" s="453"/>
      <c r="TNR198" s="453"/>
      <c r="TNS198" s="453"/>
      <c r="TNT198" s="453"/>
      <c r="TNU198" s="453"/>
      <c r="TNV198" s="453"/>
      <c r="TNW198" s="453"/>
      <c r="TNX198" s="453"/>
      <c r="TNY198" s="453"/>
      <c r="TNZ198" s="453"/>
      <c r="TOA198" s="453"/>
      <c r="TOB198" s="453"/>
      <c r="TOC198" s="453"/>
      <c r="TOD198" s="453"/>
      <c r="TOE198" s="453"/>
      <c r="TOF198" s="453"/>
      <c r="TOG198" s="453"/>
      <c r="TOH198" s="453"/>
      <c r="TOI198" s="453"/>
      <c r="TOJ198" s="453"/>
      <c r="TOK198" s="453"/>
      <c r="TOL198" s="453"/>
      <c r="TOM198" s="453"/>
      <c r="TON198" s="453"/>
      <c r="TOO198" s="453"/>
      <c r="TOP198" s="453"/>
      <c r="TOQ198" s="453"/>
      <c r="TOR198" s="453"/>
      <c r="TOS198" s="453"/>
      <c r="TOT198" s="453"/>
      <c r="TOU198" s="453"/>
      <c r="TOV198" s="453"/>
      <c r="TOW198" s="453"/>
      <c r="TOX198" s="453"/>
      <c r="TOY198" s="453"/>
      <c r="TOZ198" s="453"/>
      <c r="TPA198" s="453"/>
      <c r="TPB198" s="453"/>
      <c r="TPC198" s="453"/>
      <c r="TPD198" s="453"/>
      <c r="TPE198" s="453"/>
      <c r="TPF198" s="453"/>
      <c r="TPG198" s="453"/>
      <c r="TPH198" s="453"/>
      <c r="TPI198" s="453"/>
      <c r="TPJ198" s="453"/>
      <c r="TPK198" s="453"/>
      <c r="TPL198" s="453"/>
      <c r="TPM198" s="453"/>
      <c r="TPN198" s="453"/>
      <c r="TPO198" s="453"/>
      <c r="TPP198" s="453"/>
      <c r="TPQ198" s="453"/>
      <c r="TPR198" s="453"/>
      <c r="TPS198" s="453"/>
      <c r="TPT198" s="453"/>
      <c r="TPU198" s="453"/>
      <c r="TPV198" s="453"/>
      <c r="TPW198" s="453"/>
      <c r="TPX198" s="453"/>
      <c r="TPY198" s="453"/>
      <c r="TPZ198" s="453"/>
      <c r="TQA198" s="453"/>
      <c r="TQB198" s="453"/>
      <c r="TQC198" s="453"/>
      <c r="TQD198" s="453"/>
      <c r="TQE198" s="453"/>
      <c r="TQF198" s="453"/>
      <c r="TQG198" s="453"/>
      <c r="TQH198" s="453"/>
      <c r="TQI198" s="453"/>
      <c r="TQJ198" s="453"/>
      <c r="TQK198" s="453"/>
      <c r="TQL198" s="453"/>
      <c r="TQM198" s="453"/>
      <c r="TQN198" s="453"/>
      <c r="TQO198" s="453"/>
      <c r="TQP198" s="453"/>
      <c r="TQQ198" s="453"/>
      <c r="TQR198" s="453"/>
      <c r="TQS198" s="453"/>
      <c r="TQT198" s="453"/>
      <c r="TQU198" s="453"/>
      <c r="TQV198" s="453"/>
      <c r="TQW198" s="453"/>
      <c r="TQX198" s="453"/>
      <c r="TQY198" s="453"/>
      <c r="TQZ198" s="453"/>
      <c r="TRA198" s="453"/>
      <c r="TRB198" s="453"/>
      <c r="TRC198" s="453"/>
      <c r="TRD198" s="453"/>
      <c r="TRE198" s="453"/>
      <c r="TRF198" s="453"/>
      <c r="TRG198" s="453"/>
      <c r="TRH198" s="453"/>
      <c r="TRI198" s="453"/>
      <c r="TRJ198" s="453"/>
      <c r="TRK198" s="453"/>
      <c r="TRL198" s="453"/>
      <c r="TRM198" s="453"/>
      <c r="TRN198" s="453"/>
      <c r="TRO198" s="453"/>
      <c r="TRP198" s="453"/>
      <c r="TRQ198" s="453"/>
      <c r="TRR198" s="453"/>
      <c r="TRS198" s="453"/>
      <c r="TRT198" s="453"/>
      <c r="TRU198" s="453"/>
      <c r="TRV198" s="453"/>
      <c r="TRW198" s="453"/>
      <c r="TRX198" s="453"/>
      <c r="TRY198" s="453"/>
      <c r="TRZ198" s="453"/>
      <c r="TSA198" s="453"/>
      <c r="TSB198" s="453"/>
      <c r="TSC198" s="453"/>
      <c r="TSD198" s="453"/>
      <c r="TSE198" s="453"/>
      <c r="TSF198" s="453"/>
      <c r="TSG198" s="453"/>
      <c r="TSH198" s="453"/>
      <c r="TSI198" s="453"/>
      <c r="TSJ198" s="453"/>
      <c r="TSK198" s="453"/>
      <c r="TSL198" s="453"/>
      <c r="TSM198" s="453"/>
      <c r="TSN198" s="453"/>
      <c r="TSO198" s="453"/>
      <c r="TSP198" s="453"/>
      <c r="TSQ198" s="453"/>
      <c r="TSR198" s="453"/>
      <c r="TSS198" s="453"/>
      <c r="TST198" s="453"/>
      <c r="TSU198" s="453"/>
      <c r="TSV198" s="453"/>
      <c r="TSW198" s="453"/>
      <c r="TSX198" s="453"/>
      <c r="TSY198" s="453"/>
      <c r="TSZ198" s="453"/>
      <c r="TTA198" s="453"/>
      <c r="TTB198" s="453"/>
      <c r="TTC198" s="453"/>
      <c r="TTD198" s="453"/>
      <c r="TTE198" s="453"/>
      <c r="TTF198" s="453"/>
      <c r="TTG198" s="453"/>
      <c r="TTH198" s="453"/>
      <c r="TTI198" s="453"/>
      <c r="TTJ198" s="453"/>
      <c r="TTK198" s="453"/>
      <c r="TTL198" s="453"/>
      <c r="TTM198" s="453"/>
      <c r="TTN198" s="453"/>
      <c r="TTO198" s="453"/>
      <c r="TTP198" s="453"/>
      <c r="TTQ198" s="453"/>
      <c r="TTR198" s="453"/>
      <c r="TTS198" s="453"/>
      <c r="TTT198" s="453"/>
      <c r="TTU198" s="453"/>
      <c r="TTV198" s="453"/>
      <c r="TTW198" s="453"/>
      <c r="TTX198" s="453"/>
      <c r="TTY198" s="453"/>
      <c r="TTZ198" s="453"/>
      <c r="TUA198" s="453"/>
      <c r="TUB198" s="453"/>
      <c r="TUC198" s="453"/>
      <c r="TUD198" s="453"/>
      <c r="TUE198" s="453"/>
      <c r="TUF198" s="453"/>
      <c r="TUG198" s="453"/>
      <c r="TUH198" s="453"/>
      <c r="TUI198" s="453"/>
      <c r="TUJ198" s="453"/>
      <c r="TUK198" s="453"/>
      <c r="TUL198" s="453"/>
      <c r="TUM198" s="453"/>
      <c r="TUN198" s="453"/>
      <c r="TUO198" s="453"/>
      <c r="TUP198" s="453"/>
      <c r="TUQ198" s="453"/>
      <c r="TUR198" s="453"/>
      <c r="TUS198" s="453"/>
      <c r="TUT198" s="453"/>
      <c r="TUU198" s="453"/>
      <c r="TUV198" s="453"/>
      <c r="TUW198" s="453"/>
      <c r="TUX198" s="453"/>
      <c r="TUY198" s="453"/>
      <c r="TUZ198" s="453"/>
      <c r="TVA198" s="453"/>
      <c r="TVB198" s="453"/>
      <c r="TVC198" s="453"/>
      <c r="TVD198" s="453"/>
      <c r="TVE198" s="453"/>
      <c r="TVF198" s="453"/>
      <c r="TVG198" s="453"/>
      <c r="TVH198" s="453"/>
      <c r="TVI198" s="453"/>
      <c r="TVJ198" s="453"/>
      <c r="TVK198" s="453"/>
      <c r="TVL198" s="453"/>
      <c r="TVM198" s="453"/>
      <c r="TVN198" s="453"/>
      <c r="TVO198" s="453"/>
      <c r="TVP198" s="453"/>
      <c r="TVQ198" s="453"/>
      <c r="TVR198" s="453"/>
      <c r="TVS198" s="453"/>
      <c r="TVT198" s="453"/>
      <c r="TVU198" s="453"/>
      <c r="TVV198" s="453"/>
      <c r="TVW198" s="453"/>
      <c r="TVX198" s="453"/>
      <c r="TVY198" s="453"/>
      <c r="TVZ198" s="453"/>
      <c r="TWA198" s="453"/>
      <c r="TWB198" s="453"/>
      <c r="TWC198" s="453"/>
      <c r="TWD198" s="453"/>
      <c r="TWE198" s="453"/>
      <c r="TWF198" s="453"/>
      <c r="TWG198" s="453"/>
      <c r="TWH198" s="453"/>
      <c r="TWI198" s="453"/>
      <c r="TWJ198" s="453"/>
      <c r="TWK198" s="453"/>
      <c r="TWL198" s="453"/>
      <c r="TWM198" s="453"/>
      <c r="TWN198" s="453"/>
      <c r="TWO198" s="453"/>
      <c r="TWP198" s="453"/>
      <c r="TWQ198" s="453"/>
      <c r="TWR198" s="453"/>
      <c r="TWS198" s="453"/>
      <c r="TWT198" s="453"/>
      <c r="TWU198" s="453"/>
      <c r="TWV198" s="453"/>
      <c r="TWW198" s="453"/>
      <c r="TWX198" s="453"/>
      <c r="TWY198" s="453"/>
      <c r="TWZ198" s="453"/>
      <c r="TXA198" s="453"/>
      <c r="TXB198" s="453"/>
      <c r="TXC198" s="453"/>
      <c r="TXD198" s="453"/>
      <c r="TXE198" s="453"/>
      <c r="TXF198" s="453"/>
      <c r="TXG198" s="453"/>
      <c r="TXH198" s="453"/>
      <c r="TXI198" s="453"/>
      <c r="TXJ198" s="453"/>
      <c r="TXK198" s="453"/>
      <c r="TXL198" s="453"/>
      <c r="TXM198" s="453"/>
      <c r="TXN198" s="453"/>
      <c r="TXO198" s="453"/>
      <c r="TXP198" s="453"/>
      <c r="TXQ198" s="453"/>
      <c r="TXR198" s="453"/>
      <c r="TXS198" s="453"/>
      <c r="TXT198" s="453"/>
      <c r="TXU198" s="453"/>
      <c r="TXV198" s="453"/>
      <c r="TXW198" s="453"/>
      <c r="TXX198" s="453"/>
      <c r="TXY198" s="453"/>
      <c r="TXZ198" s="453"/>
      <c r="TYA198" s="453"/>
      <c r="TYB198" s="453"/>
      <c r="TYC198" s="453"/>
      <c r="TYD198" s="453"/>
      <c r="TYE198" s="453"/>
      <c r="TYF198" s="453"/>
      <c r="TYG198" s="453"/>
      <c r="TYH198" s="453"/>
      <c r="TYI198" s="453"/>
      <c r="TYJ198" s="453"/>
      <c r="TYK198" s="453"/>
      <c r="TYL198" s="453"/>
      <c r="TYM198" s="453"/>
      <c r="TYN198" s="453"/>
      <c r="TYO198" s="453"/>
      <c r="TYP198" s="453"/>
      <c r="TYQ198" s="453"/>
      <c r="TYR198" s="453"/>
      <c r="TYS198" s="453"/>
      <c r="TYT198" s="453"/>
      <c r="TYU198" s="453"/>
      <c r="TYV198" s="453"/>
      <c r="TYW198" s="453"/>
      <c r="TYX198" s="453"/>
      <c r="TYY198" s="453"/>
      <c r="TYZ198" s="453"/>
      <c r="TZA198" s="453"/>
      <c r="TZB198" s="453"/>
      <c r="TZC198" s="453"/>
      <c r="TZD198" s="453"/>
      <c r="TZE198" s="453"/>
      <c r="TZF198" s="453"/>
      <c r="TZG198" s="453"/>
      <c r="TZH198" s="453"/>
      <c r="TZI198" s="453"/>
      <c r="TZJ198" s="453"/>
      <c r="TZK198" s="453"/>
      <c r="TZL198" s="453"/>
      <c r="TZM198" s="453"/>
      <c r="TZN198" s="453"/>
      <c r="TZO198" s="453"/>
      <c r="TZP198" s="453"/>
      <c r="TZQ198" s="453"/>
      <c r="TZR198" s="453"/>
      <c r="TZS198" s="453"/>
      <c r="TZT198" s="453"/>
      <c r="TZU198" s="453"/>
      <c r="TZV198" s="453"/>
      <c r="TZW198" s="453"/>
      <c r="TZX198" s="453"/>
      <c r="TZY198" s="453"/>
      <c r="TZZ198" s="453"/>
      <c r="UAA198" s="453"/>
      <c r="UAB198" s="453"/>
      <c r="UAC198" s="453"/>
      <c r="UAD198" s="453"/>
      <c r="UAE198" s="453"/>
      <c r="UAF198" s="453"/>
      <c r="UAG198" s="453"/>
      <c r="UAH198" s="453"/>
      <c r="UAI198" s="453"/>
      <c r="UAJ198" s="453"/>
      <c r="UAK198" s="453"/>
      <c r="UAL198" s="453"/>
      <c r="UAM198" s="453"/>
      <c r="UAN198" s="453"/>
      <c r="UAO198" s="453"/>
      <c r="UAP198" s="453"/>
      <c r="UAQ198" s="453"/>
      <c r="UAR198" s="453"/>
      <c r="UAS198" s="453"/>
      <c r="UAT198" s="453"/>
      <c r="UAU198" s="453"/>
      <c r="UAV198" s="453"/>
      <c r="UAW198" s="453"/>
      <c r="UAX198" s="453"/>
      <c r="UAY198" s="453"/>
      <c r="UAZ198" s="453"/>
      <c r="UBA198" s="453"/>
      <c r="UBB198" s="453"/>
      <c r="UBC198" s="453"/>
      <c r="UBD198" s="453"/>
      <c r="UBE198" s="453"/>
      <c r="UBF198" s="453"/>
      <c r="UBG198" s="453"/>
      <c r="UBH198" s="453"/>
      <c r="UBI198" s="453"/>
      <c r="UBJ198" s="453"/>
      <c r="UBK198" s="453"/>
      <c r="UBL198" s="453"/>
      <c r="UBM198" s="453"/>
      <c r="UBN198" s="453"/>
      <c r="UBO198" s="453"/>
      <c r="UBP198" s="453"/>
      <c r="UBQ198" s="453"/>
      <c r="UBR198" s="453"/>
      <c r="UBS198" s="453"/>
      <c r="UBT198" s="453"/>
      <c r="UBU198" s="453"/>
      <c r="UBV198" s="453"/>
      <c r="UBW198" s="453"/>
      <c r="UBX198" s="453"/>
      <c r="UBY198" s="453"/>
      <c r="UBZ198" s="453"/>
      <c r="UCA198" s="453"/>
      <c r="UCB198" s="453"/>
      <c r="UCC198" s="453"/>
      <c r="UCD198" s="453"/>
      <c r="UCE198" s="453"/>
      <c r="UCF198" s="453"/>
      <c r="UCG198" s="453"/>
      <c r="UCH198" s="453"/>
      <c r="UCI198" s="453"/>
      <c r="UCJ198" s="453"/>
      <c r="UCK198" s="453"/>
      <c r="UCL198" s="453"/>
      <c r="UCM198" s="453"/>
      <c r="UCN198" s="453"/>
      <c r="UCO198" s="453"/>
      <c r="UCP198" s="453"/>
      <c r="UCQ198" s="453"/>
      <c r="UCR198" s="453"/>
      <c r="UCS198" s="453"/>
      <c r="UCT198" s="453"/>
      <c r="UCU198" s="453"/>
      <c r="UCV198" s="453"/>
      <c r="UCW198" s="453"/>
      <c r="UCX198" s="453"/>
      <c r="UCY198" s="453"/>
      <c r="UCZ198" s="453"/>
      <c r="UDA198" s="453"/>
      <c r="UDB198" s="453"/>
      <c r="UDC198" s="453"/>
      <c r="UDD198" s="453"/>
      <c r="UDE198" s="453"/>
      <c r="UDF198" s="453"/>
      <c r="UDG198" s="453"/>
      <c r="UDH198" s="453"/>
      <c r="UDI198" s="453"/>
      <c r="UDJ198" s="453"/>
      <c r="UDK198" s="453"/>
      <c r="UDL198" s="453"/>
      <c r="UDM198" s="453"/>
      <c r="UDN198" s="453"/>
      <c r="UDO198" s="453"/>
      <c r="UDP198" s="453"/>
      <c r="UDQ198" s="453"/>
      <c r="UDR198" s="453"/>
      <c r="UDS198" s="453"/>
      <c r="UDT198" s="453"/>
      <c r="UDU198" s="453"/>
      <c r="UDV198" s="453"/>
      <c r="UDW198" s="453"/>
      <c r="UDX198" s="453"/>
      <c r="UDY198" s="453"/>
      <c r="UDZ198" s="453"/>
      <c r="UEA198" s="453"/>
      <c r="UEB198" s="453"/>
      <c r="UEC198" s="453"/>
      <c r="UED198" s="453"/>
      <c r="UEE198" s="453"/>
      <c r="UEF198" s="453"/>
      <c r="UEG198" s="453"/>
      <c r="UEH198" s="453"/>
      <c r="UEI198" s="453"/>
      <c r="UEJ198" s="453"/>
      <c r="UEK198" s="453"/>
      <c r="UEL198" s="453"/>
      <c r="UEM198" s="453"/>
      <c r="UEN198" s="453"/>
      <c r="UEO198" s="453"/>
      <c r="UEP198" s="453"/>
      <c r="UEQ198" s="453"/>
      <c r="UER198" s="453"/>
      <c r="UES198" s="453"/>
      <c r="UET198" s="453"/>
      <c r="UEU198" s="453"/>
      <c r="UEV198" s="453"/>
      <c r="UEW198" s="453"/>
      <c r="UEX198" s="453"/>
      <c r="UEY198" s="453"/>
      <c r="UEZ198" s="453"/>
      <c r="UFA198" s="453"/>
      <c r="UFB198" s="453"/>
      <c r="UFC198" s="453"/>
      <c r="UFD198" s="453"/>
      <c r="UFE198" s="453"/>
      <c r="UFF198" s="453"/>
      <c r="UFG198" s="453"/>
      <c r="UFH198" s="453"/>
      <c r="UFI198" s="453"/>
      <c r="UFJ198" s="453"/>
      <c r="UFK198" s="453"/>
      <c r="UFL198" s="453"/>
      <c r="UFM198" s="453"/>
      <c r="UFN198" s="453"/>
      <c r="UFO198" s="453"/>
      <c r="UFP198" s="453"/>
      <c r="UFQ198" s="453"/>
      <c r="UFR198" s="453"/>
      <c r="UFS198" s="453"/>
      <c r="UFT198" s="453"/>
      <c r="UFU198" s="453"/>
      <c r="UFV198" s="453"/>
      <c r="UFW198" s="453"/>
      <c r="UFX198" s="453"/>
      <c r="UFY198" s="453"/>
      <c r="UFZ198" s="453"/>
      <c r="UGA198" s="453"/>
      <c r="UGB198" s="453"/>
      <c r="UGC198" s="453"/>
      <c r="UGD198" s="453"/>
      <c r="UGE198" s="453"/>
      <c r="UGF198" s="453"/>
      <c r="UGG198" s="453"/>
      <c r="UGH198" s="453"/>
      <c r="UGI198" s="453"/>
      <c r="UGJ198" s="453"/>
      <c r="UGK198" s="453"/>
      <c r="UGL198" s="453"/>
      <c r="UGM198" s="453"/>
      <c r="UGN198" s="453"/>
      <c r="UGO198" s="453"/>
      <c r="UGP198" s="453"/>
      <c r="UGQ198" s="453"/>
      <c r="UGR198" s="453"/>
      <c r="UGS198" s="453"/>
      <c r="UGT198" s="453"/>
      <c r="UGU198" s="453"/>
      <c r="UGV198" s="453"/>
      <c r="UGW198" s="453"/>
      <c r="UGX198" s="453"/>
      <c r="UGY198" s="453"/>
      <c r="UGZ198" s="453"/>
      <c r="UHA198" s="453"/>
      <c r="UHB198" s="453"/>
      <c r="UHC198" s="453"/>
      <c r="UHD198" s="453"/>
      <c r="UHE198" s="453"/>
      <c r="UHF198" s="453"/>
      <c r="UHG198" s="453"/>
      <c r="UHH198" s="453"/>
      <c r="UHI198" s="453"/>
      <c r="UHJ198" s="453"/>
      <c r="UHK198" s="453"/>
      <c r="UHL198" s="453"/>
      <c r="UHM198" s="453"/>
      <c r="UHN198" s="453"/>
      <c r="UHO198" s="453"/>
      <c r="UHP198" s="453"/>
      <c r="UHQ198" s="453"/>
      <c r="UHR198" s="453"/>
      <c r="UHS198" s="453"/>
      <c r="UHT198" s="453"/>
      <c r="UHU198" s="453"/>
      <c r="UHV198" s="453"/>
      <c r="UHW198" s="453"/>
      <c r="UHX198" s="453"/>
      <c r="UHY198" s="453"/>
      <c r="UHZ198" s="453"/>
      <c r="UIA198" s="453"/>
      <c r="UIB198" s="453"/>
      <c r="UIC198" s="453"/>
      <c r="UID198" s="453"/>
      <c r="UIE198" s="453"/>
      <c r="UIF198" s="453"/>
      <c r="UIG198" s="453"/>
      <c r="UIH198" s="453"/>
      <c r="UII198" s="453"/>
      <c r="UIJ198" s="453"/>
      <c r="UIK198" s="453"/>
      <c r="UIL198" s="453"/>
      <c r="UIM198" s="453"/>
      <c r="UIN198" s="453"/>
      <c r="UIO198" s="453"/>
      <c r="UIP198" s="453"/>
      <c r="UIQ198" s="453"/>
      <c r="UIR198" s="453"/>
      <c r="UIS198" s="453"/>
      <c r="UIT198" s="453"/>
      <c r="UIU198" s="453"/>
      <c r="UIV198" s="453"/>
      <c r="UIW198" s="453"/>
      <c r="UIX198" s="453"/>
      <c r="UIY198" s="453"/>
      <c r="UIZ198" s="453"/>
      <c r="UJA198" s="453"/>
      <c r="UJB198" s="453"/>
      <c r="UJC198" s="453"/>
      <c r="UJD198" s="453"/>
      <c r="UJE198" s="453"/>
      <c r="UJF198" s="453"/>
      <c r="UJG198" s="453"/>
      <c r="UJH198" s="453"/>
      <c r="UJI198" s="453"/>
      <c r="UJJ198" s="453"/>
      <c r="UJK198" s="453"/>
      <c r="UJL198" s="453"/>
      <c r="UJM198" s="453"/>
      <c r="UJN198" s="453"/>
      <c r="UJO198" s="453"/>
      <c r="UJP198" s="453"/>
      <c r="UJQ198" s="453"/>
      <c r="UJR198" s="453"/>
      <c r="UJS198" s="453"/>
      <c r="UJT198" s="453"/>
      <c r="UJU198" s="453"/>
      <c r="UJV198" s="453"/>
      <c r="UJW198" s="453"/>
      <c r="UJX198" s="453"/>
      <c r="UJY198" s="453"/>
      <c r="UJZ198" s="453"/>
      <c r="UKA198" s="453"/>
      <c r="UKB198" s="453"/>
      <c r="UKC198" s="453"/>
      <c r="UKD198" s="453"/>
      <c r="UKE198" s="453"/>
      <c r="UKF198" s="453"/>
      <c r="UKG198" s="453"/>
      <c r="UKH198" s="453"/>
      <c r="UKI198" s="453"/>
      <c r="UKJ198" s="453"/>
      <c r="UKK198" s="453"/>
      <c r="UKL198" s="453"/>
      <c r="UKM198" s="453"/>
      <c r="UKN198" s="453"/>
      <c r="UKO198" s="453"/>
      <c r="UKP198" s="453"/>
      <c r="UKQ198" s="453"/>
      <c r="UKR198" s="453"/>
      <c r="UKS198" s="453"/>
      <c r="UKT198" s="453"/>
      <c r="UKU198" s="453"/>
      <c r="UKV198" s="453"/>
      <c r="UKW198" s="453"/>
      <c r="UKX198" s="453"/>
      <c r="UKY198" s="453"/>
      <c r="UKZ198" s="453"/>
      <c r="ULA198" s="453"/>
      <c r="ULB198" s="453"/>
      <c r="ULC198" s="453"/>
      <c r="ULD198" s="453"/>
      <c r="ULE198" s="453"/>
      <c r="ULF198" s="453"/>
      <c r="ULG198" s="453"/>
      <c r="ULH198" s="453"/>
      <c r="ULI198" s="453"/>
      <c r="ULJ198" s="453"/>
      <c r="ULK198" s="453"/>
      <c r="ULL198" s="453"/>
      <c r="ULM198" s="453"/>
      <c r="ULN198" s="453"/>
      <c r="ULO198" s="453"/>
      <c r="ULP198" s="453"/>
      <c r="ULQ198" s="453"/>
      <c r="ULR198" s="453"/>
      <c r="ULS198" s="453"/>
      <c r="ULT198" s="453"/>
      <c r="ULU198" s="453"/>
      <c r="ULV198" s="453"/>
      <c r="ULW198" s="453"/>
      <c r="ULX198" s="453"/>
      <c r="ULY198" s="453"/>
      <c r="ULZ198" s="453"/>
      <c r="UMA198" s="453"/>
      <c r="UMB198" s="453"/>
      <c r="UMC198" s="453"/>
      <c r="UMD198" s="453"/>
      <c r="UME198" s="453"/>
      <c r="UMF198" s="453"/>
      <c r="UMG198" s="453"/>
      <c r="UMH198" s="453"/>
      <c r="UMI198" s="453"/>
      <c r="UMJ198" s="453"/>
      <c r="UMK198" s="453"/>
      <c r="UML198" s="453"/>
      <c r="UMM198" s="453"/>
      <c r="UMN198" s="453"/>
      <c r="UMO198" s="453"/>
      <c r="UMP198" s="453"/>
      <c r="UMQ198" s="453"/>
      <c r="UMR198" s="453"/>
      <c r="UMS198" s="453"/>
      <c r="UMT198" s="453"/>
      <c r="UMU198" s="453"/>
      <c r="UMV198" s="453"/>
      <c r="UMW198" s="453"/>
      <c r="UMX198" s="453"/>
      <c r="UMY198" s="453"/>
      <c r="UMZ198" s="453"/>
      <c r="UNA198" s="453"/>
      <c r="UNB198" s="453"/>
      <c r="UNC198" s="453"/>
      <c r="UND198" s="453"/>
      <c r="UNE198" s="453"/>
      <c r="UNF198" s="453"/>
      <c r="UNG198" s="453"/>
      <c r="UNH198" s="453"/>
      <c r="UNI198" s="453"/>
      <c r="UNJ198" s="453"/>
      <c r="UNK198" s="453"/>
      <c r="UNL198" s="453"/>
      <c r="UNM198" s="453"/>
      <c r="UNN198" s="453"/>
      <c r="UNO198" s="453"/>
      <c r="UNP198" s="453"/>
      <c r="UNQ198" s="453"/>
      <c r="UNR198" s="453"/>
      <c r="UNS198" s="453"/>
      <c r="UNT198" s="453"/>
      <c r="UNU198" s="453"/>
      <c r="UNV198" s="453"/>
      <c r="UNW198" s="453"/>
      <c r="UNX198" s="453"/>
      <c r="UNY198" s="453"/>
      <c r="UNZ198" s="453"/>
      <c r="UOA198" s="453"/>
      <c r="UOB198" s="453"/>
      <c r="UOC198" s="453"/>
      <c r="UOD198" s="453"/>
      <c r="UOE198" s="453"/>
      <c r="UOF198" s="453"/>
      <c r="UOG198" s="453"/>
      <c r="UOH198" s="453"/>
      <c r="UOI198" s="453"/>
      <c r="UOJ198" s="453"/>
      <c r="UOK198" s="453"/>
      <c r="UOL198" s="453"/>
      <c r="UOM198" s="453"/>
      <c r="UON198" s="453"/>
      <c r="UOO198" s="453"/>
      <c r="UOP198" s="453"/>
      <c r="UOQ198" s="453"/>
      <c r="UOR198" s="453"/>
      <c r="UOS198" s="453"/>
      <c r="UOT198" s="453"/>
      <c r="UOU198" s="453"/>
      <c r="UOV198" s="453"/>
      <c r="UOW198" s="453"/>
      <c r="UOX198" s="453"/>
      <c r="UOY198" s="453"/>
      <c r="UOZ198" s="453"/>
      <c r="UPA198" s="453"/>
      <c r="UPB198" s="453"/>
      <c r="UPC198" s="453"/>
      <c r="UPD198" s="453"/>
      <c r="UPE198" s="453"/>
      <c r="UPF198" s="453"/>
      <c r="UPG198" s="453"/>
      <c r="UPH198" s="453"/>
      <c r="UPI198" s="453"/>
      <c r="UPJ198" s="453"/>
      <c r="UPK198" s="453"/>
      <c r="UPL198" s="453"/>
      <c r="UPM198" s="453"/>
      <c r="UPN198" s="453"/>
      <c r="UPO198" s="453"/>
      <c r="UPP198" s="453"/>
      <c r="UPQ198" s="453"/>
      <c r="UPR198" s="453"/>
      <c r="UPS198" s="453"/>
      <c r="UPT198" s="453"/>
      <c r="UPU198" s="453"/>
      <c r="UPV198" s="453"/>
      <c r="UPW198" s="453"/>
      <c r="UPX198" s="453"/>
      <c r="UPY198" s="453"/>
      <c r="UPZ198" s="453"/>
      <c r="UQA198" s="453"/>
      <c r="UQB198" s="453"/>
      <c r="UQC198" s="453"/>
      <c r="UQD198" s="453"/>
      <c r="UQE198" s="453"/>
      <c r="UQF198" s="453"/>
      <c r="UQG198" s="453"/>
      <c r="UQH198" s="453"/>
      <c r="UQI198" s="453"/>
      <c r="UQJ198" s="453"/>
      <c r="UQK198" s="453"/>
      <c r="UQL198" s="453"/>
      <c r="UQM198" s="453"/>
      <c r="UQN198" s="453"/>
      <c r="UQO198" s="453"/>
      <c r="UQP198" s="453"/>
      <c r="UQQ198" s="453"/>
      <c r="UQR198" s="453"/>
      <c r="UQS198" s="453"/>
      <c r="UQT198" s="453"/>
      <c r="UQU198" s="453"/>
      <c r="UQV198" s="453"/>
      <c r="UQW198" s="453"/>
      <c r="UQX198" s="453"/>
      <c r="UQY198" s="453"/>
      <c r="UQZ198" s="453"/>
      <c r="URA198" s="453"/>
      <c r="URB198" s="453"/>
      <c r="URC198" s="453"/>
      <c r="URD198" s="453"/>
      <c r="URE198" s="453"/>
      <c r="URF198" s="453"/>
      <c r="URG198" s="453"/>
      <c r="URH198" s="453"/>
      <c r="URI198" s="453"/>
      <c r="URJ198" s="453"/>
      <c r="URK198" s="453"/>
      <c r="URL198" s="453"/>
      <c r="URM198" s="453"/>
      <c r="URN198" s="453"/>
      <c r="URO198" s="453"/>
      <c r="URP198" s="453"/>
      <c r="URQ198" s="453"/>
      <c r="URR198" s="453"/>
      <c r="URS198" s="453"/>
      <c r="URT198" s="453"/>
      <c r="URU198" s="453"/>
      <c r="URV198" s="453"/>
      <c r="URW198" s="453"/>
      <c r="URX198" s="453"/>
      <c r="URY198" s="453"/>
      <c r="URZ198" s="453"/>
      <c r="USA198" s="453"/>
      <c r="USB198" s="453"/>
      <c r="USC198" s="453"/>
      <c r="USD198" s="453"/>
      <c r="USE198" s="453"/>
      <c r="USF198" s="453"/>
      <c r="USG198" s="453"/>
      <c r="USH198" s="453"/>
      <c r="USI198" s="453"/>
      <c r="USJ198" s="453"/>
      <c r="USK198" s="453"/>
      <c r="USL198" s="453"/>
      <c r="USM198" s="453"/>
      <c r="USN198" s="453"/>
      <c r="USO198" s="453"/>
      <c r="USP198" s="453"/>
      <c r="USQ198" s="453"/>
      <c r="USR198" s="453"/>
      <c r="USS198" s="453"/>
      <c r="UST198" s="453"/>
      <c r="USU198" s="453"/>
      <c r="USV198" s="453"/>
      <c r="USW198" s="453"/>
      <c r="USX198" s="453"/>
      <c r="USY198" s="453"/>
      <c r="USZ198" s="453"/>
      <c r="UTA198" s="453"/>
      <c r="UTB198" s="453"/>
      <c r="UTC198" s="453"/>
      <c r="UTD198" s="453"/>
      <c r="UTE198" s="453"/>
      <c r="UTF198" s="453"/>
      <c r="UTG198" s="453"/>
      <c r="UTH198" s="453"/>
      <c r="UTI198" s="453"/>
      <c r="UTJ198" s="453"/>
      <c r="UTK198" s="453"/>
      <c r="UTL198" s="453"/>
      <c r="UTM198" s="453"/>
      <c r="UTN198" s="453"/>
      <c r="UTO198" s="453"/>
      <c r="UTP198" s="453"/>
      <c r="UTQ198" s="453"/>
      <c r="UTR198" s="453"/>
      <c r="UTS198" s="453"/>
      <c r="UTT198" s="453"/>
      <c r="UTU198" s="453"/>
      <c r="UTV198" s="453"/>
      <c r="UTW198" s="453"/>
      <c r="UTX198" s="453"/>
      <c r="UTY198" s="453"/>
      <c r="UTZ198" s="453"/>
      <c r="UUA198" s="453"/>
      <c r="UUB198" s="453"/>
      <c r="UUC198" s="453"/>
      <c r="UUD198" s="453"/>
      <c r="UUE198" s="453"/>
      <c r="UUF198" s="453"/>
      <c r="UUG198" s="453"/>
      <c r="UUH198" s="453"/>
      <c r="UUI198" s="453"/>
      <c r="UUJ198" s="453"/>
      <c r="UUK198" s="453"/>
      <c r="UUL198" s="453"/>
      <c r="UUM198" s="453"/>
      <c r="UUN198" s="453"/>
      <c r="UUO198" s="453"/>
      <c r="UUP198" s="453"/>
      <c r="UUQ198" s="453"/>
      <c r="UUR198" s="453"/>
      <c r="UUS198" s="453"/>
      <c r="UUT198" s="453"/>
      <c r="UUU198" s="453"/>
      <c r="UUV198" s="453"/>
      <c r="UUW198" s="453"/>
      <c r="UUX198" s="453"/>
      <c r="UUY198" s="453"/>
      <c r="UUZ198" s="453"/>
      <c r="UVA198" s="453"/>
      <c r="UVB198" s="453"/>
      <c r="UVC198" s="453"/>
      <c r="UVD198" s="453"/>
      <c r="UVE198" s="453"/>
      <c r="UVF198" s="453"/>
      <c r="UVG198" s="453"/>
      <c r="UVH198" s="453"/>
      <c r="UVI198" s="453"/>
      <c r="UVJ198" s="453"/>
      <c r="UVK198" s="453"/>
      <c r="UVL198" s="453"/>
      <c r="UVM198" s="453"/>
      <c r="UVN198" s="453"/>
      <c r="UVO198" s="453"/>
      <c r="UVP198" s="453"/>
      <c r="UVQ198" s="453"/>
      <c r="UVR198" s="453"/>
      <c r="UVS198" s="453"/>
      <c r="UVT198" s="453"/>
      <c r="UVU198" s="453"/>
      <c r="UVV198" s="453"/>
      <c r="UVW198" s="453"/>
      <c r="UVX198" s="453"/>
      <c r="UVY198" s="453"/>
      <c r="UVZ198" s="453"/>
      <c r="UWA198" s="453"/>
      <c r="UWB198" s="453"/>
      <c r="UWC198" s="453"/>
      <c r="UWD198" s="453"/>
      <c r="UWE198" s="453"/>
      <c r="UWF198" s="453"/>
      <c r="UWG198" s="453"/>
      <c r="UWH198" s="453"/>
      <c r="UWI198" s="453"/>
      <c r="UWJ198" s="453"/>
      <c r="UWK198" s="453"/>
      <c r="UWL198" s="453"/>
      <c r="UWM198" s="453"/>
      <c r="UWN198" s="453"/>
      <c r="UWO198" s="453"/>
      <c r="UWP198" s="453"/>
      <c r="UWQ198" s="453"/>
      <c r="UWR198" s="453"/>
      <c r="UWS198" s="453"/>
      <c r="UWT198" s="453"/>
      <c r="UWU198" s="453"/>
      <c r="UWV198" s="453"/>
      <c r="UWW198" s="453"/>
      <c r="UWX198" s="453"/>
      <c r="UWY198" s="453"/>
      <c r="UWZ198" s="453"/>
      <c r="UXA198" s="453"/>
      <c r="UXB198" s="453"/>
      <c r="UXC198" s="453"/>
      <c r="UXD198" s="453"/>
      <c r="UXE198" s="453"/>
      <c r="UXF198" s="453"/>
      <c r="UXG198" s="453"/>
      <c r="UXH198" s="453"/>
      <c r="UXI198" s="453"/>
      <c r="UXJ198" s="453"/>
      <c r="UXK198" s="453"/>
      <c r="UXL198" s="453"/>
      <c r="UXM198" s="453"/>
      <c r="UXN198" s="453"/>
      <c r="UXO198" s="453"/>
      <c r="UXP198" s="453"/>
      <c r="UXQ198" s="453"/>
      <c r="UXR198" s="453"/>
      <c r="UXS198" s="453"/>
      <c r="UXT198" s="453"/>
      <c r="UXU198" s="453"/>
      <c r="UXV198" s="453"/>
      <c r="UXW198" s="453"/>
      <c r="UXX198" s="453"/>
      <c r="UXY198" s="453"/>
      <c r="UXZ198" s="453"/>
      <c r="UYA198" s="453"/>
      <c r="UYB198" s="453"/>
      <c r="UYC198" s="453"/>
      <c r="UYD198" s="453"/>
      <c r="UYE198" s="453"/>
      <c r="UYF198" s="453"/>
      <c r="UYG198" s="453"/>
      <c r="UYH198" s="453"/>
      <c r="UYI198" s="453"/>
      <c r="UYJ198" s="453"/>
      <c r="UYK198" s="453"/>
      <c r="UYL198" s="453"/>
      <c r="UYM198" s="453"/>
      <c r="UYN198" s="453"/>
      <c r="UYO198" s="453"/>
      <c r="UYP198" s="453"/>
      <c r="UYQ198" s="453"/>
      <c r="UYR198" s="453"/>
      <c r="UYS198" s="453"/>
      <c r="UYT198" s="453"/>
      <c r="UYU198" s="453"/>
      <c r="UYV198" s="453"/>
      <c r="UYW198" s="453"/>
      <c r="UYX198" s="453"/>
      <c r="UYY198" s="453"/>
      <c r="UYZ198" s="453"/>
      <c r="UZA198" s="453"/>
      <c r="UZB198" s="453"/>
      <c r="UZC198" s="453"/>
      <c r="UZD198" s="453"/>
      <c r="UZE198" s="453"/>
      <c r="UZF198" s="453"/>
      <c r="UZG198" s="453"/>
      <c r="UZH198" s="453"/>
      <c r="UZI198" s="453"/>
      <c r="UZJ198" s="453"/>
      <c r="UZK198" s="453"/>
      <c r="UZL198" s="453"/>
      <c r="UZM198" s="453"/>
      <c r="UZN198" s="453"/>
      <c r="UZO198" s="453"/>
      <c r="UZP198" s="453"/>
      <c r="UZQ198" s="453"/>
      <c r="UZR198" s="453"/>
      <c r="UZS198" s="453"/>
      <c r="UZT198" s="453"/>
      <c r="UZU198" s="453"/>
      <c r="UZV198" s="453"/>
      <c r="UZW198" s="453"/>
      <c r="UZX198" s="453"/>
      <c r="UZY198" s="453"/>
      <c r="UZZ198" s="453"/>
      <c r="VAA198" s="453"/>
      <c r="VAB198" s="453"/>
      <c r="VAC198" s="453"/>
      <c r="VAD198" s="453"/>
      <c r="VAE198" s="453"/>
      <c r="VAF198" s="453"/>
      <c r="VAG198" s="453"/>
      <c r="VAH198" s="453"/>
      <c r="VAI198" s="453"/>
      <c r="VAJ198" s="453"/>
      <c r="VAK198" s="453"/>
      <c r="VAL198" s="453"/>
      <c r="VAM198" s="453"/>
      <c r="VAN198" s="453"/>
      <c r="VAO198" s="453"/>
      <c r="VAP198" s="453"/>
      <c r="VAQ198" s="453"/>
      <c r="VAR198" s="453"/>
      <c r="VAS198" s="453"/>
      <c r="VAT198" s="453"/>
      <c r="VAU198" s="453"/>
      <c r="VAV198" s="453"/>
      <c r="VAW198" s="453"/>
      <c r="VAX198" s="453"/>
      <c r="VAY198" s="453"/>
      <c r="VAZ198" s="453"/>
      <c r="VBA198" s="453"/>
      <c r="VBB198" s="453"/>
      <c r="VBC198" s="453"/>
      <c r="VBD198" s="453"/>
      <c r="VBE198" s="453"/>
      <c r="VBF198" s="453"/>
      <c r="VBG198" s="453"/>
      <c r="VBH198" s="453"/>
      <c r="VBI198" s="453"/>
      <c r="VBJ198" s="453"/>
      <c r="VBK198" s="453"/>
      <c r="VBL198" s="453"/>
      <c r="VBM198" s="453"/>
      <c r="VBN198" s="453"/>
      <c r="VBO198" s="453"/>
      <c r="VBP198" s="453"/>
      <c r="VBQ198" s="453"/>
      <c r="VBR198" s="453"/>
      <c r="VBS198" s="453"/>
      <c r="VBT198" s="453"/>
      <c r="VBU198" s="453"/>
      <c r="VBV198" s="453"/>
      <c r="VBW198" s="453"/>
      <c r="VBX198" s="453"/>
      <c r="VBY198" s="453"/>
      <c r="VBZ198" s="453"/>
      <c r="VCA198" s="453"/>
      <c r="VCB198" s="453"/>
      <c r="VCC198" s="453"/>
      <c r="VCD198" s="453"/>
      <c r="VCE198" s="453"/>
      <c r="VCF198" s="453"/>
      <c r="VCG198" s="453"/>
      <c r="VCH198" s="453"/>
      <c r="VCI198" s="453"/>
      <c r="VCJ198" s="453"/>
      <c r="VCK198" s="453"/>
      <c r="VCL198" s="453"/>
      <c r="VCM198" s="453"/>
      <c r="VCN198" s="453"/>
      <c r="VCO198" s="453"/>
      <c r="VCP198" s="453"/>
      <c r="VCQ198" s="453"/>
      <c r="VCR198" s="453"/>
      <c r="VCS198" s="453"/>
      <c r="VCT198" s="453"/>
      <c r="VCU198" s="453"/>
      <c r="VCV198" s="453"/>
      <c r="VCW198" s="453"/>
      <c r="VCX198" s="453"/>
      <c r="VCY198" s="453"/>
      <c r="VCZ198" s="453"/>
      <c r="VDA198" s="453"/>
      <c r="VDB198" s="453"/>
      <c r="VDC198" s="453"/>
      <c r="VDD198" s="453"/>
      <c r="VDE198" s="453"/>
      <c r="VDF198" s="453"/>
      <c r="VDG198" s="453"/>
      <c r="VDH198" s="453"/>
      <c r="VDI198" s="453"/>
      <c r="VDJ198" s="453"/>
      <c r="VDK198" s="453"/>
      <c r="VDL198" s="453"/>
      <c r="VDM198" s="453"/>
      <c r="VDN198" s="453"/>
      <c r="VDO198" s="453"/>
      <c r="VDP198" s="453"/>
      <c r="VDQ198" s="453"/>
      <c r="VDR198" s="453"/>
      <c r="VDS198" s="453"/>
      <c r="VDT198" s="453"/>
      <c r="VDU198" s="453"/>
      <c r="VDV198" s="453"/>
      <c r="VDW198" s="453"/>
      <c r="VDX198" s="453"/>
      <c r="VDY198" s="453"/>
      <c r="VDZ198" s="453"/>
      <c r="VEA198" s="453"/>
      <c r="VEB198" s="453"/>
      <c r="VEC198" s="453"/>
      <c r="VED198" s="453"/>
      <c r="VEE198" s="453"/>
      <c r="VEF198" s="453"/>
      <c r="VEG198" s="453"/>
      <c r="VEH198" s="453"/>
      <c r="VEI198" s="453"/>
      <c r="VEJ198" s="453"/>
      <c r="VEK198" s="453"/>
      <c r="VEL198" s="453"/>
      <c r="VEM198" s="453"/>
      <c r="VEN198" s="453"/>
      <c r="VEO198" s="453"/>
      <c r="VEP198" s="453"/>
      <c r="VEQ198" s="453"/>
      <c r="VER198" s="453"/>
      <c r="VES198" s="453"/>
      <c r="VET198" s="453"/>
      <c r="VEU198" s="453"/>
      <c r="VEV198" s="453"/>
      <c r="VEW198" s="453"/>
      <c r="VEX198" s="453"/>
      <c r="VEY198" s="453"/>
      <c r="VEZ198" s="453"/>
      <c r="VFA198" s="453"/>
      <c r="VFB198" s="453"/>
      <c r="VFC198" s="453"/>
      <c r="VFD198" s="453"/>
      <c r="VFE198" s="453"/>
      <c r="VFF198" s="453"/>
      <c r="VFG198" s="453"/>
      <c r="VFH198" s="453"/>
      <c r="VFI198" s="453"/>
      <c r="VFJ198" s="453"/>
      <c r="VFK198" s="453"/>
      <c r="VFL198" s="453"/>
      <c r="VFM198" s="453"/>
      <c r="VFN198" s="453"/>
      <c r="VFO198" s="453"/>
      <c r="VFP198" s="453"/>
      <c r="VFQ198" s="453"/>
      <c r="VFR198" s="453"/>
      <c r="VFS198" s="453"/>
      <c r="VFT198" s="453"/>
      <c r="VFU198" s="453"/>
      <c r="VFV198" s="453"/>
      <c r="VFW198" s="453"/>
      <c r="VFX198" s="453"/>
      <c r="VFY198" s="453"/>
      <c r="VFZ198" s="453"/>
      <c r="VGA198" s="453"/>
      <c r="VGB198" s="453"/>
      <c r="VGC198" s="453"/>
      <c r="VGD198" s="453"/>
      <c r="VGE198" s="453"/>
      <c r="VGF198" s="453"/>
      <c r="VGG198" s="453"/>
      <c r="VGH198" s="453"/>
      <c r="VGI198" s="453"/>
      <c r="VGJ198" s="453"/>
      <c r="VGK198" s="453"/>
      <c r="VGL198" s="453"/>
      <c r="VGM198" s="453"/>
      <c r="VGN198" s="453"/>
      <c r="VGO198" s="453"/>
      <c r="VGP198" s="453"/>
      <c r="VGQ198" s="453"/>
      <c r="VGR198" s="453"/>
      <c r="VGS198" s="453"/>
      <c r="VGT198" s="453"/>
      <c r="VGU198" s="453"/>
      <c r="VGV198" s="453"/>
      <c r="VGW198" s="453"/>
      <c r="VGX198" s="453"/>
      <c r="VGY198" s="453"/>
      <c r="VGZ198" s="453"/>
      <c r="VHA198" s="453"/>
      <c r="VHB198" s="453"/>
      <c r="VHC198" s="453"/>
      <c r="VHD198" s="453"/>
      <c r="VHE198" s="453"/>
      <c r="VHF198" s="453"/>
      <c r="VHG198" s="453"/>
      <c r="VHH198" s="453"/>
      <c r="VHI198" s="453"/>
      <c r="VHJ198" s="453"/>
      <c r="VHK198" s="453"/>
      <c r="VHL198" s="453"/>
      <c r="VHM198" s="453"/>
      <c r="VHN198" s="453"/>
      <c r="VHO198" s="453"/>
      <c r="VHP198" s="453"/>
      <c r="VHQ198" s="453"/>
      <c r="VHR198" s="453"/>
      <c r="VHS198" s="453"/>
      <c r="VHT198" s="453"/>
      <c r="VHU198" s="453"/>
      <c r="VHV198" s="453"/>
      <c r="VHW198" s="453"/>
      <c r="VHX198" s="453"/>
      <c r="VHY198" s="453"/>
      <c r="VHZ198" s="453"/>
      <c r="VIA198" s="453"/>
      <c r="VIB198" s="453"/>
      <c r="VIC198" s="453"/>
      <c r="VID198" s="453"/>
      <c r="VIE198" s="453"/>
      <c r="VIF198" s="453"/>
      <c r="VIG198" s="453"/>
      <c r="VIH198" s="453"/>
      <c r="VII198" s="453"/>
      <c r="VIJ198" s="453"/>
      <c r="VIK198" s="453"/>
      <c r="VIL198" s="453"/>
      <c r="VIM198" s="453"/>
      <c r="VIN198" s="453"/>
      <c r="VIO198" s="453"/>
      <c r="VIP198" s="453"/>
      <c r="VIQ198" s="453"/>
      <c r="VIR198" s="453"/>
      <c r="VIS198" s="453"/>
      <c r="VIT198" s="453"/>
      <c r="VIU198" s="453"/>
      <c r="VIV198" s="453"/>
      <c r="VIW198" s="453"/>
      <c r="VIX198" s="453"/>
      <c r="VIY198" s="453"/>
      <c r="VIZ198" s="453"/>
      <c r="VJA198" s="453"/>
      <c r="VJB198" s="453"/>
      <c r="VJC198" s="453"/>
      <c r="VJD198" s="453"/>
      <c r="VJE198" s="453"/>
      <c r="VJF198" s="453"/>
      <c r="VJG198" s="453"/>
      <c r="VJH198" s="453"/>
      <c r="VJI198" s="453"/>
      <c r="VJJ198" s="453"/>
      <c r="VJK198" s="453"/>
      <c r="VJL198" s="453"/>
      <c r="VJM198" s="453"/>
      <c r="VJN198" s="453"/>
      <c r="VJO198" s="453"/>
      <c r="VJP198" s="453"/>
      <c r="VJQ198" s="453"/>
      <c r="VJR198" s="453"/>
      <c r="VJS198" s="453"/>
      <c r="VJT198" s="453"/>
      <c r="VJU198" s="453"/>
      <c r="VJV198" s="453"/>
      <c r="VJW198" s="453"/>
      <c r="VJX198" s="453"/>
      <c r="VJY198" s="453"/>
      <c r="VJZ198" s="453"/>
      <c r="VKA198" s="453"/>
      <c r="VKB198" s="453"/>
      <c r="VKC198" s="453"/>
      <c r="VKD198" s="453"/>
      <c r="VKE198" s="453"/>
      <c r="VKF198" s="453"/>
      <c r="VKG198" s="453"/>
      <c r="VKH198" s="453"/>
      <c r="VKI198" s="453"/>
      <c r="VKJ198" s="453"/>
      <c r="VKK198" s="453"/>
      <c r="VKL198" s="453"/>
      <c r="VKM198" s="453"/>
      <c r="VKN198" s="453"/>
      <c r="VKO198" s="453"/>
      <c r="VKP198" s="453"/>
      <c r="VKQ198" s="453"/>
      <c r="VKR198" s="453"/>
      <c r="VKS198" s="453"/>
      <c r="VKT198" s="453"/>
      <c r="VKU198" s="453"/>
      <c r="VKV198" s="453"/>
      <c r="VKW198" s="453"/>
      <c r="VKX198" s="453"/>
      <c r="VKY198" s="453"/>
      <c r="VKZ198" s="453"/>
      <c r="VLA198" s="453"/>
      <c r="VLB198" s="453"/>
      <c r="VLC198" s="453"/>
      <c r="VLD198" s="453"/>
      <c r="VLE198" s="453"/>
      <c r="VLF198" s="453"/>
      <c r="VLG198" s="453"/>
      <c r="VLH198" s="453"/>
      <c r="VLI198" s="453"/>
      <c r="VLJ198" s="453"/>
      <c r="VLK198" s="453"/>
      <c r="VLL198" s="453"/>
      <c r="VLM198" s="453"/>
      <c r="VLN198" s="453"/>
      <c r="VLO198" s="453"/>
      <c r="VLP198" s="453"/>
      <c r="VLQ198" s="453"/>
      <c r="VLR198" s="453"/>
      <c r="VLS198" s="453"/>
      <c r="VLT198" s="453"/>
      <c r="VLU198" s="453"/>
      <c r="VLV198" s="453"/>
      <c r="VLW198" s="453"/>
      <c r="VLX198" s="453"/>
      <c r="VLY198" s="453"/>
      <c r="VLZ198" s="453"/>
      <c r="VMA198" s="453"/>
      <c r="VMB198" s="453"/>
      <c r="VMC198" s="453"/>
      <c r="VMD198" s="453"/>
      <c r="VME198" s="453"/>
      <c r="VMF198" s="453"/>
      <c r="VMG198" s="453"/>
      <c r="VMH198" s="453"/>
      <c r="VMI198" s="453"/>
      <c r="VMJ198" s="453"/>
      <c r="VMK198" s="453"/>
      <c r="VML198" s="453"/>
      <c r="VMM198" s="453"/>
      <c r="VMN198" s="453"/>
      <c r="VMO198" s="453"/>
      <c r="VMP198" s="453"/>
      <c r="VMQ198" s="453"/>
      <c r="VMR198" s="453"/>
      <c r="VMS198" s="453"/>
      <c r="VMT198" s="453"/>
      <c r="VMU198" s="453"/>
      <c r="VMV198" s="453"/>
      <c r="VMW198" s="453"/>
      <c r="VMX198" s="453"/>
      <c r="VMY198" s="453"/>
      <c r="VMZ198" s="453"/>
      <c r="VNA198" s="453"/>
      <c r="VNB198" s="453"/>
      <c r="VNC198" s="453"/>
      <c r="VND198" s="453"/>
      <c r="VNE198" s="453"/>
      <c r="VNF198" s="453"/>
      <c r="VNG198" s="453"/>
      <c r="VNH198" s="453"/>
      <c r="VNI198" s="453"/>
      <c r="VNJ198" s="453"/>
      <c r="VNK198" s="453"/>
      <c r="VNL198" s="453"/>
      <c r="VNM198" s="453"/>
      <c r="VNN198" s="453"/>
      <c r="VNO198" s="453"/>
      <c r="VNP198" s="453"/>
      <c r="VNQ198" s="453"/>
      <c r="VNR198" s="453"/>
      <c r="VNS198" s="453"/>
      <c r="VNT198" s="453"/>
      <c r="VNU198" s="453"/>
      <c r="VNV198" s="453"/>
      <c r="VNW198" s="453"/>
      <c r="VNX198" s="453"/>
      <c r="VNY198" s="453"/>
      <c r="VNZ198" s="453"/>
      <c r="VOA198" s="453"/>
      <c r="VOB198" s="453"/>
      <c r="VOC198" s="453"/>
      <c r="VOD198" s="453"/>
      <c r="VOE198" s="453"/>
      <c r="VOF198" s="453"/>
      <c r="VOG198" s="453"/>
      <c r="VOH198" s="453"/>
      <c r="VOI198" s="453"/>
      <c r="VOJ198" s="453"/>
      <c r="VOK198" s="453"/>
      <c r="VOL198" s="453"/>
      <c r="VOM198" s="453"/>
      <c r="VON198" s="453"/>
      <c r="VOO198" s="453"/>
      <c r="VOP198" s="453"/>
      <c r="VOQ198" s="453"/>
      <c r="VOR198" s="453"/>
      <c r="VOS198" s="453"/>
      <c r="VOT198" s="453"/>
      <c r="VOU198" s="453"/>
      <c r="VOV198" s="453"/>
      <c r="VOW198" s="453"/>
      <c r="VOX198" s="453"/>
      <c r="VOY198" s="453"/>
      <c r="VOZ198" s="453"/>
      <c r="VPA198" s="453"/>
      <c r="VPB198" s="453"/>
      <c r="VPC198" s="453"/>
      <c r="VPD198" s="453"/>
      <c r="VPE198" s="453"/>
      <c r="VPF198" s="453"/>
      <c r="VPG198" s="453"/>
      <c r="VPH198" s="453"/>
      <c r="VPI198" s="453"/>
      <c r="VPJ198" s="453"/>
      <c r="VPK198" s="453"/>
      <c r="VPL198" s="453"/>
      <c r="VPM198" s="453"/>
      <c r="VPN198" s="453"/>
      <c r="VPO198" s="453"/>
      <c r="VPP198" s="453"/>
      <c r="VPQ198" s="453"/>
      <c r="VPR198" s="453"/>
      <c r="VPS198" s="453"/>
      <c r="VPT198" s="453"/>
      <c r="VPU198" s="453"/>
      <c r="VPV198" s="453"/>
      <c r="VPW198" s="453"/>
      <c r="VPX198" s="453"/>
      <c r="VPY198" s="453"/>
      <c r="VPZ198" s="453"/>
      <c r="VQA198" s="453"/>
      <c r="VQB198" s="453"/>
      <c r="VQC198" s="453"/>
      <c r="VQD198" s="453"/>
      <c r="VQE198" s="453"/>
      <c r="VQF198" s="453"/>
      <c r="VQG198" s="453"/>
      <c r="VQH198" s="453"/>
      <c r="VQI198" s="453"/>
      <c r="VQJ198" s="453"/>
      <c r="VQK198" s="453"/>
      <c r="VQL198" s="453"/>
      <c r="VQM198" s="453"/>
      <c r="VQN198" s="453"/>
      <c r="VQO198" s="453"/>
      <c r="VQP198" s="453"/>
      <c r="VQQ198" s="453"/>
      <c r="VQR198" s="453"/>
      <c r="VQS198" s="453"/>
      <c r="VQT198" s="453"/>
      <c r="VQU198" s="453"/>
      <c r="VQV198" s="453"/>
      <c r="VQW198" s="453"/>
      <c r="VQX198" s="453"/>
      <c r="VQY198" s="453"/>
      <c r="VQZ198" s="453"/>
      <c r="VRA198" s="453"/>
      <c r="VRB198" s="453"/>
      <c r="VRC198" s="453"/>
      <c r="VRD198" s="453"/>
      <c r="VRE198" s="453"/>
      <c r="VRF198" s="453"/>
      <c r="VRG198" s="453"/>
      <c r="VRH198" s="453"/>
      <c r="VRI198" s="453"/>
      <c r="VRJ198" s="453"/>
      <c r="VRK198" s="453"/>
      <c r="VRL198" s="453"/>
      <c r="VRM198" s="453"/>
      <c r="VRN198" s="453"/>
      <c r="VRO198" s="453"/>
      <c r="VRP198" s="453"/>
      <c r="VRQ198" s="453"/>
      <c r="VRR198" s="453"/>
      <c r="VRS198" s="453"/>
      <c r="VRT198" s="453"/>
      <c r="VRU198" s="453"/>
      <c r="VRV198" s="453"/>
      <c r="VRW198" s="453"/>
      <c r="VRX198" s="453"/>
      <c r="VRY198" s="453"/>
      <c r="VRZ198" s="453"/>
      <c r="VSA198" s="453"/>
      <c r="VSB198" s="453"/>
      <c r="VSC198" s="453"/>
      <c r="VSD198" s="453"/>
      <c r="VSE198" s="453"/>
      <c r="VSF198" s="453"/>
      <c r="VSG198" s="453"/>
      <c r="VSH198" s="453"/>
      <c r="VSI198" s="453"/>
      <c r="VSJ198" s="453"/>
      <c r="VSK198" s="453"/>
      <c r="VSL198" s="453"/>
      <c r="VSM198" s="453"/>
      <c r="VSN198" s="453"/>
      <c r="VSO198" s="453"/>
      <c r="VSP198" s="453"/>
      <c r="VSQ198" s="453"/>
      <c r="VSR198" s="453"/>
      <c r="VSS198" s="453"/>
      <c r="VST198" s="453"/>
      <c r="VSU198" s="453"/>
      <c r="VSV198" s="453"/>
      <c r="VSW198" s="453"/>
      <c r="VSX198" s="453"/>
      <c r="VSY198" s="453"/>
      <c r="VSZ198" s="453"/>
      <c r="VTA198" s="453"/>
      <c r="VTB198" s="453"/>
      <c r="VTC198" s="453"/>
      <c r="VTD198" s="453"/>
      <c r="VTE198" s="453"/>
      <c r="VTF198" s="453"/>
      <c r="VTG198" s="453"/>
      <c r="VTH198" s="453"/>
      <c r="VTI198" s="453"/>
      <c r="VTJ198" s="453"/>
      <c r="VTK198" s="453"/>
      <c r="VTL198" s="453"/>
      <c r="VTM198" s="453"/>
      <c r="VTN198" s="453"/>
      <c r="VTO198" s="453"/>
      <c r="VTP198" s="453"/>
      <c r="VTQ198" s="453"/>
      <c r="VTR198" s="453"/>
      <c r="VTS198" s="453"/>
      <c r="VTT198" s="453"/>
      <c r="VTU198" s="453"/>
      <c r="VTV198" s="453"/>
      <c r="VTW198" s="453"/>
      <c r="VTX198" s="453"/>
      <c r="VTY198" s="453"/>
      <c r="VTZ198" s="453"/>
      <c r="VUA198" s="453"/>
      <c r="VUB198" s="453"/>
      <c r="VUC198" s="453"/>
      <c r="VUD198" s="453"/>
      <c r="VUE198" s="453"/>
      <c r="VUF198" s="453"/>
      <c r="VUG198" s="453"/>
      <c r="VUH198" s="453"/>
      <c r="VUI198" s="453"/>
      <c r="VUJ198" s="453"/>
      <c r="VUK198" s="453"/>
      <c r="VUL198" s="453"/>
      <c r="VUM198" s="453"/>
      <c r="VUN198" s="453"/>
      <c r="VUO198" s="453"/>
      <c r="VUP198" s="453"/>
      <c r="VUQ198" s="453"/>
      <c r="VUR198" s="453"/>
      <c r="VUS198" s="453"/>
      <c r="VUT198" s="453"/>
      <c r="VUU198" s="453"/>
      <c r="VUV198" s="453"/>
      <c r="VUW198" s="453"/>
      <c r="VUX198" s="453"/>
      <c r="VUY198" s="453"/>
      <c r="VUZ198" s="453"/>
      <c r="VVA198" s="453"/>
      <c r="VVB198" s="453"/>
      <c r="VVC198" s="453"/>
      <c r="VVD198" s="453"/>
      <c r="VVE198" s="453"/>
      <c r="VVF198" s="453"/>
      <c r="VVG198" s="453"/>
      <c r="VVH198" s="453"/>
      <c r="VVI198" s="453"/>
      <c r="VVJ198" s="453"/>
      <c r="VVK198" s="453"/>
      <c r="VVL198" s="453"/>
      <c r="VVM198" s="453"/>
      <c r="VVN198" s="453"/>
      <c r="VVO198" s="453"/>
      <c r="VVP198" s="453"/>
      <c r="VVQ198" s="453"/>
      <c r="VVR198" s="453"/>
      <c r="VVS198" s="453"/>
      <c r="VVT198" s="453"/>
      <c r="VVU198" s="453"/>
      <c r="VVV198" s="453"/>
      <c r="VVW198" s="453"/>
      <c r="VVX198" s="453"/>
      <c r="VVY198" s="453"/>
      <c r="VVZ198" s="453"/>
      <c r="VWA198" s="453"/>
      <c r="VWB198" s="453"/>
      <c r="VWC198" s="453"/>
      <c r="VWD198" s="453"/>
      <c r="VWE198" s="453"/>
      <c r="VWF198" s="453"/>
      <c r="VWG198" s="453"/>
      <c r="VWH198" s="453"/>
      <c r="VWI198" s="453"/>
      <c r="VWJ198" s="453"/>
      <c r="VWK198" s="453"/>
      <c r="VWL198" s="453"/>
      <c r="VWM198" s="453"/>
      <c r="VWN198" s="453"/>
      <c r="VWO198" s="453"/>
      <c r="VWP198" s="453"/>
      <c r="VWQ198" s="453"/>
      <c r="VWR198" s="453"/>
      <c r="VWS198" s="453"/>
      <c r="VWT198" s="453"/>
      <c r="VWU198" s="453"/>
      <c r="VWV198" s="453"/>
      <c r="VWW198" s="453"/>
      <c r="VWX198" s="453"/>
      <c r="VWY198" s="453"/>
      <c r="VWZ198" s="453"/>
      <c r="VXA198" s="453"/>
      <c r="VXB198" s="453"/>
      <c r="VXC198" s="453"/>
      <c r="VXD198" s="453"/>
      <c r="VXE198" s="453"/>
      <c r="VXF198" s="453"/>
      <c r="VXG198" s="453"/>
      <c r="VXH198" s="453"/>
      <c r="VXI198" s="453"/>
      <c r="VXJ198" s="453"/>
      <c r="VXK198" s="453"/>
      <c r="VXL198" s="453"/>
      <c r="VXM198" s="453"/>
      <c r="VXN198" s="453"/>
      <c r="VXO198" s="453"/>
      <c r="VXP198" s="453"/>
      <c r="VXQ198" s="453"/>
      <c r="VXR198" s="453"/>
      <c r="VXS198" s="453"/>
      <c r="VXT198" s="453"/>
      <c r="VXU198" s="453"/>
      <c r="VXV198" s="453"/>
      <c r="VXW198" s="453"/>
      <c r="VXX198" s="453"/>
      <c r="VXY198" s="453"/>
      <c r="VXZ198" s="453"/>
      <c r="VYA198" s="453"/>
      <c r="VYB198" s="453"/>
      <c r="VYC198" s="453"/>
      <c r="VYD198" s="453"/>
      <c r="VYE198" s="453"/>
      <c r="VYF198" s="453"/>
      <c r="VYG198" s="453"/>
      <c r="VYH198" s="453"/>
      <c r="VYI198" s="453"/>
      <c r="VYJ198" s="453"/>
      <c r="VYK198" s="453"/>
      <c r="VYL198" s="453"/>
      <c r="VYM198" s="453"/>
      <c r="VYN198" s="453"/>
      <c r="VYO198" s="453"/>
      <c r="VYP198" s="453"/>
      <c r="VYQ198" s="453"/>
      <c r="VYR198" s="453"/>
      <c r="VYS198" s="453"/>
      <c r="VYT198" s="453"/>
      <c r="VYU198" s="453"/>
      <c r="VYV198" s="453"/>
      <c r="VYW198" s="453"/>
      <c r="VYX198" s="453"/>
      <c r="VYY198" s="453"/>
      <c r="VYZ198" s="453"/>
      <c r="VZA198" s="453"/>
      <c r="VZB198" s="453"/>
      <c r="VZC198" s="453"/>
      <c r="VZD198" s="453"/>
      <c r="VZE198" s="453"/>
      <c r="VZF198" s="453"/>
      <c r="VZG198" s="453"/>
      <c r="VZH198" s="453"/>
      <c r="VZI198" s="453"/>
      <c r="VZJ198" s="453"/>
      <c r="VZK198" s="453"/>
      <c r="VZL198" s="453"/>
      <c r="VZM198" s="453"/>
      <c r="VZN198" s="453"/>
      <c r="VZO198" s="453"/>
      <c r="VZP198" s="453"/>
      <c r="VZQ198" s="453"/>
      <c r="VZR198" s="453"/>
      <c r="VZS198" s="453"/>
      <c r="VZT198" s="453"/>
      <c r="VZU198" s="453"/>
      <c r="VZV198" s="453"/>
      <c r="VZW198" s="453"/>
      <c r="VZX198" s="453"/>
      <c r="VZY198" s="453"/>
      <c r="VZZ198" s="453"/>
      <c r="WAA198" s="453"/>
      <c r="WAB198" s="453"/>
      <c r="WAC198" s="453"/>
      <c r="WAD198" s="453"/>
      <c r="WAE198" s="453"/>
      <c r="WAF198" s="453"/>
      <c r="WAG198" s="453"/>
      <c r="WAH198" s="453"/>
      <c r="WAI198" s="453"/>
      <c r="WAJ198" s="453"/>
      <c r="WAK198" s="453"/>
      <c r="WAL198" s="453"/>
      <c r="WAM198" s="453"/>
      <c r="WAN198" s="453"/>
      <c r="WAO198" s="453"/>
      <c r="WAP198" s="453"/>
      <c r="WAQ198" s="453"/>
      <c r="WAR198" s="453"/>
      <c r="WAS198" s="453"/>
      <c r="WAT198" s="453"/>
      <c r="WAU198" s="453"/>
      <c r="WAV198" s="453"/>
      <c r="WAW198" s="453"/>
      <c r="WAX198" s="453"/>
      <c r="WAY198" s="453"/>
      <c r="WAZ198" s="453"/>
      <c r="WBA198" s="453"/>
      <c r="WBB198" s="453"/>
      <c r="WBC198" s="453"/>
      <c r="WBD198" s="453"/>
      <c r="WBE198" s="453"/>
      <c r="WBF198" s="453"/>
      <c r="WBG198" s="453"/>
      <c r="WBH198" s="453"/>
      <c r="WBI198" s="453"/>
      <c r="WBJ198" s="453"/>
      <c r="WBK198" s="453"/>
      <c r="WBL198" s="453"/>
      <c r="WBM198" s="453"/>
      <c r="WBN198" s="453"/>
      <c r="WBO198" s="453"/>
      <c r="WBP198" s="453"/>
      <c r="WBQ198" s="453"/>
      <c r="WBR198" s="453"/>
      <c r="WBS198" s="453"/>
      <c r="WBT198" s="453"/>
      <c r="WBU198" s="453"/>
      <c r="WBV198" s="453"/>
      <c r="WBW198" s="453"/>
      <c r="WBX198" s="453"/>
      <c r="WBY198" s="453"/>
      <c r="WBZ198" s="453"/>
      <c r="WCA198" s="453"/>
      <c r="WCB198" s="453"/>
      <c r="WCC198" s="453"/>
      <c r="WCD198" s="453"/>
      <c r="WCE198" s="453"/>
      <c r="WCF198" s="453"/>
      <c r="WCG198" s="453"/>
      <c r="WCH198" s="453"/>
      <c r="WCI198" s="453"/>
      <c r="WCJ198" s="453"/>
      <c r="WCK198" s="453"/>
      <c r="WCL198" s="453"/>
      <c r="WCM198" s="453"/>
      <c r="WCN198" s="453"/>
      <c r="WCO198" s="453"/>
      <c r="WCP198" s="453"/>
      <c r="WCQ198" s="453"/>
      <c r="WCR198" s="453"/>
      <c r="WCS198" s="453"/>
      <c r="WCT198" s="453"/>
      <c r="WCU198" s="453"/>
      <c r="WCV198" s="453"/>
      <c r="WCW198" s="453"/>
      <c r="WCX198" s="453"/>
      <c r="WCY198" s="453"/>
      <c r="WCZ198" s="453"/>
      <c r="WDA198" s="453"/>
      <c r="WDB198" s="453"/>
      <c r="WDC198" s="453"/>
      <c r="WDD198" s="453"/>
      <c r="WDE198" s="453"/>
      <c r="WDF198" s="453"/>
      <c r="WDG198" s="453"/>
      <c r="WDH198" s="453"/>
      <c r="WDI198" s="453"/>
      <c r="WDJ198" s="453"/>
      <c r="WDK198" s="453"/>
      <c r="WDL198" s="453"/>
      <c r="WDM198" s="453"/>
      <c r="WDN198" s="453"/>
      <c r="WDO198" s="453"/>
      <c r="WDP198" s="453"/>
      <c r="WDQ198" s="453"/>
      <c r="WDR198" s="453"/>
      <c r="WDS198" s="453"/>
      <c r="WDT198" s="453"/>
      <c r="WDU198" s="453"/>
      <c r="WDV198" s="453"/>
      <c r="WDW198" s="453"/>
      <c r="WDX198" s="453"/>
      <c r="WDY198" s="453"/>
      <c r="WDZ198" s="453"/>
      <c r="WEA198" s="453"/>
      <c r="WEB198" s="453"/>
      <c r="WEC198" s="453"/>
      <c r="WED198" s="453"/>
      <c r="WEE198" s="453"/>
      <c r="WEF198" s="453"/>
      <c r="WEG198" s="453"/>
      <c r="WEH198" s="453"/>
      <c r="WEI198" s="453"/>
      <c r="WEJ198" s="453"/>
      <c r="WEK198" s="453"/>
      <c r="WEL198" s="453"/>
      <c r="WEM198" s="453"/>
      <c r="WEN198" s="453"/>
      <c r="WEO198" s="453"/>
      <c r="WEP198" s="453"/>
      <c r="WEQ198" s="453"/>
      <c r="WER198" s="453"/>
      <c r="WES198" s="453"/>
      <c r="WET198" s="453"/>
      <c r="WEU198" s="453"/>
      <c r="WEV198" s="453"/>
      <c r="WEW198" s="453"/>
      <c r="WEX198" s="453"/>
      <c r="WEY198" s="453"/>
      <c r="WEZ198" s="453"/>
      <c r="WFA198" s="453"/>
      <c r="WFB198" s="453"/>
      <c r="WFC198" s="453"/>
      <c r="WFD198" s="453"/>
      <c r="WFE198" s="453"/>
      <c r="WFF198" s="453"/>
      <c r="WFG198" s="453"/>
      <c r="WFH198" s="453"/>
      <c r="WFI198" s="453"/>
      <c r="WFJ198" s="453"/>
      <c r="WFK198" s="453"/>
      <c r="WFL198" s="453"/>
      <c r="WFM198" s="453"/>
      <c r="WFN198" s="453"/>
      <c r="WFO198" s="453"/>
      <c r="WFP198" s="453"/>
      <c r="WFQ198" s="453"/>
      <c r="WFR198" s="453"/>
      <c r="WFS198" s="453"/>
      <c r="WFT198" s="453"/>
      <c r="WFU198" s="453"/>
      <c r="WFV198" s="453"/>
      <c r="WFW198" s="453"/>
      <c r="WFX198" s="453"/>
      <c r="WFY198" s="453"/>
      <c r="WFZ198" s="453"/>
      <c r="WGA198" s="453"/>
      <c r="WGB198" s="453"/>
      <c r="WGC198" s="453"/>
      <c r="WGD198" s="453"/>
      <c r="WGE198" s="453"/>
      <c r="WGF198" s="453"/>
      <c r="WGG198" s="453"/>
      <c r="WGH198" s="453"/>
      <c r="WGI198" s="453"/>
      <c r="WGJ198" s="453"/>
      <c r="WGK198" s="453"/>
      <c r="WGL198" s="453"/>
      <c r="WGM198" s="453"/>
      <c r="WGN198" s="453"/>
      <c r="WGO198" s="453"/>
      <c r="WGP198" s="453"/>
      <c r="WGQ198" s="453"/>
      <c r="WGR198" s="453"/>
      <c r="WGS198" s="453"/>
      <c r="WGT198" s="453"/>
      <c r="WGU198" s="453"/>
      <c r="WGV198" s="453"/>
      <c r="WGW198" s="453"/>
      <c r="WGX198" s="453"/>
      <c r="WGY198" s="453"/>
      <c r="WGZ198" s="453"/>
      <c r="WHA198" s="453"/>
      <c r="WHB198" s="453"/>
      <c r="WHC198" s="453"/>
      <c r="WHD198" s="453"/>
      <c r="WHE198" s="453"/>
      <c r="WHF198" s="453"/>
      <c r="WHG198" s="453"/>
      <c r="WHH198" s="453"/>
      <c r="WHI198" s="453"/>
      <c r="WHJ198" s="453"/>
      <c r="WHK198" s="453"/>
      <c r="WHL198" s="453"/>
      <c r="WHM198" s="453"/>
      <c r="WHN198" s="453"/>
      <c r="WHO198" s="453"/>
      <c r="WHP198" s="453"/>
      <c r="WHQ198" s="453"/>
      <c r="WHR198" s="453"/>
      <c r="WHS198" s="453"/>
      <c r="WHT198" s="453"/>
      <c r="WHU198" s="453"/>
      <c r="WHV198" s="453"/>
      <c r="WHW198" s="453"/>
      <c r="WHX198" s="453"/>
      <c r="WHY198" s="453"/>
      <c r="WHZ198" s="453"/>
      <c r="WIA198" s="453"/>
      <c r="WIB198" s="453"/>
      <c r="WIC198" s="453"/>
      <c r="WID198" s="453"/>
      <c r="WIE198" s="453"/>
      <c r="WIF198" s="453"/>
      <c r="WIG198" s="453"/>
      <c r="WIH198" s="453"/>
      <c r="WII198" s="453"/>
      <c r="WIJ198" s="453"/>
      <c r="WIK198" s="453"/>
      <c r="WIL198" s="453"/>
      <c r="WIM198" s="453"/>
      <c r="WIN198" s="453"/>
      <c r="WIO198" s="453"/>
      <c r="WIP198" s="453"/>
      <c r="WIQ198" s="453"/>
      <c r="WIR198" s="453"/>
      <c r="WIS198" s="453"/>
      <c r="WIT198" s="453"/>
      <c r="WIU198" s="453"/>
      <c r="WIV198" s="453"/>
      <c r="WIW198" s="453"/>
      <c r="WIX198" s="453"/>
      <c r="WIY198" s="453"/>
      <c r="WIZ198" s="453"/>
      <c r="WJA198" s="453"/>
      <c r="WJB198" s="453"/>
      <c r="WJC198" s="453"/>
      <c r="WJD198" s="453"/>
      <c r="WJE198" s="453"/>
      <c r="WJF198" s="453"/>
      <c r="WJG198" s="453"/>
      <c r="WJH198" s="453"/>
      <c r="WJI198" s="453"/>
      <c r="WJJ198" s="453"/>
      <c r="WJK198" s="453"/>
      <c r="WJL198" s="453"/>
      <c r="WJM198" s="453"/>
      <c r="WJN198" s="453"/>
      <c r="WJO198" s="453"/>
      <c r="WJP198" s="453"/>
      <c r="WJQ198" s="453"/>
      <c r="WJR198" s="453"/>
      <c r="WJS198" s="453"/>
      <c r="WJT198" s="453"/>
      <c r="WJU198" s="453"/>
      <c r="WJV198" s="453"/>
      <c r="WJW198" s="453"/>
      <c r="WJX198" s="453"/>
      <c r="WJY198" s="453"/>
      <c r="WJZ198" s="453"/>
      <c r="WKA198" s="453"/>
      <c r="WKB198" s="453"/>
      <c r="WKC198" s="453"/>
      <c r="WKD198" s="453"/>
      <c r="WKE198" s="453"/>
      <c r="WKF198" s="453"/>
      <c r="WKG198" s="453"/>
      <c r="WKH198" s="453"/>
      <c r="WKI198" s="453"/>
      <c r="WKJ198" s="453"/>
      <c r="WKK198" s="453"/>
      <c r="WKL198" s="453"/>
      <c r="WKM198" s="453"/>
      <c r="WKN198" s="453"/>
      <c r="WKO198" s="453"/>
      <c r="WKP198" s="453"/>
      <c r="WKQ198" s="453"/>
      <c r="WKR198" s="453"/>
      <c r="WKS198" s="453"/>
      <c r="WKT198" s="453"/>
      <c r="WKU198" s="453"/>
      <c r="WKV198" s="453"/>
      <c r="WKW198" s="453"/>
      <c r="WKX198" s="453"/>
      <c r="WKY198" s="453"/>
      <c r="WKZ198" s="453"/>
      <c r="WLA198" s="453"/>
      <c r="WLB198" s="453"/>
      <c r="WLC198" s="453"/>
      <c r="WLD198" s="453"/>
      <c r="WLE198" s="453"/>
      <c r="WLF198" s="453"/>
      <c r="WLG198" s="453"/>
      <c r="WLH198" s="453"/>
      <c r="WLI198" s="453"/>
      <c r="WLJ198" s="453"/>
      <c r="WLK198" s="453"/>
      <c r="WLL198" s="453"/>
      <c r="WLM198" s="453"/>
      <c r="WLN198" s="453"/>
      <c r="WLO198" s="453"/>
      <c r="WLP198" s="453"/>
      <c r="WLQ198" s="453"/>
      <c r="WLR198" s="453"/>
      <c r="WLS198" s="453"/>
      <c r="WLT198" s="453"/>
      <c r="WLU198" s="453"/>
      <c r="WLV198" s="453"/>
      <c r="WLW198" s="453"/>
      <c r="WLX198" s="453"/>
      <c r="WLY198" s="453"/>
      <c r="WLZ198" s="453"/>
      <c r="WMA198" s="453"/>
      <c r="WMB198" s="453"/>
      <c r="WMC198" s="453"/>
      <c r="WMD198" s="453"/>
      <c r="WME198" s="453"/>
      <c r="WMF198" s="453"/>
      <c r="WMG198" s="453"/>
      <c r="WMH198" s="453"/>
      <c r="WMI198" s="453"/>
      <c r="WMJ198" s="453"/>
      <c r="WMK198" s="453"/>
      <c r="WML198" s="453"/>
      <c r="WMM198" s="453"/>
      <c r="WMN198" s="453"/>
      <c r="WMO198" s="453"/>
      <c r="WMP198" s="453"/>
      <c r="WMQ198" s="453"/>
      <c r="WMR198" s="453"/>
      <c r="WMS198" s="453"/>
      <c r="WMT198" s="453"/>
      <c r="WMU198" s="453"/>
      <c r="WMV198" s="453"/>
      <c r="WMW198" s="453"/>
      <c r="WMX198" s="453"/>
      <c r="WMY198" s="453"/>
      <c r="WMZ198" s="453"/>
      <c r="WNA198" s="453"/>
      <c r="WNB198" s="453"/>
      <c r="WNC198" s="453"/>
      <c r="WND198" s="453"/>
      <c r="WNE198" s="453"/>
      <c r="WNF198" s="453"/>
      <c r="WNG198" s="453"/>
      <c r="WNH198" s="453"/>
      <c r="WNI198" s="453"/>
      <c r="WNJ198" s="453"/>
      <c r="WNK198" s="453"/>
      <c r="WNL198" s="453"/>
      <c r="WNM198" s="453"/>
      <c r="WNN198" s="453"/>
      <c r="WNO198" s="453"/>
      <c r="WNP198" s="453"/>
      <c r="WNQ198" s="453"/>
      <c r="WNR198" s="453"/>
      <c r="WNS198" s="453"/>
      <c r="WNT198" s="453"/>
      <c r="WNU198" s="453"/>
      <c r="WNV198" s="453"/>
      <c r="WNW198" s="453"/>
      <c r="WNX198" s="453"/>
      <c r="WNY198" s="453"/>
      <c r="WNZ198" s="453"/>
      <c r="WOA198" s="453"/>
      <c r="WOB198" s="453"/>
      <c r="WOC198" s="453"/>
      <c r="WOD198" s="453"/>
      <c r="WOE198" s="453"/>
      <c r="WOF198" s="453"/>
      <c r="WOG198" s="453"/>
      <c r="WOH198" s="453"/>
      <c r="WOI198" s="453"/>
      <c r="WOJ198" s="453"/>
      <c r="WOK198" s="453"/>
      <c r="WOL198" s="453"/>
      <c r="WOM198" s="453"/>
      <c r="WON198" s="453"/>
      <c r="WOO198" s="453"/>
      <c r="WOP198" s="453"/>
      <c r="WOQ198" s="453"/>
      <c r="WOR198" s="453"/>
      <c r="WOS198" s="453"/>
      <c r="WOT198" s="453"/>
      <c r="WOU198" s="453"/>
      <c r="WOV198" s="453"/>
      <c r="WOW198" s="453"/>
      <c r="WOX198" s="453"/>
      <c r="WOY198" s="453"/>
      <c r="WOZ198" s="453"/>
      <c r="WPA198" s="453"/>
      <c r="WPB198" s="453"/>
      <c r="WPC198" s="453"/>
      <c r="WPD198" s="453"/>
      <c r="WPE198" s="453"/>
      <c r="WPF198" s="453"/>
      <c r="WPG198" s="453"/>
      <c r="WPH198" s="453"/>
      <c r="WPI198" s="453"/>
      <c r="WPJ198" s="453"/>
      <c r="WPK198" s="453"/>
      <c r="WPL198" s="453"/>
      <c r="WPM198" s="453"/>
      <c r="WPN198" s="453"/>
      <c r="WPO198" s="453"/>
      <c r="WPP198" s="453"/>
      <c r="WPQ198" s="453"/>
      <c r="WPR198" s="453"/>
      <c r="WPS198" s="453"/>
      <c r="WPT198" s="453"/>
      <c r="WPU198" s="453"/>
      <c r="WPV198" s="453"/>
      <c r="WPW198" s="453"/>
      <c r="WPX198" s="453"/>
      <c r="WPY198" s="453"/>
      <c r="WPZ198" s="453"/>
      <c r="WQA198" s="453"/>
      <c r="WQB198" s="453"/>
      <c r="WQC198" s="453"/>
      <c r="WQD198" s="453"/>
      <c r="WQE198" s="453"/>
      <c r="WQF198" s="453"/>
      <c r="WQG198" s="453"/>
      <c r="WQH198" s="453"/>
      <c r="WQI198" s="453"/>
      <c r="WQJ198" s="453"/>
      <c r="WQK198" s="453"/>
      <c r="WQL198" s="453"/>
      <c r="WQM198" s="453"/>
      <c r="WQN198" s="453"/>
      <c r="WQO198" s="453"/>
      <c r="WQP198" s="453"/>
      <c r="WQQ198" s="453"/>
      <c r="WQR198" s="453"/>
      <c r="WQS198" s="453"/>
      <c r="WQT198" s="453"/>
      <c r="WQU198" s="453"/>
      <c r="WQV198" s="453"/>
      <c r="WQW198" s="453"/>
      <c r="WQX198" s="453"/>
      <c r="WQY198" s="453"/>
      <c r="WQZ198" s="453"/>
      <c r="WRA198" s="453"/>
      <c r="WRB198" s="453"/>
      <c r="WRC198" s="453"/>
      <c r="WRD198" s="453"/>
      <c r="WRE198" s="453"/>
      <c r="WRF198" s="453"/>
      <c r="WRG198" s="453"/>
      <c r="WRH198" s="453"/>
      <c r="WRI198" s="453"/>
      <c r="WRJ198" s="453"/>
      <c r="WRK198" s="453"/>
      <c r="WRL198" s="453"/>
      <c r="WRM198" s="453"/>
      <c r="WRN198" s="453"/>
      <c r="WRO198" s="453"/>
      <c r="WRP198" s="453"/>
      <c r="WRQ198" s="453"/>
      <c r="WRR198" s="453"/>
      <c r="WRS198" s="453"/>
      <c r="WRT198" s="453"/>
      <c r="WRU198" s="453"/>
      <c r="WRV198" s="453"/>
      <c r="WRW198" s="453"/>
      <c r="WRX198" s="453"/>
      <c r="WRY198" s="453"/>
      <c r="WRZ198" s="453"/>
      <c r="WSA198" s="453"/>
      <c r="WSB198" s="453"/>
      <c r="WSC198" s="453"/>
      <c r="WSD198" s="453"/>
      <c r="WSE198" s="453"/>
      <c r="WSF198" s="453"/>
      <c r="WSG198" s="453"/>
      <c r="WSH198" s="453"/>
      <c r="WSI198" s="453"/>
      <c r="WSJ198" s="453"/>
      <c r="WSK198" s="453"/>
      <c r="WSL198" s="453"/>
      <c r="WSM198" s="453"/>
      <c r="WSN198" s="453"/>
      <c r="WSO198" s="453"/>
      <c r="WSP198" s="453"/>
      <c r="WSQ198" s="453"/>
      <c r="WSR198" s="453"/>
      <c r="WSS198" s="453"/>
      <c r="WST198" s="453"/>
      <c r="WSU198" s="453"/>
      <c r="WSV198" s="453"/>
      <c r="WSW198" s="453"/>
      <c r="WSX198" s="453"/>
      <c r="WSY198" s="453"/>
      <c r="WSZ198" s="453"/>
      <c r="WTA198" s="453"/>
      <c r="WTB198" s="453"/>
      <c r="WTC198" s="453"/>
      <c r="WTD198" s="453"/>
      <c r="WTE198" s="453"/>
      <c r="WTF198" s="453"/>
      <c r="WTG198" s="453"/>
      <c r="WTH198" s="453"/>
      <c r="WTI198" s="453"/>
      <c r="WTJ198" s="453"/>
      <c r="WTK198" s="453"/>
      <c r="WTL198" s="453"/>
      <c r="WTM198" s="453"/>
      <c r="WTN198" s="453"/>
      <c r="WTO198" s="453"/>
      <c r="WTP198" s="453"/>
      <c r="WTQ198" s="453"/>
      <c r="WTR198" s="453"/>
      <c r="WTS198" s="453"/>
      <c r="WTT198" s="453"/>
      <c r="WTU198" s="453"/>
      <c r="WTV198" s="453"/>
      <c r="WTW198" s="453"/>
      <c r="WTX198" s="453"/>
      <c r="WTY198" s="453"/>
      <c r="WTZ198" s="453"/>
      <c r="WUA198" s="453"/>
      <c r="WUB198" s="453"/>
      <c r="WUC198" s="453"/>
      <c r="WUD198" s="453"/>
      <c r="WUE198" s="453"/>
      <c r="WUF198" s="453"/>
      <c r="WUG198" s="453"/>
      <c r="WUH198" s="453"/>
      <c r="WUI198" s="453"/>
      <c r="WUJ198" s="453"/>
      <c r="WUK198" s="453"/>
      <c r="WUL198" s="453"/>
      <c r="WUM198" s="453"/>
      <c r="WUN198" s="453"/>
      <c r="WUO198" s="453"/>
      <c r="WUP198" s="453"/>
      <c r="WUQ198" s="453"/>
      <c r="WUR198" s="453"/>
      <c r="WUS198" s="453"/>
      <c r="WUT198" s="453"/>
      <c r="WUU198" s="453"/>
      <c r="WUV198" s="453"/>
      <c r="WUW198" s="453"/>
      <c r="WUX198" s="453"/>
      <c r="WUY198" s="453"/>
      <c r="WUZ198" s="453"/>
      <c r="WVA198" s="453"/>
      <c r="WVB198" s="453"/>
      <c r="WVC198" s="453"/>
      <c r="WVD198" s="453"/>
      <c r="WVE198" s="453"/>
      <c r="WVF198" s="453"/>
      <c r="WVG198" s="453"/>
      <c r="WVH198" s="453"/>
      <c r="WVI198" s="453"/>
      <c r="WVJ198" s="453"/>
      <c r="WVK198" s="453"/>
      <c r="WVL198" s="453"/>
      <c r="WVM198" s="453"/>
      <c r="WVN198" s="453"/>
      <c r="WVO198" s="453"/>
      <c r="WVP198" s="453"/>
      <c r="WVQ198" s="453"/>
      <c r="WVR198" s="453"/>
      <c r="WVS198" s="453"/>
      <c r="WVT198" s="453"/>
      <c r="WVU198" s="453"/>
      <c r="WVV198" s="453"/>
      <c r="WVW198" s="453"/>
      <c r="WVX198" s="453"/>
      <c r="WVY198" s="453"/>
      <c r="WVZ198" s="453"/>
      <c r="WWA198" s="453"/>
      <c r="WWB198" s="453"/>
      <c r="WWC198" s="453"/>
      <c r="WWD198" s="453"/>
      <c r="WWE198" s="453"/>
      <c r="WWF198" s="453"/>
      <c r="WWG198" s="453"/>
      <c r="WWH198" s="453"/>
      <c r="WWI198" s="453"/>
      <c r="WWJ198" s="453"/>
      <c r="WWK198" s="453"/>
      <c r="WWL198" s="453"/>
      <c r="WWM198" s="453"/>
      <c r="WWN198" s="453"/>
      <c r="WWO198" s="453"/>
      <c r="WWP198" s="453"/>
      <c r="WWQ198" s="453"/>
      <c r="WWR198" s="453"/>
      <c r="WWS198" s="453"/>
      <c r="WWT198" s="453"/>
      <c r="WWU198" s="453"/>
      <c r="WWV198" s="453"/>
      <c r="WWW198" s="453"/>
      <c r="WWX198" s="453"/>
      <c r="WWY198" s="453"/>
      <c r="WWZ198" s="453"/>
      <c r="WXA198" s="453"/>
      <c r="WXB198" s="453"/>
      <c r="WXC198" s="453"/>
      <c r="WXD198" s="453"/>
      <c r="WXE198" s="453"/>
      <c r="WXF198" s="453"/>
      <c r="WXG198" s="453"/>
      <c r="WXH198" s="453"/>
      <c r="WXI198" s="453"/>
      <c r="WXJ198" s="453"/>
      <c r="WXK198" s="453"/>
      <c r="WXL198" s="453"/>
      <c r="WXM198" s="453"/>
      <c r="WXN198" s="453"/>
      <c r="WXO198" s="453"/>
      <c r="WXP198" s="453"/>
      <c r="WXQ198" s="453"/>
      <c r="WXR198" s="453"/>
      <c r="WXS198" s="453"/>
      <c r="WXT198" s="453"/>
      <c r="WXU198" s="453"/>
      <c r="WXV198" s="453"/>
      <c r="WXW198" s="453"/>
      <c r="WXX198" s="453"/>
      <c r="WXY198" s="453"/>
      <c r="WXZ198" s="453"/>
      <c r="WYA198" s="453"/>
      <c r="WYB198" s="453"/>
      <c r="WYC198" s="453"/>
      <c r="WYD198" s="453"/>
      <c r="WYE198" s="453"/>
      <c r="WYF198" s="453"/>
      <c r="WYG198" s="453"/>
      <c r="WYH198" s="453"/>
      <c r="WYI198" s="453"/>
      <c r="WYJ198" s="453"/>
      <c r="WYK198" s="453"/>
      <c r="WYL198" s="453"/>
      <c r="WYM198" s="453"/>
      <c r="WYN198" s="453"/>
      <c r="WYO198" s="453"/>
      <c r="WYP198" s="453"/>
      <c r="WYQ198" s="453"/>
      <c r="WYR198" s="453"/>
      <c r="WYS198" s="453"/>
      <c r="WYT198" s="453"/>
      <c r="WYU198" s="453"/>
      <c r="WYV198" s="453"/>
      <c r="WYW198" s="453"/>
      <c r="WYX198" s="453"/>
      <c r="WYY198" s="453"/>
      <c r="WYZ198" s="453"/>
      <c r="WZA198" s="453"/>
      <c r="WZB198" s="453"/>
      <c r="WZC198" s="453"/>
      <c r="WZD198" s="453"/>
      <c r="WZE198" s="453"/>
      <c r="WZF198" s="453"/>
      <c r="WZG198" s="453"/>
      <c r="WZH198" s="453"/>
      <c r="WZI198" s="453"/>
      <c r="WZJ198" s="453"/>
      <c r="WZK198" s="453"/>
      <c r="WZL198" s="453"/>
      <c r="WZM198" s="453"/>
      <c r="WZN198" s="453"/>
      <c r="WZO198" s="453"/>
      <c r="WZP198" s="453"/>
      <c r="WZQ198" s="453"/>
      <c r="WZR198" s="453"/>
      <c r="WZS198" s="453"/>
      <c r="WZT198" s="453"/>
      <c r="WZU198" s="453"/>
      <c r="WZV198" s="453"/>
      <c r="WZW198" s="453"/>
      <c r="WZX198" s="453"/>
      <c r="WZY198" s="453"/>
      <c r="WZZ198" s="453"/>
      <c r="XAA198" s="453"/>
      <c r="XAB198" s="453"/>
      <c r="XAC198" s="453"/>
      <c r="XAD198" s="453"/>
      <c r="XAE198" s="453"/>
      <c r="XAF198" s="453"/>
      <c r="XAG198" s="453"/>
      <c r="XAH198" s="453"/>
      <c r="XAI198" s="453"/>
      <c r="XAJ198" s="453"/>
      <c r="XAK198" s="453"/>
      <c r="XAL198" s="453"/>
      <c r="XAM198" s="453"/>
      <c r="XAN198" s="453"/>
      <c r="XAO198" s="453"/>
      <c r="XAP198" s="453"/>
      <c r="XAQ198" s="453"/>
      <c r="XAR198" s="453"/>
      <c r="XAS198" s="453"/>
      <c r="XAT198" s="453"/>
      <c r="XAU198" s="453"/>
      <c r="XAV198" s="453"/>
      <c r="XAW198" s="453"/>
      <c r="XAX198" s="453"/>
      <c r="XAY198" s="453"/>
      <c r="XAZ198" s="453"/>
      <c r="XBA198" s="453"/>
      <c r="XBB198" s="453"/>
      <c r="XBC198" s="453"/>
      <c r="XBD198" s="453"/>
      <c r="XBE198" s="453"/>
      <c r="XBF198" s="453"/>
      <c r="XBG198" s="453"/>
      <c r="XBH198" s="453"/>
      <c r="XBI198" s="453"/>
      <c r="XBJ198" s="453"/>
      <c r="XBK198" s="453"/>
      <c r="XBL198" s="453"/>
      <c r="XBM198" s="453"/>
      <c r="XBN198" s="453"/>
      <c r="XBO198" s="453"/>
      <c r="XBP198" s="453"/>
      <c r="XBQ198" s="453"/>
      <c r="XBR198" s="453"/>
      <c r="XBS198" s="453"/>
      <c r="XBT198" s="453"/>
      <c r="XBU198" s="453"/>
      <c r="XBV198" s="453"/>
      <c r="XBW198" s="453"/>
      <c r="XBX198" s="453"/>
      <c r="XBY198" s="453"/>
      <c r="XBZ198" s="453"/>
      <c r="XCA198" s="453"/>
      <c r="XCB198" s="453"/>
      <c r="XCC198" s="453"/>
      <c r="XCD198" s="453"/>
      <c r="XCE198" s="453"/>
      <c r="XCF198" s="453"/>
      <c r="XCG198" s="453"/>
      <c r="XCH198" s="453"/>
      <c r="XCI198" s="453"/>
      <c r="XCJ198" s="453"/>
      <c r="XCK198" s="453"/>
      <c r="XCL198" s="453"/>
      <c r="XCM198" s="453"/>
      <c r="XCN198" s="453"/>
      <c r="XCO198" s="453"/>
      <c r="XCP198" s="453"/>
      <c r="XCQ198" s="453"/>
      <c r="XCR198" s="453"/>
      <c r="XCS198" s="453"/>
      <c r="XCT198" s="453"/>
      <c r="XCU198" s="453"/>
      <c r="XCV198" s="453"/>
      <c r="XCW198" s="453"/>
      <c r="XCX198" s="453"/>
      <c r="XCY198" s="453"/>
      <c r="XCZ198" s="453"/>
      <c r="XDA198" s="453"/>
      <c r="XDB198" s="453"/>
      <c r="XDC198" s="453"/>
      <c r="XDD198" s="453"/>
      <c r="XDE198" s="453"/>
      <c r="XDF198" s="453"/>
      <c r="XDG198" s="453"/>
      <c r="XDH198" s="453"/>
      <c r="XDI198" s="453"/>
      <c r="XDJ198" s="453"/>
      <c r="XDK198" s="453"/>
      <c r="XDL198" s="453"/>
      <c r="XDM198" s="453"/>
      <c r="XDN198" s="453"/>
      <c r="XDO198" s="453"/>
      <c r="XDP198" s="453"/>
      <c r="XDQ198" s="453"/>
      <c r="XDR198" s="453"/>
      <c r="XDS198" s="453"/>
      <c r="XDT198" s="453"/>
      <c r="XDU198" s="453"/>
      <c r="XDV198" s="453"/>
      <c r="XDW198" s="453"/>
      <c r="XDX198" s="453"/>
      <c r="XDY198" s="453"/>
      <c r="XDZ198" s="453"/>
      <c r="XEA198" s="453"/>
      <c r="XEB198" s="453"/>
      <c r="XEC198" s="453"/>
      <c r="XED198" s="453"/>
      <c r="XEE198" s="453"/>
      <c r="XEF198" s="453"/>
      <c r="XEG198" s="453"/>
      <c r="XEH198" s="453"/>
      <c r="XEI198" s="453"/>
      <c r="XEJ198" s="453"/>
      <c r="XEK198" s="453"/>
      <c r="XEL198" s="453"/>
      <c r="XEM198" s="453"/>
      <c r="XEN198" s="453"/>
      <c r="XEO198" s="453"/>
      <c r="XEP198" s="453"/>
      <c r="XEQ198" s="453"/>
      <c r="XER198" s="453"/>
      <c r="XES198" s="453"/>
      <c r="XET198" s="453"/>
      <c r="XEU198" s="453"/>
      <c r="XEV198" s="453"/>
      <c r="XEW198" s="453"/>
      <c r="XEX198" s="453"/>
      <c r="XEY198" s="453"/>
      <c r="XEZ198" s="453"/>
      <c r="XFA198" s="453"/>
      <c r="XFB198" s="453"/>
      <c r="XFC198" s="453"/>
      <c r="XFD198" s="453"/>
    </row>
    <row r="199" spans="1:16384">
      <c r="B199" s="44"/>
      <c r="C199" s="44"/>
      <c r="D199" s="538"/>
      <c r="E199" s="538"/>
      <c r="F199" s="538"/>
      <c r="G199" s="538"/>
      <c r="H199" s="538"/>
      <c r="I199" s="538"/>
      <c r="J199" s="538"/>
      <c r="K199" s="538"/>
      <c r="L199" s="538"/>
      <c r="M199" s="538"/>
      <c r="N199" s="538"/>
      <c r="O199" s="538"/>
      <c r="P199" s="538"/>
      <c r="Q199" s="538"/>
      <c r="R199" s="538"/>
      <c r="S199" s="538"/>
      <c r="T199" s="538"/>
      <c r="U199" s="538"/>
      <c r="V199" s="538"/>
      <c r="W199" s="538"/>
      <c r="X199" s="538"/>
      <c r="Y199" s="538"/>
    </row>
    <row r="200" spans="1:16384">
      <c r="B200" s="4" t="s">
        <v>136</v>
      </c>
      <c r="C200" s="44"/>
      <c r="D200" s="25">
        <f>+SUM(E200:G200)</f>
        <v>60000000</v>
      </c>
      <c r="E200" s="100">
        <f>+SUMIF($E$10:$Y$10,E$198,$E$31:$Y$31)</f>
        <v>60000000</v>
      </c>
      <c r="F200" s="100">
        <f>+SUMIF($E$10:$Y$10,F$198,$E$31:$Y$31)</f>
        <v>0</v>
      </c>
      <c r="G200" s="100">
        <f>+SUMIF($E$10:$Y$10,G$198,$E$31:$Y$31)</f>
        <v>0</v>
      </c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16384">
      <c r="B201" s="4" t="s">
        <v>0</v>
      </c>
      <c r="D201" s="25">
        <f t="shared" ref="D201:D223" si="89">+SUM(E201:G201)</f>
        <v>892784493.28000009</v>
      </c>
      <c r="E201" s="100">
        <f>+SUMIF($E$10:$Y$10,E$198,$E$35:$Y$35)</f>
        <v>407281106.51287699</v>
      </c>
      <c r="F201" s="100">
        <f>+SUMIF($E$10:$Y$10,F$198,$E$35:$Y$35)</f>
        <v>485503386.7671231</v>
      </c>
      <c r="G201" s="100">
        <f>+SUMIF($E$10:$Y$10,G$198,$E$35:$Y$35)</f>
        <v>0</v>
      </c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16384">
      <c r="B202" s="4" t="s">
        <v>1</v>
      </c>
      <c r="D202" s="25">
        <f t="shared" si="89"/>
        <v>300000000</v>
      </c>
      <c r="E202" s="100">
        <f>+SUMIF($E$10:$Y$10,E$198,$E$39:$Y$39)</f>
        <v>300000000</v>
      </c>
      <c r="F202" s="100">
        <f>+SUMIF($E$10:$Y$10,F$198,$E$39:$Y$39)</f>
        <v>0</v>
      </c>
      <c r="G202" s="100">
        <f>+SUMIF($E$10:$Y$10,G$198,$E$39:$Y$39)</f>
        <v>0</v>
      </c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16384">
      <c r="B203" s="4" t="s">
        <v>418</v>
      </c>
      <c r="C203" s="4"/>
      <c r="D203" s="25">
        <f t="shared" si="89"/>
        <v>260000000</v>
      </c>
      <c r="E203" s="100">
        <f>+SUMIF($E$10:$Y$10,E$198,$E$43:$Y$43)</f>
        <v>260000000</v>
      </c>
      <c r="F203" s="100">
        <f>+SUMIF($E$10:$Y$10,F$198,$E$43:$Y$43)</f>
        <v>0</v>
      </c>
      <c r="G203" s="100">
        <f>+SUMIF($E$10:$Y$10,G$198,$E$43:$Y$43)</f>
        <v>0</v>
      </c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16384">
      <c r="B204" s="4" t="s">
        <v>419</v>
      </c>
      <c r="C204" s="100"/>
      <c r="D204" s="25">
        <f t="shared" si="89"/>
        <v>121557142.03025758</v>
      </c>
      <c r="E204" s="100">
        <f>+SUMIF($E$10:$Y$10,E$198,$E$47:$Y$47)</f>
        <v>0</v>
      </c>
      <c r="F204" s="100">
        <f>+SUMIF($E$10:$Y$10,F$198,$E$47:$Y$47)</f>
        <v>121557142.03025758</v>
      </c>
      <c r="G204" s="100">
        <f>+SUMIF($E$10:$Y$10,G$198,$E$47:$Y$47)</f>
        <v>0</v>
      </c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16384">
      <c r="B205" s="4" t="s">
        <v>481</v>
      </c>
      <c r="C205" s="100"/>
      <c r="D205" s="25">
        <f t="shared" si="89"/>
        <v>5070000</v>
      </c>
      <c r="E205" s="100">
        <f>+SUMIF($E$10:$Y$10,E$198,$E$51:$Y$51)</f>
        <v>5070000</v>
      </c>
      <c r="F205" s="100">
        <f>+SUMIF($E$10:$Y$10,F$198,$E$51:$Y$51)</f>
        <v>0</v>
      </c>
      <c r="G205" s="100">
        <f>+SUMIF($E$10:$Y$10,G$198,$E$51:$Y$51)</f>
        <v>0</v>
      </c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16384">
      <c r="B206" s="4" t="s">
        <v>39</v>
      </c>
      <c r="D206" s="25">
        <f>+SUM(E206:G206)</f>
        <v>27240467.33359139</v>
      </c>
      <c r="E206" s="100">
        <f>+SUMIF($E$10:$Y$10,E$198,$E$55:$Y$55)</f>
        <v>8968523.9649692774</v>
      </c>
      <c r="F206" s="100">
        <f>+SUMIF($E$10:$Y$10,F$198,$E$55:$Y$55)</f>
        <v>18271943.368622113</v>
      </c>
      <c r="G206" s="100">
        <f>+SUMIF($E$10:$Y$10,G$198,$E$55:$Y$55)</f>
        <v>0</v>
      </c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16384">
      <c r="B207" s="4" t="s">
        <v>490</v>
      </c>
      <c r="D207" s="25">
        <f>+SUM(E207:G207)</f>
        <v>28371816.182321485</v>
      </c>
      <c r="E207" s="100">
        <f>+SUMIF($E$10:$Y$10,E$198,$E$59:$Y$59)</f>
        <v>0</v>
      </c>
      <c r="F207" s="100">
        <f>+SUMIF($E$10:$Y$10,F$198,$E$59:$Y$59)</f>
        <v>28371816.182321485</v>
      </c>
      <c r="G207" s="100">
        <f>+SUMIF($E$10:$Y$10,G$198,$E$59:$Y$59)</f>
        <v>0</v>
      </c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16384">
      <c r="B208" s="4" t="s">
        <v>477</v>
      </c>
      <c r="D208" s="25">
        <f ca="1">+SUM(E208:G208)</f>
        <v>285337645.97255999</v>
      </c>
      <c r="E208" s="38">
        <f ca="1">+SUMIF($E$10:$Y$10,E$198,$E$77:$Y$77)++SUMIF($E$10:$Y$10,E$198,$E$67:$Y$67)</f>
        <v>174817342.44514799</v>
      </c>
      <c r="F208" s="38">
        <f ca="1">+SUMIF($E$10:$Y$10,F$198,$E$77:$Y$77)++SUMIF($E$10:$Y$10,F$198,$E$67:$Y$67)</f>
        <v>110520303.52741198</v>
      </c>
      <c r="G208" s="38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2:16384">
      <c r="B209" s="194" t="s">
        <v>4</v>
      </c>
      <c r="C209" s="19"/>
      <c r="D209" s="105">
        <f t="shared" si="89"/>
        <v>47921495.392716378</v>
      </c>
      <c r="E209" s="150">
        <f>+SUMIF($E$10:$Y$10,E$198,$E$63:$Y$63)</f>
        <v>11758332.923580702</v>
      </c>
      <c r="F209" s="150">
        <f>+SUMIF($E$10:$Y$10,F$198,$E$63:$Y$63)</f>
        <v>36163162.469135672</v>
      </c>
      <c r="G209" s="150">
        <f>+SUMIF($E$10:$Y$10,G$198,$E$63:$Y$63)</f>
        <v>0</v>
      </c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  <c r="DC209" s="38"/>
      <c r="DD209" s="38"/>
      <c r="DE209" s="38"/>
      <c r="DF209" s="38"/>
      <c r="DG209" s="38"/>
      <c r="DH209" s="38"/>
      <c r="DI209" s="38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38"/>
      <c r="HQ209" s="38"/>
      <c r="HR209" s="38"/>
      <c r="HS209" s="38"/>
      <c r="HT209" s="38"/>
      <c r="HU209" s="38"/>
      <c r="HV209" s="38"/>
      <c r="HW209" s="38"/>
      <c r="HX209" s="38"/>
      <c r="HY209" s="38"/>
      <c r="HZ209" s="38"/>
      <c r="IA209" s="38"/>
      <c r="IB209" s="38"/>
      <c r="IC209" s="38"/>
      <c r="ID209" s="38"/>
      <c r="IE209" s="38"/>
      <c r="IF209" s="38"/>
      <c r="IG209" s="38"/>
      <c r="IH209" s="38"/>
      <c r="II209" s="38"/>
      <c r="IJ209" s="38"/>
      <c r="IK209" s="38"/>
      <c r="IL209" s="38"/>
      <c r="IM209" s="38"/>
      <c r="IN209" s="38"/>
      <c r="IO209" s="38"/>
      <c r="IP209" s="38"/>
      <c r="IQ209" s="38"/>
      <c r="IR209" s="38"/>
      <c r="IS209" s="38"/>
      <c r="IT209" s="38"/>
      <c r="IU209" s="38"/>
      <c r="IV209" s="38"/>
      <c r="IW209" s="38"/>
      <c r="IX209" s="38"/>
      <c r="IY209" s="38"/>
      <c r="IZ209" s="38"/>
      <c r="JA209" s="38"/>
      <c r="JB209" s="38"/>
      <c r="JC209" s="38"/>
      <c r="JD209" s="38"/>
      <c r="JE209" s="38"/>
      <c r="JF209" s="38"/>
      <c r="JG209" s="38"/>
      <c r="JH209" s="38"/>
      <c r="JI209" s="38"/>
      <c r="JJ209" s="38"/>
      <c r="JK209" s="38"/>
      <c r="JL209" s="38"/>
      <c r="JM209" s="38"/>
      <c r="JN209" s="38"/>
      <c r="JO209" s="38"/>
      <c r="JP209" s="38"/>
      <c r="JQ209" s="38"/>
      <c r="JR209" s="38"/>
      <c r="JS209" s="38"/>
      <c r="JT209" s="38"/>
      <c r="JU209" s="38"/>
      <c r="JV209" s="38"/>
      <c r="JW209" s="38"/>
      <c r="JX209" s="38"/>
      <c r="JY209" s="38"/>
      <c r="JZ209" s="38"/>
      <c r="KA209" s="38"/>
      <c r="KB209" s="38"/>
      <c r="KC209" s="38"/>
      <c r="KD209" s="38"/>
      <c r="KE209" s="38"/>
      <c r="KF209" s="38"/>
      <c r="KG209" s="38"/>
      <c r="KH209" s="38"/>
      <c r="KI209" s="38"/>
      <c r="KJ209" s="38"/>
      <c r="KK209" s="38"/>
      <c r="KL209" s="38"/>
      <c r="KM209" s="38"/>
      <c r="KN209" s="38"/>
      <c r="KO209" s="38"/>
      <c r="KP209" s="38"/>
      <c r="KQ209" s="38"/>
      <c r="KR209" s="38"/>
      <c r="KS209" s="38"/>
      <c r="KT209" s="38"/>
      <c r="KU209" s="38"/>
      <c r="KV209" s="38"/>
      <c r="KW209" s="38"/>
      <c r="KX209" s="38"/>
      <c r="KY209" s="38"/>
      <c r="KZ209" s="38"/>
      <c r="LA209" s="38"/>
      <c r="LB209" s="38"/>
      <c r="LC209" s="38"/>
      <c r="LD209" s="38"/>
      <c r="LE209" s="38"/>
      <c r="LF209" s="38"/>
      <c r="LG209" s="38"/>
      <c r="LH209" s="38"/>
      <c r="LI209" s="38"/>
      <c r="LJ209" s="38"/>
      <c r="LK209" s="38"/>
      <c r="LL209" s="38"/>
      <c r="LM209" s="38"/>
      <c r="LN209" s="38"/>
      <c r="LO209" s="38"/>
      <c r="LP209" s="38"/>
      <c r="LQ209" s="38"/>
      <c r="LR209" s="38"/>
      <c r="LS209" s="38"/>
      <c r="LT209" s="38"/>
      <c r="LU209" s="38"/>
      <c r="LV209" s="38"/>
      <c r="LW209" s="38"/>
      <c r="LX209" s="38"/>
      <c r="LY209" s="38"/>
      <c r="LZ209" s="38"/>
      <c r="MA209" s="38"/>
      <c r="MB209" s="38"/>
      <c r="MC209" s="38"/>
      <c r="MD209" s="38"/>
      <c r="ME209" s="38"/>
      <c r="MF209" s="38"/>
      <c r="MG209" s="38"/>
      <c r="MH209" s="38"/>
      <c r="MI209" s="38"/>
      <c r="MJ209" s="38"/>
      <c r="MK209" s="38"/>
      <c r="ML209" s="38"/>
      <c r="MM209" s="38"/>
      <c r="MN209" s="38"/>
      <c r="MO209" s="38"/>
      <c r="MP209" s="38"/>
      <c r="MQ209" s="38"/>
      <c r="MR209" s="38"/>
      <c r="MS209" s="38"/>
      <c r="MT209" s="38"/>
      <c r="MU209" s="38"/>
      <c r="MV209" s="38"/>
      <c r="MW209" s="38"/>
      <c r="MX209" s="38"/>
      <c r="MY209" s="38"/>
      <c r="MZ209" s="38"/>
      <c r="NA209" s="38"/>
      <c r="NB209" s="38"/>
      <c r="NC209" s="38"/>
      <c r="ND209" s="38"/>
      <c r="NE209" s="38"/>
      <c r="NF209" s="38"/>
      <c r="NG209" s="38"/>
      <c r="NH209" s="38"/>
      <c r="NI209" s="38"/>
      <c r="NJ209" s="38"/>
      <c r="NK209" s="38"/>
      <c r="NL209" s="38"/>
      <c r="NM209" s="38"/>
      <c r="NN209" s="38"/>
      <c r="NO209" s="38"/>
      <c r="NP209" s="38"/>
      <c r="NQ209" s="38"/>
      <c r="NR209" s="38"/>
      <c r="NS209" s="38"/>
      <c r="NT209" s="38"/>
      <c r="NU209" s="38"/>
      <c r="NV209" s="38"/>
      <c r="NW209" s="38"/>
      <c r="NX209" s="38"/>
      <c r="NY209" s="38"/>
      <c r="NZ209" s="38"/>
      <c r="OA209" s="38"/>
      <c r="OB209" s="38"/>
      <c r="OC209" s="38"/>
      <c r="OD209" s="38"/>
      <c r="OE209" s="38"/>
      <c r="OF209" s="38"/>
      <c r="OG209" s="38"/>
      <c r="OH209" s="38"/>
      <c r="OI209" s="38"/>
      <c r="OJ209" s="38"/>
      <c r="OK209" s="38"/>
      <c r="OL209" s="38"/>
      <c r="OM209" s="38"/>
      <c r="ON209" s="38"/>
      <c r="OO209" s="38"/>
      <c r="OP209" s="38"/>
      <c r="OQ209" s="38"/>
      <c r="OR209" s="38"/>
      <c r="OS209" s="38"/>
      <c r="OT209" s="38"/>
      <c r="OU209" s="38"/>
      <c r="OV209" s="38"/>
      <c r="OW209" s="38"/>
      <c r="OX209" s="38"/>
      <c r="OY209" s="38"/>
      <c r="OZ209" s="38"/>
      <c r="PA209" s="38"/>
      <c r="PB209" s="38"/>
      <c r="PC209" s="38"/>
      <c r="PD209" s="38"/>
      <c r="PE209" s="38"/>
      <c r="PF209" s="38"/>
      <c r="PG209" s="38"/>
      <c r="PH209" s="38"/>
      <c r="PI209" s="38"/>
      <c r="PJ209" s="38"/>
      <c r="PK209" s="38"/>
      <c r="PL209" s="38"/>
      <c r="PM209" s="38"/>
      <c r="PN209" s="38"/>
      <c r="PO209" s="38"/>
      <c r="PP209" s="38"/>
      <c r="PQ209" s="38"/>
      <c r="PR209" s="38"/>
      <c r="PS209" s="38"/>
      <c r="PT209" s="38"/>
      <c r="PU209" s="38"/>
      <c r="PV209" s="38"/>
      <c r="PW209" s="38"/>
      <c r="PX209" s="38"/>
      <c r="PY209" s="38"/>
      <c r="PZ209" s="38"/>
      <c r="QA209" s="38"/>
      <c r="QB209" s="38"/>
      <c r="QC209" s="38"/>
      <c r="QD209" s="38"/>
      <c r="QE209" s="38"/>
      <c r="QF209" s="38"/>
      <c r="QG209" s="38"/>
      <c r="QH209" s="38"/>
      <c r="QI209" s="38"/>
      <c r="QJ209" s="38"/>
      <c r="QK209" s="38"/>
      <c r="QL209" s="38"/>
      <c r="QM209" s="38"/>
      <c r="QN209" s="38"/>
      <c r="QO209" s="38"/>
      <c r="QP209" s="38"/>
      <c r="QQ209" s="38"/>
      <c r="QR209" s="38"/>
      <c r="QS209" s="38"/>
      <c r="QT209" s="38"/>
      <c r="QU209" s="38"/>
      <c r="QV209" s="38"/>
      <c r="QW209" s="38"/>
      <c r="QX209" s="38"/>
      <c r="QY209" s="38"/>
      <c r="QZ209" s="38"/>
      <c r="RA209" s="38"/>
      <c r="RB209" s="38"/>
      <c r="RC209" s="38"/>
      <c r="RD209" s="38"/>
      <c r="RE209" s="38"/>
      <c r="RF209" s="38"/>
      <c r="RG209" s="38"/>
      <c r="RH209" s="38"/>
      <c r="RI209" s="38"/>
      <c r="RJ209" s="38"/>
      <c r="RK209" s="38"/>
      <c r="RL209" s="38"/>
      <c r="RM209" s="38"/>
      <c r="RN209" s="38"/>
      <c r="RO209" s="38"/>
      <c r="RP209" s="38"/>
      <c r="RQ209" s="38"/>
      <c r="RR209" s="38"/>
      <c r="RS209" s="38"/>
      <c r="RT209" s="38"/>
      <c r="RU209" s="38"/>
      <c r="RV209" s="38"/>
      <c r="RW209" s="38"/>
      <c r="RX209" s="38"/>
      <c r="RY209" s="38"/>
      <c r="RZ209" s="38"/>
      <c r="SA209" s="38"/>
      <c r="SB209" s="38"/>
      <c r="SC209" s="38"/>
      <c r="SD209" s="38"/>
      <c r="SE209" s="38"/>
      <c r="SF209" s="38"/>
      <c r="SG209" s="38"/>
      <c r="SH209" s="38"/>
      <c r="SI209" s="38"/>
      <c r="SJ209" s="38"/>
      <c r="SK209" s="38"/>
      <c r="SL209" s="38"/>
      <c r="SM209" s="38"/>
      <c r="SN209" s="38"/>
      <c r="SO209" s="38"/>
      <c r="SP209" s="38"/>
      <c r="SQ209" s="38"/>
      <c r="SR209" s="38"/>
      <c r="SS209" s="38"/>
      <c r="ST209" s="38"/>
      <c r="SU209" s="38"/>
      <c r="SV209" s="38"/>
      <c r="SW209" s="38"/>
      <c r="SX209" s="38"/>
      <c r="SY209" s="38"/>
      <c r="SZ209" s="38"/>
      <c r="TA209" s="38"/>
      <c r="TB209" s="38"/>
      <c r="TC209" s="38"/>
      <c r="TD209" s="38"/>
      <c r="TE209" s="38"/>
      <c r="TF209" s="38"/>
      <c r="TG209" s="38"/>
      <c r="TH209" s="38"/>
      <c r="TI209" s="38"/>
      <c r="TJ209" s="38"/>
      <c r="TK209" s="38"/>
      <c r="TL209" s="38"/>
      <c r="TM209" s="38"/>
      <c r="TN209" s="38"/>
      <c r="TO209" s="38"/>
      <c r="TP209" s="38"/>
      <c r="TQ209" s="38"/>
      <c r="TR209" s="38"/>
      <c r="TS209" s="38"/>
      <c r="TT209" s="38"/>
      <c r="TU209" s="38"/>
      <c r="TV209" s="38"/>
      <c r="TW209" s="38"/>
      <c r="TX209" s="38"/>
      <c r="TY209" s="38"/>
      <c r="TZ209" s="38"/>
      <c r="UA209" s="38"/>
      <c r="UB209" s="38"/>
      <c r="UC209" s="38"/>
      <c r="UD209" s="38"/>
      <c r="UE209" s="38"/>
      <c r="UF209" s="38"/>
      <c r="UG209" s="38"/>
      <c r="UH209" s="38"/>
      <c r="UI209" s="38"/>
      <c r="UJ209" s="38"/>
      <c r="UK209" s="38"/>
      <c r="UL209" s="38"/>
      <c r="UM209" s="38"/>
      <c r="UN209" s="38"/>
      <c r="UO209" s="38"/>
      <c r="UP209" s="38"/>
      <c r="UQ209" s="38"/>
      <c r="UR209" s="38"/>
      <c r="US209" s="38"/>
      <c r="UT209" s="38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38"/>
      <c r="VN209" s="38"/>
      <c r="VO209" s="38"/>
      <c r="VP209" s="38"/>
      <c r="VQ209" s="38"/>
      <c r="VR209" s="38"/>
      <c r="VS209" s="38"/>
      <c r="VT209" s="38"/>
      <c r="VU209" s="38"/>
      <c r="VV209" s="38"/>
      <c r="VW209" s="38"/>
      <c r="VX209" s="38"/>
      <c r="VY209" s="38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38"/>
      <c r="WP209" s="38"/>
      <c r="WQ209" s="38"/>
      <c r="WR209" s="38"/>
      <c r="WS209" s="38"/>
      <c r="WT209" s="38"/>
      <c r="WU209" s="38"/>
      <c r="WV209" s="38"/>
      <c r="WW209" s="38"/>
      <c r="WX209" s="38"/>
      <c r="WY209" s="38"/>
      <c r="WZ209" s="38"/>
      <c r="XA209" s="38"/>
      <c r="XB209" s="38"/>
      <c r="XC209" s="38"/>
      <c r="XD209" s="38"/>
      <c r="XE209" s="38"/>
      <c r="XF209" s="38"/>
      <c r="XG209" s="38"/>
      <c r="XH209" s="38"/>
      <c r="XI209" s="38"/>
      <c r="XJ209" s="38"/>
      <c r="XK209" s="38"/>
      <c r="XL209" s="38"/>
      <c r="XM209" s="38"/>
      <c r="XN209" s="38"/>
      <c r="XO209" s="38"/>
      <c r="XP209" s="38"/>
      <c r="XQ209" s="38"/>
      <c r="XR209" s="38"/>
      <c r="XS209" s="38"/>
      <c r="XT209" s="38"/>
      <c r="XU209" s="38"/>
      <c r="XV209" s="38"/>
      <c r="XW209" s="38"/>
      <c r="XX209" s="38"/>
      <c r="XY209" s="38"/>
      <c r="XZ209" s="38"/>
      <c r="YA209" s="38"/>
      <c r="YB209" s="38"/>
      <c r="YC209" s="38"/>
      <c r="YD209" s="38"/>
      <c r="YE209" s="38"/>
      <c r="YF209" s="38"/>
      <c r="YG209" s="38"/>
      <c r="YH209" s="38"/>
      <c r="YI209" s="38"/>
      <c r="YJ209" s="38"/>
      <c r="YK209" s="38"/>
      <c r="YL209" s="38"/>
      <c r="YM209" s="38"/>
      <c r="YN209" s="38"/>
      <c r="YO209" s="38"/>
      <c r="YP209" s="38"/>
      <c r="YQ209" s="38"/>
      <c r="YR209" s="38"/>
      <c r="YS209" s="38"/>
      <c r="YT209" s="38"/>
      <c r="YU209" s="38"/>
      <c r="YV209" s="38"/>
      <c r="YW209" s="38"/>
      <c r="YX209" s="38"/>
      <c r="YY209" s="38"/>
      <c r="YZ209" s="38"/>
      <c r="ZA209" s="38"/>
      <c r="ZB209" s="38"/>
      <c r="ZC209" s="38"/>
      <c r="ZD209" s="38"/>
      <c r="ZE209" s="38"/>
      <c r="ZF209" s="38"/>
      <c r="ZG209" s="38"/>
      <c r="ZH209" s="38"/>
      <c r="ZI209" s="38"/>
      <c r="ZJ209" s="38"/>
      <c r="ZK209" s="38"/>
      <c r="ZL209" s="38"/>
      <c r="ZM209" s="38"/>
      <c r="ZN209" s="38"/>
      <c r="ZO209" s="38"/>
      <c r="ZP209" s="38"/>
      <c r="ZQ209" s="38"/>
      <c r="ZR209" s="38"/>
      <c r="ZS209" s="38"/>
      <c r="ZT209" s="38"/>
      <c r="ZU209" s="38"/>
      <c r="ZV209" s="38"/>
      <c r="ZW209" s="38"/>
      <c r="ZX209" s="38"/>
      <c r="ZY209" s="38"/>
      <c r="ZZ209" s="38"/>
      <c r="AAA209" s="38"/>
      <c r="AAB209" s="38"/>
      <c r="AAC209" s="38"/>
      <c r="AAD209" s="38"/>
      <c r="AAE209" s="38"/>
      <c r="AAF209" s="38"/>
      <c r="AAG209" s="38"/>
      <c r="AAH209" s="38"/>
      <c r="AAI209" s="38"/>
      <c r="AAJ209" s="38"/>
      <c r="AAK209" s="38"/>
      <c r="AAL209" s="38"/>
      <c r="AAM209" s="38"/>
      <c r="AAN209" s="38"/>
      <c r="AAO209" s="38"/>
      <c r="AAP209" s="38"/>
      <c r="AAQ209" s="38"/>
      <c r="AAR209" s="38"/>
      <c r="AAS209" s="38"/>
      <c r="AAT209" s="38"/>
      <c r="AAU209" s="38"/>
      <c r="AAV209" s="38"/>
      <c r="AAW209" s="38"/>
      <c r="AAX209" s="38"/>
      <c r="AAY209" s="38"/>
      <c r="AAZ209" s="38"/>
      <c r="ABA209" s="38"/>
      <c r="ABB209" s="38"/>
      <c r="ABC209" s="38"/>
      <c r="ABD209" s="38"/>
      <c r="ABE209" s="38"/>
      <c r="ABF209" s="38"/>
      <c r="ABG209" s="38"/>
      <c r="ABH209" s="38"/>
      <c r="ABI209" s="38"/>
      <c r="ABJ209" s="38"/>
      <c r="ABK209" s="38"/>
      <c r="ABL209" s="38"/>
      <c r="ABM209" s="38"/>
      <c r="ABN209" s="38"/>
      <c r="ABO209" s="38"/>
      <c r="ABP209" s="38"/>
      <c r="ABQ209" s="38"/>
      <c r="ABR209" s="38"/>
      <c r="ABS209" s="38"/>
      <c r="ABT209" s="38"/>
      <c r="ABU209" s="38"/>
      <c r="ABV209" s="38"/>
      <c r="ABW209" s="38"/>
      <c r="ABX209" s="38"/>
      <c r="ABY209" s="38"/>
      <c r="ABZ209" s="38"/>
      <c r="ACA209" s="38"/>
      <c r="ACB209" s="38"/>
      <c r="ACC209" s="38"/>
      <c r="ACD209" s="38"/>
      <c r="ACE209" s="38"/>
      <c r="ACF209" s="38"/>
      <c r="ACG209" s="38"/>
      <c r="ACH209" s="38"/>
      <c r="ACI209" s="38"/>
      <c r="ACJ209" s="38"/>
      <c r="ACK209" s="38"/>
      <c r="ACL209" s="38"/>
      <c r="ACM209" s="38"/>
      <c r="ACN209" s="38"/>
      <c r="ACO209" s="38"/>
      <c r="ACP209" s="38"/>
      <c r="ACQ209" s="38"/>
      <c r="ACR209" s="38"/>
      <c r="ACS209" s="38"/>
      <c r="ACT209" s="38"/>
      <c r="ACU209" s="38"/>
      <c r="ACV209" s="38"/>
      <c r="ACW209" s="38"/>
      <c r="ACX209" s="38"/>
      <c r="ACY209" s="38"/>
      <c r="ACZ209" s="38"/>
      <c r="ADA209" s="38"/>
      <c r="ADB209" s="38"/>
      <c r="ADC209" s="38"/>
      <c r="ADD209" s="38"/>
      <c r="ADE209" s="38"/>
      <c r="ADF209" s="38"/>
      <c r="ADG209" s="38"/>
      <c r="ADH209" s="38"/>
      <c r="ADI209" s="38"/>
      <c r="ADJ209" s="38"/>
      <c r="ADK209" s="38"/>
      <c r="ADL209" s="38"/>
      <c r="ADM209" s="38"/>
      <c r="ADN209" s="38"/>
      <c r="ADO209" s="38"/>
      <c r="ADP209" s="38"/>
      <c r="ADQ209" s="38"/>
      <c r="ADR209" s="38"/>
      <c r="ADS209" s="38"/>
      <c r="ADT209" s="38"/>
      <c r="ADU209" s="38"/>
      <c r="ADV209" s="38"/>
      <c r="ADW209" s="38"/>
      <c r="ADX209" s="38"/>
      <c r="ADY209" s="38"/>
      <c r="ADZ209" s="38"/>
      <c r="AEA209" s="38"/>
      <c r="AEB209" s="38"/>
      <c r="AEC209" s="38"/>
      <c r="AED209" s="38"/>
      <c r="AEE209" s="38"/>
      <c r="AEF209" s="38"/>
      <c r="AEG209" s="38"/>
      <c r="AEH209" s="38"/>
      <c r="AEI209" s="38"/>
      <c r="AEJ209" s="38"/>
      <c r="AEK209" s="38"/>
      <c r="AEL209" s="38"/>
      <c r="AEM209" s="38"/>
      <c r="AEN209" s="38"/>
      <c r="AEO209" s="38"/>
      <c r="AEP209" s="38"/>
      <c r="AEQ209" s="38"/>
      <c r="AER209" s="38"/>
      <c r="AES209" s="38"/>
      <c r="AET209" s="38"/>
      <c r="AEU209" s="38"/>
      <c r="AEV209" s="38"/>
      <c r="AEW209" s="38"/>
      <c r="AEX209" s="38"/>
      <c r="AEY209" s="38"/>
      <c r="AEZ209" s="38"/>
      <c r="AFA209" s="38"/>
      <c r="AFB209" s="38"/>
      <c r="AFC209" s="38"/>
      <c r="AFD209" s="38"/>
      <c r="AFE209" s="38"/>
      <c r="AFF209" s="38"/>
      <c r="AFG209" s="38"/>
      <c r="AFH209" s="38"/>
      <c r="AFI209" s="38"/>
      <c r="AFJ209" s="38"/>
      <c r="AFK209" s="38"/>
      <c r="AFL209" s="38"/>
      <c r="AFM209" s="38"/>
      <c r="AFN209" s="38"/>
      <c r="AFO209" s="38"/>
      <c r="AFP209" s="38"/>
      <c r="AFQ209" s="38"/>
      <c r="AFR209" s="38"/>
      <c r="AFS209" s="38"/>
      <c r="AFT209" s="38"/>
      <c r="AFU209" s="38"/>
      <c r="AFV209" s="38"/>
      <c r="AFW209" s="38"/>
      <c r="AFX209" s="38"/>
      <c r="AFY209" s="38"/>
      <c r="AFZ209" s="38"/>
      <c r="AGA209" s="38"/>
      <c r="AGB209" s="38"/>
      <c r="AGC209" s="38"/>
      <c r="AGD209" s="38"/>
      <c r="AGE209" s="38"/>
      <c r="AGF209" s="38"/>
      <c r="AGG209" s="38"/>
      <c r="AGH209" s="38"/>
      <c r="AGI209" s="38"/>
      <c r="AGJ209" s="38"/>
      <c r="AGK209" s="38"/>
      <c r="AGL209" s="38"/>
      <c r="AGM209" s="38"/>
      <c r="AGN209" s="38"/>
      <c r="AGO209" s="38"/>
      <c r="AGP209" s="38"/>
      <c r="AGQ209" s="38"/>
      <c r="AGR209" s="38"/>
      <c r="AGS209" s="38"/>
      <c r="AGT209" s="38"/>
      <c r="AGU209" s="38"/>
      <c r="AGV209" s="38"/>
      <c r="AGW209" s="38"/>
      <c r="AGX209" s="38"/>
      <c r="AGY209" s="38"/>
      <c r="AGZ209" s="38"/>
      <c r="AHA209" s="38"/>
      <c r="AHB209" s="38"/>
      <c r="AHC209" s="38"/>
      <c r="AHD209" s="38"/>
      <c r="AHE209" s="38"/>
      <c r="AHF209" s="38"/>
      <c r="AHG209" s="38"/>
      <c r="AHH209" s="38"/>
      <c r="AHI209" s="38"/>
      <c r="AHJ209" s="38"/>
      <c r="AHK209" s="38"/>
      <c r="AHL209" s="38"/>
      <c r="AHM209" s="38"/>
      <c r="AHN209" s="38"/>
      <c r="AHO209" s="38"/>
      <c r="AHP209" s="38"/>
      <c r="AHQ209" s="38"/>
      <c r="AHR209" s="38"/>
      <c r="AHS209" s="38"/>
      <c r="AHT209" s="38"/>
      <c r="AHU209" s="38"/>
      <c r="AHV209" s="38"/>
      <c r="AHW209" s="38"/>
      <c r="AHX209" s="38"/>
      <c r="AHY209" s="38"/>
      <c r="AHZ209" s="38"/>
      <c r="AIA209" s="38"/>
      <c r="AIB209" s="38"/>
      <c r="AIC209" s="38"/>
      <c r="AID209" s="38"/>
      <c r="AIE209" s="38"/>
      <c r="AIF209" s="38"/>
      <c r="AIG209" s="38"/>
      <c r="AIH209" s="38"/>
      <c r="AII209" s="38"/>
      <c r="AIJ209" s="38"/>
      <c r="AIK209" s="38"/>
      <c r="AIL209" s="38"/>
      <c r="AIM209" s="38"/>
      <c r="AIN209" s="38"/>
      <c r="AIO209" s="38"/>
      <c r="AIP209" s="38"/>
      <c r="AIQ209" s="38"/>
      <c r="AIR209" s="38"/>
      <c r="AIS209" s="38"/>
      <c r="AIT209" s="38"/>
      <c r="AIU209" s="38"/>
      <c r="AIV209" s="38"/>
      <c r="AIW209" s="38"/>
      <c r="AIX209" s="38"/>
      <c r="AIY209" s="38"/>
      <c r="AIZ209" s="38"/>
      <c r="AJA209" s="38"/>
      <c r="AJB209" s="38"/>
      <c r="AJC209" s="38"/>
      <c r="AJD209" s="38"/>
      <c r="AJE209" s="38"/>
      <c r="AJF209" s="38"/>
      <c r="AJG209" s="38"/>
      <c r="AJH209" s="38"/>
      <c r="AJI209" s="38"/>
      <c r="AJJ209" s="38"/>
      <c r="AJK209" s="38"/>
      <c r="AJL209" s="38"/>
      <c r="AJM209" s="38"/>
      <c r="AJN209" s="38"/>
      <c r="AJO209" s="38"/>
      <c r="AJP209" s="38"/>
      <c r="AJQ209" s="38"/>
      <c r="AJR209" s="38"/>
      <c r="AJS209" s="38"/>
      <c r="AJT209" s="38"/>
      <c r="AJU209" s="38"/>
      <c r="AJV209" s="38"/>
      <c r="AJW209" s="38"/>
      <c r="AJX209" s="38"/>
      <c r="AJY209" s="38"/>
      <c r="AJZ209" s="38"/>
      <c r="AKA209" s="38"/>
      <c r="AKB209" s="38"/>
      <c r="AKC209" s="38"/>
      <c r="AKD209" s="38"/>
      <c r="AKE209" s="38"/>
      <c r="AKF209" s="38"/>
      <c r="AKG209" s="38"/>
      <c r="AKH209" s="38"/>
      <c r="AKI209" s="38"/>
      <c r="AKJ209" s="38"/>
      <c r="AKK209" s="38"/>
      <c r="AKL209" s="38"/>
      <c r="AKM209" s="38"/>
      <c r="AKN209" s="38"/>
      <c r="AKO209" s="38"/>
      <c r="AKP209" s="38"/>
      <c r="AKQ209" s="38"/>
      <c r="AKR209" s="38"/>
      <c r="AKS209" s="38"/>
      <c r="AKT209" s="38"/>
      <c r="AKU209" s="38"/>
      <c r="AKV209" s="38"/>
      <c r="AKW209" s="38"/>
      <c r="AKX209" s="38"/>
      <c r="AKY209" s="38"/>
      <c r="AKZ209" s="38"/>
      <c r="ALA209" s="38"/>
      <c r="ALB209" s="38"/>
      <c r="ALC209" s="38"/>
      <c r="ALD209" s="38"/>
      <c r="ALE209" s="38"/>
      <c r="ALF209" s="38"/>
      <c r="ALG209" s="38"/>
      <c r="ALH209" s="38"/>
      <c r="ALI209" s="38"/>
      <c r="ALJ209" s="38"/>
      <c r="ALK209" s="38"/>
      <c r="ALL209" s="38"/>
      <c r="ALM209" s="38"/>
      <c r="ALN209" s="38"/>
      <c r="ALO209" s="38"/>
      <c r="ALP209" s="38"/>
      <c r="ALQ209" s="38"/>
      <c r="ALR209" s="38"/>
      <c r="ALS209" s="38"/>
      <c r="ALT209" s="38"/>
      <c r="ALU209" s="38"/>
      <c r="ALV209" s="38"/>
      <c r="ALW209" s="38"/>
      <c r="ALX209" s="38"/>
      <c r="ALY209" s="38"/>
      <c r="ALZ209" s="38"/>
      <c r="AMA209" s="38"/>
      <c r="AMB209" s="38"/>
      <c r="AMC209" s="38"/>
      <c r="AMD209" s="38"/>
      <c r="AME209" s="38"/>
      <c r="AMF209" s="38"/>
      <c r="AMG209" s="38"/>
      <c r="AMH209" s="38"/>
      <c r="AMI209" s="38"/>
      <c r="AMJ209" s="38"/>
      <c r="AMK209" s="38"/>
      <c r="AML209" s="38"/>
      <c r="AMM209" s="38"/>
      <c r="AMN209" s="38"/>
      <c r="AMO209" s="38"/>
      <c r="AMP209" s="38"/>
      <c r="AMQ209" s="38"/>
      <c r="AMR209" s="38"/>
      <c r="AMS209" s="38"/>
      <c r="AMT209" s="38"/>
      <c r="AMU209" s="38"/>
      <c r="AMV209" s="38"/>
      <c r="AMW209" s="38"/>
      <c r="AMX209" s="38"/>
      <c r="AMY209" s="38"/>
      <c r="AMZ209" s="38"/>
      <c r="ANA209" s="38"/>
      <c r="ANB209" s="38"/>
      <c r="ANC209" s="38"/>
      <c r="AND209" s="38"/>
      <c r="ANE209" s="38"/>
      <c r="ANF209" s="38"/>
      <c r="ANG209" s="38"/>
      <c r="ANH209" s="38"/>
      <c r="ANI209" s="38"/>
      <c r="ANJ209" s="38"/>
      <c r="ANK209" s="38"/>
      <c r="ANL209" s="38"/>
      <c r="ANM209" s="38"/>
      <c r="ANN209" s="38"/>
      <c r="ANO209" s="38"/>
      <c r="ANP209" s="38"/>
      <c r="ANQ209" s="38"/>
      <c r="ANR209" s="38"/>
      <c r="ANS209" s="38"/>
      <c r="ANT209" s="38"/>
      <c r="ANU209" s="38"/>
      <c r="ANV209" s="38"/>
      <c r="ANW209" s="38"/>
      <c r="ANX209" s="38"/>
      <c r="ANY209" s="38"/>
      <c r="ANZ209" s="38"/>
      <c r="AOA209" s="38"/>
      <c r="AOB209" s="38"/>
      <c r="AOC209" s="38"/>
      <c r="AOD209" s="38"/>
      <c r="AOE209" s="38"/>
      <c r="AOF209" s="38"/>
      <c r="AOG209" s="38"/>
      <c r="AOH209" s="38"/>
      <c r="AOI209" s="38"/>
      <c r="AOJ209" s="38"/>
      <c r="AOK209" s="38"/>
      <c r="AOL209" s="38"/>
      <c r="AOM209" s="38"/>
      <c r="AON209" s="38"/>
      <c r="AOO209" s="38"/>
      <c r="AOP209" s="38"/>
      <c r="AOQ209" s="38"/>
      <c r="AOR209" s="38"/>
      <c r="AOS209" s="38"/>
      <c r="AOT209" s="38"/>
      <c r="AOU209" s="38"/>
      <c r="AOV209" s="38"/>
      <c r="AOW209" s="38"/>
      <c r="AOX209" s="38"/>
      <c r="AOY209" s="38"/>
      <c r="AOZ209" s="38"/>
      <c r="APA209" s="38"/>
      <c r="APB209" s="38"/>
      <c r="APC209" s="38"/>
      <c r="APD209" s="38"/>
      <c r="APE209" s="38"/>
      <c r="APF209" s="38"/>
      <c r="APG209" s="38"/>
      <c r="APH209" s="38"/>
      <c r="API209" s="38"/>
      <c r="APJ209" s="38"/>
      <c r="APK209" s="38"/>
      <c r="APL209" s="38"/>
      <c r="APM209" s="38"/>
      <c r="APN209" s="38"/>
      <c r="APO209" s="38"/>
      <c r="APP209" s="38"/>
      <c r="APQ209" s="38"/>
      <c r="APR209" s="38"/>
      <c r="APS209" s="38"/>
      <c r="APT209" s="38"/>
      <c r="APU209" s="38"/>
      <c r="APV209" s="38"/>
      <c r="APW209" s="38"/>
      <c r="APX209" s="38"/>
      <c r="APY209" s="38"/>
      <c r="APZ209" s="38"/>
      <c r="AQA209" s="38"/>
      <c r="AQB209" s="38"/>
      <c r="AQC209" s="38"/>
      <c r="AQD209" s="38"/>
      <c r="AQE209" s="38"/>
      <c r="AQF209" s="38"/>
      <c r="AQG209" s="38"/>
      <c r="AQH209" s="38"/>
      <c r="AQI209" s="38"/>
      <c r="AQJ209" s="38"/>
      <c r="AQK209" s="38"/>
      <c r="AQL209" s="38"/>
      <c r="AQM209" s="38"/>
      <c r="AQN209" s="38"/>
      <c r="AQO209" s="38"/>
      <c r="AQP209" s="38"/>
      <c r="AQQ209" s="38"/>
      <c r="AQR209" s="38"/>
      <c r="AQS209" s="38"/>
      <c r="AQT209" s="38"/>
      <c r="AQU209" s="38"/>
      <c r="AQV209" s="38"/>
      <c r="AQW209" s="38"/>
      <c r="AQX209" s="38"/>
      <c r="AQY209" s="38"/>
      <c r="AQZ209" s="38"/>
      <c r="ARA209" s="38"/>
      <c r="ARB209" s="38"/>
      <c r="ARC209" s="38"/>
      <c r="ARD209" s="38"/>
      <c r="ARE209" s="38"/>
      <c r="ARF209" s="38"/>
      <c r="ARG209" s="38"/>
      <c r="ARH209" s="38"/>
      <c r="ARI209" s="38"/>
      <c r="ARJ209" s="38"/>
      <c r="ARK209" s="38"/>
      <c r="ARL209" s="38"/>
      <c r="ARM209" s="38"/>
      <c r="ARN209" s="38"/>
      <c r="ARO209" s="38"/>
      <c r="ARP209" s="38"/>
      <c r="ARQ209" s="38"/>
      <c r="ARR209" s="38"/>
      <c r="ARS209" s="38"/>
      <c r="ART209" s="38"/>
      <c r="ARU209" s="38"/>
      <c r="ARV209" s="38"/>
      <c r="ARW209" s="38"/>
      <c r="ARX209" s="38"/>
      <c r="ARY209" s="38"/>
      <c r="ARZ209" s="38"/>
      <c r="ASA209" s="38"/>
      <c r="ASB209" s="38"/>
      <c r="ASC209" s="38"/>
      <c r="ASD209" s="38"/>
      <c r="ASE209" s="38"/>
      <c r="ASF209" s="38"/>
      <c r="ASG209" s="38"/>
      <c r="ASH209" s="38"/>
      <c r="ASI209" s="38"/>
      <c r="ASJ209" s="38"/>
      <c r="ASK209" s="38"/>
      <c r="ASL209" s="38"/>
      <c r="ASM209" s="38"/>
      <c r="ASN209" s="38"/>
      <c r="ASO209" s="38"/>
      <c r="ASP209" s="38"/>
      <c r="ASQ209" s="38"/>
      <c r="ASR209" s="38"/>
      <c r="ASS209" s="38"/>
      <c r="AST209" s="38"/>
      <c r="ASU209" s="38"/>
      <c r="ASV209" s="38"/>
      <c r="ASW209" s="38"/>
      <c r="ASX209" s="38"/>
      <c r="ASY209" s="38"/>
      <c r="ASZ209" s="38"/>
      <c r="ATA209" s="38"/>
      <c r="ATB209" s="38"/>
      <c r="ATC209" s="38"/>
      <c r="ATD209" s="38"/>
      <c r="ATE209" s="38"/>
      <c r="ATF209" s="38"/>
      <c r="ATG209" s="38"/>
      <c r="ATH209" s="38"/>
      <c r="ATI209" s="38"/>
      <c r="ATJ209" s="38"/>
      <c r="ATK209" s="38"/>
      <c r="ATL209" s="38"/>
      <c r="ATM209" s="38"/>
      <c r="ATN209" s="38"/>
      <c r="ATO209" s="38"/>
      <c r="ATP209" s="38"/>
      <c r="ATQ209" s="38"/>
      <c r="ATR209" s="38"/>
      <c r="ATS209" s="38"/>
      <c r="ATT209" s="38"/>
      <c r="ATU209" s="38"/>
      <c r="ATV209" s="38"/>
      <c r="ATW209" s="38"/>
      <c r="ATX209" s="38"/>
      <c r="ATY209" s="38"/>
      <c r="ATZ209" s="38"/>
      <c r="AUA209" s="38"/>
      <c r="AUB209" s="38"/>
      <c r="AUC209" s="38"/>
      <c r="AUD209" s="38"/>
      <c r="AUE209" s="38"/>
      <c r="AUF209" s="38"/>
      <c r="AUG209" s="38"/>
      <c r="AUH209" s="38"/>
      <c r="AUI209" s="38"/>
      <c r="AUJ209" s="38"/>
      <c r="AUK209" s="38"/>
      <c r="AUL209" s="38"/>
      <c r="AUM209" s="38"/>
      <c r="AUN209" s="38"/>
      <c r="AUO209" s="38"/>
      <c r="AUP209" s="38"/>
      <c r="AUQ209" s="38"/>
      <c r="AUR209" s="38"/>
      <c r="AUS209" s="38"/>
      <c r="AUT209" s="38"/>
      <c r="AUU209" s="38"/>
      <c r="AUV209" s="38"/>
      <c r="AUW209" s="38"/>
      <c r="AUX209" s="38"/>
      <c r="AUY209" s="38"/>
      <c r="AUZ209" s="38"/>
      <c r="AVA209" s="38"/>
      <c r="AVB209" s="38"/>
      <c r="AVC209" s="38"/>
      <c r="AVD209" s="38"/>
      <c r="AVE209" s="38"/>
      <c r="AVF209" s="38"/>
      <c r="AVG209" s="38"/>
      <c r="AVH209" s="38"/>
      <c r="AVI209" s="38"/>
      <c r="AVJ209" s="38"/>
      <c r="AVK209" s="38"/>
      <c r="AVL209" s="38"/>
      <c r="AVM209" s="38"/>
      <c r="AVN209" s="38"/>
      <c r="AVO209" s="38"/>
      <c r="AVP209" s="38"/>
      <c r="AVQ209" s="38"/>
      <c r="AVR209" s="38"/>
      <c r="AVS209" s="38"/>
      <c r="AVT209" s="38"/>
      <c r="AVU209" s="38"/>
      <c r="AVV209" s="38"/>
      <c r="AVW209" s="38"/>
      <c r="AVX209" s="38"/>
      <c r="AVY209" s="38"/>
      <c r="AVZ209" s="38"/>
      <c r="AWA209" s="38"/>
      <c r="AWB209" s="38"/>
      <c r="AWC209" s="38"/>
      <c r="AWD209" s="38"/>
      <c r="AWE209" s="38"/>
      <c r="AWF209" s="38"/>
      <c r="AWG209" s="38"/>
      <c r="AWH209" s="38"/>
      <c r="AWI209" s="38"/>
      <c r="AWJ209" s="38"/>
      <c r="AWK209" s="38"/>
      <c r="AWL209" s="38"/>
      <c r="AWM209" s="38"/>
      <c r="AWN209" s="38"/>
      <c r="AWO209" s="38"/>
      <c r="AWP209" s="38"/>
      <c r="AWQ209" s="38"/>
      <c r="AWR209" s="38"/>
      <c r="AWS209" s="38"/>
      <c r="AWT209" s="38"/>
      <c r="AWU209" s="38"/>
      <c r="AWV209" s="38"/>
      <c r="AWW209" s="38"/>
      <c r="AWX209" s="38"/>
      <c r="AWY209" s="38"/>
      <c r="AWZ209" s="38"/>
      <c r="AXA209" s="38"/>
      <c r="AXB209" s="38"/>
      <c r="AXC209" s="38"/>
      <c r="AXD209" s="38"/>
      <c r="AXE209" s="38"/>
      <c r="AXF209" s="38"/>
      <c r="AXG209" s="38"/>
      <c r="AXH209" s="38"/>
      <c r="AXI209" s="38"/>
      <c r="AXJ209" s="38"/>
      <c r="AXK209" s="38"/>
      <c r="AXL209" s="38"/>
      <c r="AXM209" s="38"/>
      <c r="AXN209" s="38"/>
      <c r="AXO209" s="38"/>
      <c r="AXP209" s="38"/>
      <c r="AXQ209" s="38"/>
      <c r="AXR209" s="38"/>
      <c r="AXS209" s="38"/>
      <c r="AXT209" s="38"/>
      <c r="AXU209" s="38"/>
      <c r="AXV209" s="38"/>
      <c r="AXW209" s="38"/>
      <c r="AXX209" s="38"/>
      <c r="AXY209" s="38"/>
      <c r="AXZ209" s="38"/>
      <c r="AYA209" s="38"/>
      <c r="AYB209" s="38"/>
      <c r="AYC209" s="38"/>
      <c r="AYD209" s="38"/>
      <c r="AYE209" s="38"/>
      <c r="AYF209" s="38"/>
      <c r="AYG209" s="38"/>
      <c r="AYH209" s="38"/>
      <c r="AYI209" s="38"/>
      <c r="AYJ209" s="38"/>
      <c r="AYK209" s="38"/>
      <c r="AYL209" s="38"/>
      <c r="AYM209" s="38"/>
      <c r="AYN209" s="38"/>
      <c r="AYO209" s="38"/>
      <c r="AYP209" s="38"/>
      <c r="AYQ209" s="38"/>
      <c r="AYR209" s="38"/>
      <c r="AYS209" s="38"/>
      <c r="AYT209" s="38"/>
      <c r="AYU209" s="38"/>
      <c r="AYV209" s="38"/>
      <c r="AYW209" s="38"/>
      <c r="AYX209" s="38"/>
      <c r="AYY209" s="38"/>
      <c r="AYZ209" s="38"/>
      <c r="AZA209" s="38"/>
      <c r="AZB209" s="38"/>
      <c r="AZC209" s="38"/>
      <c r="AZD209" s="38"/>
      <c r="AZE209" s="38"/>
      <c r="AZF209" s="38"/>
      <c r="AZG209" s="38"/>
      <c r="AZH209" s="38"/>
      <c r="AZI209" s="38"/>
      <c r="AZJ209" s="38"/>
      <c r="AZK209" s="38"/>
      <c r="AZL209" s="38"/>
      <c r="AZM209" s="38"/>
      <c r="AZN209" s="38"/>
      <c r="AZO209" s="38"/>
      <c r="AZP209" s="38"/>
      <c r="AZQ209" s="38"/>
      <c r="AZR209" s="38"/>
      <c r="AZS209" s="38"/>
      <c r="AZT209" s="38"/>
      <c r="AZU209" s="38"/>
      <c r="AZV209" s="38"/>
      <c r="AZW209" s="38"/>
      <c r="AZX209" s="38"/>
      <c r="AZY209" s="38"/>
      <c r="AZZ209" s="38"/>
      <c r="BAA209" s="38"/>
      <c r="BAB209" s="38"/>
      <c r="BAC209" s="38"/>
      <c r="BAD209" s="38"/>
      <c r="BAE209" s="38"/>
      <c r="BAF209" s="38"/>
      <c r="BAG209" s="38"/>
      <c r="BAH209" s="38"/>
      <c r="BAI209" s="38"/>
      <c r="BAJ209" s="38"/>
      <c r="BAK209" s="38"/>
      <c r="BAL209" s="38"/>
      <c r="BAM209" s="38"/>
      <c r="BAN209" s="38"/>
      <c r="BAO209" s="38"/>
      <c r="BAP209" s="38"/>
      <c r="BAQ209" s="38"/>
      <c r="BAR209" s="38"/>
      <c r="BAS209" s="38"/>
      <c r="BAT209" s="38"/>
      <c r="BAU209" s="38"/>
      <c r="BAV209" s="38"/>
      <c r="BAW209" s="38"/>
      <c r="BAX209" s="38"/>
      <c r="BAY209" s="38"/>
      <c r="BAZ209" s="38"/>
      <c r="BBA209" s="38"/>
      <c r="BBB209" s="38"/>
      <c r="BBC209" s="38"/>
      <c r="BBD209" s="38"/>
      <c r="BBE209" s="38"/>
      <c r="BBF209" s="38"/>
      <c r="BBG209" s="38"/>
      <c r="BBH209" s="38"/>
      <c r="BBI209" s="38"/>
      <c r="BBJ209" s="38"/>
      <c r="BBK209" s="38"/>
      <c r="BBL209" s="38"/>
      <c r="BBM209" s="38"/>
      <c r="BBN209" s="38"/>
      <c r="BBO209" s="38"/>
      <c r="BBP209" s="38"/>
      <c r="BBQ209" s="38"/>
      <c r="BBR209" s="38"/>
      <c r="BBS209" s="38"/>
      <c r="BBT209" s="38"/>
      <c r="BBU209" s="38"/>
      <c r="BBV209" s="38"/>
      <c r="BBW209" s="38"/>
      <c r="BBX209" s="38"/>
      <c r="BBY209" s="38"/>
      <c r="BBZ209" s="38"/>
      <c r="BCA209" s="38"/>
      <c r="BCB209" s="38"/>
      <c r="BCC209" s="38"/>
      <c r="BCD209" s="38"/>
      <c r="BCE209" s="38"/>
      <c r="BCF209" s="38"/>
      <c r="BCG209" s="38"/>
      <c r="BCH209" s="38"/>
      <c r="BCI209" s="38"/>
      <c r="BCJ209" s="38"/>
      <c r="BCK209" s="38"/>
      <c r="BCL209" s="38"/>
      <c r="BCM209" s="38"/>
      <c r="BCN209" s="38"/>
      <c r="BCO209" s="38"/>
      <c r="BCP209" s="38"/>
      <c r="BCQ209" s="38"/>
      <c r="BCR209" s="38"/>
      <c r="BCS209" s="38"/>
      <c r="BCT209" s="38"/>
      <c r="BCU209" s="38"/>
      <c r="BCV209" s="38"/>
      <c r="BCW209" s="38"/>
      <c r="BCX209" s="38"/>
      <c r="BCY209" s="38"/>
      <c r="BCZ209" s="38"/>
      <c r="BDA209" s="38"/>
      <c r="BDB209" s="38"/>
      <c r="BDC209" s="38"/>
      <c r="BDD209" s="38"/>
      <c r="BDE209" s="38"/>
      <c r="BDF209" s="38"/>
      <c r="BDG209" s="38"/>
      <c r="BDH209" s="38"/>
      <c r="BDI209" s="38"/>
      <c r="BDJ209" s="38"/>
      <c r="BDK209" s="38"/>
      <c r="BDL209" s="38"/>
      <c r="BDM209" s="38"/>
      <c r="BDN209" s="38"/>
      <c r="BDO209" s="38"/>
      <c r="BDP209" s="38"/>
      <c r="BDQ209" s="38"/>
      <c r="BDR209" s="38"/>
      <c r="BDS209" s="38"/>
      <c r="BDT209" s="38"/>
      <c r="BDU209" s="38"/>
      <c r="BDV209" s="38"/>
      <c r="BDW209" s="38"/>
      <c r="BDX209" s="38"/>
      <c r="BDY209" s="38"/>
      <c r="BDZ209" s="38"/>
      <c r="BEA209" s="38"/>
      <c r="BEB209" s="38"/>
      <c r="BEC209" s="38"/>
      <c r="BED209" s="38"/>
      <c r="BEE209" s="38"/>
      <c r="BEF209" s="38"/>
      <c r="BEG209" s="38"/>
      <c r="BEH209" s="38"/>
      <c r="BEI209" s="38"/>
      <c r="BEJ209" s="38"/>
      <c r="BEK209" s="38"/>
      <c r="BEL209" s="38"/>
      <c r="BEM209" s="38"/>
      <c r="BEN209" s="38"/>
      <c r="BEO209" s="38"/>
      <c r="BEP209" s="38"/>
      <c r="BEQ209" s="38"/>
      <c r="BER209" s="38"/>
      <c r="BES209" s="38"/>
      <c r="BET209" s="38"/>
      <c r="BEU209" s="38"/>
      <c r="BEV209" s="38"/>
      <c r="BEW209" s="38"/>
      <c r="BEX209" s="38"/>
      <c r="BEY209" s="38"/>
      <c r="BEZ209" s="38"/>
      <c r="BFA209" s="38"/>
      <c r="BFB209" s="38"/>
      <c r="BFC209" s="38"/>
      <c r="BFD209" s="38"/>
      <c r="BFE209" s="38"/>
      <c r="BFF209" s="38"/>
      <c r="BFG209" s="38"/>
      <c r="BFH209" s="38"/>
      <c r="BFI209" s="38"/>
      <c r="BFJ209" s="38"/>
      <c r="BFK209" s="38"/>
      <c r="BFL209" s="38"/>
      <c r="BFM209" s="38"/>
      <c r="BFN209" s="38"/>
      <c r="BFO209" s="38"/>
      <c r="BFP209" s="38"/>
      <c r="BFQ209" s="38"/>
      <c r="BFR209" s="38"/>
      <c r="BFS209" s="38"/>
      <c r="BFT209" s="38"/>
      <c r="BFU209" s="38"/>
      <c r="BFV209" s="38"/>
      <c r="BFW209" s="38"/>
      <c r="BFX209" s="38"/>
      <c r="BFY209" s="38"/>
      <c r="BFZ209" s="38"/>
      <c r="BGA209" s="38"/>
      <c r="BGB209" s="38"/>
      <c r="BGC209" s="38"/>
      <c r="BGD209" s="38"/>
      <c r="BGE209" s="38"/>
      <c r="BGF209" s="38"/>
      <c r="BGG209" s="38"/>
      <c r="BGH209" s="38"/>
      <c r="BGI209" s="38"/>
      <c r="BGJ209" s="38"/>
      <c r="BGK209" s="38"/>
      <c r="BGL209" s="38"/>
      <c r="BGM209" s="38"/>
      <c r="BGN209" s="38"/>
      <c r="BGO209" s="38"/>
      <c r="BGP209" s="38"/>
      <c r="BGQ209" s="38"/>
      <c r="BGR209" s="38"/>
      <c r="BGS209" s="38"/>
      <c r="BGT209" s="38"/>
      <c r="BGU209" s="38"/>
      <c r="BGV209" s="38"/>
      <c r="BGW209" s="38"/>
      <c r="BGX209" s="38"/>
      <c r="BGY209" s="38"/>
      <c r="BGZ209" s="38"/>
      <c r="BHA209" s="38"/>
      <c r="BHB209" s="38"/>
      <c r="BHC209" s="38"/>
      <c r="BHD209" s="38"/>
      <c r="BHE209" s="38"/>
      <c r="BHF209" s="38"/>
      <c r="BHG209" s="38"/>
      <c r="BHH209" s="38"/>
      <c r="BHI209" s="38"/>
      <c r="BHJ209" s="38"/>
      <c r="BHK209" s="38"/>
      <c r="BHL209" s="38"/>
      <c r="BHM209" s="38"/>
      <c r="BHN209" s="38"/>
      <c r="BHO209" s="38"/>
      <c r="BHP209" s="38"/>
      <c r="BHQ209" s="38"/>
      <c r="BHR209" s="38"/>
      <c r="BHS209" s="38"/>
      <c r="BHT209" s="38"/>
      <c r="BHU209" s="38"/>
      <c r="BHV209" s="38"/>
      <c r="BHW209" s="38"/>
      <c r="BHX209" s="38"/>
      <c r="BHY209" s="38"/>
      <c r="BHZ209" s="38"/>
      <c r="BIA209" s="38"/>
      <c r="BIB209" s="38"/>
      <c r="BIC209" s="38"/>
      <c r="BID209" s="38"/>
      <c r="BIE209" s="38"/>
      <c r="BIF209" s="38"/>
      <c r="BIG209" s="38"/>
      <c r="BIH209" s="38"/>
      <c r="BII209" s="38"/>
      <c r="BIJ209" s="38"/>
      <c r="BIK209" s="38"/>
      <c r="BIL209" s="38"/>
      <c r="BIM209" s="38"/>
      <c r="BIN209" s="38"/>
      <c r="BIO209" s="38"/>
      <c r="BIP209" s="38"/>
      <c r="BIQ209" s="38"/>
      <c r="BIR209" s="38"/>
      <c r="BIS209" s="38"/>
      <c r="BIT209" s="38"/>
      <c r="BIU209" s="38"/>
      <c r="BIV209" s="38"/>
      <c r="BIW209" s="38"/>
      <c r="BIX209" s="38"/>
      <c r="BIY209" s="38"/>
      <c r="BIZ209" s="38"/>
      <c r="BJA209" s="38"/>
      <c r="BJB209" s="38"/>
      <c r="BJC209" s="38"/>
      <c r="BJD209" s="38"/>
      <c r="BJE209" s="38"/>
      <c r="BJF209" s="38"/>
      <c r="BJG209" s="38"/>
      <c r="BJH209" s="38"/>
      <c r="BJI209" s="38"/>
      <c r="BJJ209" s="38"/>
      <c r="BJK209" s="38"/>
      <c r="BJL209" s="38"/>
      <c r="BJM209" s="38"/>
      <c r="BJN209" s="38"/>
      <c r="BJO209" s="38"/>
      <c r="BJP209" s="38"/>
      <c r="BJQ209" s="38"/>
      <c r="BJR209" s="38"/>
      <c r="BJS209" s="38"/>
      <c r="BJT209" s="38"/>
      <c r="BJU209" s="38"/>
      <c r="BJV209" s="38"/>
      <c r="BJW209" s="38"/>
      <c r="BJX209" s="38"/>
      <c r="BJY209" s="38"/>
      <c r="BJZ209" s="38"/>
      <c r="BKA209" s="38"/>
      <c r="BKB209" s="38"/>
      <c r="BKC209" s="38"/>
      <c r="BKD209" s="38"/>
      <c r="BKE209" s="38"/>
      <c r="BKF209" s="38"/>
      <c r="BKG209" s="38"/>
      <c r="BKH209" s="38"/>
      <c r="BKI209" s="38"/>
      <c r="BKJ209" s="38"/>
      <c r="BKK209" s="38"/>
      <c r="BKL209" s="38"/>
      <c r="BKM209" s="38"/>
      <c r="BKN209" s="38"/>
      <c r="BKO209" s="38"/>
      <c r="BKP209" s="38"/>
      <c r="BKQ209" s="38"/>
      <c r="BKR209" s="38"/>
      <c r="BKS209" s="38"/>
      <c r="BKT209" s="38"/>
      <c r="BKU209" s="38"/>
      <c r="BKV209" s="38"/>
      <c r="BKW209" s="38"/>
      <c r="BKX209" s="38"/>
      <c r="BKY209" s="38"/>
      <c r="BKZ209" s="38"/>
      <c r="BLA209" s="38"/>
      <c r="BLB209" s="38"/>
      <c r="BLC209" s="38"/>
      <c r="BLD209" s="38"/>
      <c r="BLE209" s="38"/>
      <c r="BLF209" s="38"/>
      <c r="BLG209" s="38"/>
      <c r="BLH209" s="38"/>
      <c r="BLI209" s="38"/>
      <c r="BLJ209" s="38"/>
      <c r="BLK209" s="38"/>
      <c r="BLL209" s="38"/>
      <c r="BLM209" s="38"/>
      <c r="BLN209" s="38"/>
      <c r="BLO209" s="38"/>
      <c r="BLP209" s="38"/>
      <c r="BLQ209" s="38"/>
      <c r="BLR209" s="38"/>
      <c r="BLS209" s="38"/>
      <c r="BLT209" s="38"/>
      <c r="BLU209" s="38"/>
      <c r="BLV209" s="38"/>
      <c r="BLW209" s="38"/>
      <c r="BLX209" s="38"/>
      <c r="BLY209" s="38"/>
      <c r="BLZ209" s="38"/>
      <c r="BMA209" s="38"/>
      <c r="BMB209" s="38"/>
      <c r="BMC209" s="38"/>
      <c r="BMD209" s="38"/>
      <c r="BME209" s="38"/>
      <c r="BMF209" s="38"/>
      <c r="BMG209" s="38"/>
      <c r="BMH209" s="38"/>
      <c r="BMI209" s="38"/>
      <c r="BMJ209" s="38"/>
      <c r="BMK209" s="38"/>
      <c r="BML209" s="38"/>
      <c r="BMM209" s="38"/>
      <c r="BMN209" s="38"/>
      <c r="BMO209" s="38"/>
      <c r="BMP209" s="38"/>
      <c r="BMQ209" s="38"/>
      <c r="BMR209" s="38"/>
      <c r="BMS209" s="38"/>
      <c r="BMT209" s="38"/>
      <c r="BMU209" s="38"/>
      <c r="BMV209" s="38"/>
      <c r="BMW209" s="38"/>
      <c r="BMX209" s="38"/>
      <c r="BMY209" s="38"/>
      <c r="BMZ209" s="38"/>
      <c r="BNA209" s="38"/>
      <c r="BNB209" s="38"/>
      <c r="BNC209" s="38"/>
      <c r="BND209" s="38"/>
      <c r="BNE209" s="38"/>
      <c r="BNF209" s="38"/>
      <c r="BNG209" s="38"/>
      <c r="BNH209" s="38"/>
      <c r="BNI209" s="38"/>
      <c r="BNJ209" s="38"/>
      <c r="BNK209" s="38"/>
      <c r="BNL209" s="38"/>
      <c r="BNM209" s="38"/>
      <c r="BNN209" s="38"/>
      <c r="BNO209" s="38"/>
      <c r="BNP209" s="38"/>
      <c r="BNQ209" s="38"/>
      <c r="BNR209" s="38"/>
      <c r="BNS209" s="38"/>
      <c r="BNT209" s="38"/>
      <c r="BNU209" s="38"/>
      <c r="BNV209" s="38"/>
      <c r="BNW209" s="38"/>
      <c r="BNX209" s="38"/>
      <c r="BNY209" s="38"/>
      <c r="BNZ209" s="38"/>
      <c r="BOA209" s="38"/>
      <c r="BOB209" s="38"/>
      <c r="BOC209" s="38"/>
      <c r="BOD209" s="38"/>
      <c r="BOE209" s="38"/>
      <c r="BOF209" s="38"/>
      <c r="BOG209" s="38"/>
      <c r="BOH209" s="38"/>
      <c r="BOI209" s="38"/>
      <c r="BOJ209" s="38"/>
      <c r="BOK209" s="38"/>
      <c r="BOL209" s="38"/>
      <c r="BOM209" s="38"/>
      <c r="BON209" s="38"/>
      <c r="BOO209" s="38"/>
      <c r="BOP209" s="38"/>
      <c r="BOQ209" s="38"/>
      <c r="BOR209" s="38"/>
      <c r="BOS209" s="38"/>
      <c r="BOT209" s="38"/>
      <c r="BOU209" s="38"/>
      <c r="BOV209" s="38"/>
      <c r="BOW209" s="38"/>
      <c r="BOX209" s="38"/>
      <c r="BOY209" s="38"/>
      <c r="BOZ209" s="38"/>
      <c r="BPA209" s="38"/>
      <c r="BPB209" s="38"/>
      <c r="BPC209" s="38"/>
      <c r="BPD209" s="38"/>
      <c r="BPE209" s="38"/>
      <c r="BPF209" s="38"/>
      <c r="BPG209" s="38"/>
      <c r="BPH209" s="38"/>
      <c r="BPI209" s="38"/>
      <c r="BPJ209" s="38"/>
      <c r="BPK209" s="38"/>
      <c r="BPL209" s="38"/>
      <c r="BPM209" s="38"/>
      <c r="BPN209" s="38"/>
      <c r="BPO209" s="38"/>
      <c r="BPP209" s="38"/>
      <c r="BPQ209" s="38"/>
      <c r="BPR209" s="38"/>
      <c r="BPS209" s="38"/>
      <c r="BPT209" s="38"/>
      <c r="BPU209" s="38"/>
      <c r="BPV209" s="38"/>
      <c r="BPW209" s="38"/>
      <c r="BPX209" s="38"/>
      <c r="BPY209" s="38"/>
      <c r="BPZ209" s="38"/>
      <c r="BQA209" s="38"/>
      <c r="BQB209" s="38"/>
      <c r="BQC209" s="38"/>
      <c r="BQD209" s="38"/>
      <c r="BQE209" s="38"/>
      <c r="BQF209" s="38"/>
      <c r="BQG209" s="38"/>
      <c r="BQH209" s="38"/>
      <c r="BQI209" s="38"/>
      <c r="BQJ209" s="38"/>
      <c r="BQK209" s="38"/>
      <c r="BQL209" s="38"/>
      <c r="BQM209" s="38"/>
      <c r="BQN209" s="38"/>
      <c r="BQO209" s="38"/>
      <c r="BQP209" s="38"/>
      <c r="BQQ209" s="38"/>
      <c r="BQR209" s="38"/>
      <c r="BQS209" s="38"/>
      <c r="BQT209" s="38"/>
      <c r="BQU209" s="38"/>
      <c r="BQV209" s="38"/>
      <c r="BQW209" s="38"/>
      <c r="BQX209" s="38"/>
      <c r="BQY209" s="38"/>
      <c r="BQZ209" s="38"/>
      <c r="BRA209" s="38"/>
      <c r="BRB209" s="38"/>
      <c r="BRC209" s="38"/>
      <c r="BRD209" s="38"/>
      <c r="BRE209" s="38"/>
      <c r="BRF209" s="38"/>
      <c r="BRG209" s="38"/>
      <c r="BRH209" s="38"/>
      <c r="BRI209" s="38"/>
      <c r="BRJ209" s="38"/>
      <c r="BRK209" s="38"/>
      <c r="BRL209" s="38"/>
      <c r="BRM209" s="38"/>
      <c r="BRN209" s="38"/>
      <c r="BRO209" s="38"/>
      <c r="BRP209" s="38"/>
      <c r="BRQ209" s="38"/>
      <c r="BRR209" s="38"/>
      <c r="BRS209" s="38"/>
      <c r="BRT209" s="38"/>
      <c r="BRU209" s="38"/>
      <c r="BRV209" s="38"/>
      <c r="BRW209" s="38"/>
      <c r="BRX209" s="38"/>
      <c r="BRY209" s="38"/>
      <c r="BRZ209" s="38"/>
      <c r="BSA209" s="38"/>
      <c r="BSB209" s="38"/>
      <c r="BSC209" s="38"/>
      <c r="BSD209" s="38"/>
      <c r="BSE209" s="38"/>
      <c r="BSF209" s="38"/>
      <c r="BSG209" s="38"/>
      <c r="BSH209" s="38"/>
      <c r="BSI209" s="38"/>
      <c r="BSJ209" s="38"/>
      <c r="BSK209" s="38"/>
      <c r="BSL209" s="38"/>
      <c r="BSM209" s="38"/>
      <c r="BSN209" s="38"/>
      <c r="BSO209" s="38"/>
      <c r="BSP209" s="38"/>
      <c r="BSQ209" s="38"/>
      <c r="BSR209" s="38"/>
      <c r="BSS209" s="38"/>
      <c r="BST209" s="38"/>
      <c r="BSU209" s="38"/>
      <c r="BSV209" s="38"/>
      <c r="BSW209" s="38"/>
      <c r="BSX209" s="38"/>
      <c r="BSY209" s="38"/>
      <c r="BSZ209" s="38"/>
      <c r="BTA209" s="38"/>
      <c r="BTB209" s="38"/>
      <c r="BTC209" s="38"/>
      <c r="BTD209" s="38"/>
      <c r="BTE209" s="38"/>
      <c r="BTF209" s="38"/>
      <c r="BTG209" s="38"/>
      <c r="BTH209" s="38"/>
      <c r="BTI209" s="38"/>
      <c r="BTJ209" s="38"/>
      <c r="BTK209" s="38"/>
      <c r="BTL209" s="38"/>
      <c r="BTM209" s="38"/>
      <c r="BTN209" s="38"/>
      <c r="BTO209" s="38"/>
      <c r="BTP209" s="38"/>
      <c r="BTQ209" s="38"/>
      <c r="BTR209" s="38"/>
      <c r="BTS209" s="38"/>
      <c r="BTT209" s="38"/>
      <c r="BTU209" s="38"/>
      <c r="BTV209" s="38"/>
      <c r="BTW209" s="38"/>
      <c r="BTX209" s="38"/>
      <c r="BTY209" s="38"/>
      <c r="BTZ209" s="38"/>
      <c r="BUA209" s="38"/>
      <c r="BUB209" s="38"/>
      <c r="BUC209" s="38"/>
      <c r="BUD209" s="38"/>
      <c r="BUE209" s="38"/>
      <c r="BUF209" s="38"/>
      <c r="BUG209" s="38"/>
      <c r="BUH209" s="38"/>
      <c r="BUI209" s="38"/>
      <c r="BUJ209" s="38"/>
      <c r="BUK209" s="38"/>
      <c r="BUL209" s="38"/>
      <c r="BUM209" s="38"/>
      <c r="BUN209" s="38"/>
      <c r="BUO209" s="38"/>
      <c r="BUP209" s="38"/>
      <c r="BUQ209" s="38"/>
      <c r="BUR209" s="38"/>
      <c r="BUS209" s="38"/>
      <c r="BUT209" s="38"/>
      <c r="BUU209" s="38"/>
      <c r="BUV209" s="38"/>
      <c r="BUW209" s="38"/>
      <c r="BUX209" s="38"/>
      <c r="BUY209" s="38"/>
      <c r="BUZ209" s="38"/>
      <c r="BVA209" s="38"/>
      <c r="BVB209" s="38"/>
      <c r="BVC209" s="38"/>
      <c r="BVD209" s="38"/>
      <c r="BVE209" s="38"/>
      <c r="BVF209" s="38"/>
      <c r="BVG209" s="38"/>
      <c r="BVH209" s="38"/>
      <c r="BVI209" s="38"/>
      <c r="BVJ209" s="38"/>
      <c r="BVK209" s="38"/>
      <c r="BVL209" s="38"/>
      <c r="BVM209" s="38"/>
      <c r="BVN209" s="38"/>
      <c r="BVO209" s="38"/>
      <c r="BVP209" s="38"/>
      <c r="BVQ209" s="38"/>
      <c r="BVR209" s="38"/>
      <c r="BVS209" s="38"/>
      <c r="BVT209" s="38"/>
      <c r="BVU209" s="38"/>
      <c r="BVV209" s="38"/>
      <c r="BVW209" s="38"/>
      <c r="BVX209" s="38"/>
      <c r="BVY209" s="38"/>
      <c r="BVZ209" s="38"/>
      <c r="BWA209" s="38"/>
      <c r="BWB209" s="38"/>
      <c r="BWC209" s="38"/>
      <c r="BWD209" s="38"/>
      <c r="BWE209" s="38"/>
      <c r="BWF209" s="38"/>
      <c r="BWG209" s="38"/>
      <c r="BWH209" s="38"/>
      <c r="BWI209" s="38"/>
      <c r="BWJ209" s="38"/>
      <c r="BWK209" s="38"/>
      <c r="BWL209" s="38"/>
      <c r="BWM209" s="38"/>
      <c r="BWN209" s="38"/>
      <c r="BWO209" s="38"/>
      <c r="BWP209" s="38"/>
      <c r="BWQ209" s="38"/>
      <c r="BWR209" s="38"/>
      <c r="BWS209" s="38"/>
      <c r="BWT209" s="38"/>
      <c r="BWU209" s="38"/>
      <c r="BWV209" s="38"/>
      <c r="BWW209" s="38"/>
      <c r="BWX209" s="38"/>
      <c r="BWY209" s="38"/>
      <c r="BWZ209" s="38"/>
      <c r="BXA209" s="38"/>
      <c r="BXB209" s="38"/>
      <c r="BXC209" s="38"/>
      <c r="BXD209" s="38"/>
      <c r="BXE209" s="38"/>
      <c r="BXF209" s="38"/>
      <c r="BXG209" s="38"/>
      <c r="BXH209" s="38"/>
      <c r="BXI209" s="38"/>
      <c r="BXJ209" s="38"/>
      <c r="BXK209" s="38"/>
      <c r="BXL209" s="38"/>
      <c r="BXM209" s="38"/>
      <c r="BXN209" s="38"/>
      <c r="BXO209" s="38"/>
      <c r="BXP209" s="38"/>
      <c r="BXQ209" s="38"/>
      <c r="BXR209" s="38"/>
      <c r="BXS209" s="38"/>
      <c r="BXT209" s="38"/>
      <c r="BXU209" s="38"/>
      <c r="BXV209" s="38"/>
      <c r="BXW209" s="38"/>
      <c r="BXX209" s="38"/>
      <c r="BXY209" s="38"/>
      <c r="BXZ209" s="38"/>
      <c r="BYA209" s="38"/>
      <c r="BYB209" s="38"/>
      <c r="BYC209" s="38"/>
      <c r="BYD209" s="38"/>
      <c r="BYE209" s="38"/>
      <c r="BYF209" s="38"/>
      <c r="BYG209" s="38"/>
      <c r="BYH209" s="38"/>
      <c r="BYI209" s="38"/>
      <c r="BYJ209" s="38"/>
      <c r="BYK209" s="38"/>
      <c r="BYL209" s="38"/>
      <c r="BYM209" s="38"/>
      <c r="BYN209" s="38"/>
      <c r="BYO209" s="38"/>
      <c r="BYP209" s="38"/>
      <c r="BYQ209" s="38"/>
      <c r="BYR209" s="38"/>
      <c r="BYS209" s="38"/>
      <c r="BYT209" s="38"/>
      <c r="BYU209" s="38"/>
      <c r="BYV209" s="38"/>
      <c r="BYW209" s="38"/>
      <c r="BYX209" s="38"/>
      <c r="BYY209" s="38"/>
      <c r="BYZ209" s="38"/>
      <c r="BZA209" s="38"/>
      <c r="BZB209" s="38"/>
      <c r="BZC209" s="38"/>
      <c r="BZD209" s="38"/>
      <c r="BZE209" s="38"/>
      <c r="BZF209" s="38"/>
      <c r="BZG209" s="38"/>
      <c r="BZH209" s="38"/>
      <c r="BZI209" s="38"/>
      <c r="BZJ209" s="38"/>
      <c r="BZK209" s="38"/>
      <c r="BZL209" s="38"/>
      <c r="BZM209" s="38"/>
      <c r="BZN209" s="38"/>
      <c r="BZO209" s="38"/>
      <c r="BZP209" s="38"/>
      <c r="BZQ209" s="38"/>
      <c r="BZR209" s="38"/>
      <c r="BZS209" s="38"/>
      <c r="BZT209" s="38"/>
      <c r="BZU209" s="38"/>
      <c r="BZV209" s="38"/>
      <c r="BZW209" s="38"/>
      <c r="BZX209" s="38"/>
      <c r="BZY209" s="38"/>
      <c r="BZZ209" s="38"/>
      <c r="CAA209" s="38"/>
      <c r="CAB209" s="38"/>
      <c r="CAC209" s="38"/>
      <c r="CAD209" s="38"/>
      <c r="CAE209" s="38"/>
      <c r="CAF209" s="38"/>
      <c r="CAG209" s="38"/>
      <c r="CAH209" s="38"/>
      <c r="CAI209" s="38"/>
      <c r="CAJ209" s="38"/>
      <c r="CAK209" s="38"/>
      <c r="CAL209" s="38"/>
      <c r="CAM209" s="38"/>
      <c r="CAN209" s="38"/>
      <c r="CAO209" s="38"/>
      <c r="CAP209" s="38"/>
      <c r="CAQ209" s="38"/>
      <c r="CAR209" s="38"/>
      <c r="CAS209" s="38"/>
      <c r="CAT209" s="38"/>
      <c r="CAU209" s="38"/>
      <c r="CAV209" s="38"/>
      <c r="CAW209" s="38"/>
      <c r="CAX209" s="38"/>
      <c r="CAY209" s="38"/>
      <c r="CAZ209" s="38"/>
      <c r="CBA209" s="38"/>
      <c r="CBB209" s="38"/>
      <c r="CBC209" s="38"/>
      <c r="CBD209" s="38"/>
      <c r="CBE209" s="38"/>
      <c r="CBF209" s="38"/>
      <c r="CBG209" s="38"/>
      <c r="CBH209" s="38"/>
      <c r="CBI209" s="38"/>
      <c r="CBJ209" s="38"/>
      <c r="CBK209" s="38"/>
      <c r="CBL209" s="38"/>
      <c r="CBM209" s="38"/>
      <c r="CBN209" s="38"/>
      <c r="CBO209" s="38"/>
      <c r="CBP209" s="38"/>
      <c r="CBQ209" s="38"/>
      <c r="CBR209" s="38"/>
      <c r="CBS209" s="38"/>
      <c r="CBT209" s="38"/>
      <c r="CBU209" s="38"/>
      <c r="CBV209" s="38"/>
      <c r="CBW209" s="38"/>
      <c r="CBX209" s="38"/>
      <c r="CBY209" s="38"/>
      <c r="CBZ209" s="38"/>
      <c r="CCA209" s="38"/>
      <c r="CCB209" s="38"/>
      <c r="CCC209" s="38"/>
      <c r="CCD209" s="38"/>
      <c r="CCE209" s="38"/>
      <c r="CCF209" s="38"/>
      <c r="CCG209" s="38"/>
      <c r="CCH209" s="38"/>
      <c r="CCI209" s="38"/>
      <c r="CCJ209" s="38"/>
      <c r="CCK209" s="38"/>
      <c r="CCL209" s="38"/>
      <c r="CCM209" s="38"/>
      <c r="CCN209" s="38"/>
      <c r="CCO209" s="38"/>
      <c r="CCP209" s="38"/>
      <c r="CCQ209" s="38"/>
      <c r="CCR209" s="38"/>
      <c r="CCS209" s="38"/>
      <c r="CCT209" s="38"/>
      <c r="CCU209" s="38"/>
      <c r="CCV209" s="38"/>
      <c r="CCW209" s="38"/>
      <c r="CCX209" s="38"/>
      <c r="CCY209" s="38"/>
      <c r="CCZ209" s="38"/>
      <c r="CDA209" s="38"/>
      <c r="CDB209" s="38"/>
      <c r="CDC209" s="38"/>
      <c r="CDD209" s="38"/>
      <c r="CDE209" s="38"/>
      <c r="CDF209" s="38"/>
      <c r="CDG209" s="38"/>
      <c r="CDH209" s="38"/>
      <c r="CDI209" s="38"/>
      <c r="CDJ209" s="38"/>
      <c r="CDK209" s="38"/>
      <c r="CDL209" s="38"/>
      <c r="CDM209" s="38"/>
      <c r="CDN209" s="38"/>
      <c r="CDO209" s="38"/>
      <c r="CDP209" s="38"/>
      <c r="CDQ209" s="38"/>
      <c r="CDR209" s="38"/>
      <c r="CDS209" s="38"/>
      <c r="CDT209" s="38"/>
      <c r="CDU209" s="38"/>
      <c r="CDV209" s="38"/>
      <c r="CDW209" s="38"/>
      <c r="CDX209" s="38"/>
      <c r="CDY209" s="38"/>
      <c r="CDZ209" s="38"/>
      <c r="CEA209" s="38"/>
      <c r="CEB209" s="38"/>
      <c r="CEC209" s="38"/>
      <c r="CED209" s="38"/>
      <c r="CEE209" s="38"/>
      <c r="CEF209" s="38"/>
      <c r="CEG209" s="38"/>
      <c r="CEH209" s="38"/>
      <c r="CEI209" s="38"/>
      <c r="CEJ209" s="38"/>
      <c r="CEK209" s="38"/>
      <c r="CEL209" s="38"/>
      <c r="CEM209" s="38"/>
      <c r="CEN209" s="38"/>
      <c r="CEO209" s="38"/>
      <c r="CEP209" s="38"/>
      <c r="CEQ209" s="38"/>
      <c r="CER209" s="38"/>
      <c r="CES209" s="38"/>
      <c r="CET209" s="38"/>
      <c r="CEU209" s="38"/>
      <c r="CEV209" s="38"/>
      <c r="CEW209" s="38"/>
      <c r="CEX209" s="38"/>
      <c r="CEY209" s="38"/>
      <c r="CEZ209" s="38"/>
      <c r="CFA209" s="38"/>
      <c r="CFB209" s="38"/>
      <c r="CFC209" s="38"/>
      <c r="CFD209" s="38"/>
      <c r="CFE209" s="38"/>
      <c r="CFF209" s="38"/>
      <c r="CFG209" s="38"/>
      <c r="CFH209" s="38"/>
      <c r="CFI209" s="38"/>
      <c r="CFJ209" s="38"/>
      <c r="CFK209" s="38"/>
      <c r="CFL209" s="38"/>
      <c r="CFM209" s="38"/>
      <c r="CFN209" s="38"/>
      <c r="CFO209" s="38"/>
      <c r="CFP209" s="38"/>
      <c r="CFQ209" s="38"/>
      <c r="CFR209" s="38"/>
      <c r="CFS209" s="38"/>
      <c r="CFT209" s="38"/>
      <c r="CFU209" s="38"/>
      <c r="CFV209" s="38"/>
      <c r="CFW209" s="38"/>
      <c r="CFX209" s="38"/>
      <c r="CFY209" s="38"/>
      <c r="CFZ209" s="38"/>
      <c r="CGA209" s="38"/>
      <c r="CGB209" s="38"/>
      <c r="CGC209" s="38"/>
      <c r="CGD209" s="38"/>
      <c r="CGE209" s="38"/>
      <c r="CGF209" s="38"/>
      <c r="CGG209" s="38"/>
      <c r="CGH209" s="38"/>
      <c r="CGI209" s="38"/>
      <c r="CGJ209" s="38"/>
      <c r="CGK209" s="38"/>
      <c r="CGL209" s="38"/>
      <c r="CGM209" s="38"/>
      <c r="CGN209" s="38"/>
      <c r="CGO209" s="38"/>
      <c r="CGP209" s="38"/>
      <c r="CGQ209" s="38"/>
      <c r="CGR209" s="38"/>
      <c r="CGS209" s="38"/>
      <c r="CGT209" s="38"/>
      <c r="CGU209" s="38"/>
      <c r="CGV209" s="38"/>
      <c r="CGW209" s="38"/>
      <c r="CGX209" s="38"/>
      <c r="CGY209" s="38"/>
      <c r="CGZ209" s="38"/>
      <c r="CHA209" s="38"/>
      <c r="CHB209" s="38"/>
      <c r="CHC209" s="38"/>
      <c r="CHD209" s="38"/>
      <c r="CHE209" s="38"/>
      <c r="CHF209" s="38"/>
      <c r="CHG209" s="38"/>
      <c r="CHH209" s="38"/>
      <c r="CHI209" s="38"/>
      <c r="CHJ209" s="38"/>
      <c r="CHK209" s="38"/>
      <c r="CHL209" s="38"/>
      <c r="CHM209" s="38"/>
      <c r="CHN209" s="38"/>
      <c r="CHO209" s="38"/>
      <c r="CHP209" s="38"/>
      <c r="CHQ209" s="38"/>
      <c r="CHR209" s="38"/>
      <c r="CHS209" s="38"/>
      <c r="CHT209" s="38"/>
      <c r="CHU209" s="38"/>
      <c r="CHV209" s="38"/>
      <c r="CHW209" s="38"/>
      <c r="CHX209" s="38"/>
      <c r="CHY209" s="38"/>
      <c r="CHZ209" s="38"/>
      <c r="CIA209" s="38"/>
      <c r="CIB209" s="38"/>
      <c r="CIC209" s="38"/>
      <c r="CID209" s="38"/>
      <c r="CIE209" s="38"/>
      <c r="CIF209" s="38"/>
      <c r="CIG209" s="38"/>
      <c r="CIH209" s="38"/>
      <c r="CII209" s="38"/>
      <c r="CIJ209" s="38"/>
      <c r="CIK209" s="38"/>
      <c r="CIL209" s="38"/>
      <c r="CIM209" s="38"/>
      <c r="CIN209" s="38"/>
      <c r="CIO209" s="38"/>
      <c r="CIP209" s="38"/>
      <c r="CIQ209" s="38"/>
      <c r="CIR209" s="38"/>
      <c r="CIS209" s="38"/>
      <c r="CIT209" s="38"/>
      <c r="CIU209" s="38"/>
      <c r="CIV209" s="38"/>
      <c r="CIW209" s="38"/>
      <c r="CIX209" s="38"/>
      <c r="CIY209" s="38"/>
      <c r="CIZ209" s="38"/>
      <c r="CJA209" s="38"/>
      <c r="CJB209" s="38"/>
      <c r="CJC209" s="38"/>
      <c r="CJD209" s="38"/>
      <c r="CJE209" s="38"/>
      <c r="CJF209" s="38"/>
      <c r="CJG209" s="38"/>
      <c r="CJH209" s="38"/>
      <c r="CJI209" s="38"/>
      <c r="CJJ209" s="38"/>
      <c r="CJK209" s="38"/>
      <c r="CJL209" s="38"/>
      <c r="CJM209" s="38"/>
      <c r="CJN209" s="38"/>
      <c r="CJO209" s="38"/>
      <c r="CJP209" s="38"/>
      <c r="CJQ209" s="38"/>
      <c r="CJR209" s="38"/>
      <c r="CJS209" s="38"/>
      <c r="CJT209" s="38"/>
      <c r="CJU209" s="38"/>
      <c r="CJV209" s="38"/>
      <c r="CJW209" s="38"/>
      <c r="CJX209" s="38"/>
      <c r="CJY209" s="38"/>
      <c r="CJZ209" s="38"/>
      <c r="CKA209" s="38"/>
      <c r="CKB209" s="38"/>
      <c r="CKC209" s="38"/>
      <c r="CKD209" s="38"/>
      <c r="CKE209" s="38"/>
      <c r="CKF209" s="38"/>
      <c r="CKG209" s="38"/>
      <c r="CKH209" s="38"/>
      <c r="CKI209" s="38"/>
      <c r="CKJ209" s="38"/>
      <c r="CKK209" s="38"/>
      <c r="CKL209" s="38"/>
      <c r="CKM209" s="38"/>
      <c r="CKN209" s="38"/>
      <c r="CKO209" s="38"/>
      <c r="CKP209" s="38"/>
      <c r="CKQ209" s="38"/>
      <c r="CKR209" s="38"/>
      <c r="CKS209" s="38"/>
      <c r="CKT209" s="38"/>
      <c r="CKU209" s="38"/>
      <c r="CKV209" s="38"/>
      <c r="CKW209" s="38"/>
      <c r="CKX209" s="38"/>
      <c r="CKY209" s="38"/>
      <c r="CKZ209" s="38"/>
      <c r="CLA209" s="38"/>
      <c r="CLB209" s="38"/>
      <c r="CLC209" s="38"/>
      <c r="CLD209" s="38"/>
      <c r="CLE209" s="38"/>
      <c r="CLF209" s="38"/>
      <c r="CLG209" s="38"/>
      <c r="CLH209" s="38"/>
      <c r="CLI209" s="38"/>
      <c r="CLJ209" s="38"/>
      <c r="CLK209" s="38"/>
      <c r="CLL209" s="38"/>
      <c r="CLM209" s="38"/>
      <c r="CLN209" s="38"/>
      <c r="CLO209" s="38"/>
      <c r="CLP209" s="38"/>
      <c r="CLQ209" s="38"/>
      <c r="CLR209" s="38"/>
      <c r="CLS209" s="38"/>
      <c r="CLT209" s="38"/>
      <c r="CLU209" s="38"/>
      <c r="CLV209" s="38"/>
      <c r="CLW209" s="38"/>
      <c r="CLX209" s="38"/>
      <c r="CLY209" s="38"/>
      <c r="CLZ209" s="38"/>
      <c r="CMA209" s="38"/>
      <c r="CMB209" s="38"/>
      <c r="CMC209" s="38"/>
      <c r="CMD209" s="38"/>
      <c r="CME209" s="38"/>
      <c r="CMF209" s="38"/>
      <c r="CMG209" s="38"/>
      <c r="CMH209" s="38"/>
      <c r="CMI209" s="38"/>
      <c r="CMJ209" s="38"/>
      <c r="CMK209" s="38"/>
      <c r="CML209" s="38"/>
      <c r="CMM209" s="38"/>
      <c r="CMN209" s="38"/>
      <c r="CMO209" s="38"/>
      <c r="CMP209" s="38"/>
      <c r="CMQ209" s="38"/>
      <c r="CMR209" s="38"/>
      <c r="CMS209" s="38"/>
      <c r="CMT209" s="38"/>
      <c r="CMU209" s="38"/>
      <c r="CMV209" s="38"/>
      <c r="CMW209" s="38"/>
      <c r="CMX209" s="38"/>
      <c r="CMY209" s="38"/>
      <c r="CMZ209" s="38"/>
      <c r="CNA209" s="38"/>
      <c r="CNB209" s="38"/>
      <c r="CNC209" s="38"/>
      <c r="CND209" s="38"/>
      <c r="CNE209" s="38"/>
      <c r="CNF209" s="38"/>
      <c r="CNG209" s="38"/>
      <c r="CNH209" s="38"/>
      <c r="CNI209" s="38"/>
      <c r="CNJ209" s="38"/>
      <c r="CNK209" s="38"/>
      <c r="CNL209" s="38"/>
      <c r="CNM209" s="38"/>
      <c r="CNN209" s="38"/>
      <c r="CNO209" s="38"/>
      <c r="CNP209" s="38"/>
      <c r="CNQ209" s="38"/>
      <c r="CNR209" s="38"/>
      <c r="CNS209" s="38"/>
      <c r="CNT209" s="38"/>
      <c r="CNU209" s="38"/>
      <c r="CNV209" s="38"/>
      <c r="CNW209" s="38"/>
      <c r="CNX209" s="38"/>
      <c r="CNY209" s="38"/>
      <c r="CNZ209" s="38"/>
      <c r="COA209" s="38"/>
      <c r="COB209" s="38"/>
      <c r="COC209" s="38"/>
      <c r="COD209" s="38"/>
      <c r="COE209" s="38"/>
      <c r="COF209" s="38"/>
      <c r="COG209" s="38"/>
      <c r="COH209" s="38"/>
      <c r="COI209" s="38"/>
      <c r="COJ209" s="38"/>
      <c r="COK209" s="38"/>
      <c r="COL209" s="38"/>
      <c r="COM209" s="38"/>
      <c r="CON209" s="38"/>
      <c r="COO209" s="38"/>
      <c r="COP209" s="38"/>
      <c r="COQ209" s="38"/>
      <c r="COR209" s="38"/>
      <c r="COS209" s="38"/>
      <c r="COT209" s="38"/>
      <c r="COU209" s="38"/>
      <c r="COV209" s="38"/>
      <c r="COW209" s="38"/>
      <c r="COX209" s="38"/>
      <c r="COY209" s="38"/>
      <c r="COZ209" s="38"/>
      <c r="CPA209" s="38"/>
      <c r="CPB209" s="38"/>
      <c r="CPC209" s="38"/>
      <c r="CPD209" s="38"/>
      <c r="CPE209" s="38"/>
      <c r="CPF209" s="38"/>
      <c r="CPG209" s="38"/>
      <c r="CPH209" s="38"/>
      <c r="CPI209" s="38"/>
      <c r="CPJ209" s="38"/>
      <c r="CPK209" s="38"/>
      <c r="CPL209" s="38"/>
      <c r="CPM209" s="38"/>
      <c r="CPN209" s="38"/>
      <c r="CPO209" s="38"/>
      <c r="CPP209" s="38"/>
      <c r="CPQ209" s="38"/>
      <c r="CPR209" s="38"/>
      <c r="CPS209" s="38"/>
      <c r="CPT209" s="38"/>
      <c r="CPU209" s="38"/>
      <c r="CPV209" s="38"/>
      <c r="CPW209" s="38"/>
      <c r="CPX209" s="38"/>
      <c r="CPY209" s="38"/>
      <c r="CPZ209" s="38"/>
      <c r="CQA209" s="38"/>
      <c r="CQB209" s="38"/>
      <c r="CQC209" s="38"/>
      <c r="CQD209" s="38"/>
      <c r="CQE209" s="38"/>
      <c r="CQF209" s="38"/>
      <c r="CQG209" s="38"/>
      <c r="CQH209" s="38"/>
      <c r="CQI209" s="38"/>
      <c r="CQJ209" s="38"/>
      <c r="CQK209" s="38"/>
      <c r="CQL209" s="38"/>
      <c r="CQM209" s="38"/>
      <c r="CQN209" s="38"/>
      <c r="CQO209" s="38"/>
      <c r="CQP209" s="38"/>
      <c r="CQQ209" s="38"/>
      <c r="CQR209" s="38"/>
      <c r="CQS209" s="38"/>
      <c r="CQT209" s="38"/>
      <c r="CQU209" s="38"/>
      <c r="CQV209" s="38"/>
      <c r="CQW209" s="38"/>
      <c r="CQX209" s="38"/>
      <c r="CQY209" s="38"/>
      <c r="CQZ209" s="38"/>
      <c r="CRA209" s="38"/>
      <c r="CRB209" s="38"/>
      <c r="CRC209" s="38"/>
      <c r="CRD209" s="38"/>
      <c r="CRE209" s="38"/>
      <c r="CRF209" s="38"/>
      <c r="CRG209" s="38"/>
      <c r="CRH209" s="38"/>
      <c r="CRI209" s="38"/>
      <c r="CRJ209" s="38"/>
      <c r="CRK209" s="38"/>
      <c r="CRL209" s="38"/>
      <c r="CRM209" s="38"/>
      <c r="CRN209" s="38"/>
      <c r="CRO209" s="38"/>
      <c r="CRP209" s="38"/>
      <c r="CRQ209" s="38"/>
      <c r="CRR209" s="38"/>
      <c r="CRS209" s="38"/>
      <c r="CRT209" s="38"/>
      <c r="CRU209" s="38"/>
      <c r="CRV209" s="38"/>
      <c r="CRW209" s="38"/>
      <c r="CRX209" s="38"/>
      <c r="CRY209" s="38"/>
      <c r="CRZ209" s="38"/>
      <c r="CSA209" s="38"/>
      <c r="CSB209" s="38"/>
      <c r="CSC209" s="38"/>
      <c r="CSD209" s="38"/>
      <c r="CSE209" s="38"/>
      <c r="CSF209" s="38"/>
      <c r="CSG209" s="38"/>
      <c r="CSH209" s="38"/>
      <c r="CSI209" s="38"/>
      <c r="CSJ209" s="38"/>
      <c r="CSK209" s="38"/>
      <c r="CSL209" s="38"/>
      <c r="CSM209" s="38"/>
      <c r="CSN209" s="38"/>
      <c r="CSO209" s="38"/>
      <c r="CSP209" s="38"/>
      <c r="CSQ209" s="38"/>
      <c r="CSR209" s="38"/>
      <c r="CSS209" s="38"/>
      <c r="CST209" s="38"/>
      <c r="CSU209" s="38"/>
      <c r="CSV209" s="38"/>
      <c r="CSW209" s="38"/>
      <c r="CSX209" s="38"/>
      <c r="CSY209" s="38"/>
      <c r="CSZ209" s="38"/>
      <c r="CTA209" s="38"/>
      <c r="CTB209" s="38"/>
      <c r="CTC209" s="38"/>
      <c r="CTD209" s="38"/>
      <c r="CTE209" s="38"/>
      <c r="CTF209" s="38"/>
      <c r="CTG209" s="38"/>
      <c r="CTH209" s="38"/>
      <c r="CTI209" s="38"/>
      <c r="CTJ209" s="38"/>
      <c r="CTK209" s="38"/>
      <c r="CTL209" s="38"/>
      <c r="CTM209" s="38"/>
      <c r="CTN209" s="38"/>
      <c r="CTO209" s="38"/>
      <c r="CTP209" s="38"/>
      <c r="CTQ209" s="38"/>
      <c r="CTR209" s="38"/>
      <c r="CTS209" s="38"/>
      <c r="CTT209" s="38"/>
      <c r="CTU209" s="38"/>
      <c r="CTV209" s="38"/>
      <c r="CTW209" s="38"/>
      <c r="CTX209" s="38"/>
      <c r="CTY209" s="38"/>
      <c r="CTZ209" s="38"/>
      <c r="CUA209" s="38"/>
      <c r="CUB209" s="38"/>
      <c r="CUC209" s="38"/>
      <c r="CUD209" s="38"/>
      <c r="CUE209" s="38"/>
      <c r="CUF209" s="38"/>
      <c r="CUG209" s="38"/>
      <c r="CUH209" s="38"/>
      <c r="CUI209" s="38"/>
      <c r="CUJ209" s="38"/>
      <c r="CUK209" s="38"/>
      <c r="CUL209" s="38"/>
      <c r="CUM209" s="38"/>
      <c r="CUN209" s="38"/>
      <c r="CUO209" s="38"/>
      <c r="CUP209" s="38"/>
      <c r="CUQ209" s="38"/>
      <c r="CUR209" s="38"/>
      <c r="CUS209" s="38"/>
      <c r="CUT209" s="38"/>
      <c r="CUU209" s="38"/>
      <c r="CUV209" s="38"/>
      <c r="CUW209" s="38"/>
      <c r="CUX209" s="38"/>
      <c r="CUY209" s="38"/>
      <c r="CUZ209" s="38"/>
      <c r="CVA209" s="38"/>
      <c r="CVB209" s="38"/>
      <c r="CVC209" s="38"/>
      <c r="CVD209" s="38"/>
      <c r="CVE209" s="38"/>
      <c r="CVF209" s="38"/>
      <c r="CVG209" s="38"/>
      <c r="CVH209" s="38"/>
      <c r="CVI209" s="38"/>
      <c r="CVJ209" s="38"/>
      <c r="CVK209" s="38"/>
      <c r="CVL209" s="38"/>
      <c r="CVM209" s="38"/>
      <c r="CVN209" s="38"/>
      <c r="CVO209" s="38"/>
      <c r="CVP209" s="38"/>
      <c r="CVQ209" s="38"/>
      <c r="CVR209" s="38"/>
      <c r="CVS209" s="38"/>
      <c r="CVT209" s="38"/>
      <c r="CVU209" s="38"/>
      <c r="CVV209" s="38"/>
      <c r="CVW209" s="38"/>
      <c r="CVX209" s="38"/>
      <c r="CVY209" s="38"/>
      <c r="CVZ209" s="38"/>
      <c r="CWA209" s="38"/>
      <c r="CWB209" s="38"/>
      <c r="CWC209" s="38"/>
      <c r="CWD209" s="38"/>
      <c r="CWE209" s="38"/>
      <c r="CWF209" s="38"/>
      <c r="CWG209" s="38"/>
      <c r="CWH209" s="38"/>
      <c r="CWI209" s="38"/>
      <c r="CWJ209" s="38"/>
      <c r="CWK209" s="38"/>
      <c r="CWL209" s="38"/>
      <c r="CWM209" s="38"/>
      <c r="CWN209" s="38"/>
      <c r="CWO209" s="38"/>
      <c r="CWP209" s="38"/>
      <c r="CWQ209" s="38"/>
      <c r="CWR209" s="38"/>
      <c r="CWS209" s="38"/>
      <c r="CWT209" s="38"/>
      <c r="CWU209" s="38"/>
      <c r="CWV209" s="38"/>
      <c r="CWW209" s="38"/>
      <c r="CWX209" s="38"/>
      <c r="CWY209" s="38"/>
      <c r="CWZ209" s="38"/>
      <c r="CXA209" s="38"/>
      <c r="CXB209" s="38"/>
      <c r="CXC209" s="38"/>
      <c r="CXD209" s="38"/>
      <c r="CXE209" s="38"/>
      <c r="CXF209" s="38"/>
      <c r="CXG209" s="38"/>
      <c r="CXH209" s="38"/>
      <c r="CXI209" s="38"/>
      <c r="CXJ209" s="38"/>
      <c r="CXK209" s="38"/>
      <c r="CXL209" s="38"/>
      <c r="CXM209" s="38"/>
      <c r="CXN209" s="38"/>
      <c r="CXO209" s="38"/>
      <c r="CXP209" s="38"/>
      <c r="CXQ209" s="38"/>
      <c r="CXR209" s="38"/>
      <c r="CXS209" s="38"/>
      <c r="CXT209" s="38"/>
      <c r="CXU209" s="38"/>
      <c r="CXV209" s="38"/>
      <c r="CXW209" s="38"/>
      <c r="CXX209" s="38"/>
      <c r="CXY209" s="38"/>
      <c r="CXZ209" s="38"/>
      <c r="CYA209" s="38"/>
      <c r="CYB209" s="38"/>
      <c r="CYC209" s="38"/>
      <c r="CYD209" s="38"/>
      <c r="CYE209" s="38"/>
      <c r="CYF209" s="38"/>
      <c r="CYG209" s="38"/>
      <c r="CYH209" s="38"/>
      <c r="CYI209" s="38"/>
      <c r="CYJ209" s="38"/>
      <c r="CYK209" s="38"/>
      <c r="CYL209" s="38"/>
      <c r="CYM209" s="38"/>
      <c r="CYN209" s="38"/>
      <c r="CYO209" s="38"/>
      <c r="CYP209" s="38"/>
      <c r="CYQ209" s="38"/>
      <c r="CYR209" s="38"/>
      <c r="CYS209" s="38"/>
      <c r="CYT209" s="38"/>
      <c r="CYU209" s="38"/>
      <c r="CYV209" s="38"/>
      <c r="CYW209" s="38"/>
      <c r="CYX209" s="38"/>
      <c r="CYY209" s="38"/>
      <c r="CYZ209" s="38"/>
      <c r="CZA209" s="38"/>
      <c r="CZB209" s="38"/>
      <c r="CZC209" s="38"/>
      <c r="CZD209" s="38"/>
      <c r="CZE209" s="38"/>
      <c r="CZF209" s="38"/>
      <c r="CZG209" s="38"/>
      <c r="CZH209" s="38"/>
      <c r="CZI209" s="38"/>
      <c r="CZJ209" s="38"/>
      <c r="CZK209" s="38"/>
      <c r="CZL209" s="38"/>
      <c r="CZM209" s="38"/>
      <c r="CZN209" s="38"/>
      <c r="CZO209" s="38"/>
      <c r="CZP209" s="38"/>
      <c r="CZQ209" s="38"/>
      <c r="CZR209" s="38"/>
      <c r="CZS209" s="38"/>
      <c r="CZT209" s="38"/>
      <c r="CZU209" s="38"/>
      <c r="CZV209" s="38"/>
      <c r="CZW209" s="38"/>
      <c r="CZX209" s="38"/>
      <c r="CZY209" s="38"/>
      <c r="CZZ209" s="38"/>
      <c r="DAA209" s="38"/>
      <c r="DAB209" s="38"/>
      <c r="DAC209" s="38"/>
      <c r="DAD209" s="38"/>
      <c r="DAE209" s="38"/>
      <c r="DAF209" s="38"/>
      <c r="DAG209" s="38"/>
      <c r="DAH209" s="38"/>
      <c r="DAI209" s="38"/>
      <c r="DAJ209" s="38"/>
      <c r="DAK209" s="38"/>
      <c r="DAL209" s="38"/>
      <c r="DAM209" s="38"/>
      <c r="DAN209" s="38"/>
      <c r="DAO209" s="38"/>
      <c r="DAP209" s="38"/>
      <c r="DAQ209" s="38"/>
      <c r="DAR209" s="38"/>
      <c r="DAS209" s="38"/>
      <c r="DAT209" s="38"/>
      <c r="DAU209" s="38"/>
      <c r="DAV209" s="38"/>
      <c r="DAW209" s="38"/>
      <c r="DAX209" s="38"/>
      <c r="DAY209" s="38"/>
      <c r="DAZ209" s="38"/>
      <c r="DBA209" s="38"/>
      <c r="DBB209" s="38"/>
      <c r="DBC209" s="38"/>
      <c r="DBD209" s="38"/>
      <c r="DBE209" s="38"/>
      <c r="DBF209" s="38"/>
      <c r="DBG209" s="38"/>
      <c r="DBH209" s="38"/>
      <c r="DBI209" s="38"/>
      <c r="DBJ209" s="38"/>
      <c r="DBK209" s="38"/>
      <c r="DBL209" s="38"/>
      <c r="DBM209" s="38"/>
      <c r="DBN209" s="38"/>
      <c r="DBO209" s="38"/>
      <c r="DBP209" s="38"/>
      <c r="DBQ209" s="38"/>
      <c r="DBR209" s="38"/>
      <c r="DBS209" s="38"/>
      <c r="DBT209" s="38"/>
      <c r="DBU209" s="38"/>
      <c r="DBV209" s="38"/>
      <c r="DBW209" s="38"/>
      <c r="DBX209" s="38"/>
      <c r="DBY209" s="38"/>
      <c r="DBZ209" s="38"/>
      <c r="DCA209" s="38"/>
      <c r="DCB209" s="38"/>
      <c r="DCC209" s="38"/>
      <c r="DCD209" s="38"/>
      <c r="DCE209" s="38"/>
      <c r="DCF209" s="38"/>
      <c r="DCG209" s="38"/>
      <c r="DCH209" s="38"/>
      <c r="DCI209" s="38"/>
      <c r="DCJ209" s="38"/>
      <c r="DCK209" s="38"/>
      <c r="DCL209" s="38"/>
      <c r="DCM209" s="38"/>
      <c r="DCN209" s="38"/>
      <c r="DCO209" s="38"/>
      <c r="DCP209" s="38"/>
      <c r="DCQ209" s="38"/>
      <c r="DCR209" s="38"/>
      <c r="DCS209" s="38"/>
      <c r="DCT209" s="38"/>
      <c r="DCU209" s="38"/>
      <c r="DCV209" s="38"/>
      <c r="DCW209" s="38"/>
      <c r="DCX209" s="38"/>
      <c r="DCY209" s="38"/>
      <c r="DCZ209" s="38"/>
      <c r="DDA209" s="38"/>
      <c r="DDB209" s="38"/>
      <c r="DDC209" s="38"/>
      <c r="DDD209" s="38"/>
      <c r="DDE209" s="38"/>
      <c r="DDF209" s="38"/>
      <c r="DDG209" s="38"/>
      <c r="DDH209" s="38"/>
      <c r="DDI209" s="38"/>
      <c r="DDJ209" s="38"/>
      <c r="DDK209" s="38"/>
      <c r="DDL209" s="38"/>
      <c r="DDM209" s="38"/>
      <c r="DDN209" s="38"/>
      <c r="DDO209" s="38"/>
      <c r="DDP209" s="38"/>
      <c r="DDQ209" s="38"/>
      <c r="DDR209" s="38"/>
      <c r="DDS209" s="38"/>
      <c r="DDT209" s="38"/>
      <c r="DDU209" s="38"/>
      <c r="DDV209" s="38"/>
      <c r="DDW209" s="38"/>
      <c r="DDX209" s="38"/>
      <c r="DDY209" s="38"/>
      <c r="DDZ209" s="38"/>
      <c r="DEA209" s="38"/>
      <c r="DEB209" s="38"/>
      <c r="DEC209" s="38"/>
      <c r="DED209" s="38"/>
      <c r="DEE209" s="38"/>
      <c r="DEF209" s="38"/>
      <c r="DEG209" s="38"/>
      <c r="DEH209" s="38"/>
      <c r="DEI209" s="38"/>
      <c r="DEJ209" s="38"/>
      <c r="DEK209" s="38"/>
      <c r="DEL209" s="38"/>
      <c r="DEM209" s="38"/>
      <c r="DEN209" s="38"/>
      <c r="DEO209" s="38"/>
      <c r="DEP209" s="38"/>
      <c r="DEQ209" s="38"/>
      <c r="DER209" s="38"/>
      <c r="DES209" s="38"/>
      <c r="DET209" s="38"/>
      <c r="DEU209" s="38"/>
      <c r="DEV209" s="38"/>
      <c r="DEW209" s="38"/>
      <c r="DEX209" s="38"/>
      <c r="DEY209" s="38"/>
      <c r="DEZ209" s="38"/>
      <c r="DFA209" s="38"/>
      <c r="DFB209" s="38"/>
      <c r="DFC209" s="38"/>
      <c r="DFD209" s="38"/>
      <c r="DFE209" s="38"/>
      <c r="DFF209" s="38"/>
      <c r="DFG209" s="38"/>
      <c r="DFH209" s="38"/>
      <c r="DFI209" s="38"/>
      <c r="DFJ209" s="38"/>
      <c r="DFK209" s="38"/>
      <c r="DFL209" s="38"/>
      <c r="DFM209" s="38"/>
      <c r="DFN209" s="38"/>
      <c r="DFO209" s="38"/>
      <c r="DFP209" s="38"/>
      <c r="DFQ209" s="38"/>
      <c r="DFR209" s="38"/>
      <c r="DFS209" s="38"/>
      <c r="DFT209" s="38"/>
      <c r="DFU209" s="38"/>
      <c r="DFV209" s="38"/>
      <c r="DFW209" s="38"/>
      <c r="DFX209" s="38"/>
      <c r="DFY209" s="38"/>
      <c r="DFZ209" s="38"/>
      <c r="DGA209" s="38"/>
      <c r="DGB209" s="38"/>
      <c r="DGC209" s="38"/>
      <c r="DGD209" s="38"/>
      <c r="DGE209" s="38"/>
      <c r="DGF209" s="38"/>
      <c r="DGG209" s="38"/>
      <c r="DGH209" s="38"/>
      <c r="DGI209" s="38"/>
      <c r="DGJ209" s="38"/>
      <c r="DGK209" s="38"/>
      <c r="DGL209" s="38"/>
      <c r="DGM209" s="38"/>
      <c r="DGN209" s="38"/>
      <c r="DGO209" s="38"/>
      <c r="DGP209" s="38"/>
      <c r="DGQ209" s="38"/>
      <c r="DGR209" s="38"/>
      <c r="DGS209" s="38"/>
      <c r="DGT209" s="38"/>
      <c r="DGU209" s="38"/>
      <c r="DGV209" s="38"/>
      <c r="DGW209" s="38"/>
      <c r="DGX209" s="38"/>
      <c r="DGY209" s="38"/>
      <c r="DGZ209" s="38"/>
      <c r="DHA209" s="38"/>
      <c r="DHB209" s="38"/>
      <c r="DHC209" s="38"/>
      <c r="DHD209" s="38"/>
      <c r="DHE209" s="38"/>
      <c r="DHF209" s="38"/>
      <c r="DHG209" s="38"/>
      <c r="DHH209" s="38"/>
      <c r="DHI209" s="38"/>
      <c r="DHJ209" s="38"/>
      <c r="DHK209" s="38"/>
      <c r="DHL209" s="38"/>
      <c r="DHM209" s="38"/>
      <c r="DHN209" s="38"/>
      <c r="DHO209" s="38"/>
      <c r="DHP209" s="38"/>
      <c r="DHQ209" s="38"/>
      <c r="DHR209" s="38"/>
      <c r="DHS209" s="38"/>
      <c r="DHT209" s="38"/>
      <c r="DHU209" s="38"/>
      <c r="DHV209" s="38"/>
      <c r="DHW209" s="38"/>
      <c r="DHX209" s="38"/>
      <c r="DHY209" s="38"/>
      <c r="DHZ209" s="38"/>
      <c r="DIA209" s="38"/>
      <c r="DIB209" s="38"/>
      <c r="DIC209" s="38"/>
      <c r="DID209" s="38"/>
      <c r="DIE209" s="38"/>
      <c r="DIF209" s="38"/>
      <c r="DIG209" s="38"/>
      <c r="DIH209" s="38"/>
      <c r="DII209" s="38"/>
      <c r="DIJ209" s="38"/>
      <c r="DIK209" s="38"/>
      <c r="DIL209" s="38"/>
      <c r="DIM209" s="38"/>
      <c r="DIN209" s="38"/>
      <c r="DIO209" s="38"/>
      <c r="DIP209" s="38"/>
      <c r="DIQ209" s="38"/>
      <c r="DIR209" s="38"/>
      <c r="DIS209" s="38"/>
      <c r="DIT209" s="38"/>
      <c r="DIU209" s="38"/>
      <c r="DIV209" s="38"/>
      <c r="DIW209" s="38"/>
      <c r="DIX209" s="38"/>
      <c r="DIY209" s="38"/>
      <c r="DIZ209" s="38"/>
      <c r="DJA209" s="38"/>
      <c r="DJB209" s="38"/>
      <c r="DJC209" s="38"/>
      <c r="DJD209" s="38"/>
      <c r="DJE209" s="38"/>
      <c r="DJF209" s="38"/>
      <c r="DJG209" s="38"/>
      <c r="DJH209" s="38"/>
      <c r="DJI209" s="38"/>
      <c r="DJJ209" s="38"/>
      <c r="DJK209" s="38"/>
      <c r="DJL209" s="38"/>
      <c r="DJM209" s="38"/>
      <c r="DJN209" s="38"/>
      <c r="DJO209" s="38"/>
      <c r="DJP209" s="38"/>
      <c r="DJQ209" s="38"/>
      <c r="DJR209" s="38"/>
      <c r="DJS209" s="38"/>
      <c r="DJT209" s="38"/>
      <c r="DJU209" s="38"/>
      <c r="DJV209" s="38"/>
      <c r="DJW209" s="38"/>
      <c r="DJX209" s="38"/>
      <c r="DJY209" s="38"/>
      <c r="DJZ209" s="38"/>
      <c r="DKA209" s="38"/>
      <c r="DKB209" s="38"/>
      <c r="DKC209" s="38"/>
      <c r="DKD209" s="38"/>
      <c r="DKE209" s="38"/>
      <c r="DKF209" s="38"/>
      <c r="DKG209" s="38"/>
      <c r="DKH209" s="38"/>
      <c r="DKI209" s="38"/>
      <c r="DKJ209" s="38"/>
      <c r="DKK209" s="38"/>
      <c r="DKL209" s="38"/>
      <c r="DKM209" s="38"/>
      <c r="DKN209" s="38"/>
      <c r="DKO209" s="38"/>
      <c r="DKP209" s="38"/>
      <c r="DKQ209" s="38"/>
      <c r="DKR209" s="38"/>
      <c r="DKS209" s="38"/>
      <c r="DKT209" s="38"/>
      <c r="DKU209" s="38"/>
      <c r="DKV209" s="38"/>
      <c r="DKW209" s="38"/>
      <c r="DKX209" s="38"/>
      <c r="DKY209" s="38"/>
      <c r="DKZ209" s="38"/>
      <c r="DLA209" s="38"/>
      <c r="DLB209" s="38"/>
      <c r="DLC209" s="38"/>
      <c r="DLD209" s="38"/>
      <c r="DLE209" s="38"/>
      <c r="DLF209" s="38"/>
      <c r="DLG209" s="38"/>
      <c r="DLH209" s="38"/>
      <c r="DLI209" s="38"/>
      <c r="DLJ209" s="38"/>
      <c r="DLK209" s="38"/>
      <c r="DLL209" s="38"/>
      <c r="DLM209" s="38"/>
      <c r="DLN209" s="38"/>
      <c r="DLO209" s="38"/>
      <c r="DLP209" s="38"/>
      <c r="DLQ209" s="38"/>
      <c r="DLR209" s="38"/>
      <c r="DLS209" s="38"/>
      <c r="DLT209" s="38"/>
      <c r="DLU209" s="38"/>
      <c r="DLV209" s="38"/>
      <c r="DLW209" s="38"/>
      <c r="DLX209" s="38"/>
      <c r="DLY209" s="38"/>
      <c r="DLZ209" s="38"/>
      <c r="DMA209" s="38"/>
      <c r="DMB209" s="38"/>
      <c r="DMC209" s="38"/>
      <c r="DMD209" s="38"/>
      <c r="DME209" s="38"/>
      <c r="DMF209" s="38"/>
      <c r="DMG209" s="38"/>
      <c r="DMH209" s="38"/>
      <c r="DMI209" s="38"/>
      <c r="DMJ209" s="38"/>
      <c r="DMK209" s="38"/>
      <c r="DML209" s="38"/>
      <c r="DMM209" s="38"/>
      <c r="DMN209" s="38"/>
      <c r="DMO209" s="38"/>
      <c r="DMP209" s="38"/>
      <c r="DMQ209" s="38"/>
      <c r="DMR209" s="38"/>
      <c r="DMS209" s="38"/>
      <c r="DMT209" s="38"/>
      <c r="DMU209" s="38"/>
      <c r="DMV209" s="38"/>
      <c r="DMW209" s="38"/>
      <c r="DMX209" s="38"/>
      <c r="DMY209" s="38"/>
      <c r="DMZ209" s="38"/>
      <c r="DNA209" s="38"/>
      <c r="DNB209" s="38"/>
      <c r="DNC209" s="38"/>
      <c r="DND209" s="38"/>
      <c r="DNE209" s="38"/>
      <c r="DNF209" s="38"/>
      <c r="DNG209" s="38"/>
      <c r="DNH209" s="38"/>
      <c r="DNI209" s="38"/>
      <c r="DNJ209" s="38"/>
      <c r="DNK209" s="38"/>
      <c r="DNL209" s="38"/>
      <c r="DNM209" s="38"/>
      <c r="DNN209" s="38"/>
      <c r="DNO209" s="38"/>
      <c r="DNP209" s="38"/>
      <c r="DNQ209" s="38"/>
      <c r="DNR209" s="38"/>
      <c r="DNS209" s="38"/>
      <c r="DNT209" s="38"/>
      <c r="DNU209" s="38"/>
      <c r="DNV209" s="38"/>
      <c r="DNW209" s="38"/>
      <c r="DNX209" s="38"/>
      <c r="DNY209" s="38"/>
      <c r="DNZ209" s="38"/>
      <c r="DOA209" s="38"/>
      <c r="DOB209" s="38"/>
      <c r="DOC209" s="38"/>
      <c r="DOD209" s="38"/>
      <c r="DOE209" s="38"/>
      <c r="DOF209" s="38"/>
      <c r="DOG209" s="38"/>
      <c r="DOH209" s="38"/>
      <c r="DOI209" s="38"/>
      <c r="DOJ209" s="38"/>
      <c r="DOK209" s="38"/>
      <c r="DOL209" s="38"/>
      <c r="DOM209" s="38"/>
      <c r="DON209" s="38"/>
      <c r="DOO209" s="38"/>
      <c r="DOP209" s="38"/>
      <c r="DOQ209" s="38"/>
      <c r="DOR209" s="38"/>
      <c r="DOS209" s="38"/>
      <c r="DOT209" s="38"/>
      <c r="DOU209" s="38"/>
      <c r="DOV209" s="38"/>
      <c r="DOW209" s="38"/>
      <c r="DOX209" s="38"/>
      <c r="DOY209" s="38"/>
      <c r="DOZ209" s="38"/>
      <c r="DPA209" s="38"/>
      <c r="DPB209" s="38"/>
      <c r="DPC209" s="38"/>
      <c r="DPD209" s="38"/>
      <c r="DPE209" s="38"/>
      <c r="DPF209" s="38"/>
      <c r="DPG209" s="38"/>
      <c r="DPH209" s="38"/>
      <c r="DPI209" s="38"/>
      <c r="DPJ209" s="38"/>
      <c r="DPK209" s="38"/>
      <c r="DPL209" s="38"/>
      <c r="DPM209" s="38"/>
      <c r="DPN209" s="38"/>
      <c r="DPO209" s="38"/>
      <c r="DPP209" s="38"/>
      <c r="DPQ209" s="38"/>
      <c r="DPR209" s="38"/>
      <c r="DPS209" s="38"/>
      <c r="DPT209" s="38"/>
      <c r="DPU209" s="38"/>
      <c r="DPV209" s="38"/>
      <c r="DPW209" s="38"/>
      <c r="DPX209" s="38"/>
      <c r="DPY209" s="38"/>
      <c r="DPZ209" s="38"/>
      <c r="DQA209" s="38"/>
      <c r="DQB209" s="38"/>
      <c r="DQC209" s="38"/>
      <c r="DQD209" s="38"/>
      <c r="DQE209" s="38"/>
      <c r="DQF209" s="38"/>
      <c r="DQG209" s="38"/>
      <c r="DQH209" s="38"/>
      <c r="DQI209" s="38"/>
      <c r="DQJ209" s="38"/>
      <c r="DQK209" s="38"/>
      <c r="DQL209" s="38"/>
      <c r="DQM209" s="38"/>
      <c r="DQN209" s="38"/>
      <c r="DQO209" s="38"/>
      <c r="DQP209" s="38"/>
      <c r="DQQ209" s="38"/>
      <c r="DQR209" s="38"/>
      <c r="DQS209" s="38"/>
      <c r="DQT209" s="38"/>
      <c r="DQU209" s="38"/>
      <c r="DQV209" s="38"/>
      <c r="DQW209" s="38"/>
      <c r="DQX209" s="38"/>
      <c r="DQY209" s="38"/>
      <c r="DQZ209" s="38"/>
      <c r="DRA209" s="38"/>
      <c r="DRB209" s="38"/>
      <c r="DRC209" s="38"/>
      <c r="DRD209" s="38"/>
      <c r="DRE209" s="38"/>
      <c r="DRF209" s="38"/>
      <c r="DRG209" s="38"/>
      <c r="DRH209" s="38"/>
      <c r="DRI209" s="38"/>
      <c r="DRJ209" s="38"/>
      <c r="DRK209" s="38"/>
      <c r="DRL209" s="38"/>
      <c r="DRM209" s="38"/>
      <c r="DRN209" s="38"/>
      <c r="DRO209" s="38"/>
      <c r="DRP209" s="38"/>
      <c r="DRQ209" s="38"/>
      <c r="DRR209" s="38"/>
      <c r="DRS209" s="38"/>
      <c r="DRT209" s="38"/>
      <c r="DRU209" s="38"/>
      <c r="DRV209" s="38"/>
      <c r="DRW209" s="38"/>
      <c r="DRX209" s="38"/>
      <c r="DRY209" s="38"/>
      <c r="DRZ209" s="38"/>
      <c r="DSA209" s="38"/>
      <c r="DSB209" s="38"/>
      <c r="DSC209" s="38"/>
      <c r="DSD209" s="38"/>
      <c r="DSE209" s="38"/>
      <c r="DSF209" s="38"/>
      <c r="DSG209" s="38"/>
      <c r="DSH209" s="38"/>
      <c r="DSI209" s="38"/>
      <c r="DSJ209" s="38"/>
      <c r="DSK209" s="38"/>
      <c r="DSL209" s="38"/>
      <c r="DSM209" s="38"/>
      <c r="DSN209" s="38"/>
      <c r="DSO209" s="38"/>
      <c r="DSP209" s="38"/>
      <c r="DSQ209" s="38"/>
      <c r="DSR209" s="38"/>
      <c r="DSS209" s="38"/>
      <c r="DST209" s="38"/>
      <c r="DSU209" s="38"/>
      <c r="DSV209" s="38"/>
      <c r="DSW209" s="38"/>
      <c r="DSX209" s="38"/>
      <c r="DSY209" s="38"/>
      <c r="DSZ209" s="38"/>
      <c r="DTA209" s="38"/>
      <c r="DTB209" s="38"/>
      <c r="DTC209" s="38"/>
      <c r="DTD209" s="38"/>
      <c r="DTE209" s="38"/>
      <c r="DTF209" s="38"/>
      <c r="DTG209" s="38"/>
      <c r="DTH209" s="38"/>
      <c r="DTI209" s="38"/>
      <c r="DTJ209" s="38"/>
      <c r="DTK209" s="38"/>
      <c r="DTL209" s="38"/>
      <c r="DTM209" s="38"/>
      <c r="DTN209" s="38"/>
      <c r="DTO209" s="38"/>
      <c r="DTP209" s="38"/>
      <c r="DTQ209" s="38"/>
      <c r="DTR209" s="38"/>
      <c r="DTS209" s="38"/>
      <c r="DTT209" s="38"/>
      <c r="DTU209" s="38"/>
      <c r="DTV209" s="38"/>
      <c r="DTW209" s="38"/>
      <c r="DTX209" s="38"/>
      <c r="DTY209" s="38"/>
      <c r="DTZ209" s="38"/>
      <c r="DUA209" s="38"/>
      <c r="DUB209" s="38"/>
      <c r="DUC209" s="38"/>
      <c r="DUD209" s="38"/>
      <c r="DUE209" s="38"/>
      <c r="DUF209" s="38"/>
      <c r="DUG209" s="38"/>
      <c r="DUH209" s="38"/>
      <c r="DUI209" s="38"/>
      <c r="DUJ209" s="38"/>
      <c r="DUK209" s="38"/>
      <c r="DUL209" s="38"/>
      <c r="DUM209" s="38"/>
      <c r="DUN209" s="38"/>
      <c r="DUO209" s="38"/>
      <c r="DUP209" s="38"/>
      <c r="DUQ209" s="38"/>
      <c r="DUR209" s="38"/>
      <c r="DUS209" s="38"/>
      <c r="DUT209" s="38"/>
      <c r="DUU209" s="38"/>
      <c r="DUV209" s="38"/>
      <c r="DUW209" s="38"/>
      <c r="DUX209" s="38"/>
      <c r="DUY209" s="38"/>
      <c r="DUZ209" s="38"/>
      <c r="DVA209" s="38"/>
      <c r="DVB209" s="38"/>
      <c r="DVC209" s="38"/>
      <c r="DVD209" s="38"/>
      <c r="DVE209" s="38"/>
      <c r="DVF209" s="38"/>
      <c r="DVG209" s="38"/>
      <c r="DVH209" s="38"/>
      <c r="DVI209" s="38"/>
      <c r="DVJ209" s="38"/>
      <c r="DVK209" s="38"/>
      <c r="DVL209" s="38"/>
      <c r="DVM209" s="38"/>
      <c r="DVN209" s="38"/>
      <c r="DVO209" s="38"/>
      <c r="DVP209" s="38"/>
      <c r="DVQ209" s="38"/>
      <c r="DVR209" s="38"/>
      <c r="DVS209" s="38"/>
      <c r="DVT209" s="38"/>
      <c r="DVU209" s="38"/>
      <c r="DVV209" s="38"/>
      <c r="DVW209" s="38"/>
      <c r="DVX209" s="38"/>
      <c r="DVY209" s="38"/>
      <c r="DVZ209" s="38"/>
      <c r="DWA209" s="38"/>
      <c r="DWB209" s="38"/>
      <c r="DWC209" s="38"/>
      <c r="DWD209" s="38"/>
      <c r="DWE209" s="38"/>
      <c r="DWF209" s="38"/>
      <c r="DWG209" s="38"/>
      <c r="DWH209" s="38"/>
      <c r="DWI209" s="38"/>
      <c r="DWJ209" s="38"/>
      <c r="DWK209" s="38"/>
      <c r="DWL209" s="38"/>
      <c r="DWM209" s="38"/>
      <c r="DWN209" s="38"/>
      <c r="DWO209" s="38"/>
      <c r="DWP209" s="38"/>
      <c r="DWQ209" s="38"/>
      <c r="DWR209" s="38"/>
      <c r="DWS209" s="38"/>
      <c r="DWT209" s="38"/>
      <c r="DWU209" s="38"/>
      <c r="DWV209" s="38"/>
      <c r="DWW209" s="38"/>
      <c r="DWX209" s="38"/>
      <c r="DWY209" s="38"/>
      <c r="DWZ209" s="38"/>
      <c r="DXA209" s="38"/>
      <c r="DXB209" s="38"/>
      <c r="DXC209" s="38"/>
      <c r="DXD209" s="38"/>
      <c r="DXE209" s="38"/>
      <c r="DXF209" s="38"/>
      <c r="DXG209" s="38"/>
      <c r="DXH209" s="38"/>
      <c r="DXI209" s="38"/>
      <c r="DXJ209" s="38"/>
      <c r="DXK209" s="38"/>
      <c r="DXL209" s="38"/>
      <c r="DXM209" s="38"/>
      <c r="DXN209" s="38"/>
      <c r="DXO209" s="38"/>
      <c r="DXP209" s="38"/>
      <c r="DXQ209" s="38"/>
      <c r="DXR209" s="38"/>
      <c r="DXS209" s="38"/>
      <c r="DXT209" s="38"/>
      <c r="DXU209" s="38"/>
      <c r="DXV209" s="38"/>
      <c r="DXW209" s="38"/>
      <c r="DXX209" s="38"/>
      <c r="DXY209" s="38"/>
      <c r="DXZ209" s="38"/>
      <c r="DYA209" s="38"/>
      <c r="DYB209" s="38"/>
      <c r="DYC209" s="38"/>
      <c r="DYD209" s="38"/>
      <c r="DYE209" s="38"/>
      <c r="DYF209" s="38"/>
      <c r="DYG209" s="38"/>
      <c r="DYH209" s="38"/>
      <c r="DYI209" s="38"/>
      <c r="DYJ209" s="38"/>
      <c r="DYK209" s="38"/>
      <c r="DYL209" s="38"/>
      <c r="DYM209" s="38"/>
      <c r="DYN209" s="38"/>
      <c r="DYO209" s="38"/>
      <c r="DYP209" s="38"/>
      <c r="DYQ209" s="38"/>
      <c r="DYR209" s="38"/>
      <c r="DYS209" s="38"/>
      <c r="DYT209" s="38"/>
      <c r="DYU209" s="38"/>
      <c r="DYV209" s="38"/>
      <c r="DYW209" s="38"/>
      <c r="DYX209" s="38"/>
      <c r="DYY209" s="38"/>
      <c r="DYZ209" s="38"/>
      <c r="DZA209" s="38"/>
      <c r="DZB209" s="38"/>
      <c r="DZC209" s="38"/>
      <c r="DZD209" s="38"/>
      <c r="DZE209" s="38"/>
      <c r="DZF209" s="38"/>
      <c r="DZG209" s="38"/>
      <c r="DZH209" s="38"/>
      <c r="DZI209" s="38"/>
      <c r="DZJ209" s="38"/>
      <c r="DZK209" s="38"/>
      <c r="DZL209" s="38"/>
      <c r="DZM209" s="38"/>
      <c r="DZN209" s="38"/>
      <c r="DZO209" s="38"/>
      <c r="DZP209" s="38"/>
      <c r="DZQ209" s="38"/>
      <c r="DZR209" s="38"/>
      <c r="DZS209" s="38"/>
      <c r="DZT209" s="38"/>
      <c r="DZU209" s="38"/>
      <c r="DZV209" s="38"/>
      <c r="DZW209" s="38"/>
      <c r="DZX209" s="38"/>
      <c r="DZY209" s="38"/>
      <c r="DZZ209" s="38"/>
      <c r="EAA209" s="38"/>
      <c r="EAB209" s="38"/>
      <c r="EAC209" s="38"/>
      <c r="EAD209" s="38"/>
      <c r="EAE209" s="38"/>
      <c r="EAF209" s="38"/>
      <c r="EAG209" s="38"/>
      <c r="EAH209" s="38"/>
      <c r="EAI209" s="38"/>
      <c r="EAJ209" s="38"/>
      <c r="EAK209" s="38"/>
      <c r="EAL209" s="38"/>
      <c r="EAM209" s="38"/>
      <c r="EAN209" s="38"/>
      <c r="EAO209" s="38"/>
      <c r="EAP209" s="38"/>
      <c r="EAQ209" s="38"/>
      <c r="EAR209" s="38"/>
      <c r="EAS209" s="38"/>
      <c r="EAT209" s="38"/>
      <c r="EAU209" s="38"/>
      <c r="EAV209" s="38"/>
      <c r="EAW209" s="38"/>
      <c r="EAX209" s="38"/>
      <c r="EAY209" s="38"/>
      <c r="EAZ209" s="38"/>
      <c r="EBA209" s="38"/>
      <c r="EBB209" s="38"/>
      <c r="EBC209" s="38"/>
      <c r="EBD209" s="38"/>
      <c r="EBE209" s="38"/>
      <c r="EBF209" s="38"/>
      <c r="EBG209" s="38"/>
      <c r="EBH209" s="38"/>
      <c r="EBI209" s="38"/>
      <c r="EBJ209" s="38"/>
      <c r="EBK209" s="38"/>
      <c r="EBL209" s="38"/>
      <c r="EBM209" s="38"/>
      <c r="EBN209" s="38"/>
      <c r="EBO209" s="38"/>
      <c r="EBP209" s="38"/>
      <c r="EBQ209" s="38"/>
      <c r="EBR209" s="38"/>
      <c r="EBS209" s="38"/>
      <c r="EBT209" s="38"/>
      <c r="EBU209" s="38"/>
      <c r="EBV209" s="38"/>
      <c r="EBW209" s="38"/>
      <c r="EBX209" s="38"/>
      <c r="EBY209" s="38"/>
      <c r="EBZ209" s="38"/>
      <c r="ECA209" s="38"/>
      <c r="ECB209" s="38"/>
      <c r="ECC209" s="38"/>
      <c r="ECD209" s="38"/>
      <c r="ECE209" s="38"/>
      <c r="ECF209" s="38"/>
      <c r="ECG209" s="38"/>
      <c r="ECH209" s="38"/>
      <c r="ECI209" s="38"/>
      <c r="ECJ209" s="38"/>
      <c r="ECK209" s="38"/>
      <c r="ECL209" s="38"/>
      <c r="ECM209" s="38"/>
      <c r="ECN209" s="38"/>
      <c r="ECO209" s="38"/>
      <c r="ECP209" s="38"/>
      <c r="ECQ209" s="38"/>
      <c r="ECR209" s="38"/>
      <c r="ECS209" s="38"/>
      <c r="ECT209" s="38"/>
      <c r="ECU209" s="38"/>
      <c r="ECV209" s="38"/>
      <c r="ECW209" s="38"/>
      <c r="ECX209" s="38"/>
      <c r="ECY209" s="38"/>
      <c r="ECZ209" s="38"/>
      <c r="EDA209" s="38"/>
      <c r="EDB209" s="38"/>
      <c r="EDC209" s="38"/>
      <c r="EDD209" s="38"/>
      <c r="EDE209" s="38"/>
      <c r="EDF209" s="38"/>
      <c r="EDG209" s="38"/>
      <c r="EDH209" s="38"/>
      <c r="EDI209" s="38"/>
      <c r="EDJ209" s="38"/>
      <c r="EDK209" s="38"/>
      <c r="EDL209" s="38"/>
      <c r="EDM209" s="38"/>
      <c r="EDN209" s="38"/>
      <c r="EDO209" s="38"/>
      <c r="EDP209" s="38"/>
      <c r="EDQ209" s="38"/>
      <c r="EDR209" s="38"/>
      <c r="EDS209" s="38"/>
      <c r="EDT209" s="38"/>
      <c r="EDU209" s="38"/>
      <c r="EDV209" s="38"/>
      <c r="EDW209" s="38"/>
      <c r="EDX209" s="38"/>
      <c r="EDY209" s="38"/>
      <c r="EDZ209" s="38"/>
      <c r="EEA209" s="38"/>
      <c r="EEB209" s="38"/>
      <c r="EEC209" s="38"/>
      <c r="EED209" s="38"/>
      <c r="EEE209" s="38"/>
      <c r="EEF209" s="38"/>
      <c r="EEG209" s="38"/>
      <c r="EEH209" s="38"/>
      <c r="EEI209" s="38"/>
      <c r="EEJ209" s="38"/>
      <c r="EEK209" s="38"/>
      <c r="EEL209" s="38"/>
      <c r="EEM209" s="38"/>
      <c r="EEN209" s="38"/>
      <c r="EEO209" s="38"/>
      <c r="EEP209" s="38"/>
      <c r="EEQ209" s="38"/>
      <c r="EER209" s="38"/>
      <c r="EES209" s="38"/>
      <c r="EET209" s="38"/>
      <c r="EEU209" s="38"/>
      <c r="EEV209" s="38"/>
      <c r="EEW209" s="38"/>
      <c r="EEX209" s="38"/>
      <c r="EEY209" s="38"/>
      <c r="EEZ209" s="38"/>
      <c r="EFA209" s="38"/>
      <c r="EFB209" s="38"/>
      <c r="EFC209" s="38"/>
      <c r="EFD209" s="38"/>
      <c r="EFE209" s="38"/>
      <c r="EFF209" s="38"/>
      <c r="EFG209" s="38"/>
      <c r="EFH209" s="38"/>
      <c r="EFI209" s="38"/>
      <c r="EFJ209" s="38"/>
      <c r="EFK209" s="38"/>
      <c r="EFL209" s="38"/>
      <c r="EFM209" s="38"/>
      <c r="EFN209" s="38"/>
      <c r="EFO209" s="38"/>
      <c r="EFP209" s="38"/>
      <c r="EFQ209" s="38"/>
      <c r="EFR209" s="38"/>
      <c r="EFS209" s="38"/>
      <c r="EFT209" s="38"/>
      <c r="EFU209" s="38"/>
      <c r="EFV209" s="38"/>
      <c r="EFW209" s="38"/>
      <c r="EFX209" s="38"/>
      <c r="EFY209" s="38"/>
      <c r="EFZ209" s="38"/>
      <c r="EGA209" s="38"/>
      <c r="EGB209" s="38"/>
      <c r="EGC209" s="38"/>
      <c r="EGD209" s="38"/>
      <c r="EGE209" s="38"/>
      <c r="EGF209" s="38"/>
      <c r="EGG209" s="38"/>
      <c r="EGH209" s="38"/>
      <c r="EGI209" s="38"/>
      <c r="EGJ209" s="38"/>
      <c r="EGK209" s="38"/>
      <c r="EGL209" s="38"/>
      <c r="EGM209" s="38"/>
      <c r="EGN209" s="38"/>
      <c r="EGO209" s="38"/>
      <c r="EGP209" s="38"/>
      <c r="EGQ209" s="38"/>
      <c r="EGR209" s="38"/>
      <c r="EGS209" s="38"/>
      <c r="EGT209" s="38"/>
      <c r="EGU209" s="38"/>
      <c r="EGV209" s="38"/>
      <c r="EGW209" s="38"/>
      <c r="EGX209" s="38"/>
      <c r="EGY209" s="38"/>
      <c r="EGZ209" s="38"/>
      <c r="EHA209" s="38"/>
      <c r="EHB209" s="38"/>
      <c r="EHC209" s="38"/>
      <c r="EHD209" s="38"/>
      <c r="EHE209" s="38"/>
      <c r="EHF209" s="38"/>
      <c r="EHG209" s="38"/>
      <c r="EHH209" s="38"/>
      <c r="EHI209" s="38"/>
      <c r="EHJ209" s="38"/>
      <c r="EHK209" s="38"/>
      <c r="EHL209" s="38"/>
      <c r="EHM209" s="38"/>
      <c r="EHN209" s="38"/>
      <c r="EHO209" s="38"/>
      <c r="EHP209" s="38"/>
      <c r="EHQ209" s="38"/>
      <c r="EHR209" s="38"/>
      <c r="EHS209" s="38"/>
      <c r="EHT209" s="38"/>
      <c r="EHU209" s="38"/>
      <c r="EHV209" s="38"/>
      <c r="EHW209" s="38"/>
      <c r="EHX209" s="38"/>
      <c r="EHY209" s="38"/>
      <c r="EHZ209" s="38"/>
      <c r="EIA209" s="38"/>
      <c r="EIB209" s="38"/>
      <c r="EIC209" s="38"/>
      <c r="EID209" s="38"/>
      <c r="EIE209" s="38"/>
      <c r="EIF209" s="38"/>
      <c r="EIG209" s="38"/>
      <c r="EIH209" s="38"/>
      <c r="EII209" s="38"/>
      <c r="EIJ209" s="38"/>
      <c r="EIK209" s="38"/>
      <c r="EIL209" s="38"/>
      <c r="EIM209" s="38"/>
      <c r="EIN209" s="38"/>
      <c r="EIO209" s="38"/>
      <c r="EIP209" s="38"/>
      <c r="EIQ209" s="38"/>
      <c r="EIR209" s="38"/>
      <c r="EIS209" s="38"/>
      <c r="EIT209" s="38"/>
      <c r="EIU209" s="38"/>
      <c r="EIV209" s="38"/>
      <c r="EIW209" s="38"/>
      <c r="EIX209" s="38"/>
      <c r="EIY209" s="38"/>
      <c r="EIZ209" s="38"/>
      <c r="EJA209" s="38"/>
      <c r="EJB209" s="38"/>
      <c r="EJC209" s="38"/>
      <c r="EJD209" s="38"/>
      <c r="EJE209" s="38"/>
      <c r="EJF209" s="38"/>
      <c r="EJG209" s="38"/>
      <c r="EJH209" s="38"/>
      <c r="EJI209" s="38"/>
      <c r="EJJ209" s="38"/>
      <c r="EJK209" s="38"/>
      <c r="EJL209" s="38"/>
      <c r="EJM209" s="38"/>
      <c r="EJN209" s="38"/>
      <c r="EJO209" s="38"/>
      <c r="EJP209" s="38"/>
      <c r="EJQ209" s="38"/>
      <c r="EJR209" s="38"/>
      <c r="EJS209" s="38"/>
      <c r="EJT209" s="38"/>
      <c r="EJU209" s="38"/>
      <c r="EJV209" s="38"/>
      <c r="EJW209" s="38"/>
      <c r="EJX209" s="38"/>
      <c r="EJY209" s="38"/>
      <c r="EJZ209" s="38"/>
      <c r="EKA209" s="38"/>
      <c r="EKB209" s="38"/>
      <c r="EKC209" s="38"/>
      <c r="EKD209" s="38"/>
      <c r="EKE209" s="38"/>
      <c r="EKF209" s="38"/>
      <c r="EKG209" s="38"/>
      <c r="EKH209" s="38"/>
      <c r="EKI209" s="38"/>
      <c r="EKJ209" s="38"/>
      <c r="EKK209" s="38"/>
      <c r="EKL209" s="38"/>
      <c r="EKM209" s="38"/>
      <c r="EKN209" s="38"/>
      <c r="EKO209" s="38"/>
      <c r="EKP209" s="38"/>
      <c r="EKQ209" s="38"/>
      <c r="EKR209" s="38"/>
      <c r="EKS209" s="38"/>
      <c r="EKT209" s="38"/>
      <c r="EKU209" s="38"/>
      <c r="EKV209" s="38"/>
      <c r="EKW209" s="38"/>
      <c r="EKX209" s="38"/>
      <c r="EKY209" s="38"/>
      <c r="EKZ209" s="38"/>
      <c r="ELA209" s="38"/>
      <c r="ELB209" s="38"/>
      <c r="ELC209" s="38"/>
      <c r="ELD209" s="38"/>
      <c r="ELE209" s="38"/>
      <c r="ELF209" s="38"/>
      <c r="ELG209" s="38"/>
      <c r="ELH209" s="38"/>
      <c r="ELI209" s="38"/>
      <c r="ELJ209" s="38"/>
      <c r="ELK209" s="38"/>
      <c r="ELL209" s="38"/>
      <c r="ELM209" s="38"/>
      <c r="ELN209" s="38"/>
      <c r="ELO209" s="38"/>
      <c r="ELP209" s="38"/>
      <c r="ELQ209" s="38"/>
      <c r="ELR209" s="38"/>
      <c r="ELS209" s="38"/>
      <c r="ELT209" s="38"/>
      <c r="ELU209" s="38"/>
      <c r="ELV209" s="38"/>
      <c r="ELW209" s="38"/>
      <c r="ELX209" s="38"/>
      <c r="ELY209" s="38"/>
      <c r="ELZ209" s="38"/>
      <c r="EMA209" s="38"/>
      <c r="EMB209" s="38"/>
      <c r="EMC209" s="38"/>
      <c r="EMD209" s="38"/>
      <c r="EME209" s="38"/>
      <c r="EMF209" s="38"/>
      <c r="EMG209" s="38"/>
      <c r="EMH209" s="38"/>
      <c r="EMI209" s="38"/>
      <c r="EMJ209" s="38"/>
      <c r="EMK209" s="38"/>
      <c r="EML209" s="38"/>
      <c r="EMM209" s="38"/>
      <c r="EMN209" s="38"/>
      <c r="EMO209" s="38"/>
      <c r="EMP209" s="38"/>
      <c r="EMQ209" s="38"/>
      <c r="EMR209" s="38"/>
      <c r="EMS209" s="38"/>
      <c r="EMT209" s="38"/>
      <c r="EMU209" s="38"/>
      <c r="EMV209" s="38"/>
      <c r="EMW209" s="38"/>
      <c r="EMX209" s="38"/>
      <c r="EMY209" s="38"/>
      <c r="EMZ209" s="38"/>
      <c r="ENA209" s="38"/>
      <c r="ENB209" s="38"/>
      <c r="ENC209" s="38"/>
      <c r="END209" s="38"/>
      <c r="ENE209" s="38"/>
      <c r="ENF209" s="38"/>
      <c r="ENG209" s="38"/>
      <c r="ENH209" s="38"/>
      <c r="ENI209" s="38"/>
      <c r="ENJ209" s="38"/>
      <c r="ENK209" s="38"/>
      <c r="ENL209" s="38"/>
      <c r="ENM209" s="38"/>
      <c r="ENN209" s="38"/>
      <c r="ENO209" s="38"/>
      <c r="ENP209" s="38"/>
      <c r="ENQ209" s="38"/>
      <c r="ENR209" s="38"/>
      <c r="ENS209" s="38"/>
      <c r="ENT209" s="38"/>
      <c r="ENU209" s="38"/>
      <c r="ENV209" s="38"/>
      <c r="ENW209" s="38"/>
      <c r="ENX209" s="38"/>
      <c r="ENY209" s="38"/>
      <c r="ENZ209" s="38"/>
      <c r="EOA209" s="38"/>
      <c r="EOB209" s="38"/>
      <c r="EOC209" s="38"/>
      <c r="EOD209" s="38"/>
      <c r="EOE209" s="38"/>
      <c r="EOF209" s="38"/>
      <c r="EOG209" s="38"/>
      <c r="EOH209" s="38"/>
      <c r="EOI209" s="38"/>
      <c r="EOJ209" s="38"/>
      <c r="EOK209" s="38"/>
      <c r="EOL209" s="38"/>
      <c r="EOM209" s="38"/>
      <c r="EON209" s="38"/>
      <c r="EOO209" s="38"/>
      <c r="EOP209" s="38"/>
      <c r="EOQ209" s="38"/>
      <c r="EOR209" s="38"/>
      <c r="EOS209" s="38"/>
      <c r="EOT209" s="38"/>
      <c r="EOU209" s="38"/>
      <c r="EOV209" s="38"/>
      <c r="EOW209" s="38"/>
      <c r="EOX209" s="38"/>
      <c r="EOY209" s="38"/>
      <c r="EOZ209" s="38"/>
      <c r="EPA209" s="38"/>
      <c r="EPB209" s="38"/>
      <c r="EPC209" s="38"/>
      <c r="EPD209" s="38"/>
      <c r="EPE209" s="38"/>
      <c r="EPF209" s="38"/>
      <c r="EPG209" s="38"/>
      <c r="EPH209" s="38"/>
      <c r="EPI209" s="38"/>
      <c r="EPJ209" s="38"/>
      <c r="EPK209" s="38"/>
      <c r="EPL209" s="38"/>
      <c r="EPM209" s="38"/>
      <c r="EPN209" s="38"/>
      <c r="EPO209" s="38"/>
      <c r="EPP209" s="38"/>
      <c r="EPQ209" s="38"/>
      <c r="EPR209" s="38"/>
      <c r="EPS209" s="38"/>
      <c r="EPT209" s="38"/>
      <c r="EPU209" s="38"/>
      <c r="EPV209" s="38"/>
      <c r="EPW209" s="38"/>
      <c r="EPX209" s="38"/>
      <c r="EPY209" s="38"/>
      <c r="EPZ209" s="38"/>
      <c r="EQA209" s="38"/>
      <c r="EQB209" s="38"/>
      <c r="EQC209" s="38"/>
      <c r="EQD209" s="38"/>
      <c r="EQE209" s="38"/>
      <c r="EQF209" s="38"/>
      <c r="EQG209" s="38"/>
      <c r="EQH209" s="38"/>
      <c r="EQI209" s="38"/>
      <c r="EQJ209" s="38"/>
      <c r="EQK209" s="38"/>
      <c r="EQL209" s="38"/>
      <c r="EQM209" s="38"/>
      <c r="EQN209" s="38"/>
      <c r="EQO209" s="38"/>
      <c r="EQP209" s="38"/>
      <c r="EQQ209" s="38"/>
      <c r="EQR209" s="38"/>
      <c r="EQS209" s="38"/>
      <c r="EQT209" s="38"/>
      <c r="EQU209" s="38"/>
      <c r="EQV209" s="38"/>
      <c r="EQW209" s="38"/>
      <c r="EQX209" s="38"/>
      <c r="EQY209" s="38"/>
      <c r="EQZ209" s="38"/>
      <c r="ERA209" s="38"/>
      <c r="ERB209" s="38"/>
      <c r="ERC209" s="38"/>
      <c r="ERD209" s="38"/>
      <c r="ERE209" s="38"/>
      <c r="ERF209" s="38"/>
      <c r="ERG209" s="38"/>
      <c r="ERH209" s="38"/>
      <c r="ERI209" s="38"/>
      <c r="ERJ209" s="38"/>
      <c r="ERK209" s="38"/>
      <c r="ERL209" s="38"/>
      <c r="ERM209" s="38"/>
      <c r="ERN209" s="38"/>
      <c r="ERO209" s="38"/>
      <c r="ERP209" s="38"/>
      <c r="ERQ209" s="38"/>
      <c r="ERR209" s="38"/>
      <c r="ERS209" s="38"/>
      <c r="ERT209" s="38"/>
      <c r="ERU209" s="38"/>
      <c r="ERV209" s="38"/>
      <c r="ERW209" s="38"/>
      <c r="ERX209" s="38"/>
      <c r="ERY209" s="38"/>
      <c r="ERZ209" s="38"/>
      <c r="ESA209" s="38"/>
      <c r="ESB209" s="38"/>
      <c r="ESC209" s="38"/>
      <c r="ESD209" s="38"/>
      <c r="ESE209" s="38"/>
      <c r="ESF209" s="38"/>
      <c r="ESG209" s="38"/>
      <c r="ESH209" s="38"/>
      <c r="ESI209" s="38"/>
      <c r="ESJ209" s="38"/>
      <c r="ESK209" s="38"/>
      <c r="ESL209" s="38"/>
      <c r="ESM209" s="38"/>
      <c r="ESN209" s="38"/>
      <c r="ESO209" s="38"/>
      <c r="ESP209" s="38"/>
      <c r="ESQ209" s="38"/>
      <c r="ESR209" s="38"/>
      <c r="ESS209" s="38"/>
      <c r="EST209" s="38"/>
      <c r="ESU209" s="38"/>
      <c r="ESV209" s="38"/>
      <c r="ESW209" s="38"/>
      <c r="ESX209" s="38"/>
      <c r="ESY209" s="38"/>
      <c r="ESZ209" s="38"/>
      <c r="ETA209" s="38"/>
      <c r="ETB209" s="38"/>
      <c r="ETC209" s="38"/>
      <c r="ETD209" s="38"/>
      <c r="ETE209" s="38"/>
      <c r="ETF209" s="38"/>
      <c r="ETG209" s="38"/>
      <c r="ETH209" s="38"/>
      <c r="ETI209" s="38"/>
      <c r="ETJ209" s="38"/>
      <c r="ETK209" s="38"/>
      <c r="ETL209" s="38"/>
      <c r="ETM209" s="38"/>
      <c r="ETN209" s="38"/>
      <c r="ETO209" s="38"/>
      <c r="ETP209" s="38"/>
      <c r="ETQ209" s="38"/>
      <c r="ETR209" s="38"/>
      <c r="ETS209" s="38"/>
      <c r="ETT209" s="38"/>
      <c r="ETU209" s="38"/>
      <c r="ETV209" s="38"/>
      <c r="ETW209" s="38"/>
      <c r="ETX209" s="38"/>
      <c r="ETY209" s="38"/>
      <c r="ETZ209" s="38"/>
      <c r="EUA209" s="38"/>
      <c r="EUB209" s="38"/>
      <c r="EUC209" s="38"/>
      <c r="EUD209" s="38"/>
      <c r="EUE209" s="38"/>
      <c r="EUF209" s="38"/>
      <c r="EUG209" s="38"/>
      <c r="EUH209" s="38"/>
      <c r="EUI209" s="38"/>
      <c r="EUJ209" s="38"/>
      <c r="EUK209" s="38"/>
      <c r="EUL209" s="38"/>
      <c r="EUM209" s="38"/>
      <c r="EUN209" s="38"/>
      <c r="EUO209" s="38"/>
      <c r="EUP209" s="38"/>
      <c r="EUQ209" s="38"/>
      <c r="EUR209" s="38"/>
      <c r="EUS209" s="38"/>
      <c r="EUT209" s="38"/>
      <c r="EUU209" s="38"/>
      <c r="EUV209" s="38"/>
      <c r="EUW209" s="38"/>
      <c r="EUX209" s="38"/>
      <c r="EUY209" s="38"/>
      <c r="EUZ209" s="38"/>
      <c r="EVA209" s="38"/>
      <c r="EVB209" s="38"/>
      <c r="EVC209" s="38"/>
      <c r="EVD209" s="38"/>
      <c r="EVE209" s="38"/>
      <c r="EVF209" s="38"/>
      <c r="EVG209" s="38"/>
      <c r="EVH209" s="38"/>
      <c r="EVI209" s="38"/>
      <c r="EVJ209" s="38"/>
      <c r="EVK209" s="38"/>
      <c r="EVL209" s="38"/>
      <c r="EVM209" s="38"/>
      <c r="EVN209" s="38"/>
      <c r="EVO209" s="38"/>
      <c r="EVP209" s="38"/>
      <c r="EVQ209" s="38"/>
      <c r="EVR209" s="38"/>
      <c r="EVS209" s="38"/>
      <c r="EVT209" s="38"/>
      <c r="EVU209" s="38"/>
      <c r="EVV209" s="38"/>
      <c r="EVW209" s="38"/>
      <c r="EVX209" s="38"/>
      <c r="EVY209" s="38"/>
      <c r="EVZ209" s="38"/>
      <c r="EWA209" s="38"/>
      <c r="EWB209" s="38"/>
      <c r="EWC209" s="38"/>
      <c r="EWD209" s="38"/>
      <c r="EWE209" s="38"/>
      <c r="EWF209" s="38"/>
      <c r="EWG209" s="38"/>
      <c r="EWH209" s="38"/>
      <c r="EWI209" s="38"/>
      <c r="EWJ209" s="38"/>
      <c r="EWK209" s="38"/>
      <c r="EWL209" s="38"/>
      <c r="EWM209" s="38"/>
      <c r="EWN209" s="38"/>
      <c r="EWO209" s="38"/>
      <c r="EWP209" s="38"/>
      <c r="EWQ209" s="38"/>
      <c r="EWR209" s="38"/>
      <c r="EWS209" s="38"/>
      <c r="EWT209" s="38"/>
      <c r="EWU209" s="38"/>
      <c r="EWV209" s="38"/>
      <c r="EWW209" s="38"/>
      <c r="EWX209" s="38"/>
      <c r="EWY209" s="38"/>
      <c r="EWZ209" s="38"/>
      <c r="EXA209" s="38"/>
      <c r="EXB209" s="38"/>
      <c r="EXC209" s="38"/>
      <c r="EXD209" s="38"/>
      <c r="EXE209" s="38"/>
      <c r="EXF209" s="38"/>
      <c r="EXG209" s="38"/>
      <c r="EXH209" s="38"/>
      <c r="EXI209" s="38"/>
      <c r="EXJ209" s="38"/>
      <c r="EXK209" s="38"/>
      <c r="EXL209" s="38"/>
      <c r="EXM209" s="38"/>
      <c r="EXN209" s="38"/>
      <c r="EXO209" s="38"/>
      <c r="EXP209" s="38"/>
      <c r="EXQ209" s="38"/>
      <c r="EXR209" s="38"/>
      <c r="EXS209" s="38"/>
      <c r="EXT209" s="38"/>
      <c r="EXU209" s="38"/>
      <c r="EXV209" s="38"/>
      <c r="EXW209" s="38"/>
      <c r="EXX209" s="38"/>
      <c r="EXY209" s="38"/>
      <c r="EXZ209" s="38"/>
      <c r="EYA209" s="38"/>
      <c r="EYB209" s="38"/>
      <c r="EYC209" s="38"/>
      <c r="EYD209" s="38"/>
      <c r="EYE209" s="38"/>
      <c r="EYF209" s="38"/>
      <c r="EYG209" s="38"/>
      <c r="EYH209" s="38"/>
      <c r="EYI209" s="38"/>
      <c r="EYJ209" s="38"/>
      <c r="EYK209" s="38"/>
      <c r="EYL209" s="38"/>
      <c r="EYM209" s="38"/>
      <c r="EYN209" s="38"/>
      <c r="EYO209" s="38"/>
      <c r="EYP209" s="38"/>
      <c r="EYQ209" s="38"/>
      <c r="EYR209" s="38"/>
      <c r="EYS209" s="38"/>
      <c r="EYT209" s="38"/>
      <c r="EYU209" s="38"/>
      <c r="EYV209" s="38"/>
      <c r="EYW209" s="38"/>
      <c r="EYX209" s="38"/>
      <c r="EYY209" s="38"/>
      <c r="EYZ209" s="38"/>
      <c r="EZA209" s="38"/>
      <c r="EZB209" s="38"/>
      <c r="EZC209" s="38"/>
      <c r="EZD209" s="38"/>
      <c r="EZE209" s="38"/>
      <c r="EZF209" s="38"/>
      <c r="EZG209" s="38"/>
      <c r="EZH209" s="38"/>
      <c r="EZI209" s="38"/>
      <c r="EZJ209" s="38"/>
      <c r="EZK209" s="38"/>
      <c r="EZL209" s="38"/>
      <c r="EZM209" s="38"/>
      <c r="EZN209" s="38"/>
      <c r="EZO209" s="38"/>
      <c r="EZP209" s="38"/>
      <c r="EZQ209" s="38"/>
      <c r="EZR209" s="38"/>
      <c r="EZS209" s="38"/>
      <c r="EZT209" s="38"/>
      <c r="EZU209" s="38"/>
      <c r="EZV209" s="38"/>
      <c r="EZW209" s="38"/>
      <c r="EZX209" s="38"/>
      <c r="EZY209" s="38"/>
      <c r="EZZ209" s="38"/>
      <c r="FAA209" s="38"/>
      <c r="FAB209" s="38"/>
      <c r="FAC209" s="38"/>
      <c r="FAD209" s="38"/>
      <c r="FAE209" s="38"/>
      <c r="FAF209" s="38"/>
      <c r="FAG209" s="38"/>
      <c r="FAH209" s="38"/>
      <c r="FAI209" s="38"/>
      <c r="FAJ209" s="38"/>
      <c r="FAK209" s="38"/>
      <c r="FAL209" s="38"/>
      <c r="FAM209" s="38"/>
      <c r="FAN209" s="38"/>
      <c r="FAO209" s="38"/>
      <c r="FAP209" s="38"/>
      <c r="FAQ209" s="38"/>
      <c r="FAR209" s="38"/>
      <c r="FAS209" s="38"/>
      <c r="FAT209" s="38"/>
      <c r="FAU209" s="38"/>
      <c r="FAV209" s="38"/>
      <c r="FAW209" s="38"/>
      <c r="FAX209" s="38"/>
      <c r="FAY209" s="38"/>
      <c r="FAZ209" s="38"/>
      <c r="FBA209" s="38"/>
      <c r="FBB209" s="38"/>
      <c r="FBC209" s="38"/>
      <c r="FBD209" s="38"/>
      <c r="FBE209" s="38"/>
      <c r="FBF209" s="38"/>
      <c r="FBG209" s="38"/>
      <c r="FBH209" s="38"/>
      <c r="FBI209" s="38"/>
      <c r="FBJ209" s="38"/>
      <c r="FBK209" s="38"/>
      <c r="FBL209" s="38"/>
      <c r="FBM209" s="38"/>
      <c r="FBN209" s="38"/>
      <c r="FBO209" s="38"/>
      <c r="FBP209" s="38"/>
      <c r="FBQ209" s="38"/>
      <c r="FBR209" s="38"/>
      <c r="FBS209" s="38"/>
      <c r="FBT209" s="38"/>
      <c r="FBU209" s="38"/>
      <c r="FBV209" s="38"/>
      <c r="FBW209" s="38"/>
      <c r="FBX209" s="38"/>
      <c r="FBY209" s="38"/>
      <c r="FBZ209" s="38"/>
      <c r="FCA209" s="38"/>
      <c r="FCB209" s="38"/>
      <c r="FCC209" s="38"/>
      <c r="FCD209" s="38"/>
      <c r="FCE209" s="38"/>
      <c r="FCF209" s="38"/>
      <c r="FCG209" s="38"/>
      <c r="FCH209" s="38"/>
      <c r="FCI209" s="38"/>
      <c r="FCJ209" s="38"/>
      <c r="FCK209" s="38"/>
      <c r="FCL209" s="38"/>
      <c r="FCM209" s="38"/>
      <c r="FCN209" s="38"/>
      <c r="FCO209" s="38"/>
      <c r="FCP209" s="38"/>
      <c r="FCQ209" s="38"/>
      <c r="FCR209" s="38"/>
      <c r="FCS209" s="38"/>
      <c r="FCT209" s="38"/>
      <c r="FCU209" s="38"/>
      <c r="FCV209" s="38"/>
      <c r="FCW209" s="38"/>
      <c r="FCX209" s="38"/>
      <c r="FCY209" s="38"/>
      <c r="FCZ209" s="38"/>
      <c r="FDA209" s="38"/>
      <c r="FDB209" s="38"/>
      <c r="FDC209" s="38"/>
      <c r="FDD209" s="38"/>
      <c r="FDE209" s="38"/>
      <c r="FDF209" s="38"/>
      <c r="FDG209" s="38"/>
      <c r="FDH209" s="38"/>
      <c r="FDI209" s="38"/>
      <c r="FDJ209" s="38"/>
      <c r="FDK209" s="38"/>
      <c r="FDL209" s="38"/>
      <c r="FDM209" s="38"/>
      <c r="FDN209" s="38"/>
      <c r="FDO209" s="38"/>
      <c r="FDP209" s="38"/>
      <c r="FDQ209" s="38"/>
      <c r="FDR209" s="38"/>
      <c r="FDS209" s="38"/>
      <c r="FDT209" s="38"/>
      <c r="FDU209" s="38"/>
      <c r="FDV209" s="38"/>
      <c r="FDW209" s="38"/>
      <c r="FDX209" s="38"/>
      <c r="FDY209" s="38"/>
      <c r="FDZ209" s="38"/>
      <c r="FEA209" s="38"/>
      <c r="FEB209" s="38"/>
      <c r="FEC209" s="38"/>
      <c r="FED209" s="38"/>
      <c r="FEE209" s="38"/>
      <c r="FEF209" s="38"/>
      <c r="FEG209" s="38"/>
      <c r="FEH209" s="38"/>
      <c r="FEI209" s="38"/>
      <c r="FEJ209" s="38"/>
      <c r="FEK209" s="38"/>
      <c r="FEL209" s="38"/>
      <c r="FEM209" s="38"/>
      <c r="FEN209" s="38"/>
      <c r="FEO209" s="38"/>
      <c r="FEP209" s="38"/>
      <c r="FEQ209" s="38"/>
      <c r="FER209" s="38"/>
      <c r="FES209" s="38"/>
      <c r="FET209" s="38"/>
      <c r="FEU209" s="38"/>
      <c r="FEV209" s="38"/>
      <c r="FEW209" s="38"/>
      <c r="FEX209" s="38"/>
      <c r="FEY209" s="38"/>
      <c r="FEZ209" s="38"/>
      <c r="FFA209" s="38"/>
      <c r="FFB209" s="38"/>
      <c r="FFC209" s="38"/>
      <c r="FFD209" s="38"/>
      <c r="FFE209" s="38"/>
      <c r="FFF209" s="38"/>
      <c r="FFG209" s="38"/>
      <c r="FFH209" s="38"/>
      <c r="FFI209" s="38"/>
      <c r="FFJ209" s="38"/>
      <c r="FFK209" s="38"/>
      <c r="FFL209" s="38"/>
      <c r="FFM209" s="38"/>
      <c r="FFN209" s="38"/>
      <c r="FFO209" s="38"/>
      <c r="FFP209" s="38"/>
      <c r="FFQ209" s="38"/>
      <c r="FFR209" s="38"/>
      <c r="FFS209" s="38"/>
      <c r="FFT209" s="38"/>
      <c r="FFU209" s="38"/>
      <c r="FFV209" s="38"/>
      <c r="FFW209" s="38"/>
      <c r="FFX209" s="38"/>
      <c r="FFY209" s="38"/>
      <c r="FFZ209" s="38"/>
      <c r="FGA209" s="38"/>
      <c r="FGB209" s="38"/>
      <c r="FGC209" s="38"/>
      <c r="FGD209" s="38"/>
      <c r="FGE209" s="38"/>
      <c r="FGF209" s="38"/>
      <c r="FGG209" s="38"/>
      <c r="FGH209" s="38"/>
      <c r="FGI209" s="38"/>
      <c r="FGJ209" s="38"/>
      <c r="FGK209" s="38"/>
      <c r="FGL209" s="38"/>
      <c r="FGM209" s="38"/>
      <c r="FGN209" s="38"/>
      <c r="FGO209" s="38"/>
      <c r="FGP209" s="38"/>
      <c r="FGQ209" s="38"/>
      <c r="FGR209" s="38"/>
      <c r="FGS209" s="38"/>
      <c r="FGT209" s="38"/>
      <c r="FGU209" s="38"/>
      <c r="FGV209" s="38"/>
      <c r="FGW209" s="38"/>
      <c r="FGX209" s="38"/>
      <c r="FGY209" s="38"/>
      <c r="FGZ209" s="38"/>
      <c r="FHA209" s="38"/>
      <c r="FHB209" s="38"/>
      <c r="FHC209" s="38"/>
      <c r="FHD209" s="38"/>
      <c r="FHE209" s="38"/>
      <c r="FHF209" s="38"/>
      <c r="FHG209" s="38"/>
      <c r="FHH209" s="38"/>
      <c r="FHI209" s="38"/>
      <c r="FHJ209" s="38"/>
      <c r="FHK209" s="38"/>
      <c r="FHL209" s="38"/>
      <c r="FHM209" s="38"/>
      <c r="FHN209" s="38"/>
      <c r="FHO209" s="38"/>
      <c r="FHP209" s="38"/>
      <c r="FHQ209" s="38"/>
      <c r="FHR209" s="38"/>
      <c r="FHS209" s="38"/>
      <c r="FHT209" s="38"/>
      <c r="FHU209" s="38"/>
      <c r="FHV209" s="38"/>
      <c r="FHW209" s="38"/>
      <c r="FHX209" s="38"/>
      <c r="FHY209" s="38"/>
      <c r="FHZ209" s="38"/>
      <c r="FIA209" s="38"/>
      <c r="FIB209" s="38"/>
      <c r="FIC209" s="38"/>
      <c r="FID209" s="38"/>
      <c r="FIE209" s="38"/>
      <c r="FIF209" s="38"/>
      <c r="FIG209" s="38"/>
      <c r="FIH209" s="38"/>
      <c r="FII209" s="38"/>
      <c r="FIJ209" s="38"/>
      <c r="FIK209" s="38"/>
      <c r="FIL209" s="38"/>
      <c r="FIM209" s="38"/>
      <c r="FIN209" s="38"/>
      <c r="FIO209" s="38"/>
      <c r="FIP209" s="38"/>
      <c r="FIQ209" s="38"/>
      <c r="FIR209" s="38"/>
      <c r="FIS209" s="38"/>
      <c r="FIT209" s="38"/>
      <c r="FIU209" s="38"/>
      <c r="FIV209" s="38"/>
      <c r="FIW209" s="38"/>
      <c r="FIX209" s="38"/>
      <c r="FIY209" s="38"/>
      <c r="FIZ209" s="38"/>
      <c r="FJA209" s="38"/>
      <c r="FJB209" s="38"/>
      <c r="FJC209" s="38"/>
      <c r="FJD209" s="38"/>
      <c r="FJE209" s="38"/>
      <c r="FJF209" s="38"/>
      <c r="FJG209" s="38"/>
      <c r="FJH209" s="38"/>
      <c r="FJI209" s="38"/>
      <c r="FJJ209" s="38"/>
      <c r="FJK209" s="38"/>
      <c r="FJL209" s="38"/>
      <c r="FJM209" s="38"/>
      <c r="FJN209" s="38"/>
      <c r="FJO209" s="38"/>
      <c r="FJP209" s="38"/>
      <c r="FJQ209" s="38"/>
      <c r="FJR209" s="38"/>
      <c r="FJS209" s="38"/>
      <c r="FJT209" s="38"/>
      <c r="FJU209" s="38"/>
      <c r="FJV209" s="38"/>
      <c r="FJW209" s="38"/>
      <c r="FJX209" s="38"/>
      <c r="FJY209" s="38"/>
      <c r="FJZ209" s="38"/>
      <c r="FKA209" s="38"/>
      <c r="FKB209" s="38"/>
      <c r="FKC209" s="38"/>
      <c r="FKD209" s="38"/>
      <c r="FKE209" s="38"/>
      <c r="FKF209" s="38"/>
      <c r="FKG209" s="38"/>
      <c r="FKH209" s="38"/>
      <c r="FKI209" s="38"/>
      <c r="FKJ209" s="38"/>
      <c r="FKK209" s="38"/>
      <c r="FKL209" s="38"/>
      <c r="FKM209" s="38"/>
      <c r="FKN209" s="38"/>
      <c r="FKO209" s="38"/>
      <c r="FKP209" s="38"/>
      <c r="FKQ209" s="38"/>
      <c r="FKR209" s="38"/>
      <c r="FKS209" s="38"/>
      <c r="FKT209" s="38"/>
      <c r="FKU209" s="38"/>
      <c r="FKV209" s="38"/>
      <c r="FKW209" s="38"/>
      <c r="FKX209" s="38"/>
      <c r="FKY209" s="38"/>
      <c r="FKZ209" s="38"/>
      <c r="FLA209" s="38"/>
      <c r="FLB209" s="38"/>
      <c r="FLC209" s="38"/>
      <c r="FLD209" s="38"/>
      <c r="FLE209" s="38"/>
      <c r="FLF209" s="38"/>
      <c r="FLG209" s="38"/>
      <c r="FLH209" s="38"/>
      <c r="FLI209" s="38"/>
      <c r="FLJ209" s="38"/>
      <c r="FLK209" s="38"/>
      <c r="FLL209" s="38"/>
      <c r="FLM209" s="38"/>
      <c r="FLN209" s="38"/>
      <c r="FLO209" s="38"/>
      <c r="FLP209" s="38"/>
      <c r="FLQ209" s="38"/>
      <c r="FLR209" s="38"/>
      <c r="FLS209" s="38"/>
      <c r="FLT209" s="38"/>
      <c r="FLU209" s="38"/>
      <c r="FLV209" s="38"/>
      <c r="FLW209" s="38"/>
      <c r="FLX209" s="38"/>
      <c r="FLY209" s="38"/>
      <c r="FLZ209" s="38"/>
      <c r="FMA209" s="38"/>
      <c r="FMB209" s="38"/>
      <c r="FMC209" s="38"/>
      <c r="FMD209" s="38"/>
      <c r="FME209" s="38"/>
      <c r="FMF209" s="38"/>
      <c r="FMG209" s="38"/>
      <c r="FMH209" s="38"/>
      <c r="FMI209" s="38"/>
      <c r="FMJ209" s="38"/>
      <c r="FMK209" s="38"/>
      <c r="FML209" s="38"/>
      <c r="FMM209" s="38"/>
      <c r="FMN209" s="38"/>
      <c r="FMO209" s="38"/>
      <c r="FMP209" s="38"/>
      <c r="FMQ209" s="38"/>
      <c r="FMR209" s="38"/>
      <c r="FMS209" s="38"/>
      <c r="FMT209" s="38"/>
      <c r="FMU209" s="38"/>
      <c r="FMV209" s="38"/>
      <c r="FMW209" s="38"/>
      <c r="FMX209" s="38"/>
      <c r="FMY209" s="38"/>
      <c r="FMZ209" s="38"/>
      <c r="FNA209" s="38"/>
      <c r="FNB209" s="38"/>
      <c r="FNC209" s="38"/>
      <c r="FND209" s="38"/>
      <c r="FNE209" s="38"/>
      <c r="FNF209" s="38"/>
      <c r="FNG209" s="38"/>
      <c r="FNH209" s="38"/>
      <c r="FNI209" s="38"/>
      <c r="FNJ209" s="38"/>
      <c r="FNK209" s="38"/>
      <c r="FNL209" s="38"/>
      <c r="FNM209" s="38"/>
      <c r="FNN209" s="38"/>
      <c r="FNO209" s="38"/>
      <c r="FNP209" s="38"/>
      <c r="FNQ209" s="38"/>
      <c r="FNR209" s="38"/>
      <c r="FNS209" s="38"/>
      <c r="FNT209" s="38"/>
      <c r="FNU209" s="38"/>
      <c r="FNV209" s="38"/>
      <c r="FNW209" s="38"/>
      <c r="FNX209" s="38"/>
      <c r="FNY209" s="38"/>
      <c r="FNZ209" s="38"/>
      <c r="FOA209" s="38"/>
      <c r="FOB209" s="38"/>
      <c r="FOC209" s="38"/>
      <c r="FOD209" s="38"/>
      <c r="FOE209" s="38"/>
      <c r="FOF209" s="38"/>
      <c r="FOG209" s="38"/>
      <c r="FOH209" s="38"/>
      <c r="FOI209" s="38"/>
      <c r="FOJ209" s="38"/>
      <c r="FOK209" s="38"/>
      <c r="FOL209" s="38"/>
      <c r="FOM209" s="38"/>
      <c r="FON209" s="38"/>
      <c r="FOO209" s="38"/>
      <c r="FOP209" s="38"/>
      <c r="FOQ209" s="38"/>
      <c r="FOR209" s="38"/>
      <c r="FOS209" s="38"/>
      <c r="FOT209" s="38"/>
      <c r="FOU209" s="38"/>
      <c r="FOV209" s="38"/>
      <c r="FOW209" s="38"/>
      <c r="FOX209" s="38"/>
      <c r="FOY209" s="38"/>
      <c r="FOZ209" s="38"/>
      <c r="FPA209" s="38"/>
      <c r="FPB209" s="38"/>
      <c r="FPC209" s="38"/>
      <c r="FPD209" s="38"/>
      <c r="FPE209" s="38"/>
      <c r="FPF209" s="38"/>
      <c r="FPG209" s="38"/>
      <c r="FPH209" s="38"/>
      <c r="FPI209" s="38"/>
      <c r="FPJ209" s="38"/>
      <c r="FPK209" s="38"/>
      <c r="FPL209" s="38"/>
      <c r="FPM209" s="38"/>
      <c r="FPN209" s="38"/>
      <c r="FPO209" s="38"/>
      <c r="FPP209" s="38"/>
      <c r="FPQ209" s="38"/>
      <c r="FPR209" s="38"/>
      <c r="FPS209" s="38"/>
      <c r="FPT209" s="38"/>
      <c r="FPU209" s="38"/>
      <c r="FPV209" s="38"/>
      <c r="FPW209" s="38"/>
      <c r="FPX209" s="38"/>
      <c r="FPY209" s="38"/>
      <c r="FPZ209" s="38"/>
      <c r="FQA209" s="38"/>
      <c r="FQB209" s="38"/>
      <c r="FQC209" s="38"/>
      <c r="FQD209" s="38"/>
      <c r="FQE209" s="38"/>
      <c r="FQF209" s="38"/>
      <c r="FQG209" s="38"/>
      <c r="FQH209" s="38"/>
      <c r="FQI209" s="38"/>
      <c r="FQJ209" s="38"/>
      <c r="FQK209" s="38"/>
      <c r="FQL209" s="38"/>
      <c r="FQM209" s="38"/>
      <c r="FQN209" s="38"/>
      <c r="FQO209" s="38"/>
      <c r="FQP209" s="38"/>
      <c r="FQQ209" s="38"/>
      <c r="FQR209" s="38"/>
      <c r="FQS209" s="38"/>
      <c r="FQT209" s="38"/>
      <c r="FQU209" s="38"/>
      <c r="FQV209" s="38"/>
      <c r="FQW209" s="38"/>
      <c r="FQX209" s="38"/>
      <c r="FQY209" s="38"/>
      <c r="FQZ209" s="38"/>
      <c r="FRA209" s="38"/>
      <c r="FRB209" s="38"/>
      <c r="FRC209" s="38"/>
      <c r="FRD209" s="38"/>
      <c r="FRE209" s="38"/>
      <c r="FRF209" s="38"/>
      <c r="FRG209" s="38"/>
      <c r="FRH209" s="38"/>
      <c r="FRI209" s="38"/>
      <c r="FRJ209" s="38"/>
      <c r="FRK209" s="38"/>
      <c r="FRL209" s="38"/>
      <c r="FRM209" s="38"/>
      <c r="FRN209" s="38"/>
      <c r="FRO209" s="38"/>
      <c r="FRP209" s="38"/>
      <c r="FRQ209" s="38"/>
      <c r="FRR209" s="38"/>
      <c r="FRS209" s="38"/>
      <c r="FRT209" s="38"/>
      <c r="FRU209" s="38"/>
      <c r="FRV209" s="38"/>
      <c r="FRW209" s="38"/>
      <c r="FRX209" s="38"/>
      <c r="FRY209" s="38"/>
      <c r="FRZ209" s="38"/>
      <c r="FSA209" s="38"/>
      <c r="FSB209" s="38"/>
      <c r="FSC209" s="38"/>
      <c r="FSD209" s="38"/>
      <c r="FSE209" s="38"/>
      <c r="FSF209" s="38"/>
      <c r="FSG209" s="38"/>
      <c r="FSH209" s="38"/>
      <c r="FSI209" s="38"/>
      <c r="FSJ209" s="38"/>
      <c r="FSK209" s="38"/>
      <c r="FSL209" s="38"/>
      <c r="FSM209" s="38"/>
      <c r="FSN209" s="38"/>
      <c r="FSO209" s="38"/>
      <c r="FSP209" s="38"/>
      <c r="FSQ209" s="38"/>
      <c r="FSR209" s="38"/>
      <c r="FSS209" s="38"/>
      <c r="FST209" s="38"/>
      <c r="FSU209" s="38"/>
      <c r="FSV209" s="38"/>
      <c r="FSW209" s="38"/>
      <c r="FSX209" s="38"/>
      <c r="FSY209" s="38"/>
      <c r="FSZ209" s="38"/>
      <c r="FTA209" s="38"/>
      <c r="FTB209" s="38"/>
      <c r="FTC209" s="38"/>
      <c r="FTD209" s="38"/>
      <c r="FTE209" s="38"/>
      <c r="FTF209" s="38"/>
      <c r="FTG209" s="38"/>
      <c r="FTH209" s="38"/>
      <c r="FTI209" s="38"/>
      <c r="FTJ209" s="38"/>
      <c r="FTK209" s="38"/>
      <c r="FTL209" s="38"/>
      <c r="FTM209" s="38"/>
      <c r="FTN209" s="38"/>
      <c r="FTO209" s="38"/>
      <c r="FTP209" s="38"/>
      <c r="FTQ209" s="38"/>
      <c r="FTR209" s="38"/>
      <c r="FTS209" s="38"/>
      <c r="FTT209" s="38"/>
      <c r="FTU209" s="38"/>
      <c r="FTV209" s="38"/>
      <c r="FTW209" s="38"/>
      <c r="FTX209" s="38"/>
      <c r="FTY209" s="38"/>
      <c r="FTZ209" s="38"/>
      <c r="FUA209" s="38"/>
      <c r="FUB209" s="38"/>
      <c r="FUC209" s="38"/>
      <c r="FUD209" s="38"/>
      <c r="FUE209" s="38"/>
      <c r="FUF209" s="38"/>
      <c r="FUG209" s="38"/>
      <c r="FUH209" s="38"/>
      <c r="FUI209" s="38"/>
      <c r="FUJ209" s="38"/>
      <c r="FUK209" s="38"/>
      <c r="FUL209" s="38"/>
      <c r="FUM209" s="38"/>
      <c r="FUN209" s="38"/>
      <c r="FUO209" s="38"/>
      <c r="FUP209" s="38"/>
      <c r="FUQ209" s="38"/>
      <c r="FUR209" s="38"/>
      <c r="FUS209" s="38"/>
      <c r="FUT209" s="38"/>
      <c r="FUU209" s="38"/>
      <c r="FUV209" s="38"/>
      <c r="FUW209" s="38"/>
      <c r="FUX209" s="38"/>
      <c r="FUY209" s="38"/>
      <c r="FUZ209" s="38"/>
      <c r="FVA209" s="38"/>
      <c r="FVB209" s="38"/>
      <c r="FVC209" s="38"/>
      <c r="FVD209" s="38"/>
      <c r="FVE209" s="38"/>
      <c r="FVF209" s="38"/>
      <c r="FVG209" s="38"/>
      <c r="FVH209" s="38"/>
      <c r="FVI209" s="38"/>
      <c r="FVJ209" s="38"/>
      <c r="FVK209" s="38"/>
      <c r="FVL209" s="38"/>
      <c r="FVM209" s="38"/>
      <c r="FVN209" s="38"/>
      <c r="FVO209" s="38"/>
      <c r="FVP209" s="38"/>
      <c r="FVQ209" s="38"/>
      <c r="FVR209" s="38"/>
      <c r="FVS209" s="38"/>
      <c r="FVT209" s="38"/>
      <c r="FVU209" s="38"/>
      <c r="FVV209" s="38"/>
      <c r="FVW209" s="38"/>
      <c r="FVX209" s="38"/>
      <c r="FVY209" s="38"/>
      <c r="FVZ209" s="38"/>
      <c r="FWA209" s="38"/>
      <c r="FWB209" s="38"/>
      <c r="FWC209" s="38"/>
      <c r="FWD209" s="38"/>
      <c r="FWE209" s="38"/>
      <c r="FWF209" s="38"/>
      <c r="FWG209" s="38"/>
      <c r="FWH209" s="38"/>
      <c r="FWI209" s="38"/>
      <c r="FWJ209" s="38"/>
      <c r="FWK209" s="38"/>
      <c r="FWL209" s="38"/>
      <c r="FWM209" s="38"/>
      <c r="FWN209" s="38"/>
      <c r="FWO209" s="38"/>
      <c r="FWP209" s="38"/>
      <c r="FWQ209" s="38"/>
      <c r="FWR209" s="38"/>
      <c r="FWS209" s="38"/>
      <c r="FWT209" s="38"/>
      <c r="FWU209" s="38"/>
      <c r="FWV209" s="38"/>
      <c r="FWW209" s="38"/>
      <c r="FWX209" s="38"/>
      <c r="FWY209" s="38"/>
      <c r="FWZ209" s="38"/>
      <c r="FXA209" s="38"/>
      <c r="FXB209" s="38"/>
      <c r="FXC209" s="38"/>
      <c r="FXD209" s="38"/>
      <c r="FXE209" s="38"/>
      <c r="FXF209" s="38"/>
      <c r="FXG209" s="38"/>
      <c r="FXH209" s="38"/>
      <c r="FXI209" s="38"/>
      <c r="FXJ209" s="38"/>
      <c r="FXK209" s="38"/>
      <c r="FXL209" s="38"/>
      <c r="FXM209" s="38"/>
      <c r="FXN209" s="38"/>
      <c r="FXO209" s="38"/>
      <c r="FXP209" s="38"/>
      <c r="FXQ209" s="38"/>
      <c r="FXR209" s="38"/>
      <c r="FXS209" s="38"/>
      <c r="FXT209" s="38"/>
      <c r="FXU209" s="38"/>
      <c r="FXV209" s="38"/>
      <c r="FXW209" s="38"/>
      <c r="FXX209" s="38"/>
      <c r="FXY209" s="38"/>
      <c r="FXZ209" s="38"/>
      <c r="FYA209" s="38"/>
      <c r="FYB209" s="38"/>
      <c r="FYC209" s="38"/>
      <c r="FYD209" s="38"/>
      <c r="FYE209" s="38"/>
      <c r="FYF209" s="38"/>
      <c r="FYG209" s="38"/>
      <c r="FYH209" s="38"/>
      <c r="FYI209" s="38"/>
      <c r="FYJ209" s="38"/>
      <c r="FYK209" s="38"/>
      <c r="FYL209" s="38"/>
      <c r="FYM209" s="38"/>
      <c r="FYN209" s="38"/>
      <c r="FYO209" s="38"/>
      <c r="FYP209" s="38"/>
      <c r="FYQ209" s="38"/>
      <c r="FYR209" s="38"/>
      <c r="FYS209" s="38"/>
      <c r="FYT209" s="38"/>
      <c r="FYU209" s="38"/>
      <c r="FYV209" s="38"/>
      <c r="FYW209" s="38"/>
      <c r="FYX209" s="38"/>
      <c r="FYY209" s="38"/>
      <c r="FYZ209" s="38"/>
      <c r="FZA209" s="38"/>
      <c r="FZB209" s="38"/>
      <c r="FZC209" s="38"/>
      <c r="FZD209" s="38"/>
      <c r="FZE209" s="38"/>
      <c r="FZF209" s="38"/>
      <c r="FZG209" s="38"/>
      <c r="FZH209" s="38"/>
      <c r="FZI209" s="38"/>
      <c r="FZJ209" s="38"/>
      <c r="FZK209" s="38"/>
      <c r="FZL209" s="38"/>
      <c r="FZM209" s="38"/>
      <c r="FZN209" s="38"/>
      <c r="FZO209" s="38"/>
      <c r="FZP209" s="38"/>
      <c r="FZQ209" s="38"/>
      <c r="FZR209" s="38"/>
      <c r="FZS209" s="38"/>
      <c r="FZT209" s="38"/>
      <c r="FZU209" s="38"/>
      <c r="FZV209" s="38"/>
      <c r="FZW209" s="38"/>
      <c r="FZX209" s="38"/>
      <c r="FZY209" s="38"/>
      <c r="FZZ209" s="38"/>
      <c r="GAA209" s="38"/>
      <c r="GAB209" s="38"/>
      <c r="GAC209" s="38"/>
      <c r="GAD209" s="38"/>
      <c r="GAE209" s="38"/>
      <c r="GAF209" s="38"/>
      <c r="GAG209" s="38"/>
      <c r="GAH209" s="38"/>
      <c r="GAI209" s="38"/>
      <c r="GAJ209" s="38"/>
      <c r="GAK209" s="38"/>
      <c r="GAL209" s="38"/>
      <c r="GAM209" s="38"/>
      <c r="GAN209" s="38"/>
      <c r="GAO209" s="38"/>
      <c r="GAP209" s="38"/>
      <c r="GAQ209" s="38"/>
      <c r="GAR209" s="38"/>
      <c r="GAS209" s="38"/>
      <c r="GAT209" s="38"/>
      <c r="GAU209" s="38"/>
      <c r="GAV209" s="38"/>
      <c r="GAW209" s="38"/>
      <c r="GAX209" s="38"/>
      <c r="GAY209" s="38"/>
      <c r="GAZ209" s="38"/>
      <c r="GBA209" s="38"/>
      <c r="GBB209" s="38"/>
      <c r="GBC209" s="38"/>
      <c r="GBD209" s="38"/>
      <c r="GBE209" s="38"/>
      <c r="GBF209" s="38"/>
      <c r="GBG209" s="38"/>
      <c r="GBH209" s="38"/>
      <c r="GBI209" s="38"/>
      <c r="GBJ209" s="38"/>
      <c r="GBK209" s="38"/>
      <c r="GBL209" s="38"/>
      <c r="GBM209" s="38"/>
      <c r="GBN209" s="38"/>
      <c r="GBO209" s="38"/>
      <c r="GBP209" s="38"/>
      <c r="GBQ209" s="38"/>
      <c r="GBR209" s="38"/>
      <c r="GBS209" s="38"/>
      <c r="GBT209" s="38"/>
      <c r="GBU209" s="38"/>
      <c r="GBV209" s="38"/>
      <c r="GBW209" s="38"/>
      <c r="GBX209" s="38"/>
      <c r="GBY209" s="38"/>
      <c r="GBZ209" s="38"/>
      <c r="GCA209" s="38"/>
      <c r="GCB209" s="38"/>
      <c r="GCC209" s="38"/>
      <c r="GCD209" s="38"/>
      <c r="GCE209" s="38"/>
      <c r="GCF209" s="38"/>
      <c r="GCG209" s="38"/>
      <c r="GCH209" s="38"/>
      <c r="GCI209" s="38"/>
      <c r="GCJ209" s="38"/>
      <c r="GCK209" s="38"/>
      <c r="GCL209" s="38"/>
      <c r="GCM209" s="38"/>
      <c r="GCN209" s="38"/>
      <c r="GCO209" s="38"/>
      <c r="GCP209" s="38"/>
      <c r="GCQ209" s="38"/>
      <c r="GCR209" s="38"/>
      <c r="GCS209" s="38"/>
      <c r="GCT209" s="38"/>
      <c r="GCU209" s="38"/>
      <c r="GCV209" s="38"/>
      <c r="GCW209" s="38"/>
      <c r="GCX209" s="38"/>
      <c r="GCY209" s="38"/>
      <c r="GCZ209" s="38"/>
      <c r="GDA209" s="38"/>
      <c r="GDB209" s="38"/>
      <c r="GDC209" s="38"/>
      <c r="GDD209" s="38"/>
      <c r="GDE209" s="38"/>
      <c r="GDF209" s="38"/>
      <c r="GDG209" s="38"/>
      <c r="GDH209" s="38"/>
      <c r="GDI209" s="38"/>
      <c r="GDJ209" s="38"/>
      <c r="GDK209" s="38"/>
      <c r="GDL209" s="38"/>
      <c r="GDM209" s="38"/>
      <c r="GDN209" s="38"/>
      <c r="GDO209" s="38"/>
      <c r="GDP209" s="38"/>
      <c r="GDQ209" s="38"/>
      <c r="GDR209" s="38"/>
      <c r="GDS209" s="38"/>
      <c r="GDT209" s="38"/>
      <c r="GDU209" s="38"/>
      <c r="GDV209" s="38"/>
      <c r="GDW209" s="38"/>
      <c r="GDX209" s="38"/>
      <c r="GDY209" s="38"/>
      <c r="GDZ209" s="38"/>
      <c r="GEA209" s="38"/>
      <c r="GEB209" s="38"/>
      <c r="GEC209" s="38"/>
      <c r="GED209" s="38"/>
      <c r="GEE209" s="38"/>
      <c r="GEF209" s="38"/>
      <c r="GEG209" s="38"/>
      <c r="GEH209" s="38"/>
      <c r="GEI209" s="38"/>
      <c r="GEJ209" s="38"/>
      <c r="GEK209" s="38"/>
      <c r="GEL209" s="38"/>
      <c r="GEM209" s="38"/>
      <c r="GEN209" s="38"/>
      <c r="GEO209" s="38"/>
      <c r="GEP209" s="38"/>
      <c r="GEQ209" s="38"/>
      <c r="GER209" s="38"/>
      <c r="GES209" s="38"/>
      <c r="GET209" s="38"/>
      <c r="GEU209" s="38"/>
      <c r="GEV209" s="38"/>
      <c r="GEW209" s="38"/>
      <c r="GEX209" s="38"/>
      <c r="GEY209" s="38"/>
      <c r="GEZ209" s="38"/>
      <c r="GFA209" s="38"/>
      <c r="GFB209" s="38"/>
      <c r="GFC209" s="38"/>
      <c r="GFD209" s="38"/>
      <c r="GFE209" s="38"/>
      <c r="GFF209" s="38"/>
      <c r="GFG209" s="38"/>
      <c r="GFH209" s="38"/>
      <c r="GFI209" s="38"/>
      <c r="GFJ209" s="38"/>
      <c r="GFK209" s="38"/>
      <c r="GFL209" s="38"/>
      <c r="GFM209" s="38"/>
      <c r="GFN209" s="38"/>
      <c r="GFO209" s="38"/>
      <c r="GFP209" s="38"/>
      <c r="GFQ209" s="38"/>
      <c r="GFR209" s="38"/>
      <c r="GFS209" s="38"/>
      <c r="GFT209" s="38"/>
      <c r="GFU209" s="38"/>
      <c r="GFV209" s="38"/>
      <c r="GFW209" s="38"/>
      <c r="GFX209" s="38"/>
      <c r="GFY209" s="38"/>
      <c r="GFZ209" s="38"/>
      <c r="GGA209" s="38"/>
      <c r="GGB209" s="38"/>
      <c r="GGC209" s="38"/>
      <c r="GGD209" s="38"/>
      <c r="GGE209" s="38"/>
      <c r="GGF209" s="38"/>
      <c r="GGG209" s="38"/>
      <c r="GGH209" s="38"/>
      <c r="GGI209" s="38"/>
      <c r="GGJ209" s="38"/>
      <c r="GGK209" s="38"/>
      <c r="GGL209" s="38"/>
      <c r="GGM209" s="38"/>
      <c r="GGN209" s="38"/>
      <c r="GGO209" s="38"/>
      <c r="GGP209" s="38"/>
      <c r="GGQ209" s="38"/>
      <c r="GGR209" s="38"/>
      <c r="GGS209" s="38"/>
      <c r="GGT209" s="38"/>
      <c r="GGU209" s="38"/>
      <c r="GGV209" s="38"/>
      <c r="GGW209" s="38"/>
      <c r="GGX209" s="38"/>
      <c r="GGY209" s="38"/>
      <c r="GGZ209" s="38"/>
      <c r="GHA209" s="38"/>
      <c r="GHB209" s="38"/>
      <c r="GHC209" s="38"/>
      <c r="GHD209" s="38"/>
      <c r="GHE209" s="38"/>
      <c r="GHF209" s="38"/>
      <c r="GHG209" s="38"/>
      <c r="GHH209" s="38"/>
      <c r="GHI209" s="38"/>
      <c r="GHJ209" s="38"/>
      <c r="GHK209" s="38"/>
      <c r="GHL209" s="38"/>
      <c r="GHM209" s="38"/>
      <c r="GHN209" s="38"/>
      <c r="GHO209" s="38"/>
      <c r="GHP209" s="38"/>
      <c r="GHQ209" s="38"/>
      <c r="GHR209" s="38"/>
      <c r="GHS209" s="38"/>
      <c r="GHT209" s="38"/>
      <c r="GHU209" s="38"/>
      <c r="GHV209" s="38"/>
      <c r="GHW209" s="38"/>
      <c r="GHX209" s="38"/>
      <c r="GHY209" s="38"/>
      <c r="GHZ209" s="38"/>
      <c r="GIA209" s="38"/>
      <c r="GIB209" s="38"/>
      <c r="GIC209" s="38"/>
      <c r="GID209" s="38"/>
      <c r="GIE209" s="38"/>
      <c r="GIF209" s="38"/>
      <c r="GIG209" s="38"/>
      <c r="GIH209" s="38"/>
      <c r="GII209" s="38"/>
      <c r="GIJ209" s="38"/>
      <c r="GIK209" s="38"/>
      <c r="GIL209" s="38"/>
      <c r="GIM209" s="38"/>
      <c r="GIN209" s="38"/>
      <c r="GIO209" s="38"/>
      <c r="GIP209" s="38"/>
      <c r="GIQ209" s="38"/>
      <c r="GIR209" s="38"/>
      <c r="GIS209" s="38"/>
      <c r="GIT209" s="38"/>
      <c r="GIU209" s="38"/>
      <c r="GIV209" s="38"/>
      <c r="GIW209" s="38"/>
      <c r="GIX209" s="38"/>
      <c r="GIY209" s="38"/>
      <c r="GIZ209" s="38"/>
      <c r="GJA209" s="38"/>
      <c r="GJB209" s="38"/>
      <c r="GJC209" s="38"/>
      <c r="GJD209" s="38"/>
      <c r="GJE209" s="38"/>
      <c r="GJF209" s="38"/>
      <c r="GJG209" s="38"/>
      <c r="GJH209" s="38"/>
      <c r="GJI209" s="38"/>
      <c r="GJJ209" s="38"/>
      <c r="GJK209" s="38"/>
      <c r="GJL209" s="38"/>
      <c r="GJM209" s="38"/>
      <c r="GJN209" s="38"/>
      <c r="GJO209" s="38"/>
      <c r="GJP209" s="38"/>
      <c r="GJQ209" s="38"/>
      <c r="GJR209" s="38"/>
      <c r="GJS209" s="38"/>
      <c r="GJT209" s="38"/>
      <c r="GJU209" s="38"/>
      <c r="GJV209" s="38"/>
      <c r="GJW209" s="38"/>
      <c r="GJX209" s="38"/>
      <c r="GJY209" s="38"/>
      <c r="GJZ209" s="38"/>
      <c r="GKA209" s="38"/>
      <c r="GKB209" s="38"/>
      <c r="GKC209" s="38"/>
      <c r="GKD209" s="38"/>
      <c r="GKE209" s="38"/>
      <c r="GKF209" s="38"/>
      <c r="GKG209" s="38"/>
      <c r="GKH209" s="38"/>
      <c r="GKI209" s="38"/>
      <c r="GKJ209" s="38"/>
      <c r="GKK209" s="38"/>
      <c r="GKL209" s="38"/>
      <c r="GKM209" s="38"/>
      <c r="GKN209" s="38"/>
      <c r="GKO209" s="38"/>
      <c r="GKP209" s="38"/>
      <c r="GKQ209" s="38"/>
      <c r="GKR209" s="38"/>
      <c r="GKS209" s="38"/>
      <c r="GKT209" s="38"/>
      <c r="GKU209" s="38"/>
      <c r="GKV209" s="38"/>
      <c r="GKW209" s="38"/>
      <c r="GKX209" s="38"/>
      <c r="GKY209" s="38"/>
      <c r="GKZ209" s="38"/>
      <c r="GLA209" s="38"/>
      <c r="GLB209" s="38"/>
      <c r="GLC209" s="38"/>
      <c r="GLD209" s="38"/>
      <c r="GLE209" s="38"/>
      <c r="GLF209" s="38"/>
      <c r="GLG209" s="38"/>
      <c r="GLH209" s="38"/>
      <c r="GLI209" s="38"/>
      <c r="GLJ209" s="38"/>
      <c r="GLK209" s="38"/>
      <c r="GLL209" s="38"/>
      <c r="GLM209" s="38"/>
      <c r="GLN209" s="38"/>
      <c r="GLO209" s="38"/>
      <c r="GLP209" s="38"/>
      <c r="GLQ209" s="38"/>
      <c r="GLR209" s="38"/>
      <c r="GLS209" s="38"/>
      <c r="GLT209" s="38"/>
      <c r="GLU209" s="38"/>
      <c r="GLV209" s="38"/>
      <c r="GLW209" s="38"/>
      <c r="GLX209" s="38"/>
      <c r="GLY209" s="38"/>
      <c r="GLZ209" s="38"/>
      <c r="GMA209" s="38"/>
      <c r="GMB209" s="38"/>
      <c r="GMC209" s="38"/>
      <c r="GMD209" s="38"/>
      <c r="GME209" s="38"/>
      <c r="GMF209" s="38"/>
      <c r="GMG209" s="38"/>
      <c r="GMH209" s="38"/>
      <c r="GMI209" s="38"/>
      <c r="GMJ209" s="38"/>
      <c r="GMK209" s="38"/>
      <c r="GML209" s="38"/>
      <c r="GMM209" s="38"/>
      <c r="GMN209" s="38"/>
      <c r="GMO209" s="38"/>
      <c r="GMP209" s="38"/>
      <c r="GMQ209" s="38"/>
      <c r="GMR209" s="38"/>
      <c r="GMS209" s="38"/>
      <c r="GMT209" s="38"/>
      <c r="GMU209" s="38"/>
      <c r="GMV209" s="38"/>
      <c r="GMW209" s="38"/>
      <c r="GMX209" s="38"/>
      <c r="GMY209" s="38"/>
      <c r="GMZ209" s="38"/>
      <c r="GNA209" s="38"/>
      <c r="GNB209" s="38"/>
      <c r="GNC209" s="38"/>
      <c r="GND209" s="38"/>
      <c r="GNE209" s="38"/>
      <c r="GNF209" s="38"/>
      <c r="GNG209" s="38"/>
      <c r="GNH209" s="38"/>
      <c r="GNI209" s="38"/>
      <c r="GNJ209" s="38"/>
      <c r="GNK209" s="38"/>
      <c r="GNL209" s="38"/>
      <c r="GNM209" s="38"/>
      <c r="GNN209" s="38"/>
      <c r="GNO209" s="38"/>
      <c r="GNP209" s="38"/>
      <c r="GNQ209" s="38"/>
      <c r="GNR209" s="38"/>
      <c r="GNS209" s="38"/>
      <c r="GNT209" s="38"/>
      <c r="GNU209" s="38"/>
      <c r="GNV209" s="38"/>
      <c r="GNW209" s="38"/>
      <c r="GNX209" s="38"/>
      <c r="GNY209" s="38"/>
      <c r="GNZ209" s="38"/>
      <c r="GOA209" s="38"/>
      <c r="GOB209" s="38"/>
      <c r="GOC209" s="38"/>
      <c r="GOD209" s="38"/>
      <c r="GOE209" s="38"/>
      <c r="GOF209" s="38"/>
      <c r="GOG209" s="38"/>
      <c r="GOH209" s="38"/>
      <c r="GOI209" s="38"/>
      <c r="GOJ209" s="38"/>
      <c r="GOK209" s="38"/>
      <c r="GOL209" s="38"/>
      <c r="GOM209" s="38"/>
      <c r="GON209" s="38"/>
      <c r="GOO209" s="38"/>
      <c r="GOP209" s="38"/>
      <c r="GOQ209" s="38"/>
      <c r="GOR209" s="38"/>
      <c r="GOS209" s="38"/>
      <c r="GOT209" s="38"/>
      <c r="GOU209" s="38"/>
      <c r="GOV209" s="38"/>
      <c r="GOW209" s="38"/>
      <c r="GOX209" s="38"/>
      <c r="GOY209" s="38"/>
      <c r="GOZ209" s="38"/>
      <c r="GPA209" s="38"/>
      <c r="GPB209" s="38"/>
      <c r="GPC209" s="38"/>
      <c r="GPD209" s="38"/>
      <c r="GPE209" s="38"/>
      <c r="GPF209" s="38"/>
      <c r="GPG209" s="38"/>
      <c r="GPH209" s="38"/>
      <c r="GPI209" s="38"/>
      <c r="GPJ209" s="38"/>
      <c r="GPK209" s="38"/>
      <c r="GPL209" s="38"/>
      <c r="GPM209" s="38"/>
      <c r="GPN209" s="38"/>
      <c r="GPO209" s="38"/>
      <c r="GPP209" s="38"/>
      <c r="GPQ209" s="38"/>
      <c r="GPR209" s="38"/>
      <c r="GPS209" s="38"/>
      <c r="GPT209" s="38"/>
      <c r="GPU209" s="38"/>
      <c r="GPV209" s="38"/>
      <c r="GPW209" s="38"/>
      <c r="GPX209" s="38"/>
      <c r="GPY209" s="38"/>
      <c r="GPZ209" s="38"/>
      <c r="GQA209" s="38"/>
      <c r="GQB209" s="38"/>
      <c r="GQC209" s="38"/>
      <c r="GQD209" s="38"/>
      <c r="GQE209" s="38"/>
      <c r="GQF209" s="38"/>
      <c r="GQG209" s="38"/>
      <c r="GQH209" s="38"/>
      <c r="GQI209" s="38"/>
      <c r="GQJ209" s="38"/>
      <c r="GQK209" s="38"/>
      <c r="GQL209" s="38"/>
      <c r="GQM209" s="38"/>
      <c r="GQN209" s="38"/>
      <c r="GQO209" s="38"/>
      <c r="GQP209" s="38"/>
      <c r="GQQ209" s="38"/>
      <c r="GQR209" s="38"/>
      <c r="GQS209" s="38"/>
      <c r="GQT209" s="38"/>
      <c r="GQU209" s="38"/>
      <c r="GQV209" s="38"/>
      <c r="GQW209" s="38"/>
      <c r="GQX209" s="38"/>
      <c r="GQY209" s="38"/>
      <c r="GQZ209" s="38"/>
      <c r="GRA209" s="38"/>
      <c r="GRB209" s="38"/>
      <c r="GRC209" s="38"/>
      <c r="GRD209" s="38"/>
      <c r="GRE209" s="38"/>
      <c r="GRF209" s="38"/>
      <c r="GRG209" s="38"/>
      <c r="GRH209" s="38"/>
      <c r="GRI209" s="38"/>
      <c r="GRJ209" s="38"/>
      <c r="GRK209" s="38"/>
      <c r="GRL209" s="38"/>
      <c r="GRM209" s="38"/>
      <c r="GRN209" s="38"/>
      <c r="GRO209" s="38"/>
      <c r="GRP209" s="38"/>
      <c r="GRQ209" s="38"/>
      <c r="GRR209" s="38"/>
      <c r="GRS209" s="38"/>
      <c r="GRT209" s="38"/>
      <c r="GRU209" s="38"/>
      <c r="GRV209" s="38"/>
      <c r="GRW209" s="38"/>
      <c r="GRX209" s="38"/>
      <c r="GRY209" s="38"/>
      <c r="GRZ209" s="38"/>
      <c r="GSA209" s="38"/>
      <c r="GSB209" s="38"/>
      <c r="GSC209" s="38"/>
      <c r="GSD209" s="38"/>
      <c r="GSE209" s="38"/>
      <c r="GSF209" s="38"/>
      <c r="GSG209" s="38"/>
      <c r="GSH209" s="38"/>
      <c r="GSI209" s="38"/>
      <c r="GSJ209" s="38"/>
      <c r="GSK209" s="38"/>
      <c r="GSL209" s="38"/>
      <c r="GSM209" s="38"/>
      <c r="GSN209" s="38"/>
      <c r="GSO209" s="38"/>
      <c r="GSP209" s="38"/>
      <c r="GSQ209" s="38"/>
      <c r="GSR209" s="38"/>
      <c r="GSS209" s="38"/>
      <c r="GST209" s="38"/>
      <c r="GSU209" s="38"/>
      <c r="GSV209" s="38"/>
      <c r="GSW209" s="38"/>
      <c r="GSX209" s="38"/>
      <c r="GSY209" s="38"/>
      <c r="GSZ209" s="38"/>
      <c r="GTA209" s="38"/>
      <c r="GTB209" s="38"/>
      <c r="GTC209" s="38"/>
      <c r="GTD209" s="38"/>
      <c r="GTE209" s="38"/>
      <c r="GTF209" s="38"/>
      <c r="GTG209" s="38"/>
      <c r="GTH209" s="38"/>
      <c r="GTI209" s="38"/>
      <c r="GTJ209" s="38"/>
      <c r="GTK209" s="38"/>
      <c r="GTL209" s="38"/>
      <c r="GTM209" s="38"/>
      <c r="GTN209" s="38"/>
      <c r="GTO209" s="38"/>
      <c r="GTP209" s="38"/>
      <c r="GTQ209" s="38"/>
      <c r="GTR209" s="38"/>
      <c r="GTS209" s="38"/>
      <c r="GTT209" s="38"/>
      <c r="GTU209" s="38"/>
      <c r="GTV209" s="38"/>
      <c r="GTW209" s="38"/>
      <c r="GTX209" s="38"/>
      <c r="GTY209" s="38"/>
      <c r="GTZ209" s="38"/>
      <c r="GUA209" s="38"/>
      <c r="GUB209" s="38"/>
      <c r="GUC209" s="38"/>
      <c r="GUD209" s="38"/>
      <c r="GUE209" s="38"/>
      <c r="GUF209" s="38"/>
      <c r="GUG209" s="38"/>
      <c r="GUH209" s="38"/>
      <c r="GUI209" s="38"/>
      <c r="GUJ209" s="38"/>
      <c r="GUK209" s="38"/>
      <c r="GUL209" s="38"/>
      <c r="GUM209" s="38"/>
      <c r="GUN209" s="38"/>
      <c r="GUO209" s="38"/>
      <c r="GUP209" s="38"/>
      <c r="GUQ209" s="38"/>
      <c r="GUR209" s="38"/>
      <c r="GUS209" s="38"/>
      <c r="GUT209" s="38"/>
      <c r="GUU209" s="38"/>
      <c r="GUV209" s="38"/>
      <c r="GUW209" s="38"/>
      <c r="GUX209" s="38"/>
      <c r="GUY209" s="38"/>
      <c r="GUZ209" s="38"/>
      <c r="GVA209" s="38"/>
      <c r="GVB209" s="38"/>
      <c r="GVC209" s="38"/>
      <c r="GVD209" s="38"/>
      <c r="GVE209" s="38"/>
      <c r="GVF209" s="38"/>
      <c r="GVG209" s="38"/>
      <c r="GVH209" s="38"/>
      <c r="GVI209" s="38"/>
      <c r="GVJ209" s="38"/>
      <c r="GVK209" s="38"/>
      <c r="GVL209" s="38"/>
      <c r="GVM209" s="38"/>
      <c r="GVN209" s="38"/>
      <c r="GVO209" s="38"/>
      <c r="GVP209" s="38"/>
      <c r="GVQ209" s="38"/>
      <c r="GVR209" s="38"/>
      <c r="GVS209" s="38"/>
      <c r="GVT209" s="38"/>
      <c r="GVU209" s="38"/>
      <c r="GVV209" s="38"/>
      <c r="GVW209" s="38"/>
      <c r="GVX209" s="38"/>
      <c r="GVY209" s="38"/>
      <c r="GVZ209" s="38"/>
      <c r="GWA209" s="38"/>
      <c r="GWB209" s="38"/>
      <c r="GWC209" s="38"/>
      <c r="GWD209" s="38"/>
      <c r="GWE209" s="38"/>
      <c r="GWF209" s="38"/>
      <c r="GWG209" s="38"/>
      <c r="GWH209" s="38"/>
      <c r="GWI209" s="38"/>
      <c r="GWJ209" s="38"/>
      <c r="GWK209" s="38"/>
      <c r="GWL209" s="38"/>
      <c r="GWM209" s="38"/>
      <c r="GWN209" s="38"/>
      <c r="GWO209" s="38"/>
      <c r="GWP209" s="38"/>
      <c r="GWQ209" s="38"/>
      <c r="GWR209" s="38"/>
      <c r="GWS209" s="38"/>
      <c r="GWT209" s="38"/>
      <c r="GWU209" s="38"/>
      <c r="GWV209" s="38"/>
      <c r="GWW209" s="38"/>
      <c r="GWX209" s="38"/>
      <c r="GWY209" s="38"/>
      <c r="GWZ209" s="38"/>
      <c r="GXA209" s="38"/>
      <c r="GXB209" s="38"/>
      <c r="GXC209" s="38"/>
      <c r="GXD209" s="38"/>
      <c r="GXE209" s="38"/>
      <c r="GXF209" s="38"/>
      <c r="GXG209" s="38"/>
      <c r="GXH209" s="38"/>
      <c r="GXI209" s="38"/>
      <c r="GXJ209" s="38"/>
      <c r="GXK209" s="38"/>
      <c r="GXL209" s="38"/>
      <c r="GXM209" s="38"/>
      <c r="GXN209" s="38"/>
      <c r="GXO209" s="38"/>
      <c r="GXP209" s="38"/>
      <c r="GXQ209" s="38"/>
      <c r="GXR209" s="38"/>
      <c r="GXS209" s="38"/>
      <c r="GXT209" s="38"/>
      <c r="GXU209" s="38"/>
      <c r="GXV209" s="38"/>
      <c r="GXW209" s="38"/>
      <c r="GXX209" s="38"/>
      <c r="GXY209" s="38"/>
      <c r="GXZ209" s="38"/>
      <c r="GYA209" s="38"/>
      <c r="GYB209" s="38"/>
      <c r="GYC209" s="38"/>
      <c r="GYD209" s="38"/>
      <c r="GYE209" s="38"/>
      <c r="GYF209" s="38"/>
      <c r="GYG209" s="38"/>
      <c r="GYH209" s="38"/>
      <c r="GYI209" s="38"/>
      <c r="GYJ209" s="38"/>
      <c r="GYK209" s="38"/>
      <c r="GYL209" s="38"/>
      <c r="GYM209" s="38"/>
      <c r="GYN209" s="38"/>
      <c r="GYO209" s="38"/>
      <c r="GYP209" s="38"/>
      <c r="GYQ209" s="38"/>
      <c r="GYR209" s="38"/>
      <c r="GYS209" s="38"/>
      <c r="GYT209" s="38"/>
      <c r="GYU209" s="38"/>
      <c r="GYV209" s="38"/>
      <c r="GYW209" s="38"/>
      <c r="GYX209" s="38"/>
      <c r="GYY209" s="38"/>
      <c r="GYZ209" s="38"/>
      <c r="GZA209" s="38"/>
      <c r="GZB209" s="38"/>
      <c r="GZC209" s="38"/>
      <c r="GZD209" s="38"/>
      <c r="GZE209" s="38"/>
      <c r="GZF209" s="38"/>
      <c r="GZG209" s="38"/>
      <c r="GZH209" s="38"/>
      <c r="GZI209" s="38"/>
      <c r="GZJ209" s="38"/>
      <c r="GZK209" s="38"/>
      <c r="GZL209" s="38"/>
      <c r="GZM209" s="38"/>
      <c r="GZN209" s="38"/>
      <c r="GZO209" s="38"/>
      <c r="GZP209" s="38"/>
      <c r="GZQ209" s="38"/>
      <c r="GZR209" s="38"/>
      <c r="GZS209" s="38"/>
      <c r="GZT209" s="38"/>
      <c r="GZU209" s="38"/>
      <c r="GZV209" s="38"/>
      <c r="GZW209" s="38"/>
      <c r="GZX209" s="38"/>
      <c r="GZY209" s="38"/>
      <c r="GZZ209" s="38"/>
      <c r="HAA209" s="38"/>
      <c r="HAB209" s="38"/>
      <c r="HAC209" s="38"/>
      <c r="HAD209" s="38"/>
      <c r="HAE209" s="38"/>
      <c r="HAF209" s="38"/>
      <c r="HAG209" s="38"/>
      <c r="HAH209" s="38"/>
      <c r="HAI209" s="38"/>
      <c r="HAJ209" s="38"/>
      <c r="HAK209" s="38"/>
      <c r="HAL209" s="38"/>
      <c r="HAM209" s="38"/>
      <c r="HAN209" s="38"/>
      <c r="HAO209" s="38"/>
      <c r="HAP209" s="38"/>
      <c r="HAQ209" s="38"/>
      <c r="HAR209" s="38"/>
      <c r="HAS209" s="38"/>
      <c r="HAT209" s="38"/>
      <c r="HAU209" s="38"/>
      <c r="HAV209" s="38"/>
      <c r="HAW209" s="38"/>
      <c r="HAX209" s="38"/>
      <c r="HAY209" s="38"/>
      <c r="HAZ209" s="38"/>
      <c r="HBA209" s="38"/>
      <c r="HBB209" s="38"/>
      <c r="HBC209" s="38"/>
      <c r="HBD209" s="38"/>
      <c r="HBE209" s="38"/>
      <c r="HBF209" s="38"/>
      <c r="HBG209" s="38"/>
      <c r="HBH209" s="38"/>
      <c r="HBI209" s="38"/>
      <c r="HBJ209" s="38"/>
      <c r="HBK209" s="38"/>
      <c r="HBL209" s="38"/>
      <c r="HBM209" s="38"/>
      <c r="HBN209" s="38"/>
      <c r="HBO209" s="38"/>
      <c r="HBP209" s="38"/>
      <c r="HBQ209" s="38"/>
      <c r="HBR209" s="38"/>
      <c r="HBS209" s="38"/>
      <c r="HBT209" s="38"/>
      <c r="HBU209" s="38"/>
      <c r="HBV209" s="38"/>
      <c r="HBW209" s="38"/>
      <c r="HBX209" s="38"/>
      <c r="HBY209" s="38"/>
      <c r="HBZ209" s="38"/>
      <c r="HCA209" s="38"/>
      <c r="HCB209" s="38"/>
      <c r="HCC209" s="38"/>
      <c r="HCD209" s="38"/>
      <c r="HCE209" s="38"/>
      <c r="HCF209" s="38"/>
      <c r="HCG209" s="38"/>
      <c r="HCH209" s="38"/>
      <c r="HCI209" s="38"/>
      <c r="HCJ209" s="38"/>
      <c r="HCK209" s="38"/>
      <c r="HCL209" s="38"/>
      <c r="HCM209" s="38"/>
      <c r="HCN209" s="38"/>
      <c r="HCO209" s="38"/>
      <c r="HCP209" s="38"/>
      <c r="HCQ209" s="38"/>
      <c r="HCR209" s="38"/>
      <c r="HCS209" s="38"/>
      <c r="HCT209" s="38"/>
      <c r="HCU209" s="38"/>
      <c r="HCV209" s="38"/>
      <c r="HCW209" s="38"/>
      <c r="HCX209" s="38"/>
      <c r="HCY209" s="38"/>
      <c r="HCZ209" s="38"/>
      <c r="HDA209" s="38"/>
      <c r="HDB209" s="38"/>
      <c r="HDC209" s="38"/>
      <c r="HDD209" s="38"/>
      <c r="HDE209" s="38"/>
      <c r="HDF209" s="38"/>
      <c r="HDG209" s="38"/>
      <c r="HDH209" s="38"/>
      <c r="HDI209" s="38"/>
      <c r="HDJ209" s="38"/>
      <c r="HDK209" s="38"/>
      <c r="HDL209" s="38"/>
      <c r="HDM209" s="38"/>
      <c r="HDN209" s="38"/>
      <c r="HDO209" s="38"/>
      <c r="HDP209" s="38"/>
      <c r="HDQ209" s="38"/>
      <c r="HDR209" s="38"/>
      <c r="HDS209" s="38"/>
      <c r="HDT209" s="38"/>
      <c r="HDU209" s="38"/>
      <c r="HDV209" s="38"/>
      <c r="HDW209" s="38"/>
      <c r="HDX209" s="38"/>
      <c r="HDY209" s="38"/>
      <c r="HDZ209" s="38"/>
      <c r="HEA209" s="38"/>
      <c r="HEB209" s="38"/>
      <c r="HEC209" s="38"/>
      <c r="HED209" s="38"/>
      <c r="HEE209" s="38"/>
      <c r="HEF209" s="38"/>
      <c r="HEG209" s="38"/>
      <c r="HEH209" s="38"/>
      <c r="HEI209" s="38"/>
      <c r="HEJ209" s="38"/>
      <c r="HEK209" s="38"/>
      <c r="HEL209" s="38"/>
      <c r="HEM209" s="38"/>
      <c r="HEN209" s="38"/>
      <c r="HEO209" s="38"/>
      <c r="HEP209" s="38"/>
      <c r="HEQ209" s="38"/>
      <c r="HER209" s="38"/>
      <c r="HES209" s="38"/>
      <c r="HET209" s="38"/>
      <c r="HEU209" s="38"/>
      <c r="HEV209" s="38"/>
      <c r="HEW209" s="38"/>
      <c r="HEX209" s="38"/>
      <c r="HEY209" s="38"/>
      <c r="HEZ209" s="38"/>
      <c r="HFA209" s="38"/>
      <c r="HFB209" s="38"/>
      <c r="HFC209" s="38"/>
      <c r="HFD209" s="38"/>
      <c r="HFE209" s="38"/>
      <c r="HFF209" s="38"/>
      <c r="HFG209" s="38"/>
      <c r="HFH209" s="38"/>
      <c r="HFI209" s="38"/>
      <c r="HFJ209" s="38"/>
      <c r="HFK209" s="38"/>
      <c r="HFL209" s="38"/>
      <c r="HFM209" s="38"/>
      <c r="HFN209" s="38"/>
      <c r="HFO209" s="38"/>
      <c r="HFP209" s="38"/>
      <c r="HFQ209" s="38"/>
      <c r="HFR209" s="38"/>
      <c r="HFS209" s="38"/>
      <c r="HFT209" s="38"/>
      <c r="HFU209" s="38"/>
      <c r="HFV209" s="38"/>
      <c r="HFW209" s="38"/>
      <c r="HFX209" s="38"/>
      <c r="HFY209" s="38"/>
      <c r="HFZ209" s="38"/>
      <c r="HGA209" s="38"/>
      <c r="HGB209" s="38"/>
      <c r="HGC209" s="38"/>
      <c r="HGD209" s="38"/>
      <c r="HGE209" s="38"/>
      <c r="HGF209" s="38"/>
      <c r="HGG209" s="38"/>
      <c r="HGH209" s="38"/>
      <c r="HGI209" s="38"/>
      <c r="HGJ209" s="38"/>
      <c r="HGK209" s="38"/>
      <c r="HGL209" s="38"/>
      <c r="HGM209" s="38"/>
      <c r="HGN209" s="38"/>
      <c r="HGO209" s="38"/>
      <c r="HGP209" s="38"/>
      <c r="HGQ209" s="38"/>
      <c r="HGR209" s="38"/>
      <c r="HGS209" s="38"/>
      <c r="HGT209" s="38"/>
      <c r="HGU209" s="38"/>
      <c r="HGV209" s="38"/>
      <c r="HGW209" s="38"/>
      <c r="HGX209" s="38"/>
      <c r="HGY209" s="38"/>
      <c r="HGZ209" s="38"/>
      <c r="HHA209" s="38"/>
      <c r="HHB209" s="38"/>
      <c r="HHC209" s="38"/>
      <c r="HHD209" s="38"/>
      <c r="HHE209" s="38"/>
      <c r="HHF209" s="38"/>
      <c r="HHG209" s="38"/>
      <c r="HHH209" s="38"/>
      <c r="HHI209" s="38"/>
      <c r="HHJ209" s="38"/>
      <c r="HHK209" s="38"/>
      <c r="HHL209" s="38"/>
      <c r="HHM209" s="38"/>
      <c r="HHN209" s="38"/>
      <c r="HHO209" s="38"/>
      <c r="HHP209" s="38"/>
      <c r="HHQ209" s="38"/>
      <c r="HHR209" s="38"/>
      <c r="HHS209" s="38"/>
      <c r="HHT209" s="38"/>
      <c r="HHU209" s="38"/>
      <c r="HHV209" s="38"/>
      <c r="HHW209" s="38"/>
      <c r="HHX209" s="38"/>
      <c r="HHY209" s="38"/>
      <c r="HHZ209" s="38"/>
      <c r="HIA209" s="38"/>
      <c r="HIB209" s="38"/>
      <c r="HIC209" s="38"/>
      <c r="HID209" s="38"/>
      <c r="HIE209" s="38"/>
      <c r="HIF209" s="38"/>
      <c r="HIG209" s="38"/>
      <c r="HIH209" s="38"/>
      <c r="HII209" s="38"/>
      <c r="HIJ209" s="38"/>
      <c r="HIK209" s="38"/>
      <c r="HIL209" s="38"/>
      <c r="HIM209" s="38"/>
      <c r="HIN209" s="38"/>
      <c r="HIO209" s="38"/>
      <c r="HIP209" s="38"/>
      <c r="HIQ209" s="38"/>
      <c r="HIR209" s="38"/>
      <c r="HIS209" s="38"/>
      <c r="HIT209" s="38"/>
      <c r="HIU209" s="38"/>
      <c r="HIV209" s="38"/>
      <c r="HIW209" s="38"/>
      <c r="HIX209" s="38"/>
      <c r="HIY209" s="38"/>
      <c r="HIZ209" s="38"/>
      <c r="HJA209" s="38"/>
      <c r="HJB209" s="38"/>
      <c r="HJC209" s="38"/>
      <c r="HJD209" s="38"/>
      <c r="HJE209" s="38"/>
      <c r="HJF209" s="38"/>
      <c r="HJG209" s="38"/>
      <c r="HJH209" s="38"/>
      <c r="HJI209" s="38"/>
      <c r="HJJ209" s="38"/>
      <c r="HJK209" s="38"/>
      <c r="HJL209" s="38"/>
      <c r="HJM209" s="38"/>
      <c r="HJN209" s="38"/>
      <c r="HJO209" s="38"/>
      <c r="HJP209" s="38"/>
      <c r="HJQ209" s="38"/>
      <c r="HJR209" s="38"/>
      <c r="HJS209" s="38"/>
      <c r="HJT209" s="38"/>
      <c r="HJU209" s="38"/>
      <c r="HJV209" s="38"/>
      <c r="HJW209" s="38"/>
      <c r="HJX209" s="38"/>
      <c r="HJY209" s="38"/>
      <c r="HJZ209" s="38"/>
      <c r="HKA209" s="38"/>
      <c r="HKB209" s="38"/>
      <c r="HKC209" s="38"/>
      <c r="HKD209" s="38"/>
      <c r="HKE209" s="38"/>
      <c r="HKF209" s="38"/>
      <c r="HKG209" s="38"/>
      <c r="HKH209" s="38"/>
      <c r="HKI209" s="38"/>
      <c r="HKJ209" s="38"/>
      <c r="HKK209" s="38"/>
      <c r="HKL209" s="38"/>
      <c r="HKM209" s="38"/>
      <c r="HKN209" s="38"/>
      <c r="HKO209" s="38"/>
      <c r="HKP209" s="38"/>
      <c r="HKQ209" s="38"/>
      <c r="HKR209" s="38"/>
      <c r="HKS209" s="38"/>
      <c r="HKT209" s="38"/>
      <c r="HKU209" s="38"/>
      <c r="HKV209" s="38"/>
      <c r="HKW209" s="38"/>
      <c r="HKX209" s="38"/>
      <c r="HKY209" s="38"/>
      <c r="HKZ209" s="38"/>
      <c r="HLA209" s="38"/>
      <c r="HLB209" s="38"/>
      <c r="HLC209" s="38"/>
      <c r="HLD209" s="38"/>
      <c r="HLE209" s="38"/>
      <c r="HLF209" s="38"/>
      <c r="HLG209" s="38"/>
      <c r="HLH209" s="38"/>
      <c r="HLI209" s="38"/>
      <c r="HLJ209" s="38"/>
      <c r="HLK209" s="38"/>
      <c r="HLL209" s="38"/>
      <c r="HLM209" s="38"/>
      <c r="HLN209" s="38"/>
      <c r="HLO209" s="38"/>
      <c r="HLP209" s="38"/>
      <c r="HLQ209" s="38"/>
      <c r="HLR209" s="38"/>
      <c r="HLS209" s="38"/>
      <c r="HLT209" s="38"/>
      <c r="HLU209" s="38"/>
      <c r="HLV209" s="38"/>
      <c r="HLW209" s="38"/>
      <c r="HLX209" s="38"/>
      <c r="HLY209" s="38"/>
      <c r="HLZ209" s="38"/>
      <c r="HMA209" s="38"/>
      <c r="HMB209" s="38"/>
      <c r="HMC209" s="38"/>
      <c r="HMD209" s="38"/>
      <c r="HME209" s="38"/>
      <c r="HMF209" s="38"/>
      <c r="HMG209" s="38"/>
      <c r="HMH209" s="38"/>
      <c r="HMI209" s="38"/>
      <c r="HMJ209" s="38"/>
      <c r="HMK209" s="38"/>
      <c r="HML209" s="38"/>
      <c r="HMM209" s="38"/>
      <c r="HMN209" s="38"/>
      <c r="HMO209" s="38"/>
      <c r="HMP209" s="38"/>
      <c r="HMQ209" s="38"/>
      <c r="HMR209" s="38"/>
      <c r="HMS209" s="38"/>
      <c r="HMT209" s="38"/>
      <c r="HMU209" s="38"/>
      <c r="HMV209" s="38"/>
      <c r="HMW209" s="38"/>
      <c r="HMX209" s="38"/>
      <c r="HMY209" s="38"/>
      <c r="HMZ209" s="38"/>
      <c r="HNA209" s="38"/>
      <c r="HNB209" s="38"/>
      <c r="HNC209" s="38"/>
      <c r="HND209" s="38"/>
      <c r="HNE209" s="38"/>
      <c r="HNF209" s="38"/>
      <c r="HNG209" s="38"/>
      <c r="HNH209" s="38"/>
      <c r="HNI209" s="38"/>
      <c r="HNJ209" s="38"/>
      <c r="HNK209" s="38"/>
      <c r="HNL209" s="38"/>
      <c r="HNM209" s="38"/>
      <c r="HNN209" s="38"/>
      <c r="HNO209" s="38"/>
      <c r="HNP209" s="38"/>
      <c r="HNQ209" s="38"/>
      <c r="HNR209" s="38"/>
      <c r="HNS209" s="38"/>
      <c r="HNT209" s="38"/>
      <c r="HNU209" s="38"/>
      <c r="HNV209" s="38"/>
      <c r="HNW209" s="38"/>
      <c r="HNX209" s="38"/>
      <c r="HNY209" s="38"/>
      <c r="HNZ209" s="38"/>
      <c r="HOA209" s="38"/>
      <c r="HOB209" s="38"/>
      <c r="HOC209" s="38"/>
      <c r="HOD209" s="38"/>
      <c r="HOE209" s="38"/>
      <c r="HOF209" s="38"/>
      <c r="HOG209" s="38"/>
      <c r="HOH209" s="38"/>
      <c r="HOI209" s="38"/>
      <c r="HOJ209" s="38"/>
      <c r="HOK209" s="38"/>
      <c r="HOL209" s="38"/>
      <c r="HOM209" s="38"/>
      <c r="HON209" s="38"/>
      <c r="HOO209" s="38"/>
      <c r="HOP209" s="38"/>
      <c r="HOQ209" s="38"/>
      <c r="HOR209" s="38"/>
      <c r="HOS209" s="38"/>
      <c r="HOT209" s="38"/>
      <c r="HOU209" s="38"/>
      <c r="HOV209" s="38"/>
      <c r="HOW209" s="38"/>
      <c r="HOX209" s="38"/>
      <c r="HOY209" s="38"/>
      <c r="HOZ209" s="38"/>
      <c r="HPA209" s="38"/>
      <c r="HPB209" s="38"/>
      <c r="HPC209" s="38"/>
      <c r="HPD209" s="38"/>
      <c r="HPE209" s="38"/>
      <c r="HPF209" s="38"/>
      <c r="HPG209" s="38"/>
      <c r="HPH209" s="38"/>
      <c r="HPI209" s="38"/>
      <c r="HPJ209" s="38"/>
      <c r="HPK209" s="38"/>
      <c r="HPL209" s="38"/>
      <c r="HPM209" s="38"/>
      <c r="HPN209" s="38"/>
      <c r="HPO209" s="38"/>
      <c r="HPP209" s="38"/>
      <c r="HPQ209" s="38"/>
      <c r="HPR209" s="38"/>
      <c r="HPS209" s="38"/>
      <c r="HPT209" s="38"/>
      <c r="HPU209" s="38"/>
      <c r="HPV209" s="38"/>
      <c r="HPW209" s="38"/>
      <c r="HPX209" s="38"/>
      <c r="HPY209" s="38"/>
      <c r="HPZ209" s="38"/>
      <c r="HQA209" s="38"/>
      <c r="HQB209" s="38"/>
      <c r="HQC209" s="38"/>
      <c r="HQD209" s="38"/>
      <c r="HQE209" s="38"/>
      <c r="HQF209" s="38"/>
      <c r="HQG209" s="38"/>
      <c r="HQH209" s="38"/>
      <c r="HQI209" s="38"/>
      <c r="HQJ209" s="38"/>
      <c r="HQK209" s="38"/>
      <c r="HQL209" s="38"/>
      <c r="HQM209" s="38"/>
      <c r="HQN209" s="38"/>
      <c r="HQO209" s="38"/>
      <c r="HQP209" s="38"/>
      <c r="HQQ209" s="38"/>
      <c r="HQR209" s="38"/>
      <c r="HQS209" s="38"/>
      <c r="HQT209" s="38"/>
      <c r="HQU209" s="38"/>
      <c r="HQV209" s="38"/>
      <c r="HQW209" s="38"/>
      <c r="HQX209" s="38"/>
      <c r="HQY209" s="38"/>
      <c r="HQZ209" s="38"/>
      <c r="HRA209" s="38"/>
      <c r="HRB209" s="38"/>
      <c r="HRC209" s="38"/>
      <c r="HRD209" s="38"/>
      <c r="HRE209" s="38"/>
      <c r="HRF209" s="38"/>
      <c r="HRG209" s="38"/>
      <c r="HRH209" s="38"/>
      <c r="HRI209" s="38"/>
      <c r="HRJ209" s="38"/>
      <c r="HRK209" s="38"/>
      <c r="HRL209" s="38"/>
      <c r="HRM209" s="38"/>
      <c r="HRN209" s="38"/>
      <c r="HRO209" s="38"/>
      <c r="HRP209" s="38"/>
      <c r="HRQ209" s="38"/>
      <c r="HRR209" s="38"/>
      <c r="HRS209" s="38"/>
      <c r="HRT209" s="38"/>
      <c r="HRU209" s="38"/>
      <c r="HRV209" s="38"/>
      <c r="HRW209" s="38"/>
      <c r="HRX209" s="38"/>
      <c r="HRY209" s="38"/>
      <c r="HRZ209" s="38"/>
      <c r="HSA209" s="38"/>
      <c r="HSB209" s="38"/>
      <c r="HSC209" s="38"/>
      <c r="HSD209" s="38"/>
      <c r="HSE209" s="38"/>
      <c r="HSF209" s="38"/>
      <c r="HSG209" s="38"/>
      <c r="HSH209" s="38"/>
      <c r="HSI209" s="38"/>
      <c r="HSJ209" s="38"/>
      <c r="HSK209" s="38"/>
      <c r="HSL209" s="38"/>
      <c r="HSM209" s="38"/>
      <c r="HSN209" s="38"/>
      <c r="HSO209" s="38"/>
      <c r="HSP209" s="38"/>
      <c r="HSQ209" s="38"/>
      <c r="HSR209" s="38"/>
      <c r="HSS209" s="38"/>
      <c r="HST209" s="38"/>
      <c r="HSU209" s="38"/>
      <c r="HSV209" s="38"/>
      <c r="HSW209" s="38"/>
      <c r="HSX209" s="38"/>
      <c r="HSY209" s="38"/>
      <c r="HSZ209" s="38"/>
      <c r="HTA209" s="38"/>
      <c r="HTB209" s="38"/>
      <c r="HTC209" s="38"/>
      <c r="HTD209" s="38"/>
      <c r="HTE209" s="38"/>
      <c r="HTF209" s="38"/>
      <c r="HTG209" s="38"/>
      <c r="HTH209" s="38"/>
      <c r="HTI209" s="38"/>
      <c r="HTJ209" s="38"/>
      <c r="HTK209" s="38"/>
      <c r="HTL209" s="38"/>
      <c r="HTM209" s="38"/>
      <c r="HTN209" s="38"/>
      <c r="HTO209" s="38"/>
      <c r="HTP209" s="38"/>
      <c r="HTQ209" s="38"/>
      <c r="HTR209" s="38"/>
      <c r="HTS209" s="38"/>
      <c r="HTT209" s="38"/>
      <c r="HTU209" s="38"/>
      <c r="HTV209" s="38"/>
      <c r="HTW209" s="38"/>
      <c r="HTX209" s="38"/>
      <c r="HTY209" s="38"/>
      <c r="HTZ209" s="38"/>
      <c r="HUA209" s="38"/>
      <c r="HUB209" s="38"/>
      <c r="HUC209" s="38"/>
      <c r="HUD209" s="38"/>
      <c r="HUE209" s="38"/>
      <c r="HUF209" s="38"/>
      <c r="HUG209" s="38"/>
      <c r="HUH209" s="38"/>
      <c r="HUI209" s="38"/>
      <c r="HUJ209" s="38"/>
      <c r="HUK209" s="38"/>
      <c r="HUL209" s="38"/>
      <c r="HUM209" s="38"/>
      <c r="HUN209" s="38"/>
      <c r="HUO209" s="38"/>
      <c r="HUP209" s="38"/>
      <c r="HUQ209" s="38"/>
      <c r="HUR209" s="38"/>
      <c r="HUS209" s="38"/>
      <c r="HUT209" s="38"/>
      <c r="HUU209" s="38"/>
      <c r="HUV209" s="38"/>
      <c r="HUW209" s="38"/>
      <c r="HUX209" s="38"/>
      <c r="HUY209" s="38"/>
      <c r="HUZ209" s="38"/>
      <c r="HVA209" s="38"/>
      <c r="HVB209" s="38"/>
      <c r="HVC209" s="38"/>
      <c r="HVD209" s="38"/>
      <c r="HVE209" s="38"/>
      <c r="HVF209" s="38"/>
      <c r="HVG209" s="38"/>
      <c r="HVH209" s="38"/>
      <c r="HVI209" s="38"/>
      <c r="HVJ209" s="38"/>
      <c r="HVK209" s="38"/>
      <c r="HVL209" s="38"/>
      <c r="HVM209" s="38"/>
      <c r="HVN209" s="38"/>
      <c r="HVO209" s="38"/>
      <c r="HVP209" s="38"/>
      <c r="HVQ209" s="38"/>
      <c r="HVR209" s="38"/>
      <c r="HVS209" s="38"/>
      <c r="HVT209" s="38"/>
      <c r="HVU209" s="38"/>
      <c r="HVV209" s="38"/>
      <c r="HVW209" s="38"/>
      <c r="HVX209" s="38"/>
      <c r="HVY209" s="38"/>
      <c r="HVZ209" s="38"/>
      <c r="HWA209" s="38"/>
      <c r="HWB209" s="38"/>
      <c r="HWC209" s="38"/>
      <c r="HWD209" s="38"/>
      <c r="HWE209" s="38"/>
      <c r="HWF209" s="38"/>
      <c r="HWG209" s="38"/>
      <c r="HWH209" s="38"/>
      <c r="HWI209" s="38"/>
      <c r="HWJ209" s="38"/>
      <c r="HWK209" s="38"/>
      <c r="HWL209" s="38"/>
      <c r="HWM209" s="38"/>
      <c r="HWN209" s="38"/>
      <c r="HWO209" s="38"/>
      <c r="HWP209" s="38"/>
      <c r="HWQ209" s="38"/>
      <c r="HWR209" s="38"/>
      <c r="HWS209" s="38"/>
      <c r="HWT209" s="38"/>
      <c r="HWU209" s="38"/>
      <c r="HWV209" s="38"/>
      <c r="HWW209" s="38"/>
      <c r="HWX209" s="38"/>
      <c r="HWY209" s="38"/>
      <c r="HWZ209" s="38"/>
      <c r="HXA209" s="38"/>
      <c r="HXB209" s="38"/>
      <c r="HXC209" s="38"/>
      <c r="HXD209" s="38"/>
      <c r="HXE209" s="38"/>
      <c r="HXF209" s="38"/>
      <c r="HXG209" s="38"/>
      <c r="HXH209" s="38"/>
      <c r="HXI209" s="38"/>
      <c r="HXJ209" s="38"/>
      <c r="HXK209" s="38"/>
      <c r="HXL209" s="38"/>
      <c r="HXM209" s="38"/>
      <c r="HXN209" s="38"/>
      <c r="HXO209" s="38"/>
      <c r="HXP209" s="38"/>
      <c r="HXQ209" s="38"/>
      <c r="HXR209" s="38"/>
      <c r="HXS209" s="38"/>
      <c r="HXT209" s="38"/>
      <c r="HXU209" s="38"/>
      <c r="HXV209" s="38"/>
      <c r="HXW209" s="38"/>
      <c r="HXX209" s="38"/>
      <c r="HXY209" s="38"/>
      <c r="HXZ209" s="38"/>
      <c r="HYA209" s="38"/>
      <c r="HYB209" s="38"/>
      <c r="HYC209" s="38"/>
      <c r="HYD209" s="38"/>
      <c r="HYE209" s="38"/>
      <c r="HYF209" s="38"/>
      <c r="HYG209" s="38"/>
      <c r="HYH209" s="38"/>
      <c r="HYI209" s="38"/>
      <c r="HYJ209" s="38"/>
      <c r="HYK209" s="38"/>
      <c r="HYL209" s="38"/>
      <c r="HYM209" s="38"/>
      <c r="HYN209" s="38"/>
      <c r="HYO209" s="38"/>
      <c r="HYP209" s="38"/>
      <c r="HYQ209" s="38"/>
      <c r="HYR209" s="38"/>
      <c r="HYS209" s="38"/>
      <c r="HYT209" s="38"/>
      <c r="HYU209" s="38"/>
      <c r="HYV209" s="38"/>
      <c r="HYW209" s="38"/>
      <c r="HYX209" s="38"/>
      <c r="HYY209" s="38"/>
      <c r="HYZ209" s="38"/>
      <c r="HZA209" s="38"/>
      <c r="HZB209" s="38"/>
      <c r="HZC209" s="38"/>
      <c r="HZD209" s="38"/>
      <c r="HZE209" s="38"/>
      <c r="HZF209" s="38"/>
      <c r="HZG209" s="38"/>
      <c r="HZH209" s="38"/>
      <c r="HZI209" s="38"/>
      <c r="HZJ209" s="38"/>
      <c r="HZK209" s="38"/>
      <c r="HZL209" s="38"/>
      <c r="HZM209" s="38"/>
      <c r="HZN209" s="38"/>
      <c r="HZO209" s="38"/>
      <c r="HZP209" s="38"/>
      <c r="HZQ209" s="38"/>
      <c r="HZR209" s="38"/>
      <c r="HZS209" s="38"/>
      <c r="HZT209" s="38"/>
      <c r="HZU209" s="38"/>
      <c r="HZV209" s="38"/>
      <c r="HZW209" s="38"/>
      <c r="HZX209" s="38"/>
      <c r="HZY209" s="38"/>
      <c r="HZZ209" s="38"/>
      <c r="IAA209" s="38"/>
      <c r="IAB209" s="38"/>
      <c r="IAC209" s="38"/>
      <c r="IAD209" s="38"/>
      <c r="IAE209" s="38"/>
      <c r="IAF209" s="38"/>
      <c r="IAG209" s="38"/>
      <c r="IAH209" s="38"/>
      <c r="IAI209" s="38"/>
      <c r="IAJ209" s="38"/>
      <c r="IAK209" s="38"/>
      <c r="IAL209" s="38"/>
      <c r="IAM209" s="38"/>
      <c r="IAN209" s="38"/>
      <c r="IAO209" s="38"/>
      <c r="IAP209" s="38"/>
      <c r="IAQ209" s="38"/>
      <c r="IAR209" s="38"/>
      <c r="IAS209" s="38"/>
      <c r="IAT209" s="38"/>
      <c r="IAU209" s="38"/>
      <c r="IAV209" s="38"/>
      <c r="IAW209" s="38"/>
      <c r="IAX209" s="38"/>
      <c r="IAY209" s="38"/>
      <c r="IAZ209" s="38"/>
      <c r="IBA209" s="38"/>
      <c r="IBB209" s="38"/>
      <c r="IBC209" s="38"/>
      <c r="IBD209" s="38"/>
      <c r="IBE209" s="38"/>
      <c r="IBF209" s="38"/>
      <c r="IBG209" s="38"/>
      <c r="IBH209" s="38"/>
      <c r="IBI209" s="38"/>
      <c r="IBJ209" s="38"/>
      <c r="IBK209" s="38"/>
      <c r="IBL209" s="38"/>
      <c r="IBM209" s="38"/>
      <c r="IBN209" s="38"/>
      <c r="IBO209" s="38"/>
      <c r="IBP209" s="38"/>
      <c r="IBQ209" s="38"/>
      <c r="IBR209" s="38"/>
      <c r="IBS209" s="38"/>
      <c r="IBT209" s="38"/>
      <c r="IBU209" s="38"/>
      <c r="IBV209" s="38"/>
      <c r="IBW209" s="38"/>
      <c r="IBX209" s="38"/>
      <c r="IBY209" s="38"/>
      <c r="IBZ209" s="38"/>
      <c r="ICA209" s="38"/>
      <c r="ICB209" s="38"/>
      <c r="ICC209" s="38"/>
      <c r="ICD209" s="38"/>
      <c r="ICE209" s="38"/>
      <c r="ICF209" s="38"/>
      <c r="ICG209" s="38"/>
      <c r="ICH209" s="38"/>
      <c r="ICI209" s="38"/>
      <c r="ICJ209" s="38"/>
      <c r="ICK209" s="38"/>
      <c r="ICL209" s="38"/>
      <c r="ICM209" s="38"/>
      <c r="ICN209" s="38"/>
      <c r="ICO209" s="38"/>
      <c r="ICP209" s="38"/>
      <c r="ICQ209" s="38"/>
      <c r="ICR209" s="38"/>
      <c r="ICS209" s="38"/>
      <c r="ICT209" s="38"/>
      <c r="ICU209" s="38"/>
      <c r="ICV209" s="38"/>
      <c r="ICW209" s="38"/>
      <c r="ICX209" s="38"/>
      <c r="ICY209" s="38"/>
      <c r="ICZ209" s="38"/>
      <c r="IDA209" s="38"/>
      <c r="IDB209" s="38"/>
      <c r="IDC209" s="38"/>
      <c r="IDD209" s="38"/>
      <c r="IDE209" s="38"/>
      <c r="IDF209" s="38"/>
      <c r="IDG209" s="38"/>
      <c r="IDH209" s="38"/>
      <c r="IDI209" s="38"/>
      <c r="IDJ209" s="38"/>
      <c r="IDK209" s="38"/>
      <c r="IDL209" s="38"/>
      <c r="IDM209" s="38"/>
      <c r="IDN209" s="38"/>
      <c r="IDO209" s="38"/>
      <c r="IDP209" s="38"/>
      <c r="IDQ209" s="38"/>
      <c r="IDR209" s="38"/>
      <c r="IDS209" s="38"/>
      <c r="IDT209" s="38"/>
      <c r="IDU209" s="38"/>
      <c r="IDV209" s="38"/>
      <c r="IDW209" s="38"/>
      <c r="IDX209" s="38"/>
      <c r="IDY209" s="38"/>
      <c r="IDZ209" s="38"/>
      <c r="IEA209" s="38"/>
      <c r="IEB209" s="38"/>
      <c r="IEC209" s="38"/>
      <c r="IED209" s="38"/>
      <c r="IEE209" s="38"/>
      <c r="IEF209" s="38"/>
      <c r="IEG209" s="38"/>
      <c r="IEH209" s="38"/>
      <c r="IEI209" s="38"/>
      <c r="IEJ209" s="38"/>
      <c r="IEK209" s="38"/>
      <c r="IEL209" s="38"/>
      <c r="IEM209" s="38"/>
      <c r="IEN209" s="38"/>
      <c r="IEO209" s="38"/>
      <c r="IEP209" s="38"/>
      <c r="IEQ209" s="38"/>
      <c r="IER209" s="38"/>
      <c r="IES209" s="38"/>
      <c r="IET209" s="38"/>
      <c r="IEU209" s="38"/>
      <c r="IEV209" s="38"/>
      <c r="IEW209" s="38"/>
      <c r="IEX209" s="38"/>
      <c r="IEY209" s="38"/>
      <c r="IEZ209" s="38"/>
      <c r="IFA209" s="38"/>
      <c r="IFB209" s="38"/>
      <c r="IFC209" s="38"/>
      <c r="IFD209" s="38"/>
      <c r="IFE209" s="38"/>
      <c r="IFF209" s="38"/>
      <c r="IFG209" s="38"/>
      <c r="IFH209" s="38"/>
      <c r="IFI209" s="38"/>
      <c r="IFJ209" s="38"/>
      <c r="IFK209" s="38"/>
      <c r="IFL209" s="38"/>
      <c r="IFM209" s="38"/>
      <c r="IFN209" s="38"/>
      <c r="IFO209" s="38"/>
      <c r="IFP209" s="38"/>
      <c r="IFQ209" s="38"/>
      <c r="IFR209" s="38"/>
      <c r="IFS209" s="38"/>
      <c r="IFT209" s="38"/>
      <c r="IFU209" s="38"/>
      <c r="IFV209" s="38"/>
      <c r="IFW209" s="38"/>
      <c r="IFX209" s="38"/>
      <c r="IFY209" s="38"/>
      <c r="IFZ209" s="38"/>
      <c r="IGA209" s="38"/>
      <c r="IGB209" s="38"/>
      <c r="IGC209" s="38"/>
      <c r="IGD209" s="38"/>
      <c r="IGE209" s="38"/>
      <c r="IGF209" s="38"/>
      <c r="IGG209" s="38"/>
      <c r="IGH209" s="38"/>
      <c r="IGI209" s="38"/>
      <c r="IGJ209" s="38"/>
      <c r="IGK209" s="38"/>
      <c r="IGL209" s="38"/>
      <c r="IGM209" s="38"/>
      <c r="IGN209" s="38"/>
      <c r="IGO209" s="38"/>
      <c r="IGP209" s="38"/>
      <c r="IGQ209" s="38"/>
      <c r="IGR209" s="38"/>
      <c r="IGS209" s="38"/>
      <c r="IGT209" s="38"/>
      <c r="IGU209" s="38"/>
      <c r="IGV209" s="38"/>
      <c r="IGW209" s="38"/>
      <c r="IGX209" s="38"/>
      <c r="IGY209" s="38"/>
      <c r="IGZ209" s="38"/>
      <c r="IHA209" s="38"/>
      <c r="IHB209" s="38"/>
      <c r="IHC209" s="38"/>
      <c r="IHD209" s="38"/>
      <c r="IHE209" s="38"/>
      <c r="IHF209" s="38"/>
      <c r="IHG209" s="38"/>
      <c r="IHH209" s="38"/>
      <c r="IHI209" s="38"/>
      <c r="IHJ209" s="38"/>
      <c r="IHK209" s="38"/>
      <c r="IHL209" s="38"/>
      <c r="IHM209" s="38"/>
      <c r="IHN209" s="38"/>
      <c r="IHO209" s="38"/>
      <c r="IHP209" s="38"/>
      <c r="IHQ209" s="38"/>
      <c r="IHR209" s="38"/>
      <c r="IHS209" s="38"/>
      <c r="IHT209" s="38"/>
      <c r="IHU209" s="38"/>
      <c r="IHV209" s="38"/>
      <c r="IHW209" s="38"/>
      <c r="IHX209" s="38"/>
      <c r="IHY209" s="38"/>
      <c r="IHZ209" s="38"/>
      <c r="IIA209" s="38"/>
      <c r="IIB209" s="38"/>
      <c r="IIC209" s="38"/>
      <c r="IID209" s="38"/>
      <c r="IIE209" s="38"/>
      <c r="IIF209" s="38"/>
      <c r="IIG209" s="38"/>
      <c r="IIH209" s="38"/>
      <c r="III209" s="38"/>
      <c r="IIJ209" s="38"/>
      <c r="IIK209" s="38"/>
      <c r="IIL209" s="38"/>
      <c r="IIM209" s="38"/>
      <c r="IIN209" s="38"/>
      <c r="IIO209" s="38"/>
      <c r="IIP209" s="38"/>
      <c r="IIQ209" s="38"/>
      <c r="IIR209" s="38"/>
      <c r="IIS209" s="38"/>
      <c r="IIT209" s="38"/>
      <c r="IIU209" s="38"/>
      <c r="IIV209" s="38"/>
      <c r="IIW209" s="38"/>
      <c r="IIX209" s="38"/>
      <c r="IIY209" s="38"/>
      <c r="IIZ209" s="38"/>
      <c r="IJA209" s="38"/>
      <c r="IJB209" s="38"/>
      <c r="IJC209" s="38"/>
      <c r="IJD209" s="38"/>
      <c r="IJE209" s="38"/>
      <c r="IJF209" s="38"/>
      <c r="IJG209" s="38"/>
      <c r="IJH209" s="38"/>
      <c r="IJI209" s="38"/>
      <c r="IJJ209" s="38"/>
      <c r="IJK209" s="38"/>
      <c r="IJL209" s="38"/>
      <c r="IJM209" s="38"/>
      <c r="IJN209" s="38"/>
      <c r="IJO209" s="38"/>
      <c r="IJP209" s="38"/>
      <c r="IJQ209" s="38"/>
      <c r="IJR209" s="38"/>
      <c r="IJS209" s="38"/>
      <c r="IJT209" s="38"/>
      <c r="IJU209" s="38"/>
      <c r="IJV209" s="38"/>
      <c r="IJW209" s="38"/>
      <c r="IJX209" s="38"/>
      <c r="IJY209" s="38"/>
      <c r="IJZ209" s="38"/>
      <c r="IKA209" s="38"/>
      <c r="IKB209" s="38"/>
      <c r="IKC209" s="38"/>
      <c r="IKD209" s="38"/>
      <c r="IKE209" s="38"/>
      <c r="IKF209" s="38"/>
      <c r="IKG209" s="38"/>
      <c r="IKH209" s="38"/>
      <c r="IKI209" s="38"/>
      <c r="IKJ209" s="38"/>
      <c r="IKK209" s="38"/>
      <c r="IKL209" s="38"/>
      <c r="IKM209" s="38"/>
      <c r="IKN209" s="38"/>
      <c r="IKO209" s="38"/>
      <c r="IKP209" s="38"/>
      <c r="IKQ209" s="38"/>
      <c r="IKR209" s="38"/>
      <c r="IKS209" s="38"/>
      <c r="IKT209" s="38"/>
      <c r="IKU209" s="38"/>
      <c r="IKV209" s="38"/>
      <c r="IKW209" s="38"/>
      <c r="IKX209" s="38"/>
      <c r="IKY209" s="38"/>
      <c r="IKZ209" s="38"/>
      <c r="ILA209" s="38"/>
      <c r="ILB209" s="38"/>
      <c r="ILC209" s="38"/>
      <c r="ILD209" s="38"/>
      <c r="ILE209" s="38"/>
      <c r="ILF209" s="38"/>
      <c r="ILG209" s="38"/>
      <c r="ILH209" s="38"/>
      <c r="ILI209" s="38"/>
      <c r="ILJ209" s="38"/>
      <c r="ILK209" s="38"/>
      <c r="ILL209" s="38"/>
      <c r="ILM209" s="38"/>
      <c r="ILN209" s="38"/>
      <c r="ILO209" s="38"/>
      <c r="ILP209" s="38"/>
      <c r="ILQ209" s="38"/>
      <c r="ILR209" s="38"/>
      <c r="ILS209" s="38"/>
      <c r="ILT209" s="38"/>
      <c r="ILU209" s="38"/>
      <c r="ILV209" s="38"/>
      <c r="ILW209" s="38"/>
      <c r="ILX209" s="38"/>
      <c r="ILY209" s="38"/>
      <c r="ILZ209" s="38"/>
      <c r="IMA209" s="38"/>
      <c r="IMB209" s="38"/>
      <c r="IMC209" s="38"/>
      <c r="IMD209" s="38"/>
      <c r="IME209" s="38"/>
      <c r="IMF209" s="38"/>
      <c r="IMG209" s="38"/>
      <c r="IMH209" s="38"/>
      <c r="IMI209" s="38"/>
      <c r="IMJ209" s="38"/>
      <c r="IMK209" s="38"/>
      <c r="IML209" s="38"/>
      <c r="IMM209" s="38"/>
      <c r="IMN209" s="38"/>
      <c r="IMO209" s="38"/>
      <c r="IMP209" s="38"/>
      <c r="IMQ209" s="38"/>
      <c r="IMR209" s="38"/>
      <c r="IMS209" s="38"/>
      <c r="IMT209" s="38"/>
      <c r="IMU209" s="38"/>
      <c r="IMV209" s="38"/>
      <c r="IMW209" s="38"/>
      <c r="IMX209" s="38"/>
      <c r="IMY209" s="38"/>
      <c r="IMZ209" s="38"/>
      <c r="INA209" s="38"/>
      <c r="INB209" s="38"/>
      <c r="INC209" s="38"/>
      <c r="IND209" s="38"/>
      <c r="INE209" s="38"/>
      <c r="INF209" s="38"/>
      <c r="ING209" s="38"/>
      <c r="INH209" s="38"/>
      <c r="INI209" s="38"/>
      <c r="INJ209" s="38"/>
      <c r="INK209" s="38"/>
      <c r="INL209" s="38"/>
      <c r="INM209" s="38"/>
      <c r="INN209" s="38"/>
      <c r="INO209" s="38"/>
      <c r="INP209" s="38"/>
      <c r="INQ209" s="38"/>
      <c r="INR209" s="38"/>
      <c r="INS209" s="38"/>
      <c r="INT209" s="38"/>
      <c r="INU209" s="38"/>
      <c r="INV209" s="38"/>
      <c r="INW209" s="38"/>
      <c r="INX209" s="38"/>
      <c r="INY209" s="38"/>
      <c r="INZ209" s="38"/>
      <c r="IOA209" s="38"/>
      <c r="IOB209" s="38"/>
      <c r="IOC209" s="38"/>
      <c r="IOD209" s="38"/>
      <c r="IOE209" s="38"/>
      <c r="IOF209" s="38"/>
      <c r="IOG209" s="38"/>
      <c r="IOH209" s="38"/>
      <c r="IOI209" s="38"/>
      <c r="IOJ209" s="38"/>
      <c r="IOK209" s="38"/>
      <c r="IOL209" s="38"/>
      <c r="IOM209" s="38"/>
      <c r="ION209" s="38"/>
      <c r="IOO209" s="38"/>
      <c r="IOP209" s="38"/>
      <c r="IOQ209" s="38"/>
      <c r="IOR209" s="38"/>
      <c r="IOS209" s="38"/>
      <c r="IOT209" s="38"/>
      <c r="IOU209" s="38"/>
      <c r="IOV209" s="38"/>
      <c r="IOW209" s="38"/>
      <c r="IOX209" s="38"/>
      <c r="IOY209" s="38"/>
      <c r="IOZ209" s="38"/>
      <c r="IPA209" s="38"/>
      <c r="IPB209" s="38"/>
      <c r="IPC209" s="38"/>
      <c r="IPD209" s="38"/>
      <c r="IPE209" s="38"/>
      <c r="IPF209" s="38"/>
      <c r="IPG209" s="38"/>
      <c r="IPH209" s="38"/>
      <c r="IPI209" s="38"/>
      <c r="IPJ209" s="38"/>
      <c r="IPK209" s="38"/>
      <c r="IPL209" s="38"/>
      <c r="IPM209" s="38"/>
      <c r="IPN209" s="38"/>
      <c r="IPO209" s="38"/>
      <c r="IPP209" s="38"/>
      <c r="IPQ209" s="38"/>
      <c r="IPR209" s="38"/>
      <c r="IPS209" s="38"/>
      <c r="IPT209" s="38"/>
      <c r="IPU209" s="38"/>
      <c r="IPV209" s="38"/>
      <c r="IPW209" s="38"/>
      <c r="IPX209" s="38"/>
      <c r="IPY209" s="38"/>
      <c r="IPZ209" s="38"/>
      <c r="IQA209" s="38"/>
      <c r="IQB209" s="38"/>
      <c r="IQC209" s="38"/>
      <c r="IQD209" s="38"/>
      <c r="IQE209" s="38"/>
      <c r="IQF209" s="38"/>
      <c r="IQG209" s="38"/>
      <c r="IQH209" s="38"/>
      <c r="IQI209" s="38"/>
      <c r="IQJ209" s="38"/>
      <c r="IQK209" s="38"/>
      <c r="IQL209" s="38"/>
      <c r="IQM209" s="38"/>
      <c r="IQN209" s="38"/>
      <c r="IQO209" s="38"/>
      <c r="IQP209" s="38"/>
      <c r="IQQ209" s="38"/>
      <c r="IQR209" s="38"/>
      <c r="IQS209" s="38"/>
      <c r="IQT209" s="38"/>
      <c r="IQU209" s="38"/>
      <c r="IQV209" s="38"/>
      <c r="IQW209" s="38"/>
      <c r="IQX209" s="38"/>
      <c r="IQY209" s="38"/>
      <c r="IQZ209" s="38"/>
      <c r="IRA209" s="38"/>
      <c r="IRB209" s="38"/>
      <c r="IRC209" s="38"/>
      <c r="IRD209" s="38"/>
      <c r="IRE209" s="38"/>
      <c r="IRF209" s="38"/>
      <c r="IRG209" s="38"/>
      <c r="IRH209" s="38"/>
      <c r="IRI209" s="38"/>
      <c r="IRJ209" s="38"/>
      <c r="IRK209" s="38"/>
      <c r="IRL209" s="38"/>
      <c r="IRM209" s="38"/>
      <c r="IRN209" s="38"/>
      <c r="IRO209" s="38"/>
      <c r="IRP209" s="38"/>
      <c r="IRQ209" s="38"/>
      <c r="IRR209" s="38"/>
      <c r="IRS209" s="38"/>
      <c r="IRT209" s="38"/>
      <c r="IRU209" s="38"/>
      <c r="IRV209" s="38"/>
      <c r="IRW209" s="38"/>
      <c r="IRX209" s="38"/>
      <c r="IRY209" s="38"/>
      <c r="IRZ209" s="38"/>
      <c r="ISA209" s="38"/>
      <c r="ISB209" s="38"/>
      <c r="ISC209" s="38"/>
      <c r="ISD209" s="38"/>
      <c r="ISE209" s="38"/>
      <c r="ISF209" s="38"/>
      <c r="ISG209" s="38"/>
      <c r="ISH209" s="38"/>
      <c r="ISI209" s="38"/>
      <c r="ISJ209" s="38"/>
      <c r="ISK209" s="38"/>
      <c r="ISL209" s="38"/>
      <c r="ISM209" s="38"/>
      <c r="ISN209" s="38"/>
      <c r="ISO209" s="38"/>
      <c r="ISP209" s="38"/>
      <c r="ISQ209" s="38"/>
      <c r="ISR209" s="38"/>
      <c r="ISS209" s="38"/>
      <c r="IST209" s="38"/>
      <c r="ISU209" s="38"/>
      <c r="ISV209" s="38"/>
      <c r="ISW209" s="38"/>
      <c r="ISX209" s="38"/>
      <c r="ISY209" s="38"/>
      <c r="ISZ209" s="38"/>
      <c r="ITA209" s="38"/>
      <c r="ITB209" s="38"/>
      <c r="ITC209" s="38"/>
      <c r="ITD209" s="38"/>
      <c r="ITE209" s="38"/>
      <c r="ITF209" s="38"/>
      <c r="ITG209" s="38"/>
      <c r="ITH209" s="38"/>
      <c r="ITI209" s="38"/>
      <c r="ITJ209" s="38"/>
      <c r="ITK209" s="38"/>
      <c r="ITL209" s="38"/>
      <c r="ITM209" s="38"/>
      <c r="ITN209" s="38"/>
      <c r="ITO209" s="38"/>
      <c r="ITP209" s="38"/>
      <c r="ITQ209" s="38"/>
      <c r="ITR209" s="38"/>
      <c r="ITS209" s="38"/>
      <c r="ITT209" s="38"/>
      <c r="ITU209" s="38"/>
      <c r="ITV209" s="38"/>
      <c r="ITW209" s="38"/>
      <c r="ITX209" s="38"/>
      <c r="ITY209" s="38"/>
      <c r="ITZ209" s="38"/>
      <c r="IUA209" s="38"/>
      <c r="IUB209" s="38"/>
      <c r="IUC209" s="38"/>
      <c r="IUD209" s="38"/>
      <c r="IUE209" s="38"/>
      <c r="IUF209" s="38"/>
      <c r="IUG209" s="38"/>
      <c r="IUH209" s="38"/>
      <c r="IUI209" s="38"/>
      <c r="IUJ209" s="38"/>
      <c r="IUK209" s="38"/>
      <c r="IUL209" s="38"/>
      <c r="IUM209" s="38"/>
      <c r="IUN209" s="38"/>
      <c r="IUO209" s="38"/>
      <c r="IUP209" s="38"/>
      <c r="IUQ209" s="38"/>
      <c r="IUR209" s="38"/>
      <c r="IUS209" s="38"/>
      <c r="IUT209" s="38"/>
      <c r="IUU209" s="38"/>
      <c r="IUV209" s="38"/>
      <c r="IUW209" s="38"/>
      <c r="IUX209" s="38"/>
      <c r="IUY209" s="38"/>
      <c r="IUZ209" s="38"/>
      <c r="IVA209" s="38"/>
      <c r="IVB209" s="38"/>
      <c r="IVC209" s="38"/>
      <c r="IVD209" s="38"/>
      <c r="IVE209" s="38"/>
      <c r="IVF209" s="38"/>
      <c r="IVG209" s="38"/>
      <c r="IVH209" s="38"/>
      <c r="IVI209" s="38"/>
      <c r="IVJ209" s="38"/>
      <c r="IVK209" s="38"/>
      <c r="IVL209" s="38"/>
      <c r="IVM209" s="38"/>
      <c r="IVN209" s="38"/>
      <c r="IVO209" s="38"/>
      <c r="IVP209" s="38"/>
      <c r="IVQ209" s="38"/>
      <c r="IVR209" s="38"/>
      <c r="IVS209" s="38"/>
      <c r="IVT209" s="38"/>
      <c r="IVU209" s="38"/>
      <c r="IVV209" s="38"/>
      <c r="IVW209" s="38"/>
      <c r="IVX209" s="38"/>
      <c r="IVY209" s="38"/>
      <c r="IVZ209" s="38"/>
      <c r="IWA209" s="38"/>
      <c r="IWB209" s="38"/>
      <c r="IWC209" s="38"/>
      <c r="IWD209" s="38"/>
      <c r="IWE209" s="38"/>
      <c r="IWF209" s="38"/>
      <c r="IWG209" s="38"/>
      <c r="IWH209" s="38"/>
      <c r="IWI209" s="38"/>
      <c r="IWJ209" s="38"/>
      <c r="IWK209" s="38"/>
      <c r="IWL209" s="38"/>
      <c r="IWM209" s="38"/>
      <c r="IWN209" s="38"/>
      <c r="IWO209" s="38"/>
      <c r="IWP209" s="38"/>
      <c r="IWQ209" s="38"/>
      <c r="IWR209" s="38"/>
      <c r="IWS209" s="38"/>
      <c r="IWT209" s="38"/>
      <c r="IWU209" s="38"/>
      <c r="IWV209" s="38"/>
      <c r="IWW209" s="38"/>
      <c r="IWX209" s="38"/>
      <c r="IWY209" s="38"/>
      <c r="IWZ209" s="38"/>
      <c r="IXA209" s="38"/>
      <c r="IXB209" s="38"/>
      <c r="IXC209" s="38"/>
      <c r="IXD209" s="38"/>
      <c r="IXE209" s="38"/>
      <c r="IXF209" s="38"/>
      <c r="IXG209" s="38"/>
      <c r="IXH209" s="38"/>
      <c r="IXI209" s="38"/>
      <c r="IXJ209" s="38"/>
      <c r="IXK209" s="38"/>
      <c r="IXL209" s="38"/>
      <c r="IXM209" s="38"/>
      <c r="IXN209" s="38"/>
      <c r="IXO209" s="38"/>
      <c r="IXP209" s="38"/>
      <c r="IXQ209" s="38"/>
      <c r="IXR209" s="38"/>
      <c r="IXS209" s="38"/>
      <c r="IXT209" s="38"/>
      <c r="IXU209" s="38"/>
      <c r="IXV209" s="38"/>
      <c r="IXW209" s="38"/>
      <c r="IXX209" s="38"/>
      <c r="IXY209" s="38"/>
      <c r="IXZ209" s="38"/>
      <c r="IYA209" s="38"/>
      <c r="IYB209" s="38"/>
      <c r="IYC209" s="38"/>
      <c r="IYD209" s="38"/>
      <c r="IYE209" s="38"/>
      <c r="IYF209" s="38"/>
      <c r="IYG209" s="38"/>
      <c r="IYH209" s="38"/>
      <c r="IYI209" s="38"/>
      <c r="IYJ209" s="38"/>
      <c r="IYK209" s="38"/>
      <c r="IYL209" s="38"/>
      <c r="IYM209" s="38"/>
      <c r="IYN209" s="38"/>
      <c r="IYO209" s="38"/>
      <c r="IYP209" s="38"/>
      <c r="IYQ209" s="38"/>
      <c r="IYR209" s="38"/>
      <c r="IYS209" s="38"/>
      <c r="IYT209" s="38"/>
      <c r="IYU209" s="38"/>
      <c r="IYV209" s="38"/>
      <c r="IYW209" s="38"/>
      <c r="IYX209" s="38"/>
      <c r="IYY209" s="38"/>
      <c r="IYZ209" s="38"/>
      <c r="IZA209" s="38"/>
      <c r="IZB209" s="38"/>
      <c r="IZC209" s="38"/>
      <c r="IZD209" s="38"/>
      <c r="IZE209" s="38"/>
      <c r="IZF209" s="38"/>
      <c r="IZG209" s="38"/>
      <c r="IZH209" s="38"/>
      <c r="IZI209" s="38"/>
      <c r="IZJ209" s="38"/>
      <c r="IZK209" s="38"/>
      <c r="IZL209" s="38"/>
      <c r="IZM209" s="38"/>
      <c r="IZN209" s="38"/>
      <c r="IZO209" s="38"/>
      <c r="IZP209" s="38"/>
      <c r="IZQ209" s="38"/>
      <c r="IZR209" s="38"/>
      <c r="IZS209" s="38"/>
      <c r="IZT209" s="38"/>
      <c r="IZU209" s="38"/>
      <c r="IZV209" s="38"/>
      <c r="IZW209" s="38"/>
      <c r="IZX209" s="38"/>
      <c r="IZY209" s="38"/>
      <c r="IZZ209" s="38"/>
      <c r="JAA209" s="38"/>
      <c r="JAB209" s="38"/>
      <c r="JAC209" s="38"/>
      <c r="JAD209" s="38"/>
      <c r="JAE209" s="38"/>
      <c r="JAF209" s="38"/>
      <c r="JAG209" s="38"/>
      <c r="JAH209" s="38"/>
      <c r="JAI209" s="38"/>
      <c r="JAJ209" s="38"/>
      <c r="JAK209" s="38"/>
      <c r="JAL209" s="38"/>
      <c r="JAM209" s="38"/>
      <c r="JAN209" s="38"/>
      <c r="JAO209" s="38"/>
      <c r="JAP209" s="38"/>
      <c r="JAQ209" s="38"/>
      <c r="JAR209" s="38"/>
      <c r="JAS209" s="38"/>
      <c r="JAT209" s="38"/>
      <c r="JAU209" s="38"/>
      <c r="JAV209" s="38"/>
      <c r="JAW209" s="38"/>
      <c r="JAX209" s="38"/>
      <c r="JAY209" s="38"/>
      <c r="JAZ209" s="38"/>
      <c r="JBA209" s="38"/>
      <c r="JBB209" s="38"/>
      <c r="JBC209" s="38"/>
      <c r="JBD209" s="38"/>
      <c r="JBE209" s="38"/>
      <c r="JBF209" s="38"/>
      <c r="JBG209" s="38"/>
      <c r="JBH209" s="38"/>
      <c r="JBI209" s="38"/>
      <c r="JBJ209" s="38"/>
      <c r="JBK209" s="38"/>
      <c r="JBL209" s="38"/>
      <c r="JBM209" s="38"/>
      <c r="JBN209" s="38"/>
      <c r="JBO209" s="38"/>
      <c r="JBP209" s="38"/>
      <c r="JBQ209" s="38"/>
      <c r="JBR209" s="38"/>
      <c r="JBS209" s="38"/>
      <c r="JBT209" s="38"/>
      <c r="JBU209" s="38"/>
      <c r="JBV209" s="38"/>
      <c r="JBW209" s="38"/>
      <c r="JBX209" s="38"/>
      <c r="JBY209" s="38"/>
      <c r="JBZ209" s="38"/>
      <c r="JCA209" s="38"/>
      <c r="JCB209" s="38"/>
      <c r="JCC209" s="38"/>
      <c r="JCD209" s="38"/>
      <c r="JCE209" s="38"/>
      <c r="JCF209" s="38"/>
      <c r="JCG209" s="38"/>
      <c r="JCH209" s="38"/>
      <c r="JCI209" s="38"/>
      <c r="JCJ209" s="38"/>
      <c r="JCK209" s="38"/>
      <c r="JCL209" s="38"/>
      <c r="JCM209" s="38"/>
      <c r="JCN209" s="38"/>
      <c r="JCO209" s="38"/>
      <c r="JCP209" s="38"/>
      <c r="JCQ209" s="38"/>
      <c r="JCR209" s="38"/>
      <c r="JCS209" s="38"/>
      <c r="JCT209" s="38"/>
      <c r="JCU209" s="38"/>
      <c r="JCV209" s="38"/>
      <c r="JCW209" s="38"/>
      <c r="JCX209" s="38"/>
      <c r="JCY209" s="38"/>
      <c r="JCZ209" s="38"/>
      <c r="JDA209" s="38"/>
      <c r="JDB209" s="38"/>
      <c r="JDC209" s="38"/>
      <c r="JDD209" s="38"/>
      <c r="JDE209" s="38"/>
      <c r="JDF209" s="38"/>
      <c r="JDG209" s="38"/>
      <c r="JDH209" s="38"/>
      <c r="JDI209" s="38"/>
      <c r="JDJ209" s="38"/>
      <c r="JDK209" s="38"/>
      <c r="JDL209" s="38"/>
      <c r="JDM209" s="38"/>
      <c r="JDN209" s="38"/>
      <c r="JDO209" s="38"/>
      <c r="JDP209" s="38"/>
      <c r="JDQ209" s="38"/>
      <c r="JDR209" s="38"/>
      <c r="JDS209" s="38"/>
      <c r="JDT209" s="38"/>
      <c r="JDU209" s="38"/>
      <c r="JDV209" s="38"/>
      <c r="JDW209" s="38"/>
      <c r="JDX209" s="38"/>
      <c r="JDY209" s="38"/>
      <c r="JDZ209" s="38"/>
      <c r="JEA209" s="38"/>
      <c r="JEB209" s="38"/>
      <c r="JEC209" s="38"/>
      <c r="JED209" s="38"/>
      <c r="JEE209" s="38"/>
      <c r="JEF209" s="38"/>
      <c r="JEG209" s="38"/>
      <c r="JEH209" s="38"/>
      <c r="JEI209" s="38"/>
      <c r="JEJ209" s="38"/>
      <c r="JEK209" s="38"/>
      <c r="JEL209" s="38"/>
      <c r="JEM209" s="38"/>
      <c r="JEN209" s="38"/>
      <c r="JEO209" s="38"/>
      <c r="JEP209" s="38"/>
      <c r="JEQ209" s="38"/>
      <c r="JER209" s="38"/>
      <c r="JES209" s="38"/>
      <c r="JET209" s="38"/>
      <c r="JEU209" s="38"/>
      <c r="JEV209" s="38"/>
      <c r="JEW209" s="38"/>
      <c r="JEX209" s="38"/>
      <c r="JEY209" s="38"/>
      <c r="JEZ209" s="38"/>
      <c r="JFA209" s="38"/>
      <c r="JFB209" s="38"/>
      <c r="JFC209" s="38"/>
      <c r="JFD209" s="38"/>
      <c r="JFE209" s="38"/>
      <c r="JFF209" s="38"/>
      <c r="JFG209" s="38"/>
      <c r="JFH209" s="38"/>
      <c r="JFI209" s="38"/>
      <c r="JFJ209" s="38"/>
      <c r="JFK209" s="38"/>
      <c r="JFL209" s="38"/>
      <c r="JFM209" s="38"/>
      <c r="JFN209" s="38"/>
      <c r="JFO209" s="38"/>
      <c r="JFP209" s="38"/>
      <c r="JFQ209" s="38"/>
      <c r="JFR209" s="38"/>
      <c r="JFS209" s="38"/>
      <c r="JFT209" s="38"/>
      <c r="JFU209" s="38"/>
      <c r="JFV209" s="38"/>
      <c r="JFW209" s="38"/>
      <c r="JFX209" s="38"/>
      <c r="JFY209" s="38"/>
      <c r="JFZ209" s="38"/>
      <c r="JGA209" s="38"/>
      <c r="JGB209" s="38"/>
      <c r="JGC209" s="38"/>
      <c r="JGD209" s="38"/>
      <c r="JGE209" s="38"/>
      <c r="JGF209" s="38"/>
      <c r="JGG209" s="38"/>
      <c r="JGH209" s="38"/>
      <c r="JGI209" s="38"/>
      <c r="JGJ209" s="38"/>
      <c r="JGK209" s="38"/>
      <c r="JGL209" s="38"/>
      <c r="JGM209" s="38"/>
      <c r="JGN209" s="38"/>
      <c r="JGO209" s="38"/>
      <c r="JGP209" s="38"/>
      <c r="JGQ209" s="38"/>
      <c r="JGR209" s="38"/>
      <c r="JGS209" s="38"/>
      <c r="JGT209" s="38"/>
      <c r="JGU209" s="38"/>
      <c r="JGV209" s="38"/>
      <c r="JGW209" s="38"/>
      <c r="JGX209" s="38"/>
      <c r="JGY209" s="38"/>
      <c r="JGZ209" s="38"/>
      <c r="JHA209" s="38"/>
      <c r="JHB209" s="38"/>
      <c r="JHC209" s="38"/>
      <c r="JHD209" s="38"/>
      <c r="JHE209" s="38"/>
      <c r="JHF209" s="38"/>
      <c r="JHG209" s="38"/>
      <c r="JHH209" s="38"/>
      <c r="JHI209" s="38"/>
      <c r="JHJ209" s="38"/>
      <c r="JHK209" s="38"/>
      <c r="JHL209" s="38"/>
      <c r="JHM209" s="38"/>
      <c r="JHN209" s="38"/>
      <c r="JHO209" s="38"/>
      <c r="JHP209" s="38"/>
      <c r="JHQ209" s="38"/>
      <c r="JHR209" s="38"/>
      <c r="JHS209" s="38"/>
      <c r="JHT209" s="38"/>
      <c r="JHU209" s="38"/>
      <c r="JHV209" s="38"/>
      <c r="JHW209" s="38"/>
      <c r="JHX209" s="38"/>
      <c r="JHY209" s="38"/>
      <c r="JHZ209" s="38"/>
      <c r="JIA209" s="38"/>
      <c r="JIB209" s="38"/>
      <c r="JIC209" s="38"/>
      <c r="JID209" s="38"/>
      <c r="JIE209" s="38"/>
      <c r="JIF209" s="38"/>
      <c r="JIG209" s="38"/>
      <c r="JIH209" s="38"/>
      <c r="JII209" s="38"/>
      <c r="JIJ209" s="38"/>
      <c r="JIK209" s="38"/>
      <c r="JIL209" s="38"/>
      <c r="JIM209" s="38"/>
      <c r="JIN209" s="38"/>
      <c r="JIO209" s="38"/>
      <c r="JIP209" s="38"/>
      <c r="JIQ209" s="38"/>
      <c r="JIR209" s="38"/>
      <c r="JIS209" s="38"/>
      <c r="JIT209" s="38"/>
      <c r="JIU209" s="38"/>
      <c r="JIV209" s="38"/>
      <c r="JIW209" s="38"/>
      <c r="JIX209" s="38"/>
      <c r="JIY209" s="38"/>
      <c r="JIZ209" s="38"/>
      <c r="JJA209" s="38"/>
      <c r="JJB209" s="38"/>
      <c r="JJC209" s="38"/>
      <c r="JJD209" s="38"/>
      <c r="JJE209" s="38"/>
      <c r="JJF209" s="38"/>
      <c r="JJG209" s="38"/>
      <c r="JJH209" s="38"/>
      <c r="JJI209" s="38"/>
      <c r="JJJ209" s="38"/>
      <c r="JJK209" s="38"/>
      <c r="JJL209" s="38"/>
      <c r="JJM209" s="38"/>
      <c r="JJN209" s="38"/>
      <c r="JJO209" s="38"/>
      <c r="JJP209" s="38"/>
      <c r="JJQ209" s="38"/>
      <c r="JJR209" s="38"/>
      <c r="JJS209" s="38"/>
      <c r="JJT209" s="38"/>
      <c r="JJU209" s="38"/>
      <c r="JJV209" s="38"/>
      <c r="JJW209" s="38"/>
      <c r="JJX209" s="38"/>
      <c r="JJY209" s="38"/>
      <c r="JJZ209" s="38"/>
      <c r="JKA209" s="38"/>
      <c r="JKB209" s="38"/>
      <c r="JKC209" s="38"/>
      <c r="JKD209" s="38"/>
      <c r="JKE209" s="38"/>
      <c r="JKF209" s="38"/>
      <c r="JKG209" s="38"/>
      <c r="JKH209" s="38"/>
      <c r="JKI209" s="38"/>
      <c r="JKJ209" s="38"/>
      <c r="JKK209" s="38"/>
      <c r="JKL209" s="38"/>
      <c r="JKM209" s="38"/>
      <c r="JKN209" s="38"/>
      <c r="JKO209" s="38"/>
      <c r="JKP209" s="38"/>
      <c r="JKQ209" s="38"/>
      <c r="JKR209" s="38"/>
      <c r="JKS209" s="38"/>
      <c r="JKT209" s="38"/>
      <c r="JKU209" s="38"/>
      <c r="JKV209" s="38"/>
      <c r="JKW209" s="38"/>
      <c r="JKX209" s="38"/>
      <c r="JKY209" s="38"/>
      <c r="JKZ209" s="38"/>
      <c r="JLA209" s="38"/>
      <c r="JLB209" s="38"/>
      <c r="JLC209" s="38"/>
      <c r="JLD209" s="38"/>
      <c r="JLE209" s="38"/>
      <c r="JLF209" s="38"/>
      <c r="JLG209" s="38"/>
      <c r="JLH209" s="38"/>
      <c r="JLI209" s="38"/>
      <c r="JLJ209" s="38"/>
      <c r="JLK209" s="38"/>
      <c r="JLL209" s="38"/>
      <c r="JLM209" s="38"/>
      <c r="JLN209" s="38"/>
      <c r="JLO209" s="38"/>
      <c r="JLP209" s="38"/>
      <c r="JLQ209" s="38"/>
      <c r="JLR209" s="38"/>
      <c r="JLS209" s="38"/>
      <c r="JLT209" s="38"/>
      <c r="JLU209" s="38"/>
      <c r="JLV209" s="38"/>
      <c r="JLW209" s="38"/>
      <c r="JLX209" s="38"/>
      <c r="JLY209" s="38"/>
      <c r="JLZ209" s="38"/>
      <c r="JMA209" s="38"/>
      <c r="JMB209" s="38"/>
      <c r="JMC209" s="38"/>
      <c r="JMD209" s="38"/>
      <c r="JME209" s="38"/>
      <c r="JMF209" s="38"/>
      <c r="JMG209" s="38"/>
      <c r="JMH209" s="38"/>
      <c r="JMI209" s="38"/>
      <c r="JMJ209" s="38"/>
      <c r="JMK209" s="38"/>
      <c r="JML209" s="38"/>
      <c r="JMM209" s="38"/>
      <c r="JMN209" s="38"/>
      <c r="JMO209" s="38"/>
      <c r="JMP209" s="38"/>
      <c r="JMQ209" s="38"/>
      <c r="JMR209" s="38"/>
      <c r="JMS209" s="38"/>
      <c r="JMT209" s="38"/>
      <c r="JMU209" s="38"/>
      <c r="JMV209" s="38"/>
      <c r="JMW209" s="38"/>
      <c r="JMX209" s="38"/>
      <c r="JMY209" s="38"/>
      <c r="JMZ209" s="38"/>
      <c r="JNA209" s="38"/>
      <c r="JNB209" s="38"/>
      <c r="JNC209" s="38"/>
      <c r="JND209" s="38"/>
      <c r="JNE209" s="38"/>
      <c r="JNF209" s="38"/>
      <c r="JNG209" s="38"/>
      <c r="JNH209" s="38"/>
      <c r="JNI209" s="38"/>
      <c r="JNJ209" s="38"/>
      <c r="JNK209" s="38"/>
      <c r="JNL209" s="38"/>
      <c r="JNM209" s="38"/>
      <c r="JNN209" s="38"/>
      <c r="JNO209" s="38"/>
      <c r="JNP209" s="38"/>
      <c r="JNQ209" s="38"/>
      <c r="JNR209" s="38"/>
      <c r="JNS209" s="38"/>
      <c r="JNT209" s="38"/>
      <c r="JNU209" s="38"/>
      <c r="JNV209" s="38"/>
      <c r="JNW209" s="38"/>
      <c r="JNX209" s="38"/>
      <c r="JNY209" s="38"/>
      <c r="JNZ209" s="38"/>
      <c r="JOA209" s="38"/>
      <c r="JOB209" s="38"/>
      <c r="JOC209" s="38"/>
      <c r="JOD209" s="38"/>
      <c r="JOE209" s="38"/>
      <c r="JOF209" s="38"/>
      <c r="JOG209" s="38"/>
      <c r="JOH209" s="38"/>
      <c r="JOI209" s="38"/>
      <c r="JOJ209" s="38"/>
      <c r="JOK209" s="38"/>
      <c r="JOL209" s="38"/>
      <c r="JOM209" s="38"/>
      <c r="JON209" s="38"/>
      <c r="JOO209" s="38"/>
      <c r="JOP209" s="38"/>
      <c r="JOQ209" s="38"/>
      <c r="JOR209" s="38"/>
      <c r="JOS209" s="38"/>
      <c r="JOT209" s="38"/>
      <c r="JOU209" s="38"/>
      <c r="JOV209" s="38"/>
      <c r="JOW209" s="38"/>
      <c r="JOX209" s="38"/>
      <c r="JOY209" s="38"/>
      <c r="JOZ209" s="38"/>
      <c r="JPA209" s="38"/>
      <c r="JPB209" s="38"/>
      <c r="JPC209" s="38"/>
      <c r="JPD209" s="38"/>
      <c r="JPE209" s="38"/>
      <c r="JPF209" s="38"/>
      <c r="JPG209" s="38"/>
      <c r="JPH209" s="38"/>
      <c r="JPI209" s="38"/>
      <c r="JPJ209" s="38"/>
      <c r="JPK209" s="38"/>
      <c r="JPL209" s="38"/>
      <c r="JPM209" s="38"/>
      <c r="JPN209" s="38"/>
      <c r="JPO209" s="38"/>
      <c r="JPP209" s="38"/>
      <c r="JPQ209" s="38"/>
      <c r="JPR209" s="38"/>
      <c r="JPS209" s="38"/>
      <c r="JPT209" s="38"/>
      <c r="JPU209" s="38"/>
      <c r="JPV209" s="38"/>
      <c r="JPW209" s="38"/>
      <c r="JPX209" s="38"/>
      <c r="JPY209" s="38"/>
      <c r="JPZ209" s="38"/>
      <c r="JQA209" s="38"/>
      <c r="JQB209" s="38"/>
      <c r="JQC209" s="38"/>
      <c r="JQD209" s="38"/>
      <c r="JQE209" s="38"/>
      <c r="JQF209" s="38"/>
      <c r="JQG209" s="38"/>
      <c r="JQH209" s="38"/>
      <c r="JQI209" s="38"/>
      <c r="JQJ209" s="38"/>
      <c r="JQK209" s="38"/>
      <c r="JQL209" s="38"/>
      <c r="JQM209" s="38"/>
      <c r="JQN209" s="38"/>
      <c r="JQO209" s="38"/>
      <c r="JQP209" s="38"/>
      <c r="JQQ209" s="38"/>
      <c r="JQR209" s="38"/>
      <c r="JQS209" s="38"/>
      <c r="JQT209" s="38"/>
      <c r="JQU209" s="38"/>
      <c r="JQV209" s="38"/>
      <c r="JQW209" s="38"/>
      <c r="JQX209" s="38"/>
      <c r="JQY209" s="38"/>
      <c r="JQZ209" s="38"/>
      <c r="JRA209" s="38"/>
      <c r="JRB209" s="38"/>
      <c r="JRC209" s="38"/>
      <c r="JRD209" s="38"/>
      <c r="JRE209" s="38"/>
      <c r="JRF209" s="38"/>
      <c r="JRG209" s="38"/>
      <c r="JRH209" s="38"/>
      <c r="JRI209" s="38"/>
      <c r="JRJ209" s="38"/>
      <c r="JRK209" s="38"/>
      <c r="JRL209" s="38"/>
      <c r="JRM209" s="38"/>
      <c r="JRN209" s="38"/>
      <c r="JRO209" s="38"/>
      <c r="JRP209" s="38"/>
      <c r="JRQ209" s="38"/>
      <c r="JRR209" s="38"/>
      <c r="JRS209" s="38"/>
      <c r="JRT209" s="38"/>
      <c r="JRU209" s="38"/>
      <c r="JRV209" s="38"/>
      <c r="JRW209" s="38"/>
      <c r="JRX209" s="38"/>
      <c r="JRY209" s="38"/>
      <c r="JRZ209" s="38"/>
      <c r="JSA209" s="38"/>
      <c r="JSB209" s="38"/>
      <c r="JSC209" s="38"/>
      <c r="JSD209" s="38"/>
      <c r="JSE209" s="38"/>
      <c r="JSF209" s="38"/>
      <c r="JSG209" s="38"/>
      <c r="JSH209" s="38"/>
      <c r="JSI209" s="38"/>
      <c r="JSJ209" s="38"/>
      <c r="JSK209" s="38"/>
      <c r="JSL209" s="38"/>
      <c r="JSM209" s="38"/>
      <c r="JSN209" s="38"/>
      <c r="JSO209" s="38"/>
      <c r="JSP209" s="38"/>
      <c r="JSQ209" s="38"/>
      <c r="JSR209" s="38"/>
      <c r="JSS209" s="38"/>
      <c r="JST209" s="38"/>
      <c r="JSU209" s="38"/>
      <c r="JSV209" s="38"/>
      <c r="JSW209" s="38"/>
      <c r="JSX209" s="38"/>
      <c r="JSY209" s="38"/>
      <c r="JSZ209" s="38"/>
      <c r="JTA209" s="38"/>
      <c r="JTB209" s="38"/>
      <c r="JTC209" s="38"/>
      <c r="JTD209" s="38"/>
      <c r="JTE209" s="38"/>
      <c r="JTF209" s="38"/>
      <c r="JTG209" s="38"/>
      <c r="JTH209" s="38"/>
      <c r="JTI209" s="38"/>
      <c r="JTJ209" s="38"/>
      <c r="JTK209" s="38"/>
      <c r="JTL209" s="38"/>
      <c r="JTM209" s="38"/>
      <c r="JTN209" s="38"/>
      <c r="JTO209" s="38"/>
      <c r="JTP209" s="38"/>
      <c r="JTQ209" s="38"/>
      <c r="JTR209" s="38"/>
      <c r="JTS209" s="38"/>
      <c r="JTT209" s="38"/>
      <c r="JTU209" s="38"/>
      <c r="JTV209" s="38"/>
      <c r="JTW209" s="38"/>
      <c r="JTX209" s="38"/>
      <c r="JTY209" s="38"/>
      <c r="JTZ209" s="38"/>
      <c r="JUA209" s="38"/>
      <c r="JUB209" s="38"/>
      <c r="JUC209" s="38"/>
      <c r="JUD209" s="38"/>
      <c r="JUE209" s="38"/>
      <c r="JUF209" s="38"/>
      <c r="JUG209" s="38"/>
      <c r="JUH209" s="38"/>
      <c r="JUI209" s="38"/>
      <c r="JUJ209" s="38"/>
      <c r="JUK209" s="38"/>
      <c r="JUL209" s="38"/>
      <c r="JUM209" s="38"/>
      <c r="JUN209" s="38"/>
      <c r="JUO209" s="38"/>
      <c r="JUP209" s="38"/>
      <c r="JUQ209" s="38"/>
      <c r="JUR209" s="38"/>
      <c r="JUS209" s="38"/>
      <c r="JUT209" s="38"/>
      <c r="JUU209" s="38"/>
      <c r="JUV209" s="38"/>
      <c r="JUW209" s="38"/>
      <c r="JUX209" s="38"/>
      <c r="JUY209" s="38"/>
      <c r="JUZ209" s="38"/>
      <c r="JVA209" s="38"/>
      <c r="JVB209" s="38"/>
      <c r="JVC209" s="38"/>
      <c r="JVD209" s="38"/>
      <c r="JVE209" s="38"/>
      <c r="JVF209" s="38"/>
      <c r="JVG209" s="38"/>
      <c r="JVH209" s="38"/>
      <c r="JVI209" s="38"/>
      <c r="JVJ209" s="38"/>
      <c r="JVK209" s="38"/>
      <c r="JVL209" s="38"/>
      <c r="JVM209" s="38"/>
      <c r="JVN209" s="38"/>
      <c r="JVO209" s="38"/>
      <c r="JVP209" s="38"/>
      <c r="JVQ209" s="38"/>
      <c r="JVR209" s="38"/>
      <c r="JVS209" s="38"/>
      <c r="JVT209" s="38"/>
      <c r="JVU209" s="38"/>
      <c r="JVV209" s="38"/>
      <c r="JVW209" s="38"/>
      <c r="JVX209" s="38"/>
      <c r="JVY209" s="38"/>
      <c r="JVZ209" s="38"/>
      <c r="JWA209" s="38"/>
      <c r="JWB209" s="38"/>
      <c r="JWC209" s="38"/>
      <c r="JWD209" s="38"/>
      <c r="JWE209" s="38"/>
      <c r="JWF209" s="38"/>
      <c r="JWG209" s="38"/>
      <c r="JWH209" s="38"/>
      <c r="JWI209" s="38"/>
      <c r="JWJ209" s="38"/>
      <c r="JWK209" s="38"/>
      <c r="JWL209" s="38"/>
      <c r="JWM209" s="38"/>
      <c r="JWN209" s="38"/>
      <c r="JWO209" s="38"/>
      <c r="JWP209" s="38"/>
      <c r="JWQ209" s="38"/>
      <c r="JWR209" s="38"/>
      <c r="JWS209" s="38"/>
      <c r="JWT209" s="38"/>
      <c r="JWU209" s="38"/>
      <c r="JWV209" s="38"/>
      <c r="JWW209" s="38"/>
      <c r="JWX209" s="38"/>
      <c r="JWY209" s="38"/>
      <c r="JWZ209" s="38"/>
      <c r="JXA209" s="38"/>
      <c r="JXB209" s="38"/>
      <c r="JXC209" s="38"/>
      <c r="JXD209" s="38"/>
      <c r="JXE209" s="38"/>
      <c r="JXF209" s="38"/>
      <c r="JXG209" s="38"/>
      <c r="JXH209" s="38"/>
      <c r="JXI209" s="38"/>
      <c r="JXJ209" s="38"/>
      <c r="JXK209" s="38"/>
      <c r="JXL209" s="38"/>
      <c r="JXM209" s="38"/>
      <c r="JXN209" s="38"/>
      <c r="JXO209" s="38"/>
      <c r="JXP209" s="38"/>
      <c r="JXQ209" s="38"/>
      <c r="JXR209" s="38"/>
      <c r="JXS209" s="38"/>
      <c r="JXT209" s="38"/>
      <c r="JXU209" s="38"/>
      <c r="JXV209" s="38"/>
      <c r="JXW209" s="38"/>
      <c r="JXX209" s="38"/>
      <c r="JXY209" s="38"/>
      <c r="JXZ209" s="38"/>
      <c r="JYA209" s="38"/>
      <c r="JYB209" s="38"/>
      <c r="JYC209" s="38"/>
      <c r="JYD209" s="38"/>
      <c r="JYE209" s="38"/>
      <c r="JYF209" s="38"/>
      <c r="JYG209" s="38"/>
      <c r="JYH209" s="38"/>
      <c r="JYI209" s="38"/>
      <c r="JYJ209" s="38"/>
      <c r="JYK209" s="38"/>
      <c r="JYL209" s="38"/>
      <c r="JYM209" s="38"/>
      <c r="JYN209" s="38"/>
      <c r="JYO209" s="38"/>
      <c r="JYP209" s="38"/>
      <c r="JYQ209" s="38"/>
      <c r="JYR209" s="38"/>
      <c r="JYS209" s="38"/>
      <c r="JYT209" s="38"/>
      <c r="JYU209" s="38"/>
      <c r="JYV209" s="38"/>
      <c r="JYW209" s="38"/>
      <c r="JYX209" s="38"/>
      <c r="JYY209" s="38"/>
      <c r="JYZ209" s="38"/>
      <c r="JZA209" s="38"/>
      <c r="JZB209" s="38"/>
      <c r="JZC209" s="38"/>
      <c r="JZD209" s="38"/>
      <c r="JZE209" s="38"/>
      <c r="JZF209" s="38"/>
      <c r="JZG209" s="38"/>
      <c r="JZH209" s="38"/>
      <c r="JZI209" s="38"/>
      <c r="JZJ209" s="38"/>
      <c r="JZK209" s="38"/>
      <c r="JZL209" s="38"/>
      <c r="JZM209" s="38"/>
      <c r="JZN209" s="38"/>
      <c r="JZO209" s="38"/>
      <c r="JZP209" s="38"/>
      <c r="JZQ209" s="38"/>
      <c r="JZR209" s="38"/>
      <c r="JZS209" s="38"/>
      <c r="JZT209" s="38"/>
      <c r="JZU209" s="38"/>
      <c r="JZV209" s="38"/>
      <c r="JZW209" s="38"/>
      <c r="JZX209" s="38"/>
      <c r="JZY209" s="38"/>
      <c r="JZZ209" s="38"/>
      <c r="KAA209" s="38"/>
      <c r="KAB209" s="38"/>
      <c r="KAC209" s="38"/>
      <c r="KAD209" s="38"/>
      <c r="KAE209" s="38"/>
      <c r="KAF209" s="38"/>
      <c r="KAG209" s="38"/>
      <c r="KAH209" s="38"/>
      <c r="KAI209" s="38"/>
      <c r="KAJ209" s="38"/>
      <c r="KAK209" s="38"/>
      <c r="KAL209" s="38"/>
      <c r="KAM209" s="38"/>
      <c r="KAN209" s="38"/>
      <c r="KAO209" s="38"/>
      <c r="KAP209" s="38"/>
      <c r="KAQ209" s="38"/>
      <c r="KAR209" s="38"/>
      <c r="KAS209" s="38"/>
      <c r="KAT209" s="38"/>
      <c r="KAU209" s="38"/>
      <c r="KAV209" s="38"/>
      <c r="KAW209" s="38"/>
      <c r="KAX209" s="38"/>
      <c r="KAY209" s="38"/>
      <c r="KAZ209" s="38"/>
      <c r="KBA209" s="38"/>
      <c r="KBB209" s="38"/>
      <c r="KBC209" s="38"/>
      <c r="KBD209" s="38"/>
      <c r="KBE209" s="38"/>
      <c r="KBF209" s="38"/>
      <c r="KBG209" s="38"/>
      <c r="KBH209" s="38"/>
      <c r="KBI209" s="38"/>
      <c r="KBJ209" s="38"/>
      <c r="KBK209" s="38"/>
      <c r="KBL209" s="38"/>
      <c r="KBM209" s="38"/>
      <c r="KBN209" s="38"/>
      <c r="KBO209" s="38"/>
      <c r="KBP209" s="38"/>
      <c r="KBQ209" s="38"/>
      <c r="KBR209" s="38"/>
      <c r="KBS209" s="38"/>
      <c r="KBT209" s="38"/>
      <c r="KBU209" s="38"/>
      <c r="KBV209" s="38"/>
      <c r="KBW209" s="38"/>
      <c r="KBX209" s="38"/>
      <c r="KBY209" s="38"/>
      <c r="KBZ209" s="38"/>
      <c r="KCA209" s="38"/>
      <c r="KCB209" s="38"/>
      <c r="KCC209" s="38"/>
      <c r="KCD209" s="38"/>
      <c r="KCE209" s="38"/>
      <c r="KCF209" s="38"/>
      <c r="KCG209" s="38"/>
      <c r="KCH209" s="38"/>
      <c r="KCI209" s="38"/>
      <c r="KCJ209" s="38"/>
      <c r="KCK209" s="38"/>
      <c r="KCL209" s="38"/>
      <c r="KCM209" s="38"/>
      <c r="KCN209" s="38"/>
      <c r="KCO209" s="38"/>
      <c r="KCP209" s="38"/>
      <c r="KCQ209" s="38"/>
      <c r="KCR209" s="38"/>
      <c r="KCS209" s="38"/>
      <c r="KCT209" s="38"/>
      <c r="KCU209" s="38"/>
      <c r="KCV209" s="38"/>
      <c r="KCW209" s="38"/>
      <c r="KCX209" s="38"/>
      <c r="KCY209" s="38"/>
      <c r="KCZ209" s="38"/>
      <c r="KDA209" s="38"/>
      <c r="KDB209" s="38"/>
      <c r="KDC209" s="38"/>
      <c r="KDD209" s="38"/>
      <c r="KDE209" s="38"/>
      <c r="KDF209" s="38"/>
      <c r="KDG209" s="38"/>
      <c r="KDH209" s="38"/>
      <c r="KDI209" s="38"/>
      <c r="KDJ209" s="38"/>
      <c r="KDK209" s="38"/>
      <c r="KDL209" s="38"/>
      <c r="KDM209" s="38"/>
      <c r="KDN209" s="38"/>
      <c r="KDO209" s="38"/>
      <c r="KDP209" s="38"/>
      <c r="KDQ209" s="38"/>
      <c r="KDR209" s="38"/>
      <c r="KDS209" s="38"/>
      <c r="KDT209" s="38"/>
      <c r="KDU209" s="38"/>
      <c r="KDV209" s="38"/>
      <c r="KDW209" s="38"/>
      <c r="KDX209" s="38"/>
      <c r="KDY209" s="38"/>
      <c r="KDZ209" s="38"/>
      <c r="KEA209" s="38"/>
      <c r="KEB209" s="38"/>
      <c r="KEC209" s="38"/>
      <c r="KED209" s="38"/>
      <c r="KEE209" s="38"/>
      <c r="KEF209" s="38"/>
      <c r="KEG209" s="38"/>
      <c r="KEH209" s="38"/>
      <c r="KEI209" s="38"/>
      <c r="KEJ209" s="38"/>
      <c r="KEK209" s="38"/>
      <c r="KEL209" s="38"/>
      <c r="KEM209" s="38"/>
      <c r="KEN209" s="38"/>
      <c r="KEO209" s="38"/>
      <c r="KEP209" s="38"/>
      <c r="KEQ209" s="38"/>
      <c r="KER209" s="38"/>
      <c r="KES209" s="38"/>
      <c r="KET209" s="38"/>
      <c r="KEU209" s="38"/>
      <c r="KEV209" s="38"/>
      <c r="KEW209" s="38"/>
      <c r="KEX209" s="38"/>
      <c r="KEY209" s="38"/>
      <c r="KEZ209" s="38"/>
      <c r="KFA209" s="38"/>
      <c r="KFB209" s="38"/>
      <c r="KFC209" s="38"/>
      <c r="KFD209" s="38"/>
      <c r="KFE209" s="38"/>
      <c r="KFF209" s="38"/>
      <c r="KFG209" s="38"/>
      <c r="KFH209" s="38"/>
      <c r="KFI209" s="38"/>
      <c r="KFJ209" s="38"/>
      <c r="KFK209" s="38"/>
      <c r="KFL209" s="38"/>
      <c r="KFM209" s="38"/>
      <c r="KFN209" s="38"/>
      <c r="KFO209" s="38"/>
      <c r="KFP209" s="38"/>
      <c r="KFQ209" s="38"/>
      <c r="KFR209" s="38"/>
      <c r="KFS209" s="38"/>
      <c r="KFT209" s="38"/>
      <c r="KFU209" s="38"/>
      <c r="KFV209" s="38"/>
      <c r="KFW209" s="38"/>
      <c r="KFX209" s="38"/>
      <c r="KFY209" s="38"/>
      <c r="KFZ209" s="38"/>
      <c r="KGA209" s="38"/>
      <c r="KGB209" s="38"/>
      <c r="KGC209" s="38"/>
      <c r="KGD209" s="38"/>
      <c r="KGE209" s="38"/>
      <c r="KGF209" s="38"/>
      <c r="KGG209" s="38"/>
      <c r="KGH209" s="38"/>
      <c r="KGI209" s="38"/>
      <c r="KGJ209" s="38"/>
      <c r="KGK209" s="38"/>
      <c r="KGL209" s="38"/>
      <c r="KGM209" s="38"/>
      <c r="KGN209" s="38"/>
      <c r="KGO209" s="38"/>
      <c r="KGP209" s="38"/>
      <c r="KGQ209" s="38"/>
      <c r="KGR209" s="38"/>
      <c r="KGS209" s="38"/>
      <c r="KGT209" s="38"/>
      <c r="KGU209" s="38"/>
      <c r="KGV209" s="38"/>
      <c r="KGW209" s="38"/>
      <c r="KGX209" s="38"/>
      <c r="KGY209" s="38"/>
      <c r="KGZ209" s="38"/>
      <c r="KHA209" s="38"/>
      <c r="KHB209" s="38"/>
      <c r="KHC209" s="38"/>
      <c r="KHD209" s="38"/>
      <c r="KHE209" s="38"/>
      <c r="KHF209" s="38"/>
      <c r="KHG209" s="38"/>
      <c r="KHH209" s="38"/>
      <c r="KHI209" s="38"/>
      <c r="KHJ209" s="38"/>
      <c r="KHK209" s="38"/>
      <c r="KHL209" s="38"/>
      <c r="KHM209" s="38"/>
      <c r="KHN209" s="38"/>
      <c r="KHO209" s="38"/>
      <c r="KHP209" s="38"/>
      <c r="KHQ209" s="38"/>
      <c r="KHR209" s="38"/>
      <c r="KHS209" s="38"/>
      <c r="KHT209" s="38"/>
      <c r="KHU209" s="38"/>
      <c r="KHV209" s="38"/>
      <c r="KHW209" s="38"/>
      <c r="KHX209" s="38"/>
      <c r="KHY209" s="38"/>
      <c r="KHZ209" s="38"/>
      <c r="KIA209" s="38"/>
      <c r="KIB209" s="38"/>
      <c r="KIC209" s="38"/>
      <c r="KID209" s="38"/>
      <c r="KIE209" s="38"/>
      <c r="KIF209" s="38"/>
      <c r="KIG209" s="38"/>
      <c r="KIH209" s="38"/>
      <c r="KII209" s="38"/>
      <c r="KIJ209" s="38"/>
      <c r="KIK209" s="38"/>
      <c r="KIL209" s="38"/>
      <c r="KIM209" s="38"/>
      <c r="KIN209" s="38"/>
      <c r="KIO209" s="38"/>
      <c r="KIP209" s="38"/>
      <c r="KIQ209" s="38"/>
      <c r="KIR209" s="38"/>
      <c r="KIS209" s="38"/>
      <c r="KIT209" s="38"/>
      <c r="KIU209" s="38"/>
      <c r="KIV209" s="38"/>
      <c r="KIW209" s="38"/>
      <c r="KIX209" s="38"/>
      <c r="KIY209" s="38"/>
      <c r="KIZ209" s="38"/>
      <c r="KJA209" s="38"/>
      <c r="KJB209" s="38"/>
      <c r="KJC209" s="38"/>
      <c r="KJD209" s="38"/>
      <c r="KJE209" s="38"/>
      <c r="KJF209" s="38"/>
      <c r="KJG209" s="38"/>
      <c r="KJH209" s="38"/>
      <c r="KJI209" s="38"/>
      <c r="KJJ209" s="38"/>
      <c r="KJK209" s="38"/>
      <c r="KJL209" s="38"/>
      <c r="KJM209" s="38"/>
      <c r="KJN209" s="38"/>
      <c r="KJO209" s="38"/>
      <c r="KJP209" s="38"/>
      <c r="KJQ209" s="38"/>
      <c r="KJR209" s="38"/>
      <c r="KJS209" s="38"/>
      <c r="KJT209" s="38"/>
      <c r="KJU209" s="38"/>
      <c r="KJV209" s="38"/>
      <c r="KJW209" s="38"/>
      <c r="KJX209" s="38"/>
      <c r="KJY209" s="38"/>
      <c r="KJZ209" s="38"/>
      <c r="KKA209" s="38"/>
      <c r="KKB209" s="38"/>
      <c r="KKC209" s="38"/>
      <c r="KKD209" s="38"/>
      <c r="KKE209" s="38"/>
      <c r="KKF209" s="38"/>
      <c r="KKG209" s="38"/>
      <c r="KKH209" s="38"/>
      <c r="KKI209" s="38"/>
      <c r="KKJ209" s="38"/>
      <c r="KKK209" s="38"/>
      <c r="KKL209" s="38"/>
      <c r="KKM209" s="38"/>
      <c r="KKN209" s="38"/>
      <c r="KKO209" s="38"/>
      <c r="KKP209" s="38"/>
      <c r="KKQ209" s="38"/>
      <c r="KKR209" s="38"/>
      <c r="KKS209" s="38"/>
      <c r="KKT209" s="38"/>
      <c r="KKU209" s="38"/>
      <c r="KKV209" s="38"/>
      <c r="KKW209" s="38"/>
      <c r="KKX209" s="38"/>
      <c r="KKY209" s="38"/>
      <c r="KKZ209" s="38"/>
      <c r="KLA209" s="38"/>
      <c r="KLB209" s="38"/>
      <c r="KLC209" s="38"/>
      <c r="KLD209" s="38"/>
      <c r="KLE209" s="38"/>
      <c r="KLF209" s="38"/>
      <c r="KLG209" s="38"/>
      <c r="KLH209" s="38"/>
      <c r="KLI209" s="38"/>
      <c r="KLJ209" s="38"/>
      <c r="KLK209" s="38"/>
      <c r="KLL209" s="38"/>
      <c r="KLM209" s="38"/>
      <c r="KLN209" s="38"/>
      <c r="KLO209" s="38"/>
      <c r="KLP209" s="38"/>
      <c r="KLQ209" s="38"/>
      <c r="KLR209" s="38"/>
      <c r="KLS209" s="38"/>
      <c r="KLT209" s="38"/>
      <c r="KLU209" s="38"/>
      <c r="KLV209" s="38"/>
      <c r="KLW209" s="38"/>
      <c r="KLX209" s="38"/>
      <c r="KLY209" s="38"/>
      <c r="KLZ209" s="38"/>
      <c r="KMA209" s="38"/>
      <c r="KMB209" s="38"/>
      <c r="KMC209" s="38"/>
      <c r="KMD209" s="38"/>
      <c r="KME209" s="38"/>
      <c r="KMF209" s="38"/>
      <c r="KMG209" s="38"/>
      <c r="KMH209" s="38"/>
      <c r="KMI209" s="38"/>
      <c r="KMJ209" s="38"/>
      <c r="KMK209" s="38"/>
      <c r="KML209" s="38"/>
      <c r="KMM209" s="38"/>
      <c r="KMN209" s="38"/>
      <c r="KMO209" s="38"/>
      <c r="KMP209" s="38"/>
      <c r="KMQ209" s="38"/>
      <c r="KMR209" s="38"/>
      <c r="KMS209" s="38"/>
      <c r="KMT209" s="38"/>
      <c r="KMU209" s="38"/>
      <c r="KMV209" s="38"/>
      <c r="KMW209" s="38"/>
      <c r="KMX209" s="38"/>
      <c r="KMY209" s="38"/>
      <c r="KMZ209" s="38"/>
      <c r="KNA209" s="38"/>
      <c r="KNB209" s="38"/>
      <c r="KNC209" s="38"/>
      <c r="KND209" s="38"/>
      <c r="KNE209" s="38"/>
      <c r="KNF209" s="38"/>
      <c r="KNG209" s="38"/>
      <c r="KNH209" s="38"/>
      <c r="KNI209" s="38"/>
      <c r="KNJ209" s="38"/>
      <c r="KNK209" s="38"/>
      <c r="KNL209" s="38"/>
      <c r="KNM209" s="38"/>
      <c r="KNN209" s="38"/>
      <c r="KNO209" s="38"/>
      <c r="KNP209" s="38"/>
      <c r="KNQ209" s="38"/>
      <c r="KNR209" s="38"/>
      <c r="KNS209" s="38"/>
      <c r="KNT209" s="38"/>
      <c r="KNU209" s="38"/>
      <c r="KNV209" s="38"/>
      <c r="KNW209" s="38"/>
      <c r="KNX209" s="38"/>
      <c r="KNY209" s="38"/>
      <c r="KNZ209" s="38"/>
      <c r="KOA209" s="38"/>
      <c r="KOB209" s="38"/>
      <c r="KOC209" s="38"/>
      <c r="KOD209" s="38"/>
      <c r="KOE209" s="38"/>
      <c r="KOF209" s="38"/>
      <c r="KOG209" s="38"/>
      <c r="KOH209" s="38"/>
      <c r="KOI209" s="38"/>
      <c r="KOJ209" s="38"/>
      <c r="KOK209" s="38"/>
      <c r="KOL209" s="38"/>
      <c r="KOM209" s="38"/>
      <c r="KON209" s="38"/>
      <c r="KOO209" s="38"/>
      <c r="KOP209" s="38"/>
      <c r="KOQ209" s="38"/>
      <c r="KOR209" s="38"/>
      <c r="KOS209" s="38"/>
      <c r="KOT209" s="38"/>
      <c r="KOU209" s="38"/>
      <c r="KOV209" s="38"/>
      <c r="KOW209" s="38"/>
      <c r="KOX209" s="38"/>
      <c r="KOY209" s="38"/>
      <c r="KOZ209" s="38"/>
      <c r="KPA209" s="38"/>
      <c r="KPB209" s="38"/>
      <c r="KPC209" s="38"/>
      <c r="KPD209" s="38"/>
      <c r="KPE209" s="38"/>
      <c r="KPF209" s="38"/>
      <c r="KPG209" s="38"/>
      <c r="KPH209" s="38"/>
      <c r="KPI209" s="38"/>
      <c r="KPJ209" s="38"/>
      <c r="KPK209" s="38"/>
      <c r="KPL209" s="38"/>
      <c r="KPM209" s="38"/>
      <c r="KPN209" s="38"/>
      <c r="KPO209" s="38"/>
      <c r="KPP209" s="38"/>
      <c r="KPQ209" s="38"/>
      <c r="KPR209" s="38"/>
      <c r="KPS209" s="38"/>
      <c r="KPT209" s="38"/>
      <c r="KPU209" s="38"/>
      <c r="KPV209" s="38"/>
      <c r="KPW209" s="38"/>
      <c r="KPX209" s="38"/>
      <c r="KPY209" s="38"/>
      <c r="KPZ209" s="38"/>
      <c r="KQA209" s="38"/>
      <c r="KQB209" s="38"/>
      <c r="KQC209" s="38"/>
      <c r="KQD209" s="38"/>
      <c r="KQE209" s="38"/>
      <c r="KQF209" s="38"/>
      <c r="KQG209" s="38"/>
      <c r="KQH209" s="38"/>
      <c r="KQI209" s="38"/>
      <c r="KQJ209" s="38"/>
      <c r="KQK209" s="38"/>
      <c r="KQL209" s="38"/>
      <c r="KQM209" s="38"/>
      <c r="KQN209" s="38"/>
      <c r="KQO209" s="38"/>
      <c r="KQP209" s="38"/>
      <c r="KQQ209" s="38"/>
      <c r="KQR209" s="38"/>
      <c r="KQS209" s="38"/>
      <c r="KQT209" s="38"/>
      <c r="KQU209" s="38"/>
      <c r="KQV209" s="38"/>
      <c r="KQW209" s="38"/>
      <c r="KQX209" s="38"/>
      <c r="KQY209" s="38"/>
      <c r="KQZ209" s="38"/>
      <c r="KRA209" s="38"/>
      <c r="KRB209" s="38"/>
      <c r="KRC209" s="38"/>
      <c r="KRD209" s="38"/>
      <c r="KRE209" s="38"/>
      <c r="KRF209" s="38"/>
      <c r="KRG209" s="38"/>
      <c r="KRH209" s="38"/>
      <c r="KRI209" s="38"/>
      <c r="KRJ209" s="38"/>
      <c r="KRK209" s="38"/>
      <c r="KRL209" s="38"/>
      <c r="KRM209" s="38"/>
      <c r="KRN209" s="38"/>
      <c r="KRO209" s="38"/>
      <c r="KRP209" s="38"/>
      <c r="KRQ209" s="38"/>
      <c r="KRR209" s="38"/>
      <c r="KRS209" s="38"/>
      <c r="KRT209" s="38"/>
      <c r="KRU209" s="38"/>
      <c r="KRV209" s="38"/>
      <c r="KRW209" s="38"/>
      <c r="KRX209" s="38"/>
      <c r="KRY209" s="38"/>
      <c r="KRZ209" s="38"/>
      <c r="KSA209" s="38"/>
      <c r="KSB209" s="38"/>
      <c r="KSC209" s="38"/>
      <c r="KSD209" s="38"/>
      <c r="KSE209" s="38"/>
      <c r="KSF209" s="38"/>
      <c r="KSG209" s="38"/>
      <c r="KSH209" s="38"/>
      <c r="KSI209" s="38"/>
      <c r="KSJ209" s="38"/>
      <c r="KSK209" s="38"/>
      <c r="KSL209" s="38"/>
      <c r="KSM209" s="38"/>
      <c r="KSN209" s="38"/>
      <c r="KSO209" s="38"/>
      <c r="KSP209" s="38"/>
      <c r="KSQ209" s="38"/>
      <c r="KSR209" s="38"/>
      <c r="KSS209" s="38"/>
      <c r="KST209" s="38"/>
      <c r="KSU209" s="38"/>
      <c r="KSV209" s="38"/>
      <c r="KSW209" s="38"/>
      <c r="KSX209" s="38"/>
      <c r="KSY209" s="38"/>
      <c r="KSZ209" s="38"/>
      <c r="KTA209" s="38"/>
      <c r="KTB209" s="38"/>
      <c r="KTC209" s="38"/>
      <c r="KTD209" s="38"/>
      <c r="KTE209" s="38"/>
      <c r="KTF209" s="38"/>
      <c r="KTG209" s="38"/>
      <c r="KTH209" s="38"/>
      <c r="KTI209" s="38"/>
      <c r="KTJ209" s="38"/>
      <c r="KTK209" s="38"/>
      <c r="KTL209" s="38"/>
      <c r="KTM209" s="38"/>
      <c r="KTN209" s="38"/>
      <c r="KTO209" s="38"/>
      <c r="KTP209" s="38"/>
      <c r="KTQ209" s="38"/>
      <c r="KTR209" s="38"/>
      <c r="KTS209" s="38"/>
      <c r="KTT209" s="38"/>
      <c r="KTU209" s="38"/>
      <c r="KTV209" s="38"/>
      <c r="KTW209" s="38"/>
      <c r="KTX209" s="38"/>
      <c r="KTY209" s="38"/>
      <c r="KTZ209" s="38"/>
      <c r="KUA209" s="38"/>
      <c r="KUB209" s="38"/>
      <c r="KUC209" s="38"/>
      <c r="KUD209" s="38"/>
      <c r="KUE209" s="38"/>
      <c r="KUF209" s="38"/>
      <c r="KUG209" s="38"/>
      <c r="KUH209" s="38"/>
      <c r="KUI209" s="38"/>
      <c r="KUJ209" s="38"/>
      <c r="KUK209" s="38"/>
      <c r="KUL209" s="38"/>
      <c r="KUM209" s="38"/>
      <c r="KUN209" s="38"/>
      <c r="KUO209" s="38"/>
      <c r="KUP209" s="38"/>
      <c r="KUQ209" s="38"/>
      <c r="KUR209" s="38"/>
      <c r="KUS209" s="38"/>
      <c r="KUT209" s="38"/>
      <c r="KUU209" s="38"/>
      <c r="KUV209" s="38"/>
      <c r="KUW209" s="38"/>
      <c r="KUX209" s="38"/>
      <c r="KUY209" s="38"/>
      <c r="KUZ209" s="38"/>
      <c r="KVA209" s="38"/>
      <c r="KVB209" s="38"/>
      <c r="KVC209" s="38"/>
      <c r="KVD209" s="38"/>
      <c r="KVE209" s="38"/>
      <c r="KVF209" s="38"/>
      <c r="KVG209" s="38"/>
      <c r="KVH209" s="38"/>
      <c r="KVI209" s="38"/>
      <c r="KVJ209" s="38"/>
      <c r="KVK209" s="38"/>
      <c r="KVL209" s="38"/>
      <c r="KVM209" s="38"/>
      <c r="KVN209" s="38"/>
      <c r="KVO209" s="38"/>
      <c r="KVP209" s="38"/>
      <c r="KVQ209" s="38"/>
      <c r="KVR209" s="38"/>
      <c r="KVS209" s="38"/>
      <c r="KVT209" s="38"/>
      <c r="KVU209" s="38"/>
      <c r="KVV209" s="38"/>
      <c r="KVW209" s="38"/>
      <c r="KVX209" s="38"/>
      <c r="KVY209" s="38"/>
      <c r="KVZ209" s="38"/>
      <c r="KWA209" s="38"/>
      <c r="KWB209" s="38"/>
      <c r="KWC209" s="38"/>
      <c r="KWD209" s="38"/>
      <c r="KWE209" s="38"/>
      <c r="KWF209" s="38"/>
      <c r="KWG209" s="38"/>
      <c r="KWH209" s="38"/>
      <c r="KWI209" s="38"/>
      <c r="KWJ209" s="38"/>
      <c r="KWK209" s="38"/>
      <c r="KWL209" s="38"/>
      <c r="KWM209" s="38"/>
      <c r="KWN209" s="38"/>
      <c r="KWO209" s="38"/>
      <c r="KWP209" s="38"/>
      <c r="KWQ209" s="38"/>
      <c r="KWR209" s="38"/>
      <c r="KWS209" s="38"/>
      <c r="KWT209" s="38"/>
      <c r="KWU209" s="38"/>
      <c r="KWV209" s="38"/>
      <c r="KWW209" s="38"/>
      <c r="KWX209" s="38"/>
      <c r="KWY209" s="38"/>
      <c r="KWZ209" s="38"/>
      <c r="KXA209" s="38"/>
      <c r="KXB209" s="38"/>
      <c r="KXC209" s="38"/>
      <c r="KXD209" s="38"/>
      <c r="KXE209" s="38"/>
      <c r="KXF209" s="38"/>
      <c r="KXG209" s="38"/>
      <c r="KXH209" s="38"/>
      <c r="KXI209" s="38"/>
      <c r="KXJ209" s="38"/>
      <c r="KXK209" s="38"/>
      <c r="KXL209" s="38"/>
      <c r="KXM209" s="38"/>
      <c r="KXN209" s="38"/>
      <c r="KXO209" s="38"/>
      <c r="KXP209" s="38"/>
      <c r="KXQ209" s="38"/>
      <c r="KXR209" s="38"/>
      <c r="KXS209" s="38"/>
      <c r="KXT209" s="38"/>
      <c r="KXU209" s="38"/>
      <c r="KXV209" s="38"/>
      <c r="KXW209" s="38"/>
      <c r="KXX209" s="38"/>
      <c r="KXY209" s="38"/>
      <c r="KXZ209" s="38"/>
      <c r="KYA209" s="38"/>
      <c r="KYB209" s="38"/>
      <c r="KYC209" s="38"/>
      <c r="KYD209" s="38"/>
      <c r="KYE209" s="38"/>
      <c r="KYF209" s="38"/>
      <c r="KYG209" s="38"/>
      <c r="KYH209" s="38"/>
      <c r="KYI209" s="38"/>
      <c r="KYJ209" s="38"/>
      <c r="KYK209" s="38"/>
      <c r="KYL209" s="38"/>
      <c r="KYM209" s="38"/>
      <c r="KYN209" s="38"/>
      <c r="KYO209" s="38"/>
      <c r="KYP209" s="38"/>
      <c r="KYQ209" s="38"/>
      <c r="KYR209" s="38"/>
      <c r="KYS209" s="38"/>
      <c r="KYT209" s="38"/>
      <c r="KYU209" s="38"/>
      <c r="KYV209" s="38"/>
      <c r="KYW209" s="38"/>
      <c r="KYX209" s="38"/>
      <c r="KYY209" s="38"/>
      <c r="KYZ209" s="38"/>
      <c r="KZA209" s="38"/>
      <c r="KZB209" s="38"/>
      <c r="KZC209" s="38"/>
      <c r="KZD209" s="38"/>
      <c r="KZE209" s="38"/>
      <c r="KZF209" s="38"/>
      <c r="KZG209" s="38"/>
      <c r="KZH209" s="38"/>
      <c r="KZI209" s="38"/>
      <c r="KZJ209" s="38"/>
      <c r="KZK209" s="38"/>
      <c r="KZL209" s="38"/>
      <c r="KZM209" s="38"/>
      <c r="KZN209" s="38"/>
      <c r="KZO209" s="38"/>
      <c r="KZP209" s="38"/>
      <c r="KZQ209" s="38"/>
      <c r="KZR209" s="38"/>
      <c r="KZS209" s="38"/>
      <c r="KZT209" s="38"/>
      <c r="KZU209" s="38"/>
      <c r="KZV209" s="38"/>
      <c r="KZW209" s="38"/>
      <c r="KZX209" s="38"/>
      <c r="KZY209" s="38"/>
      <c r="KZZ209" s="38"/>
      <c r="LAA209" s="38"/>
      <c r="LAB209" s="38"/>
      <c r="LAC209" s="38"/>
      <c r="LAD209" s="38"/>
      <c r="LAE209" s="38"/>
      <c r="LAF209" s="38"/>
      <c r="LAG209" s="38"/>
      <c r="LAH209" s="38"/>
      <c r="LAI209" s="38"/>
      <c r="LAJ209" s="38"/>
      <c r="LAK209" s="38"/>
      <c r="LAL209" s="38"/>
      <c r="LAM209" s="38"/>
      <c r="LAN209" s="38"/>
      <c r="LAO209" s="38"/>
      <c r="LAP209" s="38"/>
      <c r="LAQ209" s="38"/>
      <c r="LAR209" s="38"/>
      <c r="LAS209" s="38"/>
      <c r="LAT209" s="38"/>
      <c r="LAU209" s="38"/>
      <c r="LAV209" s="38"/>
      <c r="LAW209" s="38"/>
      <c r="LAX209" s="38"/>
      <c r="LAY209" s="38"/>
      <c r="LAZ209" s="38"/>
      <c r="LBA209" s="38"/>
      <c r="LBB209" s="38"/>
      <c r="LBC209" s="38"/>
      <c r="LBD209" s="38"/>
      <c r="LBE209" s="38"/>
      <c r="LBF209" s="38"/>
      <c r="LBG209" s="38"/>
      <c r="LBH209" s="38"/>
      <c r="LBI209" s="38"/>
      <c r="LBJ209" s="38"/>
      <c r="LBK209" s="38"/>
      <c r="LBL209" s="38"/>
      <c r="LBM209" s="38"/>
      <c r="LBN209" s="38"/>
      <c r="LBO209" s="38"/>
      <c r="LBP209" s="38"/>
      <c r="LBQ209" s="38"/>
      <c r="LBR209" s="38"/>
      <c r="LBS209" s="38"/>
      <c r="LBT209" s="38"/>
      <c r="LBU209" s="38"/>
      <c r="LBV209" s="38"/>
      <c r="LBW209" s="38"/>
      <c r="LBX209" s="38"/>
      <c r="LBY209" s="38"/>
      <c r="LBZ209" s="38"/>
      <c r="LCA209" s="38"/>
      <c r="LCB209" s="38"/>
      <c r="LCC209" s="38"/>
      <c r="LCD209" s="38"/>
      <c r="LCE209" s="38"/>
      <c r="LCF209" s="38"/>
      <c r="LCG209" s="38"/>
      <c r="LCH209" s="38"/>
      <c r="LCI209" s="38"/>
      <c r="LCJ209" s="38"/>
      <c r="LCK209" s="38"/>
      <c r="LCL209" s="38"/>
      <c r="LCM209" s="38"/>
      <c r="LCN209" s="38"/>
      <c r="LCO209" s="38"/>
      <c r="LCP209" s="38"/>
      <c r="LCQ209" s="38"/>
      <c r="LCR209" s="38"/>
      <c r="LCS209" s="38"/>
      <c r="LCT209" s="38"/>
      <c r="LCU209" s="38"/>
      <c r="LCV209" s="38"/>
      <c r="LCW209" s="38"/>
      <c r="LCX209" s="38"/>
      <c r="LCY209" s="38"/>
      <c r="LCZ209" s="38"/>
      <c r="LDA209" s="38"/>
      <c r="LDB209" s="38"/>
      <c r="LDC209" s="38"/>
      <c r="LDD209" s="38"/>
      <c r="LDE209" s="38"/>
      <c r="LDF209" s="38"/>
      <c r="LDG209" s="38"/>
      <c r="LDH209" s="38"/>
      <c r="LDI209" s="38"/>
      <c r="LDJ209" s="38"/>
      <c r="LDK209" s="38"/>
      <c r="LDL209" s="38"/>
      <c r="LDM209" s="38"/>
      <c r="LDN209" s="38"/>
      <c r="LDO209" s="38"/>
      <c r="LDP209" s="38"/>
      <c r="LDQ209" s="38"/>
      <c r="LDR209" s="38"/>
      <c r="LDS209" s="38"/>
      <c r="LDT209" s="38"/>
      <c r="LDU209" s="38"/>
      <c r="LDV209" s="38"/>
      <c r="LDW209" s="38"/>
      <c r="LDX209" s="38"/>
      <c r="LDY209" s="38"/>
      <c r="LDZ209" s="38"/>
      <c r="LEA209" s="38"/>
      <c r="LEB209" s="38"/>
      <c r="LEC209" s="38"/>
      <c r="LED209" s="38"/>
      <c r="LEE209" s="38"/>
      <c r="LEF209" s="38"/>
      <c r="LEG209" s="38"/>
      <c r="LEH209" s="38"/>
      <c r="LEI209" s="38"/>
      <c r="LEJ209" s="38"/>
      <c r="LEK209" s="38"/>
      <c r="LEL209" s="38"/>
      <c r="LEM209" s="38"/>
      <c r="LEN209" s="38"/>
      <c r="LEO209" s="38"/>
      <c r="LEP209" s="38"/>
      <c r="LEQ209" s="38"/>
      <c r="LER209" s="38"/>
      <c r="LES209" s="38"/>
      <c r="LET209" s="38"/>
      <c r="LEU209" s="38"/>
      <c r="LEV209" s="38"/>
      <c r="LEW209" s="38"/>
      <c r="LEX209" s="38"/>
      <c r="LEY209" s="38"/>
      <c r="LEZ209" s="38"/>
      <c r="LFA209" s="38"/>
      <c r="LFB209" s="38"/>
      <c r="LFC209" s="38"/>
      <c r="LFD209" s="38"/>
      <c r="LFE209" s="38"/>
      <c r="LFF209" s="38"/>
      <c r="LFG209" s="38"/>
      <c r="LFH209" s="38"/>
      <c r="LFI209" s="38"/>
      <c r="LFJ209" s="38"/>
      <c r="LFK209" s="38"/>
      <c r="LFL209" s="38"/>
      <c r="LFM209" s="38"/>
      <c r="LFN209" s="38"/>
      <c r="LFO209" s="38"/>
      <c r="LFP209" s="38"/>
      <c r="LFQ209" s="38"/>
      <c r="LFR209" s="38"/>
      <c r="LFS209" s="38"/>
      <c r="LFT209" s="38"/>
      <c r="LFU209" s="38"/>
      <c r="LFV209" s="38"/>
      <c r="LFW209" s="38"/>
      <c r="LFX209" s="38"/>
      <c r="LFY209" s="38"/>
      <c r="LFZ209" s="38"/>
      <c r="LGA209" s="38"/>
      <c r="LGB209" s="38"/>
      <c r="LGC209" s="38"/>
      <c r="LGD209" s="38"/>
      <c r="LGE209" s="38"/>
      <c r="LGF209" s="38"/>
      <c r="LGG209" s="38"/>
      <c r="LGH209" s="38"/>
      <c r="LGI209" s="38"/>
      <c r="LGJ209" s="38"/>
      <c r="LGK209" s="38"/>
      <c r="LGL209" s="38"/>
      <c r="LGM209" s="38"/>
      <c r="LGN209" s="38"/>
      <c r="LGO209" s="38"/>
      <c r="LGP209" s="38"/>
      <c r="LGQ209" s="38"/>
      <c r="LGR209" s="38"/>
      <c r="LGS209" s="38"/>
      <c r="LGT209" s="38"/>
      <c r="LGU209" s="38"/>
      <c r="LGV209" s="38"/>
      <c r="LGW209" s="38"/>
      <c r="LGX209" s="38"/>
      <c r="LGY209" s="38"/>
      <c r="LGZ209" s="38"/>
      <c r="LHA209" s="38"/>
      <c r="LHB209" s="38"/>
      <c r="LHC209" s="38"/>
      <c r="LHD209" s="38"/>
      <c r="LHE209" s="38"/>
      <c r="LHF209" s="38"/>
      <c r="LHG209" s="38"/>
      <c r="LHH209" s="38"/>
      <c r="LHI209" s="38"/>
      <c r="LHJ209" s="38"/>
      <c r="LHK209" s="38"/>
      <c r="LHL209" s="38"/>
      <c r="LHM209" s="38"/>
      <c r="LHN209" s="38"/>
      <c r="LHO209" s="38"/>
      <c r="LHP209" s="38"/>
      <c r="LHQ209" s="38"/>
      <c r="LHR209" s="38"/>
      <c r="LHS209" s="38"/>
      <c r="LHT209" s="38"/>
      <c r="LHU209" s="38"/>
      <c r="LHV209" s="38"/>
      <c r="LHW209" s="38"/>
      <c r="LHX209" s="38"/>
      <c r="LHY209" s="38"/>
      <c r="LHZ209" s="38"/>
      <c r="LIA209" s="38"/>
      <c r="LIB209" s="38"/>
      <c r="LIC209" s="38"/>
      <c r="LID209" s="38"/>
      <c r="LIE209" s="38"/>
      <c r="LIF209" s="38"/>
      <c r="LIG209" s="38"/>
      <c r="LIH209" s="38"/>
      <c r="LII209" s="38"/>
      <c r="LIJ209" s="38"/>
      <c r="LIK209" s="38"/>
      <c r="LIL209" s="38"/>
      <c r="LIM209" s="38"/>
      <c r="LIN209" s="38"/>
      <c r="LIO209" s="38"/>
      <c r="LIP209" s="38"/>
      <c r="LIQ209" s="38"/>
      <c r="LIR209" s="38"/>
      <c r="LIS209" s="38"/>
      <c r="LIT209" s="38"/>
      <c r="LIU209" s="38"/>
      <c r="LIV209" s="38"/>
      <c r="LIW209" s="38"/>
      <c r="LIX209" s="38"/>
      <c r="LIY209" s="38"/>
      <c r="LIZ209" s="38"/>
      <c r="LJA209" s="38"/>
      <c r="LJB209" s="38"/>
      <c r="LJC209" s="38"/>
      <c r="LJD209" s="38"/>
      <c r="LJE209" s="38"/>
      <c r="LJF209" s="38"/>
      <c r="LJG209" s="38"/>
      <c r="LJH209" s="38"/>
      <c r="LJI209" s="38"/>
      <c r="LJJ209" s="38"/>
      <c r="LJK209" s="38"/>
      <c r="LJL209" s="38"/>
      <c r="LJM209" s="38"/>
      <c r="LJN209" s="38"/>
      <c r="LJO209" s="38"/>
      <c r="LJP209" s="38"/>
      <c r="LJQ209" s="38"/>
      <c r="LJR209" s="38"/>
      <c r="LJS209" s="38"/>
      <c r="LJT209" s="38"/>
      <c r="LJU209" s="38"/>
      <c r="LJV209" s="38"/>
      <c r="LJW209" s="38"/>
      <c r="LJX209" s="38"/>
      <c r="LJY209" s="38"/>
      <c r="LJZ209" s="38"/>
      <c r="LKA209" s="38"/>
      <c r="LKB209" s="38"/>
      <c r="LKC209" s="38"/>
      <c r="LKD209" s="38"/>
      <c r="LKE209" s="38"/>
      <c r="LKF209" s="38"/>
      <c r="LKG209" s="38"/>
      <c r="LKH209" s="38"/>
      <c r="LKI209" s="38"/>
      <c r="LKJ209" s="38"/>
      <c r="LKK209" s="38"/>
      <c r="LKL209" s="38"/>
      <c r="LKM209" s="38"/>
      <c r="LKN209" s="38"/>
      <c r="LKO209" s="38"/>
      <c r="LKP209" s="38"/>
      <c r="LKQ209" s="38"/>
      <c r="LKR209" s="38"/>
      <c r="LKS209" s="38"/>
      <c r="LKT209" s="38"/>
      <c r="LKU209" s="38"/>
      <c r="LKV209" s="38"/>
      <c r="LKW209" s="38"/>
      <c r="LKX209" s="38"/>
      <c r="LKY209" s="38"/>
      <c r="LKZ209" s="38"/>
      <c r="LLA209" s="38"/>
      <c r="LLB209" s="38"/>
      <c r="LLC209" s="38"/>
      <c r="LLD209" s="38"/>
      <c r="LLE209" s="38"/>
      <c r="LLF209" s="38"/>
      <c r="LLG209" s="38"/>
      <c r="LLH209" s="38"/>
      <c r="LLI209" s="38"/>
      <c r="LLJ209" s="38"/>
      <c r="LLK209" s="38"/>
      <c r="LLL209" s="38"/>
      <c r="LLM209" s="38"/>
      <c r="LLN209" s="38"/>
      <c r="LLO209" s="38"/>
      <c r="LLP209" s="38"/>
      <c r="LLQ209" s="38"/>
      <c r="LLR209" s="38"/>
      <c r="LLS209" s="38"/>
      <c r="LLT209" s="38"/>
      <c r="LLU209" s="38"/>
      <c r="LLV209" s="38"/>
      <c r="LLW209" s="38"/>
      <c r="LLX209" s="38"/>
      <c r="LLY209" s="38"/>
      <c r="LLZ209" s="38"/>
      <c r="LMA209" s="38"/>
      <c r="LMB209" s="38"/>
      <c r="LMC209" s="38"/>
      <c r="LMD209" s="38"/>
      <c r="LME209" s="38"/>
      <c r="LMF209" s="38"/>
      <c r="LMG209" s="38"/>
      <c r="LMH209" s="38"/>
      <c r="LMI209" s="38"/>
      <c r="LMJ209" s="38"/>
      <c r="LMK209" s="38"/>
      <c r="LML209" s="38"/>
      <c r="LMM209" s="38"/>
      <c r="LMN209" s="38"/>
      <c r="LMO209" s="38"/>
      <c r="LMP209" s="38"/>
      <c r="LMQ209" s="38"/>
      <c r="LMR209" s="38"/>
      <c r="LMS209" s="38"/>
      <c r="LMT209" s="38"/>
      <c r="LMU209" s="38"/>
      <c r="LMV209" s="38"/>
      <c r="LMW209" s="38"/>
      <c r="LMX209" s="38"/>
      <c r="LMY209" s="38"/>
      <c r="LMZ209" s="38"/>
      <c r="LNA209" s="38"/>
      <c r="LNB209" s="38"/>
      <c r="LNC209" s="38"/>
      <c r="LND209" s="38"/>
      <c r="LNE209" s="38"/>
      <c r="LNF209" s="38"/>
      <c r="LNG209" s="38"/>
      <c r="LNH209" s="38"/>
      <c r="LNI209" s="38"/>
      <c r="LNJ209" s="38"/>
      <c r="LNK209" s="38"/>
      <c r="LNL209" s="38"/>
      <c r="LNM209" s="38"/>
      <c r="LNN209" s="38"/>
      <c r="LNO209" s="38"/>
      <c r="LNP209" s="38"/>
      <c r="LNQ209" s="38"/>
      <c r="LNR209" s="38"/>
      <c r="LNS209" s="38"/>
      <c r="LNT209" s="38"/>
      <c r="LNU209" s="38"/>
      <c r="LNV209" s="38"/>
      <c r="LNW209" s="38"/>
      <c r="LNX209" s="38"/>
      <c r="LNY209" s="38"/>
      <c r="LNZ209" s="38"/>
      <c r="LOA209" s="38"/>
      <c r="LOB209" s="38"/>
      <c r="LOC209" s="38"/>
      <c r="LOD209" s="38"/>
      <c r="LOE209" s="38"/>
      <c r="LOF209" s="38"/>
      <c r="LOG209" s="38"/>
      <c r="LOH209" s="38"/>
      <c r="LOI209" s="38"/>
      <c r="LOJ209" s="38"/>
      <c r="LOK209" s="38"/>
      <c r="LOL209" s="38"/>
      <c r="LOM209" s="38"/>
      <c r="LON209" s="38"/>
      <c r="LOO209" s="38"/>
      <c r="LOP209" s="38"/>
      <c r="LOQ209" s="38"/>
      <c r="LOR209" s="38"/>
      <c r="LOS209" s="38"/>
      <c r="LOT209" s="38"/>
      <c r="LOU209" s="38"/>
      <c r="LOV209" s="38"/>
      <c r="LOW209" s="38"/>
      <c r="LOX209" s="38"/>
      <c r="LOY209" s="38"/>
      <c r="LOZ209" s="38"/>
      <c r="LPA209" s="38"/>
      <c r="LPB209" s="38"/>
      <c r="LPC209" s="38"/>
      <c r="LPD209" s="38"/>
      <c r="LPE209" s="38"/>
      <c r="LPF209" s="38"/>
      <c r="LPG209" s="38"/>
      <c r="LPH209" s="38"/>
      <c r="LPI209" s="38"/>
      <c r="LPJ209" s="38"/>
      <c r="LPK209" s="38"/>
      <c r="LPL209" s="38"/>
      <c r="LPM209" s="38"/>
      <c r="LPN209" s="38"/>
      <c r="LPO209" s="38"/>
      <c r="LPP209" s="38"/>
      <c r="LPQ209" s="38"/>
      <c r="LPR209" s="38"/>
      <c r="LPS209" s="38"/>
      <c r="LPT209" s="38"/>
      <c r="LPU209" s="38"/>
      <c r="LPV209" s="38"/>
      <c r="LPW209" s="38"/>
      <c r="LPX209" s="38"/>
      <c r="LPY209" s="38"/>
      <c r="LPZ209" s="38"/>
      <c r="LQA209" s="38"/>
      <c r="LQB209" s="38"/>
      <c r="LQC209" s="38"/>
      <c r="LQD209" s="38"/>
      <c r="LQE209" s="38"/>
      <c r="LQF209" s="38"/>
      <c r="LQG209" s="38"/>
      <c r="LQH209" s="38"/>
      <c r="LQI209" s="38"/>
      <c r="LQJ209" s="38"/>
      <c r="LQK209" s="38"/>
      <c r="LQL209" s="38"/>
      <c r="LQM209" s="38"/>
      <c r="LQN209" s="38"/>
      <c r="LQO209" s="38"/>
      <c r="LQP209" s="38"/>
      <c r="LQQ209" s="38"/>
      <c r="LQR209" s="38"/>
      <c r="LQS209" s="38"/>
      <c r="LQT209" s="38"/>
      <c r="LQU209" s="38"/>
      <c r="LQV209" s="38"/>
      <c r="LQW209" s="38"/>
      <c r="LQX209" s="38"/>
      <c r="LQY209" s="38"/>
      <c r="LQZ209" s="38"/>
      <c r="LRA209" s="38"/>
      <c r="LRB209" s="38"/>
      <c r="LRC209" s="38"/>
      <c r="LRD209" s="38"/>
      <c r="LRE209" s="38"/>
      <c r="LRF209" s="38"/>
      <c r="LRG209" s="38"/>
      <c r="LRH209" s="38"/>
      <c r="LRI209" s="38"/>
      <c r="LRJ209" s="38"/>
      <c r="LRK209" s="38"/>
      <c r="LRL209" s="38"/>
      <c r="LRM209" s="38"/>
      <c r="LRN209" s="38"/>
      <c r="LRO209" s="38"/>
      <c r="LRP209" s="38"/>
      <c r="LRQ209" s="38"/>
      <c r="LRR209" s="38"/>
      <c r="LRS209" s="38"/>
      <c r="LRT209" s="38"/>
      <c r="LRU209" s="38"/>
      <c r="LRV209" s="38"/>
      <c r="LRW209" s="38"/>
      <c r="LRX209" s="38"/>
      <c r="LRY209" s="38"/>
      <c r="LRZ209" s="38"/>
      <c r="LSA209" s="38"/>
      <c r="LSB209" s="38"/>
      <c r="LSC209" s="38"/>
      <c r="LSD209" s="38"/>
      <c r="LSE209" s="38"/>
      <c r="LSF209" s="38"/>
      <c r="LSG209" s="38"/>
      <c r="LSH209" s="38"/>
      <c r="LSI209" s="38"/>
      <c r="LSJ209" s="38"/>
      <c r="LSK209" s="38"/>
      <c r="LSL209" s="38"/>
      <c r="LSM209" s="38"/>
      <c r="LSN209" s="38"/>
      <c r="LSO209" s="38"/>
      <c r="LSP209" s="38"/>
      <c r="LSQ209" s="38"/>
      <c r="LSR209" s="38"/>
      <c r="LSS209" s="38"/>
      <c r="LST209" s="38"/>
      <c r="LSU209" s="38"/>
      <c r="LSV209" s="38"/>
      <c r="LSW209" s="38"/>
      <c r="LSX209" s="38"/>
      <c r="LSY209" s="38"/>
      <c r="LSZ209" s="38"/>
      <c r="LTA209" s="38"/>
      <c r="LTB209" s="38"/>
      <c r="LTC209" s="38"/>
      <c r="LTD209" s="38"/>
      <c r="LTE209" s="38"/>
      <c r="LTF209" s="38"/>
      <c r="LTG209" s="38"/>
      <c r="LTH209" s="38"/>
      <c r="LTI209" s="38"/>
      <c r="LTJ209" s="38"/>
      <c r="LTK209" s="38"/>
      <c r="LTL209" s="38"/>
      <c r="LTM209" s="38"/>
      <c r="LTN209" s="38"/>
      <c r="LTO209" s="38"/>
      <c r="LTP209" s="38"/>
      <c r="LTQ209" s="38"/>
      <c r="LTR209" s="38"/>
      <c r="LTS209" s="38"/>
      <c r="LTT209" s="38"/>
      <c r="LTU209" s="38"/>
      <c r="LTV209" s="38"/>
      <c r="LTW209" s="38"/>
      <c r="LTX209" s="38"/>
      <c r="LTY209" s="38"/>
      <c r="LTZ209" s="38"/>
      <c r="LUA209" s="38"/>
      <c r="LUB209" s="38"/>
      <c r="LUC209" s="38"/>
      <c r="LUD209" s="38"/>
      <c r="LUE209" s="38"/>
      <c r="LUF209" s="38"/>
      <c r="LUG209" s="38"/>
      <c r="LUH209" s="38"/>
      <c r="LUI209" s="38"/>
      <c r="LUJ209" s="38"/>
      <c r="LUK209" s="38"/>
      <c r="LUL209" s="38"/>
      <c r="LUM209" s="38"/>
      <c r="LUN209" s="38"/>
      <c r="LUO209" s="38"/>
      <c r="LUP209" s="38"/>
      <c r="LUQ209" s="38"/>
      <c r="LUR209" s="38"/>
      <c r="LUS209" s="38"/>
      <c r="LUT209" s="38"/>
      <c r="LUU209" s="38"/>
      <c r="LUV209" s="38"/>
      <c r="LUW209" s="38"/>
      <c r="LUX209" s="38"/>
      <c r="LUY209" s="38"/>
      <c r="LUZ209" s="38"/>
      <c r="LVA209" s="38"/>
      <c r="LVB209" s="38"/>
      <c r="LVC209" s="38"/>
      <c r="LVD209" s="38"/>
      <c r="LVE209" s="38"/>
      <c r="LVF209" s="38"/>
      <c r="LVG209" s="38"/>
      <c r="LVH209" s="38"/>
      <c r="LVI209" s="38"/>
      <c r="LVJ209" s="38"/>
      <c r="LVK209" s="38"/>
      <c r="LVL209" s="38"/>
      <c r="LVM209" s="38"/>
      <c r="LVN209" s="38"/>
      <c r="LVO209" s="38"/>
      <c r="LVP209" s="38"/>
      <c r="LVQ209" s="38"/>
      <c r="LVR209" s="38"/>
      <c r="LVS209" s="38"/>
      <c r="LVT209" s="38"/>
      <c r="LVU209" s="38"/>
      <c r="LVV209" s="38"/>
      <c r="LVW209" s="38"/>
      <c r="LVX209" s="38"/>
      <c r="LVY209" s="38"/>
      <c r="LVZ209" s="38"/>
      <c r="LWA209" s="38"/>
      <c r="LWB209" s="38"/>
      <c r="LWC209" s="38"/>
      <c r="LWD209" s="38"/>
      <c r="LWE209" s="38"/>
      <c r="LWF209" s="38"/>
      <c r="LWG209" s="38"/>
      <c r="LWH209" s="38"/>
      <c r="LWI209" s="38"/>
      <c r="LWJ209" s="38"/>
      <c r="LWK209" s="38"/>
      <c r="LWL209" s="38"/>
      <c r="LWM209" s="38"/>
      <c r="LWN209" s="38"/>
      <c r="LWO209" s="38"/>
      <c r="LWP209" s="38"/>
      <c r="LWQ209" s="38"/>
      <c r="LWR209" s="38"/>
      <c r="LWS209" s="38"/>
      <c r="LWT209" s="38"/>
      <c r="LWU209" s="38"/>
      <c r="LWV209" s="38"/>
      <c r="LWW209" s="38"/>
      <c r="LWX209" s="38"/>
      <c r="LWY209" s="38"/>
      <c r="LWZ209" s="38"/>
      <c r="LXA209" s="38"/>
      <c r="LXB209" s="38"/>
      <c r="LXC209" s="38"/>
      <c r="LXD209" s="38"/>
      <c r="LXE209" s="38"/>
      <c r="LXF209" s="38"/>
      <c r="LXG209" s="38"/>
      <c r="LXH209" s="38"/>
      <c r="LXI209" s="38"/>
      <c r="LXJ209" s="38"/>
      <c r="LXK209" s="38"/>
      <c r="LXL209" s="38"/>
      <c r="LXM209" s="38"/>
      <c r="LXN209" s="38"/>
      <c r="LXO209" s="38"/>
      <c r="LXP209" s="38"/>
      <c r="LXQ209" s="38"/>
      <c r="LXR209" s="38"/>
      <c r="LXS209" s="38"/>
      <c r="LXT209" s="38"/>
      <c r="LXU209" s="38"/>
      <c r="LXV209" s="38"/>
      <c r="LXW209" s="38"/>
      <c r="LXX209" s="38"/>
      <c r="LXY209" s="38"/>
      <c r="LXZ209" s="38"/>
      <c r="LYA209" s="38"/>
      <c r="LYB209" s="38"/>
      <c r="LYC209" s="38"/>
      <c r="LYD209" s="38"/>
      <c r="LYE209" s="38"/>
      <c r="LYF209" s="38"/>
      <c r="LYG209" s="38"/>
      <c r="LYH209" s="38"/>
      <c r="LYI209" s="38"/>
      <c r="LYJ209" s="38"/>
      <c r="LYK209" s="38"/>
      <c r="LYL209" s="38"/>
      <c r="LYM209" s="38"/>
      <c r="LYN209" s="38"/>
      <c r="LYO209" s="38"/>
      <c r="LYP209" s="38"/>
      <c r="LYQ209" s="38"/>
      <c r="LYR209" s="38"/>
      <c r="LYS209" s="38"/>
      <c r="LYT209" s="38"/>
      <c r="LYU209" s="38"/>
      <c r="LYV209" s="38"/>
      <c r="LYW209" s="38"/>
      <c r="LYX209" s="38"/>
      <c r="LYY209" s="38"/>
      <c r="LYZ209" s="38"/>
      <c r="LZA209" s="38"/>
      <c r="LZB209" s="38"/>
      <c r="LZC209" s="38"/>
      <c r="LZD209" s="38"/>
      <c r="LZE209" s="38"/>
      <c r="LZF209" s="38"/>
      <c r="LZG209" s="38"/>
      <c r="LZH209" s="38"/>
      <c r="LZI209" s="38"/>
      <c r="LZJ209" s="38"/>
      <c r="LZK209" s="38"/>
      <c r="LZL209" s="38"/>
      <c r="LZM209" s="38"/>
      <c r="LZN209" s="38"/>
      <c r="LZO209" s="38"/>
      <c r="LZP209" s="38"/>
      <c r="LZQ209" s="38"/>
      <c r="LZR209" s="38"/>
      <c r="LZS209" s="38"/>
      <c r="LZT209" s="38"/>
      <c r="LZU209" s="38"/>
      <c r="LZV209" s="38"/>
      <c r="LZW209" s="38"/>
      <c r="LZX209" s="38"/>
      <c r="LZY209" s="38"/>
      <c r="LZZ209" s="38"/>
      <c r="MAA209" s="38"/>
      <c r="MAB209" s="38"/>
      <c r="MAC209" s="38"/>
      <c r="MAD209" s="38"/>
      <c r="MAE209" s="38"/>
      <c r="MAF209" s="38"/>
      <c r="MAG209" s="38"/>
      <c r="MAH209" s="38"/>
      <c r="MAI209" s="38"/>
      <c r="MAJ209" s="38"/>
      <c r="MAK209" s="38"/>
      <c r="MAL209" s="38"/>
      <c r="MAM209" s="38"/>
      <c r="MAN209" s="38"/>
      <c r="MAO209" s="38"/>
      <c r="MAP209" s="38"/>
      <c r="MAQ209" s="38"/>
      <c r="MAR209" s="38"/>
      <c r="MAS209" s="38"/>
      <c r="MAT209" s="38"/>
      <c r="MAU209" s="38"/>
      <c r="MAV209" s="38"/>
      <c r="MAW209" s="38"/>
      <c r="MAX209" s="38"/>
      <c r="MAY209" s="38"/>
      <c r="MAZ209" s="38"/>
      <c r="MBA209" s="38"/>
      <c r="MBB209" s="38"/>
      <c r="MBC209" s="38"/>
      <c r="MBD209" s="38"/>
      <c r="MBE209" s="38"/>
      <c r="MBF209" s="38"/>
      <c r="MBG209" s="38"/>
      <c r="MBH209" s="38"/>
      <c r="MBI209" s="38"/>
      <c r="MBJ209" s="38"/>
      <c r="MBK209" s="38"/>
      <c r="MBL209" s="38"/>
      <c r="MBM209" s="38"/>
      <c r="MBN209" s="38"/>
      <c r="MBO209" s="38"/>
      <c r="MBP209" s="38"/>
      <c r="MBQ209" s="38"/>
      <c r="MBR209" s="38"/>
      <c r="MBS209" s="38"/>
      <c r="MBT209" s="38"/>
      <c r="MBU209" s="38"/>
      <c r="MBV209" s="38"/>
      <c r="MBW209" s="38"/>
      <c r="MBX209" s="38"/>
      <c r="MBY209" s="38"/>
      <c r="MBZ209" s="38"/>
      <c r="MCA209" s="38"/>
      <c r="MCB209" s="38"/>
      <c r="MCC209" s="38"/>
      <c r="MCD209" s="38"/>
      <c r="MCE209" s="38"/>
      <c r="MCF209" s="38"/>
      <c r="MCG209" s="38"/>
      <c r="MCH209" s="38"/>
      <c r="MCI209" s="38"/>
      <c r="MCJ209" s="38"/>
      <c r="MCK209" s="38"/>
      <c r="MCL209" s="38"/>
      <c r="MCM209" s="38"/>
      <c r="MCN209" s="38"/>
      <c r="MCO209" s="38"/>
      <c r="MCP209" s="38"/>
      <c r="MCQ209" s="38"/>
      <c r="MCR209" s="38"/>
      <c r="MCS209" s="38"/>
      <c r="MCT209" s="38"/>
      <c r="MCU209" s="38"/>
      <c r="MCV209" s="38"/>
      <c r="MCW209" s="38"/>
      <c r="MCX209" s="38"/>
      <c r="MCY209" s="38"/>
      <c r="MCZ209" s="38"/>
      <c r="MDA209" s="38"/>
      <c r="MDB209" s="38"/>
      <c r="MDC209" s="38"/>
      <c r="MDD209" s="38"/>
      <c r="MDE209" s="38"/>
      <c r="MDF209" s="38"/>
      <c r="MDG209" s="38"/>
      <c r="MDH209" s="38"/>
      <c r="MDI209" s="38"/>
      <c r="MDJ209" s="38"/>
      <c r="MDK209" s="38"/>
      <c r="MDL209" s="38"/>
      <c r="MDM209" s="38"/>
      <c r="MDN209" s="38"/>
      <c r="MDO209" s="38"/>
      <c r="MDP209" s="38"/>
      <c r="MDQ209" s="38"/>
      <c r="MDR209" s="38"/>
      <c r="MDS209" s="38"/>
      <c r="MDT209" s="38"/>
      <c r="MDU209" s="38"/>
      <c r="MDV209" s="38"/>
      <c r="MDW209" s="38"/>
      <c r="MDX209" s="38"/>
      <c r="MDY209" s="38"/>
      <c r="MDZ209" s="38"/>
      <c r="MEA209" s="38"/>
      <c r="MEB209" s="38"/>
      <c r="MEC209" s="38"/>
      <c r="MED209" s="38"/>
      <c r="MEE209" s="38"/>
      <c r="MEF209" s="38"/>
      <c r="MEG209" s="38"/>
      <c r="MEH209" s="38"/>
      <c r="MEI209" s="38"/>
      <c r="MEJ209" s="38"/>
      <c r="MEK209" s="38"/>
      <c r="MEL209" s="38"/>
      <c r="MEM209" s="38"/>
      <c r="MEN209" s="38"/>
      <c r="MEO209" s="38"/>
      <c r="MEP209" s="38"/>
      <c r="MEQ209" s="38"/>
      <c r="MER209" s="38"/>
      <c r="MES209" s="38"/>
      <c r="MET209" s="38"/>
      <c r="MEU209" s="38"/>
      <c r="MEV209" s="38"/>
      <c r="MEW209" s="38"/>
      <c r="MEX209" s="38"/>
      <c r="MEY209" s="38"/>
      <c r="MEZ209" s="38"/>
      <c r="MFA209" s="38"/>
      <c r="MFB209" s="38"/>
      <c r="MFC209" s="38"/>
      <c r="MFD209" s="38"/>
      <c r="MFE209" s="38"/>
      <c r="MFF209" s="38"/>
      <c r="MFG209" s="38"/>
      <c r="MFH209" s="38"/>
      <c r="MFI209" s="38"/>
      <c r="MFJ209" s="38"/>
      <c r="MFK209" s="38"/>
      <c r="MFL209" s="38"/>
      <c r="MFM209" s="38"/>
      <c r="MFN209" s="38"/>
      <c r="MFO209" s="38"/>
      <c r="MFP209" s="38"/>
      <c r="MFQ209" s="38"/>
      <c r="MFR209" s="38"/>
      <c r="MFS209" s="38"/>
      <c r="MFT209" s="38"/>
      <c r="MFU209" s="38"/>
      <c r="MFV209" s="38"/>
      <c r="MFW209" s="38"/>
      <c r="MFX209" s="38"/>
      <c r="MFY209" s="38"/>
      <c r="MFZ209" s="38"/>
      <c r="MGA209" s="38"/>
      <c r="MGB209" s="38"/>
      <c r="MGC209" s="38"/>
      <c r="MGD209" s="38"/>
      <c r="MGE209" s="38"/>
      <c r="MGF209" s="38"/>
      <c r="MGG209" s="38"/>
      <c r="MGH209" s="38"/>
      <c r="MGI209" s="38"/>
      <c r="MGJ209" s="38"/>
      <c r="MGK209" s="38"/>
      <c r="MGL209" s="38"/>
      <c r="MGM209" s="38"/>
      <c r="MGN209" s="38"/>
      <c r="MGO209" s="38"/>
      <c r="MGP209" s="38"/>
      <c r="MGQ209" s="38"/>
      <c r="MGR209" s="38"/>
      <c r="MGS209" s="38"/>
      <c r="MGT209" s="38"/>
      <c r="MGU209" s="38"/>
      <c r="MGV209" s="38"/>
      <c r="MGW209" s="38"/>
      <c r="MGX209" s="38"/>
      <c r="MGY209" s="38"/>
      <c r="MGZ209" s="38"/>
      <c r="MHA209" s="38"/>
      <c r="MHB209" s="38"/>
      <c r="MHC209" s="38"/>
      <c r="MHD209" s="38"/>
      <c r="MHE209" s="38"/>
      <c r="MHF209" s="38"/>
      <c r="MHG209" s="38"/>
      <c r="MHH209" s="38"/>
      <c r="MHI209" s="38"/>
      <c r="MHJ209" s="38"/>
      <c r="MHK209" s="38"/>
      <c r="MHL209" s="38"/>
      <c r="MHM209" s="38"/>
      <c r="MHN209" s="38"/>
      <c r="MHO209" s="38"/>
      <c r="MHP209" s="38"/>
      <c r="MHQ209" s="38"/>
      <c r="MHR209" s="38"/>
      <c r="MHS209" s="38"/>
      <c r="MHT209" s="38"/>
      <c r="MHU209" s="38"/>
      <c r="MHV209" s="38"/>
      <c r="MHW209" s="38"/>
      <c r="MHX209" s="38"/>
      <c r="MHY209" s="38"/>
      <c r="MHZ209" s="38"/>
      <c r="MIA209" s="38"/>
      <c r="MIB209" s="38"/>
      <c r="MIC209" s="38"/>
      <c r="MID209" s="38"/>
      <c r="MIE209" s="38"/>
      <c r="MIF209" s="38"/>
      <c r="MIG209" s="38"/>
      <c r="MIH209" s="38"/>
      <c r="MII209" s="38"/>
      <c r="MIJ209" s="38"/>
      <c r="MIK209" s="38"/>
      <c r="MIL209" s="38"/>
      <c r="MIM209" s="38"/>
      <c r="MIN209" s="38"/>
      <c r="MIO209" s="38"/>
      <c r="MIP209" s="38"/>
      <c r="MIQ209" s="38"/>
      <c r="MIR209" s="38"/>
      <c r="MIS209" s="38"/>
      <c r="MIT209" s="38"/>
      <c r="MIU209" s="38"/>
      <c r="MIV209" s="38"/>
      <c r="MIW209" s="38"/>
      <c r="MIX209" s="38"/>
      <c r="MIY209" s="38"/>
      <c r="MIZ209" s="38"/>
      <c r="MJA209" s="38"/>
      <c r="MJB209" s="38"/>
      <c r="MJC209" s="38"/>
      <c r="MJD209" s="38"/>
      <c r="MJE209" s="38"/>
      <c r="MJF209" s="38"/>
      <c r="MJG209" s="38"/>
      <c r="MJH209" s="38"/>
      <c r="MJI209" s="38"/>
      <c r="MJJ209" s="38"/>
      <c r="MJK209" s="38"/>
      <c r="MJL209" s="38"/>
      <c r="MJM209" s="38"/>
      <c r="MJN209" s="38"/>
      <c r="MJO209" s="38"/>
      <c r="MJP209" s="38"/>
      <c r="MJQ209" s="38"/>
      <c r="MJR209" s="38"/>
      <c r="MJS209" s="38"/>
      <c r="MJT209" s="38"/>
      <c r="MJU209" s="38"/>
      <c r="MJV209" s="38"/>
      <c r="MJW209" s="38"/>
      <c r="MJX209" s="38"/>
      <c r="MJY209" s="38"/>
      <c r="MJZ209" s="38"/>
      <c r="MKA209" s="38"/>
      <c r="MKB209" s="38"/>
      <c r="MKC209" s="38"/>
      <c r="MKD209" s="38"/>
      <c r="MKE209" s="38"/>
      <c r="MKF209" s="38"/>
      <c r="MKG209" s="38"/>
      <c r="MKH209" s="38"/>
      <c r="MKI209" s="38"/>
      <c r="MKJ209" s="38"/>
      <c r="MKK209" s="38"/>
      <c r="MKL209" s="38"/>
      <c r="MKM209" s="38"/>
      <c r="MKN209" s="38"/>
      <c r="MKO209" s="38"/>
      <c r="MKP209" s="38"/>
      <c r="MKQ209" s="38"/>
      <c r="MKR209" s="38"/>
      <c r="MKS209" s="38"/>
      <c r="MKT209" s="38"/>
      <c r="MKU209" s="38"/>
      <c r="MKV209" s="38"/>
      <c r="MKW209" s="38"/>
      <c r="MKX209" s="38"/>
      <c r="MKY209" s="38"/>
      <c r="MKZ209" s="38"/>
      <c r="MLA209" s="38"/>
      <c r="MLB209" s="38"/>
      <c r="MLC209" s="38"/>
      <c r="MLD209" s="38"/>
      <c r="MLE209" s="38"/>
      <c r="MLF209" s="38"/>
      <c r="MLG209" s="38"/>
      <c r="MLH209" s="38"/>
      <c r="MLI209" s="38"/>
      <c r="MLJ209" s="38"/>
      <c r="MLK209" s="38"/>
      <c r="MLL209" s="38"/>
      <c r="MLM209" s="38"/>
      <c r="MLN209" s="38"/>
      <c r="MLO209" s="38"/>
      <c r="MLP209" s="38"/>
      <c r="MLQ209" s="38"/>
      <c r="MLR209" s="38"/>
      <c r="MLS209" s="38"/>
      <c r="MLT209" s="38"/>
      <c r="MLU209" s="38"/>
      <c r="MLV209" s="38"/>
      <c r="MLW209" s="38"/>
      <c r="MLX209" s="38"/>
      <c r="MLY209" s="38"/>
      <c r="MLZ209" s="38"/>
      <c r="MMA209" s="38"/>
      <c r="MMB209" s="38"/>
      <c r="MMC209" s="38"/>
      <c r="MMD209" s="38"/>
      <c r="MME209" s="38"/>
      <c r="MMF209" s="38"/>
      <c r="MMG209" s="38"/>
      <c r="MMH209" s="38"/>
      <c r="MMI209" s="38"/>
      <c r="MMJ209" s="38"/>
      <c r="MMK209" s="38"/>
      <c r="MML209" s="38"/>
      <c r="MMM209" s="38"/>
      <c r="MMN209" s="38"/>
      <c r="MMO209" s="38"/>
      <c r="MMP209" s="38"/>
      <c r="MMQ209" s="38"/>
      <c r="MMR209" s="38"/>
      <c r="MMS209" s="38"/>
      <c r="MMT209" s="38"/>
      <c r="MMU209" s="38"/>
      <c r="MMV209" s="38"/>
      <c r="MMW209" s="38"/>
      <c r="MMX209" s="38"/>
      <c r="MMY209" s="38"/>
      <c r="MMZ209" s="38"/>
      <c r="MNA209" s="38"/>
      <c r="MNB209" s="38"/>
      <c r="MNC209" s="38"/>
      <c r="MND209" s="38"/>
      <c r="MNE209" s="38"/>
      <c r="MNF209" s="38"/>
      <c r="MNG209" s="38"/>
      <c r="MNH209" s="38"/>
      <c r="MNI209" s="38"/>
      <c r="MNJ209" s="38"/>
      <c r="MNK209" s="38"/>
      <c r="MNL209" s="38"/>
      <c r="MNM209" s="38"/>
      <c r="MNN209" s="38"/>
      <c r="MNO209" s="38"/>
      <c r="MNP209" s="38"/>
      <c r="MNQ209" s="38"/>
      <c r="MNR209" s="38"/>
      <c r="MNS209" s="38"/>
      <c r="MNT209" s="38"/>
      <c r="MNU209" s="38"/>
      <c r="MNV209" s="38"/>
      <c r="MNW209" s="38"/>
      <c r="MNX209" s="38"/>
      <c r="MNY209" s="38"/>
      <c r="MNZ209" s="38"/>
      <c r="MOA209" s="38"/>
      <c r="MOB209" s="38"/>
      <c r="MOC209" s="38"/>
      <c r="MOD209" s="38"/>
      <c r="MOE209" s="38"/>
      <c r="MOF209" s="38"/>
      <c r="MOG209" s="38"/>
      <c r="MOH209" s="38"/>
      <c r="MOI209" s="38"/>
      <c r="MOJ209" s="38"/>
      <c r="MOK209" s="38"/>
      <c r="MOL209" s="38"/>
      <c r="MOM209" s="38"/>
      <c r="MON209" s="38"/>
      <c r="MOO209" s="38"/>
      <c r="MOP209" s="38"/>
      <c r="MOQ209" s="38"/>
      <c r="MOR209" s="38"/>
      <c r="MOS209" s="38"/>
      <c r="MOT209" s="38"/>
      <c r="MOU209" s="38"/>
      <c r="MOV209" s="38"/>
      <c r="MOW209" s="38"/>
      <c r="MOX209" s="38"/>
      <c r="MOY209" s="38"/>
      <c r="MOZ209" s="38"/>
      <c r="MPA209" s="38"/>
      <c r="MPB209" s="38"/>
      <c r="MPC209" s="38"/>
      <c r="MPD209" s="38"/>
      <c r="MPE209" s="38"/>
      <c r="MPF209" s="38"/>
      <c r="MPG209" s="38"/>
      <c r="MPH209" s="38"/>
      <c r="MPI209" s="38"/>
      <c r="MPJ209" s="38"/>
      <c r="MPK209" s="38"/>
      <c r="MPL209" s="38"/>
      <c r="MPM209" s="38"/>
      <c r="MPN209" s="38"/>
      <c r="MPO209" s="38"/>
      <c r="MPP209" s="38"/>
      <c r="MPQ209" s="38"/>
      <c r="MPR209" s="38"/>
      <c r="MPS209" s="38"/>
      <c r="MPT209" s="38"/>
      <c r="MPU209" s="38"/>
      <c r="MPV209" s="38"/>
      <c r="MPW209" s="38"/>
      <c r="MPX209" s="38"/>
      <c r="MPY209" s="38"/>
      <c r="MPZ209" s="38"/>
      <c r="MQA209" s="38"/>
      <c r="MQB209" s="38"/>
      <c r="MQC209" s="38"/>
      <c r="MQD209" s="38"/>
      <c r="MQE209" s="38"/>
      <c r="MQF209" s="38"/>
      <c r="MQG209" s="38"/>
      <c r="MQH209" s="38"/>
      <c r="MQI209" s="38"/>
      <c r="MQJ209" s="38"/>
      <c r="MQK209" s="38"/>
      <c r="MQL209" s="38"/>
      <c r="MQM209" s="38"/>
      <c r="MQN209" s="38"/>
      <c r="MQO209" s="38"/>
      <c r="MQP209" s="38"/>
      <c r="MQQ209" s="38"/>
      <c r="MQR209" s="38"/>
      <c r="MQS209" s="38"/>
      <c r="MQT209" s="38"/>
      <c r="MQU209" s="38"/>
      <c r="MQV209" s="38"/>
      <c r="MQW209" s="38"/>
      <c r="MQX209" s="38"/>
      <c r="MQY209" s="38"/>
      <c r="MQZ209" s="38"/>
      <c r="MRA209" s="38"/>
      <c r="MRB209" s="38"/>
      <c r="MRC209" s="38"/>
      <c r="MRD209" s="38"/>
      <c r="MRE209" s="38"/>
      <c r="MRF209" s="38"/>
      <c r="MRG209" s="38"/>
      <c r="MRH209" s="38"/>
      <c r="MRI209" s="38"/>
      <c r="MRJ209" s="38"/>
      <c r="MRK209" s="38"/>
      <c r="MRL209" s="38"/>
      <c r="MRM209" s="38"/>
      <c r="MRN209" s="38"/>
      <c r="MRO209" s="38"/>
      <c r="MRP209" s="38"/>
      <c r="MRQ209" s="38"/>
      <c r="MRR209" s="38"/>
      <c r="MRS209" s="38"/>
      <c r="MRT209" s="38"/>
      <c r="MRU209" s="38"/>
      <c r="MRV209" s="38"/>
      <c r="MRW209" s="38"/>
      <c r="MRX209" s="38"/>
      <c r="MRY209" s="38"/>
      <c r="MRZ209" s="38"/>
      <c r="MSA209" s="38"/>
      <c r="MSB209" s="38"/>
      <c r="MSC209" s="38"/>
      <c r="MSD209" s="38"/>
      <c r="MSE209" s="38"/>
      <c r="MSF209" s="38"/>
      <c r="MSG209" s="38"/>
      <c r="MSH209" s="38"/>
      <c r="MSI209" s="38"/>
      <c r="MSJ209" s="38"/>
      <c r="MSK209" s="38"/>
      <c r="MSL209" s="38"/>
      <c r="MSM209" s="38"/>
      <c r="MSN209" s="38"/>
      <c r="MSO209" s="38"/>
      <c r="MSP209" s="38"/>
      <c r="MSQ209" s="38"/>
      <c r="MSR209" s="38"/>
      <c r="MSS209" s="38"/>
      <c r="MST209" s="38"/>
      <c r="MSU209" s="38"/>
      <c r="MSV209" s="38"/>
      <c r="MSW209" s="38"/>
      <c r="MSX209" s="38"/>
      <c r="MSY209" s="38"/>
      <c r="MSZ209" s="38"/>
      <c r="MTA209" s="38"/>
      <c r="MTB209" s="38"/>
      <c r="MTC209" s="38"/>
      <c r="MTD209" s="38"/>
      <c r="MTE209" s="38"/>
      <c r="MTF209" s="38"/>
      <c r="MTG209" s="38"/>
      <c r="MTH209" s="38"/>
      <c r="MTI209" s="38"/>
      <c r="MTJ209" s="38"/>
      <c r="MTK209" s="38"/>
      <c r="MTL209" s="38"/>
      <c r="MTM209" s="38"/>
      <c r="MTN209" s="38"/>
      <c r="MTO209" s="38"/>
      <c r="MTP209" s="38"/>
      <c r="MTQ209" s="38"/>
      <c r="MTR209" s="38"/>
      <c r="MTS209" s="38"/>
      <c r="MTT209" s="38"/>
      <c r="MTU209" s="38"/>
      <c r="MTV209" s="38"/>
      <c r="MTW209" s="38"/>
      <c r="MTX209" s="38"/>
      <c r="MTY209" s="38"/>
      <c r="MTZ209" s="38"/>
      <c r="MUA209" s="38"/>
      <c r="MUB209" s="38"/>
      <c r="MUC209" s="38"/>
      <c r="MUD209" s="38"/>
      <c r="MUE209" s="38"/>
      <c r="MUF209" s="38"/>
      <c r="MUG209" s="38"/>
      <c r="MUH209" s="38"/>
      <c r="MUI209" s="38"/>
      <c r="MUJ209" s="38"/>
      <c r="MUK209" s="38"/>
      <c r="MUL209" s="38"/>
      <c r="MUM209" s="38"/>
      <c r="MUN209" s="38"/>
      <c r="MUO209" s="38"/>
      <c r="MUP209" s="38"/>
      <c r="MUQ209" s="38"/>
      <c r="MUR209" s="38"/>
      <c r="MUS209" s="38"/>
      <c r="MUT209" s="38"/>
      <c r="MUU209" s="38"/>
      <c r="MUV209" s="38"/>
      <c r="MUW209" s="38"/>
      <c r="MUX209" s="38"/>
      <c r="MUY209" s="38"/>
      <c r="MUZ209" s="38"/>
      <c r="MVA209" s="38"/>
      <c r="MVB209" s="38"/>
      <c r="MVC209" s="38"/>
      <c r="MVD209" s="38"/>
      <c r="MVE209" s="38"/>
      <c r="MVF209" s="38"/>
      <c r="MVG209" s="38"/>
      <c r="MVH209" s="38"/>
      <c r="MVI209" s="38"/>
      <c r="MVJ209" s="38"/>
      <c r="MVK209" s="38"/>
      <c r="MVL209" s="38"/>
      <c r="MVM209" s="38"/>
      <c r="MVN209" s="38"/>
      <c r="MVO209" s="38"/>
      <c r="MVP209" s="38"/>
      <c r="MVQ209" s="38"/>
      <c r="MVR209" s="38"/>
      <c r="MVS209" s="38"/>
      <c r="MVT209" s="38"/>
      <c r="MVU209" s="38"/>
      <c r="MVV209" s="38"/>
      <c r="MVW209" s="38"/>
      <c r="MVX209" s="38"/>
      <c r="MVY209" s="38"/>
      <c r="MVZ209" s="38"/>
      <c r="MWA209" s="38"/>
      <c r="MWB209" s="38"/>
      <c r="MWC209" s="38"/>
      <c r="MWD209" s="38"/>
      <c r="MWE209" s="38"/>
      <c r="MWF209" s="38"/>
      <c r="MWG209" s="38"/>
      <c r="MWH209" s="38"/>
      <c r="MWI209" s="38"/>
      <c r="MWJ209" s="38"/>
      <c r="MWK209" s="38"/>
      <c r="MWL209" s="38"/>
      <c r="MWM209" s="38"/>
      <c r="MWN209" s="38"/>
      <c r="MWO209" s="38"/>
      <c r="MWP209" s="38"/>
      <c r="MWQ209" s="38"/>
      <c r="MWR209" s="38"/>
      <c r="MWS209" s="38"/>
      <c r="MWT209" s="38"/>
      <c r="MWU209" s="38"/>
      <c r="MWV209" s="38"/>
      <c r="MWW209" s="38"/>
      <c r="MWX209" s="38"/>
      <c r="MWY209" s="38"/>
      <c r="MWZ209" s="38"/>
      <c r="MXA209" s="38"/>
      <c r="MXB209" s="38"/>
      <c r="MXC209" s="38"/>
      <c r="MXD209" s="38"/>
      <c r="MXE209" s="38"/>
      <c r="MXF209" s="38"/>
      <c r="MXG209" s="38"/>
      <c r="MXH209" s="38"/>
      <c r="MXI209" s="38"/>
      <c r="MXJ209" s="38"/>
      <c r="MXK209" s="38"/>
      <c r="MXL209" s="38"/>
      <c r="MXM209" s="38"/>
      <c r="MXN209" s="38"/>
      <c r="MXO209" s="38"/>
      <c r="MXP209" s="38"/>
      <c r="MXQ209" s="38"/>
      <c r="MXR209" s="38"/>
      <c r="MXS209" s="38"/>
      <c r="MXT209" s="38"/>
      <c r="MXU209" s="38"/>
      <c r="MXV209" s="38"/>
      <c r="MXW209" s="38"/>
      <c r="MXX209" s="38"/>
      <c r="MXY209" s="38"/>
      <c r="MXZ209" s="38"/>
      <c r="MYA209" s="38"/>
      <c r="MYB209" s="38"/>
      <c r="MYC209" s="38"/>
      <c r="MYD209" s="38"/>
      <c r="MYE209" s="38"/>
      <c r="MYF209" s="38"/>
      <c r="MYG209" s="38"/>
      <c r="MYH209" s="38"/>
      <c r="MYI209" s="38"/>
      <c r="MYJ209" s="38"/>
      <c r="MYK209" s="38"/>
      <c r="MYL209" s="38"/>
      <c r="MYM209" s="38"/>
      <c r="MYN209" s="38"/>
      <c r="MYO209" s="38"/>
      <c r="MYP209" s="38"/>
      <c r="MYQ209" s="38"/>
      <c r="MYR209" s="38"/>
      <c r="MYS209" s="38"/>
      <c r="MYT209" s="38"/>
      <c r="MYU209" s="38"/>
      <c r="MYV209" s="38"/>
      <c r="MYW209" s="38"/>
      <c r="MYX209" s="38"/>
      <c r="MYY209" s="38"/>
      <c r="MYZ209" s="38"/>
      <c r="MZA209" s="38"/>
      <c r="MZB209" s="38"/>
      <c r="MZC209" s="38"/>
      <c r="MZD209" s="38"/>
      <c r="MZE209" s="38"/>
      <c r="MZF209" s="38"/>
      <c r="MZG209" s="38"/>
      <c r="MZH209" s="38"/>
      <c r="MZI209" s="38"/>
      <c r="MZJ209" s="38"/>
      <c r="MZK209" s="38"/>
      <c r="MZL209" s="38"/>
      <c r="MZM209" s="38"/>
      <c r="MZN209" s="38"/>
      <c r="MZO209" s="38"/>
      <c r="MZP209" s="38"/>
      <c r="MZQ209" s="38"/>
      <c r="MZR209" s="38"/>
      <c r="MZS209" s="38"/>
      <c r="MZT209" s="38"/>
      <c r="MZU209" s="38"/>
      <c r="MZV209" s="38"/>
      <c r="MZW209" s="38"/>
      <c r="MZX209" s="38"/>
      <c r="MZY209" s="38"/>
      <c r="MZZ209" s="38"/>
      <c r="NAA209" s="38"/>
      <c r="NAB209" s="38"/>
      <c r="NAC209" s="38"/>
      <c r="NAD209" s="38"/>
      <c r="NAE209" s="38"/>
      <c r="NAF209" s="38"/>
      <c r="NAG209" s="38"/>
      <c r="NAH209" s="38"/>
      <c r="NAI209" s="38"/>
      <c r="NAJ209" s="38"/>
      <c r="NAK209" s="38"/>
      <c r="NAL209" s="38"/>
      <c r="NAM209" s="38"/>
      <c r="NAN209" s="38"/>
      <c r="NAO209" s="38"/>
      <c r="NAP209" s="38"/>
      <c r="NAQ209" s="38"/>
      <c r="NAR209" s="38"/>
      <c r="NAS209" s="38"/>
      <c r="NAT209" s="38"/>
      <c r="NAU209" s="38"/>
      <c r="NAV209" s="38"/>
      <c r="NAW209" s="38"/>
      <c r="NAX209" s="38"/>
      <c r="NAY209" s="38"/>
      <c r="NAZ209" s="38"/>
      <c r="NBA209" s="38"/>
      <c r="NBB209" s="38"/>
      <c r="NBC209" s="38"/>
      <c r="NBD209" s="38"/>
      <c r="NBE209" s="38"/>
      <c r="NBF209" s="38"/>
      <c r="NBG209" s="38"/>
      <c r="NBH209" s="38"/>
      <c r="NBI209" s="38"/>
      <c r="NBJ209" s="38"/>
      <c r="NBK209" s="38"/>
      <c r="NBL209" s="38"/>
      <c r="NBM209" s="38"/>
      <c r="NBN209" s="38"/>
      <c r="NBO209" s="38"/>
      <c r="NBP209" s="38"/>
      <c r="NBQ209" s="38"/>
      <c r="NBR209" s="38"/>
      <c r="NBS209" s="38"/>
      <c r="NBT209" s="38"/>
      <c r="NBU209" s="38"/>
      <c r="NBV209" s="38"/>
      <c r="NBW209" s="38"/>
      <c r="NBX209" s="38"/>
      <c r="NBY209" s="38"/>
      <c r="NBZ209" s="38"/>
      <c r="NCA209" s="38"/>
      <c r="NCB209" s="38"/>
      <c r="NCC209" s="38"/>
      <c r="NCD209" s="38"/>
      <c r="NCE209" s="38"/>
      <c r="NCF209" s="38"/>
      <c r="NCG209" s="38"/>
      <c r="NCH209" s="38"/>
      <c r="NCI209" s="38"/>
      <c r="NCJ209" s="38"/>
      <c r="NCK209" s="38"/>
      <c r="NCL209" s="38"/>
      <c r="NCM209" s="38"/>
      <c r="NCN209" s="38"/>
      <c r="NCO209" s="38"/>
      <c r="NCP209" s="38"/>
      <c r="NCQ209" s="38"/>
      <c r="NCR209" s="38"/>
      <c r="NCS209" s="38"/>
      <c r="NCT209" s="38"/>
      <c r="NCU209" s="38"/>
      <c r="NCV209" s="38"/>
      <c r="NCW209" s="38"/>
      <c r="NCX209" s="38"/>
      <c r="NCY209" s="38"/>
      <c r="NCZ209" s="38"/>
      <c r="NDA209" s="38"/>
      <c r="NDB209" s="38"/>
      <c r="NDC209" s="38"/>
      <c r="NDD209" s="38"/>
      <c r="NDE209" s="38"/>
      <c r="NDF209" s="38"/>
      <c r="NDG209" s="38"/>
      <c r="NDH209" s="38"/>
      <c r="NDI209" s="38"/>
      <c r="NDJ209" s="38"/>
      <c r="NDK209" s="38"/>
      <c r="NDL209" s="38"/>
      <c r="NDM209" s="38"/>
      <c r="NDN209" s="38"/>
      <c r="NDO209" s="38"/>
      <c r="NDP209" s="38"/>
      <c r="NDQ209" s="38"/>
      <c r="NDR209" s="38"/>
      <c r="NDS209" s="38"/>
      <c r="NDT209" s="38"/>
      <c r="NDU209" s="38"/>
      <c r="NDV209" s="38"/>
      <c r="NDW209" s="38"/>
      <c r="NDX209" s="38"/>
      <c r="NDY209" s="38"/>
      <c r="NDZ209" s="38"/>
      <c r="NEA209" s="38"/>
      <c r="NEB209" s="38"/>
      <c r="NEC209" s="38"/>
      <c r="NED209" s="38"/>
      <c r="NEE209" s="38"/>
      <c r="NEF209" s="38"/>
      <c r="NEG209" s="38"/>
      <c r="NEH209" s="38"/>
      <c r="NEI209" s="38"/>
      <c r="NEJ209" s="38"/>
      <c r="NEK209" s="38"/>
      <c r="NEL209" s="38"/>
      <c r="NEM209" s="38"/>
      <c r="NEN209" s="38"/>
      <c r="NEO209" s="38"/>
      <c r="NEP209" s="38"/>
      <c r="NEQ209" s="38"/>
      <c r="NER209" s="38"/>
      <c r="NES209" s="38"/>
      <c r="NET209" s="38"/>
      <c r="NEU209" s="38"/>
      <c r="NEV209" s="38"/>
      <c r="NEW209" s="38"/>
      <c r="NEX209" s="38"/>
      <c r="NEY209" s="38"/>
      <c r="NEZ209" s="38"/>
      <c r="NFA209" s="38"/>
      <c r="NFB209" s="38"/>
      <c r="NFC209" s="38"/>
      <c r="NFD209" s="38"/>
      <c r="NFE209" s="38"/>
      <c r="NFF209" s="38"/>
      <c r="NFG209" s="38"/>
      <c r="NFH209" s="38"/>
      <c r="NFI209" s="38"/>
      <c r="NFJ209" s="38"/>
      <c r="NFK209" s="38"/>
      <c r="NFL209" s="38"/>
      <c r="NFM209" s="38"/>
      <c r="NFN209" s="38"/>
      <c r="NFO209" s="38"/>
      <c r="NFP209" s="38"/>
      <c r="NFQ209" s="38"/>
      <c r="NFR209" s="38"/>
      <c r="NFS209" s="38"/>
      <c r="NFT209" s="38"/>
      <c r="NFU209" s="38"/>
      <c r="NFV209" s="38"/>
      <c r="NFW209" s="38"/>
      <c r="NFX209" s="38"/>
      <c r="NFY209" s="38"/>
      <c r="NFZ209" s="38"/>
      <c r="NGA209" s="38"/>
      <c r="NGB209" s="38"/>
      <c r="NGC209" s="38"/>
      <c r="NGD209" s="38"/>
      <c r="NGE209" s="38"/>
      <c r="NGF209" s="38"/>
      <c r="NGG209" s="38"/>
      <c r="NGH209" s="38"/>
      <c r="NGI209" s="38"/>
      <c r="NGJ209" s="38"/>
      <c r="NGK209" s="38"/>
      <c r="NGL209" s="38"/>
      <c r="NGM209" s="38"/>
      <c r="NGN209" s="38"/>
      <c r="NGO209" s="38"/>
      <c r="NGP209" s="38"/>
      <c r="NGQ209" s="38"/>
      <c r="NGR209" s="38"/>
      <c r="NGS209" s="38"/>
      <c r="NGT209" s="38"/>
      <c r="NGU209" s="38"/>
      <c r="NGV209" s="38"/>
      <c r="NGW209" s="38"/>
      <c r="NGX209" s="38"/>
      <c r="NGY209" s="38"/>
      <c r="NGZ209" s="38"/>
      <c r="NHA209" s="38"/>
      <c r="NHB209" s="38"/>
      <c r="NHC209" s="38"/>
      <c r="NHD209" s="38"/>
      <c r="NHE209" s="38"/>
      <c r="NHF209" s="38"/>
      <c r="NHG209" s="38"/>
      <c r="NHH209" s="38"/>
      <c r="NHI209" s="38"/>
      <c r="NHJ209" s="38"/>
      <c r="NHK209" s="38"/>
      <c r="NHL209" s="38"/>
      <c r="NHM209" s="38"/>
      <c r="NHN209" s="38"/>
      <c r="NHO209" s="38"/>
      <c r="NHP209" s="38"/>
      <c r="NHQ209" s="38"/>
      <c r="NHR209" s="38"/>
      <c r="NHS209" s="38"/>
      <c r="NHT209" s="38"/>
      <c r="NHU209" s="38"/>
      <c r="NHV209" s="38"/>
      <c r="NHW209" s="38"/>
      <c r="NHX209" s="38"/>
      <c r="NHY209" s="38"/>
      <c r="NHZ209" s="38"/>
      <c r="NIA209" s="38"/>
      <c r="NIB209" s="38"/>
      <c r="NIC209" s="38"/>
      <c r="NID209" s="38"/>
      <c r="NIE209" s="38"/>
      <c r="NIF209" s="38"/>
      <c r="NIG209" s="38"/>
      <c r="NIH209" s="38"/>
      <c r="NII209" s="38"/>
      <c r="NIJ209" s="38"/>
      <c r="NIK209" s="38"/>
      <c r="NIL209" s="38"/>
      <c r="NIM209" s="38"/>
      <c r="NIN209" s="38"/>
      <c r="NIO209" s="38"/>
      <c r="NIP209" s="38"/>
      <c r="NIQ209" s="38"/>
      <c r="NIR209" s="38"/>
      <c r="NIS209" s="38"/>
      <c r="NIT209" s="38"/>
      <c r="NIU209" s="38"/>
      <c r="NIV209" s="38"/>
      <c r="NIW209" s="38"/>
      <c r="NIX209" s="38"/>
      <c r="NIY209" s="38"/>
      <c r="NIZ209" s="38"/>
      <c r="NJA209" s="38"/>
      <c r="NJB209" s="38"/>
      <c r="NJC209" s="38"/>
      <c r="NJD209" s="38"/>
      <c r="NJE209" s="38"/>
      <c r="NJF209" s="38"/>
      <c r="NJG209" s="38"/>
      <c r="NJH209" s="38"/>
      <c r="NJI209" s="38"/>
      <c r="NJJ209" s="38"/>
      <c r="NJK209" s="38"/>
      <c r="NJL209" s="38"/>
      <c r="NJM209" s="38"/>
      <c r="NJN209" s="38"/>
      <c r="NJO209" s="38"/>
      <c r="NJP209" s="38"/>
      <c r="NJQ209" s="38"/>
      <c r="NJR209" s="38"/>
      <c r="NJS209" s="38"/>
      <c r="NJT209" s="38"/>
      <c r="NJU209" s="38"/>
      <c r="NJV209" s="38"/>
      <c r="NJW209" s="38"/>
      <c r="NJX209" s="38"/>
      <c r="NJY209" s="38"/>
      <c r="NJZ209" s="38"/>
      <c r="NKA209" s="38"/>
      <c r="NKB209" s="38"/>
      <c r="NKC209" s="38"/>
      <c r="NKD209" s="38"/>
      <c r="NKE209" s="38"/>
      <c r="NKF209" s="38"/>
      <c r="NKG209" s="38"/>
      <c r="NKH209" s="38"/>
      <c r="NKI209" s="38"/>
      <c r="NKJ209" s="38"/>
      <c r="NKK209" s="38"/>
      <c r="NKL209" s="38"/>
      <c r="NKM209" s="38"/>
      <c r="NKN209" s="38"/>
      <c r="NKO209" s="38"/>
      <c r="NKP209" s="38"/>
      <c r="NKQ209" s="38"/>
      <c r="NKR209" s="38"/>
      <c r="NKS209" s="38"/>
      <c r="NKT209" s="38"/>
      <c r="NKU209" s="38"/>
      <c r="NKV209" s="38"/>
      <c r="NKW209" s="38"/>
      <c r="NKX209" s="38"/>
      <c r="NKY209" s="38"/>
      <c r="NKZ209" s="38"/>
      <c r="NLA209" s="38"/>
      <c r="NLB209" s="38"/>
      <c r="NLC209" s="38"/>
      <c r="NLD209" s="38"/>
      <c r="NLE209" s="38"/>
      <c r="NLF209" s="38"/>
      <c r="NLG209" s="38"/>
      <c r="NLH209" s="38"/>
      <c r="NLI209" s="38"/>
      <c r="NLJ209" s="38"/>
      <c r="NLK209" s="38"/>
      <c r="NLL209" s="38"/>
      <c r="NLM209" s="38"/>
      <c r="NLN209" s="38"/>
      <c r="NLO209" s="38"/>
      <c r="NLP209" s="38"/>
      <c r="NLQ209" s="38"/>
      <c r="NLR209" s="38"/>
      <c r="NLS209" s="38"/>
      <c r="NLT209" s="38"/>
      <c r="NLU209" s="38"/>
      <c r="NLV209" s="38"/>
      <c r="NLW209" s="38"/>
      <c r="NLX209" s="38"/>
      <c r="NLY209" s="38"/>
      <c r="NLZ209" s="38"/>
      <c r="NMA209" s="38"/>
      <c r="NMB209" s="38"/>
      <c r="NMC209" s="38"/>
      <c r="NMD209" s="38"/>
      <c r="NME209" s="38"/>
      <c r="NMF209" s="38"/>
      <c r="NMG209" s="38"/>
      <c r="NMH209" s="38"/>
      <c r="NMI209" s="38"/>
      <c r="NMJ209" s="38"/>
      <c r="NMK209" s="38"/>
      <c r="NML209" s="38"/>
      <c r="NMM209" s="38"/>
      <c r="NMN209" s="38"/>
      <c r="NMO209" s="38"/>
      <c r="NMP209" s="38"/>
      <c r="NMQ209" s="38"/>
      <c r="NMR209" s="38"/>
      <c r="NMS209" s="38"/>
      <c r="NMT209" s="38"/>
      <c r="NMU209" s="38"/>
      <c r="NMV209" s="38"/>
      <c r="NMW209" s="38"/>
      <c r="NMX209" s="38"/>
      <c r="NMY209" s="38"/>
      <c r="NMZ209" s="38"/>
      <c r="NNA209" s="38"/>
      <c r="NNB209" s="38"/>
      <c r="NNC209" s="38"/>
      <c r="NND209" s="38"/>
      <c r="NNE209" s="38"/>
      <c r="NNF209" s="38"/>
      <c r="NNG209" s="38"/>
      <c r="NNH209" s="38"/>
      <c r="NNI209" s="38"/>
      <c r="NNJ209" s="38"/>
      <c r="NNK209" s="38"/>
      <c r="NNL209" s="38"/>
      <c r="NNM209" s="38"/>
      <c r="NNN209" s="38"/>
      <c r="NNO209" s="38"/>
      <c r="NNP209" s="38"/>
      <c r="NNQ209" s="38"/>
      <c r="NNR209" s="38"/>
      <c r="NNS209" s="38"/>
      <c r="NNT209" s="38"/>
      <c r="NNU209" s="38"/>
      <c r="NNV209" s="38"/>
      <c r="NNW209" s="38"/>
      <c r="NNX209" s="38"/>
      <c r="NNY209" s="38"/>
      <c r="NNZ209" s="38"/>
      <c r="NOA209" s="38"/>
      <c r="NOB209" s="38"/>
      <c r="NOC209" s="38"/>
      <c r="NOD209" s="38"/>
      <c r="NOE209" s="38"/>
      <c r="NOF209" s="38"/>
      <c r="NOG209" s="38"/>
      <c r="NOH209" s="38"/>
      <c r="NOI209" s="38"/>
      <c r="NOJ209" s="38"/>
      <c r="NOK209" s="38"/>
      <c r="NOL209" s="38"/>
      <c r="NOM209" s="38"/>
      <c r="NON209" s="38"/>
      <c r="NOO209" s="38"/>
      <c r="NOP209" s="38"/>
      <c r="NOQ209" s="38"/>
      <c r="NOR209" s="38"/>
      <c r="NOS209" s="38"/>
      <c r="NOT209" s="38"/>
      <c r="NOU209" s="38"/>
      <c r="NOV209" s="38"/>
      <c r="NOW209" s="38"/>
      <c r="NOX209" s="38"/>
      <c r="NOY209" s="38"/>
      <c r="NOZ209" s="38"/>
      <c r="NPA209" s="38"/>
      <c r="NPB209" s="38"/>
      <c r="NPC209" s="38"/>
      <c r="NPD209" s="38"/>
      <c r="NPE209" s="38"/>
      <c r="NPF209" s="38"/>
      <c r="NPG209" s="38"/>
      <c r="NPH209" s="38"/>
      <c r="NPI209" s="38"/>
      <c r="NPJ209" s="38"/>
      <c r="NPK209" s="38"/>
      <c r="NPL209" s="38"/>
      <c r="NPM209" s="38"/>
      <c r="NPN209" s="38"/>
      <c r="NPO209" s="38"/>
      <c r="NPP209" s="38"/>
      <c r="NPQ209" s="38"/>
      <c r="NPR209" s="38"/>
      <c r="NPS209" s="38"/>
      <c r="NPT209" s="38"/>
      <c r="NPU209" s="38"/>
      <c r="NPV209" s="38"/>
      <c r="NPW209" s="38"/>
      <c r="NPX209" s="38"/>
      <c r="NPY209" s="38"/>
      <c r="NPZ209" s="38"/>
      <c r="NQA209" s="38"/>
      <c r="NQB209" s="38"/>
      <c r="NQC209" s="38"/>
      <c r="NQD209" s="38"/>
      <c r="NQE209" s="38"/>
      <c r="NQF209" s="38"/>
      <c r="NQG209" s="38"/>
      <c r="NQH209" s="38"/>
      <c r="NQI209" s="38"/>
      <c r="NQJ209" s="38"/>
      <c r="NQK209" s="38"/>
      <c r="NQL209" s="38"/>
      <c r="NQM209" s="38"/>
      <c r="NQN209" s="38"/>
      <c r="NQO209" s="38"/>
      <c r="NQP209" s="38"/>
      <c r="NQQ209" s="38"/>
      <c r="NQR209" s="38"/>
      <c r="NQS209" s="38"/>
      <c r="NQT209" s="38"/>
      <c r="NQU209" s="38"/>
      <c r="NQV209" s="38"/>
      <c r="NQW209" s="38"/>
      <c r="NQX209" s="38"/>
      <c r="NQY209" s="38"/>
      <c r="NQZ209" s="38"/>
      <c r="NRA209" s="38"/>
      <c r="NRB209" s="38"/>
      <c r="NRC209" s="38"/>
      <c r="NRD209" s="38"/>
      <c r="NRE209" s="38"/>
      <c r="NRF209" s="38"/>
      <c r="NRG209" s="38"/>
      <c r="NRH209" s="38"/>
      <c r="NRI209" s="38"/>
      <c r="NRJ209" s="38"/>
      <c r="NRK209" s="38"/>
      <c r="NRL209" s="38"/>
      <c r="NRM209" s="38"/>
      <c r="NRN209" s="38"/>
      <c r="NRO209" s="38"/>
      <c r="NRP209" s="38"/>
      <c r="NRQ209" s="38"/>
      <c r="NRR209" s="38"/>
      <c r="NRS209" s="38"/>
      <c r="NRT209" s="38"/>
      <c r="NRU209" s="38"/>
      <c r="NRV209" s="38"/>
      <c r="NRW209" s="38"/>
      <c r="NRX209" s="38"/>
      <c r="NRY209" s="38"/>
      <c r="NRZ209" s="38"/>
      <c r="NSA209" s="38"/>
      <c r="NSB209" s="38"/>
      <c r="NSC209" s="38"/>
      <c r="NSD209" s="38"/>
      <c r="NSE209" s="38"/>
      <c r="NSF209" s="38"/>
      <c r="NSG209" s="38"/>
      <c r="NSH209" s="38"/>
      <c r="NSI209" s="38"/>
      <c r="NSJ209" s="38"/>
      <c r="NSK209" s="38"/>
      <c r="NSL209" s="38"/>
      <c r="NSM209" s="38"/>
      <c r="NSN209" s="38"/>
      <c r="NSO209" s="38"/>
      <c r="NSP209" s="38"/>
      <c r="NSQ209" s="38"/>
      <c r="NSR209" s="38"/>
      <c r="NSS209" s="38"/>
      <c r="NST209" s="38"/>
      <c r="NSU209" s="38"/>
      <c r="NSV209" s="38"/>
      <c r="NSW209" s="38"/>
      <c r="NSX209" s="38"/>
      <c r="NSY209" s="38"/>
      <c r="NSZ209" s="38"/>
      <c r="NTA209" s="38"/>
      <c r="NTB209" s="38"/>
      <c r="NTC209" s="38"/>
      <c r="NTD209" s="38"/>
      <c r="NTE209" s="38"/>
      <c r="NTF209" s="38"/>
      <c r="NTG209" s="38"/>
      <c r="NTH209" s="38"/>
      <c r="NTI209" s="38"/>
      <c r="NTJ209" s="38"/>
      <c r="NTK209" s="38"/>
      <c r="NTL209" s="38"/>
      <c r="NTM209" s="38"/>
      <c r="NTN209" s="38"/>
      <c r="NTO209" s="38"/>
      <c r="NTP209" s="38"/>
      <c r="NTQ209" s="38"/>
      <c r="NTR209" s="38"/>
      <c r="NTS209" s="38"/>
      <c r="NTT209" s="38"/>
      <c r="NTU209" s="38"/>
      <c r="NTV209" s="38"/>
      <c r="NTW209" s="38"/>
      <c r="NTX209" s="38"/>
      <c r="NTY209" s="38"/>
      <c r="NTZ209" s="38"/>
      <c r="NUA209" s="38"/>
      <c r="NUB209" s="38"/>
      <c r="NUC209" s="38"/>
      <c r="NUD209" s="38"/>
      <c r="NUE209" s="38"/>
      <c r="NUF209" s="38"/>
      <c r="NUG209" s="38"/>
      <c r="NUH209" s="38"/>
      <c r="NUI209" s="38"/>
      <c r="NUJ209" s="38"/>
      <c r="NUK209" s="38"/>
      <c r="NUL209" s="38"/>
      <c r="NUM209" s="38"/>
      <c r="NUN209" s="38"/>
      <c r="NUO209" s="38"/>
      <c r="NUP209" s="38"/>
      <c r="NUQ209" s="38"/>
      <c r="NUR209" s="38"/>
      <c r="NUS209" s="38"/>
      <c r="NUT209" s="38"/>
      <c r="NUU209" s="38"/>
      <c r="NUV209" s="38"/>
      <c r="NUW209" s="38"/>
      <c r="NUX209" s="38"/>
      <c r="NUY209" s="38"/>
      <c r="NUZ209" s="38"/>
      <c r="NVA209" s="38"/>
      <c r="NVB209" s="38"/>
      <c r="NVC209" s="38"/>
      <c r="NVD209" s="38"/>
      <c r="NVE209" s="38"/>
      <c r="NVF209" s="38"/>
      <c r="NVG209" s="38"/>
      <c r="NVH209" s="38"/>
      <c r="NVI209" s="38"/>
      <c r="NVJ209" s="38"/>
      <c r="NVK209" s="38"/>
      <c r="NVL209" s="38"/>
      <c r="NVM209" s="38"/>
      <c r="NVN209" s="38"/>
      <c r="NVO209" s="38"/>
      <c r="NVP209" s="38"/>
      <c r="NVQ209" s="38"/>
      <c r="NVR209" s="38"/>
      <c r="NVS209" s="38"/>
      <c r="NVT209" s="38"/>
      <c r="NVU209" s="38"/>
      <c r="NVV209" s="38"/>
      <c r="NVW209" s="38"/>
      <c r="NVX209" s="38"/>
      <c r="NVY209" s="38"/>
      <c r="NVZ209" s="38"/>
      <c r="NWA209" s="38"/>
      <c r="NWB209" s="38"/>
      <c r="NWC209" s="38"/>
      <c r="NWD209" s="38"/>
      <c r="NWE209" s="38"/>
      <c r="NWF209" s="38"/>
      <c r="NWG209" s="38"/>
      <c r="NWH209" s="38"/>
      <c r="NWI209" s="38"/>
      <c r="NWJ209" s="38"/>
      <c r="NWK209" s="38"/>
      <c r="NWL209" s="38"/>
      <c r="NWM209" s="38"/>
      <c r="NWN209" s="38"/>
      <c r="NWO209" s="38"/>
      <c r="NWP209" s="38"/>
      <c r="NWQ209" s="38"/>
      <c r="NWR209" s="38"/>
      <c r="NWS209" s="38"/>
      <c r="NWT209" s="38"/>
      <c r="NWU209" s="38"/>
      <c r="NWV209" s="38"/>
      <c r="NWW209" s="38"/>
      <c r="NWX209" s="38"/>
      <c r="NWY209" s="38"/>
      <c r="NWZ209" s="38"/>
      <c r="NXA209" s="38"/>
      <c r="NXB209" s="38"/>
      <c r="NXC209" s="38"/>
      <c r="NXD209" s="38"/>
      <c r="NXE209" s="38"/>
      <c r="NXF209" s="38"/>
      <c r="NXG209" s="38"/>
      <c r="NXH209" s="38"/>
      <c r="NXI209" s="38"/>
      <c r="NXJ209" s="38"/>
      <c r="NXK209" s="38"/>
      <c r="NXL209" s="38"/>
      <c r="NXM209" s="38"/>
      <c r="NXN209" s="38"/>
      <c r="NXO209" s="38"/>
      <c r="NXP209" s="38"/>
      <c r="NXQ209" s="38"/>
      <c r="NXR209" s="38"/>
      <c r="NXS209" s="38"/>
      <c r="NXT209" s="38"/>
      <c r="NXU209" s="38"/>
      <c r="NXV209" s="38"/>
      <c r="NXW209" s="38"/>
      <c r="NXX209" s="38"/>
      <c r="NXY209" s="38"/>
      <c r="NXZ209" s="38"/>
      <c r="NYA209" s="38"/>
      <c r="NYB209" s="38"/>
      <c r="NYC209" s="38"/>
      <c r="NYD209" s="38"/>
      <c r="NYE209" s="38"/>
      <c r="NYF209" s="38"/>
      <c r="NYG209" s="38"/>
      <c r="NYH209" s="38"/>
      <c r="NYI209" s="38"/>
      <c r="NYJ209" s="38"/>
      <c r="NYK209" s="38"/>
      <c r="NYL209" s="38"/>
      <c r="NYM209" s="38"/>
      <c r="NYN209" s="38"/>
      <c r="NYO209" s="38"/>
      <c r="NYP209" s="38"/>
      <c r="NYQ209" s="38"/>
      <c r="NYR209" s="38"/>
      <c r="NYS209" s="38"/>
      <c r="NYT209" s="38"/>
      <c r="NYU209" s="38"/>
      <c r="NYV209" s="38"/>
      <c r="NYW209" s="38"/>
      <c r="NYX209" s="38"/>
      <c r="NYY209" s="38"/>
      <c r="NYZ209" s="38"/>
      <c r="NZA209" s="38"/>
      <c r="NZB209" s="38"/>
      <c r="NZC209" s="38"/>
      <c r="NZD209" s="38"/>
      <c r="NZE209" s="38"/>
      <c r="NZF209" s="38"/>
      <c r="NZG209" s="38"/>
      <c r="NZH209" s="38"/>
      <c r="NZI209" s="38"/>
      <c r="NZJ209" s="38"/>
      <c r="NZK209" s="38"/>
      <c r="NZL209" s="38"/>
      <c r="NZM209" s="38"/>
      <c r="NZN209" s="38"/>
      <c r="NZO209" s="38"/>
      <c r="NZP209" s="38"/>
      <c r="NZQ209" s="38"/>
      <c r="NZR209" s="38"/>
      <c r="NZS209" s="38"/>
      <c r="NZT209" s="38"/>
      <c r="NZU209" s="38"/>
      <c r="NZV209" s="38"/>
      <c r="NZW209" s="38"/>
      <c r="NZX209" s="38"/>
      <c r="NZY209" s="38"/>
      <c r="NZZ209" s="38"/>
      <c r="OAA209" s="38"/>
      <c r="OAB209" s="38"/>
      <c r="OAC209" s="38"/>
      <c r="OAD209" s="38"/>
      <c r="OAE209" s="38"/>
      <c r="OAF209" s="38"/>
      <c r="OAG209" s="38"/>
      <c r="OAH209" s="38"/>
      <c r="OAI209" s="38"/>
      <c r="OAJ209" s="38"/>
      <c r="OAK209" s="38"/>
      <c r="OAL209" s="38"/>
      <c r="OAM209" s="38"/>
      <c r="OAN209" s="38"/>
      <c r="OAO209" s="38"/>
      <c r="OAP209" s="38"/>
      <c r="OAQ209" s="38"/>
      <c r="OAR209" s="38"/>
      <c r="OAS209" s="38"/>
      <c r="OAT209" s="38"/>
      <c r="OAU209" s="38"/>
      <c r="OAV209" s="38"/>
      <c r="OAW209" s="38"/>
      <c r="OAX209" s="38"/>
      <c r="OAY209" s="38"/>
      <c r="OAZ209" s="38"/>
      <c r="OBA209" s="38"/>
      <c r="OBB209" s="38"/>
      <c r="OBC209" s="38"/>
      <c r="OBD209" s="38"/>
      <c r="OBE209" s="38"/>
      <c r="OBF209" s="38"/>
      <c r="OBG209" s="38"/>
      <c r="OBH209" s="38"/>
      <c r="OBI209" s="38"/>
      <c r="OBJ209" s="38"/>
      <c r="OBK209" s="38"/>
      <c r="OBL209" s="38"/>
      <c r="OBM209" s="38"/>
      <c r="OBN209" s="38"/>
      <c r="OBO209" s="38"/>
      <c r="OBP209" s="38"/>
      <c r="OBQ209" s="38"/>
      <c r="OBR209" s="38"/>
      <c r="OBS209" s="38"/>
      <c r="OBT209" s="38"/>
      <c r="OBU209" s="38"/>
      <c r="OBV209" s="38"/>
      <c r="OBW209" s="38"/>
      <c r="OBX209" s="38"/>
      <c r="OBY209" s="38"/>
      <c r="OBZ209" s="38"/>
      <c r="OCA209" s="38"/>
      <c r="OCB209" s="38"/>
      <c r="OCC209" s="38"/>
      <c r="OCD209" s="38"/>
      <c r="OCE209" s="38"/>
      <c r="OCF209" s="38"/>
      <c r="OCG209" s="38"/>
      <c r="OCH209" s="38"/>
      <c r="OCI209" s="38"/>
      <c r="OCJ209" s="38"/>
      <c r="OCK209" s="38"/>
      <c r="OCL209" s="38"/>
      <c r="OCM209" s="38"/>
      <c r="OCN209" s="38"/>
      <c r="OCO209" s="38"/>
      <c r="OCP209" s="38"/>
      <c r="OCQ209" s="38"/>
      <c r="OCR209" s="38"/>
      <c r="OCS209" s="38"/>
      <c r="OCT209" s="38"/>
      <c r="OCU209" s="38"/>
      <c r="OCV209" s="38"/>
      <c r="OCW209" s="38"/>
      <c r="OCX209" s="38"/>
      <c r="OCY209" s="38"/>
      <c r="OCZ209" s="38"/>
      <c r="ODA209" s="38"/>
      <c r="ODB209" s="38"/>
      <c r="ODC209" s="38"/>
      <c r="ODD209" s="38"/>
      <c r="ODE209" s="38"/>
      <c r="ODF209" s="38"/>
      <c r="ODG209" s="38"/>
      <c r="ODH209" s="38"/>
      <c r="ODI209" s="38"/>
      <c r="ODJ209" s="38"/>
      <c r="ODK209" s="38"/>
      <c r="ODL209" s="38"/>
      <c r="ODM209" s="38"/>
      <c r="ODN209" s="38"/>
      <c r="ODO209" s="38"/>
      <c r="ODP209" s="38"/>
      <c r="ODQ209" s="38"/>
      <c r="ODR209" s="38"/>
      <c r="ODS209" s="38"/>
      <c r="ODT209" s="38"/>
      <c r="ODU209" s="38"/>
      <c r="ODV209" s="38"/>
      <c r="ODW209" s="38"/>
      <c r="ODX209" s="38"/>
      <c r="ODY209" s="38"/>
      <c r="ODZ209" s="38"/>
      <c r="OEA209" s="38"/>
      <c r="OEB209" s="38"/>
      <c r="OEC209" s="38"/>
      <c r="OED209" s="38"/>
      <c r="OEE209" s="38"/>
      <c r="OEF209" s="38"/>
      <c r="OEG209" s="38"/>
      <c r="OEH209" s="38"/>
      <c r="OEI209" s="38"/>
      <c r="OEJ209" s="38"/>
      <c r="OEK209" s="38"/>
      <c r="OEL209" s="38"/>
      <c r="OEM209" s="38"/>
      <c r="OEN209" s="38"/>
      <c r="OEO209" s="38"/>
      <c r="OEP209" s="38"/>
      <c r="OEQ209" s="38"/>
      <c r="OER209" s="38"/>
      <c r="OES209" s="38"/>
      <c r="OET209" s="38"/>
      <c r="OEU209" s="38"/>
      <c r="OEV209" s="38"/>
      <c r="OEW209" s="38"/>
      <c r="OEX209" s="38"/>
      <c r="OEY209" s="38"/>
      <c r="OEZ209" s="38"/>
      <c r="OFA209" s="38"/>
      <c r="OFB209" s="38"/>
      <c r="OFC209" s="38"/>
      <c r="OFD209" s="38"/>
      <c r="OFE209" s="38"/>
      <c r="OFF209" s="38"/>
      <c r="OFG209" s="38"/>
      <c r="OFH209" s="38"/>
      <c r="OFI209" s="38"/>
      <c r="OFJ209" s="38"/>
      <c r="OFK209" s="38"/>
      <c r="OFL209" s="38"/>
      <c r="OFM209" s="38"/>
      <c r="OFN209" s="38"/>
      <c r="OFO209" s="38"/>
      <c r="OFP209" s="38"/>
      <c r="OFQ209" s="38"/>
      <c r="OFR209" s="38"/>
      <c r="OFS209" s="38"/>
      <c r="OFT209" s="38"/>
      <c r="OFU209" s="38"/>
      <c r="OFV209" s="38"/>
      <c r="OFW209" s="38"/>
      <c r="OFX209" s="38"/>
      <c r="OFY209" s="38"/>
      <c r="OFZ209" s="38"/>
      <c r="OGA209" s="38"/>
      <c r="OGB209" s="38"/>
      <c r="OGC209" s="38"/>
      <c r="OGD209" s="38"/>
      <c r="OGE209" s="38"/>
      <c r="OGF209" s="38"/>
      <c r="OGG209" s="38"/>
      <c r="OGH209" s="38"/>
      <c r="OGI209" s="38"/>
      <c r="OGJ209" s="38"/>
      <c r="OGK209" s="38"/>
      <c r="OGL209" s="38"/>
      <c r="OGM209" s="38"/>
      <c r="OGN209" s="38"/>
      <c r="OGO209" s="38"/>
      <c r="OGP209" s="38"/>
      <c r="OGQ209" s="38"/>
      <c r="OGR209" s="38"/>
      <c r="OGS209" s="38"/>
      <c r="OGT209" s="38"/>
      <c r="OGU209" s="38"/>
      <c r="OGV209" s="38"/>
      <c r="OGW209" s="38"/>
      <c r="OGX209" s="38"/>
      <c r="OGY209" s="38"/>
      <c r="OGZ209" s="38"/>
      <c r="OHA209" s="38"/>
      <c r="OHB209" s="38"/>
      <c r="OHC209" s="38"/>
      <c r="OHD209" s="38"/>
      <c r="OHE209" s="38"/>
      <c r="OHF209" s="38"/>
      <c r="OHG209" s="38"/>
      <c r="OHH209" s="38"/>
      <c r="OHI209" s="38"/>
      <c r="OHJ209" s="38"/>
      <c r="OHK209" s="38"/>
      <c r="OHL209" s="38"/>
      <c r="OHM209" s="38"/>
      <c r="OHN209" s="38"/>
      <c r="OHO209" s="38"/>
      <c r="OHP209" s="38"/>
      <c r="OHQ209" s="38"/>
      <c r="OHR209" s="38"/>
      <c r="OHS209" s="38"/>
      <c r="OHT209" s="38"/>
      <c r="OHU209" s="38"/>
      <c r="OHV209" s="38"/>
      <c r="OHW209" s="38"/>
      <c r="OHX209" s="38"/>
      <c r="OHY209" s="38"/>
      <c r="OHZ209" s="38"/>
      <c r="OIA209" s="38"/>
      <c r="OIB209" s="38"/>
      <c r="OIC209" s="38"/>
      <c r="OID209" s="38"/>
      <c r="OIE209" s="38"/>
      <c r="OIF209" s="38"/>
      <c r="OIG209" s="38"/>
      <c r="OIH209" s="38"/>
      <c r="OII209" s="38"/>
      <c r="OIJ209" s="38"/>
      <c r="OIK209" s="38"/>
      <c r="OIL209" s="38"/>
      <c r="OIM209" s="38"/>
      <c r="OIN209" s="38"/>
      <c r="OIO209" s="38"/>
      <c r="OIP209" s="38"/>
      <c r="OIQ209" s="38"/>
      <c r="OIR209" s="38"/>
      <c r="OIS209" s="38"/>
      <c r="OIT209" s="38"/>
      <c r="OIU209" s="38"/>
      <c r="OIV209" s="38"/>
      <c r="OIW209" s="38"/>
      <c r="OIX209" s="38"/>
      <c r="OIY209" s="38"/>
      <c r="OIZ209" s="38"/>
      <c r="OJA209" s="38"/>
      <c r="OJB209" s="38"/>
      <c r="OJC209" s="38"/>
      <c r="OJD209" s="38"/>
      <c r="OJE209" s="38"/>
      <c r="OJF209" s="38"/>
      <c r="OJG209" s="38"/>
      <c r="OJH209" s="38"/>
      <c r="OJI209" s="38"/>
      <c r="OJJ209" s="38"/>
      <c r="OJK209" s="38"/>
      <c r="OJL209" s="38"/>
      <c r="OJM209" s="38"/>
      <c r="OJN209" s="38"/>
      <c r="OJO209" s="38"/>
      <c r="OJP209" s="38"/>
      <c r="OJQ209" s="38"/>
      <c r="OJR209" s="38"/>
      <c r="OJS209" s="38"/>
      <c r="OJT209" s="38"/>
      <c r="OJU209" s="38"/>
      <c r="OJV209" s="38"/>
      <c r="OJW209" s="38"/>
      <c r="OJX209" s="38"/>
      <c r="OJY209" s="38"/>
      <c r="OJZ209" s="38"/>
      <c r="OKA209" s="38"/>
      <c r="OKB209" s="38"/>
      <c r="OKC209" s="38"/>
      <c r="OKD209" s="38"/>
      <c r="OKE209" s="38"/>
      <c r="OKF209" s="38"/>
      <c r="OKG209" s="38"/>
      <c r="OKH209" s="38"/>
      <c r="OKI209" s="38"/>
      <c r="OKJ209" s="38"/>
      <c r="OKK209" s="38"/>
      <c r="OKL209" s="38"/>
      <c r="OKM209" s="38"/>
      <c r="OKN209" s="38"/>
      <c r="OKO209" s="38"/>
      <c r="OKP209" s="38"/>
      <c r="OKQ209" s="38"/>
      <c r="OKR209" s="38"/>
      <c r="OKS209" s="38"/>
      <c r="OKT209" s="38"/>
      <c r="OKU209" s="38"/>
      <c r="OKV209" s="38"/>
      <c r="OKW209" s="38"/>
      <c r="OKX209" s="38"/>
      <c r="OKY209" s="38"/>
      <c r="OKZ209" s="38"/>
      <c r="OLA209" s="38"/>
      <c r="OLB209" s="38"/>
      <c r="OLC209" s="38"/>
      <c r="OLD209" s="38"/>
      <c r="OLE209" s="38"/>
      <c r="OLF209" s="38"/>
      <c r="OLG209" s="38"/>
      <c r="OLH209" s="38"/>
      <c r="OLI209" s="38"/>
      <c r="OLJ209" s="38"/>
      <c r="OLK209" s="38"/>
      <c r="OLL209" s="38"/>
      <c r="OLM209" s="38"/>
      <c r="OLN209" s="38"/>
      <c r="OLO209" s="38"/>
      <c r="OLP209" s="38"/>
      <c r="OLQ209" s="38"/>
      <c r="OLR209" s="38"/>
      <c r="OLS209" s="38"/>
      <c r="OLT209" s="38"/>
      <c r="OLU209" s="38"/>
      <c r="OLV209" s="38"/>
      <c r="OLW209" s="38"/>
      <c r="OLX209" s="38"/>
      <c r="OLY209" s="38"/>
      <c r="OLZ209" s="38"/>
      <c r="OMA209" s="38"/>
      <c r="OMB209" s="38"/>
      <c r="OMC209" s="38"/>
      <c r="OMD209" s="38"/>
      <c r="OME209" s="38"/>
      <c r="OMF209" s="38"/>
      <c r="OMG209" s="38"/>
      <c r="OMH209" s="38"/>
      <c r="OMI209" s="38"/>
      <c r="OMJ209" s="38"/>
      <c r="OMK209" s="38"/>
      <c r="OML209" s="38"/>
      <c r="OMM209" s="38"/>
      <c r="OMN209" s="38"/>
      <c r="OMO209" s="38"/>
      <c r="OMP209" s="38"/>
      <c r="OMQ209" s="38"/>
      <c r="OMR209" s="38"/>
      <c r="OMS209" s="38"/>
      <c r="OMT209" s="38"/>
      <c r="OMU209" s="38"/>
      <c r="OMV209" s="38"/>
      <c r="OMW209" s="38"/>
      <c r="OMX209" s="38"/>
      <c r="OMY209" s="38"/>
      <c r="OMZ209" s="38"/>
      <c r="ONA209" s="38"/>
      <c r="ONB209" s="38"/>
      <c r="ONC209" s="38"/>
      <c r="OND209" s="38"/>
      <c r="ONE209" s="38"/>
      <c r="ONF209" s="38"/>
      <c r="ONG209" s="38"/>
      <c r="ONH209" s="38"/>
      <c r="ONI209" s="38"/>
      <c r="ONJ209" s="38"/>
      <c r="ONK209" s="38"/>
      <c r="ONL209" s="38"/>
      <c r="ONM209" s="38"/>
      <c r="ONN209" s="38"/>
      <c r="ONO209" s="38"/>
      <c r="ONP209" s="38"/>
      <c r="ONQ209" s="38"/>
      <c r="ONR209" s="38"/>
      <c r="ONS209" s="38"/>
      <c r="ONT209" s="38"/>
      <c r="ONU209" s="38"/>
      <c r="ONV209" s="38"/>
      <c r="ONW209" s="38"/>
      <c r="ONX209" s="38"/>
      <c r="ONY209" s="38"/>
      <c r="ONZ209" s="38"/>
      <c r="OOA209" s="38"/>
      <c r="OOB209" s="38"/>
      <c r="OOC209" s="38"/>
      <c r="OOD209" s="38"/>
      <c r="OOE209" s="38"/>
      <c r="OOF209" s="38"/>
      <c r="OOG209" s="38"/>
      <c r="OOH209" s="38"/>
      <c r="OOI209" s="38"/>
      <c r="OOJ209" s="38"/>
      <c r="OOK209" s="38"/>
      <c r="OOL209" s="38"/>
      <c r="OOM209" s="38"/>
      <c r="OON209" s="38"/>
      <c r="OOO209" s="38"/>
      <c r="OOP209" s="38"/>
      <c r="OOQ209" s="38"/>
      <c r="OOR209" s="38"/>
      <c r="OOS209" s="38"/>
      <c r="OOT209" s="38"/>
      <c r="OOU209" s="38"/>
      <c r="OOV209" s="38"/>
      <c r="OOW209" s="38"/>
      <c r="OOX209" s="38"/>
      <c r="OOY209" s="38"/>
      <c r="OOZ209" s="38"/>
      <c r="OPA209" s="38"/>
      <c r="OPB209" s="38"/>
      <c r="OPC209" s="38"/>
      <c r="OPD209" s="38"/>
      <c r="OPE209" s="38"/>
      <c r="OPF209" s="38"/>
      <c r="OPG209" s="38"/>
      <c r="OPH209" s="38"/>
      <c r="OPI209" s="38"/>
      <c r="OPJ209" s="38"/>
      <c r="OPK209" s="38"/>
      <c r="OPL209" s="38"/>
      <c r="OPM209" s="38"/>
      <c r="OPN209" s="38"/>
      <c r="OPO209" s="38"/>
      <c r="OPP209" s="38"/>
      <c r="OPQ209" s="38"/>
      <c r="OPR209" s="38"/>
      <c r="OPS209" s="38"/>
      <c r="OPT209" s="38"/>
      <c r="OPU209" s="38"/>
      <c r="OPV209" s="38"/>
      <c r="OPW209" s="38"/>
      <c r="OPX209" s="38"/>
      <c r="OPY209" s="38"/>
      <c r="OPZ209" s="38"/>
      <c r="OQA209" s="38"/>
      <c r="OQB209" s="38"/>
      <c r="OQC209" s="38"/>
      <c r="OQD209" s="38"/>
      <c r="OQE209" s="38"/>
      <c r="OQF209" s="38"/>
      <c r="OQG209" s="38"/>
      <c r="OQH209" s="38"/>
      <c r="OQI209" s="38"/>
      <c r="OQJ209" s="38"/>
      <c r="OQK209" s="38"/>
      <c r="OQL209" s="38"/>
      <c r="OQM209" s="38"/>
      <c r="OQN209" s="38"/>
      <c r="OQO209" s="38"/>
      <c r="OQP209" s="38"/>
      <c r="OQQ209" s="38"/>
      <c r="OQR209" s="38"/>
      <c r="OQS209" s="38"/>
      <c r="OQT209" s="38"/>
      <c r="OQU209" s="38"/>
      <c r="OQV209" s="38"/>
      <c r="OQW209" s="38"/>
      <c r="OQX209" s="38"/>
      <c r="OQY209" s="38"/>
      <c r="OQZ209" s="38"/>
      <c r="ORA209" s="38"/>
      <c r="ORB209" s="38"/>
      <c r="ORC209" s="38"/>
      <c r="ORD209" s="38"/>
      <c r="ORE209" s="38"/>
      <c r="ORF209" s="38"/>
      <c r="ORG209" s="38"/>
      <c r="ORH209" s="38"/>
      <c r="ORI209" s="38"/>
      <c r="ORJ209" s="38"/>
      <c r="ORK209" s="38"/>
      <c r="ORL209" s="38"/>
      <c r="ORM209" s="38"/>
      <c r="ORN209" s="38"/>
      <c r="ORO209" s="38"/>
      <c r="ORP209" s="38"/>
      <c r="ORQ209" s="38"/>
      <c r="ORR209" s="38"/>
      <c r="ORS209" s="38"/>
      <c r="ORT209" s="38"/>
      <c r="ORU209" s="38"/>
      <c r="ORV209" s="38"/>
      <c r="ORW209" s="38"/>
      <c r="ORX209" s="38"/>
      <c r="ORY209" s="38"/>
      <c r="ORZ209" s="38"/>
      <c r="OSA209" s="38"/>
      <c r="OSB209" s="38"/>
      <c r="OSC209" s="38"/>
      <c r="OSD209" s="38"/>
      <c r="OSE209" s="38"/>
      <c r="OSF209" s="38"/>
      <c r="OSG209" s="38"/>
      <c r="OSH209" s="38"/>
      <c r="OSI209" s="38"/>
      <c r="OSJ209" s="38"/>
      <c r="OSK209" s="38"/>
      <c r="OSL209" s="38"/>
      <c r="OSM209" s="38"/>
      <c r="OSN209" s="38"/>
      <c r="OSO209" s="38"/>
      <c r="OSP209" s="38"/>
      <c r="OSQ209" s="38"/>
      <c r="OSR209" s="38"/>
      <c r="OSS209" s="38"/>
      <c r="OST209" s="38"/>
      <c r="OSU209" s="38"/>
      <c r="OSV209" s="38"/>
      <c r="OSW209" s="38"/>
      <c r="OSX209" s="38"/>
      <c r="OSY209" s="38"/>
      <c r="OSZ209" s="38"/>
      <c r="OTA209" s="38"/>
      <c r="OTB209" s="38"/>
      <c r="OTC209" s="38"/>
      <c r="OTD209" s="38"/>
      <c r="OTE209" s="38"/>
      <c r="OTF209" s="38"/>
      <c r="OTG209" s="38"/>
      <c r="OTH209" s="38"/>
      <c r="OTI209" s="38"/>
      <c r="OTJ209" s="38"/>
      <c r="OTK209" s="38"/>
      <c r="OTL209" s="38"/>
      <c r="OTM209" s="38"/>
      <c r="OTN209" s="38"/>
      <c r="OTO209" s="38"/>
      <c r="OTP209" s="38"/>
      <c r="OTQ209" s="38"/>
      <c r="OTR209" s="38"/>
      <c r="OTS209" s="38"/>
      <c r="OTT209" s="38"/>
      <c r="OTU209" s="38"/>
      <c r="OTV209" s="38"/>
      <c r="OTW209" s="38"/>
      <c r="OTX209" s="38"/>
      <c r="OTY209" s="38"/>
      <c r="OTZ209" s="38"/>
      <c r="OUA209" s="38"/>
      <c r="OUB209" s="38"/>
      <c r="OUC209" s="38"/>
      <c r="OUD209" s="38"/>
      <c r="OUE209" s="38"/>
      <c r="OUF209" s="38"/>
      <c r="OUG209" s="38"/>
      <c r="OUH209" s="38"/>
      <c r="OUI209" s="38"/>
      <c r="OUJ209" s="38"/>
      <c r="OUK209" s="38"/>
      <c r="OUL209" s="38"/>
      <c r="OUM209" s="38"/>
      <c r="OUN209" s="38"/>
      <c r="OUO209" s="38"/>
      <c r="OUP209" s="38"/>
      <c r="OUQ209" s="38"/>
      <c r="OUR209" s="38"/>
      <c r="OUS209" s="38"/>
      <c r="OUT209" s="38"/>
      <c r="OUU209" s="38"/>
      <c r="OUV209" s="38"/>
      <c r="OUW209" s="38"/>
      <c r="OUX209" s="38"/>
      <c r="OUY209" s="38"/>
      <c r="OUZ209" s="38"/>
      <c r="OVA209" s="38"/>
      <c r="OVB209" s="38"/>
      <c r="OVC209" s="38"/>
      <c r="OVD209" s="38"/>
      <c r="OVE209" s="38"/>
      <c r="OVF209" s="38"/>
      <c r="OVG209" s="38"/>
      <c r="OVH209" s="38"/>
      <c r="OVI209" s="38"/>
      <c r="OVJ209" s="38"/>
      <c r="OVK209" s="38"/>
      <c r="OVL209" s="38"/>
      <c r="OVM209" s="38"/>
      <c r="OVN209" s="38"/>
      <c r="OVO209" s="38"/>
      <c r="OVP209" s="38"/>
      <c r="OVQ209" s="38"/>
      <c r="OVR209" s="38"/>
      <c r="OVS209" s="38"/>
      <c r="OVT209" s="38"/>
      <c r="OVU209" s="38"/>
      <c r="OVV209" s="38"/>
      <c r="OVW209" s="38"/>
      <c r="OVX209" s="38"/>
      <c r="OVY209" s="38"/>
      <c r="OVZ209" s="38"/>
      <c r="OWA209" s="38"/>
      <c r="OWB209" s="38"/>
      <c r="OWC209" s="38"/>
      <c r="OWD209" s="38"/>
      <c r="OWE209" s="38"/>
      <c r="OWF209" s="38"/>
      <c r="OWG209" s="38"/>
      <c r="OWH209" s="38"/>
      <c r="OWI209" s="38"/>
      <c r="OWJ209" s="38"/>
      <c r="OWK209" s="38"/>
      <c r="OWL209" s="38"/>
      <c r="OWM209" s="38"/>
      <c r="OWN209" s="38"/>
      <c r="OWO209" s="38"/>
      <c r="OWP209" s="38"/>
      <c r="OWQ209" s="38"/>
      <c r="OWR209" s="38"/>
      <c r="OWS209" s="38"/>
      <c r="OWT209" s="38"/>
      <c r="OWU209" s="38"/>
      <c r="OWV209" s="38"/>
      <c r="OWW209" s="38"/>
      <c r="OWX209" s="38"/>
      <c r="OWY209" s="38"/>
      <c r="OWZ209" s="38"/>
      <c r="OXA209" s="38"/>
      <c r="OXB209" s="38"/>
      <c r="OXC209" s="38"/>
      <c r="OXD209" s="38"/>
      <c r="OXE209" s="38"/>
      <c r="OXF209" s="38"/>
      <c r="OXG209" s="38"/>
      <c r="OXH209" s="38"/>
      <c r="OXI209" s="38"/>
      <c r="OXJ209" s="38"/>
      <c r="OXK209" s="38"/>
      <c r="OXL209" s="38"/>
      <c r="OXM209" s="38"/>
      <c r="OXN209" s="38"/>
      <c r="OXO209" s="38"/>
      <c r="OXP209" s="38"/>
      <c r="OXQ209" s="38"/>
      <c r="OXR209" s="38"/>
      <c r="OXS209" s="38"/>
      <c r="OXT209" s="38"/>
      <c r="OXU209" s="38"/>
      <c r="OXV209" s="38"/>
      <c r="OXW209" s="38"/>
      <c r="OXX209" s="38"/>
      <c r="OXY209" s="38"/>
      <c r="OXZ209" s="38"/>
      <c r="OYA209" s="38"/>
      <c r="OYB209" s="38"/>
      <c r="OYC209" s="38"/>
      <c r="OYD209" s="38"/>
      <c r="OYE209" s="38"/>
      <c r="OYF209" s="38"/>
      <c r="OYG209" s="38"/>
      <c r="OYH209" s="38"/>
      <c r="OYI209" s="38"/>
      <c r="OYJ209" s="38"/>
      <c r="OYK209" s="38"/>
      <c r="OYL209" s="38"/>
      <c r="OYM209" s="38"/>
      <c r="OYN209" s="38"/>
      <c r="OYO209" s="38"/>
      <c r="OYP209" s="38"/>
      <c r="OYQ209" s="38"/>
      <c r="OYR209" s="38"/>
      <c r="OYS209" s="38"/>
      <c r="OYT209" s="38"/>
      <c r="OYU209" s="38"/>
      <c r="OYV209" s="38"/>
      <c r="OYW209" s="38"/>
      <c r="OYX209" s="38"/>
      <c r="OYY209" s="38"/>
      <c r="OYZ209" s="38"/>
      <c r="OZA209" s="38"/>
      <c r="OZB209" s="38"/>
      <c r="OZC209" s="38"/>
      <c r="OZD209" s="38"/>
      <c r="OZE209" s="38"/>
      <c r="OZF209" s="38"/>
      <c r="OZG209" s="38"/>
      <c r="OZH209" s="38"/>
      <c r="OZI209" s="38"/>
      <c r="OZJ209" s="38"/>
      <c r="OZK209" s="38"/>
      <c r="OZL209" s="38"/>
      <c r="OZM209" s="38"/>
      <c r="OZN209" s="38"/>
      <c r="OZO209" s="38"/>
      <c r="OZP209" s="38"/>
      <c r="OZQ209" s="38"/>
      <c r="OZR209" s="38"/>
      <c r="OZS209" s="38"/>
      <c r="OZT209" s="38"/>
      <c r="OZU209" s="38"/>
      <c r="OZV209" s="38"/>
      <c r="OZW209" s="38"/>
      <c r="OZX209" s="38"/>
      <c r="OZY209" s="38"/>
      <c r="OZZ209" s="38"/>
      <c r="PAA209" s="38"/>
      <c r="PAB209" s="38"/>
      <c r="PAC209" s="38"/>
      <c r="PAD209" s="38"/>
      <c r="PAE209" s="38"/>
      <c r="PAF209" s="38"/>
      <c r="PAG209" s="38"/>
      <c r="PAH209" s="38"/>
      <c r="PAI209" s="38"/>
      <c r="PAJ209" s="38"/>
      <c r="PAK209" s="38"/>
      <c r="PAL209" s="38"/>
      <c r="PAM209" s="38"/>
      <c r="PAN209" s="38"/>
      <c r="PAO209" s="38"/>
      <c r="PAP209" s="38"/>
      <c r="PAQ209" s="38"/>
      <c r="PAR209" s="38"/>
      <c r="PAS209" s="38"/>
      <c r="PAT209" s="38"/>
      <c r="PAU209" s="38"/>
      <c r="PAV209" s="38"/>
      <c r="PAW209" s="38"/>
      <c r="PAX209" s="38"/>
      <c r="PAY209" s="38"/>
      <c r="PAZ209" s="38"/>
      <c r="PBA209" s="38"/>
      <c r="PBB209" s="38"/>
      <c r="PBC209" s="38"/>
      <c r="PBD209" s="38"/>
      <c r="PBE209" s="38"/>
      <c r="PBF209" s="38"/>
      <c r="PBG209" s="38"/>
      <c r="PBH209" s="38"/>
      <c r="PBI209" s="38"/>
      <c r="PBJ209" s="38"/>
      <c r="PBK209" s="38"/>
      <c r="PBL209" s="38"/>
      <c r="PBM209" s="38"/>
      <c r="PBN209" s="38"/>
      <c r="PBO209" s="38"/>
      <c r="PBP209" s="38"/>
      <c r="PBQ209" s="38"/>
      <c r="PBR209" s="38"/>
      <c r="PBS209" s="38"/>
      <c r="PBT209" s="38"/>
      <c r="PBU209" s="38"/>
      <c r="PBV209" s="38"/>
      <c r="PBW209" s="38"/>
      <c r="PBX209" s="38"/>
      <c r="PBY209" s="38"/>
      <c r="PBZ209" s="38"/>
      <c r="PCA209" s="38"/>
      <c r="PCB209" s="38"/>
      <c r="PCC209" s="38"/>
      <c r="PCD209" s="38"/>
      <c r="PCE209" s="38"/>
      <c r="PCF209" s="38"/>
      <c r="PCG209" s="38"/>
      <c r="PCH209" s="38"/>
      <c r="PCI209" s="38"/>
      <c r="PCJ209" s="38"/>
      <c r="PCK209" s="38"/>
      <c r="PCL209" s="38"/>
      <c r="PCM209" s="38"/>
      <c r="PCN209" s="38"/>
      <c r="PCO209" s="38"/>
      <c r="PCP209" s="38"/>
      <c r="PCQ209" s="38"/>
      <c r="PCR209" s="38"/>
      <c r="PCS209" s="38"/>
      <c r="PCT209" s="38"/>
      <c r="PCU209" s="38"/>
      <c r="PCV209" s="38"/>
      <c r="PCW209" s="38"/>
      <c r="PCX209" s="38"/>
      <c r="PCY209" s="38"/>
      <c r="PCZ209" s="38"/>
      <c r="PDA209" s="38"/>
      <c r="PDB209" s="38"/>
      <c r="PDC209" s="38"/>
      <c r="PDD209" s="38"/>
      <c r="PDE209" s="38"/>
      <c r="PDF209" s="38"/>
      <c r="PDG209" s="38"/>
      <c r="PDH209" s="38"/>
      <c r="PDI209" s="38"/>
      <c r="PDJ209" s="38"/>
      <c r="PDK209" s="38"/>
      <c r="PDL209" s="38"/>
      <c r="PDM209" s="38"/>
      <c r="PDN209" s="38"/>
      <c r="PDO209" s="38"/>
      <c r="PDP209" s="38"/>
      <c r="PDQ209" s="38"/>
      <c r="PDR209" s="38"/>
      <c r="PDS209" s="38"/>
      <c r="PDT209" s="38"/>
      <c r="PDU209" s="38"/>
      <c r="PDV209" s="38"/>
      <c r="PDW209" s="38"/>
      <c r="PDX209" s="38"/>
      <c r="PDY209" s="38"/>
      <c r="PDZ209" s="38"/>
      <c r="PEA209" s="38"/>
      <c r="PEB209" s="38"/>
      <c r="PEC209" s="38"/>
      <c r="PED209" s="38"/>
      <c r="PEE209" s="38"/>
      <c r="PEF209" s="38"/>
      <c r="PEG209" s="38"/>
      <c r="PEH209" s="38"/>
      <c r="PEI209" s="38"/>
      <c r="PEJ209" s="38"/>
      <c r="PEK209" s="38"/>
      <c r="PEL209" s="38"/>
      <c r="PEM209" s="38"/>
      <c r="PEN209" s="38"/>
      <c r="PEO209" s="38"/>
      <c r="PEP209" s="38"/>
      <c r="PEQ209" s="38"/>
      <c r="PER209" s="38"/>
      <c r="PES209" s="38"/>
      <c r="PET209" s="38"/>
      <c r="PEU209" s="38"/>
      <c r="PEV209" s="38"/>
      <c r="PEW209" s="38"/>
      <c r="PEX209" s="38"/>
      <c r="PEY209" s="38"/>
      <c r="PEZ209" s="38"/>
      <c r="PFA209" s="38"/>
      <c r="PFB209" s="38"/>
      <c r="PFC209" s="38"/>
      <c r="PFD209" s="38"/>
      <c r="PFE209" s="38"/>
      <c r="PFF209" s="38"/>
      <c r="PFG209" s="38"/>
      <c r="PFH209" s="38"/>
      <c r="PFI209" s="38"/>
      <c r="PFJ209" s="38"/>
      <c r="PFK209" s="38"/>
      <c r="PFL209" s="38"/>
      <c r="PFM209" s="38"/>
      <c r="PFN209" s="38"/>
      <c r="PFO209" s="38"/>
      <c r="PFP209" s="38"/>
      <c r="PFQ209" s="38"/>
      <c r="PFR209" s="38"/>
      <c r="PFS209" s="38"/>
      <c r="PFT209" s="38"/>
      <c r="PFU209" s="38"/>
      <c r="PFV209" s="38"/>
      <c r="PFW209" s="38"/>
      <c r="PFX209" s="38"/>
      <c r="PFY209" s="38"/>
      <c r="PFZ209" s="38"/>
      <c r="PGA209" s="38"/>
      <c r="PGB209" s="38"/>
      <c r="PGC209" s="38"/>
      <c r="PGD209" s="38"/>
      <c r="PGE209" s="38"/>
      <c r="PGF209" s="38"/>
      <c r="PGG209" s="38"/>
      <c r="PGH209" s="38"/>
      <c r="PGI209" s="38"/>
      <c r="PGJ209" s="38"/>
      <c r="PGK209" s="38"/>
      <c r="PGL209" s="38"/>
      <c r="PGM209" s="38"/>
      <c r="PGN209" s="38"/>
      <c r="PGO209" s="38"/>
      <c r="PGP209" s="38"/>
      <c r="PGQ209" s="38"/>
      <c r="PGR209" s="38"/>
      <c r="PGS209" s="38"/>
      <c r="PGT209" s="38"/>
      <c r="PGU209" s="38"/>
      <c r="PGV209" s="38"/>
      <c r="PGW209" s="38"/>
      <c r="PGX209" s="38"/>
      <c r="PGY209" s="38"/>
      <c r="PGZ209" s="38"/>
      <c r="PHA209" s="38"/>
      <c r="PHB209" s="38"/>
      <c r="PHC209" s="38"/>
      <c r="PHD209" s="38"/>
      <c r="PHE209" s="38"/>
      <c r="PHF209" s="38"/>
      <c r="PHG209" s="38"/>
      <c r="PHH209" s="38"/>
      <c r="PHI209" s="38"/>
      <c r="PHJ209" s="38"/>
      <c r="PHK209" s="38"/>
      <c r="PHL209" s="38"/>
      <c r="PHM209" s="38"/>
      <c r="PHN209" s="38"/>
      <c r="PHO209" s="38"/>
      <c r="PHP209" s="38"/>
      <c r="PHQ209" s="38"/>
      <c r="PHR209" s="38"/>
      <c r="PHS209" s="38"/>
      <c r="PHT209" s="38"/>
      <c r="PHU209" s="38"/>
      <c r="PHV209" s="38"/>
      <c r="PHW209" s="38"/>
      <c r="PHX209" s="38"/>
      <c r="PHY209" s="38"/>
      <c r="PHZ209" s="38"/>
      <c r="PIA209" s="38"/>
      <c r="PIB209" s="38"/>
      <c r="PIC209" s="38"/>
      <c r="PID209" s="38"/>
      <c r="PIE209" s="38"/>
      <c r="PIF209" s="38"/>
      <c r="PIG209" s="38"/>
      <c r="PIH209" s="38"/>
      <c r="PII209" s="38"/>
      <c r="PIJ209" s="38"/>
      <c r="PIK209" s="38"/>
      <c r="PIL209" s="38"/>
      <c r="PIM209" s="38"/>
      <c r="PIN209" s="38"/>
      <c r="PIO209" s="38"/>
      <c r="PIP209" s="38"/>
      <c r="PIQ209" s="38"/>
      <c r="PIR209" s="38"/>
      <c r="PIS209" s="38"/>
      <c r="PIT209" s="38"/>
      <c r="PIU209" s="38"/>
      <c r="PIV209" s="38"/>
      <c r="PIW209" s="38"/>
      <c r="PIX209" s="38"/>
      <c r="PIY209" s="38"/>
      <c r="PIZ209" s="38"/>
      <c r="PJA209" s="38"/>
      <c r="PJB209" s="38"/>
      <c r="PJC209" s="38"/>
      <c r="PJD209" s="38"/>
      <c r="PJE209" s="38"/>
      <c r="PJF209" s="38"/>
      <c r="PJG209" s="38"/>
      <c r="PJH209" s="38"/>
      <c r="PJI209" s="38"/>
      <c r="PJJ209" s="38"/>
      <c r="PJK209" s="38"/>
      <c r="PJL209" s="38"/>
      <c r="PJM209" s="38"/>
      <c r="PJN209" s="38"/>
      <c r="PJO209" s="38"/>
      <c r="PJP209" s="38"/>
      <c r="PJQ209" s="38"/>
      <c r="PJR209" s="38"/>
      <c r="PJS209" s="38"/>
      <c r="PJT209" s="38"/>
      <c r="PJU209" s="38"/>
      <c r="PJV209" s="38"/>
      <c r="PJW209" s="38"/>
      <c r="PJX209" s="38"/>
      <c r="PJY209" s="38"/>
      <c r="PJZ209" s="38"/>
      <c r="PKA209" s="38"/>
      <c r="PKB209" s="38"/>
      <c r="PKC209" s="38"/>
      <c r="PKD209" s="38"/>
      <c r="PKE209" s="38"/>
      <c r="PKF209" s="38"/>
      <c r="PKG209" s="38"/>
      <c r="PKH209" s="38"/>
      <c r="PKI209" s="38"/>
      <c r="PKJ209" s="38"/>
      <c r="PKK209" s="38"/>
      <c r="PKL209" s="38"/>
      <c r="PKM209" s="38"/>
      <c r="PKN209" s="38"/>
      <c r="PKO209" s="38"/>
      <c r="PKP209" s="38"/>
      <c r="PKQ209" s="38"/>
      <c r="PKR209" s="38"/>
      <c r="PKS209" s="38"/>
      <c r="PKT209" s="38"/>
      <c r="PKU209" s="38"/>
      <c r="PKV209" s="38"/>
      <c r="PKW209" s="38"/>
      <c r="PKX209" s="38"/>
      <c r="PKY209" s="38"/>
      <c r="PKZ209" s="38"/>
      <c r="PLA209" s="38"/>
      <c r="PLB209" s="38"/>
      <c r="PLC209" s="38"/>
      <c r="PLD209" s="38"/>
      <c r="PLE209" s="38"/>
      <c r="PLF209" s="38"/>
      <c r="PLG209" s="38"/>
      <c r="PLH209" s="38"/>
      <c r="PLI209" s="38"/>
      <c r="PLJ209" s="38"/>
      <c r="PLK209" s="38"/>
      <c r="PLL209" s="38"/>
      <c r="PLM209" s="38"/>
      <c r="PLN209" s="38"/>
      <c r="PLO209" s="38"/>
      <c r="PLP209" s="38"/>
      <c r="PLQ209" s="38"/>
      <c r="PLR209" s="38"/>
      <c r="PLS209" s="38"/>
      <c r="PLT209" s="38"/>
      <c r="PLU209" s="38"/>
      <c r="PLV209" s="38"/>
      <c r="PLW209" s="38"/>
      <c r="PLX209" s="38"/>
      <c r="PLY209" s="38"/>
      <c r="PLZ209" s="38"/>
      <c r="PMA209" s="38"/>
      <c r="PMB209" s="38"/>
      <c r="PMC209" s="38"/>
      <c r="PMD209" s="38"/>
      <c r="PME209" s="38"/>
      <c r="PMF209" s="38"/>
      <c r="PMG209" s="38"/>
      <c r="PMH209" s="38"/>
      <c r="PMI209" s="38"/>
      <c r="PMJ209" s="38"/>
      <c r="PMK209" s="38"/>
      <c r="PML209" s="38"/>
      <c r="PMM209" s="38"/>
      <c r="PMN209" s="38"/>
      <c r="PMO209" s="38"/>
      <c r="PMP209" s="38"/>
      <c r="PMQ209" s="38"/>
      <c r="PMR209" s="38"/>
      <c r="PMS209" s="38"/>
      <c r="PMT209" s="38"/>
      <c r="PMU209" s="38"/>
      <c r="PMV209" s="38"/>
      <c r="PMW209" s="38"/>
      <c r="PMX209" s="38"/>
      <c r="PMY209" s="38"/>
      <c r="PMZ209" s="38"/>
      <c r="PNA209" s="38"/>
      <c r="PNB209" s="38"/>
      <c r="PNC209" s="38"/>
      <c r="PND209" s="38"/>
      <c r="PNE209" s="38"/>
      <c r="PNF209" s="38"/>
      <c r="PNG209" s="38"/>
      <c r="PNH209" s="38"/>
      <c r="PNI209" s="38"/>
      <c r="PNJ209" s="38"/>
      <c r="PNK209" s="38"/>
      <c r="PNL209" s="38"/>
      <c r="PNM209" s="38"/>
      <c r="PNN209" s="38"/>
      <c r="PNO209" s="38"/>
      <c r="PNP209" s="38"/>
      <c r="PNQ209" s="38"/>
      <c r="PNR209" s="38"/>
      <c r="PNS209" s="38"/>
      <c r="PNT209" s="38"/>
      <c r="PNU209" s="38"/>
      <c r="PNV209" s="38"/>
      <c r="PNW209" s="38"/>
      <c r="PNX209" s="38"/>
      <c r="PNY209" s="38"/>
      <c r="PNZ209" s="38"/>
      <c r="POA209" s="38"/>
      <c r="POB209" s="38"/>
      <c r="POC209" s="38"/>
      <c r="POD209" s="38"/>
      <c r="POE209" s="38"/>
      <c r="POF209" s="38"/>
      <c r="POG209" s="38"/>
      <c r="POH209" s="38"/>
      <c r="POI209" s="38"/>
      <c r="POJ209" s="38"/>
      <c r="POK209" s="38"/>
      <c r="POL209" s="38"/>
      <c r="POM209" s="38"/>
      <c r="PON209" s="38"/>
      <c r="POO209" s="38"/>
      <c r="POP209" s="38"/>
      <c r="POQ209" s="38"/>
      <c r="POR209" s="38"/>
      <c r="POS209" s="38"/>
      <c r="POT209" s="38"/>
      <c r="POU209" s="38"/>
      <c r="POV209" s="38"/>
      <c r="POW209" s="38"/>
      <c r="POX209" s="38"/>
      <c r="POY209" s="38"/>
      <c r="POZ209" s="38"/>
      <c r="PPA209" s="38"/>
      <c r="PPB209" s="38"/>
      <c r="PPC209" s="38"/>
      <c r="PPD209" s="38"/>
      <c r="PPE209" s="38"/>
      <c r="PPF209" s="38"/>
      <c r="PPG209" s="38"/>
      <c r="PPH209" s="38"/>
      <c r="PPI209" s="38"/>
      <c r="PPJ209" s="38"/>
      <c r="PPK209" s="38"/>
      <c r="PPL209" s="38"/>
      <c r="PPM209" s="38"/>
      <c r="PPN209" s="38"/>
      <c r="PPO209" s="38"/>
      <c r="PPP209" s="38"/>
      <c r="PPQ209" s="38"/>
      <c r="PPR209" s="38"/>
      <c r="PPS209" s="38"/>
      <c r="PPT209" s="38"/>
      <c r="PPU209" s="38"/>
      <c r="PPV209" s="38"/>
      <c r="PPW209" s="38"/>
      <c r="PPX209" s="38"/>
      <c r="PPY209" s="38"/>
      <c r="PPZ209" s="38"/>
      <c r="PQA209" s="38"/>
      <c r="PQB209" s="38"/>
      <c r="PQC209" s="38"/>
      <c r="PQD209" s="38"/>
      <c r="PQE209" s="38"/>
      <c r="PQF209" s="38"/>
      <c r="PQG209" s="38"/>
      <c r="PQH209" s="38"/>
      <c r="PQI209" s="38"/>
      <c r="PQJ209" s="38"/>
      <c r="PQK209" s="38"/>
      <c r="PQL209" s="38"/>
      <c r="PQM209" s="38"/>
      <c r="PQN209" s="38"/>
      <c r="PQO209" s="38"/>
      <c r="PQP209" s="38"/>
      <c r="PQQ209" s="38"/>
      <c r="PQR209" s="38"/>
      <c r="PQS209" s="38"/>
      <c r="PQT209" s="38"/>
      <c r="PQU209" s="38"/>
      <c r="PQV209" s="38"/>
      <c r="PQW209" s="38"/>
      <c r="PQX209" s="38"/>
      <c r="PQY209" s="38"/>
      <c r="PQZ209" s="38"/>
      <c r="PRA209" s="38"/>
      <c r="PRB209" s="38"/>
      <c r="PRC209" s="38"/>
      <c r="PRD209" s="38"/>
      <c r="PRE209" s="38"/>
      <c r="PRF209" s="38"/>
      <c r="PRG209" s="38"/>
      <c r="PRH209" s="38"/>
      <c r="PRI209" s="38"/>
      <c r="PRJ209" s="38"/>
      <c r="PRK209" s="38"/>
      <c r="PRL209" s="38"/>
      <c r="PRM209" s="38"/>
      <c r="PRN209" s="38"/>
      <c r="PRO209" s="38"/>
      <c r="PRP209" s="38"/>
      <c r="PRQ209" s="38"/>
      <c r="PRR209" s="38"/>
      <c r="PRS209" s="38"/>
      <c r="PRT209" s="38"/>
      <c r="PRU209" s="38"/>
      <c r="PRV209" s="38"/>
      <c r="PRW209" s="38"/>
      <c r="PRX209" s="38"/>
      <c r="PRY209" s="38"/>
      <c r="PRZ209" s="38"/>
      <c r="PSA209" s="38"/>
      <c r="PSB209" s="38"/>
      <c r="PSC209" s="38"/>
      <c r="PSD209" s="38"/>
      <c r="PSE209" s="38"/>
      <c r="PSF209" s="38"/>
      <c r="PSG209" s="38"/>
      <c r="PSH209" s="38"/>
      <c r="PSI209" s="38"/>
      <c r="PSJ209" s="38"/>
      <c r="PSK209" s="38"/>
      <c r="PSL209" s="38"/>
      <c r="PSM209" s="38"/>
      <c r="PSN209" s="38"/>
      <c r="PSO209" s="38"/>
      <c r="PSP209" s="38"/>
      <c r="PSQ209" s="38"/>
      <c r="PSR209" s="38"/>
      <c r="PSS209" s="38"/>
      <c r="PST209" s="38"/>
      <c r="PSU209" s="38"/>
      <c r="PSV209" s="38"/>
      <c r="PSW209" s="38"/>
      <c r="PSX209" s="38"/>
      <c r="PSY209" s="38"/>
      <c r="PSZ209" s="38"/>
      <c r="PTA209" s="38"/>
      <c r="PTB209" s="38"/>
      <c r="PTC209" s="38"/>
      <c r="PTD209" s="38"/>
      <c r="PTE209" s="38"/>
      <c r="PTF209" s="38"/>
      <c r="PTG209" s="38"/>
      <c r="PTH209" s="38"/>
      <c r="PTI209" s="38"/>
      <c r="PTJ209" s="38"/>
      <c r="PTK209" s="38"/>
      <c r="PTL209" s="38"/>
      <c r="PTM209" s="38"/>
      <c r="PTN209" s="38"/>
      <c r="PTO209" s="38"/>
      <c r="PTP209" s="38"/>
      <c r="PTQ209" s="38"/>
      <c r="PTR209" s="38"/>
      <c r="PTS209" s="38"/>
      <c r="PTT209" s="38"/>
      <c r="PTU209" s="38"/>
      <c r="PTV209" s="38"/>
      <c r="PTW209" s="38"/>
      <c r="PTX209" s="38"/>
      <c r="PTY209" s="38"/>
      <c r="PTZ209" s="38"/>
      <c r="PUA209" s="38"/>
      <c r="PUB209" s="38"/>
      <c r="PUC209" s="38"/>
      <c r="PUD209" s="38"/>
      <c r="PUE209" s="38"/>
      <c r="PUF209" s="38"/>
      <c r="PUG209" s="38"/>
      <c r="PUH209" s="38"/>
      <c r="PUI209" s="38"/>
      <c r="PUJ209" s="38"/>
      <c r="PUK209" s="38"/>
      <c r="PUL209" s="38"/>
      <c r="PUM209" s="38"/>
      <c r="PUN209" s="38"/>
      <c r="PUO209" s="38"/>
      <c r="PUP209" s="38"/>
      <c r="PUQ209" s="38"/>
      <c r="PUR209" s="38"/>
      <c r="PUS209" s="38"/>
      <c r="PUT209" s="38"/>
      <c r="PUU209" s="38"/>
      <c r="PUV209" s="38"/>
      <c r="PUW209" s="38"/>
      <c r="PUX209" s="38"/>
      <c r="PUY209" s="38"/>
      <c r="PUZ209" s="38"/>
      <c r="PVA209" s="38"/>
      <c r="PVB209" s="38"/>
      <c r="PVC209" s="38"/>
      <c r="PVD209" s="38"/>
      <c r="PVE209" s="38"/>
      <c r="PVF209" s="38"/>
      <c r="PVG209" s="38"/>
      <c r="PVH209" s="38"/>
      <c r="PVI209" s="38"/>
      <c r="PVJ209" s="38"/>
      <c r="PVK209" s="38"/>
      <c r="PVL209" s="38"/>
      <c r="PVM209" s="38"/>
      <c r="PVN209" s="38"/>
      <c r="PVO209" s="38"/>
      <c r="PVP209" s="38"/>
      <c r="PVQ209" s="38"/>
      <c r="PVR209" s="38"/>
      <c r="PVS209" s="38"/>
      <c r="PVT209" s="38"/>
      <c r="PVU209" s="38"/>
      <c r="PVV209" s="38"/>
      <c r="PVW209" s="38"/>
      <c r="PVX209" s="38"/>
      <c r="PVY209" s="38"/>
      <c r="PVZ209" s="38"/>
      <c r="PWA209" s="38"/>
      <c r="PWB209" s="38"/>
      <c r="PWC209" s="38"/>
      <c r="PWD209" s="38"/>
      <c r="PWE209" s="38"/>
      <c r="PWF209" s="38"/>
      <c r="PWG209" s="38"/>
      <c r="PWH209" s="38"/>
      <c r="PWI209" s="38"/>
      <c r="PWJ209" s="38"/>
      <c r="PWK209" s="38"/>
      <c r="PWL209" s="38"/>
      <c r="PWM209" s="38"/>
      <c r="PWN209" s="38"/>
      <c r="PWO209" s="38"/>
      <c r="PWP209" s="38"/>
      <c r="PWQ209" s="38"/>
      <c r="PWR209" s="38"/>
      <c r="PWS209" s="38"/>
      <c r="PWT209" s="38"/>
      <c r="PWU209" s="38"/>
      <c r="PWV209" s="38"/>
      <c r="PWW209" s="38"/>
      <c r="PWX209" s="38"/>
      <c r="PWY209" s="38"/>
      <c r="PWZ209" s="38"/>
      <c r="PXA209" s="38"/>
      <c r="PXB209" s="38"/>
      <c r="PXC209" s="38"/>
      <c r="PXD209" s="38"/>
      <c r="PXE209" s="38"/>
      <c r="PXF209" s="38"/>
      <c r="PXG209" s="38"/>
      <c r="PXH209" s="38"/>
      <c r="PXI209" s="38"/>
      <c r="PXJ209" s="38"/>
      <c r="PXK209" s="38"/>
      <c r="PXL209" s="38"/>
      <c r="PXM209" s="38"/>
      <c r="PXN209" s="38"/>
      <c r="PXO209" s="38"/>
      <c r="PXP209" s="38"/>
      <c r="PXQ209" s="38"/>
      <c r="PXR209" s="38"/>
      <c r="PXS209" s="38"/>
      <c r="PXT209" s="38"/>
      <c r="PXU209" s="38"/>
      <c r="PXV209" s="38"/>
      <c r="PXW209" s="38"/>
      <c r="PXX209" s="38"/>
      <c r="PXY209" s="38"/>
      <c r="PXZ209" s="38"/>
      <c r="PYA209" s="38"/>
      <c r="PYB209" s="38"/>
      <c r="PYC209" s="38"/>
      <c r="PYD209" s="38"/>
      <c r="PYE209" s="38"/>
      <c r="PYF209" s="38"/>
      <c r="PYG209" s="38"/>
      <c r="PYH209" s="38"/>
      <c r="PYI209" s="38"/>
      <c r="PYJ209" s="38"/>
      <c r="PYK209" s="38"/>
      <c r="PYL209" s="38"/>
      <c r="PYM209" s="38"/>
      <c r="PYN209" s="38"/>
      <c r="PYO209" s="38"/>
      <c r="PYP209" s="38"/>
      <c r="PYQ209" s="38"/>
      <c r="PYR209" s="38"/>
      <c r="PYS209" s="38"/>
      <c r="PYT209" s="38"/>
      <c r="PYU209" s="38"/>
      <c r="PYV209" s="38"/>
      <c r="PYW209" s="38"/>
      <c r="PYX209" s="38"/>
      <c r="PYY209" s="38"/>
      <c r="PYZ209" s="38"/>
      <c r="PZA209" s="38"/>
      <c r="PZB209" s="38"/>
      <c r="PZC209" s="38"/>
      <c r="PZD209" s="38"/>
      <c r="PZE209" s="38"/>
      <c r="PZF209" s="38"/>
      <c r="PZG209" s="38"/>
      <c r="PZH209" s="38"/>
      <c r="PZI209" s="38"/>
      <c r="PZJ209" s="38"/>
      <c r="PZK209" s="38"/>
      <c r="PZL209" s="38"/>
      <c r="PZM209" s="38"/>
      <c r="PZN209" s="38"/>
      <c r="PZO209" s="38"/>
      <c r="PZP209" s="38"/>
      <c r="PZQ209" s="38"/>
      <c r="PZR209" s="38"/>
      <c r="PZS209" s="38"/>
      <c r="PZT209" s="38"/>
      <c r="PZU209" s="38"/>
      <c r="PZV209" s="38"/>
      <c r="PZW209" s="38"/>
      <c r="PZX209" s="38"/>
      <c r="PZY209" s="38"/>
      <c r="PZZ209" s="38"/>
      <c r="QAA209" s="38"/>
      <c r="QAB209" s="38"/>
      <c r="QAC209" s="38"/>
      <c r="QAD209" s="38"/>
      <c r="QAE209" s="38"/>
      <c r="QAF209" s="38"/>
      <c r="QAG209" s="38"/>
      <c r="QAH209" s="38"/>
      <c r="QAI209" s="38"/>
      <c r="QAJ209" s="38"/>
      <c r="QAK209" s="38"/>
      <c r="QAL209" s="38"/>
      <c r="QAM209" s="38"/>
      <c r="QAN209" s="38"/>
      <c r="QAO209" s="38"/>
      <c r="QAP209" s="38"/>
      <c r="QAQ209" s="38"/>
      <c r="QAR209" s="38"/>
      <c r="QAS209" s="38"/>
      <c r="QAT209" s="38"/>
      <c r="QAU209" s="38"/>
      <c r="QAV209" s="38"/>
      <c r="QAW209" s="38"/>
      <c r="QAX209" s="38"/>
      <c r="QAY209" s="38"/>
      <c r="QAZ209" s="38"/>
      <c r="QBA209" s="38"/>
      <c r="QBB209" s="38"/>
      <c r="QBC209" s="38"/>
      <c r="QBD209" s="38"/>
      <c r="QBE209" s="38"/>
      <c r="QBF209" s="38"/>
      <c r="QBG209" s="38"/>
      <c r="QBH209" s="38"/>
      <c r="QBI209" s="38"/>
      <c r="QBJ209" s="38"/>
      <c r="QBK209" s="38"/>
      <c r="QBL209" s="38"/>
      <c r="QBM209" s="38"/>
      <c r="QBN209" s="38"/>
      <c r="QBO209" s="38"/>
      <c r="QBP209" s="38"/>
      <c r="QBQ209" s="38"/>
      <c r="QBR209" s="38"/>
      <c r="QBS209" s="38"/>
      <c r="QBT209" s="38"/>
      <c r="QBU209" s="38"/>
      <c r="QBV209" s="38"/>
      <c r="QBW209" s="38"/>
      <c r="QBX209" s="38"/>
      <c r="QBY209" s="38"/>
      <c r="QBZ209" s="38"/>
      <c r="QCA209" s="38"/>
      <c r="QCB209" s="38"/>
      <c r="QCC209" s="38"/>
      <c r="QCD209" s="38"/>
      <c r="QCE209" s="38"/>
      <c r="QCF209" s="38"/>
      <c r="QCG209" s="38"/>
      <c r="QCH209" s="38"/>
      <c r="QCI209" s="38"/>
      <c r="QCJ209" s="38"/>
      <c r="QCK209" s="38"/>
      <c r="QCL209" s="38"/>
      <c r="QCM209" s="38"/>
      <c r="QCN209" s="38"/>
      <c r="QCO209" s="38"/>
      <c r="QCP209" s="38"/>
      <c r="QCQ209" s="38"/>
      <c r="QCR209" s="38"/>
      <c r="QCS209" s="38"/>
      <c r="QCT209" s="38"/>
      <c r="QCU209" s="38"/>
      <c r="QCV209" s="38"/>
      <c r="QCW209" s="38"/>
      <c r="QCX209" s="38"/>
      <c r="QCY209" s="38"/>
      <c r="QCZ209" s="38"/>
      <c r="QDA209" s="38"/>
      <c r="QDB209" s="38"/>
      <c r="QDC209" s="38"/>
      <c r="QDD209" s="38"/>
      <c r="QDE209" s="38"/>
      <c r="QDF209" s="38"/>
      <c r="QDG209" s="38"/>
      <c r="QDH209" s="38"/>
      <c r="QDI209" s="38"/>
      <c r="QDJ209" s="38"/>
      <c r="QDK209" s="38"/>
      <c r="QDL209" s="38"/>
      <c r="QDM209" s="38"/>
      <c r="QDN209" s="38"/>
      <c r="QDO209" s="38"/>
      <c r="QDP209" s="38"/>
      <c r="QDQ209" s="38"/>
      <c r="QDR209" s="38"/>
      <c r="QDS209" s="38"/>
      <c r="QDT209" s="38"/>
      <c r="QDU209" s="38"/>
      <c r="QDV209" s="38"/>
      <c r="QDW209" s="38"/>
      <c r="QDX209" s="38"/>
      <c r="QDY209" s="38"/>
      <c r="QDZ209" s="38"/>
      <c r="QEA209" s="38"/>
      <c r="QEB209" s="38"/>
      <c r="QEC209" s="38"/>
      <c r="QED209" s="38"/>
      <c r="QEE209" s="38"/>
      <c r="QEF209" s="38"/>
      <c r="QEG209" s="38"/>
      <c r="QEH209" s="38"/>
      <c r="QEI209" s="38"/>
      <c r="QEJ209" s="38"/>
      <c r="QEK209" s="38"/>
      <c r="QEL209" s="38"/>
      <c r="QEM209" s="38"/>
      <c r="QEN209" s="38"/>
      <c r="QEO209" s="38"/>
      <c r="QEP209" s="38"/>
      <c r="QEQ209" s="38"/>
      <c r="QER209" s="38"/>
      <c r="QES209" s="38"/>
      <c r="QET209" s="38"/>
      <c r="QEU209" s="38"/>
      <c r="QEV209" s="38"/>
      <c r="QEW209" s="38"/>
      <c r="QEX209" s="38"/>
      <c r="QEY209" s="38"/>
      <c r="QEZ209" s="38"/>
      <c r="QFA209" s="38"/>
      <c r="QFB209" s="38"/>
      <c r="QFC209" s="38"/>
      <c r="QFD209" s="38"/>
      <c r="QFE209" s="38"/>
      <c r="QFF209" s="38"/>
      <c r="QFG209" s="38"/>
      <c r="QFH209" s="38"/>
      <c r="QFI209" s="38"/>
      <c r="QFJ209" s="38"/>
      <c r="QFK209" s="38"/>
      <c r="QFL209" s="38"/>
      <c r="QFM209" s="38"/>
      <c r="QFN209" s="38"/>
      <c r="QFO209" s="38"/>
      <c r="QFP209" s="38"/>
      <c r="QFQ209" s="38"/>
      <c r="QFR209" s="38"/>
      <c r="QFS209" s="38"/>
      <c r="QFT209" s="38"/>
      <c r="QFU209" s="38"/>
      <c r="QFV209" s="38"/>
      <c r="QFW209" s="38"/>
      <c r="QFX209" s="38"/>
      <c r="QFY209" s="38"/>
      <c r="QFZ209" s="38"/>
      <c r="QGA209" s="38"/>
      <c r="QGB209" s="38"/>
      <c r="QGC209" s="38"/>
      <c r="QGD209" s="38"/>
      <c r="QGE209" s="38"/>
      <c r="QGF209" s="38"/>
      <c r="QGG209" s="38"/>
      <c r="QGH209" s="38"/>
      <c r="QGI209" s="38"/>
      <c r="QGJ209" s="38"/>
      <c r="QGK209" s="38"/>
      <c r="QGL209" s="38"/>
      <c r="QGM209" s="38"/>
      <c r="QGN209" s="38"/>
      <c r="QGO209" s="38"/>
      <c r="QGP209" s="38"/>
      <c r="QGQ209" s="38"/>
      <c r="QGR209" s="38"/>
      <c r="QGS209" s="38"/>
      <c r="QGT209" s="38"/>
      <c r="QGU209" s="38"/>
      <c r="QGV209" s="38"/>
      <c r="QGW209" s="38"/>
      <c r="QGX209" s="38"/>
      <c r="QGY209" s="38"/>
      <c r="QGZ209" s="38"/>
      <c r="QHA209" s="38"/>
      <c r="QHB209" s="38"/>
      <c r="QHC209" s="38"/>
      <c r="QHD209" s="38"/>
      <c r="QHE209" s="38"/>
      <c r="QHF209" s="38"/>
      <c r="QHG209" s="38"/>
      <c r="QHH209" s="38"/>
      <c r="QHI209" s="38"/>
      <c r="QHJ209" s="38"/>
      <c r="QHK209" s="38"/>
      <c r="QHL209" s="38"/>
      <c r="QHM209" s="38"/>
      <c r="QHN209" s="38"/>
      <c r="QHO209" s="38"/>
      <c r="QHP209" s="38"/>
      <c r="QHQ209" s="38"/>
      <c r="QHR209" s="38"/>
      <c r="QHS209" s="38"/>
      <c r="QHT209" s="38"/>
      <c r="QHU209" s="38"/>
      <c r="QHV209" s="38"/>
      <c r="QHW209" s="38"/>
      <c r="QHX209" s="38"/>
      <c r="QHY209" s="38"/>
      <c r="QHZ209" s="38"/>
      <c r="QIA209" s="38"/>
      <c r="QIB209" s="38"/>
      <c r="QIC209" s="38"/>
      <c r="QID209" s="38"/>
      <c r="QIE209" s="38"/>
      <c r="QIF209" s="38"/>
      <c r="QIG209" s="38"/>
      <c r="QIH209" s="38"/>
      <c r="QII209" s="38"/>
      <c r="QIJ209" s="38"/>
      <c r="QIK209" s="38"/>
      <c r="QIL209" s="38"/>
      <c r="QIM209" s="38"/>
      <c r="QIN209" s="38"/>
      <c r="QIO209" s="38"/>
      <c r="QIP209" s="38"/>
      <c r="QIQ209" s="38"/>
      <c r="QIR209" s="38"/>
      <c r="QIS209" s="38"/>
      <c r="QIT209" s="38"/>
      <c r="QIU209" s="38"/>
      <c r="QIV209" s="38"/>
      <c r="QIW209" s="38"/>
      <c r="QIX209" s="38"/>
      <c r="QIY209" s="38"/>
      <c r="QIZ209" s="38"/>
      <c r="QJA209" s="38"/>
      <c r="QJB209" s="38"/>
      <c r="QJC209" s="38"/>
      <c r="QJD209" s="38"/>
      <c r="QJE209" s="38"/>
      <c r="QJF209" s="38"/>
      <c r="QJG209" s="38"/>
      <c r="QJH209" s="38"/>
      <c r="QJI209" s="38"/>
      <c r="QJJ209" s="38"/>
      <c r="QJK209" s="38"/>
      <c r="QJL209" s="38"/>
      <c r="QJM209" s="38"/>
      <c r="QJN209" s="38"/>
      <c r="QJO209" s="38"/>
      <c r="QJP209" s="38"/>
      <c r="QJQ209" s="38"/>
      <c r="QJR209" s="38"/>
      <c r="QJS209" s="38"/>
      <c r="QJT209" s="38"/>
      <c r="QJU209" s="38"/>
      <c r="QJV209" s="38"/>
      <c r="QJW209" s="38"/>
      <c r="QJX209" s="38"/>
      <c r="QJY209" s="38"/>
      <c r="QJZ209" s="38"/>
      <c r="QKA209" s="38"/>
      <c r="QKB209" s="38"/>
      <c r="QKC209" s="38"/>
      <c r="QKD209" s="38"/>
      <c r="QKE209" s="38"/>
      <c r="QKF209" s="38"/>
      <c r="QKG209" s="38"/>
      <c r="QKH209" s="38"/>
      <c r="QKI209" s="38"/>
      <c r="QKJ209" s="38"/>
      <c r="QKK209" s="38"/>
      <c r="QKL209" s="38"/>
      <c r="QKM209" s="38"/>
      <c r="QKN209" s="38"/>
      <c r="QKO209" s="38"/>
      <c r="QKP209" s="38"/>
      <c r="QKQ209" s="38"/>
      <c r="QKR209" s="38"/>
      <c r="QKS209" s="38"/>
      <c r="QKT209" s="38"/>
      <c r="QKU209" s="38"/>
      <c r="QKV209" s="38"/>
      <c r="QKW209" s="38"/>
      <c r="QKX209" s="38"/>
      <c r="QKY209" s="38"/>
      <c r="QKZ209" s="38"/>
      <c r="QLA209" s="38"/>
      <c r="QLB209" s="38"/>
      <c r="QLC209" s="38"/>
      <c r="QLD209" s="38"/>
      <c r="QLE209" s="38"/>
      <c r="QLF209" s="38"/>
      <c r="QLG209" s="38"/>
      <c r="QLH209" s="38"/>
      <c r="QLI209" s="38"/>
      <c r="QLJ209" s="38"/>
      <c r="QLK209" s="38"/>
      <c r="QLL209" s="38"/>
      <c r="QLM209" s="38"/>
      <c r="QLN209" s="38"/>
      <c r="QLO209" s="38"/>
      <c r="QLP209" s="38"/>
      <c r="QLQ209" s="38"/>
      <c r="QLR209" s="38"/>
      <c r="QLS209" s="38"/>
      <c r="QLT209" s="38"/>
      <c r="QLU209" s="38"/>
      <c r="QLV209" s="38"/>
      <c r="QLW209" s="38"/>
      <c r="QLX209" s="38"/>
      <c r="QLY209" s="38"/>
      <c r="QLZ209" s="38"/>
      <c r="QMA209" s="38"/>
      <c r="QMB209" s="38"/>
      <c r="QMC209" s="38"/>
      <c r="QMD209" s="38"/>
      <c r="QME209" s="38"/>
      <c r="QMF209" s="38"/>
      <c r="QMG209" s="38"/>
      <c r="QMH209" s="38"/>
      <c r="QMI209" s="38"/>
      <c r="QMJ209" s="38"/>
      <c r="QMK209" s="38"/>
      <c r="QML209" s="38"/>
      <c r="QMM209" s="38"/>
      <c r="QMN209" s="38"/>
      <c r="QMO209" s="38"/>
      <c r="QMP209" s="38"/>
      <c r="QMQ209" s="38"/>
      <c r="QMR209" s="38"/>
      <c r="QMS209" s="38"/>
      <c r="QMT209" s="38"/>
      <c r="QMU209" s="38"/>
      <c r="QMV209" s="38"/>
      <c r="QMW209" s="38"/>
      <c r="QMX209" s="38"/>
      <c r="QMY209" s="38"/>
      <c r="QMZ209" s="38"/>
      <c r="QNA209" s="38"/>
      <c r="QNB209" s="38"/>
      <c r="QNC209" s="38"/>
      <c r="QND209" s="38"/>
      <c r="QNE209" s="38"/>
      <c r="QNF209" s="38"/>
      <c r="QNG209" s="38"/>
      <c r="QNH209" s="38"/>
      <c r="QNI209" s="38"/>
      <c r="QNJ209" s="38"/>
      <c r="QNK209" s="38"/>
      <c r="QNL209" s="38"/>
      <c r="QNM209" s="38"/>
      <c r="QNN209" s="38"/>
      <c r="QNO209" s="38"/>
      <c r="QNP209" s="38"/>
      <c r="QNQ209" s="38"/>
      <c r="QNR209" s="38"/>
      <c r="QNS209" s="38"/>
      <c r="QNT209" s="38"/>
      <c r="QNU209" s="38"/>
      <c r="QNV209" s="38"/>
      <c r="QNW209" s="38"/>
      <c r="QNX209" s="38"/>
      <c r="QNY209" s="38"/>
      <c r="QNZ209" s="38"/>
      <c r="QOA209" s="38"/>
      <c r="QOB209" s="38"/>
      <c r="QOC209" s="38"/>
      <c r="QOD209" s="38"/>
      <c r="QOE209" s="38"/>
      <c r="QOF209" s="38"/>
      <c r="QOG209" s="38"/>
      <c r="QOH209" s="38"/>
      <c r="QOI209" s="38"/>
      <c r="QOJ209" s="38"/>
      <c r="QOK209" s="38"/>
      <c r="QOL209" s="38"/>
      <c r="QOM209" s="38"/>
      <c r="QON209" s="38"/>
      <c r="QOO209" s="38"/>
      <c r="QOP209" s="38"/>
      <c r="QOQ209" s="38"/>
      <c r="QOR209" s="38"/>
      <c r="QOS209" s="38"/>
      <c r="QOT209" s="38"/>
      <c r="QOU209" s="38"/>
      <c r="QOV209" s="38"/>
      <c r="QOW209" s="38"/>
      <c r="QOX209" s="38"/>
      <c r="QOY209" s="38"/>
      <c r="QOZ209" s="38"/>
      <c r="QPA209" s="38"/>
      <c r="QPB209" s="38"/>
      <c r="QPC209" s="38"/>
      <c r="QPD209" s="38"/>
      <c r="QPE209" s="38"/>
      <c r="QPF209" s="38"/>
      <c r="QPG209" s="38"/>
      <c r="QPH209" s="38"/>
      <c r="QPI209" s="38"/>
      <c r="QPJ209" s="38"/>
      <c r="QPK209" s="38"/>
      <c r="QPL209" s="38"/>
      <c r="QPM209" s="38"/>
      <c r="QPN209" s="38"/>
      <c r="QPO209" s="38"/>
      <c r="QPP209" s="38"/>
      <c r="QPQ209" s="38"/>
      <c r="QPR209" s="38"/>
      <c r="QPS209" s="38"/>
      <c r="QPT209" s="38"/>
      <c r="QPU209" s="38"/>
      <c r="QPV209" s="38"/>
      <c r="QPW209" s="38"/>
      <c r="QPX209" s="38"/>
      <c r="QPY209" s="38"/>
      <c r="QPZ209" s="38"/>
      <c r="QQA209" s="38"/>
      <c r="QQB209" s="38"/>
      <c r="QQC209" s="38"/>
      <c r="QQD209" s="38"/>
      <c r="QQE209" s="38"/>
      <c r="QQF209" s="38"/>
      <c r="QQG209" s="38"/>
      <c r="QQH209" s="38"/>
      <c r="QQI209" s="38"/>
      <c r="QQJ209" s="38"/>
      <c r="QQK209" s="38"/>
      <c r="QQL209" s="38"/>
      <c r="QQM209" s="38"/>
      <c r="QQN209" s="38"/>
      <c r="QQO209" s="38"/>
      <c r="QQP209" s="38"/>
      <c r="QQQ209" s="38"/>
      <c r="QQR209" s="38"/>
      <c r="QQS209" s="38"/>
      <c r="QQT209" s="38"/>
      <c r="QQU209" s="38"/>
      <c r="QQV209" s="38"/>
      <c r="QQW209" s="38"/>
      <c r="QQX209" s="38"/>
      <c r="QQY209" s="38"/>
      <c r="QQZ209" s="38"/>
      <c r="QRA209" s="38"/>
      <c r="QRB209" s="38"/>
      <c r="QRC209" s="38"/>
      <c r="QRD209" s="38"/>
      <c r="QRE209" s="38"/>
      <c r="QRF209" s="38"/>
      <c r="QRG209" s="38"/>
      <c r="QRH209" s="38"/>
      <c r="QRI209" s="38"/>
      <c r="QRJ209" s="38"/>
      <c r="QRK209" s="38"/>
      <c r="QRL209" s="38"/>
      <c r="QRM209" s="38"/>
      <c r="QRN209" s="38"/>
      <c r="QRO209" s="38"/>
      <c r="QRP209" s="38"/>
      <c r="QRQ209" s="38"/>
      <c r="QRR209" s="38"/>
      <c r="QRS209" s="38"/>
      <c r="QRT209" s="38"/>
      <c r="QRU209" s="38"/>
      <c r="QRV209" s="38"/>
      <c r="QRW209" s="38"/>
      <c r="QRX209" s="38"/>
      <c r="QRY209" s="38"/>
      <c r="QRZ209" s="38"/>
      <c r="QSA209" s="38"/>
      <c r="QSB209" s="38"/>
      <c r="QSC209" s="38"/>
      <c r="QSD209" s="38"/>
      <c r="QSE209" s="38"/>
      <c r="QSF209" s="38"/>
      <c r="QSG209" s="38"/>
      <c r="QSH209" s="38"/>
      <c r="QSI209" s="38"/>
      <c r="QSJ209" s="38"/>
      <c r="QSK209" s="38"/>
      <c r="QSL209" s="38"/>
      <c r="QSM209" s="38"/>
      <c r="QSN209" s="38"/>
      <c r="QSO209" s="38"/>
      <c r="QSP209" s="38"/>
      <c r="QSQ209" s="38"/>
      <c r="QSR209" s="38"/>
      <c r="QSS209" s="38"/>
      <c r="QST209" s="38"/>
      <c r="QSU209" s="38"/>
      <c r="QSV209" s="38"/>
      <c r="QSW209" s="38"/>
      <c r="QSX209" s="38"/>
      <c r="QSY209" s="38"/>
      <c r="QSZ209" s="38"/>
      <c r="QTA209" s="38"/>
      <c r="QTB209" s="38"/>
      <c r="QTC209" s="38"/>
      <c r="QTD209" s="38"/>
      <c r="QTE209" s="38"/>
      <c r="QTF209" s="38"/>
      <c r="QTG209" s="38"/>
      <c r="QTH209" s="38"/>
      <c r="QTI209" s="38"/>
      <c r="QTJ209" s="38"/>
      <c r="QTK209" s="38"/>
      <c r="QTL209" s="38"/>
      <c r="QTM209" s="38"/>
      <c r="QTN209" s="38"/>
      <c r="QTO209" s="38"/>
      <c r="QTP209" s="38"/>
      <c r="QTQ209" s="38"/>
      <c r="QTR209" s="38"/>
      <c r="QTS209" s="38"/>
      <c r="QTT209" s="38"/>
      <c r="QTU209" s="38"/>
      <c r="QTV209" s="38"/>
      <c r="QTW209" s="38"/>
      <c r="QTX209" s="38"/>
      <c r="QTY209" s="38"/>
      <c r="QTZ209" s="38"/>
      <c r="QUA209" s="38"/>
      <c r="QUB209" s="38"/>
      <c r="QUC209" s="38"/>
      <c r="QUD209" s="38"/>
      <c r="QUE209" s="38"/>
      <c r="QUF209" s="38"/>
      <c r="QUG209" s="38"/>
      <c r="QUH209" s="38"/>
      <c r="QUI209" s="38"/>
      <c r="QUJ209" s="38"/>
      <c r="QUK209" s="38"/>
      <c r="QUL209" s="38"/>
      <c r="QUM209" s="38"/>
      <c r="QUN209" s="38"/>
      <c r="QUO209" s="38"/>
      <c r="QUP209" s="38"/>
      <c r="QUQ209" s="38"/>
      <c r="QUR209" s="38"/>
      <c r="QUS209" s="38"/>
      <c r="QUT209" s="38"/>
      <c r="QUU209" s="38"/>
      <c r="QUV209" s="38"/>
      <c r="QUW209" s="38"/>
      <c r="QUX209" s="38"/>
      <c r="QUY209" s="38"/>
      <c r="QUZ209" s="38"/>
      <c r="QVA209" s="38"/>
      <c r="QVB209" s="38"/>
      <c r="QVC209" s="38"/>
      <c r="QVD209" s="38"/>
      <c r="QVE209" s="38"/>
      <c r="QVF209" s="38"/>
      <c r="QVG209" s="38"/>
      <c r="QVH209" s="38"/>
      <c r="QVI209" s="38"/>
      <c r="QVJ209" s="38"/>
      <c r="QVK209" s="38"/>
      <c r="QVL209" s="38"/>
      <c r="QVM209" s="38"/>
      <c r="QVN209" s="38"/>
      <c r="QVO209" s="38"/>
      <c r="QVP209" s="38"/>
      <c r="QVQ209" s="38"/>
      <c r="QVR209" s="38"/>
      <c r="QVS209" s="38"/>
      <c r="QVT209" s="38"/>
      <c r="QVU209" s="38"/>
      <c r="QVV209" s="38"/>
      <c r="QVW209" s="38"/>
      <c r="QVX209" s="38"/>
      <c r="QVY209" s="38"/>
      <c r="QVZ209" s="38"/>
      <c r="QWA209" s="38"/>
      <c r="QWB209" s="38"/>
      <c r="QWC209" s="38"/>
      <c r="QWD209" s="38"/>
      <c r="QWE209" s="38"/>
      <c r="QWF209" s="38"/>
      <c r="QWG209" s="38"/>
      <c r="QWH209" s="38"/>
      <c r="QWI209" s="38"/>
      <c r="QWJ209" s="38"/>
      <c r="QWK209" s="38"/>
      <c r="QWL209" s="38"/>
      <c r="QWM209" s="38"/>
      <c r="QWN209" s="38"/>
      <c r="QWO209" s="38"/>
      <c r="QWP209" s="38"/>
      <c r="QWQ209" s="38"/>
      <c r="QWR209" s="38"/>
      <c r="QWS209" s="38"/>
      <c r="QWT209" s="38"/>
      <c r="QWU209" s="38"/>
      <c r="QWV209" s="38"/>
      <c r="QWW209" s="38"/>
      <c r="QWX209" s="38"/>
      <c r="QWY209" s="38"/>
      <c r="QWZ209" s="38"/>
      <c r="QXA209" s="38"/>
      <c r="QXB209" s="38"/>
      <c r="QXC209" s="38"/>
      <c r="QXD209" s="38"/>
      <c r="QXE209" s="38"/>
      <c r="QXF209" s="38"/>
      <c r="QXG209" s="38"/>
      <c r="QXH209" s="38"/>
      <c r="QXI209" s="38"/>
      <c r="QXJ209" s="38"/>
      <c r="QXK209" s="38"/>
      <c r="QXL209" s="38"/>
      <c r="QXM209" s="38"/>
      <c r="QXN209" s="38"/>
      <c r="QXO209" s="38"/>
      <c r="QXP209" s="38"/>
      <c r="QXQ209" s="38"/>
      <c r="QXR209" s="38"/>
      <c r="QXS209" s="38"/>
      <c r="QXT209" s="38"/>
      <c r="QXU209" s="38"/>
      <c r="QXV209" s="38"/>
      <c r="QXW209" s="38"/>
      <c r="QXX209" s="38"/>
      <c r="QXY209" s="38"/>
      <c r="QXZ209" s="38"/>
      <c r="QYA209" s="38"/>
      <c r="QYB209" s="38"/>
      <c r="QYC209" s="38"/>
      <c r="QYD209" s="38"/>
      <c r="QYE209" s="38"/>
      <c r="QYF209" s="38"/>
      <c r="QYG209" s="38"/>
      <c r="QYH209" s="38"/>
      <c r="QYI209" s="38"/>
      <c r="QYJ209" s="38"/>
      <c r="QYK209" s="38"/>
      <c r="QYL209" s="38"/>
      <c r="QYM209" s="38"/>
      <c r="QYN209" s="38"/>
      <c r="QYO209" s="38"/>
      <c r="QYP209" s="38"/>
      <c r="QYQ209" s="38"/>
      <c r="QYR209" s="38"/>
      <c r="QYS209" s="38"/>
      <c r="QYT209" s="38"/>
      <c r="QYU209" s="38"/>
      <c r="QYV209" s="38"/>
      <c r="QYW209" s="38"/>
      <c r="QYX209" s="38"/>
      <c r="QYY209" s="38"/>
      <c r="QYZ209" s="38"/>
      <c r="QZA209" s="38"/>
      <c r="QZB209" s="38"/>
      <c r="QZC209" s="38"/>
      <c r="QZD209" s="38"/>
      <c r="QZE209" s="38"/>
      <c r="QZF209" s="38"/>
      <c r="QZG209" s="38"/>
      <c r="QZH209" s="38"/>
      <c r="QZI209" s="38"/>
      <c r="QZJ209" s="38"/>
      <c r="QZK209" s="38"/>
      <c r="QZL209" s="38"/>
      <c r="QZM209" s="38"/>
      <c r="QZN209" s="38"/>
      <c r="QZO209" s="38"/>
      <c r="QZP209" s="38"/>
      <c r="QZQ209" s="38"/>
      <c r="QZR209" s="38"/>
      <c r="QZS209" s="38"/>
      <c r="QZT209" s="38"/>
      <c r="QZU209" s="38"/>
      <c r="QZV209" s="38"/>
      <c r="QZW209" s="38"/>
      <c r="QZX209" s="38"/>
      <c r="QZY209" s="38"/>
      <c r="QZZ209" s="38"/>
      <c r="RAA209" s="38"/>
      <c r="RAB209" s="38"/>
      <c r="RAC209" s="38"/>
      <c r="RAD209" s="38"/>
      <c r="RAE209" s="38"/>
      <c r="RAF209" s="38"/>
      <c r="RAG209" s="38"/>
      <c r="RAH209" s="38"/>
      <c r="RAI209" s="38"/>
      <c r="RAJ209" s="38"/>
      <c r="RAK209" s="38"/>
      <c r="RAL209" s="38"/>
      <c r="RAM209" s="38"/>
      <c r="RAN209" s="38"/>
      <c r="RAO209" s="38"/>
      <c r="RAP209" s="38"/>
      <c r="RAQ209" s="38"/>
      <c r="RAR209" s="38"/>
      <c r="RAS209" s="38"/>
      <c r="RAT209" s="38"/>
      <c r="RAU209" s="38"/>
      <c r="RAV209" s="38"/>
      <c r="RAW209" s="38"/>
      <c r="RAX209" s="38"/>
      <c r="RAY209" s="38"/>
      <c r="RAZ209" s="38"/>
      <c r="RBA209" s="38"/>
      <c r="RBB209" s="38"/>
      <c r="RBC209" s="38"/>
      <c r="RBD209" s="38"/>
      <c r="RBE209" s="38"/>
      <c r="RBF209" s="38"/>
      <c r="RBG209" s="38"/>
      <c r="RBH209" s="38"/>
      <c r="RBI209" s="38"/>
      <c r="RBJ209" s="38"/>
      <c r="RBK209" s="38"/>
      <c r="RBL209" s="38"/>
      <c r="RBM209" s="38"/>
      <c r="RBN209" s="38"/>
      <c r="RBO209" s="38"/>
      <c r="RBP209" s="38"/>
      <c r="RBQ209" s="38"/>
      <c r="RBR209" s="38"/>
      <c r="RBS209" s="38"/>
      <c r="RBT209" s="38"/>
      <c r="RBU209" s="38"/>
      <c r="RBV209" s="38"/>
      <c r="RBW209" s="38"/>
      <c r="RBX209" s="38"/>
      <c r="RBY209" s="38"/>
      <c r="RBZ209" s="38"/>
      <c r="RCA209" s="38"/>
      <c r="RCB209" s="38"/>
      <c r="RCC209" s="38"/>
      <c r="RCD209" s="38"/>
      <c r="RCE209" s="38"/>
      <c r="RCF209" s="38"/>
      <c r="RCG209" s="38"/>
      <c r="RCH209" s="38"/>
      <c r="RCI209" s="38"/>
      <c r="RCJ209" s="38"/>
      <c r="RCK209" s="38"/>
      <c r="RCL209" s="38"/>
      <c r="RCM209" s="38"/>
      <c r="RCN209" s="38"/>
      <c r="RCO209" s="38"/>
      <c r="RCP209" s="38"/>
      <c r="RCQ209" s="38"/>
      <c r="RCR209" s="38"/>
      <c r="RCS209" s="38"/>
      <c r="RCT209" s="38"/>
      <c r="RCU209" s="38"/>
      <c r="RCV209" s="38"/>
      <c r="RCW209" s="38"/>
      <c r="RCX209" s="38"/>
      <c r="RCY209" s="38"/>
      <c r="RCZ209" s="38"/>
      <c r="RDA209" s="38"/>
      <c r="RDB209" s="38"/>
      <c r="RDC209" s="38"/>
      <c r="RDD209" s="38"/>
      <c r="RDE209" s="38"/>
      <c r="RDF209" s="38"/>
      <c r="RDG209" s="38"/>
      <c r="RDH209" s="38"/>
      <c r="RDI209" s="38"/>
      <c r="RDJ209" s="38"/>
      <c r="RDK209" s="38"/>
      <c r="RDL209" s="38"/>
      <c r="RDM209" s="38"/>
      <c r="RDN209" s="38"/>
      <c r="RDO209" s="38"/>
      <c r="RDP209" s="38"/>
      <c r="RDQ209" s="38"/>
      <c r="RDR209" s="38"/>
      <c r="RDS209" s="38"/>
      <c r="RDT209" s="38"/>
      <c r="RDU209" s="38"/>
      <c r="RDV209" s="38"/>
      <c r="RDW209" s="38"/>
      <c r="RDX209" s="38"/>
      <c r="RDY209" s="38"/>
      <c r="RDZ209" s="38"/>
      <c r="REA209" s="38"/>
      <c r="REB209" s="38"/>
      <c r="REC209" s="38"/>
      <c r="RED209" s="38"/>
      <c r="REE209" s="38"/>
      <c r="REF209" s="38"/>
      <c r="REG209" s="38"/>
      <c r="REH209" s="38"/>
      <c r="REI209" s="38"/>
      <c r="REJ209" s="38"/>
      <c r="REK209" s="38"/>
      <c r="REL209" s="38"/>
      <c r="REM209" s="38"/>
      <c r="REN209" s="38"/>
      <c r="REO209" s="38"/>
      <c r="REP209" s="38"/>
      <c r="REQ209" s="38"/>
      <c r="RER209" s="38"/>
      <c r="RES209" s="38"/>
      <c r="RET209" s="38"/>
      <c r="REU209" s="38"/>
      <c r="REV209" s="38"/>
      <c r="REW209" s="38"/>
      <c r="REX209" s="38"/>
      <c r="REY209" s="38"/>
      <c r="REZ209" s="38"/>
      <c r="RFA209" s="38"/>
      <c r="RFB209" s="38"/>
      <c r="RFC209" s="38"/>
      <c r="RFD209" s="38"/>
      <c r="RFE209" s="38"/>
      <c r="RFF209" s="38"/>
      <c r="RFG209" s="38"/>
      <c r="RFH209" s="38"/>
      <c r="RFI209" s="38"/>
      <c r="RFJ209" s="38"/>
      <c r="RFK209" s="38"/>
      <c r="RFL209" s="38"/>
      <c r="RFM209" s="38"/>
      <c r="RFN209" s="38"/>
      <c r="RFO209" s="38"/>
      <c r="RFP209" s="38"/>
      <c r="RFQ209" s="38"/>
      <c r="RFR209" s="38"/>
      <c r="RFS209" s="38"/>
      <c r="RFT209" s="38"/>
      <c r="RFU209" s="38"/>
      <c r="RFV209" s="38"/>
      <c r="RFW209" s="38"/>
      <c r="RFX209" s="38"/>
      <c r="RFY209" s="38"/>
      <c r="RFZ209" s="38"/>
      <c r="RGA209" s="38"/>
      <c r="RGB209" s="38"/>
      <c r="RGC209" s="38"/>
      <c r="RGD209" s="38"/>
      <c r="RGE209" s="38"/>
      <c r="RGF209" s="38"/>
      <c r="RGG209" s="38"/>
      <c r="RGH209" s="38"/>
      <c r="RGI209" s="38"/>
      <c r="RGJ209" s="38"/>
      <c r="RGK209" s="38"/>
      <c r="RGL209" s="38"/>
      <c r="RGM209" s="38"/>
      <c r="RGN209" s="38"/>
      <c r="RGO209" s="38"/>
      <c r="RGP209" s="38"/>
      <c r="RGQ209" s="38"/>
      <c r="RGR209" s="38"/>
      <c r="RGS209" s="38"/>
      <c r="RGT209" s="38"/>
      <c r="RGU209" s="38"/>
      <c r="RGV209" s="38"/>
      <c r="RGW209" s="38"/>
      <c r="RGX209" s="38"/>
      <c r="RGY209" s="38"/>
      <c r="RGZ209" s="38"/>
      <c r="RHA209" s="38"/>
      <c r="RHB209" s="38"/>
      <c r="RHC209" s="38"/>
      <c r="RHD209" s="38"/>
      <c r="RHE209" s="38"/>
      <c r="RHF209" s="38"/>
      <c r="RHG209" s="38"/>
      <c r="RHH209" s="38"/>
      <c r="RHI209" s="38"/>
      <c r="RHJ209" s="38"/>
      <c r="RHK209" s="38"/>
      <c r="RHL209" s="38"/>
      <c r="RHM209" s="38"/>
      <c r="RHN209" s="38"/>
      <c r="RHO209" s="38"/>
      <c r="RHP209" s="38"/>
      <c r="RHQ209" s="38"/>
      <c r="RHR209" s="38"/>
      <c r="RHS209" s="38"/>
      <c r="RHT209" s="38"/>
      <c r="RHU209" s="38"/>
      <c r="RHV209" s="38"/>
      <c r="RHW209" s="38"/>
      <c r="RHX209" s="38"/>
      <c r="RHY209" s="38"/>
      <c r="RHZ209" s="38"/>
      <c r="RIA209" s="38"/>
      <c r="RIB209" s="38"/>
      <c r="RIC209" s="38"/>
      <c r="RID209" s="38"/>
      <c r="RIE209" s="38"/>
      <c r="RIF209" s="38"/>
      <c r="RIG209" s="38"/>
      <c r="RIH209" s="38"/>
      <c r="RII209" s="38"/>
      <c r="RIJ209" s="38"/>
      <c r="RIK209" s="38"/>
      <c r="RIL209" s="38"/>
      <c r="RIM209" s="38"/>
      <c r="RIN209" s="38"/>
      <c r="RIO209" s="38"/>
      <c r="RIP209" s="38"/>
      <c r="RIQ209" s="38"/>
      <c r="RIR209" s="38"/>
      <c r="RIS209" s="38"/>
      <c r="RIT209" s="38"/>
      <c r="RIU209" s="38"/>
      <c r="RIV209" s="38"/>
      <c r="RIW209" s="38"/>
      <c r="RIX209" s="38"/>
      <c r="RIY209" s="38"/>
      <c r="RIZ209" s="38"/>
      <c r="RJA209" s="38"/>
      <c r="RJB209" s="38"/>
      <c r="RJC209" s="38"/>
      <c r="RJD209" s="38"/>
      <c r="RJE209" s="38"/>
      <c r="RJF209" s="38"/>
      <c r="RJG209" s="38"/>
      <c r="RJH209" s="38"/>
      <c r="RJI209" s="38"/>
      <c r="RJJ209" s="38"/>
      <c r="RJK209" s="38"/>
      <c r="RJL209" s="38"/>
      <c r="RJM209" s="38"/>
      <c r="RJN209" s="38"/>
      <c r="RJO209" s="38"/>
      <c r="RJP209" s="38"/>
      <c r="RJQ209" s="38"/>
      <c r="RJR209" s="38"/>
      <c r="RJS209" s="38"/>
      <c r="RJT209" s="38"/>
      <c r="RJU209" s="38"/>
      <c r="RJV209" s="38"/>
      <c r="RJW209" s="38"/>
      <c r="RJX209" s="38"/>
      <c r="RJY209" s="38"/>
      <c r="RJZ209" s="38"/>
      <c r="RKA209" s="38"/>
      <c r="RKB209" s="38"/>
      <c r="RKC209" s="38"/>
      <c r="RKD209" s="38"/>
      <c r="RKE209" s="38"/>
      <c r="RKF209" s="38"/>
      <c r="RKG209" s="38"/>
      <c r="RKH209" s="38"/>
      <c r="RKI209" s="38"/>
      <c r="RKJ209" s="38"/>
      <c r="RKK209" s="38"/>
      <c r="RKL209" s="38"/>
      <c r="RKM209" s="38"/>
      <c r="RKN209" s="38"/>
      <c r="RKO209" s="38"/>
      <c r="RKP209" s="38"/>
      <c r="RKQ209" s="38"/>
      <c r="RKR209" s="38"/>
      <c r="RKS209" s="38"/>
      <c r="RKT209" s="38"/>
      <c r="RKU209" s="38"/>
      <c r="RKV209" s="38"/>
      <c r="RKW209" s="38"/>
      <c r="RKX209" s="38"/>
      <c r="RKY209" s="38"/>
      <c r="RKZ209" s="38"/>
      <c r="RLA209" s="38"/>
      <c r="RLB209" s="38"/>
      <c r="RLC209" s="38"/>
      <c r="RLD209" s="38"/>
      <c r="RLE209" s="38"/>
      <c r="RLF209" s="38"/>
      <c r="RLG209" s="38"/>
      <c r="RLH209" s="38"/>
      <c r="RLI209" s="38"/>
      <c r="RLJ209" s="38"/>
      <c r="RLK209" s="38"/>
      <c r="RLL209" s="38"/>
      <c r="RLM209" s="38"/>
      <c r="RLN209" s="38"/>
      <c r="RLO209" s="38"/>
      <c r="RLP209" s="38"/>
      <c r="RLQ209" s="38"/>
      <c r="RLR209" s="38"/>
      <c r="RLS209" s="38"/>
      <c r="RLT209" s="38"/>
      <c r="RLU209" s="38"/>
      <c r="RLV209" s="38"/>
      <c r="RLW209" s="38"/>
      <c r="RLX209" s="38"/>
      <c r="RLY209" s="38"/>
      <c r="RLZ209" s="38"/>
      <c r="RMA209" s="38"/>
      <c r="RMB209" s="38"/>
      <c r="RMC209" s="38"/>
      <c r="RMD209" s="38"/>
      <c r="RME209" s="38"/>
      <c r="RMF209" s="38"/>
      <c r="RMG209" s="38"/>
      <c r="RMH209" s="38"/>
      <c r="RMI209" s="38"/>
      <c r="RMJ209" s="38"/>
      <c r="RMK209" s="38"/>
      <c r="RML209" s="38"/>
      <c r="RMM209" s="38"/>
      <c r="RMN209" s="38"/>
      <c r="RMO209" s="38"/>
      <c r="RMP209" s="38"/>
      <c r="RMQ209" s="38"/>
      <c r="RMR209" s="38"/>
      <c r="RMS209" s="38"/>
      <c r="RMT209" s="38"/>
      <c r="RMU209" s="38"/>
      <c r="RMV209" s="38"/>
      <c r="RMW209" s="38"/>
      <c r="RMX209" s="38"/>
      <c r="RMY209" s="38"/>
      <c r="RMZ209" s="38"/>
      <c r="RNA209" s="38"/>
      <c r="RNB209" s="38"/>
      <c r="RNC209" s="38"/>
      <c r="RND209" s="38"/>
      <c r="RNE209" s="38"/>
      <c r="RNF209" s="38"/>
      <c r="RNG209" s="38"/>
      <c r="RNH209" s="38"/>
      <c r="RNI209" s="38"/>
      <c r="RNJ209" s="38"/>
      <c r="RNK209" s="38"/>
      <c r="RNL209" s="38"/>
      <c r="RNM209" s="38"/>
      <c r="RNN209" s="38"/>
      <c r="RNO209" s="38"/>
      <c r="RNP209" s="38"/>
      <c r="RNQ209" s="38"/>
      <c r="RNR209" s="38"/>
      <c r="RNS209" s="38"/>
      <c r="RNT209" s="38"/>
      <c r="RNU209" s="38"/>
      <c r="RNV209" s="38"/>
      <c r="RNW209" s="38"/>
      <c r="RNX209" s="38"/>
      <c r="RNY209" s="38"/>
      <c r="RNZ209" s="38"/>
      <c r="ROA209" s="38"/>
      <c r="ROB209" s="38"/>
      <c r="ROC209" s="38"/>
      <c r="ROD209" s="38"/>
      <c r="ROE209" s="38"/>
      <c r="ROF209" s="38"/>
      <c r="ROG209" s="38"/>
      <c r="ROH209" s="38"/>
      <c r="ROI209" s="38"/>
      <c r="ROJ209" s="38"/>
      <c r="ROK209" s="38"/>
      <c r="ROL209" s="38"/>
      <c r="ROM209" s="38"/>
      <c r="RON209" s="38"/>
      <c r="ROO209" s="38"/>
      <c r="ROP209" s="38"/>
      <c r="ROQ209" s="38"/>
      <c r="ROR209" s="38"/>
      <c r="ROS209" s="38"/>
      <c r="ROT209" s="38"/>
      <c r="ROU209" s="38"/>
      <c r="ROV209" s="38"/>
      <c r="ROW209" s="38"/>
      <c r="ROX209" s="38"/>
      <c r="ROY209" s="38"/>
      <c r="ROZ209" s="38"/>
      <c r="RPA209" s="38"/>
      <c r="RPB209" s="38"/>
      <c r="RPC209" s="38"/>
      <c r="RPD209" s="38"/>
      <c r="RPE209" s="38"/>
      <c r="RPF209" s="38"/>
      <c r="RPG209" s="38"/>
      <c r="RPH209" s="38"/>
      <c r="RPI209" s="38"/>
      <c r="RPJ209" s="38"/>
      <c r="RPK209" s="38"/>
      <c r="RPL209" s="38"/>
      <c r="RPM209" s="38"/>
      <c r="RPN209" s="38"/>
      <c r="RPO209" s="38"/>
      <c r="RPP209" s="38"/>
      <c r="RPQ209" s="38"/>
      <c r="RPR209" s="38"/>
      <c r="RPS209" s="38"/>
      <c r="RPT209" s="38"/>
      <c r="RPU209" s="38"/>
      <c r="RPV209" s="38"/>
      <c r="RPW209" s="38"/>
      <c r="RPX209" s="38"/>
      <c r="RPY209" s="38"/>
      <c r="RPZ209" s="38"/>
      <c r="RQA209" s="38"/>
      <c r="RQB209" s="38"/>
      <c r="RQC209" s="38"/>
      <c r="RQD209" s="38"/>
      <c r="RQE209" s="38"/>
      <c r="RQF209" s="38"/>
      <c r="RQG209" s="38"/>
      <c r="RQH209" s="38"/>
      <c r="RQI209" s="38"/>
      <c r="RQJ209" s="38"/>
      <c r="RQK209" s="38"/>
      <c r="RQL209" s="38"/>
      <c r="RQM209" s="38"/>
      <c r="RQN209" s="38"/>
      <c r="RQO209" s="38"/>
      <c r="RQP209" s="38"/>
      <c r="RQQ209" s="38"/>
      <c r="RQR209" s="38"/>
      <c r="RQS209" s="38"/>
      <c r="RQT209" s="38"/>
      <c r="RQU209" s="38"/>
      <c r="RQV209" s="38"/>
      <c r="RQW209" s="38"/>
      <c r="RQX209" s="38"/>
      <c r="RQY209" s="38"/>
      <c r="RQZ209" s="38"/>
      <c r="RRA209" s="38"/>
      <c r="RRB209" s="38"/>
      <c r="RRC209" s="38"/>
      <c r="RRD209" s="38"/>
      <c r="RRE209" s="38"/>
      <c r="RRF209" s="38"/>
      <c r="RRG209" s="38"/>
      <c r="RRH209" s="38"/>
      <c r="RRI209" s="38"/>
      <c r="RRJ209" s="38"/>
      <c r="RRK209" s="38"/>
      <c r="RRL209" s="38"/>
      <c r="RRM209" s="38"/>
      <c r="RRN209" s="38"/>
      <c r="RRO209" s="38"/>
      <c r="RRP209" s="38"/>
      <c r="RRQ209" s="38"/>
      <c r="RRR209" s="38"/>
      <c r="RRS209" s="38"/>
      <c r="RRT209" s="38"/>
      <c r="RRU209" s="38"/>
      <c r="RRV209" s="38"/>
      <c r="RRW209" s="38"/>
      <c r="RRX209" s="38"/>
      <c r="RRY209" s="38"/>
      <c r="RRZ209" s="38"/>
      <c r="RSA209" s="38"/>
      <c r="RSB209" s="38"/>
      <c r="RSC209" s="38"/>
      <c r="RSD209" s="38"/>
      <c r="RSE209" s="38"/>
      <c r="RSF209" s="38"/>
      <c r="RSG209" s="38"/>
      <c r="RSH209" s="38"/>
      <c r="RSI209" s="38"/>
      <c r="RSJ209" s="38"/>
      <c r="RSK209" s="38"/>
      <c r="RSL209" s="38"/>
      <c r="RSM209" s="38"/>
      <c r="RSN209" s="38"/>
      <c r="RSO209" s="38"/>
      <c r="RSP209" s="38"/>
      <c r="RSQ209" s="38"/>
      <c r="RSR209" s="38"/>
      <c r="RSS209" s="38"/>
      <c r="RST209" s="38"/>
      <c r="RSU209" s="38"/>
      <c r="RSV209" s="38"/>
      <c r="RSW209" s="38"/>
      <c r="RSX209" s="38"/>
      <c r="RSY209" s="38"/>
      <c r="RSZ209" s="38"/>
      <c r="RTA209" s="38"/>
      <c r="RTB209" s="38"/>
      <c r="RTC209" s="38"/>
      <c r="RTD209" s="38"/>
      <c r="RTE209" s="38"/>
      <c r="RTF209" s="38"/>
      <c r="RTG209" s="38"/>
      <c r="RTH209" s="38"/>
      <c r="RTI209" s="38"/>
      <c r="RTJ209" s="38"/>
      <c r="RTK209" s="38"/>
      <c r="RTL209" s="38"/>
      <c r="RTM209" s="38"/>
      <c r="RTN209" s="38"/>
      <c r="RTO209" s="38"/>
      <c r="RTP209" s="38"/>
      <c r="RTQ209" s="38"/>
      <c r="RTR209" s="38"/>
      <c r="RTS209" s="38"/>
      <c r="RTT209" s="38"/>
      <c r="RTU209" s="38"/>
      <c r="RTV209" s="38"/>
      <c r="RTW209" s="38"/>
      <c r="RTX209" s="38"/>
      <c r="RTY209" s="38"/>
      <c r="RTZ209" s="38"/>
      <c r="RUA209" s="38"/>
      <c r="RUB209" s="38"/>
      <c r="RUC209" s="38"/>
      <c r="RUD209" s="38"/>
      <c r="RUE209" s="38"/>
      <c r="RUF209" s="38"/>
      <c r="RUG209" s="38"/>
      <c r="RUH209" s="38"/>
      <c r="RUI209" s="38"/>
      <c r="RUJ209" s="38"/>
      <c r="RUK209" s="38"/>
      <c r="RUL209" s="38"/>
      <c r="RUM209" s="38"/>
      <c r="RUN209" s="38"/>
      <c r="RUO209" s="38"/>
      <c r="RUP209" s="38"/>
      <c r="RUQ209" s="38"/>
      <c r="RUR209" s="38"/>
      <c r="RUS209" s="38"/>
      <c r="RUT209" s="38"/>
      <c r="RUU209" s="38"/>
      <c r="RUV209" s="38"/>
      <c r="RUW209" s="38"/>
      <c r="RUX209" s="38"/>
      <c r="RUY209" s="38"/>
      <c r="RUZ209" s="38"/>
      <c r="RVA209" s="38"/>
      <c r="RVB209" s="38"/>
      <c r="RVC209" s="38"/>
      <c r="RVD209" s="38"/>
      <c r="RVE209" s="38"/>
      <c r="RVF209" s="38"/>
      <c r="RVG209" s="38"/>
      <c r="RVH209" s="38"/>
      <c r="RVI209" s="38"/>
      <c r="RVJ209" s="38"/>
      <c r="RVK209" s="38"/>
      <c r="RVL209" s="38"/>
      <c r="RVM209" s="38"/>
      <c r="RVN209" s="38"/>
      <c r="RVO209" s="38"/>
      <c r="RVP209" s="38"/>
      <c r="RVQ209" s="38"/>
      <c r="RVR209" s="38"/>
      <c r="RVS209" s="38"/>
      <c r="RVT209" s="38"/>
      <c r="RVU209" s="38"/>
      <c r="RVV209" s="38"/>
      <c r="RVW209" s="38"/>
      <c r="RVX209" s="38"/>
      <c r="RVY209" s="38"/>
      <c r="RVZ209" s="38"/>
      <c r="RWA209" s="38"/>
      <c r="RWB209" s="38"/>
      <c r="RWC209" s="38"/>
      <c r="RWD209" s="38"/>
      <c r="RWE209" s="38"/>
      <c r="RWF209" s="38"/>
      <c r="RWG209" s="38"/>
      <c r="RWH209" s="38"/>
      <c r="RWI209" s="38"/>
      <c r="RWJ209" s="38"/>
      <c r="RWK209" s="38"/>
      <c r="RWL209" s="38"/>
      <c r="RWM209" s="38"/>
      <c r="RWN209" s="38"/>
      <c r="RWO209" s="38"/>
      <c r="RWP209" s="38"/>
      <c r="RWQ209" s="38"/>
      <c r="RWR209" s="38"/>
      <c r="RWS209" s="38"/>
      <c r="RWT209" s="38"/>
      <c r="RWU209" s="38"/>
      <c r="RWV209" s="38"/>
      <c r="RWW209" s="38"/>
      <c r="RWX209" s="38"/>
      <c r="RWY209" s="38"/>
      <c r="RWZ209" s="38"/>
      <c r="RXA209" s="38"/>
      <c r="RXB209" s="38"/>
      <c r="RXC209" s="38"/>
      <c r="RXD209" s="38"/>
      <c r="RXE209" s="38"/>
      <c r="RXF209" s="38"/>
      <c r="RXG209" s="38"/>
      <c r="RXH209" s="38"/>
      <c r="RXI209" s="38"/>
      <c r="RXJ209" s="38"/>
      <c r="RXK209" s="38"/>
      <c r="RXL209" s="38"/>
      <c r="RXM209" s="38"/>
      <c r="RXN209" s="38"/>
      <c r="RXO209" s="38"/>
      <c r="RXP209" s="38"/>
      <c r="RXQ209" s="38"/>
      <c r="RXR209" s="38"/>
      <c r="RXS209" s="38"/>
      <c r="RXT209" s="38"/>
      <c r="RXU209" s="38"/>
      <c r="RXV209" s="38"/>
      <c r="RXW209" s="38"/>
      <c r="RXX209" s="38"/>
      <c r="RXY209" s="38"/>
      <c r="RXZ209" s="38"/>
      <c r="RYA209" s="38"/>
      <c r="RYB209" s="38"/>
      <c r="RYC209" s="38"/>
      <c r="RYD209" s="38"/>
      <c r="RYE209" s="38"/>
      <c r="RYF209" s="38"/>
      <c r="RYG209" s="38"/>
      <c r="RYH209" s="38"/>
      <c r="RYI209" s="38"/>
      <c r="RYJ209" s="38"/>
      <c r="RYK209" s="38"/>
      <c r="RYL209" s="38"/>
      <c r="RYM209" s="38"/>
      <c r="RYN209" s="38"/>
      <c r="RYO209" s="38"/>
      <c r="RYP209" s="38"/>
      <c r="RYQ209" s="38"/>
      <c r="RYR209" s="38"/>
      <c r="RYS209" s="38"/>
      <c r="RYT209" s="38"/>
      <c r="RYU209" s="38"/>
      <c r="RYV209" s="38"/>
      <c r="RYW209" s="38"/>
      <c r="RYX209" s="38"/>
      <c r="RYY209" s="38"/>
      <c r="RYZ209" s="38"/>
      <c r="RZA209" s="38"/>
      <c r="RZB209" s="38"/>
      <c r="RZC209" s="38"/>
      <c r="RZD209" s="38"/>
      <c r="RZE209" s="38"/>
      <c r="RZF209" s="38"/>
      <c r="RZG209" s="38"/>
      <c r="RZH209" s="38"/>
      <c r="RZI209" s="38"/>
      <c r="RZJ209" s="38"/>
      <c r="RZK209" s="38"/>
      <c r="RZL209" s="38"/>
      <c r="RZM209" s="38"/>
      <c r="RZN209" s="38"/>
      <c r="RZO209" s="38"/>
      <c r="RZP209" s="38"/>
      <c r="RZQ209" s="38"/>
      <c r="RZR209" s="38"/>
      <c r="RZS209" s="38"/>
      <c r="RZT209" s="38"/>
      <c r="RZU209" s="38"/>
      <c r="RZV209" s="38"/>
      <c r="RZW209" s="38"/>
      <c r="RZX209" s="38"/>
      <c r="RZY209" s="38"/>
      <c r="RZZ209" s="38"/>
      <c r="SAA209" s="38"/>
      <c r="SAB209" s="38"/>
      <c r="SAC209" s="38"/>
      <c r="SAD209" s="38"/>
      <c r="SAE209" s="38"/>
      <c r="SAF209" s="38"/>
      <c r="SAG209" s="38"/>
      <c r="SAH209" s="38"/>
      <c r="SAI209" s="38"/>
      <c r="SAJ209" s="38"/>
      <c r="SAK209" s="38"/>
      <c r="SAL209" s="38"/>
      <c r="SAM209" s="38"/>
      <c r="SAN209" s="38"/>
      <c r="SAO209" s="38"/>
      <c r="SAP209" s="38"/>
      <c r="SAQ209" s="38"/>
      <c r="SAR209" s="38"/>
      <c r="SAS209" s="38"/>
      <c r="SAT209" s="38"/>
      <c r="SAU209" s="38"/>
      <c r="SAV209" s="38"/>
      <c r="SAW209" s="38"/>
      <c r="SAX209" s="38"/>
      <c r="SAY209" s="38"/>
      <c r="SAZ209" s="38"/>
      <c r="SBA209" s="38"/>
      <c r="SBB209" s="38"/>
      <c r="SBC209" s="38"/>
      <c r="SBD209" s="38"/>
      <c r="SBE209" s="38"/>
      <c r="SBF209" s="38"/>
      <c r="SBG209" s="38"/>
      <c r="SBH209" s="38"/>
      <c r="SBI209" s="38"/>
      <c r="SBJ209" s="38"/>
      <c r="SBK209" s="38"/>
      <c r="SBL209" s="38"/>
      <c r="SBM209" s="38"/>
      <c r="SBN209" s="38"/>
      <c r="SBO209" s="38"/>
      <c r="SBP209" s="38"/>
      <c r="SBQ209" s="38"/>
      <c r="SBR209" s="38"/>
      <c r="SBS209" s="38"/>
      <c r="SBT209" s="38"/>
      <c r="SBU209" s="38"/>
      <c r="SBV209" s="38"/>
      <c r="SBW209" s="38"/>
      <c r="SBX209" s="38"/>
      <c r="SBY209" s="38"/>
      <c r="SBZ209" s="38"/>
      <c r="SCA209" s="38"/>
      <c r="SCB209" s="38"/>
      <c r="SCC209" s="38"/>
      <c r="SCD209" s="38"/>
      <c r="SCE209" s="38"/>
      <c r="SCF209" s="38"/>
      <c r="SCG209" s="38"/>
      <c r="SCH209" s="38"/>
      <c r="SCI209" s="38"/>
      <c r="SCJ209" s="38"/>
      <c r="SCK209" s="38"/>
      <c r="SCL209" s="38"/>
      <c r="SCM209" s="38"/>
      <c r="SCN209" s="38"/>
      <c r="SCO209" s="38"/>
      <c r="SCP209" s="38"/>
      <c r="SCQ209" s="38"/>
      <c r="SCR209" s="38"/>
      <c r="SCS209" s="38"/>
      <c r="SCT209" s="38"/>
      <c r="SCU209" s="38"/>
      <c r="SCV209" s="38"/>
      <c r="SCW209" s="38"/>
      <c r="SCX209" s="38"/>
      <c r="SCY209" s="38"/>
      <c r="SCZ209" s="38"/>
      <c r="SDA209" s="38"/>
      <c r="SDB209" s="38"/>
      <c r="SDC209" s="38"/>
      <c r="SDD209" s="38"/>
      <c r="SDE209" s="38"/>
      <c r="SDF209" s="38"/>
      <c r="SDG209" s="38"/>
      <c r="SDH209" s="38"/>
      <c r="SDI209" s="38"/>
      <c r="SDJ209" s="38"/>
      <c r="SDK209" s="38"/>
      <c r="SDL209" s="38"/>
      <c r="SDM209" s="38"/>
      <c r="SDN209" s="38"/>
      <c r="SDO209" s="38"/>
      <c r="SDP209" s="38"/>
      <c r="SDQ209" s="38"/>
      <c r="SDR209" s="38"/>
      <c r="SDS209" s="38"/>
      <c r="SDT209" s="38"/>
      <c r="SDU209" s="38"/>
      <c r="SDV209" s="38"/>
      <c r="SDW209" s="38"/>
      <c r="SDX209" s="38"/>
      <c r="SDY209" s="38"/>
      <c r="SDZ209" s="38"/>
      <c r="SEA209" s="38"/>
      <c r="SEB209" s="38"/>
      <c r="SEC209" s="38"/>
      <c r="SED209" s="38"/>
      <c r="SEE209" s="38"/>
      <c r="SEF209" s="38"/>
      <c r="SEG209" s="38"/>
      <c r="SEH209" s="38"/>
      <c r="SEI209" s="38"/>
      <c r="SEJ209" s="38"/>
      <c r="SEK209" s="38"/>
      <c r="SEL209" s="38"/>
      <c r="SEM209" s="38"/>
      <c r="SEN209" s="38"/>
      <c r="SEO209" s="38"/>
      <c r="SEP209" s="38"/>
      <c r="SEQ209" s="38"/>
      <c r="SER209" s="38"/>
      <c r="SES209" s="38"/>
      <c r="SET209" s="38"/>
      <c r="SEU209" s="38"/>
      <c r="SEV209" s="38"/>
      <c r="SEW209" s="38"/>
      <c r="SEX209" s="38"/>
      <c r="SEY209" s="38"/>
      <c r="SEZ209" s="38"/>
      <c r="SFA209" s="38"/>
      <c r="SFB209" s="38"/>
      <c r="SFC209" s="38"/>
      <c r="SFD209" s="38"/>
      <c r="SFE209" s="38"/>
      <c r="SFF209" s="38"/>
      <c r="SFG209" s="38"/>
      <c r="SFH209" s="38"/>
      <c r="SFI209" s="38"/>
      <c r="SFJ209" s="38"/>
      <c r="SFK209" s="38"/>
      <c r="SFL209" s="38"/>
      <c r="SFM209" s="38"/>
      <c r="SFN209" s="38"/>
      <c r="SFO209" s="38"/>
      <c r="SFP209" s="38"/>
      <c r="SFQ209" s="38"/>
      <c r="SFR209" s="38"/>
      <c r="SFS209" s="38"/>
      <c r="SFT209" s="38"/>
      <c r="SFU209" s="38"/>
      <c r="SFV209" s="38"/>
      <c r="SFW209" s="38"/>
      <c r="SFX209" s="38"/>
      <c r="SFY209" s="38"/>
      <c r="SFZ209" s="38"/>
      <c r="SGA209" s="38"/>
      <c r="SGB209" s="38"/>
      <c r="SGC209" s="38"/>
      <c r="SGD209" s="38"/>
      <c r="SGE209" s="38"/>
      <c r="SGF209" s="38"/>
      <c r="SGG209" s="38"/>
      <c r="SGH209" s="38"/>
      <c r="SGI209" s="38"/>
      <c r="SGJ209" s="38"/>
      <c r="SGK209" s="38"/>
      <c r="SGL209" s="38"/>
      <c r="SGM209" s="38"/>
      <c r="SGN209" s="38"/>
      <c r="SGO209" s="38"/>
      <c r="SGP209" s="38"/>
      <c r="SGQ209" s="38"/>
      <c r="SGR209" s="38"/>
      <c r="SGS209" s="38"/>
      <c r="SGT209" s="38"/>
      <c r="SGU209" s="38"/>
      <c r="SGV209" s="38"/>
      <c r="SGW209" s="38"/>
      <c r="SGX209" s="38"/>
      <c r="SGY209" s="38"/>
      <c r="SGZ209" s="38"/>
      <c r="SHA209" s="38"/>
      <c r="SHB209" s="38"/>
      <c r="SHC209" s="38"/>
      <c r="SHD209" s="38"/>
      <c r="SHE209" s="38"/>
      <c r="SHF209" s="38"/>
      <c r="SHG209" s="38"/>
      <c r="SHH209" s="38"/>
      <c r="SHI209" s="38"/>
      <c r="SHJ209" s="38"/>
      <c r="SHK209" s="38"/>
      <c r="SHL209" s="38"/>
      <c r="SHM209" s="38"/>
      <c r="SHN209" s="38"/>
      <c r="SHO209" s="38"/>
      <c r="SHP209" s="38"/>
      <c r="SHQ209" s="38"/>
      <c r="SHR209" s="38"/>
      <c r="SHS209" s="38"/>
      <c r="SHT209" s="38"/>
      <c r="SHU209" s="38"/>
      <c r="SHV209" s="38"/>
      <c r="SHW209" s="38"/>
      <c r="SHX209" s="38"/>
      <c r="SHY209" s="38"/>
      <c r="SHZ209" s="38"/>
      <c r="SIA209" s="38"/>
      <c r="SIB209" s="38"/>
      <c r="SIC209" s="38"/>
      <c r="SID209" s="38"/>
      <c r="SIE209" s="38"/>
      <c r="SIF209" s="38"/>
      <c r="SIG209" s="38"/>
      <c r="SIH209" s="38"/>
      <c r="SII209" s="38"/>
      <c r="SIJ209" s="38"/>
      <c r="SIK209" s="38"/>
      <c r="SIL209" s="38"/>
      <c r="SIM209" s="38"/>
      <c r="SIN209" s="38"/>
      <c r="SIO209" s="38"/>
      <c r="SIP209" s="38"/>
      <c r="SIQ209" s="38"/>
      <c r="SIR209" s="38"/>
      <c r="SIS209" s="38"/>
      <c r="SIT209" s="38"/>
      <c r="SIU209" s="38"/>
      <c r="SIV209" s="38"/>
      <c r="SIW209" s="38"/>
      <c r="SIX209" s="38"/>
      <c r="SIY209" s="38"/>
      <c r="SIZ209" s="38"/>
      <c r="SJA209" s="38"/>
      <c r="SJB209" s="38"/>
      <c r="SJC209" s="38"/>
      <c r="SJD209" s="38"/>
      <c r="SJE209" s="38"/>
      <c r="SJF209" s="38"/>
      <c r="SJG209" s="38"/>
      <c r="SJH209" s="38"/>
      <c r="SJI209" s="38"/>
      <c r="SJJ209" s="38"/>
      <c r="SJK209" s="38"/>
      <c r="SJL209" s="38"/>
      <c r="SJM209" s="38"/>
      <c r="SJN209" s="38"/>
      <c r="SJO209" s="38"/>
      <c r="SJP209" s="38"/>
      <c r="SJQ209" s="38"/>
      <c r="SJR209" s="38"/>
      <c r="SJS209" s="38"/>
      <c r="SJT209" s="38"/>
      <c r="SJU209" s="38"/>
      <c r="SJV209" s="38"/>
      <c r="SJW209" s="38"/>
      <c r="SJX209" s="38"/>
      <c r="SJY209" s="38"/>
      <c r="SJZ209" s="38"/>
      <c r="SKA209" s="38"/>
      <c r="SKB209" s="38"/>
      <c r="SKC209" s="38"/>
      <c r="SKD209" s="38"/>
      <c r="SKE209" s="38"/>
      <c r="SKF209" s="38"/>
      <c r="SKG209" s="38"/>
      <c r="SKH209" s="38"/>
      <c r="SKI209" s="38"/>
      <c r="SKJ209" s="38"/>
      <c r="SKK209" s="38"/>
      <c r="SKL209" s="38"/>
      <c r="SKM209" s="38"/>
      <c r="SKN209" s="38"/>
      <c r="SKO209" s="38"/>
      <c r="SKP209" s="38"/>
      <c r="SKQ209" s="38"/>
      <c r="SKR209" s="38"/>
      <c r="SKS209" s="38"/>
      <c r="SKT209" s="38"/>
      <c r="SKU209" s="38"/>
      <c r="SKV209" s="38"/>
      <c r="SKW209" s="38"/>
      <c r="SKX209" s="38"/>
      <c r="SKY209" s="38"/>
      <c r="SKZ209" s="38"/>
      <c r="SLA209" s="38"/>
      <c r="SLB209" s="38"/>
      <c r="SLC209" s="38"/>
      <c r="SLD209" s="38"/>
      <c r="SLE209" s="38"/>
      <c r="SLF209" s="38"/>
      <c r="SLG209" s="38"/>
      <c r="SLH209" s="38"/>
      <c r="SLI209" s="38"/>
      <c r="SLJ209" s="38"/>
      <c r="SLK209" s="38"/>
      <c r="SLL209" s="38"/>
      <c r="SLM209" s="38"/>
      <c r="SLN209" s="38"/>
      <c r="SLO209" s="38"/>
      <c r="SLP209" s="38"/>
      <c r="SLQ209" s="38"/>
      <c r="SLR209" s="38"/>
      <c r="SLS209" s="38"/>
      <c r="SLT209" s="38"/>
      <c r="SLU209" s="38"/>
      <c r="SLV209" s="38"/>
      <c r="SLW209" s="38"/>
      <c r="SLX209" s="38"/>
      <c r="SLY209" s="38"/>
      <c r="SLZ209" s="38"/>
      <c r="SMA209" s="38"/>
      <c r="SMB209" s="38"/>
      <c r="SMC209" s="38"/>
      <c r="SMD209" s="38"/>
      <c r="SME209" s="38"/>
      <c r="SMF209" s="38"/>
      <c r="SMG209" s="38"/>
      <c r="SMH209" s="38"/>
      <c r="SMI209" s="38"/>
      <c r="SMJ209" s="38"/>
      <c r="SMK209" s="38"/>
      <c r="SML209" s="38"/>
      <c r="SMM209" s="38"/>
      <c r="SMN209" s="38"/>
      <c r="SMO209" s="38"/>
      <c r="SMP209" s="38"/>
      <c r="SMQ209" s="38"/>
      <c r="SMR209" s="38"/>
      <c r="SMS209" s="38"/>
      <c r="SMT209" s="38"/>
      <c r="SMU209" s="38"/>
      <c r="SMV209" s="38"/>
      <c r="SMW209" s="38"/>
      <c r="SMX209" s="38"/>
      <c r="SMY209" s="38"/>
      <c r="SMZ209" s="38"/>
      <c r="SNA209" s="38"/>
      <c r="SNB209" s="38"/>
      <c r="SNC209" s="38"/>
      <c r="SND209" s="38"/>
      <c r="SNE209" s="38"/>
      <c r="SNF209" s="38"/>
      <c r="SNG209" s="38"/>
      <c r="SNH209" s="38"/>
      <c r="SNI209" s="38"/>
      <c r="SNJ209" s="38"/>
      <c r="SNK209" s="38"/>
      <c r="SNL209" s="38"/>
      <c r="SNM209" s="38"/>
      <c r="SNN209" s="38"/>
      <c r="SNO209" s="38"/>
      <c r="SNP209" s="38"/>
      <c r="SNQ209" s="38"/>
      <c r="SNR209" s="38"/>
      <c r="SNS209" s="38"/>
      <c r="SNT209" s="38"/>
      <c r="SNU209" s="38"/>
      <c r="SNV209" s="38"/>
      <c r="SNW209" s="38"/>
      <c r="SNX209" s="38"/>
      <c r="SNY209" s="38"/>
      <c r="SNZ209" s="38"/>
      <c r="SOA209" s="38"/>
      <c r="SOB209" s="38"/>
      <c r="SOC209" s="38"/>
      <c r="SOD209" s="38"/>
      <c r="SOE209" s="38"/>
      <c r="SOF209" s="38"/>
      <c r="SOG209" s="38"/>
      <c r="SOH209" s="38"/>
      <c r="SOI209" s="38"/>
      <c r="SOJ209" s="38"/>
      <c r="SOK209" s="38"/>
      <c r="SOL209" s="38"/>
      <c r="SOM209" s="38"/>
      <c r="SON209" s="38"/>
      <c r="SOO209" s="38"/>
      <c r="SOP209" s="38"/>
      <c r="SOQ209" s="38"/>
      <c r="SOR209" s="38"/>
      <c r="SOS209" s="38"/>
      <c r="SOT209" s="38"/>
      <c r="SOU209" s="38"/>
      <c r="SOV209" s="38"/>
      <c r="SOW209" s="38"/>
      <c r="SOX209" s="38"/>
      <c r="SOY209" s="38"/>
      <c r="SOZ209" s="38"/>
      <c r="SPA209" s="38"/>
      <c r="SPB209" s="38"/>
      <c r="SPC209" s="38"/>
      <c r="SPD209" s="38"/>
      <c r="SPE209" s="38"/>
      <c r="SPF209" s="38"/>
      <c r="SPG209" s="38"/>
      <c r="SPH209" s="38"/>
      <c r="SPI209" s="38"/>
      <c r="SPJ209" s="38"/>
      <c r="SPK209" s="38"/>
      <c r="SPL209" s="38"/>
      <c r="SPM209" s="38"/>
      <c r="SPN209" s="38"/>
      <c r="SPO209" s="38"/>
      <c r="SPP209" s="38"/>
      <c r="SPQ209" s="38"/>
      <c r="SPR209" s="38"/>
      <c r="SPS209" s="38"/>
      <c r="SPT209" s="38"/>
      <c r="SPU209" s="38"/>
      <c r="SPV209" s="38"/>
      <c r="SPW209" s="38"/>
      <c r="SPX209" s="38"/>
      <c r="SPY209" s="38"/>
      <c r="SPZ209" s="38"/>
      <c r="SQA209" s="38"/>
      <c r="SQB209" s="38"/>
      <c r="SQC209" s="38"/>
      <c r="SQD209" s="38"/>
      <c r="SQE209" s="38"/>
      <c r="SQF209" s="38"/>
      <c r="SQG209" s="38"/>
      <c r="SQH209" s="38"/>
      <c r="SQI209" s="38"/>
      <c r="SQJ209" s="38"/>
      <c r="SQK209" s="38"/>
      <c r="SQL209" s="38"/>
      <c r="SQM209" s="38"/>
      <c r="SQN209" s="38"/>
      <c r="SQO209" s="38"/>
      <c r="SQP209" s="38"/>
      <c r="SQQ209" s="38"/>
      <c r="SQR209" s="38"/>
      <c r="SQS209" s="38"/>
      <c r="SQT209" s="38"/>
      <c r="SQU209" s="38"/>
      <c r="SQV209" s="38"/>
      <c r="SQW209" s="38"/>
      <c r="SQX209" s="38"/>
      <c r="SQY209" s="38"/>
      <c r="SQZ209" s="38"/>
      <c r="SRA209" s="38"/>
      <c r="SRB209" s="38"/>
      <c r="SRC209" s="38"/>
      <c r="SRD209" s="38"/>
      <c r="SRE209" s="38"/>
      <c r="SRF209" s="38"/>
      <c r="SRG209" s="38"/>
      <c r="SRH209" s="38"/>
      <c r="SRI209" s="38"/>
      <c r="SRJ209" s="38"/>
      <c r="SRK209" s="38"/>
      <c r="SRL209" s="38"/>
      <c r="SRM209" s="38"/>
      <c r="SRN209" s="38"/>
      <c r="SRO209" s="38"/>
      <c r="SRP209" s="38"/>
      <c r="SRQ209" s="38"/>
      <c r="SRR209" s="38"/>
      <c r="SRS209" s="38"/>
      <c r="SRT209" s="38"/>
      <c r="SRU209" s="38"/>
      <c r="SRV209" s="38"/>
      <c r="SRW209" s="38"/>
      <c r="SRX209" s="38"/>
      <c r="SRY209" s="38"/>
      <c r="SRZ209" s="38"/>
      <c r="SSA209" s="38"/>
      <c r="SSB209" s="38"/>
      <c r="SSC209" s="38"/>
      <c r="SSD209" s="38"/>
      <c r="SSE209" s="38"/>
      <c r="SSF209" s="38"/>
      <c r="SSG209" s="38"/>
      <c r="SSH209" s="38"/>
      <c r="SSI209" s="38"/>
      <c r="SSJ209" s="38"/>
      <c r="SSK209" s="38"/>
      <c r="SSL209" s="38"/>
      <c r="SSM209" s="38"/>
      <c r="SSN209" s="38"/>
      <c r="SSO209" s="38"/>
      <c r="SSP209" s="38"/>
      <c r="SSQ209" s="38"/>
      <c r="SSR209" s="38"/>
      <c r="SSS209" s="38"/>
      <c r="SST209" s="38"/>
      <c r="SSU209" s="38"/>
      <c r="SSV209" s="38"/>
      <c r="SSW209" s="38"/>
      <c r="SSX209" s="38"/>
      <c r="SSY209" s="38"/>
      <c r="SSZ209" s="38"/>
      <c r="STA209" s="38"/>
      <c r="STB209" s="38"/>
      <c r="STC209" s="38"/>
      <c r="STD209" s="38"/>
      <c r="STE209" s="38"/>
      <c r="STF209" s="38"/>
      <c r="STG209" s="38"/>
      <c r="STH209" s="38"/>
      <c r="STI209" s="38"/>
      <c r="STJ209" s="38"/>
      <c r="STK209" s="38"/>
      <c r="STL209" s="38"/>
      <c r="STM209" s="38"/>
      <c r="STN209" s="38"/>
      <c r="STO209" s="38"/>
      <c r="STP209" s="38"/>
      <c r="STQ209" s="38"/>
      <c r="STR209" s="38"/>
      <c r="STS209" s="38"/>
      <c r="STT209" s="38"/>
      <c r="STU209" s="38"/>
      <c r="STV209" s="38"/>
      <c r="STW209" s="38"/>
      <c r="STX209" s="38"/>
      <c r="STY209" s="38"/>
      <c r="STZ209" s="38"/>
      <c r="SUA209" s="38"/>
      <c r="SUB209" s="38"/>
      <c r="SUC209" s="38"/>
      <c r="SUD209" s="38"/>
      <c r="SUE209" s="38"/>
      <c r="SUF209" s="38"/>
      <c r="SUG209" s="38"/>
      <c r="SUH209" s="38"/>
      <c r="SUI209" s="38"/>
      <c r="SUJ209" s="38"/>
      <c r="SUK209" s="38"/>
      <c r="SUL209" s="38"/>
      <c r="SUM209" s="38"/>
      <c r="SUN209" s="38"/>
      <c r="SUO209" s="38"/>
      <c r="SUP209" s="38"/>
      <c r="SUQ209" s="38"/>
      <c r="SUR209" s="38"/>
      <c r="SUS209" s="38"/>
      <c r="SUT209" s="38"/>
      <c r="SUU209" s="38"/>
      <c r="SUV209" s="38"/>
      <c r="SUW209" s="38"/>
      <c r="SUX209" s="38"/>
      <c r="SUY209" s="38"/>
      <c r="SUZ209" s="38"/>
      <c r="SVA209" s="38"/>
      <c r="SVB209" s="38"/>
      <c r="SVC209" s="38"/>
      <c r="SVD209" s="38"/>
      <c r="SVE209" s="38"/>
      <c r="SVF209" s="38"/>
      <c r="SVG209" s="38"/>
      <c r="SVH209" s="38"/>
      <c r="SVI209" s="38"/>
      <c r="SVJ209" s="38"/>
      <c r="SVK209" s="38"/>
      <c r="SVL209" s="38"/>
      <c r="SVM209" s="38"/>
      <c r="SVN209" s="38"/>
      <c r="SVO209" s="38"/>
      <c r="SVP209" s="38"/>
      <c r="SVQ209" s="38"/>
      <c r="SVR209" s="38"/>
      <c r="SVS209" s="38"/>
      <c r="SVT209" s="38"/>
      <c r="SVU209" s="38"/>
      <c r="SVV209" s="38"/>
      <c r="SVW209" s="38"/>
      <c r="SVX209" s="38"/>
      <c r="SVY209" s="38"/>
      <c r="SVZ209" s="38"/>
      <c r="SWA209" s="38"/>
      <c r="SWB209" s="38"/>
      <c r="SWC209" s="38"/>
      <c r="SWD209" s="38"/>
      <c r="SWE209" s="38"/>
      <c r="SWF209" s="38"/>
      <c r="SWG209" s="38"/>
      <c r="SWH209" s="38"/>
      <c r="SWI209" s="38"/>
      <c r="SWJ209" s="38"/>
      <c r="SWK209" s="38"/>
      <c r="SWL209" s="38"/>
      <c r="SWM209" s="38"/>
      <c r="SWN209" s="38"/>
      <c r="SWO209" s="38"/>
      <c r="SWP209" s="38"/>
      <c r="SWQ209" s="38"/>
      <c r="SWR209" s="38"/>
      <c r="SWS209" s="38"/>
      <c r="SWT209" s="38"/>
      <c r="SWU209" s="38"/>
      <c r="SWV209" s="38"/>
      <c r="SWW209" s="38"/>
      <c r="SWX209" s="38"/>
      <c r="SWY209" s="38"/>
      <c r="SWZ209" s="38"/>
      <c r="SXA209" s="38"/>
      <c r="SXB209" s="38"/>
      <c r="SXC209" s="38"/>
      <c r="SXD209" s="38"/>
      <c r="SXE209" s="38"/>
      <c r="SXF209" s="38"/>
      <c r="SXG209" s="38"/>
      <c r="SXH209" s="38"/>
      <c r="SXI209" s="38"/>
      <c r="SXJ209" s="38"/>
      <c r="SXK209" s="38"/>
      <c r="SXL209" s="38"/>
      <c r="SXM209" s="38"/>
      <c r="SXN209" s="38"/>
      <c r="SXO209" s="38"/>
      <c r="SXP209" s="38"/>
      <c r="SXQ209" s="38"/>
      <c r="SXR209" s="38"/>
      <c r="SXS209" s="38"/>
      <c r="SXT209" s="38"/>
      <c r="SXU209" s="38"/>
      <c r="SXV209" s="38"/>
      <c r="SXW209" s="38"/>
      <c r="SXX209" s="38"/>
      <c r="SXY209" s="38"/>
      <c r="SXZ209" s="38"/>
      <c r="SYA209" s="38"/>
      <c r="SYB209" s="38"/>
      <c r="SYC209" s="38"/>
      <c r="SYD209" s="38"/>
      <c r="SYE209" s="38"/>
      <c r="SYF209" s="38"/>
      <c r="SYG209" s="38"/>
      <c r="SYH209" s="38"/>
      <c r="SYI209" s="38"/>
      <c r="SYJ209" s="38"/>
      <c r="SYK209" s="38"/>
      <c r="SYL209" s="38"/>
      <c r="SYM209" s="38"/>
      <c r="SYN209" s="38"/>
      <c r="SYO209" s="38"/>
      <c r="SYP209" s="38"/>
      <c r="SYQ209" s="38"/>
      <c r="SYR209" s="38"/>
      <c r="SYS209" s="38"/>
      <c r="SYT209" s="38"/>
      <c r="SYU209" s="38"/>
      <c r="SYV209" s="38"/>
      <c r="SYW209" s="38"/>
      <c r="SYX209" s="38"/>
      <c r="SYY209" s="38"/>
      <c r="SYZ209" s="38"/>
      <c r="SZA209" s="38"/>
      <c r="SZB209" s="38"/>
      <c r="SZC209" s="38"/>
      <c r="SZD209" s="38"/>
      <c r="SZE209" s="38"/>
      <c r="SZF209" s="38"/>
      <c r="SZG209" s="38"/>
      <c r="SZH209" s="38"/>
      <c r="SZI209" s="38"/>
      <c r="SZJ209" s="38"/>
      <c r="SZK209" s="38"/>
      <c r="SZL209" s="38"/>
      <c r="SZM209" s="38"/>
      <c r="SZN209" s="38"/>
      <c r="SZO209" s="38"/>
      <c r="SZP209" s="38"/>
      <c r="SZQ209" s="38"/>
      <c r="SZR209" s="38"/>
      <c r="SZS209" s="38"/>
      <c r="SZT209" s="38"/>
      <c r="SZU209" s="38"/>
      <c r="SZV209" s="38"/>
      <c r="SZW209" s="38"/>
      <c r="SZX209" s="38"/>
      <c r="SZY209" s="38"/>
      <c r="SZZ209" s="38"/>
      <c r="TAA209" s="38"/>
      <c r="TAB209" s="38"/>
      <c r="TAC209" s="38"/>
      <c r="TAD209" s="38"/>
      <c r="TAE209" s="38"/>
      <c r="TAF209" s="38"/>
      <c r="TAG209" s="38"/>
      <c r="TAH209" s="38"/>
      <c r="TAI209" s="38"/>
      <c r="TAJ209" s="38"/>
      <c r="TAK209" s="38"/>
      <c r="TAL209" s="38"/>
      <c r="TAM209" s="38"/>
      <c r="TAN209" s="38"/>
      <c r="TAO209" s="38"/>
      <c r="TAP209" s="38"/>
      <c r="TAQ209" s="38"/>
      <c r="TAR209" s="38"/>
      <c r="TAS209" s="38"/>
      <c r="TAT209" s="38"/>
      <c r="TAU209" s="38"/>
      <c r="TAV209" s="38"/>
      <c r="TAW209" s="38"/>
      <c r="TAX209" s="38"/>
      <c r="TAY209" s="38"/>
      <c r="TAZ209" s="38"/>
      <c r="TBA209" s="38"/>
      <c r="TBB209" s="38"/>
      <c r="TBC209" s="38"/>
      <c r="TBD209" s="38"/>
      <c r="TBE209" s="38"/>
      <c r="TBF209" s="38"/>
      <c r="TBG209" s="38"/>
      <c r="TBH209" s="38"/>
      <c r="TBI209" s="38"/>
      <c r="TBJ209" s="38"/>
      <c r="TBK209" s="38"/>
      <c r="TBL209" s="38"/>
      <c r="TBM209" s="38"/>
      <c r="TBN209" s="38"/>
      <c r="TBO209" s="38"/>
      <c r="TBP209" s="38"/>
      <c r="TBQ209" s="38"/>
      <c r="TBR209" s="38"/>
      <c r="TBS209" s="38"/>
      <c r="TBT209" s="38"/>
      <c r="TBU209" s="38"/>
      <c r="TBV209" s="38"/>
      <c r="TBW209" s="38"/>
      <c r="TBX209" s="38"/>
      <c r="TBY209" s="38"/>
      <c r="TBZ209" s="38"/>
      <c r="TCA209" s="38"/>
      <c r="TCB209" s="38"/>
      <c r="TCC209" s="38"/>
      <c r="TCD209" s="38"/>
      <c r="TCE209" s="38"/>
      <c r="TCF209" s="38"/>
      <c r="TCG209" s="38"/>
      <c r="TCH209" s="38"/>
      <c r="TCI209" s="38"/>
      <c r="TCJ209" s="38"/>
      <c r="TCK209" s="38"/>
      <c r="TCL209" s="38"/>
      <c r="TCM209" s="38"/>
      <c r="TCN209" s="38"/>
      <c r="TCO209" s="38"/>
      <c r="TCP209" s="38"/>
      <c r="TCQ209" s="38"/>
      <c r="TCR209" s="38"/>
      <c r="TCS209" s="38"/>
      <c r="TCT209" s="38"/>
      <c r="TCU209" s="38"/>
      <c r="TCV209" s="38"/>
      <c r="TCW209" s="38"/>
      <c r="TCX209" s="38"/>
      <c r="TCY209" s="38"/>
      <c r="TCZ209" s="38"/>
      <c r="TDA209" s="38"/>
      <c r="TDB209" s="38"/>
      <c r="TDC209" s="38"/>
      <c r="TDD209" s="38"/>
      <c r="TDE209" s="38"/>
      <c r="TDF209" s="38"/>
      <c r="TDG209" s="38"/>
      <c r="TDH209" s="38"/>
      <c r="TDI209" s="38"/>
      <c r="TDJ209" s="38"/>
      <c r="TDK209" s="38"/>
      <c r="TDL209" s="38"/>
      <c r="TDM209" s="38"/>
      <c r="TDN209" s="38"/>
      <c r="TDO209" s="38"/>
      <c r="TDP209" s="38"/>
      <c r="TDQ209" s="38"/>
      <c r="TDR209" s="38"/>
      <c r="TDS209" s="38"/>
      <c r="TDT209" s="38"/>
      <c r="TDU209" s="38"/>
      <c r="TDV209" s="38"/>
      <c r="TDW209" s="38"/>
      <c r="TDX209" s="38"/>
      <c r="TDY209" s="38"/>
      <c r="TDZ209" s="38"/>
      <c r="TEA209" s="38"/>
      <c r="TEB209" s="38"/>
      <c r="TEC209" s="38"/>
      <c r="TED209" s="38"/>
      <c r="TEE209" s="38"/>
      <c r="TEF209" s="38"/>
      <c r="TEG209" s="38"/>
      <c r="TEH209" s="38"/>
      <c r="TEI209" s="38"/>
      <c r="TEJ209" s="38"/>
      <c r="TEK209" s="38"/>
      <c r="TEL209" s="38"/>
      <c r="TEM209" s="38"/>
      <c r="TEN209" s="38"/>
      <c r="TEO209" s="38"/>
      <c r="TEP209" s="38"/>
      <c r="TEQ209" s="38"/>
      <c r="TER209" s="38"/>
      <c r="TES209" s="38"/>
      <c r="TET209" s="38"/>
      <c r="TEU209" s="38"/>
      <c r="TEV209" s="38"/>
      <c r="TEW209" s="38"/>
      <c r="TEX209" s="38"/>
      <c r="TEY209" s="38"/>
      <c r="TEZ209" s="38"/>
      <c r="TFA209" s="38"/>
      <c r="TFB209" s="38"/>
      <c r="TFC209" s="38"/>
      <c r="TFD209" s="38"/>
      <c r="TFE209" s="38"/>
      <c r="TFF209" s="38"/>
      <c r="TFG209" s="38"/>
      <c r="TFH209" s="38"/>
      <c r="TFI209" s="38"/>
      <c r="TFJ209" s="38"/>
      <c r="TFK209" s="38"/>
      <c r="TFL209" s="38"/>
      <c r="TFM209" s="38"/>
      <c r="TFN209" s="38"/>
      <c r="TFO209" s="38"/>
      <c r="TFP209" s="38"/>
      <c r="TFQ209" s="38"/>
      <c r="TFR209" s="38"/>
      <c r="TFS209" s="38"/>
      <c r="TFT209" s="38"/>
      <c r="TFU209" s="38"/>
      <c r="TFV209" s="38"/>
      <c r="TFW209" s="38"/>
      <c r="TFX209" s="38"/>
      <c r="TFY209" s="38"/>
      <c r="TFZ209" s="38"/>
      <c r="TGA209" s="38"/>
      <c r="TGB209" s="38"/>
      <c r="TGC209" s="38"/>
      <c r="TGD209" s="38"/>
      <c r="TGE209" s="38"/>
      <c r="TGF209" s="38"/>
      <c r="TGG209" s="38"/>
      <c r="TGH209" s="38"/>
      <c r="TGI209" s="38"/>
      <c r="TGJ209" s="38"/>
      <c r="TGK209" s="38"/>
      <c r="TGL209" s="38"/>
      <c r="TGM209" s="38"/>
      <c r="TGN209" s="38"/>
      <c r="TGO209" s="38"/>
      <c r="TGP209" s="38"/>
      <c r="TGQ209" s="38"/>
      <c r="TGR209" s="38"/>
      <c r="TGS209" s="38"/>
      <c r="TGT209" s="38"/>
      <c r="TGU209" s="38"/>
      <c r="TGV209" s="38"/>
      <c r="TGW209" s="38"/>
      <c r="TGX209" s="38"/>
      <c r="TGY209" s="38"/>
      <c r="TGZ209" s="38"/>
      <c r="THA209" s="38"/>
      <c r="THB209" s="38"/>
      <c r="THC209" s="38"/>
      <c r="THD209" s="38"/>
      <c r="THE209" s="38"/>
      <c r="THF209" s="38"/>
      <c r="THG209" s="38"/>
      <c r="THH209" s="38"/>
      <c r="THI209" s="38"/>
      <c r="THJ209" s="38"/>
      <c r="THK209" s="38"/>
      <c r="THL209" s="38"/>
      <c r="THM209" s="38"/>
      <c r="THN209" s="38"/>
      <c r="THO209" s="38"/>
      <c r="THP209" s="38"/>
      <c r="THQ209" s="38"/>
      <c r="THR209" s="38"/>
      <c r="THS209" s="38"/>
      <c r="THT209" s="38"/>
      <c r="THU209" s="38"/>
      <c r="THV209" s="38"/>
      <c r="THW209" s="38"/>
      <c r="THX209" s="38"/>
      <c r="THY209" s="38"/>
      <c r="THZ209" s="38"/>
      <c r="TIA209" s="38"/>
      <c r="TIB209" s="38"/>
      <c r="TIC209" s="38"/>
      <c r="TID209" s="38"/>
      <c r="TIE209" s="38"/>
      <c r="TIF209" s="38"/>
      <c r="TIG209" s="38"/>
      <c r="TIH209" s="38"/>
      <c r="TII209" s="38"/>
      <c r="TIJ209" s="38"/>
      <c r="TIK209" s="38"/>
      <c r="TIL209" s="38"/>
      <c r="TIM209" s="38"/>
      <c r="TIN209" s="38"/>
      <c r="TIO209" s="38"/>
      <c r="TIP209" s="38"/>
      <c r="TIQ209" s="38"/>
      <c r="TIR209" s="38"/>
      <c r="TIS209" s="38"/>
      <c r="TIT209" s="38"/>
      <c r="TIU209" s="38"/>
      <c r="TIV209" s="38"/>
      <c r="TIW209" s="38"/>
      <c r="TIX209" s="38"/>
      <c r="TIY209" s="38"/>
      <c r="TIZ209" s="38"/>
      <c r="TJA209" s="38"/>
      <c r="TJB209" s="38"/>
      <c r="TJC209" s="38"/>
      <c r="TJD209" s="38"/>
      <c r="TJE209" s="38"/>
      <c r="TJF209" s="38"/>
      <c r="TJG209" s="38"/>
      <c r="TJH209" s="38"/>
      <c r="TJI209" s="38"/>
      <c r="TJJ209" s="38"/>
      <c r="TJK209" s="38"/>
      <c r="TJL209" s="38"/>
      <c r="TJM209" s="38"/>
      <c r="TJN209" s="38"/>
      <c r="TJO209" s="38"/>
      <c r="TJP209" s="38"/>
      <c r="TJQ209" s="38"/>
      <c r="TJR209" s="38"/>
      <c r="TJS209" s="38"/>
      <c r="TJT209" s="38"/>
      <c r="TJU209" s="38"/>
      <c r="TJV209" s="38"/>
      <c r="TJW209" s="38"/>
      <c r="TJX209" s="38"/>
      <c r="TJY209" s="38"/>
      <c r="TJZ209" s="38"/>
      <c r="TKA209" s="38"/>
      <c r="TKB209" s="38"/>
      <c r="TKC209" s="38"/>
      <c r="TKD209" s="38"/>
      <c r="TKE209" s="38"/>
      <c r="TKF209" s="38"/>
      <c r="TKG209" s="38"/>
      <c r="TKH209" s="38"/>
      <c r="TKI209" s="38"/>
      <c r="TKJ209" s="38"/>
      <c r="TKK209" s="38"/>
      <c r="TKL209" s="38"/>
      <c r="TKM209" s="38"/>
      <c r="TKN209" s="38"/>
      <c r="TKO209" s="38"/>
      <c r="TKP209" s="38"/>
      <c r="TKQ209" s="38"/>
      <c r="TKR209" s="38"/>
      <c r="TKS209" s="38"/>
      <c r="TKT209" s="38"/>
      <c r="TKU209" s="38"/>
      <c r="TKV209" s="38"/>
      <c r="TKW209" s="38"/>
      <c r="TKX209" s="38"/>
      <c r="TKY209" s="38"/>
      <c r="TKZ209" s="38"/>
      <c r="TLA209" s="38"/>
      <c r="TLB209" s="38"/>
      <c r="TLC209" s="38"/>
      <c r="TLD209" s="38"/>
      <c r="TLE209" s="38"/>
      <c r="TLF209" s="38"/>
      <c r="TLG209" s="38"/>
      <c r="TLH209" s="38"/>
      <c r="TLI209" s="38"/>
      <c r="TLJ209" s="38"/>
      <c r="TLK209" s="38"/>
      <c r="TLL209" s="38"/>
      <c r="TLM209" s="38"/>
      <c r="TLN209" s="38"/>
      <c r="TLO209" s="38"/>
      <c r="TLP209" s="38"/>
      <c r="TLQ209" s="38"/>
      <c r="TLR209" s="38"/>
      <c r="TLS209" s="38"/>
      <c r="TLT209" s="38"/>
      <c r="TLU209" s="38"/>
      <c r="TLV209" s="38"/>
      <c r="TLW209" s="38"/>
      <c r="TLX209" s="38"/>
      <c r="TLY209" s="38"/>
      <c r="TLZ209" s="38"/>
      <c r="TMA209" s="38"/>
      <c r="TMB209" s="38"/>
      <c r="TMC209" s="38"/>
      <c r="TMD209" s="38"/>
      <c r="TME209" s="38"/>
      <c r="TMF209" s="38"/>
      <c r="TMG209" s="38"/>
      <c r="TMH209" s="38"/>
      <c r="TMI209" s="38"/>
      <c r="TMJ209" s="38"/>
      <c r="TMK209" s="38"/>
      <c r="TML209" s="38"/>
      <c r="TMM209" s="38"/>
      <c r="TMN209" s="38"/>
      <c r="TMO209" s="38"/>
      <c r="TMP209" s="38"/>
      <c r="TMQ209" s="38"/>
      <c r="TMR209" s="38"/>
      <c r="TMS209" s="38"/>
      <c r="TMT209" s="38"/>
      <c r="TMU209" s="38"/>
      <c r="TMV209" s="38"/>
      <c r="TMW209" s="38"/>
      <c r="TMX209" s="38"/>
      <c r="TMY209" s="38"/>
      <c r="TMZ209" s="38"/>
      <c r="TNA209" s="38"/>
      <c r="TNB209" s="38"/>
      <c r="TNC209" s="38"/>
      <c r="TND209" s="38"/>
      <c r="TNE209" s="38"/>
      <c r="TNF209" s="38"/>
      <c r="TNG209" s="38"/>
      <c r="TNH209" s="38"/>
      <c r="TNI209" s="38"/>
      <c r="TNJ209" s="38"/>
      <c r="TNK209" s="38"/>
      <c r="TNL209" s="38"/>
      <c r="TNM209" s="38"/>
      <c r="TNN209" s="38"/>
      <c r="TNO209" s="38"/>
      <c r="TNP209" s="38"/>
      <c r="TNQ209" s="38"/>
      <c r="TNR209" s="38"/>
      <c r="TNS209" s="38"/>
      <c r="TNT209" s="38"/>
      <c r="TNU209" s="38"/>
      <c r="TNV209" s="38"/>
      <c r="TNW209" s="38"/>
      <c r="TNX209" s="38"/>
      <c r="TNY209" s="38"/>
      <c r="TNZ209" s="38"/>
      <c r="TOA209" s="38"/>
      <c r="TOB209" s="38"/>
      <c r="TOC209" s="38"/>
      <c r="TOD209" s="38"/>
      <c r="TOE209" s="38"/>
      <c r="TOF209" s="38"/>
      <c r="TOG209" s="38"/>
      <c r="TOH209" s="38"/>
      <c r="TOI209" s="38"/>
      <c r="TOJ209" s="38"/>
      <c r="TOK209" s="38"/>
      <c r="TOL209" s="38"/>
      <c r="TOM209" s="38"/>
      <c r="TON209" s="38"/>
      <c r="TOO209" s="38"/>
      <c r="TOP209" s="38"/>
      <c r="TOQ209" s="38"/>
      <c r="TOR209" s="38"/>
      <c r="TOS209" s="38"/>
      <c r="TOT209" s="38"/>
      <c r="TOU209" s="38"/>
      <c r="TOV209" s="38"/>
      <c r="TOW209" s="38"/>
      <c r="TOX209" s="38"/>
      <c r="TOY209" s="38"/>
      <c r="TOZ209" s="38"/>
      <c r="TPA209" s="38"/>
      <c r="TPB209" s="38"/>
      <c r="TPC209" s="38"/>
      <c r="TPD209" s="38"/>
      <c r="TPE209" s="38"/>
      <c r="TPF209" s="38"/>
      <c r="TPG209" s="38"/>
      <c r="TPH209" s="38"/>
      <c r="TPI209" s="38"/>
      <c r="TPJ209" s="38"/>
      <c r="TPK209" s="38"/>
      <c r="TPL209" s="38"/>
      <c r="TPM209" s="38"/>
      <c r="TPN209" s="38"/>
      <c r="TPO209" s="38"/>
      <c r="TPP209" s="38"/>
      <c r="TPQ209" s="38"/>
      <c r="TPR209" s="38"/>
      <c r="TPS209" s="38"/>
      <c r="TPT209" s="38"/>
      <c r="TPU209" s="38"/>
      <c r="TPV209" s="38"/>
      <c r="TPW209" s="38"/>
      <c r="TPX209" s="38"/>
      <c r="TPY209" s="38"/>
      <c r="TPZ209" s="38"/>
      <c r="TQA209" s="38"/>
      <c r="TQB209" s="38"/>
      <c r="TQC209" s="38"/>
      <c r="TQD209" s="38"/>
      <c r="TQE209" s="38"/>
      <c r="TQF209" s="38"/>
      <c r="TQG209" s="38"/>
      <c r="TQH209" s="38"/>
      <c r="TQI209" s="38"/>
      <c r="TQJ209" s="38"/>
      <c r="TQK209" s="38"/>
      <c r="TQL209" s="38"/>
      <c r="TQM209" s="38"/>
      <c r="TQN209" s="38"/>
      <c r="TQO209" s="38"/>
      <c r="TQP209" s="38"/>
      <c r="TQQ209" s="38"/>
      <c r="TQR209" s="38"/>
      <c r="TQS209" s="38"/>
      <c r="TQT209" s="38"/>
      <c r="TQU209" s="38"/>
      <c r="TQV209" s="38"/>
      <c r="TQW209" s="38"/>
      <c r="TQX209" s="38"/>
      <c r="TQY209" s="38"/>
      <c r="TQZ209" s="38"/>
      <c r="TRA209" s="38"/>
      <c r="TRB209" s="38"/>
      <c r="TRC209" s="38"/>
      <c r="TRD209" s="38"/>
      <c r="TRE209" s="38"/>
      <c r="TRF209" s="38"/>
      <c r="TRG209" s="38"/>
      <c r="TRH209" s="38"/>
      <c r="TRI209" s="38"/>
      <c r="TRJ209" s="38"/>
      <c r="TRK209" s="38"/>
      <c r="TRL209" s="38"/>
      <c r="TRM209" s="38"/>
      <c r="TRN209" s="38"/>
      <c r="TRO209" s="38"/>
      <c r="TRP209" s="38"/>
      <c r="TRQ209" s="38"/>
      <c r="TRR209" s="38"/>
      <c r="TRS209" s="38"/>
      <c r="TRT209" s="38"/>
      <c r="TRU209" s="38"/>
      <c r="TRV209" s="38"/>
      <c r="TRW209" s="38"/>
      <c r="TRX209" s="38"/>
      <c r="TRY209" s="38"/>
      <c r="TRZ209" s="38"/>
      <c r="TSA209" s="38"/>
      <c r="TSB209" s="38"/>
      <c r="TSC209" s="38"/>
      <c r="TSD209" s="38"/>
      <c r="TSE209" s="38"/>
      <c r="TSF209" s="38"/>
      <c r="TSG209" s="38"/>
      <c r="TSH209" s="38"/>
      <c r="TSI209" s="38"/>
      <c r="TSJ209" s="38"/>
      <c r="TSK209" s="38"/>
      <c r="TSL209" s="38"/>
      <c r="TSM209" s="38"/>
      <c r="TSN209" s="38"/>
      <c r="TSO209" s="38"/>
      <c r="TSP209" s="38"/>
      <c r="TSQ209" s="38"/>
      <c r="TSR209" s="38"/>
      <c r="TSS209" s="38"/>
      <c r="TST209" s="38"/>
      <c r="TSU209" s="38"/>
      <c r="TSV209" s="38"/>
      <c r="TSW209" s="38"/>
      <c r="TSX209" s="38"/>
      <c r="TSY209" s="38"/>
      <c r="TSZ209" s="38"/>
      <c r="TTA209" s="38"/>
      <c r="TTB209" s="38"/>
      <c r="TTC209" s="38"/>
      <c r="TTD209" s="38"/>
      <c r="TTE209" s="38"/>
      <c r="TTF209" s="38"/>
      <c r="TTG209" s="38"/>
      <c r="TTH209" s="38"/>
      <c r="TTI209" s="38"/>
      <c r="TTJ209" s="38"/>
      <c r="TTK209" s="38"/>
      <c r="TTL209" s="38"/>
      <c r="TTM209" s="38"/>
      <c r="TTN209" s="38"/>
      <c r="TTO209" s="38"/>
      <c r="TTP209" s="38"/>
      <c r="TTQ209" s="38"/>
      <c r="TTR209" s="38"/>
      <c r="TTS209" s="38"/>
      <c r="TTT209" s="38"/>
      <c r="TTU209" s="38"/>
      <c r="TTV209" s="38"/>
      <c r="TTW209" s="38"/>
      <c r="TTX209" s="38"/>
      <c r="TTY209" s="38"/>
      <c r="TTZ209" s="38"/>
      <c r="TUA209" s="38"/>
      <c r="TUB209" s="38"/>
      <c r="TUC209" s="38"/>
      <c r="TUD209" s="38"/>
      <c r="TUE209" s="38"/>
      <c r="TUF209" s="38"/>
      <c r="TUG209" s="38"/>
      <c r="TUH209" s="38"/>
      <c r="TUI209" s="38"/>
      <c r="TUJ209" s="38"/>
      <c r="TUK209" s="38"/>
      <c r="TUL209" s="38"/>
      <c r="TUM209" s="38"/>
      <c r="TUN209" s="38"/>
      <c r="TUO209" s="38"/>
      <c r="TUP209" s="38"/>
      <c r="TUQ209" s="38"/>
      <c r="TUR209" s="38"/>
      <c r="TUS209" s="38"/>
      <c r="TUT209" s="38"/>
      <c r="TUU209" s="38"/>
      <c r="TUV209" s="38"/>
      <c r="TUW209" s="38"/>
      <c r="TUX209" s="38"/>
      <c r="TUY209" s="38"/>
      <c r="TUZ209" s="38"/>
      <c r="TVA209" s="38"/>
      <c r="TVB209" s="38"/>
      <c r="TVC209" s="38"/>
      <c r="TVD209" s="38"/>
      <c r="TVE209" s="38"/>
      <c r="TVF209" s="38"/>
      <c r="TVG209" s="38"/>
      <c r="TVH209" s="38"/>
      <c r="TVI209" s="38"/>
      <c r="TVJ209" s="38"/>
      <c r="TVK209" s="38"/>
      <c r="TVL209" s="38"/>
      <c r="TVM209" s="38"/>
      <c r="TVN209" s="38"/>
      <c r="TVO209" s="38"/>
      <c r="TVP209" s="38"/>
      <c r="TVQ209" s="38"/>
      <c r="TVR209" s="38"/>
      <c r="TVS209" s="38"/>
      <c r="TVT209" s="38"/>
      <c r="TVU209" s="38"/>
      <c r="TVV209" s="38"/>
      <c r="TVW209" s="38"/>
      <c r="TVX209" s="38"/>
      <c r="TVY209" s="38"/>
      <c r="TVZ209" s="38"/>
      <c r="TWA209" s="38"/>
      <c r="TWB209" s="38"/>
      <c r="TWC209" s="38"/>
      <c r="TWD209" s="38"/>
      <c r="TWE209" s="38"/>
      <c r="TWF209" s="38"/>
      <c r="TWG209" s="38"/>
      <c r="TWH209" s="38"/>
      <c r="TWI209" s="38"/>
      <c r="TWJ209" s="38"/>
      <c r="TWK209" s="38"/>
      <c r="TWL209" s="38"/>
      <c r="TWM209" s="38"/>
      <c r="TWN209" s="38"/>
      <c r="TWO209" s="38"/>
      <c r="TWP209" s="38"/>
      <c r="TWQ209" s="38"/>
      <c r="TWR209" s="38"/>
      <c r="TWS209" s="38"/>
      <c r="TWT209" s="38"/>
      <c r="TWU209" s="38"/>
      <c r="TWV209" s="38"/>
      <c r="TWW209" s="38"/>
      <c r="TWX209" s="38"/>
      <c r="TWY209" s="38"/>
      <c r="TWZ209" s="38"/>
      <c r="TXA209" s="38"/>
      <c r="TXB209" s="38"/>
      <c r="TXC209" s="38"/>
      <c r="TXD209" s="38"/>
      <c r="TXE209" s="38"/>
      <c r="TXF209" s="38"/>
      <c r="TXG209" s="38"/>
      <c r="TXH209" s="38"/>
      <c r="TXI209" s="38"/>
      <c r="TXJ209" s="38"/>
      <c r="TXK209" s="38"/>
      <c r="TXL209" s="38"/>
      <c r="TXM209" s="38"/>
      <c r="TXN209" s="38"/>
      <c r="TXO209" s="38"/>
      <c r="TXP209" s="38"/>
      <c r="TXQ209" s="38"/>
      <c r="TXR209" s="38"/>
      <c r="TXS209" s="38"/>
      <c r="TXT209" s="38"/>
      <c r="TXU209" s="38"/>
      <c r="TXV209" s="38"/>
      <c r="TXW209" s="38"/>
      <c r="TXX209" s="38"/>
      <c r="TXY209" s="38"/>
      <c r="TXZ209" s="38"/>
      <c r="TYA209" s="38"/>
      <c r="TYB209" s="38"/>
      <c r="TYC209" s="38"/>
      <c r="TYD209" s="38"/>
      <c r="TYE209" s="38"/>
      <c r="TYF209" s="38"/>
      <c r="TYG209" s="38"/>
      <c r="TYH209" s="38"/>
      <c r="TYI209" s="38"/>
      <c r="TYJ209" s="38"/>
      <c r="TYK209" s="38"/>
      <c r="TYL209" s="38"/>
      <c r="TYM209" s="38"/>
      <c r="TYN209" s="38"/>
      <c r="TYO209" s="38"/>
      <c r="TYP209" s="38"/>
      <c r="TYQ209" s="38"/>
      <c r="TYR209" s="38"/>
      <c r="TYS209" s="38"/>
      <c r="TYT209" s="38"/>
      <c r="TYU209" s="38"/>
      <c r="TYV209" s="38"/>
      <c r="TYW209" s="38"/>
      <c r="TYX209" s="38"/>
      <c r="TYY209" s="38"/>
      <c r="TYZ209" s="38"/>
      <c r="TZA209" s="38"/>
      <c r="TZB209" s="38"/>
      <c r="TZC209" s="38"/>
      <c r="TZD209" s="38"/>
      <c r="TZE209" s="38"/>
      <c r="TZF209" s="38"/>
      <c r="TZG209" s="38"/>
      <c r="TZH209" s="38"/>
      <c r="TZI209" s="38"/>
      <c r="TZJ209" s="38"/>
      <c r="TZK209" s="38"/>
      <c r="TZL209" s="38"/>
      <c r="TZM209" s="38"/>
      <c r="TZN209" s="38"/>
      <c r="TZO209" s="38"/>
      <c r="TZP209" s="38"/>
      <c r="TZQ209" s="38"/>
      <c r="TZR209" s="38"/>
      <c r="TZS209" s="38"/>
      <c r="TZT209" s="38"/>
      <c r="TZU209" s="38"/>
      <c r="TZV209" s="38"/>
      <c r="TZW209" s="38"/>
      <c r="TZX209" s="38"/>
      <c r="TZY209" s="38"/>
      <c r="TZZ209" s="38"/>
      <c r="UAA209" s="38"/>
      <c r="UAB209" s="38"/>
      <c r="UAC209" s="38"/>
      <c r="UAD209" s="38"/>
      <c r="UAE209" s="38"/>
      <c r="UAF209" s="38"/>
      <c r="UAG209" s="38"/>
      <c r="UAH209" s="38"/>
      <c r="UAI209" s="38"/>
      <c r="UAJ209" s="38"/>
      <c r="UAK209" s="38"/>
      <c r="UAL209" s="38"/>
      <c r="UAM209" s="38"/>
      <c r="UAN209" s="38"/>
      <c r="UAO209" s="38"/>
      <c r="UAP209" s="38"/>
      <c r="UAQ209" s="38"/>
      <c r="UAR209" s="38"/>
      <c r="UAS209" s="38"/>
      <c r="UAT209" s="38"/>
      <c r="UAU209" s="38"/>
      <c r="UAV209" s="38"/>
      <c r="UAW209" s="38"/>
      <c r="UAX209" s="38"/>
      <c r="UAY209" s="38"/>
      <c r="UAZ209" s="38"/>
      <c r="UBA209" s="38"/>
      <c r="UBB209" s="38"/>
      <c r="UBC209" s="38"/>
      <c r="UBD209" s="38"/>
      <c r="UBE209" s="38"/>
      <c r="UBF209" s="38"/>
      <c r="UBG209" s="38"/>
      <c r="UBH209" s="38"/>
      <c r="UBI209" s="38"/>
      <c r="UBJ209" s="38"/>
      <c r="UBK209" s="38"/>
      <c r="UBL209" s="38"/>
      <c r="UBM209" s="38"/>
      <c r="UBN209" s="38"/>
      <c r="UBO209" s="38"/>
      <c r="UBP209" s="38"/>
      <c r="UBQ209" s="38"/>
      <c r="UBR209" s="38"/>
      <c r="UBS209" s="38"/>
      <c r="UBT209" s="38"/>
      <c r="UBU209" s="38"/>
      <c r="UBV209" s="38"/>
      <c r="UBW209" s="38"/>
      <c r="UBX209" s="38"/>
      <c r="UBY209" s="38"/>
      <c r="UBZ209" s="38"/>
      <c r="UCA209" s="38"/>
      <c r="UCB209" s="38"/>
      <c r="UCC209" s="38"/>
      <c r="UCD209" s="38"/>
      <c r="UCE209" s="38"/>
      <c r="UCF209" s="38"/>
      <c r="UCG209" s="38"/>
      <c r="UCH209" s="38"/>
      <c r="UCI209" s="38"/>
      <c r="UCJ209" s="38"/>
      <c r="UCK209" s="38"/>
      <c r="UCL209" s="38"/>
      <c r="UCM209" s="38"/>
      <c r="UCN209" s="38"/>
      <c r="UCO209" s="38"/>
      <c r="UCP209" s="38"/>
      <c r="UCQ209" s="38"/>
      <c r="UCR209" s="38"/>
      <c r="UCS209" s="38"/>
      <c r="UCT209" s="38"/>
      <c r="UCU209" s="38"/>
      <c r="UCV209" s="38"/>
      <c r="UCW209" s="38"/>
      <c r="UCX209" s="38"/>
      <c r="UCY209" s="38"/>
      <c r="UCZ209" s="38"/>
      <c r="UDA209" s="38"/>
      <c r="UDB209" s="38"/>
      <c r="UDC209" s="38"/>
      <c r="UDD209" s="38"/>
      <c r="UDE209" s="38"/>
      <c r="UDF209" s="38"/>
      <c r="UDG209" s="38"/>
      <c r="UDH209" s="38"/>
      <c r="UDI209" s="38"/>
      <c r="UDJ209" s="38"/>
      <c r="UDK209" s="38"/>
      <c r="UDL209" s="38"/>
      <c r="UDM209" s="38"/>
      <c r="UDN209" s="38"/>
      <c r="UDO209" s="38"/>
      <c r="UDP209" s="38"/>
      <c r="UDQ209" s="38"/>
      <c r="UDR209" s="38"/>
      <c r="UDS209" s="38"/>
      <c r="UDT209" s="38"/>
      <c r="UDU209" s="38"/>
      <c r="UDV209" s="38"/>
      <c r="UDW209" s="38"/>
      <c r="UDX209" s="38"/>
      <c r="UDY209" s="38"/>
      <c r="UDZ209" s="38"/>
      <c r="UEA209" s="38"/>
      <c r="UEB209" s="38"/>
      <c r="UEC209" s="38"/>
      <c r="UED209" s="38"/>
      <c r="UEE209" s="38"/>
      <c r="UEF209" s="38"/>
      <c r="UEG209" s="38"/>
      <c r="UEH209" s="38"/>
      <c r="UEI209" s="38"/>
      <c r="UEJ209" s="38"/>
      <c r="UEK209" s="38"/>
      <c r="UEL209" s="38"/>
      <c r="UEM209" s="38"/>
      <c r="UEN209" s="38"/>
      <c r="UEO209" s="38"/>
      <c r="UEP209" s="38"/>
      <c r="UEQ209" s="38"/>
      <c r="UER209" s="38"/>
      <c r="UES209" s="38"/>
      <c r="UET209" s="38"/>
      <c r="UEU209" s="38"/>
      <c r="UEV209" s="38"/>
      <c r="UEW209" s="38"/>
      <c r="UEX209" s="38"/>
      <c r="UEY209" s="38"/>
      <c r="UEZ209" s="38"/>
      <c r="UFA209" s="38"/>
      <c r="UFB209" s="38"/>
      <c r="UFC209" s="38"/>
      <c r="UFD209" s="38"/>
      <c r="UFE209" s="38"/>
      <c r="UFF209" s="38"/>
      <c r="UFG209" s="38"/>
      <c r="UFH209" s="38"/>
      <c r="UFI209" s="38"/>
      <c r="UFJ209" s="38"/>
      <c r="UFK209" s="38"/>
      <c r="UFL209" s="38"/>
      <c r="UFM209" s="38"/>
      <c r="UFN209" s="38"/>
      <c r="UFO209" s="38"/>
      <c r="UFP209" s="38"/>
      <c r="UFQ209" s="38"/>
      <c r="UFR209" s="38"/>
      <c r="UFS209" s="38"/>
      <c r="UFT209" s="38"/>
      <c r="UFU209" s="38"/>
      <c r="UFV209" s="38"/>
      <c r="UFW209" s="38"/>
      <c r="UFX209" s="38"/>
      <c r="UFY209" s="38"/>
      <c r="UFZ209" s="38"/>
      <c r="UGA209" s="38"/>
      <c r="UGB209" s="38"/>
      <c r="UGC209" s="38"/>
      <c r="UGD209" s="38"/>
      <c r="UGE209" s="38"/>
      <c r="UGF209" s="38"/>
      <c r="UGG209" s="38"/>
      <c r="UGH209" s="38"/>
      <c r="UGI209" s="38"/>
      <c r="UGJ209" s="38"/>
      <c r="UGK209" s="38"/>
      <c r="UGL209" s="38"/>
      <c r="UGM209" s="38"/>
      <c r="UGN209" s="38"/>
      <c r="UGO209" s="38"/>
      <c r="UGP209" s="38"/>
      <c r="UGQ209" s="38"/>
      <c r="UGR209" s="38"/>
      <c r="UGS209" s="38"/>
      <c r="UGT209" s="38"/>
      <c r="UGU209" s="38"/>
      <c r="UGV209" s="38"/>
      <c r="UGW209" s="38"/>
      <c r="UGX209" s="38"/>
      <c r="UGY209" s="38"/>
      <c r="UGZ209" s="38"/>
      <c r="UHA209" s="38"/>
      <c r="UHB209" s="38"/>
      <c r="UHC209" s="38"/>
      <c r="UHD209" s="38"/>
      <c r="UHE209" s="38"/>
      <c r="UHF209" s="38"/>
      <c r="UHG209" s="38"/>
      <c r="UHH209" s="38"/>
      <c r="UHI209" s="38"/>
      <c r="UHJ209" s="38"/>
      <c r="UHK209" s="38"/>
      <c r="UHL209" s="38"/>
      <c r="UHM209" s="38"/>
      <c r="UHN209" s="38"/>
      <c r="UHO209" s="38"/>
      <c r="UHP209" s="38"/>
      <c r="UHQ209" s="38"/>
      <c r="UHR209" s="38"/>
      <c r="UHS209" s="38"/>
      <c r="UHT209" s="38"/>
      <c r="UHU209" s="38"/>
      <c r="UHV209" s="38"/>
      <c r="UHW209" s="38"/>
      <c r="UHX209" s="38"/>
      <c r="UHY209" s="38"/>
      <c r="UHZ209" s="38"/>
      <c r="UIA209" s="38"/>
      <c r="UIB209" s="38"/>
      <c r="UIC209" s="38"/>
      <c r="UID209" s="38"/>
      <c r="UIE209" s="38"/>
      <c r="UIF209" s="38"/>
      <c r="UIG209" s="38"/>
      <c r="UIH209" s="38"/>
      <c r="UII209" s="38"/>
      <c r="UIJ209" s="38"/>
      <c r="UIK209" s="38"/>
      <c r="UIL209" s="38"/>
      <c r="UIM209" s="38"/>
      <c r="UIN209" s="38"/>
      <c r="UIO209" s="38"/>
      <c r="UIP209" s="38"/>
      <c r="UIQ209" s="38"/>
      <c r="UIR209" s="38"/>
      <c r="UIS209" s="38"/>
      <c r="UIT209" s="38"/>
      <c r="UIU209" s="38"/>
      <c r="UIV209" s="38"/>
      <c r="UIW209" s="38"/>
      <c r="UIX209" s="38"/>
      <c r="UIY209" s="38"/>
      <c r="UIZ209" s="38"/>
      <c r="UJA209" s="38"/>
      <c r="UJB209" s="38"/>
      <c r="UJC209" s="38"/>
      <c r="UJD209" s="38"/>
      <c r="UJE209" s="38"/>
      <c r="UJF209" s="38"/>
      <c r="UJG209" s="38"/>
      <c r="UJH209" s="38"/>
      <c r="UJI209" s="38"/>
      <c r="UJJ209" s="38"/>
      <c r="UJK209" s="38"/>
      <c r="UJL209" s="38"/>
      <c r="UJM209" s="38"/>
      <c r="UJN209" s="38"/>
      <c r="UJO209" s="38"/>
      <c r="UJP209" s="38"/>
      <c r="UJQ209" s="38"/>
      <c r="UJR209" s="38"/>
      <c r="UJS209" s="38"/>
      <c r="UJT209" s="38"/>
      <c r="UJU209" s="38"/>
      <c r="UJV209" s="38"/>
      <c r="UJW209" s="38"/>
      <c r="UJX209" s="38"/>
      <c r="UJY209" s="38"/>
      <c r="UJZ209" s="38"/>
      <c r="UKA209" s="38"/>
      <c r="UKB209" s="38"/>
      <c r="UKC209" s="38"/>
      <c r="UKD209" s="38"/>
      <c r="UKE209" s="38"/>
      <c r="UKF209" s="38"/>
      <c r="UKG209" s="38"/>
      <c r="UKH209" s="38"/>
      <c r="UKI209" s="38"/>
      <c r="UKJ209" s="38"/>
      <c r="UKK209" s="38"/>
      <c r="UKL209" s="38"/>
      <c r="UKM209" s="38"/>
      <c r="UKN209" s="38"/>
      <c r="UKO209" s="38"/>
      <c r="UKP209" s="38"/>
      <c r="UKQ209" s="38"/>
      <c r="UKR209" s="38"/>
      <c r="UKS209" s="38"/>
      <c r="UKT209" s="38"/>
      <c r="UKU209" s="38"/>
      <c r="UKV209" s="38"/>
      <c r="UKW209" s="38"/>
      <c r="UKX209" s="38"/>
      <c r="UKY209" s="38"/>
      <c r="UKZ209" s="38"/>
      <c r="ULA209" s="38"/>
      <c r="ULB209" s="38"/>
      <c r="ULC209" s="38"/>
      <c r="ULD209" s="38"/>
      <c r="ULE209" s="38"/>
      <c r="ULF209" s="38"/>
      <c r="ULG209" s="38"/>
      <c r="ULH209" s="38"/>
      <c r="ULI209" s="38"/>
      <c r="ULJ209" s="38"/>
      <c r="ULK209" s="38"/>
      <c r="ULL209" s="38"/>
      <c r="ULM209" s="38"/>
      <c r="ULN209" s="38"/>
      <c r="ULO209" s="38"/>
      <c r="ULP209" s="38"/>
      <c r="ULQ209" s="38"/>
      <c r="ULR209" s="38"/>
      <c r="ULS209" s="38"/>
      <c r="ULT209" s="38"/>
      <c r="ULU209" s="38"/>
      <c r="ULV209" s="38"/>
      <c r="ULW209" s="38"/>
      <c r="ULX209" s="38"/>
      <c r="ULY209" s="38"/>
      <c r="ULZ209" s="38"/>
      <c r="UMA209" s="38"/>
      <c r="UMB209" s="38"/>
      <c r="UMC209" s="38"/>
      <c r="UMD209" s="38"/>
      <c r="UME209" s="38"/>
      <c r="UMF209" s="38"/>
      <c r="UMG209" s="38"/>
      <c r="UMH209" s="38"/>
      <c r="UMI209" s="38"/>
      <c r="UMJ209" s="38"/>
      <c r="UMK209" s="38"/>
      <c r="UML209" s="38"/>
      <c r="UMM209" s="38"/>
      <c r="UMN209" s="38"/>
      <c r="UMO209" s="38"/>
      <c r="UMP209" s="38"/>
      <c r="UMQ209" s="38"/>
      <c r="UMR209" s="38"/>
      <c r="UMS209" s="38"/>
      <c r="UMT209" s="38"/>
      <c r="UMU209" s="38"/>
      <c r="UMV209" s="38"/>
      <c r="UMW209" s="38"/>
      <c r="UMX209" s="38"/>
      <c r="UMY209" s="38"/>
      <c r="UMZ209" s="38"/>
      <c r="UNA209" s="38"/>
      <c r="UNB209" s="38"/>
      <c r="UNC209" s="38"/>
      <c r="UND209" s="38"/>
      <c r="UNE209" s="38"/>
      <c r="UNF209" s="38"/>
      <c r="UNG209" s="38"/>
      <c r="UNH209" s="38"/>
      <c r="UNI209" s="38"/>
      <c r="UNJ209" s="38"/>
      <c r="UNK209" s="38"/>
      <c r="UNL209" s="38"/>
      <c r="UNM209" s="38"/>
      <c r="UNN209" s="38"/>
      <c r="UNO209" s="38"/>
      <c r="UNP209" s="38"/>
      <c r="UNQ209" s="38"/>
      <c r="UNR209" s="38"/>
      <c r="UNS209" s="38"/>
      <c r="UNT209" s="38"/>
      <c r="UNU209" s="38"/>
      <c r="UNV209" s="38"/>
      <c r="UNW209" s="38"/>
      <c r="UNX209" s="38"/>
      <c r="UNY209" s="38"/>
      <c r="UNZ209" s="38"/>
      <c r="UOA209" s="38"/>
      <c r="UOB209" s="38"/>
      <c r="UOC209" s="38"/>
      <c r="UOD209" s="38"/>
      <c r="UOE209" s="38"/>
      <c r="UOF209" s="38"/>
      <c r="UOG209" s="38"/>
      <c r="UOH209" s="38"/>
      <c r="UOI209" s="38"/>
      <c r="UOJ209" s="38"/>
      <c r="UOK209" s="38"/>
      <c r="UOL209" s="38"/>
      <c r="UOM209" s="38"/>
      <c r="UON209" s="38"/>
      <c r="UOO209" s="38"/>
      <c r="UOP209" s="38"/>
      <c r="UOQ209" s="38"/>
      <c r="UOR209" s="38"/>
      <c r="UOS209" s="38"/>
      <c r="UOT209" s="38"/>
      <c r="UOU209" s="38"/>
      <c r="UOV209" s="38"/>
      <c r="UOW209" s="38"/>
      <c r="UOX209" s="38"/>
      <c r="UOY209" s="38"/>
      <c r="UOZ209" s="38"/>
      <c r="UPA209" s="38"/>
      <c r="UPB209" s="38"/>
      <c r="UPC209" s="38"/>
      <c r="UPD209" s="38"/>
      <c r="UPE209" s="38"/>
      <c r="UPF209" s="38"/>
      <c r="UPG209" s="38"/>
      <c r="UPH209" s="38"/>
      <c r="UPI209" s="38"/>
      <c r="UPJ209" s="38"/>
      <c r="UPK209" s="38"/>
      <c r="UPL209" s="38"/>
      <c r="UPM209" s="38"/>
      <c r="UPN209" s="38"/>
      <c r="UPO209" s="38"/>
      <c r="UPP209" s="38"/>
      <c r="UPQ209" s="38"/>
      <c r="UPR209" s="38"/>
      <c r="UPS209" s="38"/>
      <c r="UPT209" s="38"/>
      <c r="UPU209" s="38"/>
      <c r="UPV209" s="38"/>
      <c r="UPW209" s="38"/>
      <c r="UPX209" s="38"/>
      <c r="UPY209" s="38"/>
      <c r="UPZ209" s="38"/>
      <c r="UQA209" s="38"/>
      <c r="UQB209" s="38"/>
      <c r="UQC209" s="38"/>
      <c r="UQD209" s="38"/>
      <c r="UQE209" s="38"/>
      <c r="UQF209" s="38"/>
      <c r="UQG209" s="38"/>
      <c r="UQH209" s="38"/>
      <c r="UQI209" s="38"/>
      <c r="UQJ209" s="38"/>
      <c r="UQK209" s="38"/>
      <c r="UQL209" s="38"/>
      <c r="UQM209" s="38"/>
      <c r="UQN209" s="38"/>
      <c r="UQO209" s="38"/>
      <c r="UQP209" s="38"/>
      <c r="UQQ209" s="38"/>
      <c r="UQR209" s="38"/>
      <c r="UQS209" s="38"/>
      <c r="UQT209" s="38"/>
      <c r="UQU209" s="38"/>
      <c r="UQV209" s="38"/>
      <c r="UQW209" s="38"/>
      <c r="UQX209" s="38"/>
      <c r="UQY209" s="38"/>
      <c r="UQZ209" s="38"/>
      <c r="URA209" s="38"/>
      <c r="URB209" s="38"/>
      <c r="URC209" s="38"/>
      <c r="URD209" s="38"/>
      <c r="URE209" s="38"/>
      <c r="URF209" s="38"/>
      <c r="URG209" s="38"/>
      <c r="URH209" s="38"/>
      <c r="URI209" s="38"/>
      <c r="URJ209" s="38"/>
      <c r="URK209" s="38"/>
      <c r="URL209" s="38"/>
      <c r="URM209" s="38"/>
      <c r="URN209" s="38"/>
      <c r="URO209" s="38"/>
      <c r="URP209" s="38"/>
      <c r="URQ209" s="38"/>
      <c r="URR209" s="38"/>
      <c r="URS209" s="38"/>
      <c r="URT209" s="38"/>
      <c r="URU209" s="38"/>
      <c r="URV209" s="38"/>
      <c r="URW209" s="38"/>
      <c r="URX209" s="38"/>
      <c r="URY209" s="38"/>
      <c r="URZ209" s="38"/>
      <c r="USA209" s="38"/>
      <c r="USB209" s="38"/>
      <c r="USC209" s="38"/>
      <c r="USD209" s="38"/>
      <c r="USE209" s="38"/>
      <c r="USF209" s="38"/>
      <c r="USG209" s="38"/>
      <c r="USH209" s="38"/>
      <c r="USI209" s="38"/>
      <c r="USJ209" s="38"/>
      <c r="USK209" s="38"/>
      <c r="USL209" s="38"/>
      <c r="USM209" s="38"/>
      <c r="USN209" s="38"/>
      <c r="USO209" s="38"/>
      <c r="USP209" s="38"/>
      <c r="USQ209" s="38"/>
      <c r="USR209" s="38"/>
      <c r="USS209" s="38"/>
      <c r="UST209" s="38"/>
      <c r="USU209" s="38"/>
      <c r="USV209" s="38"/>
      <c r="USW209" s="38"/>
      <c r="USX209" s="38"/>
      <c r="USY209" s="38"/>
      <c r="USZ209" s="38"/>
      <c r="UTA209" s="38"/>
      <c r="UTB209" s="38"/>
      <c r="UTC209" s="38"/>
      <c r="UTD209" s="38"/>
      <c r="UTE209" s="38"/>
      <c r="UTF209" s="38"/>
      <c r="UTG209" s="38"/>
      <c r="UTH209" s="38"/>
      <c r="UTI209" s="38"/>
      <c r="UTJ209" s="38"/>
      <c r="UTK209" s="38"/>
      <c r="UTL209" s="38"/>
      <c r="UTM209" s="38"/>
      <c r="UTN209" s="38"/>
      <c r="UTO209" s="38"/>
      <c r="UTP209" s="38"/>
      <c r="UTQ209" s="38"/>
      <c r="UTR209" s="38"/>
      <c r="UTS209" s="38"/>
      <c r="UTT209" s="38"/>
      <c r="UTU209" s="38"/>
      <c r="UTV209" s="38"/>
      <c r="UTW209" s="38"/>
      <c r="UTX209" s="38"/>
      <c r="UTY209" s="38"/>
      <c r="UTZ209" s="38"/>
      <c r="UUA209" s="38"/>
      <c r="UUB209" s="38"/>
      <c r="UUC209" s="38"/>
      <c r="UUD209" s="38"/>
      <c r="UUE209" s="38"/>
      <c r="UUF209" s="38"/>
      <c r="UUG209" s="38"/>
      <c r="UUH209" s="38"/>
      <c r="UUI209" s="38"/>
      <c r="UUJ209" s="38"/>
      <c r="UUK209" s="38"/>
      <c r="UUL209" s="38"/>
      <c r="UUM209" s="38"/>
      <c r="UUN209" s="38"/>
      <c r="UUO209" s="38"/>
      <c r="UUP209" s="38"/>
      <c r="UUQ209" s="38"/>
      <c r="UUR209" s="38"/>
      <c r="UUS209" s="38"/>
      <c r="UUT209" s="38"/>
      <c r="UUU209" s="38"/>
      <c r="UUV209" s="38"/>
      <c r="UUW209" s="38"/>
      <c r="UUX209" s="38"/>
      <c r="UUY209" s="38"/>
      <c r="UUZ209" s="38"/>
      <c r="UVA209" s="38"/>
      <c r="UVB209" s="38"/>
      <c r="UVC209" s="38"/>
      <c r="UVD209" s="38"/>
      <c r="UVE209" s="38"/>
      <c r="UVF209" s="38"/>
      <c r="UVG209" s="38"/>
      <c r="UVH209" s="38"/>
      <c r="UVI209" s="38"/>
      <c r="UVJ209" s="38"/>
      <c r="UVK209" s="38"/>
      <c r="UVL209" s="38"/>
      <c r="UVM209" s="38"/>
      <c r="UVN209" s="38"/>
      <c r="UVO209" s="38"/>
      <c r="UVP209" s="38"/>
      <c r="UVQ209" s="38"/>
      <c r="UVR209" s="38"/>
      <c r="UVS209" s="38"/>
      <c r="UVT209" s="38"/>
      <c r="UVU209" s="38"/>
      <c r="UVV209" s="38"/>
      <c r="UVW209" s="38"/>
      <c r="UVX209" s="38"/>
      <c r="UVY209" s="38"/>
      <c r="UVZ209" s="38"/>
      <c r="UWA209" s="38"/>
      <c r="UWB209" s="38"/>
      <c r="UWC209" s="38"/>
      <c r="UWD209" s="38"/>
      <c r="UWE209" s="38"/>
      <c r="UWF209" s="38"/>
      <c r="UWG209" s="38"/>
      <c r="UWH209" s="38"/>
      <c r="UWI209" s="38"/>
      <c r="UWJ209" s="38"/>
      <c r="UWK209" s="38"/>
      <c r="UWL209" s="38"/>
      <c r="UWM209" s="38"/>
      <c r="UWN209" s="38"/>
      <c r="UWO209" s="38"/>
      <c r="UWP209" s="38"/>
      <c r="UWQ209" s="38"/>
      <c r="UWR209" s="38"/>
      <c r="UWS209" s="38"/>
      <c r="UWT209" s="38"/>
      <c r="UWU209" s="38"/>
      <c r="UWV209" s="38"/>
      <c r="UWW209" s="38"/>
      <c r="UWX209" s="38"/>
      <c r="UWY209" s="38"/>
      <c r="UWZ209" s="38"/>
      <c r="UXA209" s="38"/>
      <c r="UXB209" s="38"/>
      <c r="UXC209" s="38"/>
      <c r="UXD209" s="38"/>
      <c r="UXE209" s="38"/>
      <c r="UXF209" s="38"/>
      <c r="UXG209" s="38"/>
      <c r="UXH209" s="38"/>
      <c r="UXI209" s="38"/>
      <c r="UXJ209" s="38"/>
      <c r="UXK209" s="38"/>
      <c r="UXL209" s="38"/>
      <c r="UXM209" s="38"/>
      <c r="UXN209" s="38"/>
      <c r="UXO209" s="38"/>
      <c r="UXP209" s="38"/>
      <c r="UXQ209" s="38"/>
      <c r="UXR209" s="38"/>
      <c r="UXS209" s="38"/>
      <c r="UXT209" s="38"/>
      <c r="UXU209" s="38"/>
      <c r="UXV209" s="38"/>
      <c r="UXW209" s="38"/>
      <c r="UXX209" s="38"/>
      <c r="UXY209" s="38"/>
      <c r="UXZ209" s="38"/>
      <c r="UYA209" s="38"/>
      <c r="UYB209" s="38"/>
      <c r="UYC209" s="38"/>
      <c r="UYD209" s="38"/>
      <c r="UYE209" s="38"/>
      <c r="UYF209" s="38"/>
      <c r="UYG209" s="38"/>
      <c r="UYH209" s="38"/>
      <c r="UYI209" s="38"/>
      <c r="UYJ209" s="38"/>
      <c r="UYK209" s="38"/>
      <c r="UYL209" s="38"/>
      <c r="UYM209" s="38"/>
      <c r="UYN209" s="38"/>
      <c r="UYO209" s="38"/>
      <c r="UYP209" s="38"/>
      <c r="UYQ209" s="38"/>
      <c r="UYR209" s="38"/>
      <c r="UYS209" s="38"/>
      <c r="UYT209" s="38"/>
      <c r="UYU209" s="38"/>
      <c r="UYV209" s="38"/>
      <c r="UYW209" s="38"/>
      <c r="UYX209" s="38"/>
      <c r="UYY209" s="38"/>
      <c r="UYZ209" s="38"/>
      <c r="UZA209" s="38"/>
      <c r="UZB209" s="38"/>
      <c r="UZC209" s="38"/>
      <c r="UZD209" s="38"/>
      <c r="UZE209" s="38"/>
      <c r="UZF209" s="38"/>
      <c r="UZG209" s="38"/>
      <c r="UZH209" s="38"/>
      <c r="UZI209" s="38"/>
      <c r="UZJ209" s="38"/>
      <c r="UZK209" s="38"/>
      <c r="UZL209" s="38"/>
      <c r="UZM209" s="38"/>
      <c r="UZN209" s="38"/>
      <c r="UZO209" s="38"/>
      <c r="UZP209" s="38"/>
      <c r="UZQ209" s="38"/>
      <c r="UZR209" s="38"/>
      <c r="UZS209" s="38"/>
      <c r="UZT209" s="38"/>
      <c r="UZU209" s="38"/>
      <c r="UZV209" s="38"/>
      <c r="UZW209" s="38"/>
      <c r="UZX209" s="38"/>
      <c r="UZY209" s="38"/>
      <c r="UZZ209" s="38"/>
      <c r="VAA209" s="38"/>
      <c r="VAB209" s="38"/>
      <c r="VAC209" s="38"/>
      <c r="VAD209" s="38"/>
      <c r="VAE209" s="38"/>
      <c r="VAF209" s="38"/>
      <c r="VAG209" s="38"/>
      <c r="VAH209" s="38"/>
      <c r="VAI209" s="38"/>
      <c r="VAJ209" s="38"/>
      <c r="VAK209" s="38"/>
      <c r="VAL209" s="38"/>
      <c r="VAM209" s="38"/>
      <c r="VAN209" s="38"/>
      <c r="VAO209" s="38"/>
      <c r="VAP209" s="38"/>
      <c r="VAQ209" s="38"/>
      <c r="VAR209" s="38"/>
      <c r="VAS209" s="38"/>
      <c r="VAT209" s="38"/>
      <c r="VAU209" s="38"/>
      <c r="VAV209" s="38"/>
      <c r="VAW209" s="38"/>
      <c r="VAX209" s="38"/>
      <c r="VAY209" s="38"/>
      <c r="VAZ209" s="38"/>
      <c r="VBA209" s="38"/>
      <c r="VBB209" s="38"/>
      <c r="VBC209" s="38"/>
      <c r="VBD209" s="38"/>
      <c r="VBE209" s="38"/>
      <c r="VBF209" s="38"/>
      <c r="VBG209" s="38"/>
      <c r="VBH209" s="38"/>
      <c r="VBI209" s="38"/>
      <c r="VBJ209" s="38"/>
      <c r="VBK209" s="38"/>
      <c r="VBL209" s="38"/>
      <c r="VBM209" s="38"/>
      <c r="VBN209" s="38"/>
      <c r="VBO209" s="38"/>
      <c r="VBP209" s="38"/>
      <c r="VBQ209" s="38"/>
      <c r="VBR209" s="38"/>
      <c r="VBS209" s="38"/>
      <c r="VBT209" s="38"/>
      <c r="VBU209" s="38"/>
      <c r="VBV209" s="38"/>
      <c r="VBW209" s="38"/>
      <c r="VBX209" s="38"/>
      <c r="VBY209" s="38"/>
      <c r="VBZ209" s="38"/>
      <c r="VCA209" s="38"/>
      <c r="VCB209" s="38"/>
      <c r="VCC209" s="38"/>
      <c r="VCD209" s="38"/>
      <c r="VCE209" s="38"/>
      <c r="VCF209" s="38"/>
      <c r="VCG209" s="38"/>
      <c r="VCH209" s="38"/>
      <c r="VCI209" s="38"/>
      <c r="VCJ209" s="38"/>
      <c r="VCK209" s="38"/>
      <c r="VCL209" s="38"/>
      <c r="VCM209" s="38"/>
      <c r="VCN209" s="38"/>
      <c r="VCO209" s="38"/>
      <c r="VCP209" s="38"/>
      <c r="VCQ209" s="38"/>
      <c r="VCR209" s="38"/>
      <c r="VCS209" s="38"/>
      <c r="VCT209" s="38"/>
      <c r="VCU209" s="38"/>
      <c r="VCV209" s="38"/>
      <c r="VCW209" s="38"/>
      <c r="VCX209" s="38"/>
      <c r="VCY209" s="38"/>
      <c r="VCZ209" s="38"/>
      <c r="VDA209" s="38"/>
      <c r="VDB209" s="38"/>
      <c r="VDC209" s="38"/>
      <c r="VDD209" s="38"/>
      <c r="VDE209" s="38"/>
      <c r="VDF209" s="38"/>
      <c r="VDG209" s="38"/>
      <c r="VDH209" s="38"/>
      <c r="VDI209" s="38"/>
      <c r="VDJ209" s="38"/>
      <c r="VDK209" s="38"/>
      <c r="VDL209" s="38"/>
      <c r="VDM209" s="38"/>
      <c r="VDN209" s="38"/>
      <c r="VDO209" s="38"/>
      <c r="VDP209" s="38"/>
      <c r="VDQ209" s="38"/>
      <c r="VDR209" s="38"/>
      <c r="VDS209" s="38"/>
      <c r="VDT209" s="38"/>
      <c r="VDU209" s="38"/>
      <c r="VDV209" s="38"/>
      <c r="VDW209" s="38"/>
      <c r="VDX209" s="38"/>
      <c r="VDY209" s="38"/>
      <c r="VDZ209" s="38"/>
      <c r="VEA209" s="38"/>
      <c r="VEB209" s="38"/>
      <c r="VEC209" s="38"/>
      <c r="VED209" s="38"/>
      <c r="VEE209" s="38"/>
      <c r="VEF209" s="38"/>
      <c r="VEG209" s="38"/>
      <c r="VEH209" s="38"/>
      <c r="VEI209" s="38"/>
      <c r="VEJ209" s="38"/>
      <c r="VEK209" s="38"/>
      <c r="VEL209" s="38"/>
      <c r="VEM209" s="38"/>
      <c r="VEN209" s="38"/>
      <c r="VEO209" s="38"/>
      <c r="VEP209" s="38"/>
      <c r="VEQ209" s="38"/>
      <c r="VER209" s="38"/>
      <c r="VES209" s="38"/>
      <c r="VET209" s="38"/>
      <c r="VEU209" s="38"/>
      <c r="VEV209" s="38"/>
      <c r="VEW209" s="38"/>
      <c r="VEX209" s="38"/>
      <c r="VEY209" s="38"/>
      <c r="VEZ209" s="38"/>
      <c r="VFA209" s="38"/>
      <c r="VFB209" s="38"/>
      <c r="VFC209" s="38"/>
      <c r="VFD209" s="38"/>
      <c r="VFE209" s="38"/>
      <c r="VFF209" s="38"/>
      <c r="VFG209" s="38"/>
      <c r="VFH209" s="38"/>
      <c r="VFI209" s="38"/>
      <c r="VFJ209" s="38"/>
      <c r="VFK209" s="38"/>
      <c r="VFL209" s="38"/>
      <c r="VFM209" s="38"/>
      <c r="VFN209" s="38"/>
      <c r="VFO209" s="38"/>
      <c r="VFP209" s="38"/>
      <c r="VFQ209" s="38"/>
      <c r="VFR209" s="38"/>
      <c r="VFS209" s="38"/>
      <c r="VFT209" s="38"/>
      <c r="VFU209" s="38"/>
      <c r="VFV209" s="38"/>
      <c r="VFW209" s="38"/>
      <c r="VFX209" s="38"/>
      <c r="VFY209" s="38"/>
      <c r="VFZ209" s="38"/>
      <c r="VGA209" s="38"/>
      <c r="VGB209" s="38"/>
      <c r="VGC209" s="38"/>
      <c r="VGD209" s="38"/>
      <c r="VGE209" s="38"/>
      <c r="VGF209" s="38"/>
      <c r="VGG209" s="38"/>
      <c r="VGH209" s="38"/>
      <c r="VGI209" s="38"/>
      <c r="VGJ209" s="38"/>
      <c r="VGK209" s="38"/>
      <c r="VGL209" s="38"/>
      <c r="VGM209" s="38"/>
      <c r="VGN209" s="38"/>
      <c r="VGO209" s="38"/>
      <c r="VGP209" s="38"/>
      <c r="VGQ209" s="38"/>
      <c r="VGR209" s="38"/>
      <c r="VGS209" s="38"/>
      <c r="VGT209" s="38"/>
      <c r="VGU209" s="38"/>
      <c r="VGV209" s="38"/>
      <c r="VGW209" s="38"/>
      <c r="VGX209" s="38"/>
      <c r="VGY209" s="38"/>
      <c r="VGZ209" s="38"/>
      <c r="VHA209" s="38"/>
      <c r="VHB209" s="38"/>
      <c r="VHC209" s="38"/>
      <c r="VHD209" s="38"/>
      <c r="VHE209" s="38"/>
      <c r="VHF209" s="38"/>
      <c r="VHG209" s="38"/>
      <c r="VHH209" s="38"/>
      <c r="VHI209" s="38"/>
      <c r="VHJ209" s="38"/>
      <c r="VHK209" s="38"/>
      <c r="VHL209" s="38"/>
      <c r="VHM209" s="38"/>
      <c r="VHN209" s="38"/>
      <c r="VHO209" s="38"/>
      <c r="VHP209" s="38"/>
      <c r="VHQ209" s="38"/>
      <c r="VHR209" s="38"/>
      <c r="VHS209" s="38"/>
      <c r="VHT209" s="38"/>
      <c r="VHU209" s="38"/>
      <c r="VHV209" s="38"/>
      <c r="VHW209" s="38"/>
      <c r="VHX209" s="38"/>
      <c r="VHY209" s="38"/>
      <c r="VHZ209" s="38"/>
      <c r="VIA209" s="38"/>
      <c r="VIB209" s="38"/>
      <c r="VIC209" s="38"/>
      <c r="VID209" s="38"/>
      <c r="VIE209" s="38"/>
      <c r="VIF209" s="38"/>
      <c r="VIG209" s="38"/>
      <c r="VIH209" s="38"/>
      <c r="VII209" s="38"/>
      <c r="VIJ209" s="38"/>
      <c r="VIK209" s="38"/>
      <c r="VIL209" s="38"/>
      <c r="VIM209" s="38"/>
      <c r="VIN209" s="38"/>
      <c r="VIO209" s="38"/>
      <c r="VIP209" s="38"/>
      <c r="VIQ209" s="38"/>
      <c r="VIR209" s="38"/>
      <c r="VIS209" s="38"/>
      <c r="VIT209" s="38"/>
      <c r="VIU209" s="38"/>
      <c r="VIV209" s="38"/>
      <c r="VIW209" s="38"/>
      <c r="VIX209" s="38"/>
      <c r="VIY209" s="38"/>
      <c r="VIZ209" s="38"/>
      <c r="VJA209" s="38"/>
      <c r="VJB209" s="38"/>
      <c r="VJC209" s="38"/>
      <c r="VJD209" s="38"/>
      <c r="VJE209" s="38"/>
      <c r="VJF209" s="38"/>
      <c r="VJG209" s="38"/>
      <c r="VJH209" s="38"/>
      <c r="VJI209" s="38"/>
      <c r="VJJ209" s="38"/>
      <c r="VJK209" s="38"/>
      <c r="VJL209" s="38"/>
      <c r="VJM209" s="38"/>
      <c r="VJN209" s="38"/>
      <c r="VJO209" s="38"/>
      <c r="VJP209" s="38"/>
      <c r="VJQ209" s="38"/>
      <c r="VJR209" s="38"/>
      <c r="VJS209" s="38"/>
      <c r="VJT209" s="38"/>
      <c r="VJU209" s="38"/>
      <c r="VJV209" s="38"/>
      <c r="VJW209" s="38"/>
      <c r="VJX209" s="38"/>
      <c r="VJY209" s="38"/>
      <c r="VJZ209" s="38"/>
      <c r="VKA209" s="38"/>
      <c r="VKB209" s="38"/>
      <c r="VKC209" s="38"/>
      <c r="VKD209" s="38"/>
      <c r="VKE209" s="38"/>
      <c r="VKF209" s="38"/>
      <c r="VKG209" s="38"/>
      <c r="VKH209" s="38"/>
      <c r="VKI209" s="38"/>
      <c r="VKJ209" s="38"/>
      <c r="VKK209" s="38"/>
      <c r="VKL209" s="38"/>
      <c r="VKM209" s="38"/>
      <c r="VKN209" s="38"/>
      <c r="VKO209" s="38"/>
      <c r="VKP209" s="38"/>
      <c r="VKQ209" s="38"/>
      <c r="VKR209" s="38"/>
      <c r="VKS209" s="38"/>
      <c r="VKT209" s="38"/>
      <c r="VKU209" s="38"/>
      <c r="VKV209" s="38"/>
      <c r="VKW209" s="38"/>
      <c r="VKX209" s="38"/>
      <c r="VKY209" s="38"/>
      <c r="VKZ209" s="38"/>
      <c r="VLA209" s="38"/>
      <c r="VLB209" s="38"/>
      <c r="VLC209" s="38"/>
      <c r="VLD209" s="38"/>
      <c r="VLE209" s="38"/>
      <c r="VLF209" s="38"/>
      <c r="VLG209" s="38"/>
      <c r="VLH209" s="38"/>
      <c r="VLI209" s="38"/>
      <c r="VLJ209" s="38"/>
      <c r="VLK209" s="38"/>
      <c r="VLL209" s="38"/>
      <c r="VLM209" s="38"/>
      <c r="VLN209" s="38"/>
      <c r="VLO209" s="38"/>
      <c r="VLP209" s="38"/>
      <c r="VLQ209" s="38"/>
      <c r="VLR209" s="38"/>
      <c r="VLS209" s="38"/>
      <c r="VLT209" s="38"/>
      <c r="VLU209" s="38"/>
      <c r="VLV209" s="38"/>
      <c r="VLW209" s="38"/>
      <c r="VLX209" s="38"/>
      <c r="VLY209" s="38"/>
      <c r="VLZ209" s="38"/>
      <c r="VMA209" s="38"/>
      <c r="VMB209" s="38"/>
      <c r="VMC209" s="38"/>
      <c r="VMD209" s="38"/>
      <c r="VME209" s="38"/>
      <c r="VMF209" s="38"/>
      <c r="VMG209" s="38"/>
      <c r="VMH209" s="38"/>
      <c r="VMI209" s="38"/>
      <c r="VMJ209" s="38"/>
      <c r="VMK209" s="38"/>
      <c r="VML209" s="38"/>
      <c r="VMM209" s="38"/>
      <c r="VMN209" s="38"/>
      <c r="VMO209" s="38"/>
      <c r="VMP209" s="38"/>
      <c r="VMQ209" s="38"/>
      <c r="VMR209" s="38"/>
      <c r="VMS209" s="38"/>
      <c r="VMT209" s="38"/>
      <c r="VMU209" s="38"/>
      <c r="VMV209" s="38"/>
      <c r="VMW209" s="38"/>
      <c r="VMX209" s="38"/>
      <c r="VMY209" s="38"/>
      <c r="VMZ209" s="38"/>
      <c r="VNA209" s="38"/>
      <c r="VNB209" s="38"/>
      <c r="VNC209" s="38"/>
      <c r="VND209" s="38"/>
      <c r="VNE209" s="38"/>
      <c r="VNF209" s="38"/>
      <c r="VNG209" s="38"/>
      <c r="VNH209" s="38"/>
      <c r="VNI209" s="38"/>
      <c r="VNJ209" s="38"/>
      <c r="VNK209" s="38"/>
      <c r="VNL209" s="38"/>
      <c r="VNM209" s="38"/>
      <c r="VNN209" s="38"/>
      <c r="VNO209" s="38"/>
      <c r="VNP209" s="38"/>
      <c r="VNQ209" s="38"/>
      <c r="VNR209" s="38"/>
      <c r="VNS209" s="38"/>
      <c r="VNT209" s="38"/>
      <c r="VNU209" s="38"/>
      <c r="VNV209" s="38"/>
      <c r="VNW209" s="38"/>
      <c r="VNX209" s="38"/>
      <c r="VNY209" s="38"/>
      <c r="VNZ209" s="38"/>
      <c r="VOA209" s="38"/>
      <c r="VOB209" s="38"/>
      <c r="VOC209" s="38"/>
      <c r="VOD209" s="38"/>
      <c r="VOE209" s="38"/>
      <c r="VOF209" s="38"/>
      <c r="VOG209" s="38"/>
      <c r="VOH209" s="38"/>
      <c r="VOI209" s="38"/>
      <c r="VOJ209" s="38"/>
      <c r="VOK209" s="38"/>
      <c r="VOL209" s="38"/>
      <c r="VOM209" s="38"/>
      <c r="VON209" s="38"/>
      <c r="VOO209" s="38"/>
      <c r="VOP209" s="38"/>
      <c r="VOQ209" s="38"/>
      <c r="VOR209" s="38"/>
      <c r="VOS209" s="38"/>
      <c r="VOT209" s="38"/>
      <c r="VOU209" s="38"/>
      <c r="VOV209" s="38"/>
      <c r="VOW209" s="38"/>
      <c r="VOX209" s="38"/>
      <c r="VOY209" s="38"/>
      <c r="VOZ209" s="38"/>
      <c r="VPA209" s="38"/>
      <c r="VPB209" s="38"/>
      <c r="VPC209" s="38"/>
      <c r="VPD209" s="38"/>
      <c r="VPE209" s="38"/>
      <c r="VPF209" s="38"/>
      <c r="VPG209" s="38"/>
      <c r="VPH209" s="38"/>
      <c r="VPI209" s="38"/>
      <c r="VPJ209" s="38"/>
      <c r="VPK209" s="38"/>
      <c r="VPL209" s="38"/>
      <c r="VPM209" s="38"/>
      <c r="VPN209" s="38"/>
      <c r="VPO209" s="38"/>
      <c r="VPP209" s="38"/>
      <c r="VPQ209" s="38"/>
      <c r="VPR209" s="38"/>
      <c r="VPS209" s="38"/>
      <c r="VPT209" s="38"/>
      <c r="VPU209" s="38"/>
      <c r="VPV209" s="38"/>
      <c r="VPW209" s="38"/>
      <c r="VPX209" s="38"/>
      <c r="VPY209" s="38"/>
      <c r="VPZ209" s="38"/>
      <c r="VQA209" s="38"/>
      <c r="VQB209" s="38"/>
      <c r="VQC209" s="38"/>
      <c r="VQD209" s="38"/>
      <c r="VQE209" s="38"/>
      <c r="VQF209" s="38"/>
      <c r="VQG209" s="38"/>
      <c r="VQH209" s="38"/>
      <c r="VQI209" s="38"/>
      <c r="VQJ209" s="38"/>
      <c r="VQK209" s="38"/>
      <c r="VQL209" s="38"/>
      <c r="VQM209" s="38"/>
      <c r="VQN209" s="38"/>
      <c r="VQO209" s="38"/>
      <c r="VQP209" s="38"/>
      <c r="VQQ209" s="38"/>
      <c r="VQR209" s="38"/>
      <c r="VQS209" s="38"/>
      <c r="VQT209" s="38"/>
      <c r="VQU209" s="38"/>
      <c r="VQV209" s="38"/>
      <c r="VQW209" s="38"/>
      <c r="VQX209" s="38"/>
      <c r="VQY209" s="38"/>
      <c r="VQZ209" s="38"/>
      <c r="VRA209" s="38"/>
      <c r="VRB209" s="38"/>
      <c r="VRC209" s="38"/>
      <c r="VRD209" s="38"/>
      <c r="VRE209" s="38"/>
      <c r="VRF209" s="38"/>
      <c r="VRG209" s="38"/>
      <c r="VRH209" s="38"/>
      <c r="VRI209" s="38"/>
      <c r="VRJ209" s="38"/>
      <c r="VRK209" s="38"/>
      <c r="VRL209" s="38"/>
      <c r="VRM209" s="38"/>
      <c r="VRN209" s="38"/>
      <c r="VRO209" s="38"/>
      <c r="VRP209" s="38"/>
      <c r="VRQ209" s="38"/>
      <c r="VRR209" s="38"/>
      <c r="VRS209" s="38"/>
      <c r="VRT209" s="38"/>
      <c r="VRU209" s="38"/>
      <c r="VRV209" s="38"/>
      <c r="VRW209" s="38"/>
      <c r="VRX209" s="38"/>
      <c r="VRY209" s="38"/>
      <c r="VRZ209" s="38"/>
      <c r="VSA209" s="38"/>
      <c r="VSB209" s="38"/>
      <c r="VSC209" s="38"/>
      <c r="VSD209" s="38"/>
      <c r="VSE209" s="38"/>
      <c r="VSF209" s="38"/>
      <c r="VSG209" s="38"/>
      <c r="VSH209" s="38"/>
      <c r="VSI209" s="38"/>
      <c r="VSJ209" s="38"/>
      <c r="VSK209" s="38"/>
      <c r="VSL209" s="38"/>
      <c r="VSM209" s="38"/>
      <c r="VSN209" s="38"/>
      <c r="VSO209" s="38"/>
      <c r="VSP209" s="38"/>
      <c r="VSQ209" s="38"/>
      <c r="VSR209" s="38"/>
      <c r="VSS209" s="38"/>
      <c r="VST209" s="38"/>
      <c r="VSU209" s="38"/>
      <c r="VSV209" s="38"/>
      <c r="VSW209" s="38"/>
      <c r="VSX209" s="38"/>
      <c r="VSY209" s="38"/>
      <c r="VSZ209" s="38"/>
      <c r="VTA209" s="38"/>
      <c r="VTB209" s="38"/>
      <c r="VTC209" s="38"/>
      <c r="VTD209" s="38"/>
      <c r="VTE209" s="38"/>
      <c r="VTF209" s="38"/>
      <c r="VTG209" s="38"/>
      <c r="VTH209" s="38"/>
      <c r="VTI209" s="38"/>
      <c r="VTJ209" s="38"/>
      <c r="VTK209" s="38"/>
      <c r="VTL209" s="38"/>
      <c r="VTM209" s="38"/>
      <c r="VTN209" s="38"/>
      <c r="VTO209" s="38"/>
      <c r="VTP209" s="38"/>
      <c r="VTQ209" s="38"/>
      <c r="VTR209" s="38"/>
      <c r="VTS209" s="38"/>
      <c r="VTT209" s="38"/>
      <c r="VTU209" s="38"/>
      <c r="VTV209" s="38"/>
      <c r="VTW209" s="38"/>
      <c r="VTX209" s="38"/>
      <c r="VTY209" s="38"/>
      <c r="VTZ209" s="38"/>
      <c r="VUA209" s="38"/>
      <c r="VUB209" s="38"/>
      <c r="VUC209" s="38"/>
      <c r="VUD209" s="38"/>
      <c r="VUE209" s="38"/>
      <c r="VUF209" s="38"/>
      <c r="VUG209" s="38"/>
      <c r="VUH209" s="38"/>
      <c r="VUI209" s="38"/>
      <c r="VUJ209" s="38"/>
      <c r="VUK209" s="38"/>
      <c r="VUL209" s="38"/>
      <c r="VUM209" s="38"/>
      <c r="VUN209" s="38"/>
      <c r="VUO209" s="38"/>
      <c r="VUP209" s="38"/>
      <c r="VUQ209" s="38"/>
      <c r="VUR209" s="38"/>
      <c r="VUS209" s="38"/>
      <c r="VUT209" s="38"/>
      <c r="VUU209" s="38"/>
      <c r="VUV209" s="38"/>
      <c r="VUW209" s="38"/>
      <c r="VUX209" s="38"/>
      <c r="VUY209" s="38"/>
      <c r="VUZ209" s="38"/>
      <c r="VVA209" s="38"/>
      <c r="VVB209" s="38"/>
      <c r="VVC209" s="38"/>
      <c r="VVD209" s="38"/>
      <c r="VVE209" s="38"/>
      <c r="VVF209" s="38"/>
      <c r="VVG209" s="38"/>
      <c r="VVH209" s="38"/>
      <c r="VVI209" s="38"/>
      <c r="VVJ209" s="38"/>
      <c r="VVK209" s="38"/>
      <c r="VVL209" s="38"/>
      <c r="VVM209" s="38"/>
      <c r="VVN209" s="38"/>
      <c r="VVO209" s="38"/>
      <c r="VVP209" s="38"/>
      <c r="VVQ209" s="38"/>
      <c r="VVR209" s="38"/>
      <c r="VVS209" s="38"/>
      <c r="VVT209" s="38"/>
      <c r="VVU209" s="38"/>
      <c r="VVV209" s="38"/>
      <c r="VVW209" s="38"/>
      <c r="VVX209" s="38"/>
      <c r="VVY209" s="38"/>
      <c r="VVZ209" s="38"/>
      <c r="VWA209" s="38"/>
      <c r="VWB209" s="38"/>
      <c r="VWC209" s="38"/>
      <c r="VWD209" s="38"/>
      <c r="VWE209" s="38"/>
      <c r="VWF209" s="38"/>
      <c r="VWG209" s="38"/>
      <c r="VWH209" s="38"/>
      <c r="VWI209" s="38"/>
      <c r="VWJ209" s="38"/>
      <c r="VWK209" s="38"/>
      <c r="VWL209" s="38"/>
      <c r="VWM209" s="38"/>
      <c r="VWN209" s="38"/>
      <c r="VWO209" s="38"/>
      <c r="VWP209" s="38"/>
      <c r="VWQ209" s="38"/>
      <c r="VWR209" s="38"/>
      <c r="VWS209" s="38"/>
      <c r="VWT209" s="38"/>
      <c r="VWU209" s="38"/>
      <c r="VWV209" s="38"/>
      <c r="VWW209" s="38"/>
      <c r="VWX209" s="38"/>
      <c r="VWY209" s="38"/>
      <c r="VWZ209" s="38"/>
      <c r="VXA209" s="38"/>
      <c r="VXB209" s="38"/>
      <c r="VXC209" s="38"/>
      <c r="VXD209" s="38"/>
      <c r="VXE209" s="38"/>
      <c r="VXF209" s="38"/>
      <c r="VXG209" s="38"/>
      <c r="VXH209" s="38"/>
      <c r="VXI209" s="38"/>
      <c r="VXJ209" s="38"/>
      <c r="VXK209" s="38"/>
      <c r="VXL209" s="38"/>
      <c r="VXM209" s="38"/>
      <c r="VXN209" s="38"/>
      <c r="VXO209" s="38"/>
      <c r="VXP209" s="38"/>
      <c r="VXQ209" s="38"/>
      <c r="VXR209" s="38"/>
      <c r="VXS209" s="38"/>
      <c r="VXT209" s="38"/>
      <c r="VXU209" s="38"/>
      <c r="VXV209" s="38"/>
      <c r="VXW209" s="38"/>
      <c r="VXX209" s="38"/>
      <c r="VXY209" s="38"/>
      <c r="VXZ209" s="38"/>
      <c r="VYA209" s="38"/>
      <c r="VYB209" s="38"/>
      <c r="VYC209" s="38"/>
      <c r="VYD209" s="38"/>
      <c r="VYE209" s="38"/>
      <c r="VYF209" s="38"/>
      <c r="VYG209" s="38"/>
      <c r="VYH209" s="38"/>
      <c r="VYI209" s="38"/>
      <c r="VYJ209" s="38"/>
      <c r="VYK209" s="38"/>
      <c r="VYL209" s="38"/>
      <c r="VYM209" s="38"/>
      <c r="VYN209" s="38"/>
      <c r="VYO209" s="38"/>
      <c r="VYP209" s="38"/>
      <c r="VYQ209" s="38"/>
      <c r="VYR209" s="38"/>
      <c r="VYS209" s="38"/>
      <c r="VYT209" s="38"/>
      <c r="VYU209" s="38"/>
      <c r="VYV209" s="38"/>
      <c r="VYW209" s="38"/>
      <c r="VYX209" s="38"/>
      <c r="VYY209" s="38"/>
      <c r="VYZ209" s="38"/>
      <c r="VZA209" s="38"/>
      <c r="VZB209" s="38"/>
      <c r="VZC209" s="38"/>
      <c r="VZD209" s="38"/>
      <c r="VZE209" s="38"/>
      <c r="VZF209" s="38"/>
      <c r="VZG209" s="38"/>
      <c r="VZH209" s="38"/>
      <c r="VZI209" s="38"/>
      <c r="VZJ209" s="38"/>
      <c r="VZK209" s="38"/>
      <c r="VZL209" s="38"/>
      <c r="VZM209" s="38"/>
      <c r="VZN209" s="38"/>
      <c r="VZO209" s="38"/>
      <c r="VZP209" s="38"/>
      <c r="VZQ209" s="38"/>
      <c r="VZR209" s="38"/>
      <c r="VZS209" s="38"/>
      <c r="VZT209" s="38"/>
      <c r="VZU209" s="38"/>
      <c r="VZV209" s="38"/>
      <c r="VZW209" s="38"/>
      <c r="VZX209" s="38"/>
      <c r="VZY209" s="38"/>
      <c r="VZZ209" s="38"/>
      <c r="WAA209" s="38"/>
      <c r="WAB209" s="38"/>
      <c r="WAC209" s="38"/>
      <c r="WAD209" s="38"/>
      <c r="WAE209" s="38"/>
      <c r="WAF209" s="38"/>
      <c r="WAG209" s="38"/>
      <c r="WAH209" s="38"/>
      <c r="WAI209" s="38"/>
      <c r="WAJ209" s="38"/>
      <c r="WAK209" s="38"/>
      <c r="WAL209" s="38"/>
      <c r="WAM209" s="38"/>
      <c r="WAN209" s="38"/>
      <c r="WAO209" s="38"/>
      <c r="WAP209" s="38"/>
      <c r="WAQ209" s="38"/>
      <c r="WAR209" s="38"/>
      <c r="WAS209" s="38"/>
      <c r="WAT209" s="38"/>
      <c r="WAU209" s="38"/>
      <c r="WAV209" s="38"/>
      <c r="WAW209" s="38"/>
      <c r="WAX209" s="38"/>
      <c r="WAY209" s="38"/>
      <c r="WAZ209" s="38"/>
      <c r="WBA209" s="38"/>
      <c r="WBB209" s="38"/>
      <c r="WBC209" s="38"/>
      <c r="WBD209" s="38"/>
      <c r="WBE209" s="38"/>
      <c r="WBF209" s="38"/>
      <c r="WBG209" s="38"/>
      <c r="WBH209" s="38"/>
      <c r="WBI209" s="38"/>
      <c r="WBJ209" s="38"/>
      <c r="WBK209" s="38"/>
      <c r="WBL209" s="38"/>
      <c r="WBM209" s="38"/>
      <c r="WBN209" s="38"/>
      <c r="WBO209" s="38"/>
      <c r="WBP209" s="38"/>
      <c r="WBQ209" s="38"/>
      <c r="WBR209" s="38"/>
      <c r="WBS209" s="38"/>
      <c r="WBT209" s="38"/>
      <c r="WBU209" s="38"/>
      <c r="WBV209" s="38"/>
      <c r="WBW209" s="38"/>
      <c r="WBX209" s="38"/>
      <c r="WBY209" s="38"/>
      <c r="WBZ209" s="38"/>
      <c r="WCA209" s="38"/>
      <c r="WCB209" s="38"/>
      <c r="WCC209" s="38"/>
      <c r="WCD209" s="38"/>
      <c r="WCE209" s="38"/>
      <c r="WCF209" s="38"/>
      <c r="WCG209" s="38"/>
      <c r="WCH209" s="38"/>
      <c r="WCI209" s="38"/>
      <c r="WCJ209" s="38"/>
      <c r="WCK209" s="38"/>
      <c r="WCL209" s="38"/>
      <c r="WCM209" s="38"/>
      <c r="WCN209" s="38"/>
      <c r="WCO209" s="38"/>
      <c r="WCP209" s="38"/>
      <c r="WCQ209" s="38"/>
      <c r="WCR209" s="38"/>
      <c r="WCS209" s="38"/>
      <c r="WCT209" s="38"/>
      <c r="WCU209" s="38"/>
      <c r="WCV209" s="38"/>
      <c r="WCW209" s="38"/>
      <c r="WCX209" s="38"/>
      <c r="WCY209" s="38"/>
      <c r="WCZ209" s="38"/>
      <c r="WDA209" s="38"/>
      <c r="WDB209" s="38"/>
      <c r="WDC209" s="38"/>
      <c r="WDD209" s="38"/>
      <c r="WDE209" s="38"/>
      <c r="WDF209" s="38"/>
      <c r="WDG209" s="38"/>
      <c r="WDH209" s="38"/>
      <c r="WDI209" s="38"/>
      <c r="WDJ209" s="38"/>
      <c r="WDK209" s="38"/>
      <c r="WDL209" s="38"/>
      <c r="WDM209" s="38"/>
      <c r="WDN209" s="38"/>
      <c r="WDO209" s="38"/>
      <c r="WDP209" s="38"/>
      <c r="WDQ209" s="38"/>
      <c r="WDR209" s="38"/>
      <c r="WDS209" s="38"/>
      <c r="WDT209" s="38"/>
      <c r="WDU209" s="38"/>
      <c r="WDV209" s="38"/>
      <c r="WDW209" s="38"/>
      <c r="WDX209" s="38"/>
      <c r="WDY209" s="38"/>
      <c r="WDZ209" s="38"/>
      <c r="WEA209" s="38"/>
      <c r="WEB209" s="38"/>
      <c r="WEC209" s="38"/>
      <c r="WED209" s="38"/>
      <c r="WEE209" s="38"/>
      <c r="WEF209" s="38"/>
      <c r="WEG209" s="38"/>
      <c r="WEH209" s="38"/>
      <c r="WEI209" s="38"/>
      <c r="WEJ209" s="38"/>
      <c r="WEK209" s="38"/>
      <c r="WEL209" s="38"/>
      <c r="WEM209" s="38"/>
      <c r="WEN209" s="38"/>
      <c r="WEO209" s="38"/>
      <c r="WEP209" s="38"/>
      <c r="WEQ209" s="38"/>
      <c r="WER209" s="38"/>
      <c r="WES209" s="38"/>
      <c r="WET209" s="38"/>
      <c r="WEU209" s="38"/>
      <c r="WEV209" s="38"/>
      <c r="WEW209" s="38"/>
      <c r="WEX209" s="38"/>
      <c r="WEY209" s="38"/>
      <c r="WEZ209" s="38"/>
      <c r="WFA209" s="38"/>
      <c r="WFB209" s="38"/>
      <c r="WFC209" s="38"/>
      <c r="WFD209" s="38"/>
      <c r="WFE209" s="38"/>
      <c r="WFF209" s="38"/>
      <c r="WFG209" s="38"/>
      <c r="WFH209" s="38"/>
      <c r="WFI209" s="38"/>
      <c r="WFJ209" s="38"/>
      <c r="WFK209" s="38"/>
      <c r="WFL209" s="38"/>
      <c r="WFM209" s="38"/>
      <c r="WFN209" s="38"/>
      <c r="WFO209" s="38"/>
      <c r="WFP209" s="38"/>
      <c r="WFQ209" s="38"/>
      <c r="WFR209" s="38"/>
      <c r="WFS209" s="38"/>
      <c r="WFT209" s="38"/>
      <c r="WFU209" s="38"/>
      <c r="WFV209" s="38"/>
      <c r="WFW209" s="38"/>
      <c r="WFX209" s="38"/>
      <c r="WFY209" s="38"/>
      <c r="WFZ209" s="38"/>
      <c r="WGA209" s="38"/>
      <c r="WGB209" s="38"/>
      <c r="WGC209" s="38"/>
      <c r="WGD209" s="38"/>
      <c r="WGE209" s="38"/>
      <c r="WGF209" s="38"/>
      <c r="WGG209" s="38"/>
      <c r="WGH209" s="38"/>
      <c r="WGI209" s="38"/>
      <c r="WGJ209" s="38"/>
      <c r="WGK209" s="38"/>
      <c r="WGL209" s="38"/>
      <c r="WGM209" s="38"/>
      <c r="WGN209" s="38"/>
      <c r="WGO209" s="38"/>
      <c r="WGP209" s="38"/>
      <c r="WGQ209" s="38"/>
      <c r="WGR209" s="38"/>
      <c r="WGS209" s="38"/>
      <c r="WGT209" s="38"/>
      <c r="WGU209" s="38"/>
      <c r="WGV209" s="38"/>
      <c r="WGW209" s="38"/>
      <c r="WGX209" s="38"/>
      <c r="WGY209" s="38"/>
      <c r="WGZ209" s="38"/>
      <c r="WHA209" s="38"/>
      <c r="WHB209" s="38"/>
      <c r="WHC209" s="38"/>
      <c r="WHD209" s="38"/>
      <c r="WHE209" s="38"/>
      <c r="WHF209" s="38"/>
      <c r="WHG209" s="38"/>
      <c r="WHH209" s="38"/>
      <c r="WHI209" s="38"/>
      <c r="WHJ209" s="38"/>
      <c r="WHK209" s="38"/>
      <c r="WHL209" s="38"/>
      <c r="WHM209" s="38"/>
      <c r="WHN209" s="38"/>
      <c r="WHO209" s="38"/>
      <c r="WHP209" s="38"/>
      <c r="WHQ209" s="38"/>
      <c r="WHR209" s="38"/>
      <c r="WHS209" s="38"/>
      <c r="WHT209" s="38"/>
      <c r="WHU209" s="38"/>
      <c r="WHV209" s="38"/>
      <c r="WHW209" s="38"/>
      <c r="WHX209" s="38"/>
      <c r="WHY209" s="38"/>
      <c r="WHZ209" s="38"/>
      <c r="WIA209" s="38"/>
      <c r="WIB209" s="38"/>
      <c r="WIC209" s="38"/>
      <c r="WID209" s="38"/>
      <c r="WIE209" s="38"/>
      <c r="WIF209" s="38"/>
      <c r="WIG209" s="38"/>
      <c r="WIH209" s="38"/>
      <c r="WII209" s="38"/>
      <c r="WIJ209" s="38"/>
      <c r="WIK209" s="38"/>
      <c r="WIL209" s="38"/>
      <c r="WIM209" s="38"/>
      <c r="WIN209" s="38"/>
      <c r="WIO209" s="38"/>
      <c r="WIP209" s="38"/>
      <c r="WIQ209" s="38"/>
      <c r="WIR209" s="38"/>
      <c r="WIS209" s="38"/>
      <c r="WIT209" s="38"/>
      <c r="WIU209" s="38"/>
      <c r="WIV209" s="38"/>
      <c r="WIW209" s="38"/>
      <c r="WIX209" s="38"/>
      <c r="WIY209" s="38"/>
      <c r="WIZ209" s="38"/>
      <c r="WJA209" s="38"/>
      <c r="WJB209" s="38"/>
      <c r="WJC209" s="38"/>
      <c r="WJD209" s="38"/>
      <c r="WJE209" s="38"/>
      <c r="WJF209" s="38"/>
      <c r="WJG209" s="38"/>
      <c r="WJH209" s="38"/>
      <c r="WJI209" s="38"/>
      <c r="WJJ209" s="38"/>
      <c r="WJK209" s="38"/>
      <c r="WJL209" s="38"/>
      <c r="WJM209" s="38"/>
      <c r="WJN209" s="38"/>
      <c r="WJO209" s="38"/>
      <c r="WJP209" s="38"/>
      <c r="WJQ209" s="38"/>
      <c r="WJR209" s="38"/>
      <c r="WJS209" s="38"/>
      <c r="WJT209" s="38"/>
      <c r="WJU209" s="38"/>
      <c r="WJV209" s="38"/>
      <c r="WJW209" s="38"/>
      <c r="WJX209" s="38"/>
      <c r="WJY209" s="38"/>
      <c r="WJZ209" s="38"/>
      <c r="WKA209" s="38"/>
      <c r="WKB209" s="38"/>
      <c r="WKC209" s="38"/>
      <c r="WKD209" s="38"/>
      <c r="WKE209" s="38"/>
      <c r="WKF209" s="38"/>
      <c r="WKG209" s="38"/>
      <c r="WKH209" s="38"/>
      <c r="WKI209" s="38"/>
      <c r="WKJ209" s="38"/>
      <c r="WKK209" s="38"/>
      <c r="WKL209" s="38"/>
      <c r="WKM209" s="38"/>
      <c r="WKN209" s="38"/>
      <c r="WKO209" s="38"/>
      <c r="WKP209" s="38"/>
      <c r="WKQ209" s="38"/>
      <c r="WKR209" s="38"/>
      <c r="WKS209" s="38"/>
      <c r="WKT209" s="38"/>
      <c r="WKU209" s="38"/>
      <c r="WKV209" s="38"/>
      <c r="WKW209" s="38"/>
      <c r="WKX209" s="38"/>
      <c r="WKY209" s="38"/>
      <c r="WKZ209" s="38"/>
      <c r="WLA209" s="38"/>
      <c r="WLB209" s="38"/>
      <c r="WLC209" s="38"/>
      <c r="WLD209" s="38"/>
      <c r="WLE209" s="38"/>
      <c r="WLF209" s="38"/>
      <c r="WLG209" s="38"/>
      <c r="WLH209" s="38"/>
      <c r="WLI209" s="38"/>
      <c r="WLJ209" s="38"/>
      <c r="WLK209" s="38"/>
      <c r="WLL209" s="38"/>
      <c r="WLM209" s="38"/>
      <c r="WLN209" s="38"/>
      <c r="WLO209" s="38"/>
      <c r="WLP209" s="38"/>
      <c r="WLQ209" s="38"/>
      <c r="WLR209" s="38"/>
      <c r="WLS209" s="38"/>
      <c r="WLT209" s="38"/>
      <c r="WLU209" s="38"/>
      <c r="WLV209" s="38"/>
      <c r="WLW209" s="38"/>
      <c r="WLX209" s="38"/>
      <c r="WLY209" s="38"/>
      <c r="WLZ209" s="38"/>
      <c r="WMA209" s="38"/>
      <c r="WMB209" s="38"/>
      <c r="WMC209" s="38"/>
      <c r="WMD209" s="38"/>
      <c r="WME209" s="38"/>
      <c r="WMF209" s="38"/>
      <c r="WMG209" s="38"/>
      <c r="WMH209" s="38"/>
      <c r="WMI209" s="38"/>
      <c r="WMJ209" s="38"/>
      <c r="WMK209" s="38"/>
      <c r="WML209" s="38"/>
      <c r="WMM209" s="38"/>
      <c r="WMN209" s="38"/>
      <c r="WMO209" s="38"/>
      <c r="WMP209" s="38"/>
      <c r="WMQ209" s="38"/>
      <c r="WMR209" s="38"/>
      <c r="WMS209" s="38"/>
      <c r="WMT209" s="38"/>
      <c r="WMU209" s="38"/>
      <c r="WMV209" s="38"/>
      <c r="WMW209" s="38"/>
      <c r="WMX209" s="38"/>
      <c r="WMY209" s="38"/>
      <c r="WMZ209" s="38"/>
      <c r="WNA209" s="38"/>
      <c r="WNB209" s="38"/>
      <c r="WNC209" s="38"/>
      <c r="WND209" s="38"/>
      <c r="WNE209" s="38"/>
      <c r="WNF209" s="38"/>
      <c r="WNG209" s="38"/>
      <c r="WNH209" s="38"/>
      <c r="WNI209" s="38"/>
      <c r="WNJ209" s="38"/>
      <c r="WNK209" s="38"/>
      <c r="WNL209" s="38"/>
      <c r="WNM209" s="38"/>
      <c r="WNN209" s="38"/>
      <c r="WNO209" s="38"/>
      <c r="WNP209" s="38"/>
      <c r="WNQ209" s="38"/>
      <c r="WNR209" s="38"/>
      <c r="WNS209" s="38"/>
      <c r="WNT209" s="38"/>
      <c r="WNU209" s="38"/>
      <c r="WNV209" s="38"/>
      <c r="WNW209" s="38"/>
      <c r="WNX209" s="38"/>
      <c r="WNY209" s="38"/>
      <c r="WNZ209" s="38"/>
      <c r="WOA209" s="38"/>
      <c r="WOB209" s="38"/>
      <c r="WOC209" s="38"/>
      <c r="WOD209" s="38"/>
      <c r="WOE209" s="38"/>
      <c r="WOF209" s="38"/>
      <c r="WOG209" s="38"/>
      <c r="WOH209" s="38"/>
      <c r="WOI209" s="38"/>
      <c r="WOJ209" s="38"/>
      <c r="WOK209" s="38"/>
      <c r="WOL209" s="38"/>
      <c r="WOM209" s="38"/>
      <c r="WON209" s="38"/>
      <c r="WOO209" s="38"/>
      <c r="WOP209" s="38"/>
      <c r="WOQ209" s="38"/>
      <c r="WOR209" s="38"/>
      <c r="WOS209" s="38"/>
      <c r="WOT209" s="38"/>
      <c r="WOU209" s="38"/>
      <c r="WOV209" s="38"/>
      <c r="WOW209" s="38"/>
      <c r="WOX209" s="38"/>
      <c r="WOY209" s="38"/>
      <c r="WOZ209" s="38"/>
      <c r="WPA209" s="38"/>
      <c r="WPB209" s="38"/>
      <c r="WPC209" s="38"/>
      <c r="WPD209" s="38"/>
      <c r="WPE209" s="38"/>
      <c r="WPF209" s="38"/>
      <c r="WPG209" s="38"/>
      <c r="WPH209" s="38"/>
      <c r="WPI209" s="38"/>
      <c r="WPJ209" s="38"/>
      <c r="WPK209" s="38"/>
      <c r="WPL209" s="38"/>
      <c r="WPM209" s="38"/>
      <c r="WPN209" s="38"/>
      <c r="WPO209" s="38"/>
      <c r="WPP209" s="38"/>
      <c r="WPQ209" s="38"/>
      <c r="WPR209" s="38"/>
      <c r="WPS209" s="38"/>
      <c r="WPT209" s="38"/>
      <c r="WPU209" s="38"/>
      <c r="WPV209" s="38"/>
      <c r="WPW209" s="38"/>
      <c r="WPX209" s="38"/>
      <c r="WPY209" s="38"/>
      <c r="WPZ209" s="38"/>
      <c r="WQA209" s="38"/>
      <c r="WQB209" s="38"/>
      <c r="WQC209" s="38"/>
      <c r="WQD209" s="38"/>
      <c r="WQE209" s="38"/>
      <c r="WQF209" s="38"/>
      <c r="WQG209" s="38"/>
      <c r="WQH209" s="38"/>
      <c r="WQI209" s="38"/>
      <c r="WQJ209" s="38"/>
      <c r="WQK209" s="38"/>
      <c r="WQL209" s="38"/>
      <c r="WQM209" s="38"/>
      <c r="WQN209" s="38"/>
      <c r="WQO209" s="38"/>
      <c r="WQP209" s="38"/>
      <c r="WQQ209" s="38"/>
      <c r="WQR209" s="38"/>
      <c r="WQS209" s="38"/>
      <c r="WQT209" s="38"/>
      <c r="WQU209" s="38"/>
      <c r="WQV209" s="38"/>
      <c r="WQW209" s="38"/>
      <c r="WQX209" s="38"/>
      <c r="WQY209" s="38"/>
      <c r="WQZ209" s="38"/>
      <c r="WRA209" s="38"/>
      <c r="WRB209" s="38"/>
      <c r="WRC209" s="38"/>
      <c r="WRD209" s="38"/>
      <c r="WRE209" s="38"/>
      <c r="WRF209" s="38"/>
      <c r="WRG209" s="38"/>
      <c r="WRH209" s="38"/>
      <c r="WRI209" s="38"/>
      <c r="WRJ209" s="38"/>
      <c r="WRK209" s="38"/>
      <c r="WRL209" s="38"/>
      <c r="WRM209" s="38"/>
      <c r="WRN209" s="38"/>
      <c r="WRO209" s="38"/>
      <c r="WRP209" s="38"/>
      <c r="WRQ209" s="38"/>
      <c r="WRR209" s="38"/>
      <c r="WRS209" s="38"/>
      <c r="WRT209" s="38"/>
      <c r="WRU209" s="38"/>
      <c r="WRV209" s="38"/>
      <c r="WRW209" s="38"/>
      <c r="WRX209" s="38"/>
      <c r="WRY209" s="38"/>
      <c r="WRZ209" s="38"/>
      <c r="WSA209" s="38"/>
      <c r="WSB209" s="38"/>
      <c r="WSC209" s="38"/>
      <c r="WSD209" s="38"/>
      <c r="WSE209" s="38"/>
      <c r="WSF209" s="38"/>
      <c r="WSG209" s="38"/>
      <c r="WSH209" s="38"/>
      <c r="WSI209" s="38"/>
      <c r="WSJ209" s="38"/>
      <c r="WSK209" s="38"/>
      <c r="WSL209" s="38"/>
      <c r="WSM209" s="38"/>
      <c r="WSN209" s="38"/>
      <c r="WSO209" s="38"/>
      <c r="WSP209" s="38"/>
      <c r="WSQ209" s="38"/>
      <c r="WSR209" s="38"/>
      <c r="WSS209" s="38"/>
      <c r="WST209" s="38"/>
      <c r="WSU209" s="38"/>
      <c r="WSV209" s="38"/>
      <c r="WSW209" s="38"/>
      <c r="WSX209" s="38"/>
      <c r="WSY209" s="38"/>
      <c r="WSZ209" s="38"/>
      <c r="WTA209" s="38"/>
      <c r="WTB209" s="38"/>
      <c r="WTC209" s="38"/>
      <c r="WTD209" s="38"/>
      <c r="WTE209" s="38"/>
      <c r="WTF209" s="38"/>
      <c r="WTG209" s="38"/>
      <c r="WTH209" s="38"/>
      <c r="WTI209" s="38"/>
      <c r="WTJ209" s="38"/>
      <c r="WTK209" s="38"/>
      <c r="WTL209" s="38"/>
      <c r="WTM209" s="38"/>
      <c r="WTN209" s="38"/>
      <c r="WTO209" s="38"/>
      <c r="WTP209" s="38"/>
      <c r="WTQ209" s="38"/>
      <c r="WTR209" s="38"/>
      <c r="WTS209" s="38"/>
      <c r="WTT209" s="38"/>
      <c r="WTU209" s="38"/>
      <c r="WTV209" s="38"/>
      <c r="WTW209" s="38"/>
      <c r="WTX209" s="38"/>
      <c r="WTY209" s="38"/>
      <c r="WTZ209" s="38"/>
      <c r="WUA209" s="38"/>
      <c r="WUB209" s="38"/>
      <c r="WUC209" s="38"/>
      <c r="WUD209" s="38"/>
      <c r="WUE209" s="38"/>
      <c r="WUF209" s="38"/>
      <c r="WUG209" s="38"/>
      <c r="WUH209" s="38"/>
      <c r="WUI209" s="38"/>
      <c r="WUJ209" s="38"/>
      <c r="WUK209" s="38"/>
      <c r="WUL209" s="38"/>
      <c r="WUM209" s="38"/>
      <c r="WUN209" s="38"/>
      <c r="WUO209" s="38"/>
      <c r="WUP209" s="38"/>
      <c r="WUQ209" s="38"/>
      <c r="WUR209" s="38"/>
      <c r="WUS209" s="38"/>
      <c r="WUT209" s="38"/>
      <c r="WUU209" s="38"/>
      <c r="WUV209" s="38"/>
      <c r="WUW209" s="38"/>
      <c r="WUX209" s="38"/>
      <c r="WUY209" s="38"/>
      <c r="WUZ209" s="38"/>
      <c r="WVA209" s="38"/>
      <c r="WVB209" s="38"/>
      <c r="WVC209" s="38"/>
      <c r="WVD209" s="38"/>
      <c r="WVE209" s="38"/>
      <c r="WVF209" s="38"/>
      <c r="WVG209" s="38"/>
      <c r="WVH209" s="38"/>
      <c r="WVI209" s="38"/>
      <c r="WVJ209" s="38"/>
      <c r="WVK209" s="38"/>
      <c r="WVL209" s="38"/>
      <c r="WVM209" s="38"/>
      <c r="WVN209" s="38"/>
      <c r="WVO209" s="38"/>
      <c r="WVP209" s="38"/>
      <c r="WVQ209" s="38"/>
      <c r="WVR209" s="38"/>
      <c r="WVS209" s="38"/>
      <c r="WVT209" s="38"/>
      <c r="WVU209" s="38"/>
      <c r="WVV209" s="38"/>
      <c r="WVW209" s="38"/>
      <c r="WVX209" s="38"/>
      <c r="WVY209" s="38"/>
      <c r="WVZ209" s="38"/>
      <c r="WWA209" s="38"/>
      <c r="WWB209" s="38"/>
      <c r="WWC209" s="38"/>
      <c r="WWD209" s="38"/>
      <c r="WWE209" s="38"/>
      <c r="WWF209" s="38"/>
      <c r="WWG209" s="38"/>
      <c r="WWH209" s="38"/>
      <c r="WWI209" s="38"/>
      <c r="WWJ209" s="38"/>
      <c r="WWK209" s="38"/>
      <c r="WWL209" s="38"/>
      <c r="WWM209" s="38"/>
      <c r="WWN209" s="38"/>
      <c r="WWO209" s="38"/>
      <c r="WWP209" s="38"/>
      <c r="WWQ209" s="38"/>
      <c r="WWR209" s="38"/>
      <c r="WWS209" s="38"/>
      <c r="WWT209" s="38"/>
      <c r="WWU209" s="38"/>
      <c r="WWV209" s="38"/>
      <c r="WWW209" s="38"/>
      <c r="WWX209" s="38"/>
      <c r="WWY209" s="38"/>
      <c r="WWZ209" s="38"/>
      <c r="WXA209" s="38"/>
      <c r="WXB209" s="38"/>
      <c r="WXC209" s="38"/>
      <c r="WXD209" s="38"/>
      <c r="WXE209" s="38"/>
      <c r="WXF209" s="38"/>
      <c r="WXG209" s="38"/>
      <c r="WXH209" s="38"/>
      <c r="WXI209" s="38"/>
      <c r="WXJ209" s="38"/>
      <c r="WXK209" s="38"/>
      <c r="WXL209" s="38"/>
      <c r="WXM209" s="38"/>
      <c r="WXN209" s="38"/>
      <c r="WXO209" s="38"/>
      <c r="WXP209" s="38"/>
      <c r="WXQ209" s="38"/>
      <c r="WXR209" s="38"/>
      <c r="WXS209" s="38"/>
      <c r="WXT209" s="38"/>
      <c r="WXU209" s="38"/>
      <c r="WXV209" s="38"/>
      <c r="WXW209" s="38"/>
      <c r="WXX209" s="38"/>
      <c r="WXY209" s="38"/>
      <c r="WXZ209" s="38"/>
      <c r="WYA209" s="38"/>
      <c r="WYB209" s="38"/>
      <c r="WYC209" s="38"/>
      <c r="WYD209" s="38"/>
      <c r="WYE209" s="38"/>
      <c r="WYF209" s="38"/>
      <c r="WYG209" s="38"/>
      <c r="WYH209" s="38"/>
      <c r="WYI209" s="38"/>
      <c r="WYJ209" s="38"/>
      <c r="WYK209" s="38"/>
      <c r="WYL209" s="38"/>
      <c r="WYM209" s="38"/>
      <c r="WYN209" s="38"/>
      <c r="WYO209" s="38"/>
      <c r="WYP209" s="38"/>
      <c r="WYQ209" s="38"/>
      <c r="WYR209" s="38"/>
      <c r="WYS209" s="38"/>
      <c r="WYT209" s="38"/>
      <c r="WYU209" s="38"/>
      <c r="WYV209" s="38"/>
      <c r="WYW209" s="38"/>
      <c r="WYX209" s="38"/>
      <c r="WYY209" s="38"/>
      <c r="WYZ209" s="38"/>
      <c r="WZA209" s="38"/>
      <c r="WZB209" s="38"/>
      <c r="WZC209" s="38"/>
      <c r="WZD209" s="38"/>
      <c r="WZE209" s="38"/>
      <c r="WZF209" s="38"/>
      <c r="WZG209" s="38"/>
      <c r="WZH209" s="38"/>
      <c r="WZI209" s="38"/>
      <c r="WZJ209" s="38"/>
      <c r="WZK209" s="38"/>
      <c r="WZL209" s="38"/>
      <c r="WZM209" s="38"/>
      <c r="WZN209" s="38"/>
      <c r="WZO209" s="38"/>
      <c r="WZP209" s="38"/>
      <c r="WZQ209" s="38"/>
      <c r="WZR209" s="38"/>
      <c r="WZS209" s="38"/>
      <c r="WZT209" s="38"/>
      <c r="WZU209" s="38"/>
      <c r="WZV209" s="38"/>
      <c r="WZW209" s="38"/>
      <c r="WZX209" s="38"/>
      <c r="WZY209" s="38"/>
      <c r="WZZ209" s="38"/>
      <c r="XAA209" s="38"/>
      <c r="XAB209" s="38"/>
      <c r="XAC209" s="38"/>
      <c r="XAD209" s="38"/>
      <c r="XAE209" s="38"/>
      <c r="XAF209" s="38"/>
      <c r="XAG209" s="38"/>
      <c r="XAH209" s="38"/>
      <c r="XAI209" s="38"/>
      <c r="XAJ209" s="38"/>
      <c r="XAK209" s="38"/>
      <c r="XAL209" s="38"/>
      <c r="XAM209" s="38"/>
      <c r="XAN209" s="38"/>
      <c r="XAO209" s="38"/>
      <c r="XAP209" s="38"/>
      <c r="XAQ209" s="38"/>
      <c r="XAR209" s="38"/>
      <c r="XAS209" s="38"/>
      <c r="XAT209" s="38"/>
      <c r="XAU209" s="38"/>
      <c r="XAV209" s="38"/>
      <c r="XAW209" s="38"/>
      <c r="XAX209" s="38"/>
      <c r="XAY209" s="38"/>
      <c r="XAZ209" s="38"/>
      <c r="XBA209" s="38"/>
      <c r="XBB209" s="38"/>
      <c r="XBC209" s="38"/>
      <c r="XBD209" s="38"/>
      <c r="XBE209" s="38"/>
      <c r="XBF209" s="38"/>
      <c r="XBG209" s="38"/>
      <c r="XBH209" s="38"/>
      <c r="XBI209" s="38"/>
      <c r="XBJ209" s="38"/>
      <c r="XBK209" s="38"/>
      <c r="XBL209" s="38"/>
      <c r="XBM209" s="38"/>
      <c r="XBN209" s="38"/>
      <c r="XBO209" s="38"/>
      <c r="XBP209" s="38"/>
      <c r="XBQ209" s="38"/>
      <c r="XBR209" s="38"/>
      <c r="XBS209" s="38"/>
      <c r="XBT209" s="38"/>
      <c r="XBU209" s="38"/>
      <c r="XBV209" s="38"/>
      <c r="XBW209" s="38"/>
      <c r="XBX209" s="38"/>
      <c r="XBY209" s="38"/>
      <c r="XBZ209" s="38"/>
      <c r="XCA209" s="38"/>
      <c r="XCB209" s="38"/>
      <c r="XCC209" s="38"/>
      <c r="XCD209" s="38"/>
      <c r="XCE209" s="38"/>
      <c r="XCF209" s="38"/>
      <c r="XCG209" s="38"/>
      <c r="XCH209" s="38"/>
      <c r="XCI209" s="38"/>
      <c r="XCJ209" s="38"/>
      <c r="XCK209" s="38"/>
      <c r="XCL209" s="38"/>
      <c r="XCM209" s="38"/>
      <c r="XCN209" s="38"/>
      <c r="XCO209" s="38"/>
      <c r="XCP209" s="38"/>
      <c r="XCQ209" s="38"/>
      <c r="XCR209" s="38"/>
      <c r="XCS209" s="38"/>
      <c r="XCT209" s="38"/>
      <c r="XCU209" s="38"/>
      <c r="XCV209" s="38"/>
      <c r="XCW209" s="38"/>
      <c r="XCX209" s="38"/>
      <c r="XCY209" s="38"/>
      <c r="XCZ209" s="38"/>
      <c r="XDA209" s="38"/>
      <c r="XDB209" s="38"/>
      <c r="XDC209" s="38"/>
      <c r="XDD209" s="38"/>
      <c r="XDE209" s="38"/>
      <c r="XDF209" s="38"/>
      <c r="XDG209" s="38"/>
      <c r="XDH209" s="38"/>
      <c r="XDI209" s="38"/>
      <c r="XDJ209" s="38"/>
      <c r="XDK209" s="38"/>
      <c r="XDL209" s="38"/>
      <c r="XDM209" s="38"/>
      <c r="XDN209" s="38"/>
      <c r="XDO209" s="38"/>
      <c r="XDP209" s="38"/>
      <c r="XDQ209" s="38"/>
      <c r="XDR209" s="38"/>
      <c r="XDS209" s="38"/>
      <c r="XDT209" s="38"/>
      <c r="XDU209" s="38"/>
      <c r="XDV209" s="38"/>
      <c r="XDW209" s="38"/>
      <c r="XDX209" s="38"/>
      <c r="XDY209" s="38"/>
      <c r="XDZ209" s="38"/>
      <c r="XEA209" s="38"/>
      <c r="XEB209" s="38"/>
      <c r="XEC209" s="38"/>
      <c r="XED209" s="38"/>
      <c r="XEE209" s="38"/>
      <c r="XEF209" s="38"/>
      <c r="XEG209" s="38"/>
      <c r="XEH209" s="38"/>
      <c r="XEI209" s="38"/>
      <c r="XEJ209" s="38"/>
      <c r="XEK209" s="38"/>
      <c r="XEL209" s="38"/>
      <c r="XEM209" s="38"/>
      <c r="XEN209" s="38"/>
      <c r="XEO209" s="38"/>
      <c r="XEP209" s="38"/>
      <c r="XEQ209" s="38"/>
      <c r="XER209" s="38"/>
      <c r="XES209" s="38"/>
      <c r="XET209" s="38"/>
      <c r="XEU209" s="38"/>
      <c r="XEV209" s="38"/>
      <c r="XEW209" s="38"/>
      <c r="XEX209" s="38"/>
      <c r="XEY209" s="38"/>
      <c r="XEZ209" s="38"/>
      <c r="XFA209" s="38"/>
      <c r="XFB209" s="38"/>
      <c r="XFC209" s="38"/>
      <c r="XFD209" s="38"/>
    </row>
    <row r="210" spans="2:16384">
      <c r="B210" s="485" t="s">
        <v>498</v>
      </c>
      <c r="C210" s="479"/>
      <c r="D210" s="496">
        <f t="shared" ca="1" si="89"/>
        <v>2028283060.1914465</v>
      </c>
      <c r="E210" s="487">
        <f ca="1">+SUM(E200:E209)</f>
        <v>1227895305.8465748</v>
      </c>
      <c r="F210" s="487">
        <f ca="1">+SUM(F200:F209)</f>
        <v>800387754.34487176</v>
      </c>
      <c r="G210" s="487">
        <f>+SUM(G200:G209)</f>
        <v>0</v>
      </c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2:16384">
      <c r="B211" s="4"/>
      <c r="D211" s="25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2:16384">
      <c r="B212" s="485" t="s">
        <v>545</v>
      </c>
      <c r="C212" s="479"/>
      <c r="D212" s="486">
        <f ca="1">+SUM(E212:G212)</f>
        <v>0</v>
      </c>
      <c r="E212" s="487">
        <f ca="1">+SUMIF($E$10:$Y$10,E$198,$E$189:$Y$189)</f>
        <v>0</v>
      </c>
      <c r="F212" s="487">
        <f>+SUMIF($E$10:$Y$10,F$198,$E$189:$Y$189)</f>
        <v>0</v>
      </c>
      <c r="G212" s="487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2:16384">
      <c r="B213" s="485" t="s">
        <v>546</v>
      </c>
      <c r="C213" s="479"/>
      <c r="D213" s="486">
        <f ca="1">+SUM(E213:G213)</f>
        <v>0</v>
      </c>
      <c r="E213" s="487">
        <f ca="1">+SUMIF($E$10:$Y$10,E$198,$E$190:$Y$190)</f>
        <v>0</v>
      </c>
      <c r="F213" s="487">
        <f ca="1">+SUMIF($E$10:$Y$10,F$198,$E$190:$Y$190)</f>
        <v>0</v>
      </c>
      <c r="G213" s="487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2:16384">
      <c r="B214" s="679" t="s">
        <v>547</v>
      </c>
      <c r="C214" s="479"/>
      <c r="D214" s="486">
        <f ca="1">+SUM(E214:G214)</f>
        <v>0</v>
      </c>
      <c r="E214" s="497">
        <f ca="1">+SUMIF($E$10:$Y$10,E$198,$E$181:$Y$181)</f>
        <v>0</v>
      </c>
      <c r="F214" s="497">
        <f ca="1">+SUMIF($E$10:$Y$10,F$198,$E$181:$Y$181)</f>
        <v>0</v>
      </c>
      <c r="G214" s="487">
        <v>0</v>
      </c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2:16384">
      <c r="B215" s="485" t="s">
        <v>494</v>
      </c>
      <c r="C215" s="479"/>
      <c r="D215" s="486">
        <f ca="1">+SUM(E215:G215)</f>
        <v>38566866.956657328</v>
      </c>
      <c r="E215" s="487">
        <f ca="1">+SUMIF($E$10:$Y$10,E$198,$E$168:$Y$168)</f>
        <v>38566866.956657328</v>
      </c>
      <c r="F215" s="487">
        <f>+SUMIF($E$10:$Y$10,F$198,$E$168:$Y$168)</f>
        <v>0</v>
      </c>
      <c r="G215" s="487">
        <f>+SUMIF($E$10:$Y$10,G$198,$E$168:$Y$168)</f>
        <v>0</v>
      </c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2:16384">
      <c r="B216" s="485" t="s">
        <v>126</v>
      </c>
      <c r="C216" s="479"/>
      <c r="D216" s="486">
        <f t="shared" ca="1" si="89"/>
        <v>1848006.1529555693</v>
      </c>
      <c r="E216" s="487">
        <f ca="1">+SUMIF($E$10:$Y$10,E$198,$E$169:$Y$169)</f>
        <v>963559.92409066833</v>
      </c>
      <c r="F216" s="487">
        <f ca="1">+SUMIF($E$10:$Y$10,F$198,$E$169:$Y$169)</f>
        <v>884446.228864901</v>
      </c>
      <c r="G216" s="487">
        <v>0</v>
      </c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2:16384">
      <c r="B217" s="533" t="s">
        <v>10</v>
      </c>
      <c r="C217" s="534"/>
      <c r="D217" s="535">
        <f t="shared" ca="1" si="89"/>
        <v>121227634.68629935</v>
      </c>
      <c r="E217" s="536">
        <f ca="1">+SUMIF($E$10:$Y$10,E$198,$E$160:$Y$160)</f>
        <v>12511939.780803243</v>
      </c>
      <c r="F217" s="536">
        <f ca="1">+SUMIF($E$10:$Y$10,F$198,$E$160:$Y$160)</f>
        <v>108715694.90549611</v>
      </c>
      <c r="G217" s="536">
        <v>0</v>
      </c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2:16384">
      <c r="B218" s="4" t="s">
        <v>127</v>
      </c>
      <c r="D218" s="25">
        <f ca="1">+SUM(D210:D217)</f>
        <v>2189925567.987359</v>
      </c>
      <c r="E218" s="100">
        <f ca="1">+SUM(E210:E217)</f>
        <v>1279937672.508126</v>
      </c>
      <c r="F218" s="100">
        <f ca="1">+SUM(F210:F217)</f>
        <v>909987895.47923279</v>
      </c>
      <c r="G218" s="100">
        <f>+SUM(G210:G217)</f>
        <v>0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2:16384">
      <c r="B219" s="4"/>
      <c r="D219" s="25"/>
      <c r="E219" s="100"/>
      <c r="F219" s="100"/>
      <c r="G219" s="100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2:16384">
      <c r="B220" s="485" t="s">
        <v>15</v>
      </c>
      <c r="C220" s="481"/>
      <c r="D220" s="486">
        <f t="shared" ca="1" si="89"/>
        <v>404363336.09878176</v>
      </c>
      <c r="E220" s="487">
        <f ca="1">+SUMIF($E$10:$Y$10,E$198,$E$142:$Y$142)</f>
        <v>244314087.50913104</v>
      </c>
      <c r="F220" s="487">
        <f ca="1">+SUMIF($E$10:$Y$10,F$198,$E$142:$Y$142)</f>
        <v>160049248.58965072</v>
      </c>
      <c r="G220" s="487">
        <f ca="1">+SUMIF($E$10:$Y$10,G$198,$E$142:$Y$142)</f>
        <v>0</v>
      </c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2:16384">
      <c r="B221" s="485" t="s">
        <v>549</v>
      </c>
      <c r="C221" s="481"/>
      <c r="D221" s="486">
        <f t="shared" ca="1" si="89"/>
        <v>0</v>
      </c>
      <c r="E221" s="487">
        <f ca="1">+SUMIF($E$10:$Y$10,E$198,$E$141:$Y$141)</f>
        <v>0</v>
      </c>
      <c r="F221" s="487">
        <f ca="1">+SUMIF($E$10:$Y$10,F$198,$E$141:$Y$141)</f>
        <v>0</v>
      </c>
      <c r="G221" s="487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2:16384">
      <c r="B222" s="485" t="s">
        <v>556</v>
      </c>
      <c r="C222" s="479"/>
      <c r="D222" s="486">
        <f t="shared" ca="1" si="89"/>
        <v>1285562231.8885777</v>
      </c>
      <c r="E222" s="481">
        <f ca="1">+SUMIF($E$10:$Y$10,E$198,$E$159:$Y$159)</f>
        <v>728421804.64264536</v>
      </c>
      <c r="F222" s="481">
        <f ca="1">+SUMIF($E$10:$Y$10,F$198,$E$159:$Y$159)</f>
        <v>557140427.24593234</v>
      </c>
      <c r="G222" s="481">
        <v>0</v>
      </c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2:16384">
      <c r="B223" s="533" t="s">
        <v>26</v>
      </c>
      <c r="C223" s="534"/>
      <c r="D223" s="535">
        <f t="shared" si="89"/>
        <v>499999999.99999988</v>
      </c>
      <c r="E223" s="537">
        <f>+SUMIF($E$10:$Y$10,E$198,$E$144:$Y$144)</f>
        <v>307201780.35634983</v>
      </c>
      <c r="F223" s="537">
        <f>+SUMIF($E$10:$Y$10,F$198,$E$144:$Y$144)</f>
        <v>192798219.64365008</v>
      </c>
      <c r="G223" s="537">
        <f>+SUMIF($E$10:$Y$10,G$198,$E$144:$Y$144)</f>
        <v>0</v>
      </c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2:16384">
      <c r="B224" s="4" t="s">
        <v>128</v>
      </c>
      <c r="D224" s="25">
        <f ca="1">+SUM(D219:D223)</f>
        <v>2189925567.9873595</v>
      </c>
      <c r="E224" s="100">
        <f ca="1">+SUM(E220:E223)</f>
        <v>1279937672.5081263</v>
      </c>
      <c r="F224" s="100">
        <f ca="1">+SUM(F220:F223)</f>
        <v>909987895.47923315</v>
      </c>
      <c r="G224" s="100">
        <f ca="1">+SUM(G220:G223)</f>
        <v>0</v>
      </c>
    </row>
    <row r="225" spans="2:27">
      <c r="B225" s="4"/>
      <c r="D225" s="25"/>
      <c r="E225" s="11"/>
      <c r="F225" s="11"/>
      <c r="G225" s="11"/>
    </row>
    <row r="226" spans="2:27">
      <c r="B226" s="479" t="s">
        <v>499</v>
      </c>
      <c r="C226" s="479"/>
      <c r="D226" s="486"/>
      <c r="E226" s="481">
        <f ca="1">+H164</f>
        <v>740933744.42344844</v>
      </c>
      <c r="F226" s="481">
        <f ca="1">+T164</f>
        <v>1281124808.9867451</v>
      </c>
      <c r="G226" s="481">
        <v>0</v>
      </c>
    </row>
    <row r="227" spans="2:27">
      <c r="B227" s="479" t="s">
        <v>550</v>
      </c>
      <c r="C227" s="479"/>
      <c r="D227" s="486"/>
      <c r="E227" s="481">
        <f ca="1">+H185</f>
        <v>0</v>
      </c>
      <c r="F227" s="481">
        <f ca="1">+T185</f>
        <v>0</v>
      </c>
      <c r="G227" s="481"/>
    </row>
    <row r="228" spans="2:27">
      <c r="B228" s="4" t="s">
        <v>595</v>
      </c>
      <c r="D228" s="25">
        <f ca="1">+SUM(E228:G228)</f>
        <v>71744604.716860116</v>
      </c>
      <c r="E228" s="100">
        <f ca="1">+SUMIF($E$10:$Y$10,E$198,$E$166:$Y$166)</f>
        <v>7375424.7407544851</v>
      </c>
      <c r="F228" s="100">
        <f ca="1">+SUMIF($E$10:$Y$10,F$198,$E$166:$Y$166)</f>
        <v>64369179.976105623</v>
      </c>
      <c r="G228" s="100">
        <v>0</v>
      </c>
    </row>
    <row r="229" spans="2:27">
      <c r="B229" s="4" t="s">
        <v>596</v>
      </c>
      <c r="D229" s="25">
        <f ca="1">+SUM(E229:G229)</f>
        <v>0</v>
      </c>
      <c r="E229" s="100">
        <f ca="1">+SUMIF($E$10:$Y$10,E$198,$E$187:$Y$187)</f>
        <v>0</v>
      </c>
      <c r="F229" s="100">
        <f ca="1">+SUMIF($E$10:$Y$10,F$198,$E$187:$Y$187)</f>
        <v>0</v>
      </c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151"/>
    </row>
    <row r="231" spans="2:27"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151"/>
    </row>
    <row r="232" spans="2:27"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151"/>
    </row>
    <row r="233" spans="2:27">
      <c r="C233" s="103"/>
      <c r="D233" s="678"/>
      <c r="E233" s="11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151"/>
    </row>
    <row r="234" spans="2:27">
      <c r="C234" s="103"/>
      <c r="D234" s="678"/>
      <c r="E234" s="11"/>
    </row>
    <row r="235" spans="2:27">
      <c r="C235" s="103"/>
      <c r="D235" s="104"/>
      <c r="E235" s="11"/>
      <c r="F235" s="22"/>
      <c r="G235" s="22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111"/>
      <c r="AA235" s="111"/>
    </row>
    <row r="236" spans="2:27">
      <c r="E236" s="11"/>
      <c r="F236" s="22"/>
      <c r="G236" s="22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111"/>
      <c r="AA236" s="111"/>
    </row>
    <row r="237" spans="2:27">
      <c r="E237" s="11"/>
      <c r="F237" s="22"/>
      <c r="G237" s="22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111"/>
      <c r="AA237" s="111"/>
    </row>
    <row r="238" spans="2:27">
      <c r="H238" s="84"/>
      <c r="J238" s="84"/>
      <c r="L238" s="84"/>
      <c r="N238" s="84"/>
      <c r="P238" s="84"/>
      <c r="R238" s="84"/>
      <c r="T238" s="84"/>
      <c r="V238" s="84"/>
      <c r="X238" s="84"/>
    </row>
    <row r="239" spans="2:27">
      <c r="E239" s="11"/>
      <c r="F239" s="84"/>
      <c r="G239" s="84"/>
      <c r="H239" s="11"/>
      <c r="J239" s="11"/>
      <c r="L239" s="11"/>
      <c r="N239" s="11"/>
      <c r="P239" s="11"/>
      <c r="R239" s="11"/>
      <c r="T239" s="11"/>
      <c r="V239" s="11"/>
      <c r="X239" s="11"/>
    </row>
    <row r="240" spans="2:27">
      <c r="E240" s="11"/>
      <c r="F240" s="84"/>
      <c r="G240" s="84"/>
    </row>
    <row r="241" spans="5:24">
      <c r="F241" s="84"/>
      <c r="G241" s="84"/>
    </row>
    <row r="242" spans="5:24">
      <c r="F242" s="84"/>
      <c r="H242" s="11"/>
      <c r="J242" s="11"/>
      <c r="L242" s="11"/>
      <c r="N242" s="11"/>
      <c r="P242" s="11"/>
      <c r="R242" s="11"/>
      <c r="T242" s="11"/>
      <c r="V242" s="11"/>
      <c r="X242" s="11"/>
    </row>
    <row r="243" spans="5:24">
      <c r="E243" s="11"/>
      <c r="F243" s="11"/>
      <c r="H243" s="84"/>
      <c r="J243" s="84"/>
      <c r="L243" s="84"/>
      <c r="N243" s="84"/>
      <c r="P243" s="84"/>
      <c r="R243" s="84"/>
      <c r="T243" s="84"/>
      <c r="V243" s="84"/>
      <c r="X243" s="84"/>
    </row>
    <row r="244" spans="5:24">
      <c r="E244" s="11"/>
    </row>
    <row r="245" spans="5:24">
      <c r="E245" s="84"/>
    </row>
    <row r="246" spans="5:24">
      <c r="E246" s="84"/>
      <c r="F246" s="11"/>
    </row>
    <row r="247" spans="5:24">
      <c r="F247" s="84"/>
    </row>
  </sheetData>
  <printOptions horizontalCentered="1" verticalCentered="1"/>
  <pageMargins left="0.25" right="0.25" top="0.75" bottom="0.75" header="0.3" footer="0.3"/>
  <pageSetup scale="24" fitToWidth="2" fitToHeight="2" pageOrder="overThenDown" orientation="landscape" r:id="rId1"/>
  <headerFooter>
    <oddFooter>&amp;LSr. Gilberto Francisco Villegas Navarro
Representante Comun</oddFooter>
  </headerFooter>
  <rowBreaks count="3" manualBreakCount="3">
    <brk id="86" max="24" man="1"/>
    <brk id="88" max="24" man="1"/>
    <brk id="152" max="24" man="1"/>
  </rowBreaks>
  <colBreaks count="1" manualBreakCount="1">
    <brk id="25" max="226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XFD287"/>
  <sheetViews>
    <sheetView topLeftCell="A226" zoomScale="60" zoomScaleNormal="60" workbookViewId="0">
      <selection activeCell="F270" sqref="F270"/>
    </sheetView>
  </sheetViews>
  <sheetFormatPr baseColWidth="10" defaultRowHeight="15"/>
  <cols>
    <col min="1" max="1" width="29.7109375" style="1" customWidth="1"/>
    <col min="2" max="2" width="34.85546875" style="1" customWidth="1"/>
    <col min="3" max="3" width="11.42578125" style="1"/>
    <col min="4" max="4" width="20.140625" style="1" bestFit="1" customWidth="1"/>
    <col min="5" max="5" width="22.5703125" style="1" customWidth="1"/>
    <col min="6" max="6" width="21.140625" style="1" customWidth="1"/>
    <col min="7" max="7" width="17.7109375" style="1" customWidth="1"/>
    <col min="8" max="8" width="20.140625" style="1" bestFit="1" customWidth="1"/>
    <col min="9" max="9" width="19.42578125" style="1" bestFit="1" customWidth="1"/>
    <col min="10" max="10" width="19" style="1" bestFit="1" customWidth="1"/>
    <col min="11" max="26" width="17.7109375" style="1" bestFit="1" customWidth="1"/>
    <col min="27" max="27" width="19.42578125" style="1" customWidth="1"/>
    <col min="28" max="28" width="19" style="1" customWidth="1"/>
    <col min="29" max="29" width="22" style="1" bestFit="1" customWidth="1"/>
    <col min="30" max="30" width="23.42578125" style="1" bestFit="1" customWidth="1"/>
    <col min="31" max="31" width="22.28515625" style="1" bestFit="1" customWidth="1"/>
    <col min="32" max="16384" width="11.42578125" style="14"/>
  </cols>
  <sheetData>
    <row r="10" spans="1:31">
      <c r="A10" s="2"/>
      <c r="B10" s="2"/>
      <c r="C10" s="2"/>
      <c r="D10" s="2"/>
      <c r="E10" s="2" t="s">
        <v>25</v>
      </c>
      <c r="F10" s="39">
        <v>2014</v>
      </c>
      <c r="G10" s="39">
        <f>+F10+1</f>
        <v>2015</v>
      </c>
      <c r="H10" s="39">
        <f t="shared" ref="H10:AA10" si="0">+G10+1</f>
        <v>2016</v>
      </c>
      <c r="I10" s="39">
        <f t="shared" si="0"/>
        <v>2017</v>
      </c>
      <c r="J10" s="39">
        <f t="shared" si="0"/>
        <v>2018</v>
      </c>
      <c r="K10" s="39">
        <f t="shared" si="0"/>
        <v>2019</v>
      </c>
      <c r="L10" s="39">
        <f t="shared" si="0"/>
        <v>2020</v>
      </c>
      <c r="M10" s="39">
        <f t="shared" si="0"/>
        <v>2021</v>
      </c>
      <c r="N10" s="39">
        <f t="shared" si="0"/>
        <v>2022</v>
      </c>
      <c r="O10" s="39">
        <f t="shared" si="0"/>
        <v>2023</v>
      </c>
      <c r="P10" s="39">
        <f t="shared" si="0"/>
        <v>2024</v>
      </c>
      <c r="Q10" s="39">
        <f t="shared" si="0"/>
        <v>2025</v>
      </c>
      <c r="R10" s="39">
        <f t="shared" si="0"/>
        <v>2026</v>
      </c>
      <c r="S10" s="39">
        <f t="shared" si="0"/>
        <v>2027</v>
      </c>
      <c r="T10" s="39">
        <f t="shared" si="0"/>
        <v>2028</v>
      </c>
      <c r="U10" s="39">
        <f t="shared" si="0"/>
        <v>2029</v>
      </c>
      <c r="V10" s="39">
        <f t="shared" si="0"/>
        <v>2030</v>
      </c>
      <c r="W10" s="39">
        <f t="shared" si="0"/>
        <v>2031</v>
      </c>
      <c r="X10" s="39">
        <f t="shared" si="0"/>
        <v>2032</v>
      </c>
      <c r="Y10" s="39">
        <f t="shared" si="0"/>
        <v>2033</v>
      </c>
      <c r="Z10" s="39">
        <f t="shared" si="0"/>
        <v>2034</v>
      </c>
      <c r="AA10" s="39">
        <f t="shared" si="0"/>
        <v>2035</v>
      </c>
      <c r="AB10" s="39">
        <f>+AA10+1</f>
        <v>2036</v>
      </c>
      <c r="AC10" s="39">
        <f>+AB10+1</f>
        <v>2037</v>
      </c>
      <c r="AD10" s="39">
        <f>+AC10+1</f>
        <v>2038</v>
      </c>
      <c r="AE10" s="39">
        <f>+AD10+1</f>
        <v>2039</v>
      </c>
    </row>
    <row r="11" spans="1:31">
      <c r="A11" s="1" t="s">
        <v>28</v>
      </c>
    </row>
    <row r="12" spans="1:31">
      <c r="B12" s="1" t="s">
        <v>60</v>
      </c>
      <c r="F12" s="40">
        <f>+DATE(F10,12,31)-DATE(F10,1,1)+1</f>
        <v>365</v>
      </c>
      <c r="G12" s="40">
        <f t="shared" ref="G12:AD12" si="1">+DATE(G10,12,31)-DATE(G10,1,1)+1</f>
        <v>365</v>
      </c>
      <c r="H12" s="40">
        <f t="shared" si="1"/>
        <v>366</v>
      </c>
      <c r="I12" s="40">
        <f t="shared" si="1"/>
        <v>365</v>
      </c>
      <c r="J12" s="40">
        <f t="shared" si="1"/>
        <v>365</v>
      </c>
      <c r="K12" s="40">
        <f t="shared" si="1"/>
        <v>365</v>
      </c>
      <c r="L12" s="40">
        <f t="shared" si="1"/>
        <v>366</v>
      </c>
      <c r="M12" s="40">
        <f t="shared" si="1"/>
        <v>365</v>
      </c>
      <c r="N12" s="40">
        <f t="shared" si="1"/>
        <v>365</v>
      </c>
      <c r="O12" s="40">
        <f t="shared" si="1"/>
        <v>365</v>
      </c>
      <c r="P12" s="40">
        <f t="shared" si="1"/>
        <v>366</v>
      </c>
      <c r="Q12" s="40">
        <f t="shared" si="1"/>
        <v>365</v>
      </c>
      <c r="R12" s="40">
        <f t="shared" si="1"/>
        <v>365</v>
      </c>
      <c r="S12" s="40">
        <f t="shared" si="1"/>
        <v>365</v>
      </c>
      <c r="T12" s="40">
        <f t="shared" si="1"/>
        <v>366</v>
      </c>
      <c r="U12" s="40">
        <f t="shared" si="1"/>
        <v>365</v>
      </c>
      <c r="V12" s="40">
        <f t="shared" si="1"/>
        <v>365</v>
      </c>
      <c r="W12" s="40">
        <f t="shared" si="1"/>
        <v>365</v>
      </c>
      <c r="X12" s="40">
        <f t="shared" si="1"/>
        <v>366</v>
      </c>
      <c r="Y12" s="40">
        <f t="shared" si="1"/>
        <v>365</v>
      </c>
      <c r="Z12" s="40">
        <f t="shared" si="1"/>
        <v>365</v>
      </c>
      <c r="AA12" s="40">
        <f t="shared" si="1"/>
        <v>365</v>
      </c>
      <c r="AB12" s="40">
        <f t="shared" si="1"/>
        <v>366</v>
      </c>
      <c r="AC12" s="40">
        <f t="shared" si="1"/>
        <v>365</v>
      </c>
      <c r="AD12" s="40">
        <f t="shared" si="1"/>
        <v>365</v>
      </c>
      <c r="AE12" s="40">
        <f>+DATE(AE10,12,31)-DATE(AE10,1,1)+1</f>
        <v>365</v>
      </c>
    </row>
    <row r="13" spans="1:31">
      <c r="B13" s="1" t="s">
        <v>29</v>
      </c>
      <c r="F13" s="471">
        <v>0</v>
      </c>
      <c r="G13" s="471">
        <v>0</v>
      </c>
      <c r="H13" s="471">
        <f>+IF(YEAR(Supuestos!$R$24)='Prestación de Servicios'!H10,Supuestos!$R$24,DATE(H10,1,1))*(YEAR(Supuestos!$R$25)&gt;=H10)*IF(YEAR(Supuestos!$R$24)&lt;='Prestación de Servicios'!H10,1,0)</f>
        <v>42370</v>
      </c>
      <c r="I13" s="471">
        <f>+IF(YEAR(Supuestos!$R$24)='Prestación de Servicios'!I10,Supuestos!$R$24,DATE(I10,1,1))*(YEAR(Supuestos!$R$25)&gt;=I10)*IF(YEAR(Supuestos!$R$24)&lt;='Prestación de Servicios'!I10,1,0)</f>
        <v>42736</v>
      </c>
      <c r="J13" s="471">
        <f>+IF(YEAR(Supuestos!$R$24)='Prestación de Servicios'!J10,Supuestos!$R$24,DATE(J10,1,1))*(YEAR(Supuestos!$R$25)&gt;=J10)*IF(YEAR(Supuestos!$R$24)&lt;='Prestación de Servicios'!J10,1,0)</f>
        <v>43101</v>
      </c>
      <c r="K13" s="471">
        <f>+IF(YEAR(Supuestos!$R$24)='Prestación de Servicios'!K10,Supuestos!$R$24,DATE(K10,1,1))*(YEAR(Supuestos!$R$25)&gt;=K10)*IF(YEAR(Supuestos!$R$24)&lt;='Prestación de Servicios'!K10,1,0)</f>
        <v>43466</v>
      </c>
      <c r="L13" s="471">
        <f>+IF(YEAR(Supuestos!$R$24)='Prestación de Servicios'!L10,Supuestos!$R$24,DATE(L10,1,1))*(YEAR(Supuestos!$R$25)&gt;=L10)*IF(YEAR(Supuestos!$R$24)&lt;='Prestación de Servicios'!L10,1,0)</f>
        <v>43831</v>
      </c>
      <c r="M13" s="471">
        <f>+IF(YEAR(Supuestos!$R$24)='Prestación de Servicios'!M10,Supuestos!$R$24,DATE(M10,1,1))*(YEAR(Supuestos!$R$25)&gt;=M10)*IF(YEAR(Supuestos!$R$24)&lt;='Prestación de Servicios'!M10,1,0)</f>
        <v>44197</v>
      </c>
      <c r="N13" s="471">
        <f>+IF(YEAR(Supuestos!$R$24)='Prestación de Servicios'!N10,Supuestos!$R$24,DATE(N10,1,1))*(YEAR(Supuestos!$R$25)&gt;=N10)*IF(YEAR(Supuestos!$R$24)&lt;='Prestación de Servicios'!N10,1,0)</f>
        <v>44562</v>
      </c>
      <c r="O13" s="471">
        <f>+IF(YEAR(Supuestos!$R$24)='Prestación de Servicios'!O10,Supuestos!$R$24,DATE(O10,1,1))*(YEAR(Supuestos!$R$25)&gt;=O10)*IF(YEAR(Supuestos!$R$24)&lt;='Prestación de Servicios'!O10,1,0)</f>
        <v>44927</v>
      </c>
      <c r="P13" s="471">
        <f>+IF(YEAR(Supuestos!$R$24)='Prestación de Servicios'!P10,Supuestos!$R$24,DATE(P10,1,1))*(YEAR(Supuestos!$R$25)&gt;=P10)*IF(YEAR(Supuestos!$R$24)&lt;='Prestación de Servicios'!P10,1,0)</f>
        <v>45292</v>
      </c>
      <c r="Q13" s="471">
        <f>+IF(YEAR(Supuestos!$R$24)='Prestación de Servicios'!Q10,Supuestos!$R$24,DATE(Q10,1,1))*(YEAR(Supuestos!$R$25)&gt;=Q10)*IF(YEAR(Supuestos!$R$24)&lt;='Prestación de Servicios'!Q10,1,0)</f>
        <v>45658</v>
      </c>
      <c r="R13" s="471">
        <f>+IF(YEAR(Supuestos!$R$24)='Prestación de Servicios'!R10,Supuestos!$R$24,DATE(R10,1,1))*(YEAR(Supuestos!$R$25)&gt;=R10)*IF(YEAR(Supuestos!$R$24)&lt;='Prestación de Servicios'!R10,1,0)</f>
        <v>46023</v>
      </c>
      <c r="S13" s="471">
        <f>+IF(YEAR(Supuestos!$R$24)='Prestación de Servicios'!S10,Supuestos!$R$24,DATE(S10,1,1))*(YEAR(Supuestos!$R$25)&gt;=S10)*IF(YEAR(Supuestos!$R$24)&lt;='Prestación de Servicios'!S10,1,0)</f>
        <v>46388</v>
      </c>
      <c r="T13" s="471">
        <f>+IF(YEAR(Supuestos!$R$24)='Prestación de Servicios'!T10,Supuestos!$R$24,DATE(T10,1,1))*(YEAR(Supuestos!$R$25)&gt;=T10)*IF(YEAR(Supuestos!$R$24)&lt;='Prestación de Servicios'!T10,1,0)</f>
        <v>46753</v>
      </c>
      <c r="U13" s="471">
        <f>+IF(YEAR(Supuestos!$R$24)='Prestación de Servicios'!U10,Supuestos!$R$24,DATE(U10,1,1))*(YEAR(Supuestos!$R$25)&gt;=U10)*IF(YEAR(Supuestos!$R$24)&lt;='Prestación de Servicios'!U10,1,0)</f>
        <v>47119</v>
      </c>
      <c r="V13" s="471">
        <f>+IF(YEAR(Supuestos!$R$24)='Prestación de Servicios'!V10,Supuestos!$R$24,DATE(V10,1,1))*(YEAR(Supuestos!$R$25)&gt;=V10)*IF(YEAR(Supuestos!$R$24)&lt;='Prestación de Servicios'!V10,1,0)</f>
        <v>47484</v>
      </c>
      <c r="W13" s="471">
        <f>+IF(YEAR(Supuestos!$R$24)='Prestación de Servicios'!W10,Supuestos!$R$24,DATE(W10,1,1))*(YEAR(Supuestos!$R$25)&gt;=W10)*IF(YEAR(Supuestos!$R$24)&lt;='Prestación de Servicios'!W10,1,0)</f>
        <v>47849</v>
      </c>
      <c r="X13" s="471">
        <f>+IF(YEAR(Supuestos!$R$24)='Prestación de Servicios'!X10,Supuestos!$R$24,DATE(X10,1,1))*(YEAR(Supuestos!$R$25)&gt;=X10)*IF(YEAR(Supuestos!$R$24)&lt;='Prestación de Servicios'!X10,1,0)</f>
        <v>48214</v>
      </c>
      <c r="Y13" s="471">
        <f>+IF(YEAR(Supuestos!$R$24)='Prestación de Servicios'!Y10,Supuestos!$R$24,DATE(Y10,1,1))*(YEAR(Supuestos!$R$25)&gt;=Y10)*IF(YEAR(Supuestos!$R$24)&lt;='Prestación de Servicios'!Y10,1,0)</f>
        <v>48580</v>
      </c>
      <c r="Z13" s="471">
        <f>+IF(YEAR(Supuestos!$R$24)='Prestación de Servicios'!Z10,Supuestos!$R$24,DATE(Z10,1,1))*(YEAR(Supuestos!$R$25)&gt;=Z10)*IF(YEAR(Supuestos!$R$24)&lt;='Prestación de Servicios'!Z10,1,0)</f>
        <v>48945</v>
      </c>
      <c r="AA13" s="471">
        <f>+IF(YEAR(Supuestos!$R$24)='Prestación de Servicios'!AA10,Supuestos!$R$24,DATE(AA10,1,1))*(YEAR(Supuestos!$R$25)&gt;=AA10)*IF(YEAR(Supuestos!$R$24)&lt;='Prestación de Servicios'!AA10,1,0)</f>
        <v>49310</v>
      </c>
      <c r="AB13" s="471">
        <f>+IF(YEAR(Supuestos!$R$24)='Prestación de Servicios'!AB10,Supuestos!$R$24,DATE(AB10,1,1))*(YEAR(Supuestos!$R$25)&gt;=AB10)*IF(YEAR(Supuestos!$R$24)&lt;='Prestación de Servicios'!AB10,1,0)</f>
        <v>49675</v>
      </c>
      <c r="AC13" s="471">
        <f>+IF(YEAR(Supuestos!$R$24)='Prestación de Servicios'!AC10,Supuestos!$R$24,DATE(AC10,1,1))*(YEAR(Supuestos!$R$25)&gt;=AC10)*IF(YEAR(Supuestos!$R$24)&lt;='Prestación de Servicios'!AC10,1,0)</f>
        <v>50041</v>
      </c>
      <c r="AD13" s="471">
        <f>+IF(YEAR(Supuestos!$R$24)='Prestación de Servicios'!AD10,Supuestos!$R$24,DATE(AD10,1,1))*(YEAR(Supuestos!$R$25)&gt;=AD10)*IF(YEAR(Supuestos!$R$24)&lt;='Prestación de Servicios'!AD10,1,0)</f>
        <v>50406</v>
      </c>
      <c r="AE13" s="471">
        <f>+IF(YEAR(Supuestos!$R$24)='Prestación de Servicios'!AE10,Supuestos!$R$24,DATE(AE10,1,1))*(YEAR(Supuestos!$R$25)&gt;=AE10)*IF(YEAR(Supuestos!$R$24)&lt;='Prestación de Servicios'!AE10,1,0)</f>
        <v>50771</v>
      </c>
    </row>
    <row r="14" spans="1:31">
      <c r="B14" s="1" t="s">
        <v>30</v>
      </c>
      <c r="F14" s="41">
        <f>+IF(YEAR(Supuestos!$R$25)='Prestación de Servicios'!F10,Supuestos!$R$25,DATE('Prestación de Servicios'!F10,12,31)*(YEAR(Supuestos!$R$25)&gt;'Prestación de Servicios'!F10*NOT(F13=0)))</f>
        <v>42004</v>
      </c>
      <c r="G14" s="41">
        <f>+IF(YEAR(Supuestos!$R$25)='Prestación de Servicios'!G10,Supuestos!$R$25,DATE('Prestación de Servicios'!G10,12,31)*(YEAR(Supuestos!$R$25)&gt;'Prestación de Servicios'!G10*NOT(G13=0)))</f>
        <v>42369</v>
      </c>
      <c r="H14" s="41">
        <f>+IF(YEAR(Supuestos!$R$25)='Prestación de Servicios'!H10,Supuestos!$R$25,DATE('Prestación de Servicios'!H10,12,31)*(YEAR(Supuestos!$R$25)&gt;'Prestación de Servicios'!H10*NOT(H13=0)))</f>
        <v>42735</v>
      </c>
      <c r="I14" s="41">
        <f>+IF(YEAR(Supuestos!$R$25)='Prestación de Servicios'!I10,Supuestos!$R$25,DATE('Prestación de Servicios'!I10,12,31)*(YEAR(Supuestos!$R$25)&gt;'Prestación de Servicios'!I10*NOT(I13=0)))</f>
        <v>43100</v>
      </c>
      <c r="J14" s="41">
        <f>+IF(YEAR(Supuestos!$R$25)='Prestación de Servicios'!J10,Supuestos!$R$25,DATE('Prestación de Servicios'!J10,12,31)*(YEAR(Supuestos!$R$25)&gt;'Prestación de Servicios'!J10*NOT(J13=0)))</f>
        <v>43465</v>
      </c>
      <c r="K14" s="41">
        <f>+IF(YEAR(Supuestos!$R$25)='Prestación de Servicios'!K10,Supuestos!$R$25,DATE('Prestación de Servicios'!K10,12,31)*(YEAR(Supuestos!$R$25)&gt;'Prestación de Servicios'!K10*NOT(K13=0)))</f>
        <v>43830</v>
      </c>
      <c r="L14" s="41">
        <f>+IF(YEAR(Supuestos!$R$25)='Prestación de Servicios'!L10,Supuestos!$R$25,DATE('Prestación de Servicios'!L10,12,31)*(YEAR(Supuestos!$R$25)&gt;'Prestación de Servicios'!L10*NOT(L13=0)))</f>
        <v>44196</v>
      </c>
      <c r="M14" s="41">
        <f>+IF(YEAR(Supuestos!$R$25)='Prestación de Servicios'!M10,Supuestos!$R$25,DATE('Prestación de Servicios'!M10,12,31)*(YEAR(Supuestos!$R$25)&gt;'Prestación de Servicios'!M10*NOT(M13=0)))</f>
        <v>44561</v>
      </c>
      <c r="N14" s="41">
        <f>+IF(YEAR(Supuestos!$R$25)='Prestación de Servicios'!N10,Supuestos!$R$25,DATE('Prestación de Servicios'!N10,12,31)*(YEAR(Supuestos!$R$25)&gt;'Prestación de Servicios'!N10*NOT(N13=0)))</f>
        <v>44926</v>
      </c>
      <c r="O14" s="41">
        <f>+IF(YEAR(Supuestos!$R$25)='Prestación de Servicios'!O10,Supuestos!$R$25,DATE('Prestación de Servicios'!O10,12,31)*(YEAR(Supuestos!$R$25)&gt;'Prestación de Servicios'!O10*NOT(O13=0)))</f>
        <v>45291</v>
      </c>
      <c r="P14" s="41">
        <f>+IF(YEAR(Supuestos!$R$25)='Prestación de Servicios'!P10,Supuestos!$R$25,DATE('Prestación de Servicios'!P10,12,31)*(YEAR(Supuestos!$R$25)&gt;'Prestación de Servicios'!P10*NOT(P13=0)))</f>
        <v>45657</v>
      </c>
      <c r="Q14" s="41">
        <f>+IF(YEAR(Supuestos!$R$25)='Prestación de Servicios'!Q10,Supuestos!$R$25,DATE('Prestación de Servicios'!Q10,12,31)*(YEAR(Supuestos!$R$25)&gt;'Prestación de Servicios'!Q10*NOT(Q13=0)))</f>
        <v>46022</v>
      </c>
      <c r="R14" s="41">
        <f>+IF(YEAR(Supuestos!$R$25)='Prestación de Servicios'!R10,Supuestos!$R$25,DATE('Prestación de Servicios'!R10,12,31)*(YEAR(Supuestos!$R$25)&gt;'Prestación de Servicios'!R10*NOT(R13=0)))</f>
        <v>46387</v>
      </c>
      <c r="S14" s="41">
        <f>+IF(YEAR(Supuestos!$R$25)='Prestación de Servicios'!S10,Supuestos!$R$25,DATE('Prestación de Servicios'!S10,12,31)*(YEAR(Supuestos!$R$25)&gt;'Prestación de Servicios'!S10*NOT(S13=0)))</f>
        <v>46752</v>
      </c>
      <c r="T14" s="41">
        <f>+IF(YEAR(Supuestos!$R$25)='Prestación de Servicios'!T10,Supuestos!$R$25,DATE('Prestación de Servicios'!T10,12,31)*(YEAR(Supuestos!$R$25)&gt;'Prestación de Servicios'!T10*NOT(T13=0)))</f>
        <v>47118</v>
      </c>
      <c r="U14" s="41">
        <f>+IF(YEAR(Supuestos!$R$25)='Prestación de Servicios'!U10,Supuestos!$R$25,DATE('Prestación de Servicios'!U10,12,31)*(YEAR(Supuestos!$R$25)&gt;'Prestación de Servicios'!U10*NOT(U13=0)))</f>
        <v>47483</v>
      </c>
      <c r="V14" s="41">
        <f>+IF(YEAR(Supuestos!$R$25)='Prestación de Servicios'!V10,Supuestos!$R$25,DATE('Prestación de Servicios'!V10,12,31)*(YEAR(Supuestos!$R$25)&gt;'Prestación de Servicios'!V10*NOT(V13=0)))</f>
        <v>47848</v>
      </c>
      <c r="W14" s="41">
        <f>+IF(YEAR(Supuestos!$R$25)='Prestación de Servicios'!W10,Supuestos!$R$25,DATE('Prestación de Servicios'!W10,12,31)*(YEAR(Supuestos!$R$25)&gt;'Prestación de Servicios'!W10*NOT(W13=0)))</f>
        <v>48213</v>
      </c>
      <c r="X14" s="41">
        <f>+IF(YEAR(Supuestos!$R$25)='Prestación de Servicios'!X10,Supuestos!$R$25,DATE('Prestación de Servicios'!X10,12,31)*(YEAR(Supuestos!$R$25)&gt;'Prestación de Servicios'!X10*NOT(X13=0)))</f>
        <v>48579</v>
      </c>
      <c r="Y14" s="41">
        <f>+IF(YEAR(Supuestos!$R$25)='Prestación de Servicios'!Y10,Supuestos!$R$25,DATE('Prestación de Servicios'!Y10,12,31)*(YEAR(Supuestos!$R$25)&gt;'Prestación de Servicios'!Y10*NOT(Y13=0)))</f>
        <v>48944</v>
      </c>
      <c r="Z14" s="41">
        <f>+IF(YEAR(Supuestos!$R$25)='Prestación de Servicios'!Z10,Supuestos!$R$25,DATE('Prestación de Servicios'!Z10,12,31)*(YEAR(Supuestos!$R$25)&gt;'Prestación de Servicios'!Z10*NOT(Z13=0)))</f>
        <v>49309</v>
      </c>
      <c r="AA14" s="41">
        <f>+IF(YEAR(Supuestos!$R$25)='Prestación de Servicios'!AA10,Supuestos!$R$25,DATE('Prestación de Servicios'!AA10,12,31)*(YEAR(Supuestos!$R$25)&gt;'Prestación de Servicios'!AA10*NOT(AA13=0)))</f>
        <v>49674</v>
      </c>
      <c r="AB14" s="41">
        <f>+IF(YEAR(Supuestos!$R$25)='Prestación de Servicios'!AB10,Supuestos!$R$25,DATE('Prestación de Servicios'!AB10,12,31)*(YEAR(Supuestos!$R$25)&gt;'Prestación de Servicios'!AB10*NOT(AB13=0)))</f>
        <v>50040</v>
      </c>
      <c r="AC14" s="41">
        <f>+IF(YEAR(Supuestos!$R$25)='Prestación de Servicios'!AC10,Supuestos!$R$25,DATE('Prestación de Servicios'!AC10,12,31)*(YEAR(Supuestos!$R$25)&gt;'Prestación de Servicios'!AC10*NOT(AC13=0)))</f>
        <v>50405</v>
      </c>
      <c r="AD14" s="41">
        <f>+IF(YEAR(Supuestos!$R$25)='Prestación de Servicios'!AD10,Supuestos!$R$25,DATE('Prestación de Servicios'!AD10,12,31)*(YEAR(Supuestos!$R$25)&gt;'Prestación de Servicios'!AD10*NOT(AD13=0)))</f>
        <v>50770</v>
      </c>
      <c r="AE14" s="41">
        <f>+IF(YEAR(Supuestos!$R$25)='Prestación de Servicios'!AE10,Supuestos!$R$25,DATE('Prestación de Servicios'!AE10,12,31)*(YEAR(Supuestos!$R$25)&gt;'Prestación de Servicios'!AE10*NOT(AE13=0)))</f>
        <v>51044</v>
      </c>
    </row>
    <row r="15" spans="1:31">
      <c r="B15" s="1" t="s">
        <v>31</v>
      </c>
      <c r="F15" s="8">
        <f>+(F14-F13+1)*NOT(F13=0)</f>
        <v>0</v>
      </c>
      <c r="G15" s="8">
        <f t="shared" ref="G15:AE15" si="2">+(G14-G13+1)*NOT(G13=0)</f>
        <v>0</v>
      </c>
      <c r="H15" s="8">
        <f t="shared" si="2"/>
        <v>366</v>
      </c>
      <c r="I15" s="8">
        <f t="shared" si="2"/>
        <v>365</v>
      </c>
      <c r="J15" s="8">
        <f t="shared" si="2"/>
        <v>365</v>
      </c>
      <c r="K15" s="8">
        <f t="shared" si="2"/>
        <v>365</v>
      </c>
      <c r="L15" s="8">
        <f t="shared" si="2"/>
        <v>366</v>
      </c>
      <c r="M15" s="8">
        <f t="shared" si="2"/>
        <v>365</v>
      </c>
      <c r="N15" s="8">
        <f t="shared" si="2"/>
        <v>365</v>
      </c>
      <c r="O15" s="8">
        <f t="shared" si="2"/>
        <v>365</v>
      </c>
      <c r="P15" s="8">
        <f t="shared" si="2"/>
        <v>366</v>
      </c>
      <c r="Q15" s="8">
        <f t="shared" si="2"/>
        <v>365</v>
      </c>
      <c r="R15" s="8">
        <f t="shared" si="2"/>
        <v>365</v>
      </c>
      <c r="S15" s="8">
        <f t="shared" si="2"/>
        <v>365</v>
      </c>
      <c r="T15" s="8">
        <f t="shared" si="2"/>
        <v>366</v>
      </c>
      <c r="U15" s="8">
        <f t="shared" si="2"/>
        <v>365</v>
      </c>
      <c r="V15" s="8">
        <f t="shared" si="2"/>
        <v>365</v>
      </c>
      <c r="W15" s="8">
        <f t="shared" si="2"/>
        <v>365</v>
      </c>
      <c r="X15" s="8">
        <f t="shared" si="2"/>
        <v>366</v>
      </c>
      <c r="Y15" s="8">
        <f t="shared" si="2"/>
        <v>365</v>
      </c>
      <c r="Z15" s="8">
        <f t="shared" si="2"/>
        <v>365</v>
      </c>
      <c r="AA15" s="8">
        <f t="shared" si="2"/>
        <v>365</v>
      </c>
      <c r="AB15" s="8">
        <f t="shared" si="2"/>
        <v>366</v>
      </c>
      <c r="AC15" s="8">
        <f t="shared" si="2"/>
        <v>365</v>
      </c>
      <c r="AD15" s="8">
        <f t="shared" si="2"/>
        <v>365</v>
      </c>
      <c r="AE15" s="8">
        <f t="shared" si="2"/>
        <v>274</v>
      </c>
    </row>
    <row r="16" spans="1:31">
      <c r="A16" s="1" t="s">
        <v>18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</row>
    <row r="17" spans="1:31" s="523" customFormat="1">
      <c r="A17" s="69"/>
      <c r="B17" s="69" t="s">
        <v>20</v>
      </c>
      <c r="C17" s="69"/>
      <c r="D17" s="69"/>
      <c r="E17" s="69"/>
      <c r="F17" s="474">
        <f t="array" ref="F17:AE17">+TRANSPOSE(Supuestos!$C$58:$C$83)*Supuestos!$S$33</f>
        <v>3.7999999999999999E-2</v>
      </c>
      <c r="G17" s="474">
        <v>0.04</v>
      </c>
      <c r="H17" s="474">
        <v>0.04</v>
      </c>
      <c r="I17" s="474">
        <v>4.4999999999999998E-2</v>
      </c>
      <c r="J17" s="474">
        <v>4.4999999999999998E-2</v>
      </c>
      <c r="K17" s="474">
        <v>4.4999999999999998E-2</v>
      </c>
      <c r="L17" s="474">
        <v>4.4999999999999998E-2</v>
      </c>
      <c r="M17" s="474">
        <v>0.05</v>
      </c>
      <c r="N17" s="474">
        <v>0.05</v>
      </c>
      <c r="O17" s="474">
        <v>0.05</v>
      </c>
      <c r="P17" s="474">
        <v>0.05</v>
      </c>
      <c r="Q17" s="474">
        <v>0.05</v>
      </c>
      <c r="R17" s="474">
        <v>0.05</v>
      </c>
      <c r="S17" s="474">
        <v>0.05</v>
      </c>
      <c r="T17" s="474">
        <v>0.05</v>
      </c>
      <c r="U17" s="474">
        <v>0.05</v>
      </c>
      <c r="V17" s="474">
        <v>0.05</v>
      </c>
      <c r="W17" s="474">
        <v>0.05</v>
      </c>
      <c r="X17" s="474">
        <v>0.05</v>
      </c>
      <c r="Y17" s="474">
        <v>0.05</v>
      </c>
      <c r="Z17" s="474">
        <v>0.05</v>
      </c>
      <c r="AA17" s="474">
        <v>0.05</v>
      </c>
      <c r="AB17" s="474">
        <v>0.05</v>
      </c>
      <c r="AC17" s="474">
        <v>0.05</v>
      </c>
      <c r="AD17" s="474">
        <v>0.05</v>
      </c>
      <c r="AE17" s="474">
        <v>0.05</v>
      </c>
    </row>
    <row r="18" spans="1:31">
      <c r="B18" s="1" t="s">
        <v>61</v>
      </c>
      <c r="F18" s="474">
        <f>+Supuestos!$J$40</f>
        <v>9.5000000000000001E-2</v>
      </c>
      <c r="G18" s="474">
        <f>+$F$18</f>
        <v>9.5000000000000001E-2</v>
      </c>
      <c r="H18" s="474">
        <f t="shared" ref="H18:AE18" si="3">+$F$18</f>
        <v>9.5000000000000001E-2</v>
      </c>
      <c r="I18" s="474">
        <f t="shared" si="3"/>
        <v>9.5000000000000001E-2</v>
      </c>
      <c r="J18" s="474">
        <f t="shared" si="3"/>
        <v>9.5000000000000001E-2</v>
      </c>
      <c r="K18" s="474">
        <f t="shared" si="3"/>
        <v>9.5000000000000001E-2</v>
      </c>
      <c r="L18" s="474">
        <f t="shared" si="3"/>
        <v>9.5000000000000001E-2</v>
      </c>
      <c r="M18" s="474">
        <f t="shared" si="3"/>
        <v>9.5000000000000001E-2</v>
      </c>
      <c r="N18" s="474">
        <f t="shared" si="3"/>
        <v>9.5000000000000001E-2</v>
      </c>
      <c r="O18" s="474">
        <f t="shared" si="3"/>
        <v>9.5000000000000001E-2</v>
      </c>
      <c r="P18" s="474">
        <f t="shared" si="3"/>
        <v>9.5000000000000001E-2</v>
      </c>
      <c r="Q18" s="474">
        <f t="shared" si="3"/>
        <v>9.5000000000000001E-2</v>
      </c>
      <c r="R18" s="474">
        <f t="shared" si="3"/>
        <v>9.5000000000000001E-2</v>
      </c>
      <c r="S18" s="474">
        <f t="shared" si="3"/>
        <v>9.5000000000000001E-2</v>
      </c>
      <c r="T18" s="474">
        <f t="shared" si="3"/>
        <v>9.5000000000000001E-2</v>
      </c>
      <c r="U18" s="474">
        <f t="shared" si="3"/>
        <v>9.5000000000000001E-2</v>
      </c>
      <c r="V18" s="474">
        <f t="shared" si="3"/>
        <v>9.5000000000000001E-2</v>
      </c>
      <c r="W18" s="474">
        <f t="shared" si="3"/>
        <v>9.5000000000000001E-2</v>
      </c>
      <c r="X18" s="474">
        <f t="shared" si="3"/>
        <v>9.5000000000000001E-2</v>
      </c>
      <c r="Y18" s="474">
        <f t="shared" si="3"/>
        <v>9.5000000000000001E-2</v>
      </c>
      <c r="Z18" s="474">
        <f t="shared" si="3"/>
        <v>9.5000000000000001E-2</v>
      </c>
      <c r="AA18" s="474">
        <f t="shared" si="3"/>
        <v>9.5000000000000001E-2</v>
      </c>
      <c r="AB18" s="474">
        <f t="shared" si="3"/>
        <v>9.5000000000000001E-2</v>
      </c>
      <c r="AC18" s="474">
        <f t="shared" si="3"/>
        <v>9.5000000000000001E-2</v>
      </c>
      <c r="AD18" s="474">
        <f t="shared" si="3"/>
        <v>9.5000000000000001E-2</v>
      </c>
      <c r="AE18" s="474">
        <f t="shared" si="3"/>
        <v>9.5000000000000001E-2</v>
      </c>
    </row>
    <row r="19" spans="1:31">
      <c r="A19" s="1" t="s">
        <v>32</v>
      </c>
      <c r="F19" s="474"/>
      <c r="G19" s="474"/>
      <c r="H19" s="474"/>
      <c r="I19" s="474"/>
      <c r="J19" s="474"/>
      <c r="K19" s="474"/>
      <c r="L19" s="474"/>
      <c r="M19" s="474"/>
      <c r="N19" s="474"/>
      <c r="O19" s="474"/>
      <c r="P19" s="474"/>
      <c r="Q19" s="474"/>
      <c r="R19" s="474"/>
      <c r="S19" s="474"/>
      <c r="T19" s="474"/>
      <c r="U19" s="474"/>
      <c r="V19" s="474"/>
      <c r="W19" s="474"/>
      <c r="X19" s="474"/>
      <c r="Y19" s="474"/>
      <c r="Z19" s="474"/>
      <c r="AA19" s="474"/>
      <c r="AB19" s="474"/>
      <c r="AC19" s="474"/>
      <c r="AD19" s="474"/>
      <c r="AE19" s="474"/>
    </row>
    <row r="20" spans="1:31">
      <c r="B20" s="1" t="s">
        <v>62</v>
      </c>
      <c r="F20" s="475">
        <v>1</v>
      </c>
      <c r="G20" s="475">
        <f>+F20*(1+F$17)</f>
        <v>1.038</v>
      </c>
      <c r="H20" s="475">
        <f t="shared" ref="H20:AE20" si="4">+G20*(1+G$17)</f>
        <v>1.07952</v>
      </c>
      <c r="I20" s="475">
        <f t="shared" si="4"/>
        <v>1.1227008000000001</v>
      </c>
      <c r="J20" s="475">
        <f t="shared" si="4"/>
        <v>1.173222336</v>
      </c>
      <c r="K20" s="475">
        <f t="shared" si="4"/>
        <v>1.2260173411199999</v>
      </c>
      <c r="L20" s="475">
        <f t="shared" si="4"/>
        <v>1.2811881214704</v>
      </c>
      <c r="M20" s="475">
        <f t="shared" si="4"/>
        <v>1.338841586936568</v>
      </c>
      <c r="N20" s="475">
        <f t="shared" si="4"/>
        <v>1.4057836662833965</v>
      </c>
      <c r="O20" s="475">
        <f t="shared" si="4"/>
        <v>1.4760728495975663</v>
      </c>
      <c r="P20" s="475">
        <f t="shared" si="4"/>
        <v>1.5498764920774448</v>
      </c>
      <c r="Q20" s="475">
        <f t="shared" si="4"/>
        <v>1.6273703166813172</v>
      </c>
      <c r="R20" s="475">
        <f t="shared" si="4"/>
        <v>1.7087388325153832</v>
      </c>
      <c r="S20" s="475">
        <f t="shared" si="4"/>
        <v>1.7941757741411524</v>
      </c>
      <c r="T20" s="475">
        <f t="shared" si="4"/>
        <v>1.8838845628482102</v>
      </c>
      <c r="U20" s="475">
        <f t="shared" si="4"/>
        <v>1.9780787909906208</v>
      </c>
      <c r="V20" s="475">
        <f t="shared" si="4"/>
        <v>2.076982730540152</v>
      </c>
      <c r="W20" s="475">
        <f t="shared" si="4"/>
        <v>2.1808318670671598</v>
      </c>
      <c r="X20" s="475">
        <f t="shared" si="4"/>
        <v>2.2898734604205178</v>
      </c>
      <c r="Y20" s="475">
        <f t="shared" si="4"/>
        <v>2.4043671334415437</v>
      </c>
      <c r="Z20" s="475">
        <f t="shared" si="4"/>
        <v>2.5245854901136209</v>
      </c>
      <c r="AA20" s="475">
        <f t="shared" si="4"/>
        <v>2.6508147646193021</v>
      </c>
      <c r="AB20" s="475">
        <f t="shared" si="4"/>
        <v>2.7833555028502674</v>
      </c>
      <c r="AC20" s="475">
        <f t="shared" si="4"/>
        <v>2.9225232779927808</v>
      </c>
      <c r="AD20" s="475">
        <f t="shared" si="4"/>
        <v>3.0686494418924197</v>
      </c>
      <c r="AE20" s="475">
        <f t="shared" si="4"/>
        <v>3.2220819139870409</v>
      </c>
    </row>
    <row r="21" spans="1:31">
      <c r="B21" s="1" t="s">
        <v>63</v>
      </c>
      <c r="F21" s="475">
        <v>1</v>
      </c>
      <c r="G21" s="475">
        <f t="shared" ref="G21:AE21" si="5">+F21*(1+G17)</f>
        <v>1.04</v>
      </c>
      <c r="H21" s="475">
        <f t="shared" si="5"/>
        <v>1.0816000000000001</v>
      </c>
      <c r="I21" s="475">
        <f t="shared" si="5"/>
        <v>1.1302719999999999</v>
      </c>
      <c r="J21" s="475">
        <f t="shared" si="5"/>
        <v>1.1811342399999998</v>
      </c>
      <c r="K21" s="475">
        <f t="shared" si="5"/>
        <v>1.2342852807999998</v>
      </c>
      <c r="L21" s="475">
        <f t="shared" si="5"/>
        <v>1.2898281184359996</v>
      </c>
      <c r="M21" s="475">
        <f t="shared" si="5"/>
        <v>1.3543195243577997</v>
      </c>
      <c r="N21" s="475">
        <f t="shared" si="5"/>
        <v>1.4220355005756897</v>
      </c>
      <c r="O21" s="475">
        <f t="shared" si="5"/>
        <v>1.4931372756044743</v>
      </c>
      <c r="P21" s="475">
        <f t="shared" si="5"/>
        <v>1.5677941393846981</v>
      </c>
      <c r="Q21" s="475">
        <f t="shared" si="5"/>
        <v>1.6461838463539331</v>
      </c>
      <c r="R21" s="475">
        <f t="shared" si="5"/>
        <v>1.7284930386716297</v>
      </c>
      <c r="S21" s="475">
        <f t="shared" si="5"/>
        <v>1.8149176906052114</v>
      </c>
      <c r="T21" s="475">
        <f t="shared" si="5"/>
        <v>1.905663575135472</v>
      </c>
      <c r="U21" s="475">
        <f t="shared" si="5"/>
        <v>2.0009467538922459</v>
      </c>
      <c r="V21" s="475">
        <f t="shared" si="5"/>
        <v>2.1009940915868581</v>
      </c>
      <c r="W21" s="475">
        <f t="shared" si="5"/>
        <v>2.2060437961662012</v>
      </c>
      <c r="X21" s="475">
        <f t="shared" si="5"/>
        <v>2.3163459859745115</v>
      </c>
      <c r="Y21" s="475">
        <f t="shared" si="5"/>
        <v>2.4321632852732371</v>
      </c>
      <c r="Z21" s="475">
        <f t="shared" si="5"/>
        <v>2.5537714495368991</v>
      </c>
      <c r="AA21" s="475">
        <f t="shared" si="5"/>
        <v>2.6814600220137441</v>
      </c>
      <c r="AB21" s="475">
        <f t="shared" si="5"/>
        <v>2.8155330231144315</v>
      </c>
      <c r="AC21" s="475">
        <f t="shared" si="5"/>
        <v>2.9563096742701531</v>
      </c>
      <c r="AD21" s="475">
        <f t="shared" si="5"/>
        <v>3.1041251579836611</v>
      </c>
      <c r="AE21" s="475">
        <f t="shared" si="5"/>
        <v>3.2593314158828441</v>
      </c>
    </row>
    <row r="22" spans="1:31">
      <c r="B22" s="1" t="s">
        <v>64</v>
      </c>
      <c r="E22" s="11"/>
      <c r="F22" s="476">
        <f t="shared" ref="F22:AE22" si="6">+F15/F12</f>
        <v>0</v>
      </c>
      <c r="G22" s="477">
        <f t="shared" si="6"/>
        <v>0</v>
      </c>
      <c r="H22" s="477">
        <f t="shared" si="6"/>
        <v>1</v>
      </c>
      <c r="I22" s="477">
        <f t="shared" si="6"/>
        <v>1</v>
      </c>
      <c r="J22" s="477">
        <f t="shared" si="6"/>
        <v>1</v>
      </c>
      <c r="K22" s="477">
        <f t="shared" si="6"/>
        <v>1</v>
      </c>
      <c r="L22" s="477">
        <f t="shared" si="6"/>
        <v>1</v>
      </c>
      <c r="M22" s="477">
        <f t="shared" si="6"/>
        <v>1</v>
      </c>
      <c r="N22" s="477">
        <f t="shared" si="6"/>
        <v>1</v>
      </c>
      <c r="O22" s="477">
        <f t="shared" si="6"/>
        <v>1</v>
      </c>
      <c r="P22" s="477">
        <f t="shared" si="6"/>
        <v>1</v>
      </c>
      <c r="Q22" s="477">
        <f t="shared" si="6"/>
        <v>1</v>
      </c>
      <c r="R22" s="477">
        <f t="shared" si="6"/>
        <v>1</v>
      </c>
      <c r="S22" s="477">
        <f t="shared" si="6"/>
        <v>1</v>
      </c>
      <c r="T22" s="477">
        <f t="shared" si="6"/>
        <v>1</v>
      </c>
      <c r="U22" s="477">
        <f t="shared" si="6"/>
        <v>1</v>
      </c>
      <c r="V22" s="477">
        <f t="shared" si="6"/>
        <v>1</v>
      </c>
      <c r="W22" s="477">
        <f t="shared" si="6"/>
        <v>1</v>
      </c>
      <c r="X22" s="477">
        <f t="shared" si="6"/>
        <v>1</v>
      </c>
      <c r="Y22" s="477">
        <f t="shared" si="6"/>
        <v>1</v>
      </c>
      <c r="Z22" s="477">
        <f t="shared" si="6"/>
        <v>1</v>
      </c>
      <c r="AA22" s="477">
        <f t="shared" si="6"/>
        <v>1</v>
      </c>
      <c r="AB22" s="477">
        <f t="shared" si="6"/>
        <v>1</v>
      </c>
      <c r="AC22" s="477">
        <f t="shared" si="6"/>
        <v>1</v>
      </c>
      <c r="AD22" s="477">
        <f t="shared" si="6"/>
        <v>1</v>
      </c>
      <c r="AE22" s="477">
        <f t="shared" si="6"/>
        <v>0.75068493150684934</v>
      </c>
    </row>
    <row r="23" spans="1:31">
      <c r="B23" s="1" t="s">
        <v>501</v>
      </c>
      <c r="E23" s="11"/>
      <c r="F23" s="475">
        <f>+Supuestos!J38</f>
        <v>1.2</v>
      </c>
      <c r="G23" s="475">
        <f>+F23</f>
        <v>1.2</v>
      </c>
      <c r="H23" s="475">
        <f t="shared" ref="H23:AE23" si="7">+G23</f>
        <v>1.2</v>
      </c>
      <c r="I23" s="475">
        <f t="shared" si="7"/>
        <v>1.2</v>
      </c>
      <c r="J23" s="475">
        <f t="shared" si="7"/>
        <v>1.2</v>
      </c>
      <c r="K23" s="475">
        <f t="shared" si="7"/>
        <v>1.2</v>
      </c>
      <c r="L23" s="475">
        <f t="shared" si="7"/>
        <v>1.2</v>
      </c>
      <c r="M23" s="475">
        <f t="shared" si="7"/>
        <v>1.2</v>
      </c>
      <c r="N23" s="475">
        <f t="shared" si="7"/>
        <v>1.2</v>
      </c>
      <c r="O23" s="475">
        <f t="shared" si="7"/>
        <v>1.2</v>
      </c>
      <c r="P23" s="475">
        <f t="shared" si="7"/>
        <v>1.2</v>
      </c>
      <c r="Q23" s="475">
        <f t="shared" si="7"/>
        <v>1.2</v>
      </c>
      <c r="R23" s="475">
        <f t="shared" si="7"/>
        <v>1.2</v>
      </c>
      <c r="S23" s="475">
        <f t="shared" si="7"/>
        <v>1.2</v>
      </c>
      <c r="T23" s="475">
        <f t="shared" si="7"/>
        <v>1.2</v>
      </c>
      <c r="U23" s="475">
        <f t="shared" si="7"/>
        <v>1.2</v>
      </c>
      <c r="V23" s="475">
        <f t="shared" si="7"/>
        <v>1.2</v>
      </c>
      <c r="W23" s="475">
        <f t="shared" si="7"/>
        <v>1.2</v>
      </c>
      <c r="X23" s="475">
        <f t="shared" si="7"/>
        <v>1.2</v>
      </c>
      <c r="Y23" s="475">
        <f t="shared" si="7"/>
        <v>1.2</v>
      </c>
      <c r="Z23" s="475">
        <f t="shared" si="7"/>
        <v>1.2</v>
      </c>
      <c r="AA23" s="475">
        <f t="shared" si="7"/>
        <v>1.2</v>
      </c>
      <c r="AB23" s="475">
        <f t="shared" si="7"/>
        <v>1.2</v>
      </c>
      <c r="AC23" s="475">
        <f t="shared" si="7"/>
        <v>1.2</v>
      </c>
      <c r="AD23" s="475">
        <f t="shared" si="7"/>
        <v>1.2</v>
      </c>
      <c r="AE23" s="475">
        <f t="shared" si="7"/>
        <v>1.2</v>
      </c>
    </row>
    <row r="24" spans="1:31">
      <c r="E24" s="11"/>
      <c r="F24" s="161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</row>
    <row r="25" spans="1:31"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</row>
    <row r="26" spans="1:31">
      <c r="A26" s="5" t="s">
        <v>48</v>
      </c>
      <c r="F26" s="43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</row>
    <row r="27" spans="1:31"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</row>
    <row r="28" spans="1:31">
      <c r="A28" s="2" t="s">
        <v>23</v>
      </c>
      <c r="B28" s="2"/>
      <c r="C28" s="2"/>
      <c r="D28" s="2"/>
      <c r="E28" s="2"/>
      <c r="F28" s="39">
        <v>2014</v>
      </c>
      <c r="G28" s="39">
        <f t="shared" ref="G28:AE28" si="8">+F28+1</f>
        <v>2015</v>
      </c>
      <c r="H28" s="39">
        <f t="shared" si="8"/>
        <v>2016</v>
      </c>
      <c r="I28" s="39">
        <f t="shared" si="8"/>
        <v>2017</v>
      </c>
      <c r="J28" s="39">
        <f t="shared" si="8"/>
        <v>2018</v>
      </c>
      <c r="K28" s="39">
        <f t="shared" si="8"/>
        <v>2019</v>
      </c>
      <c r="L28" s="39">
        <f t="shared" si="8"/>
        <v>2020</v>
      </c>
      <c r="M28" s="39">
        <f t="shared" si="8"/>
        <v>2021</v>
      </c>
      <c r="N28" s="39">
        <f t="shared" si="8"/>
        <v>2022</v>
      </c>
      <c r="O28" s="39">
        <f t="shared" si="8"/>
        <v>2023</v>
      </c>
      <c r="P28" s="39">
        <f t="shared" si="8"/>
        <v>2024</v>
      </c>
      <c r="Q28" s="39">
        <f t="shared" si="8"/>
        <v>2025</v>
      </c>
      <c r="R28" s="39">
        <f t="shared" si="8"/>
        <v>2026</v>
      </c>
      <c r="S28" s="39">
        <f t="shared" si="8"/>
        <v>2027</v>
      </c>
      <c r="T28" s="39">
        <f t="shared" si="8"/>
        <v>2028</v>
      </c>
      <c r="U28" s="39">
        <f t="shared" si="8"/>
        <v>2029</v>
      </c>
      <c r="V28" s="39">
        <f t="shared" si="8"/>
        <v>2030</v>
      </c>
      <c r="W28" s="39">
        <f t="shared" si="8"/>
        <v>2031</v>
      </c>
      <c r="X28" s="39">
        <f t="shared" si="8"/>
        <v>2032</v>
      </c>
      <c r="Y28" s="39">
        <f t="shared" si="8"/>
        <v>2033</v>
      </c>
      <c r="Z28" s="39">
        <f t="shared" si="8"/>
        <v>2034</v>
      </c>
      <c r="AA28" s="39">
        <f t="shared" si="8"/>
        <v>2035</v>
      </c>
      <c r="AB28" s="39">
        <f t="shared" si="8"/>
        <v>2036</v>
      </c>
      <c r="AC28" s="39">
        <f t="shared" si="8"/>
        <v>2037</v>
      </c>
      <c r="AD28" s="39">
        <f t="shared" si="8"/>
        <v>2038</v>
      </c>
      <c r="AE28" s="39">
        <f t="shared" si="8"/>
        <v>2039</v>
      </c>
    </row>
    <row r="29" spans="1:31">
      <c r="A29" s="44"/>
      <c r="B29" s="44"/>
      <c r="C29" s="44"/>
      <c r="D29" s="44"/>
      <c r="E29" s="44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</row>
    <row r="30" spans="1:31">
      <c r="A30" s="24" t="s">
        <v>67</v>
      </c>
      <c r="B30" s="459">
        <v>269000000</v>
      </c>
      <c r="C30" s="44"/>
      <c r="D30" s="44"/>
      <c r="E30" s="44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</row>
    <row r="31" spans="1:31">
      <c r="D31" s="46"/>
      <c r="E31" s="12"/>
    </row>
    <row r="32" spans="1:31">
      <c r="E32" s="510"/>
    </row>
    <row r="33" spans="1:16384">
      <c r="B33" s="453" t="s">
        <v>65</v>
      </c>
      <c r="C33" s="14"/>
      <c r="D33" s="14"/>
      <c r="E33" s="519">
        <f>SUM(F33:AE33)</f>
        <v>6388934246.5753422</v>
      </c>
      <c r="F33" s="75">
        <f>+$B$30*F15/F12</f>
        <v>0</v>
      </c>
      <c r="G33" s="75">
        <f>+$B$30*G15/G12</f>
        <v>0</v>
      </c>
      <c r="H33" s="75">
        <f t="shared" ref="H33:AE33" si="9">+$B$30*H$22</f>
        <v>269000000</v>
      </c>
      <c r="I33" s="75">
        <f t="shared" si="9"/>
        <v>269000000</v>
      </c>
      <c r="J33" s="75">
        <f t="shared" si="9"/>
        <v>269000000</v>
      </c>
      <c r="K33" s="75">
        <f t="shared" si="9"/>
        <v>269000000</v>
      </c>
      <c r="L33" s="75">
        <f t="shared" si="9"/>
        <v>269000000</v>
      </c>
      <c r="M33" s="75">
        <f t="shared" si="9"/>
        <v>269000000</v>
      </c>
      <c r="N33" s="75">
        <f t="shared" si="9"/>
        <v>269000000</v>
      </c>
      <c r="O33" s="75">
        <f t="shared" si="9"/>
        <v>269000000</v>
      </c>
      <c r="P33" s="75">
        <f t="shared" si="9"/>
        <v>269000000</v>
      </c>
      <c r="Q33" s="75">
        <f t="shared" si="9"/>
        <v>269000000</v>
      </c>
      <c r="R33" s="75">
        <f t="shared" si="9"/>
        <v>269000000</v>
      </c>
      <c r="S33" s="75">
        <f t="shared" si="9"/>
        <v>269000000</v>
      </c>
      <c r="T33" s="75">
        <f t="shared" si="9"/>
        <v>269000000</v>
      </c>
      <c r="U33" s="75">
        <f t="shared" si="9"/>
        <v>269000000</v>
      </c>
      <c r="V33" s="75">
        <f t="shared" si="9"/>
        <v>269000000</v>
      </c>
      <c r="W33" s="75">
        <f t="shared" si="9"/>
        <v>269000000</v>
      </c>
      <c r="X33" s="75">
        <f t="shared" si="9"/>
        <v>269000000</v>
      </c>
      <c r="Y33" s="75">
        <f t="shared" si="9"/>
        <v>269000000</v>
      </c>
      <c r="Z33" s="75">
        <f t="shared" si="9"/>
        <v>269000000</v>
      </c>
      <c r="AA33" s="75">
        <f t="shared" si="9"/>
        <v>269000000</v>
      </c>
      <c r="AB33" s="75">
        <f t="shared" si="9"/>
        <v>269000000</v>
      </c>
      <c r="AC33" s="75">
        <f t="shared" si="9"/>
        <v>269000000</v>
      </c>
      <c r="AD33" s="75">
        <f t="shared" si="9"/>
        <v>269000000</v>
      </c>
      <c r="AE33" s="75">
        <f t="shared" si="9"/>
        <v>201934246.57534248</v>
      </c>
    </row>
    <row r="34" spans="1:16384">
      <c r="B34" s="342" t="s">
        <v>554</v>
      </c>
      <c r="C34" s="19"/>
      <c r="D34" s="19"/>
      <c r="E34" s="520">
        <f>SUM(F34:AE34)</f>
        <v>0</v>
      </c>
      <c r="F34" s="47">
        <v>0</v>
      </c>
      <c r="G34" s="47">
        <v>0</v>
      </c>
      <c r="H34" s="47">
        <v>0</v>
      </c>
      <c r="I34" s="47">
        <f t="shared" ref="I34:AE34" si="10">+I272</f>
        <v>0</v>
      </c>
      <c r="J34" s="47">
        <f t="shared" si="10"/>
        <v>0</v>
      </c>
      <c r="K34" s="47">
        <f t="shared" si="10"/>
        <v>0</v>
      </c>
      <c r="L34" s="47">
        <f t="shared" si="10"/>
        <v>0</v>
      </c>
      <c r="M34" s="47">
        <f t="shared" si="10"/>
        <v>0</v>
      </c>
      <c r="N34" s="47">
        <f t="shared" si="10"/>
        <v>0</v>
      </c>
      <c r="O34" s="47">
        <f t="shared" si="10"/>
        <v>0</v>
      </c>
      <c r="P34" s="47">
        <f t="shared" si="10"/>
        <v>0</v>
      </c>
      <c r="Q34" s="47">
        <f t="shared" si="10"/>
        <v>0</v>
      </c>
      <c r="R34" s="47">
        <f t="shared" si="10"/>
        <v>0</v>
      </c>
      <c r="S34" s="47">
        <f t="shared" si="10"/>
        <v>0</v>
      </c>
      <c r="T34" s="47">
        <f t="shared" si="10"/>
        <v>0</v>
      </c>
      <c r="U34" s="47">
        <f t="shared" si="10"/>
        <v>0</v>
      </c>
      <c r="V34" s="47">
        <f t="shared" si="10"/>
        <v>0</v>
      </c>
      <c r="W34" s="47">
        <f t="shared" si="10"/>
        <v>0</v>
      </c>
      <c r="X34" s="47">
        <f t="shared" si="10"/>
        <v>0</v>
      </c>
      <c r="Y34" s="47">
        <f t="shared" si="10"/>
        <v>0</v>
      </c>
      <c r="Z34" s="47">
        <f t="shared" si="10"/>
        <v>0</v>
      </c>
      <c r="AA34" s="47">
        <f t="shared" si="10"/>
        <v>0</v>
      </c>
      <c r="AB34" s="47">
        <f t="shared" si="10"/>
        <v>0</v>
      </c>
      <c r="AC34" s="47">
        <f t="shared" si="10"/>
        <v>0</v>
      </c>
      <c r="AD34" s="47">
        <f t="shared" si="10"/>
        <v>0</v>
      </c>
      <c r="AE34" s="47">
        <f t="shared" si="10"/>
        <v>0</v>
      </c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75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75"/>
      <c r="DJ34" s="75"/>
      <c r="DK34" s="75"/>
      <c r="DL34" s="75"/>
      <c r="DM34" s="75"/>
      <c r="DN34" s="75"/>
      <c r="DO34" s="75"/>
      <c r="DP34" s="75"/>
      <c r="DQ34" s="75"/>
      <c r="DR34" s="75"/>
      <c r="DS34" s="75"/>
      <c r="DT34" s="75"/>
      <c r="DU34" s="75"/>
      <c r="DV34" s="75"/>
      <c r="DW34" s="75"/>
      <c r="DX34" s="75"/>
      <c r="DY34" s="75"/>
      <c r="DZ34" s="75"/>
      <c r="EA34" s="75"/>
      <c r="EB34" s="75"/>
      <c r="EC34" s="75"/>
      <c r="ED34" s="75"/>
      <c r="EE34" s="75"/>
      <c r="EF34" s="75"/>
      <c r="EG34" s="75"/>
      <c r="EH34" s="75"/>
      <c r="EI34" s="75"/>
      <c r="EJ34" s="75"/>
      <c r="EK34" s="75"/>
      <c r="EL34" s="75"/>
      <c r="EM34" s="75"/>
      <c r="EN34" s="75"/>
      <c r="EO34" s="75"/>
      <c r="EP34" s="75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75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75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75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75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75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75"/>
      <c r="HE34" s="75"/>
      <c r="HF34" s="75"/>
      <c r="HG34" s="75"/>
      <c r="HH34" s="75"/>
      <c r="HI34" s="75"/>
      <c r="HJ34" s="75"/>
      <c r="HK34" s="75"/>
      <c r="HL34" s="75"/>
      <c r="HM34" s="75"/>
      <c r="HN34" s="75"/>
      <c r="HO34" s="75"/>
      <c r="HP34" s="75"/>
      <c r="HQ34" s="75"/>
      <c r="HR34" s="75"/>
      <c r="HS34" s="75"/>
      <c r="HT34" s="75"/>
      <c r="HU34" s="75"/>
      <c r="HV34" s="75"/>
      <c r="HW34" s="75"/>
      <c r="HX34" s="75"/>
      <c r="HY34" s="75"/>
      <c r="HZ34" s="75"/>
      <c r="IA34" s="75"/>
      <c r="IB34" s="75"/>
      <c r="IC34" s="75"/>
      <c r="ID34" s="75"/>
      <c r="IE34" s="75"/>
      <c r="IF34" s="75"/>
      <c r="IG34" s="75"/>
      <c r="IH34" s="75"/>
      <c r="II34" s="75"/>
      <c r="IJ34" s="75"/>
      <c r="IK34" s="75"/>
      <c r="IL34" s="75"/>
      <c r="IM34" s="75"/>
      <c r="IN34" s="75"/>
      <c r="IO34" s="75"/>
      <c r="IP34" s="75"/>
      <c r="IQ34" s="75"/>
      <c r="IR34" s="75"/>
      <c r="IS34" s="75"/>
      <c r="IT34" s="75"/>
      <c r="IU34" s="75"/>
      <c r="IV34" s="75"/>
      <c r="IW34" s="75"/>
      <c r="IX34" s="75"/>
      <c r="IY34" s="75"/>
      <c r="IZ34" s="75"/>
      <c r="JA34" s="75"/>
      <c r="JB34" s="75"/>
      <c r="JC34" s="75"/>
      <c r="JD34" s="75"/>
      <c r="JE34" s="75"/>
      <c r="JF34" s="75"/>
      <c r="JG34" s="75"/>
      <c r="JH34" s="75"/>
      <c r="JI34" s="75"/>
      <c r="JJ34" s="75"/>
      <c r="JK34" s="75"/>
      <c r="JL34" s="75"/>
      <c r="JM34" s="75"/>
      <c r="JN34" s="75"/>
      <c r="JO34" s="75"/>
      <c r="JP34" s="75"/>
      <c r="JQ34" s="75"/>
      <c r="JR34" s="75"/>
      <c r="JS34" s="75"/>
      <c r="JT34" s="75"/>
      <c r="JU34" s="75"/>
      <c r="JV34" s="75"/>
      <c r="JW34" s="75"/>
      <c r="JX34" s="75"/>
      <c r="JY34" s="75"/>
      <c r="JZ34" s="75"/>
      <c r="KA34" s="75"/>
      <c r="KB34" s="75"/>
      <c r="KC34" s="75"/>
      <c r="KD34" s="75"/>
      <c r="KE34" s="75"/>
      <c r="KF34" s="75"/>
      <c r="KG34" s="75"/>
      <c r="KH34" s="75"/>
      <c r="KI34" s="75"/>
      <c r="KJ34" s="75"/>
      <c r="KK34" s="75"/>
      <c r="KL34" s="75"/>
      <c r="KM34" s="75"/>
      <c r="KN34" s="75"/>
      <c r="KO34" s="75"/>
      <c r="KP34" s="75"/>
      <c r="KQ34" s="75"/>
      <c r="KR34" s="75"/>
      <c r="KS34" s="75"/>
      <c r="KT34" s="75"/>
      <c r="KU34" s="75"/>
      <c r="KV34" s="75"/>
      <c r="KW34" s="75"/>
      <c r="KX34" s="75"/>
      <c r="KY34" s="75"/>
      <c r="KZ34" s="75"/>
      <c r="LA34" s="75"/>
      <c r="LB34" s="75"/>
      <c r="LC34" s="75"/>
      <c r="LD34" s="75"/>
      <c r="LE34" s="75"/>
      <c r="LF34" s="75"/>
      <c r="LG34" s="75"/>
      <c r="LH34" s="75"/>
      <c r="LI34" s="75"/>
      <c r="LJ34" s="75"/>
      <c r="LK34" s="75"/>
      <c r="LL34" s="75"/>
      <c r="LM34" s="75"/>
      <c r="LN34" s="75"/>
      <c r="LO34" s="75"/>
      <c r="LP34" s="75"/>
      <c r="LQ34" s="75"/>
      <c r="LR34" s="75"/>
      <c r="LS34" s="75"/>
      <c r="LT34" s="75"/>
      <c r="LU34" s="75"/>
      <c r="LV34" s="75"/>
      <c r="LW34" s="75"/>
      <c r="LX34" s="75"/>
      <c r="LY34" s="75"/>
      <c r="LZ34" s="75"/>
      <c r="MA34" s="75"/>
      <c r="MB34" s="75"/>
      <c r="MC34" s="75"/>
      <c r="MD34" s="75"/>
      <c r="ME34" s="75"/>
      <c r="MF34" s="75"/>
      <c r="MG34" s="75"/>
      <c r="MH34" s="75"/>
      <c r="MI34" s="75"/>
      <c r="MJ34" s="75"/>
      <c r="MK34" s="75"/>
      <c r="ML34" s="75"/>
      <c r="MM34" s="75"/>
      <c r="MN34" s="75"/>
      <c r="MO34" s="75"/>
      <c r="MP34" s="75"/>
      <c r="MQ34" s="75"/>
      <c r="MR34" s="75"/>
      <c r="MS34" s="75"/>
      <c r="MT34" s="75"/>
      <c r="MU34" s="75"/>
      <c r="MV34" s="75"/>
      <c r="MW34" s="75"/>
      <c r="MX34" s="75"/>
      <c r="MY34" s="75"/>
      <c r="MZ34" s="75"/>
      <c r="NA34" s="75"/>
      <c r="NB34" s="75"/>
      <c r="NC34" s="75"/>
      <c r="ND34" s="75"/>
      <c r="NE34" s="75"/>
      <c r="NF34" s="75"/>
      <c r="NG34" s="75"/>
      <c r="NH34" s="75"/>
      <c r="NI34" s="75"/>
      <c r="NJ34" s="75"/>
      <c r="NK34" s="75"/>
      <c r="NL34" s="75"/>
      <c r="NM34" s="75"/>
      <c r="NN34" s="75"/>
      <c r="NO34" s="75"/>
      <c r="NP34" s="75"/>
      <c r="NQ34" s="75"/>
      <c r="NR34" s="75"/>
      <c r="NS34" s="75"/>
      <c r="NT34" s="75"/>
      <c r="NU34" s="75"/>
      <c r="NV34" s="75"/>
      <c r="NW34" s="75"/>
      <c r="NX34" s="75"/>
      <c r="NY34" s="75"/>
      <c r="NZ34" s="75"/>
      <c r="OA34" s="75"/>
      <c r="OB34" s="75"/>
      <c r="OC34" s="75"/>
      <c r="OD34" s="75"/>
      <c r="OE34" s="75"/>
      <c r="OF34" s="75"/>
      <c r="OG34" s="75"/>
      <c r="OH34" s="75"/>
      <c r="OI34" s="75"/>
      <c r="OJ34" s="75"/>
      <c r="OK34" s="75"/>
      <c r="OL34" s="75"/>
      <c r="OM34" s="75"/>
      <c r="ON34" s="75"/>
      <c r="OO34" s="75"/>
      <c r="OP34" s="75"/>
      <c r="OQ34" s="75"/>
      <c r="OR34" s="75"/>
      <c r="OS34" s="75"/>
      <c r="OT34" s="75"/>
      <c r="OU34" s="75"/>
      <c r="OV34" s="75"/>
      <c r="OW34" s="75"/>
      <c r="OX34" s="75"/>
      <c r="OY34" s="75"/>
      <c r="OZ34" s="75"/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5"/>
      <c r="PM34" s="75"/>
      <c r="PN34" s="75"/>
      <c r="PO34" s="75"/>
      <c r="PP34" s="75"/>
      <c r="PQ34" s="75"/>
      <c r="PR34" s="75"/>
      <c r="PS34" s="75"/>
      <c r="PT34" s="75"/>
      <c r="PU34" s="75"/>
      <c r="PV34" s="75"/>
      <c r="PW34" s="75"/>
      <c r="PX34" s="75"/>
      <c r="PY34" s="75"/>
      <c r="PZ34" s="75"/>
      <c r="QA34" s="75"/>
      <c r="QB34" s="75"/>
      <c r="QC34" s="75"/>
      <c r="QD34" s="75"/>
      <c r="QE34" s="75"/>
      <c r="QF34" s="75"/>
      <c r="QG34" s="75"/>
      <c r="QH34" s="75"/>
      <c r="QI34" s="75"/>
      <c r="QJ34" s="75"/>
      <c r="QK34" s="75"/>
      <c r="QL34" s="75"/>
      <c r="QM34" s="75"/>
      <c r="QN34" s="75"/>
      <c r="QO34" s="75"/>
      <c r="QP34" s="75"/>
      <c r="QQ34" s="75"/>
      <c r="QR34" s="75"/>
      <c r="QS34" s="75"/>
      <c r="QT34" s="75"/>
      <c r="QU34" s="75"/>
      <c r="QV34" s="75"/>
      <c r="QW34" s="75"/>
      <c r="QX34" s="75"/>
      <c r="QY34" s="75"/>
      <c r="QZ34" s="75"/>
      <c r="RA34" s="75"/>
      <c r="RB34" s="75"/>
      <c r="RC34" s="75"/>
      <c r="RD34" s="75"/>
      <c r="RE34" s="75"/>
      <c r="RF34" s="75"/>
      <c r="RG34" s="75"/>
      <c r="RH34" s="75"/>
      <c r="RI34" s="75"/>
      <c r="RJ34" s="75"/>
      <c r="RK34" s="75"/>
      <c r="RL34" s="75"/>
      <c r="RM34" s="75"/>
      <c r="RN34" s="75"/>
      <c r="RO34" s="75"/>
      <c r="RP34" s="75"/>
      <c r="RQ34" s="75"/>
      <c r="RR34" s="75"/>
      <c r="RS34" s="75"/>
      <c r="RT34" s="75"/>
      <c r="RU34" s="75"/>
      <c r="RV34" s="75"/>
      <c r="RW34" s="75"/>
      <c r="RX34" s="75"/>
      <c r="RY34" s="75"/>
      <c r="RZ34" s="75"/>
      <c r="SA34" s="75"/>
      <c r="SB34" s="75"/>
      <c r="SC34" s="75"/>
      <c r="SD34" s="75"/>
      <c r="SE34" s="75"/>
      <c r="SF34" s="75"/>
      <c r="SG34" s="75"/>
      <c r="SH34" s="75"/>
      <c r="SI34" s="75"/>
      <c r="SJ34" s="75"/>
      <c r="SK34" s="75"/>
      <c r="SL34" s="75"/>
      <c r="SM34" s="75"/>
      <c r="SN34" s="75"/>
      <c r="SO34" s="75"/>
      <c r="SP34" s="75"/>
      <c r="SQ34" s="75"/>
      <c r="SR34" s="75"/>
      <c r="SS34" s="75"/>
      <c r="ST34" s="75"/>
      <c r="SU34" s="75"/>
      <c r="SV34" s="75"/>
      <c r="SW34" s="75"/>
      <c r="SX34" s="75"/>
      <c r="SY34" s="75"/>
      <c r="SZ34" s="75"/>
      <c r="TA34" s="75"/>
      <c r="TB34" s="75"/>
      <c r="TC34" s="75"/>
      <c r="TD34" s="75"/>
      <c r="TE34" s="75"/>
      <c r="TF34" s="75"/>
      <c r="TG34" s="75"/>
      <c r="TH34" s="75"/>
      <c r="TI34" s="75"/>
      <c r="TJ34" s="75"/>
      <c r="TK34" s="75"/>
      <c r="TL34" s="75"/>
      <c r="TM34" s="75"/>
      <c r="TN34" s="75"/>
      <c r="TO34" s="75"/>
      <c r="TP34" s="75"/>
      <c r="TQ34" s="75"/>
      <c r="TR34" s="75"/>
      <c r="TS34" s="75"/>
      <c r="TT34" s="75"/>
      <c r="TU34" s="75"/>
      <c r="TV34" s="75"/>
      <c r="TW34" s="75"/>
      <c r="TX34" s="75"/>
      <c r="TY34" s="75"/>
      <c r="TZ34" s="75"/>
      <c r="UA34" s="75"/>
      <c r="UB34" s="75"/>
      <c r="UC34" s="75"/>
      <c r="UD34" s="75"/>
      <c r="UE34" s="75"/>
      <c r="UF34" s="75"/>
      <c r="UG34" s="75"/>
      <c r="UH34" s="75"/>
      <c r="UI34" s="75"/>
      <c r="UJ34" s="75"/>
      <c r="UK34" s="75"/>
      <c r="UL34" s="75"/>
      <c r="UM34" s="75"/>
      <c r="UN34" s="75"/>
      <c r="UO34" s="75"/>
      <c r="UP34" s="75"/>
      <c r="UQ34" s="75"/>
      <c r="UR34" s="75"/>
      <c r="US34" s="75"/>
      <c r="UT34" s="75"/>
      <c r="UU34" s="75"/>
      <c r="UV34" s="75"/>
      <c r="UW34" s="75"/>
      <c r="UX34" s="75"/>
      <c r="UY34" s="75"/>
      <c r="UZ34" s="75"/>
      <c r="VA34" s="75"/>
      <c r="VB34" s="75"/>
      <c r="VC34" s="75"/>
      <c r="VD34" s="75"/>
      <c r="VE34" s="75"/>
      <c r="VF34" s="75"/>
      <c r="VG34" s="75"/>
      <c r="VH34" s="75"/>
      <c r="VI34" s="75"/>
      <c r="VJ34" s="75"/>
      <c r="VK34" s="75"/>
      <c r="VL34" s="75"/>
      <c r="VM34" s="75"/>
      <c r="VN34" s="75"/>
      <c r="VO34" s="75"/>
      <c r="VP34" s="75"/>
      <c r="VQ34" s="75"/>
      <c r="VR34" s="75"/>
      <c r="VS34" s="75"/>
      <c r="VT34" s="75"/>
      <c r="VU34" s="75"/>
      <c r="VV34" s="75"/>
      <c r="VW34" s="75"/>
      <c r="VX34" s="75"/>
      <c r="VY34" s="75"/>
      <c r="VZ34" s="75"/>
      <c r="WA34" s="75"/>
      <c r="WB34" s="75"/>
      <c r="WC34" s="75"/>
      <c r="WD34" s="75"/>
      <c r="WE34" s="75"/>
      <c r="WF34" s="75"/>
      <c r="WG34" s="75"/>
      <c r="WH34" s="75"/>
      <c r="WI34" s="75"/>
      <c r="WJ34" s="75"/>
      <c r="WK34" s="75"/>
      <c r="WL34" s="75"/>
      <c r="WM34" s="75"/>
      <c r="WN34" s="75"/>
      <c r="WO34" s="75"/>
      <c r="WP34" s="75"/>
      <c r="WQ34" s="75"/>
      <c r="WR34" s="75"/>
      <c r="WS34" s="75"/>
      <c r="WT34" s="75"/>
      <c r="WU34" s="75"/>
      <c r="WV34" s="75"/>
      <c r="WW34" s="75"/>
      <c r="WX34" s="75"/>
      <c r="WY34" s="75"/>
      <c r="WZ34" s="75"/>
      <c r="XA34" s="75"/>
      <c r="XB34" s="75"/>
      <c r="XC34" s="75"/>
      <c r="XD34" s="75"/>
      <c r="XE34" s="75"/>
      <c r="XF34" s="75"/>
      <c r="XG34" s="75"/>
      <c r="XH34" s="75"/>
      <c r="XI34" s="75"/>
      <c r="XJ34" s="75"/>
      <c r="XK34" s="75"/>
      <c r="XL34" s="75"/>
      <c r="XM34" s="75"/>
      <c r="XN34" s="75"/>
      <c r="XO34" s="75"/>
      <c r="XP34" s="75"/>
      <c r="XQ34" s="75"/>
      <c r="XR34" s="75"/>
      <c r="XS34" s="75"/>
      <c r="XT34" s="75"/>
      <c r="XU34" s="75"/>
      <c r="XV34" s="75"/>
      <c r="XW34" s="75"/>
      <c r="XX34" s="75"/>
      <c r="XY34" s="75"/>
      <c r="XZ34" s="75"/>
      <c r="YA34" s="75"/>
      <c r="YB34" s="75"/>
      <c r="YC34" s="75"/>
      <c r="YD34" s="75"/>
      <c r="YE34" s="75"/>
      <c r="YF34" s="75"/>
      <c r="YG34" s="75"/>
      <c r="YH34" s="75"/>
      <c r="YI34" s="75"/>
      <c r="YJ34" s="75"/>
      <c r="YK34" s="75"/>
      <c r="YL34" s="75"/>
      <c r="YM34" s="75"/>
      <c r="YN34" s="75"/>
      <c r="YO34" s="75"/>
      <c r="YP34" s="75"/>
      <c r="YQ34" s="75"/>
      <c r="YR34" s="75"/>
      <c r="YS34" s="75"/>
      <c r="YT34" s="75"/>
      <c r="YU34" s="75"/>
      <c r="YV34" s="75"/>
      <c r="YW34" s="75"/>
      <c r="YX34" s="75"/>
      <c r="YY34" s="75"/>
      <c r="YZ34" s="75"/>
      <c r="ZA34" s="75"/>
      <c r="ZB34" s="75"/>
      <c r="ZC34" s="75"/>
      <c r="ZD34" s="75"/>
      <c r="ZE34" s="75"/>
      <c r="ZF34" s="75"/>
      <c r="ZG34" s="75"/>
      <c r="ZH34" s="75"/>
      <c r="ZI34" s="75"/>
      <c r="ZJ34" s="75"/>
      <c r="ZK34" s="75"/>
      <c r="ZL34" s="75"/>
      <c r="ZM34" s="75"/>
      <c r="ZN34" s="75"/>
      <c r="ZO34" s="75"/>
      <c r="ZP34" s="75"/>
      <c r="ZQ34" s="75"/>
      <c r="ZR34" s="75"/>
      <c r="ZS34" s="75"/>
      <c r="ZT34" s="75"/>
      <c r="ZU34" s="75"/>
      <c r="ZV34" s="75"/>
      <c r="ZW34" s="75"/>
      <c r="ZX34" s="75"/>
      <c r="ZY34" s="75"/>
      <c r="ZZ34" s="75"/>
      <c r="AAA34" s="75"/>
      <c r="AAB34" s="75"/>
      <c r="AAC34" s="75"/>
      <c r="AAD34" s="75"/>
      <c r="AAE34" s="75"/>
      <c r="AAF34" s="75"/>
      <c r="AAG34" s="75"/>
      <c r="AAH34" s="75"/>
      <c r="AAI34" s="75"/>
      <c r="AAJ34" s="75"/>
      <c r="AAK34" s="75"/>
      <c r="AAL34" s="75"/>
      <c r="AAM34" s="75"/>
      <c r="AAN34" s="75"/>
      <c r="AAO34" s="75"/>
      <c r="AAP34" s="75"/>
      <c r="AAQ34" s="75"/>
      <c r="AAR34" s="75"/>
      <c r="AAS34" s="75"/>
      <c r="AAT34" s="75"/>
      <c r="AAU34" s="75"/>
      <c r="AAV34" s="75"/>
      <c r="AAW34" s="75"/>
      <c r="AAX34" s="75"/>
      <c r="AAY34" s="75"/>
      <c r="AAZ34" s="75"/>
      <c r="ABA34" s="75"/>
      <c r="ABB34" s="75"/>
      <c r="ABC34" s="75"/>
      <c r="ABD34" s="75"/>
      <c r="ABE34" s="75"/>
      <c r="ABF34" s="75"/>
      <c r="ABG34" s="75"/>
      <c r="ABH34" s="75"/>
      <c r="ABI34" s="75"/>
      <c r="ABJ34" s="75"/>
      <c r="ABK34" s="75"/>
      <c r="ABL34" s="75"/>
      <c r="ABM34" s="75"/>
      <c r="ABN34" s="75"/>
      <c r="ABO34" s="75"/>
      <c r="ABP34" s="75"/>
      <c r="ABQ34" s="75"/>
      <c r="ABR34" s="75"/>
      <c r="ABS34" s="75"/>
      <c r="ABT34" s="75"/>
      <c r="ABU34" s="75"/>
      <c r="ABV34" s="75"/>
      <c r="ABW34" s="75"/>
      <c r="ABX34" s="75"/>
      <c r="ABY34" s="75"/>
      <c r="ABZ34" s="75"/>
      <c r="ACA34" s="75"/>
      <c r="ACB34" s="75"/>
      <c r="ACC34" s="75"/>
      <c r="ACD34" s="75"/>
      <c r="ACE34" s="75"/>
      <c r="ACF34" s="75"/>
      <c r="ACG34" s="75"/>
      <c r="ACH34" s="75"/>
      <c r="ACI34" s="75"/>
      <c r="ACJ34" s="75"/>
      <c r="ACK34" s="75"/>
      <c r="ACL34" s="75"/>
      <c r="ACM34" s="75"/>
      <c r="ACN34" s="75"/>
      <c r="ACO34" s="75"/>
      <c r="ACP34" s="75"/>
      <c r="ACQ34" s="75"/>
      <c r="ACR34" s="75"/>
      <c r="ACS34" s="75"/>
      <c r="ACT34" s="75"/>
      <c r="ACU34" s="75"/>
      <c r="ACV34" s="75"/>
      <c r="ACW34" s="75"/>
      <c r="ACX34" s="75"/>
      <c r="ACY34" s="75"/>
      <c r="ACZ34" s="75"/>
      <c r="ADA34" s="75"/>
      <c r="ADB34" s="75"/>
      <c r="ADC34" s="75"/>
      <c r="ADD34" s="75"/>
      <c r="ADE34" s="75"/>
      <c r="ADF34" s="75"/>
      <c r="ADG34" s="75"/>
      <c r="ADH34" s="75"/>
      <c r="ADI34" s="75"/>
      <c r="ADJ34" s="75"/>
      <c r="ADK34" s="75"/>
      <c r="ADL34" s="75"/>
      <c r="ADM34" s="75"/>
      <c r="ADN34" s="75"/>
      <c r="ADO34" s="75"/>
      <c r="ADP34" s="75"/>
      <c r="ADQ34" s="75"/>
      <c r="ADR34" s="75"/>
      <c r="ADS34" s="75"/>
      <c r="ADT34" s="75"/>
      <c r="ADU34" s="75"/>
      <c r="ADV34" s="75"/>
      <c r="ADW34" s="75"/>
      <c r="ADX34" s="75"/>
      <c r="ADY34" s="75"/>
      <c r="ADZ34" s="75"/>
      <c r="AEA34" s="75"/>
      <c r="AEB34" s="75"/>
      <c r="AEC34" s="75"/>
      <c r="AED34" s="75"/>
      <c r="AEE34" s="75"/>
      <c r="AEF34" s="75"/>
      <c r="AEG34" s="75"/>
      <c r="AEH34" s="75"/>
      <c r="AEI34" s="75"/>
      <c r="AEJ34" s="75"/>
      <c r="AEK34" s="75"/>
      <c r="AEL34" s="75"/>
      <c r="AEM34" s="75"/>
      <c r="AEN34" s="75"/>
      <c r="AEO34" s="75"/>
      <c r="AEP34" s="75"/>
      <c r="AEQ34" s="75"/>
      <c r="AER34" s="75"/>
      <c r="AES34" s="75"/>
      <c r="AET34" s="75"/>
      <c r="AEU34" s="75"/>
      <c r="AEV34" s="75"/>
      <c r="AEW34" s="75"/>
      <c r="AEX34" s="75"/>
      <c r="AEY34" s="75"/>
      <c r="AEZ34" s="75"/>
      <c r="AFA34" s="75"/>
      <c r="AFB34" s="75"/>
      <c r="AFC34" s="75"/>
      <c r="AFD34" s="75"/>
      <c r="AFE34" s="75"/>
      <c r="AFF34" s="75"/>
      <c r="AFG34" s="75"/>
      <c r="AFH34" s="75"/>
      <c r="AFI34" s="75"/>
      <c r="AFJ34" s="75"/>
      <c r="AFK34" s="75"/>
      <c r="AFL34" s="75"/>
      <c r="AFM34" s="75"/>
      <c r="AFN34" s="75"/>
      <c r="AFO34" s="75"/>
      <c r="AFP34" s="75"/>
      <c r="AFQ34" s="75"/>
      <c r="AFR34" s="75"/>
      <c r="AFS34" s="75"/>
      <c r="AFT34" s="75"/>
      <c r="AFU34" s="75"/>
      <c r="AFV34" s="75"/>
      <c r="AFW34" s="75"/>
      <c r="AFX34" s="75"/>
      <c r="AFY34" s="75"/>
      <c r="AFZ34" s="75"/>
      <c r="AGA34" s="75"/>
      <c r="AGB34" s="75"/>
      <c r="AGC34" s="75"/>
      <c r="AGD34" s="75"/>
      <c r="AGE34" s="75"/>
      <c r="AGF34" s="75"/>
      <c r="AGG34" s="75"/>
      <c r="AGH34" s="75"/>
      <c r="AGI34" s="75"/>
      <c r="AGJ34" s="75"/>
      <c r="AGK34" s="75"/>
      <c r="AGL34" s="75"/>
      <c r="AGM34" s="75"/>
      <c r="AGN34" s="75"/>
      <c r="AGO34" s="75"/>
      <c r="AGP34" s="75"/>
      <c r="AGQ34" s="75"/>
      <c r="AGR34" s="75"/>
      <c r="AGS34" s="75"/>
      <c r="AGT34" s="75"/>
      <c r="AGU34" s="75"/>
      <c r="AGV34" s="75"/>
      <c r="AGW34" s="75"/>
      <c r="AGX34" s="75"/>
      <c r="AGY34" s="75"/>
      <c r="AGZ34" s="75"/>
      <c r="AHA34" s="75"/>
      <c r="AHB34" s="75"/>
      <c r="AHC34" s="75"/>
      <c r="AHD34" s="75"/>
      <c r="AHE34" s="75"/>
      <c r="AHF34" s="75"/>
      <c r="AHG34" s="75"/>
      <c r="AHH34" s="75"/>
      <c r="AHI34" s="75"/>
      <c r="AHJ34" s="75"/>
      <c r="AHK34" s="75"/>
      <c r="AHL34" s="75"/>
      <c r="AHM34" s="75"/>
      <c r="AHN34" s="75"/>
      <c r="AHO34" s="75"/>
      <c r="AHP34" s="75"/>
      <c r="AHQ34" s="75"/>
      <c r="AHR34" s="75"/>
      <c r="AHS34" s="75"/>
      <c r="AHT34" s="75"/>
      <c r="AHU34" s="75"/>
      <c r="AHV34" s="75"/>
      <c r="AHW34" s="75"/>
      <c r="AHX34" s="75"/>
      <c r="AHY34" s="75"/>
      <c r="AHZ34" s="75"/>
      <c r="AIA34" s="75"/>
      <c r="AIB34" s="75"/>
      <c r="AIC34" s="75"/>
      <c r="AID34" s="75"/>
      <c r="AIE34" s="75"/>
      <c r="AIF34" s="75"/>
      <c r="AIG34" s="75"/>
      <c r="AIH34" s="75"/>
      <c r="AII34" s="75"/>
      <c r="AIJ34" s="75"/>
      <c r="AIK34" s="75"/>
      <c r="AIL34" s="75"/>
      <c r="AIM34" s="75"/>
      <c r="AIN34" s="75"/>
      <c r="AIO34" s="75"/>
      <c r="AIP34" s="75"/>
      <c r="AIQ34" s="75"/>
      <c r="AIR34" s="75"/>
      <c r="AIS34" s="75"/>
      <c r="AIT34" s="75"/>
      <c r="AIU34" s="75"/>
      <c r="AIV34" s="75"/>
      <c r="AIW34" s="75"/>
      <c r="AIX34" s="75"/>
      <c r="AIY34" s="75"/>
      <c r="AIZ34" s="75"/>
      <c r="AJA34" s="75"/>
      <c r="AJB34" s="75"/>
      <c r="AJC34" s="75"/>
      <c r="AJD34" s="75"/>
      <c r="AJE34" s="75"/>
      <c r="AJF34" s="75"/>
      <c r="AJG34" s="75"/>
      <c r="AJH34" s="75"/>
      <c r="AJI34" s="75"/>
      <c r="AJJ34" s="75"/>
      <c r="AJK34" s="75"/>
      <c r="AJL34" s="75"/>
      <c r="AJM34" s="75"/>
      <c r="AJN34" s="75"/>
      <c r="AJO34" s="75"/>
      <c r="AJP34" s="75"/>
      <c r="AJQ34" s="75"/>
      <c r="AJR34" s="75"/>
      <c r="AJS34" s="75"/>
      <c r="AJT34" s="75"/>
      <c r="AJU34" s="75"/>
      <c r="AJV34" s="75"/>
      <c r="AJW34" s="75"/>
      <c r="AJX34" s="75"/>
      <c r="AJY34" s="75"/>
      <c r="AJZ34" s="75"/>
      <c r="AKA34" s="75"/>
      <c r="AKB34" s="75"/>
      <c r="AKC34" s="75"/>
      <c r="AKD34" s="75"/>
      <c r="AKE34" s="75"/>
      <c r="AKF34" s="75"/>
      <c r="AKG34" s="75"/>
      <c r="AKH34" s="75"/>
      <c r="AKI34" s="75"/>
      <c r="AKJ34" s="75"/>
      <c r="AKK34" s="75"/>
      <c r="AKL34" s="75"/>
      <c r="AKM34" s="75"/>
      <c r="AKN34" s="75"/>
      <c r="AKO34" s="75"/>
      <c r="AKP34" s="75"/>
      <c r="AKQ34" s="75"/>
      <c r="AKR34" s="75"/>
      <c r="AKS34" s="75"/>
      <c r="AKT34" s="75"/>
      <c r="AKU34" s="75"/>
      <c r="AKV34" s="75"/>
      <c r="AKW34" s="75"/>
      <c r="AKX34" s="75"/>
      <c r="AKY34" s="75"/>
      <c r="AKZ34" s="75"/>
      <c r="ALA34" s="75"/>
      <c r="ALB34" s="75"/>
      <c r="ALC34" s="75"/>
      <c r="ALD34" s="75"/>
      <c r="ALE34" s="75"/>
      <c r="ALF34" s="75"/>
      <c r="ALG34" s="75"/>
      <c r="ALH34" s="75"/>
      <c r="ALI34" s="75"/>
      <c r="ALJ34" s="75"/>
      <c r="ALK34" s="75"/>
      <c r="ALL34" s="75"/>
      <c r="ALM34" s="75"/>
      <c r="ALN34" s="75"/>
      <c r="ALO34" s="75"/>
      <c r="ALP34" s="75"/>
      <c r="ALQ34" s="75"/>
      <c r="ALR34" s="75"/>
      <c r="ALS34" s="75"/>
      <c r="ALT34" s="75"/>
      <c r="ALU34" s="75"/>
      <c r="ALV34" s="75"/>
      <c r="ALW34" s="75"/>
      <c r="ALX34" s="75"/>
      <c r="ALY34" s="75"/>
      <c r="ALZ34" s="75"/>
      <c r="AMA34" s="75"/>
      <c r="AMB34" s="75"/>
      <c r="AMC34" s="75"/>
      <c r="AMD34" s="75"/>
      <c r="AME34" s="75"/>
      <c r="AMF34" s="75"/>
      <c r="AMG34" s="75"/>
      <c r="AMH34" s="75"/>
      <c r="AMI34" s="75"/>
      <c r="AMJ34" s="75"/>
      <c r="AMK34" s="75"/>
      <c r="AML34" s="75"/>
      <c r="AMM34" s="75"/>
      <c r="AMN34" s="75"/>
      <c r="AMO34" s="75"/>
      <c r="AMP34" s="75"/>
      <c r="AMQ34" s="75"/>
      <c r="AMR34" s="75"/>
      <c r="AMS34" s="75"/>
      <c r="AMT34" s="75"/>
      <c r="AMU34" s="75"/>
      <c r="AMV34" s="75"/>
      <c r="AMW34" s="75"/>
      <c r="AMX34" s="75"/>
      <c r="AMY34" s="75"/>
      <c r="AMZ34" s="75"/>
      <c r="ANA34" s="75"/>
      <c r="ANB34" s="75"/>
      <c r="ANC34" s="75"/>
      <c r="AND34" s="75"/>
      <c r="ANE34" s="75"/>
      <c r="ANF34" s="75"/>
      <c r="ANG34" s="75"/>
      <c r="ANH34" s="75"/>
      <c r="ANI34" s="75"/>
      <c r="ANJ34" s="75"/>
      <c r="ANK34" s="75"/>
      <c r="ANL34" s="75"/>
      <c r="ANM34" s="75"/>
      <c r="ANN34" s="75"/>
      <c r="ANO34" s="75"/>
      <c r="ANP34" s="75"/>
      <c r="ANQ34" s="75"/>
      <c r="ANR34" s="75"/>
      <c r="ANS34" s="75"/>
      <c r="ANT34" s="75"/>
      <c r="ANU34" s="75"/>
      <c r="ANV34" s="75"/>
      <c r="ANW34" s="75"/>
      <c r="ANX34" s="75"/>
      <c r="ANY34" s="75"/>
      <c r="ANZ34" s="75"/>
      <c r="AOA34" s="75"/>
      <c r="AOB34" s="75"/>
      <c r="AOC34" s="75"/>
      <c r="AOD34" s="75"/>
      <c r="AOE34" s="75"/>
      <c r="AOF34" s="75"/>
      <c r="AOG34" s="75"/>
      <c r="AOH34" s="75"/>
      <c r="AOI34" s="75"/>
      <c r="AOJ34" s="75"/>
      <c r="AOK34" s="75"/>
      <c r="AOL34" s="75"/>
      <c r="AOM34" s="75"/>
      <c r="AON34" s="75"/>
      <c r="AOO34" s="75"/>
      <c r="AOP34" s="75"/>
      <c r="AOQ34" s="75"/>
      <c r="AOR34" s="75"/>
      <c r="AOS34" s="75"/>
      <c r="AOT34" s="75"/>
      <c r="AOU34" s="75"/>
      <c r="AOV34" s="75"/>
      <c r="AOW34" s="75"/>
      <c r="AOX34" s="75"/>
      <c r="AOY34" s="75"/>
      <c r="AOZ34" s="75"/>
      <c r="APA34" s="75"/>
      <c r="APB34" s="75"/>
      <c r="APC34" s="75"/>
      <c r="APD34" s="75"/>
      <c r="APE34" s="75"/>
      <c r="APF34" s="75"/>
      <c r="APG34" s="75"/>
      <c r="APH34" s="75"/>
      <c r="API34" s="75"/>
      <c r="APJ34" s="75"/>
      <c r="APK34" s="75"/>
      <c r="APL34" s="75"/>
      <c r="APM34" s="75"/>
      <c r="APN34" s="75"/>
      <c r="APO34" s="75"/>
      <c r="APP34" s="75"/>
      <c r="APQ34" s="75"/>
      <c r="APR34" s="75"/>
      <c r="APS34" s="75"/>
      <c r="APT34" s="75"/>
      <c r="APU34" s="75"/>
      <c r="APV34" s="75"/>
      <c r="APW34" s="75"/>
      <c r="APX34" s="75"/>
      <c r="APY34" s="75"/>
      <c r="APZ34" s="75"/>
      <c r="AQA34" s="75"/>
      <c r="AQB34" s="75"/>
      <c r="AQC34" s="75"/>
      <c r="AQD34" s="75"/>
      <c r="AQE34" s="75"/>
      <c r="AQF34" s="75"/>
      <c r="AQG34" s="75"/>
      <c r="AQH34" s="75"/>
      <c r="AQI34" s="75"/>
      <c r="AQJ34" s="75"/>
      <c r="AQK34" s="75"/>
      <c r="AQL34" s="75"/>
      <c r="AQM34" s="75"/>
      <c r="AQN34" s="75"/>
      <c r="AQO34" s="75"/>
      <c r="AQP34" s="75"/>
      <c r="AQQ34" s="75"/>
      <c r="AQR34" s="75"/>
      <c r="AQS34" s="75"/>
      <c r="AQT34" s="75"/>
      <c r="AQU34" s="75"/>
      <c r="AQV34" s="75"/>
      <c r="AQW34" s="75"/>
      <c r="AQX34" s="75"/>
      <c r="AQY34" s="75"/>
      <c r="AQZ34" s="75"/>
      <c r="ARA34" s="75"/>
      <c r="ARB34" s="75"/>
      <c r="ARC34" s="75"/>
      <c r="ARD34" s="75"/>
      <c r="ARE34" s="75"/>
      <c r="ARF34" s="75"/>
      <c r="ARG34" s="75"/>
      <c r="ARH34" s="75"/>
      <c r="ARI34" s="75"/>
      <c r="ARJ34" s="75"/>
      <c r="ARK34" s="75"/>
      <c r="ARL34" s="75"/>
      <c r="ARM34" s="75"/>
      <c r="ARN34" s="75"/>
      <c r="ARO34" s="75"/>
      <c r="ARP34" s="75"/>
      <c r="ARQ34" s="75"/>
      <c r="ARR34" s="75"/>
      <c r="ARS34" s="75"/>
      <c r="ART34" s="75"/>
      <c r="ARU34" s="75"/>
      <c r="ARV34" s="75"/>
      <c r="ARW34" s="75"/>
      <c r="ARX34" s="75"/>
      <c r="ARY34" s="75"/>
      <c r="ARZ34" s="75"/>
      <c r="ASA34" s="75"/>
      <c r="ASB34" s="75"/>
      <c r="ASC34" s="75"/>
      <c r="ASD34" s="75"/>
      <c r="ASE34" s="75"/>
      <c r="ASF34" s="75"/>
      <c r="ASG34" s="75"/>
      <c r="ASH34" s="75"/>
      <c r="ASI34" s="75"/>
      <c r="ASJ34" s="75"/>
      <c r="ASK34" s="75"/>
      <c r="ASL34" s="75"/>
      <c r="ASM34" s="75"/>
      <c r="ASN34" s="75"/>
      <c r="ASO34" s="75"/>
      <c r="ASP34" s="75"/>
      <c r="ASQ34" s="75"/>
      <c r="ASR34" s="75"/>
      <c r="ASS34" s="75"/>
      <c r="AST34" s="75"/>
      <c r="ASU34" s="75"/>
      <c r="ASV34" s="75"/>
      <c r="ASW34" s="75"/>
      <c r="ASX34" s="75"/>
      <c r="ASY34" s="75"/>
      <c r="ASZ34" s="75"/>
      <c r="ATA34" s="75"/>
      <c r="ATB34" s="75"/>
      <c r="ATC34" s="75"/>
      <c r="ATD34" s="75"/>
      <c r="ATE34" s="75"/>
      <c r="ATF34" s="75"/>
      <c r="ATG34" s="75"/>
      <c r="ATH34" s="75"/>
      <c r="ATI34" s="75"/>
      <c r="ATJ34" s="75"/>
      <c r="ATK34" s="75"/>
      <c r="ATL34" s="75"/>
      <c r="ATM34" s="75"/>
      <c r="ATN34" s="75"/>
      <c r="ATO34" s="75"/>
      <c r="ATP34" s="75"/>
      <c r="ATQ34" s="75"/>
      <c r="ATR34" s="75"/>
      <c r="ATS34" s="75"/>
      <c r="ATT34" s="75"/>
      <c r="ATU34" s="75"/>
      <c r="ATV34" s="75"/>
      <c r="ATW34" s="75"/>
      <c r="ATX34" s="75"/>
      <c r="ATY34" s="75"/>
      <c r="ATZ34" s="75"/>
      <c r="AUA34" s="75"/>
      <c r="AUB34" s="75"/>
      <c r="AUC34" s="75"/>
      <c r="AUD34" s="75"/>
      <c r="AUE34" s="75"/>
      <c r="AUF34" s="75"/>
      <c r="AUG34" s="75"/>
      <c r="AUH34" s="75"/>
      <c r="AUI34" s="75"/>
      <c r="AUJ34" s="75"/>
      <c r="AUK34" s="75"/>
      <c r="AUL34" s="75"/>
      <c r="AUM34" s="75"/>
      <c r="AUN34" s="75"/>
      <c r="AUO34" s="75"/>
      <c r="AUP34" s="75"/>
      <c r="AUQ34" s="75"/>
      <c r="AUR34" s="75"/>
      <c r="AUS34" s="75"/>
      <c r="AUT34" s="75"/>
      <c r="AUU34" s="75"/>
      <c r="AUV34" s="75"/>
      <c r="AUW34" s="75"/>
      <c r="AUX34" s="75"/>
      <c r="AUY34" s="75"/>
      <c r="AUZ34" s="75"/>
      <c r="AVA34" s="75"/>
      <c r="AVB34" s="75"/>
      <c r="AVC34" s="75"/>
      <c r="AVD34" s="75"/>
      <c r="AVE34" s="75"/>
      <c r="AVF34" s="75"/>
      <c r="AVG34" s="75"/>
      <c r="AVH34" s="75"/>
      <c r="AVI34" s="75"/>
      <c r="AVJ34" s="75"/>
      <c r="AVK34" s="75"/>
      <c r="AVL34" s="75"/>
      <c r="AVM34" s="75"/>
      <c r="AVN34" s="75"/>
      <c r="AVO34" s="75"/>
      <c r="AVP34" s="75"/>
      <c r="AVQ34" s="75"/>
      <c r="AVR34" s="75"/>
      <c r="AVS34" s="75"/>
      <c r="AVT34" s="75"/>
      <c r="AVU34" s="75"/>
      <c r="AVV34" s="75"/>
      <c r="AVW34" s="75"/>
      <c r="AVX34" s="75"/>
      <c r="AVY34" s="75"/>
      <c r="AVZ34" s="75"/>
      <c r="AWA34" s="75"/>
      <c r="AWB34" s="75"/>
      <c r="AWC34" s="75"/>
      <c r="AWD34" s="75"/>
      <c r="AWE34" s="75"/>
      <c r="AWF34" s="75"/>
      <c r="AWG34" s="75"/>
      <c r="AWH34" s="75"/>
      <c r="AWI34" s="75"/>
      <c r="AWJ34" s="75"/>
      <c r="AWK34" s="75"/>
      <c r="AWL34" s="75"/>
      <c r="AWM34" s="75"/>
      <c r="AWN34" s="75"/>
      <c r="AWO34" s="75"/>
      <c r="AWP34" s="75"/>
      <c r="AWQ34" s="75"/>
      <c r="AWR34" s="75"/>
      <c r="AWS34" s="75"/>
      <c r="AWT34" s="75"/>
      <c r="AWU34" s="75"/>
      <c r="AWV34" s="75"/>
      <c r="AWW34" s="75"/>
      <c r="AWX34" s="75"/>
      <c r="AWY34" s="75"/>
      <c r="AWZ34" s="75"/>
      <c r="AXA34" s="75"/>
      <c r="AXB34" s="75"/>
      <c r="AXC34" s="75"/>
      <c r="AXD34" s="75"/>
      <c r="AXE34" s="75"/>
      <c r="AXF34" s="75"/>
      <c r="AXG34" s="75"/>
      <c r="AXH34" s="75"/>
      <c r="AXI34" s="75"/>
      <c r="AXJ34" s="75"/>
      <c r="AXK34" s="75"/>
      <c r="AXL34" s="75"/>
      <c r="AXM34" s="75"/>
      <c r="AXN34" s="75"/>
      <c r="AXO34" s="75"/>
      <c r="AXP34" s="75"/>
      <c r="AXQ34" s="75"/>
      <c r="AXR34" s="75"/>
      <c r="AXS34" s="75"/>
      <c r="AXT34" s="75"/>
      <c r="AXU34" s="75"/>
      <c r="AXV34" s="75"/>
      <c r="AXW34" s="75"/>
      <c r="AXX34" s="75"/>
      <c r="AXY34" s="75"/>
      <c r="AXZ34" s="75"/>
      <c r="AYA34" s="75"/>
      <c r="AYB34" s="75"/>
      <c r="AYC34" s="75"/>
      <c r="AYD34" s="75"/>
      <c r="AYE34" s="75"/>
      <c r="AYF34" s="75"/>
      <c r="AYG34" s="75"/>
      <c r="AYH34" s="75"/>
      <c r="AYI34" s="75"/>
      <c r="AYJ34" s="75"/>
      <c r="AYK34" s="75"/>
      <c r="AYL34" s="75"/>
      <c r="AYM34" s="75"/>
      <c r="AYN34" s="75"/>
      <c r="AYO34" s="75"/>
      <c r="AYP34" s="75"/>
      <c r="AYQ34" s="75"/>
      <c r="AYR34" s="75"/>
      <c r="AYS34" s="75"/>
      <c r="AYT34" s="75"/>
      <c r="AYU34" s="75"/>
      <c r="AYV34" s="75"/>
      <c r="AYW34" s="75"/>
      <c r="AYX34" s="75"/>
      <c r="AYY34" s="75"/>
      <c r="AYZ34" s="75"/>
      <c r="AZA34" s="75"/>
      <c r="AZB34" s="75"/>
      <c r="AZC34" s="75"/>
      <c r="AZD34" s="75"/>
      <c r="AZE34" s="75"/>
      <c r="AZF34" s="75"/>
      <c r="AZG34" s="75"/>
      <c r="AZH34" s="75"/>
      <c r="AZI34" s="75"/>
      <c r="AZJ34" s="75"/>
      <c r="AZK34" s="75"/>
      <c r="AZL34" s="75"/>
      <c r="AZM34" s="75"/>
      <c r="AZN34" s="75"/>
      <c r="AZO34" s="75"/>
      <c r="AZP34" s="75"/>
      <c r="AZQ34" s="75"/>
      <c r="AZR34" s="75"/>
      <c r="AZS34" s="75"/>
      <c r="AZT34" s="75"/>
      <c r="AZU34" s="75"/>
      <c r="AZV34" s="75"/>
      <c r="AZW34" s="75"/>
      <c r="AZX34" s="75"/>
      <c r="AZY34" s="75"/>
      <c r="AZZ34" s="75"/>
      <c r="BAA34" s="75"/>
      <c r="BAB34" s="75"/>
      <c r="BAC34" s="75"/>
      <c r="BAD34" s="75"/>
      <c r="BAE34" s="75"/>
      <c r="BAF34" s="75"/>
      <c r="BAG34" s="75"/>
      <c r="BAH34" s="75"/>
      <c r="BAI34" s="75"/>
      <c r="BAJ34" s="75"/>
      <c r="BAK34" s="75"/>
      <c r="BAL34" s="75"/>
      <c r="BAM34" s="75"/>
      <c r="BAN34" s="75"/>
      <c r="BAO34" s="75"/>
      <c r="BAP34" s="75"/>
      <c r="BAQ34" s="75"/>
      <c r="BAR34" s="75"/>
      <c r="BAS34" s="75"/>
      <c r="BAT34" s="75"/>
      <c r="BAU34" s="75"/>
      <c r="BAV34" s="75"/>
      <c r="BAW34" s="75"/>
      <c r="BAX34" s="75"/>
      <c r="BAY34" s="75"/>
      <c r="BAZ34" s="75"/>
      <c r="BBA34" s="75"/>
      <c r="BBB34" s="75"/>
      <c r="BBC34" s="75"/>
      <c r="BBD34" s="75"/>
      <c r="BBE34" s="75"/>
      <c r="BBF34" s="75"/>
      <c r="BBG34" s="75"/>
      <c r="BBH34" s="75"/>
      <c r="BBI34" s="75"/>
      <c r="BBJ34" s="75"/>
      <c r="BBK34" s="75"/>
      <c r="BBL34" s="75"/>
      <c r="BBM34" s="75"/>
      <c r="BBN34" s="75"/>
      <c r="BBO34" s="75"/>
      <c r="BBP34" s="75"/>
      <c r="BBQ34" s="75"/>
      <c r="BBR34" s="75"/>
      <c r="BBS34" s="75"/>
      <c r="BBT34" s="75"/>
      <c r="BBU34" s="75"/>
      <c r="BBV34" s="75"/>
      <c r="BBW34" s="75"/>
      <c r="BBX34" s="75"/>
      <c r="BBY34" s="75"/>
      <c r="BBZ34" s="75"/>
      <c r="BCA34" s="75"/>
      <c r="BCB34" s="75"/>
      <c r="BCC34" s="75"/>
      <c r="BCD34" s="75"/>
      <c r="BCE34" s="75"/>
      <c r="BCF34" s="75"/>
      <c r="BCG34" s="75"/>
      <c r="BCH34" s="75"/>
      <c r="BCI34" s="75"/>
      <c r="BCJ34" s="75"/>
      <c r="BCK34" s="75"/>
      <c r="BCL34" s="75"/>
      <c r="BCM34" s="75"/>
      <c r="BCN34" s="75"/>
      <c r="BCO34" s="75"/>
      <c r="BCP34" s="75"/>
      <c r="BCQ34" s="75"/>
      <c r="BCR34" s="75"/>
      <c r="BCS34" s="75"/>
      <c r="BCT34" s="75"/>
      <c r="BCU34" s="75"/>
      <c r="BCV34" s="75"/>
      <c r="BCW34" s="75"/>
      <c r="BCX34" s="75"/>
      <c r="BCY34" s="75"/>
      <c r="BCZ34" s="75"/>
      <c r="BDA34" s="75"/>
      <c r="BDB34" s="75"/>
      <c r="BDC34" s="75"/>
      <c r="BDD34" s="75"/>
      <c r="BDE34" s="75"/>
      <c r="BDF34" s="75"/>
      <c r="BDG34" s="75"/>
      <c r="BDH34" s="75"/>
      <c r="BDI34" s="75"/>
      <c r="BDJ34" s="75"/>
      <c r="BDK34" s="75"/>
      <c r="BDL34" s="75"/>
      <c r="BDM34" s="75"/>
      <c r="BDN34" s="75"/>
      <c r="BDO34" s="75"/>
      <c r="BDP34" s="75"/>
      <c r="BDQ34" s="75"/>
      <c r="BDR34" s="75"/>
      <c r="BDS34" s="75"/>
      <c r="BDT34" s="75"/>
      <c r="BDU34" s="75"/>
      <c r="BDV34" s="75"/>
      <c r="BDW34" s="75"/>
      <c r="BDX34" s="75"/>
      <c r="BDY34" s="75"/>
      <c r="BDZ34" s="75"/>
      <c r="BEA34" s="75"/>
      <c r="BEB34" s="75"/>
      <c r="BEC34" s="75"/>
      <c r="BED34" s="75"/>
      <c r="BEE34" s="75"/>
      <c r="BEF34" s="75"/>
      <c r="BEG34" s="75"/>
      <c r="BEH34" s="75"/>
      <c r="BEI34" s="75"/>
      <c r="BEJ34" s="75"/>
      <c r="BEK34" s="75"/>
      <c r="BEL34" s="75"/>
      <c r="BEM34" s="75"/>
      <c r="BEN34" s="75"/>
      <c r="BEO34" s="75"/>
      <c r="BEP34" s="75"/>
      <c r="BEQ34" s="75"/>
      <c r="BER34" s="75"/>
      <c r="BES34" s="75"/>
      <c r="BET34" s="75"/>
      <c r="BEU34" s="75"/>
      <c r="BEV34" s="75"/>
      <c r="BEW34" s="75"/>
      <c r="BEX34" s="75"/>
      <c r="BEY34" s="75"/>
      <c r="BEZ34" s="75"/>
      <c r="BFA34" s="75"/>
      <c r="BFB34" s="75"/>
      <c r="BFC34" s="75"/>
      <c r="BFD34" s="75"/>
      <c r="BFE34" s="75"/>
      <c r="BFF34" s="75"/>
      <c r="BFG34" s="75"/>
      <c r="BFH34" s="75"/>
      <c r="BFI34" s="75"/>
      <c r="BFJ34" s="75"/>
      <c r="BFK34" s="75"/>
      <c r="BFL34" s="75"/>
      <c r="BFM34" s="75"/>
      <c r="BFN34" s="75"/>
      <c r="BFO34" s="75"/>
      <c r="BFP34" s="75"/>
      <c r="BFQ34" s="75"/>
      <c r="BFR34" s="75"/>
      <c r="BFS34" s="75"/>
      <c r="BFT34" s="75"/>
      <c r="BFU34" s="75"/>
      <c r="BFV34" s="75"/>
      <c r="BFW34" s="75"/>
      <c r="BFX34" s="75"/>
      <c r="BFY34" s="75"/>
      <c r="BFZ34" s="75"/>
      <c r="BGA34" s="75"/>
      <c r="BGB34" s="75"/>
      <c r="BGC34" s="75"/>
      <c r="BGD34" s="75"/>
      <c r="BGE34" s="75"/>
      <c r="BGF34" s="75"/>
      <c r="BGG34" s="75"/>
      <c r="BGH34" s="75"/>
      <c r="BGI34" s="75"/>
      <c r="BGJ34" s="75"/>
      <c r="BGK34" s="75"/>
      <c r="BGL34" s="75"/>
      <c r="BGM34" s="75"/>
      <c r="BGN34" s="75"/>
      <c r="BGO34" s="75"/>
      <c r="BGP34" s="75"/>
      <c r="BGQ34" s="75"/>
      <c r="BGR34" s="75"/>
      <c r="BGS34" s="75"/>
      <c r="BGT34" s="75"/>
      <c r="BGU34" s="75"/>
      <c r="BGV34" s="75"/>
      <c r="BGW34" s="75"/>
      <c r="BGX34" s="75"/>
      <c r="BGY34" s="75"/>
      <c r="BGZ34" s="75"/>
      <c r="BHA34" s="75"/>
      <c r="BHB34" s="75"/>
      <c r="BHC34" s="75"/>
      <c r="BHD34" s="75"/>
      <c r="BHE34" s="75"/>
      <c r="BHF34" s="75"/>
      <c r="BHG34" s="75"/>
      <c r="BHH34" s="75"/>
      <c r="BHI34" s="75"/>
      <c r="BHJ34" s="75"/>
      <c r="BHK34" s="75"/>
      <c r="BHL34" s="75"/>
      <c r="BHM34" s="75"/>
      <c r="BHN34" s="75"/>
      <c r="BHO34" s="75"/>
      <c r="BHP34" s="75"/>
      <c r="BHQ34" s="75"/>
      <c r="BHR34" s="75"/>
      <c r="BHS34" s="75"/>
      <c r="BHT34" s="75"/>
      <c r="BHU34" s="75"/>
      <c r="BHV34" s="75"/>
      <c r="BHW34" s="75"/>
      <c r="BHX34" s="75"/>
      <c r="BHY34" s="75"/>
      <c r="BHZ34" s="75"/>
      <c r="BIA34" s="75"/>
      <c r="BIB34" s="75"/>
      <c r="BIC34" s="75"/>
      <c r="BID34" s="75"/>
      <c r="BIE34" s="75"/>
      <c r="BIF34" s="75"/>
      <c r="BIG34" s="75"/>
      <c r="BIH34" s="75"/>
      <c r="BII34" s="75"/>
      <c r="BIJ34" s="75"/>
      <c r="BIK34" s="75"/>
      <c r="BIL34" s="75"/>
      <c r="BIM34" s="75"/>
      <c r="BIN34" s="75"/>
      <c r="BIO34" s="75"/>
      <c r="BIP34" s="75"/>
      <c r="BIQ34" s="75"/>
      <c r="BIR34" s="75"/>
      <c r="BIS34" s="75"/>
      <c r="BIT34" s="75"/>
      <c r="BIU34" s="75"/>
      <c r="BIV34" s="75"/>
      <c r="BIW34" s="75"/>
      <c r="BIX34" s="75"/>
      <c r="BIY34" s="75"/>
      <c r="BIZ34" s="75"/>
      <c r="BJA34" s="75"/>
      <c r="BJB34" s="75"/>
      <c r="BJC34" s="75"/>
      <c r="BJD34" s="75"/>
      <c r="BJE34" s="75"/>
      <c r="BJF34" s="75"/>
      <c r="BJG34" s="75"/>
      <c r="BJH34" s="75"/>
      <c r="BJI34" s="75"/>
      <c r="BJJ34" s="75"/>
      <c r="BJK34" s="75"/>
      <c r="BJL34" s="75"/>
      <c r="BJM34" s="75"/>
      <c r="BJN34" s="75"/>
      <c r="BJO34" s="75"/>
      <c r="BJP34" s="75"/>
      <c r="BJQ34" s="75"/>
      <c r="BJR34" s="75"/>
      <c r="BJS34" s="75"/>
      <c r="BJT34" s="75"/>
      <c r="BJU34" s="75"/>
      <c r="BJV34" s="75"/>
      <c r="BJW34" s="75"/>
      <c r="BJX34" s="75"/>
      <c r="BJY34" s="75"/>
      <c r="BJZ34" s="75"/>
      <c r="BKA34" s="75"/>
      <c r="BKB34" s="75"/>
      <c r="BKC34" s="75"/>
      <c r="BKD34" s="75"/>
      <c r="BKE34" s="75"/>
      <c r="BKF34" s="75"/>
      <c r="BKG34" s="75"/>
      <c r="BKH34" s="75"/>
      <c r="BKI34" s="75"/>
      <c r="BKJ34" s="75"/>
      <c r="BKK34" s="75"/>
      <c r="BKL34" s="75"/>
      <c r="BKM34" s="75"/>
      <c r="BKN34" s="75"/>
      <c r="BKO34" s="75"/>
      <c r="BKP34" s="75"/>
      <c r="BKQ34" s="75"/>
      <c r="BKR34" s="75"/>
      <c r="BKS34" s="75"/>
      <c r="BKT34" s="75"/>
      <c r="BKU34" s="75"/>
      <c r="BKV34" s="75"/>
      <c r="BKW34" s="75"/>
      <c r="BKX34" s="75"/>
      <c r="BKY34" s="75"/>
      <c r="BKZ34" s="75"/>
      <c r="BLA34" s="75"/>
      <c r="BLB34" s="75"/>
      <c r="BLC34" s="75"/>
      <c r="BLD34" s="75"/>
      <c r="BLE34" s="75"/>
      <c r="BLF34" s="75"/>
      <c r="BLG34" s="75"/>
      <c r="BLH34" s="75"/>
      <c r="BLI34" s="75"/>
      <c r="BLJ34" s="75"/>
      <c r="BLK34" s="75"/>
      <c r="BLL34" s="75"/>
      <c r="BLM34" s="75"/>
      <c r="BLN34" s="75"/>
      <c r="BLO34" s="75"/>
      <c r="BLP34" s="75"/>
      <c r="BLQ34" s="75"/>
      <c r="BLR34" s="75"/>
      <c r="BLS34" s="75"/>
      <c r="BLT34" s="75"/>
      <c r="BLU34" s="75"/>
      <c r="BLV34" s="75"/>
      <c r="BLW34" s="75"/>
      <c r="BLX34" s="75"/>
      <c r="BLY34" s="75"/>
      <c r="BLZ34" s="75"/>
      <c r="BMA34" s="75"/>
      <c r="BMB34" s="75"/>
      <c r="BMC34" s="75"/>
      <c r="BMD34" s="75"/>
      <c r="BME34" s="75"/>
      <c r="BMF34" s="75"/>
      <c r="BMG34" s="75"/>
      <c r="BMH34" s="75"/>
      <c r="BMI34" s="75"/>
      <c r="BMJ34" s="75"/>
      <c r="BMK34" s="75"/>
      <c r="BML34" s="75"/>
      <c r="BMM34" s="75"/>
      <c r="BMN34" s="75"/>
      <c r="BMO34" s="75"/>
      <c r="BMP34" s="75"/>
      <c r="BMQ34" s="75"/>
      <c r="BMR34" s="75"/>
      <c r="BMS34" s="75"/>
      <c r="BMT34" s="75"/>
      <c r="BMU34" s="75"/>
      <c r="BMV34" s="75"/>
      <c r="BMW34" s="75"/>
      <c r="BMX34" s="75"/>
      <c r="BMY34" s="75"/>
      <c r="BMZ34" s="75"/>
      <c r="BNA34" s="75"/>
      <c r="BNB34" s="75"/>
      <c r="BNC34" s="75"/>
      <c r="BND34" s="75"/>
      <c r="BNE34" s="75"/>
      <c r="BNF34" s="75"/>
      <c r="BNG34" s="75"/>
      <c r="BNH34" s="75"/>
      <c r="BNI34" s="75"/>
      <c r="BNJ34" s="75"/>
      <c r="BNK34" s="75"/>
      <c r="BNL34" s="75"/>
      <c r="BNM34" s="75"/>
      <c r="BNN34" s="75"/>
      <c r="BNO34" s="75"/>
      <c r="BNP34" s="75"/>
      <c r="BNQ34" s="75"/>
      <c r="BNR34" s="75"/>
      <c r="BNS34" s="75"/>
      <c r="BNT34" s="75"/>
      <c r="BNU34" s="75"/>
      <c r="BNV34" s="75"/>
      <c r="BNW34" s="75"/>
      <c r="BNX34" s="75"/>
      <c r="BNY34" s="75"/>
      <c r="BNZ34" s="75"/>
      <c r="BOA34" s="75"/>
      <c r="BOB34" s="75"/>
      <c r="BOC34" s="75"/>
      <c r="BOD34" s="75"/>
      <c r="BOE34" s="75"/>
      <c r="BOF34" s="75"/>
      <c r="BOG34" s="75"/>
      <c r="BOH34" s="75"/>
      <c r="BOI34" s="75"/>
      <c r="BOJ34" s="75"/>
      <c r="BOK34" s="75"/>
      <c r="BOL34" s="75"/>
      <c r="BOM34" s="75"/>
      <c r="BON34" s="75"/>
      <c r="BOO34" s="75"/>
      <c r="BOP34" s="75"/>
      <c r="BOQ34" s="75"/>
      <c r="BOR34" s="75"/>
      <c r="BOS34" s="75"/>
      <c r="BOT34" s="75"/>
      <c r="BOU34" s="75"/>
      <c r="BOV34" s="75"/>
      <c r="BOW34" s="75"/>
      <c r="BOX34" s="75"/>
      <c r="BOY34" s="75"/>
      <c r="BOZ34" s="75"/>
      <c r="BPA34" s="75"/>
      <c r="BPB34" s="75"/>
      <c r="BPC34" s="75"/>
      <c r="BPD34" s="75"/>
      <c r="BPE34" s="75"/>
      <c r="BPF34" s="75"/>
      <c r="BPG34" s="75"/>
      <c r="BPH34" s="75"/>
      <c r="BPI34" s="75"/>
      <c r="BPJ34" s="75"/>
      <c r="BPK34" s="75"/>
      <c r="BPL34" s="75"/>
      <c r="BPM34" s="75"/>
      <c r="BPN34" s="75"/>
      <c r="BPO34" s="75"/>
      <c r="BPP34" s="75"/>
      <c r="BPQ34" s="75"/>
      <c r="BPR34" s="75"/>
      <c r="BPS34" s="75"/>
      <c r="BPT34" s="75"/>
      <c r="BPU34" s="75"/>
      <c r="BPV34" s="75"/>
      <c r="BPW34" s="75"/>
      <c r="BPX34" s="75"/>
      <c r="BPY34" s="75"/>
      <c r="BPZ34" s="75"/>
      <c r="BQA34" s="75"/>
      <c r="BQB34" s="75"/>
      <c r="BQC34" s="75"/>
      <c r="BQD34" s="75"/>
      <c r="BQE34" s="75"/>
      <c r="BQF34" s="75"/>
      <c r="BQG34" s="75"/>
      <c r="BQH34" s="75"/>
      <c r="BQI34" s="75"/>
      <c r="BQJ34" s="75"/>
      <c r="BQK34" s="75"/>
      <c r="BQL34" s="75"/>
      <c r="BQM34" s="75"/>
      <c r="BQN34" s="75"/>
      <c r="BQO34" s="75"/>
      <c r="BQP34" s="75"/>
      <c r="BQQ34" s="75"/>
      <c r="BQR34" s="75"/>
      <c r="BQS34" s="75"/>
      <c r="BQT34" s="75"/>
      <c r="BQU34" s="75"/>
      <c r="BQV34" s="75"/>
      <c r="BQW34" s="75"/>
      <c r="BQX34" s="75"/>
      <c r="BQY34" s="75"/>
      <c r="BQZ34" s="75"/>
      <c r="BRA34" s="75"/>
      <c r="BRB34" s="75"/>
      <c r="BRC34" s="75"/>
      <c r="BRD34" s="75"/>
      <c r="BRE34" s="75"/>
      <c r="BRF34" s="75"/>
      <c r="BRG34" s="75"/>
      <c r="BRH34" s="75"/>
      <c r="BRI34" s="75"/>
      <c r="BRJ34" s="75"/>
      <c r="BRK34" s="75"/>
      <c r="BRL34" s="75"/>
      <c r="BRM34" s="75"/>
      <c r="BRN34" s="75"/>
      <c r="BRO34" s="75"/>
      <c r="BRP34" s="75"/>
      <c r="BRQ34" s="75"/>
      <c r="BRR34" s="75"/>
      <c r="BRS34" s="75"/>
      <c r="BRT34" s="75"/>
      <c r="BRU34" s="75"/>
      <c r="BRV34" s="75"/>
      <c r="BRW34" s="75"/>
      <c r="BRX34" s="75"/>
      <c r="BRY34" s="75"/>
      <c r="BRZ34" s="75"/>
      <c r="BSA34" s="75"/>
      <c r="BSB34" s="75"/>
      <c r="BSC34" s="75"/>
      <c r="BSD34" s="75"/>
      <c r="BSE34" s="75"/>
      <c r="BSF34" s="75"/>
      <c r="BSG34" s="75"/>
      <c r="BSH34" s="75"/>
      <c r="BSI34" s="75"/>
      <c r="BSJ34" s="75"/>
      <c r="BSK34" s="75"/>
      <c r="BSL34" s="75"/>
      <c r="BSM34" s="75"/>
      <c r="BSN34" s="75"/>
      <c r="BSO34" s="75"/>
      <c r="BSP34" s="75"/>
      <c r="BSQ34" s="75"/>
      <c r="BSR34" s="75"/>
      <c r="BSS34" s="75"/>
      <c r="BST34" s="75"/>
      <c r="BSU34" s="75"/>
      <c r="BSV34" s="75"/>
      <c r="BSW34" s="75"/>
      <c r="BSX34" s="75"/>
      <c r="BSY34" s="75"/>
      <c r="BSZ34" s="75"/>
      <c r="BTA34" s="75"/>
      <c r="BTB34" s="75"/>
      <c r="BTC34" s="75"/>
      <c r="BTD34" s="75"/>
      <c r="BTE34" s="75"/>
      <c r="BTF34" s="75"/>
      <c r="BTG34" s="75"/>
      <c r="BTH34" s="75"/>
      <c r="BTI34" s="75"/>
      <c r="BTJ34" s="75"/>
      <c r="BTK34" s="75"/>
      <c r="BTL34" s="75"/>
      <c r="BTM34" s="75"/>
      <c r="BTN34" s="75"/>
      <c r="BTO34" s="75"/>
      <c r="BTP34" s="75"/>
      <c r="BTQ34" s="75"/>
      <c r="BTR34" s="75"/>
      <c r="BTS34" s="75"/>
      <c r="BTT34" s="75"/>
      <c r="BTU34" s="75"/>
      <c r="BTV34" s="75"/>
      <c r="BTW34" s="75"/>
      <c r="BTX34" s="75"/>
      <c r="BTY34" s="75"/>
      <c r="BTZ34" s="75"/>
      <c r="BUA34" s="75"/>
      <c r="BUB34" s="75"/>
      <c r="BUC34" s="75"/>
      <c r="BUD34" s="75"/>
      <c r="BUE34" s="75"/>
      <c r="BUF34" s="75"/>
      <c r="BUG34" s="75"/>
      <c r="BUH34" s="75"/>
      <c r="BUI34" s="75"/>
      <c r="BUJ34" s="75"/>
      <c r="BUK34" s="75"/>
      <c r="BUL34" s="75"/>
      <c r="BUM34" s="75"/>
      <c r="BUN34" s="75"/>
      <c r="BUO34" s="75"/>
      <c r="BUP34" s="75"/>
      <c r="BUQ34" s="75"/>
      <c r="BUR34" s="75"/>
      <c r="BUS34" s="75"/>
      <c r="BUT34" s="75"/>
      <c r="BUU34" s="75"/>
      <c r="BUV34" s="75"/>
      <c r="BUW34" s="75"/>
      <c r="BUX34" s="75"/>
      <c r="BUY34" s="75"/>
      <c r="BUZ34" s="75"/>
      <c r="BVA34" s="75"/>
      <c r="BVB34" s="75"/>
      <c r="BVC34" s="75"/>
      <c r="BVD34" s="75"/>
      <c r="BVE34" s="75"/>
      <c r="BVF34" s="75"/>
      <c r="BVG34" s="75"/>
      <c r="BVH34" s="75"/>
      <c r="BVI34" s="75"/>
      <c r="BVJ34" s="75"/>
      <c r="BVK34" s="75"/>
      <c r="BVL34" s="75"/>
      <c r="BVM34" s="75"/>
      <c r="BVN34" s="75"/>
      <c r="BVO34" s="75"/>
      <c r="BVP34" s="75"/>
      <c r="BVQ34" s="75"/>
      <c r="BVR34" s="75"/>
      <c r="BVS34" s="75"/>
      <c r="BVT34" s="75"/>
      <c r="BVU34" s="75"/>
      <c r="BVV34" s="75"/>
      <c r="BVW34" s="75"/>
      <c r="BVX34" s="75"/>
      <c r="BVY34" s="75"/>
      <c r="BVZ34" s="75"/>
      <c r="BWA34" s="75"/>
      <c r="BWB34" s="75"/>
      <c r="BWC34" s="75"/>
      <c r="BWD34" s="75"/>
      <c r="BWE34" s="75"/>
      <c r="BWF34" s="75"/>
      <c r="BWG34" s="75"/>
      <c r="BWH34" s="75"/>
      <c r="BWI34" s="75"/>
      <c r="BWJ34" s="75"/>
      <c r="BWK34" s="75"/>
      <c r="BWL34" s="75"/>
      <c r="BWM34" s="75"/>
      <c r="BWN34" s="75"/>
      <c r="BWO34" s="75"/>
      <c r="BWP34" s="75"/>
      <c r="BWQ34" s="75"/>
      <c r="BWR34" s="75"/>
      <c r="BWS34" s="75"/>
      <c r="BWT34" s="75"/>
      <c r="BWU34" s="75"/>
      <c r="BWV34" s="75"/>
      <c r="BWW34" s="75"/>
      <c r="BWX34" s="75"/>
      <c r="BWY34" s="75"/>
      <c r="BWZ34" s="75"/>
      <c r="BXA34" s="75"/>
      <c r="BXB34" s="75"/>
      <c r="BXC34" s="75"/>
      <c r="BXD34" s="75"/>
      <c r="BXE34" s="75"/>
      <c r="BXF34" s="75"/>
      <c r="BXG34" s="75"/>
      <c r="BXH34" s="75"/>
      <c r="BXI34" s="75"/>
      <c r="BXJ34" s="75"/>
      <c r="BXK34" s="75"/>
      <c r="BXL34" s="75"/>
      <c r="BXM34" s="75"/>
      <c r="BXN34" s="75"/>
      <c r="BXO34" s="75"/>
      <c r="BXP34" s="75"/>
      <c r="BXQ34" s="75"/>
      <c r="BXR34" s="75"/>
      <c r="BXS34" s="75"/>
      <c r="BXT34" s="75"/>
      <c r="BXU34" s="75"/>
      <c r="BXV34" s="75"/>
      <c r="BXW34" s="75"/>
      <c r="BXX34" s="75"/>
      <c r="BXY34" s="75"/>
      <c r="BXZ34" s="75"/>
      <c r="BYA34" s="75"/>
      <c r="BYB34" s="75"/>
      <c r="BYC34" s="75"/>
      <c r="BYD34" s="75"/>
      <c r="BYE34" s="75"/>
      <c r="BYF34" s="75"/>
      <c r="BYG34" s="75"/>
      <c r="BYH34" s="75"/>
      <c r="BYI34" s="75"/>
      <c r="BYJ34" s="75"/>
      <c r="BYK34" s="75"/>
      <c r="BYL34" s="75"/>
      <c r="BYM34" s="75"/>
      <c r="BYN34" s="75"/>
      <c r="BYO34" s="75"/>
      <c r="BYP34" s="75"/>
      <c r="BYQ34" s="75"/>
      <c r="BYR34" s="75"/>
      <c r="BYS34" s="75"/>
      <c r="BYT34" s="75"/>
      <c r="BYU34" s="75"/>
      <c r="BYV34" s="75"/>
      <c r="BYW34" s="75"/>
      <c r="BYX34" s="75"/>
      <c r="BYY34" s="75"/>
      <c r="BYZ34" s="75"/>
      <c r="BZA34" s="75"/>
      <c r="BZB34" s="75"/>
      <c r="BZC34" s="75"/>
      <c r="BZD34" s="75"/>
      <c r="BZE34" s="75"/>
      <c r="BZF34" s="75"/>
      <c r="BZG34" s="75"/>
      <c r="BZH34" s="75"/>
      <c r="BZI34" s="75"/>
      <c r="BZJ34" s="75"/>
      <c r="BZK34" s="75"/>
      <c r="BZL34" s="75"/>
      <c r="BZM34" s="75"/>
      <c r="BZN34" s="75"/>
      <c r="BZO34" s="75"/>
      <c r="BZP34" s="75"/>
      <c r="BZQ34" s="75"/>
      <c r="BZR34" s="75"/>
      <c r="BZS34" s="75"/>
      <c r="BZT34" s="75"/>
      <c r="BZU34" s="75"/>
      <c r="BZV34" s="75"/>
      <c r="BZW34" s="75"/>
      <c r="BZX34" s="75"/>
      <c r="BZY34" s="75"/>
      <c r="BZZ34" s="75"/>
      <c r="CAA34" s="75"/>
      <c r="CAB34" s="75"/>
      <c r="CAC34" s="75"/>
      <c r="CAD34" s="75"/>
      <c r="CAE34" s="75"/>
      <c r="CAF34" s="75"/>
      <c r="CAG34" s="75"/>
      <c r="CAH34" s="75"/>
      <c r="CAI34" s="75"/>
      <c r="CAJ34" s="75"/>
      <c r="CAK34" s="75"/>
      <c r="CAL34" s="75"/>
      <c r="CAM34" s="75"/>
      <c r="CAN34" s="75"/>
      <c r="CAO34" s="75"/>
      <c r="CAP34" s="75"/>
      <c r="CAQ34" s="75"/>
      <c r="CAR34" s="75"/>
      <c r="CAS34" s="75"/>
      <c r="CAT34" s="75"/>
      <c r="CAU34" s="75"/>
      <c r="CAV34" s="75"/>
      <c r="CAW34" s="75"/>
      <c r="CAX34" s="75"/>
      <c r="CAY34" s="75"/>
      <c r="CAZ34" s="75"/>
      <c r="CBA34" s="75"/>
      <c r="CBB34" s="75"/>
      <c r="CBC34" s="75"/>
      <c r="CBD34" s="75"/>
      <c r="CBE34" s="75"/>
      <c r="CBF34" s="75"/>
      <c r="CBG34" s="75"/>
      <c r="CBH34" s="75"/>
      <c r="CBI34" s="75"/>
      <c r="CBJ34" s="75"/>
      <c r="CBK34" s="75"/>
      <c r="CBL34" s="75"/>
      <c r="CBM34" s="75"/>
      <c r="CBN34" s="75"/>
      <c r="CBO34" s="75"/>
      <c r="CBP34" s="75"/>
      <c r="CBQ34" s="75"/>
      <c r="CBR34" s="75"/>
      <c r="CBS34" s="75"/>
      <c r="CBT34" s="75"/>
      <c r="CBU34" s="75"/>
      <c r="CBV34" s="75"/>
      <c r="CBW34" s="75"/>
      <c r="CBX34" s="75"/>
      <c r="CBY34" s="75"/>
      <c r="CBZ34" s="75"/>
      <c r="CCA34" s="75"/>
      <c r="CCB34" s="75"/>
      <c r="CCC34" s="75"/>
      <c r="CCD34" s="75"/>
      <c r="CCE34" s="75"/>
      <c r="CCF34" s="75"/>
      <c r="CCG34" s="75"/>
      <c r="CCH34" s="75"/>
      <c r="CCI34" s="75"/>
      <c r="CCJ34" s="75"/>
      <c r="CCK34" s="75"/>
      <c r="CCL34" s="75"/>
      <c r="CCM34" s="75"/>
      <c r="CCN34" s="75"/>
      <c r="CCO34" s="75"/>
      <c r="CCP34" s="75"/>
      <c r="CCQ34" s="75"/>
      <c r="CCR34" s="75"/>
      <c r="CCS34" s="75"/>
      <c r="CCT34" s="75"/>
      <c r="CCU34" s="75"/>
      <c r="CCV34" s="75"/>
      <c r="CCW34" s="75"/>
      <c r="CCX34" s="75"/>
      <c r="CCY34" s="75"/>
      <c r="CCZ34" s="75"/>
      <c r="CDA34" s="75"/>
      <c r="CDB34" s="75"/>
      <c r="CDC34" s="75"/>
      <c r="CDD34" s="75"/>
      <c r="CDE34" s="75"/>
      <c r="CDF34" s="75"/>
      <c r="CDG34" s="75"/>
      <c r="CDH34" s="75"/>
      <c r="CDI34" s="75"/>
      <c r="CDJ34" s="75"/>
      <c r="CDK34" s="75"/>
      <c r="CDL34" s="75"/>
      <c r="CDM34" s="75"/>
      <c r="CDN34" s="75"/>
      <c r="CDO34" s="75"/>
      <c r="CDP34" s="75"/>
      <c r="CDQ34" s="75"/>
      <c r="CDR34" s="75"/>
      <c r="CDS34" s="75"/>
      <c r="CDT34" s="75"/>
      <c r="CDU34" s="75"/>
      <c r="CDV34" s="75"/>
      <c r="CDW34" s="75"/>
      <c r="CDX34" s="75"/>
      <c r="CDY34" s="75"/>
      <c r="CDZ34" s="75"/>
      <c r="CEA34" s="75"/>
      <c r="CEB34" s="75"/>
      <c r="CEC34" s="75"/>
      <c r="CED34" s="75"/>
      <c r="CEE34" s="75"/>
      <c r="CEF34" s="75"/>
      <c r="CEG34" s="75"/>
      <c r="CEH34" s="75"/>
      <c r="CEI34" s="75"/>
      <c r="CEJ34" s="75"/>
      <c r="CEK34" s="75"/>
      <c r="CEL34" s="75"/>
      <c r="CEM34" s="75"/>
      <c r="CEN34" s="75"/>
      <c r="CEO34" s="75"/>
      <c r="CEP34" s="75"/>
      <c r="CEQ34" s="75"/>
      <c r="CER34" s="75"/>
      <c r="CES34" s="75"/>
      <c r="CET34" s="75"/>
      <c r="CEU34" s="75"/>
      <c r="CEV34" s="75"/>
      <c r="CEW34" s="75"/>
      <c r="CEX34" s="75"/>
      <c r="CEY34" s="75"/>
      <c r="CEZ34" s="75"/>
      <c r="CFA34" s="75"/>
      <c r="CFB34" s="75"/>
      <c r="CFC34" s="75"/>
      <c r="CFD34" s="75"/>
      <c r="CFE34" s="75"/>
      <c r="CFF34" s="75"/>
      <c r="CFG34" s="75"/>
      <c r="CFH34" s="75"/>
      <c r="CFI34" s="75"/>
      <c r="CFJ34" s="75"/>
      <c r="CFK34" s="75"/>
      <c r="CFL34" s="75"/>
      <c r="CFM34" s="75"/>
      <c r="CFN34" s="75"/>
      <c r="CFO34" s="75"/>
      <c r="CFP34" s="75"/>
      <c r="CFQ34" s="75"/>
      <c r="CFR34" s="75"/>
      <c r="CFS34" s="75"/>
      <c r="CFT34" s="75"/>
      <c r="CFU34" s="75"/>
      <c r="CFV34" s="75"/>
      <c r="CFW34" s="75"/>
      <c r="CFX34" s="75"/>
      <c r="CFY34" s="75"/>
      <c r="CFZ34" s="75"/>
      <c r="CGA34" s="75"/>
      <c r="CGB34" s="75"/>
      <c r="CGC34" s="75"/>
      <c r="CGD34" s="75"/>
      <c r="CGE34" s="75"/>
      <c r="CGF34" s="75"/>
      <c r="CGG34" s="75"/>
      <c r="CGH34" s="75"/>
      <c r="CGI34" s="75"/>
      <c r="CGJ34" s="75"/>
      <c r="CGK34" s="75"/>
      <c r="CGL34" s="75"/>
      <c r="CGM34" s="75"/>
      <c r="CGN34" s="75"/>
      <c r="CGO34" s="75"/>
      <c r="CGP34" s="75"/>
      <c r="CGQ34" s="75"/>
      <c r="CGR34" s="75"/>
      <c r="CGS34" s="75"/>
      <c r="CGT34" s="75"/>
      <c r="CGU34" s="75"/>
      <c r="CGV34" s="75"/>
      <c r="CGW34" s="75"/>
      <c r="CGX34" s="75"/>
      <c r="CGY34" s="75"/>
      <c r="CGZ34" s="75"/>
      <c r="CHA34" s="75"/>
      <c r="CHB34" s="75"/>
      <c r="CHC34" s="75"/>
      <c r="CHD34" s="75"/>
      <c r="CHE34" s="75"/>
      <c r="CHF34" s="75"/>
      <c r="CHG34" s="75"/>
      <c r="CHH34" s="75"/>
      <c r="CHI34" s="75"/>
      <c r="CHJ34" s="75"/>
      <c r="CHK34" s="75"/>
      <c r="CHL34" s="75"/>
      <c r="CHM34" s="75"/>
      <c r="CHN34" s="75"/>
      <c r="CHO34" s="75"/>
      <c r="CHP34" s="75"/>
      <c r="CHQ34" s="75"/>
      <c r="CHR34" s="75"/>
      <c r="CHS34" s="75"/>
      <c r="CHT34" s="75"/>
      <c r="CHU34" s="75"/>
      <c r="CHV34" s="75"/>
      <c r="CHW34" s="75"/>
      <c r="CHX34" s="75"/>
      <c r="CHY34" s="75"/>
      <c r="CHZ34" s="75"/>
      <c r="CIA34" s="75"/>
      <c r="CIB34" s="75"/>
      <c r="CIC34" s="75"/>
      <c r="CID34" s="75"/>
      <c r="CIE34" s="75"/>
      <c r="CIF34" s="75"/>
      <c r="CIG34" s="75"/>
      <c r="CIH34" s="75"/>
      <c r="CII34" s="75"/>
      <c r="CIJ34" s="75"/>
      <c r="CIK34" s="75"/>
      <c r="CIL34" s="75"/>
      <c r="CIM34" s="75"/>
      <c r="CIN34" s="75"/>
      <c r="CIO34" s="75"/>
      <c r="CIP34" s="75"/>
      <c r="CIQ34" s="75"/>
      <c r="CIR34" s="75"/>
      <c r="CIS34" s="75"/>
      <c r="CIT34" s="75"/>
      <c r="CIU34" s="75"/>
      <c r="CIV34" s="75"/>
      <c r="CIW34" s="75"/>
      <c r="CIX34" s="75"/>
      <c r="CIY34" s="75"/>
      <c r="CIZ34" s="75"/>
      <c r="CJA34" s="75"/>
      <c r="CJB34" s="75"/>
      <c r="CJC34" s="75"/>
      <c r="CJD34" s="75"/>
      <c r="CJE34" s="75"/>
      <c r="CJF34" s="75"/>
      <c r="CJG34" s="75"/>
      <c r="CJH34" s="75"/>
      <c r="CJI34" s="75"/>
      <c r="CJJ34" s="75"/>
      <c r="CJK34" s="75"/>
      <c r="CJL34" s="75"/>
      <c r="CJM34" s="75"/>
      <c r="CJN34" s="75"/>
      <c r="CJO34" s="75"/>
      <c r="CJP34" s="75"/>
      <c r="CJQ34" s="75"/>
      <c r="CJR34" s="75"/>
      <c r="CJS34" s="75"/>
      <c r="CJT34" s="75"/>
      <c r="CJU34" s="75"/>
      <c r="CJV34" s="75"/>
      <c r="CJW34" s="75"/>
      <c r="CJX34" s="75"/>
      <c r="CJY34" s="75"/>
      <c r="CJZ34" s="75"/>
      <c r="CKA34" s="75"/>
      <c r="CKB34" s="75"/>
      <c r="CKC34" s="75"/>
      <c r="CKD34" s="75"/>
      <c r="CKE34" s="75"/>
      <c r="CKF34" s="75"/>
      <c r="CKG34" s="75"/>
      <c r="CKH34" s="75"/>
      <c r="CKI34" s="75"/>
      <c r="CKJ34" s="75"/>
      <c r="CKK34" s="75"/>
      <c r="CKL34" s="75"/>
      <c r="CKM34" s="75"/>
      <c r="CKN34" s="75"/>
      <c r="CKO34" s="75"/>
      <c r="CKP34" s="75"/>
      <c r="CKQ34" s="75"/>
      <c r="CKR34" s="75"/>
      <c r="CKS34" s="75"/>
      <c r="CKT34" s="75"/>
      <c r="CKU34" s="75"/>
      <c r="CKV34" s="75"/>
      <c r="CKW34" s="75"/>
      <c r="CKX34" s="75"/>
      <c r="CKY34" s="75"/>
      <c r="CKZ34" s="75"/>
      <c r="CLA34" s="75"/>
      <c r="CLB34" s="75"/>
      <c r="CLC34" s="75"/>
      <c r="CLD34" s="75"/>
      <c r="CLE34" s="75"/>
      <c r="CLF34" s="75"/>
      <c r="CLG34" s="75"/>
      <c r="CLH34" s="75"/>
      <c r="CLI34" s="75"/>
      <c r="CLJ34" s="75"/>
      <c r="CLK34" s="75"/>
      <c r="CLL34" s="75"/>
      <c r="CLM34" s="75"/>
      <c r="CLN34" s="75"/>
      <c r="CLO34" s="75"/>
      <c r="CLP34" s="75"/>
      <c r="CLQ34" s="75"/>
      <c r="CLR34" s="75"/>
      <c r="CLS34" s="75"/>
      <c r="CLT34" s="75"/>
      <c r="CLU34" s="75"/>
      <c r="CLV34" s="75"/>
      <c r="CLW34" s="75"/>
      <c r="CLX34" s="75"/>
      <c r="CLY34" s="75"/>
      <c r="CLZ34" s="75"/>
      <c r="CMA34" s="75"/>
      <c r="CMB34" s="75"/>
      <c r="CMC34" s="75"/>
      <c r="CMD34" s="75"/>
      <c r="CME34" s="75"/>
      <c r="CMF34" s="75"/>
      <c r="CMG34" s="75"/>
      <c r="CMH34" s="75"/>
      <c r="CMI34" s="75"/>
      <c r="CMJ34" s="75"/>
      <c r="CMK34" s="75"/>
      <c r="CML34" s="75"/>
      <c r="CMM34" s="75"/>
      <c r="CMN34" s="75"/>
      <c r="CMO34" s="75"/>
      <c r="CMP34" s="75"/>
      <c r="CMQ34" s="75"/>
      <c r="CMR34" s="75"/>
      <c r="CMS34" s="75"/>
      <c r="CMT34" s="75"/>
      <c r="CMU34" s="75"/>
      <c r="CMV34" s="75"/>
      <c r="CMW34" s="75"/>
      <c r="CMX34" s="75"/>
      <c r="CMY34" s="75"/>
      <c r="CMZ34" s="75"/>
      <c r="CNA34" s="75"/>
      <c r="CNB34" s="75"/>
      <c r="CNC34" s="75"/>
      <c r="CND34" s="75"/>
      <c r="CNE34" s="75"/>
      <c r="CNF34" s="75"/>
      <c r="CNG34" s="75"/>
      <c r="CNH34" s="75"/>
      <c r="CNI34" s="75"/>
      <c r="CNJ34" s="75"/>
      <c r="CNK34" s="75"/>
      <c r="CNL34" s="75"/>
      <c r="CNM34" s="75"/>
      <c r="CNN34" s="75"/>
      <c r="CNO34" s="75"/>
      <c r="CNP34" s="75"/>
      <c r="CNQ34" s="75"/>
      <c r="CNR34" s="75"/>
      <c r="CNS34" s="75"/>
      <c r="CNT34" s="75"/>
      <c r="CNU34" s="75"/>
      <c r="CNV34" s="75"/>
      <c r="CNW34" s="75"/>
      <c r="CNX34" s="75"/>
      <c r="CNY34" s="75"/>
      <c r="CNZ34" s="75"/>
      <c r="COA34" s="75"/>
      <c r="COB34" s="75"/>
      <c r="COC34" s="75"/>
      <c r="COD34" s="75"/>
      <c r="COE34" s="75"/>
      <c r="COF34" s="75"/>
      <c r="COG34" s="75"/>
      <c r="COH34" s="75"/>
      <c r="COI34" s="75"/>
      <c r="COJ34" s="75"/>
      <c r="COK34" s="75"/>
      <c r="COL34" s="75"/>
      <c r="COM34" s="75"/>
      <c r="CON34" s="75"/>
      <c r="COO34" s="75"/>
      <c r="COP34" s="75"/>
      <c r="COQ34" s="75"/>
      <c r="COR34" s="75"/>
      <c r="COS34" s="75"/>
      <c r="COT34" s="75"/>
      <c r="COU34" s="75"/>
      <c r="COV34" s="75"/>
      <c r="COW34" s="75"/>
      <c r="COX34" s="75"/>
      <c r="COY34" s="75"/>
      <c r="COZ34" s="75"/>
      <c r="CPA34" s="75"/>
      <c r="CPB34" s="75"/>
      <c r="CPC34" s="75"/>
      <c r="CPD34" s="75"/>
      <c r="CPE34" s="75"/>
      <c r="CPF34" s="75"/>
      <c r="CPG34" s="75"/>
      <c r="CPH34" s="75"/>
      <c r="CPI34" s="75"/>
      <c r="CPJ34" s="75"/>
      <c r="CPK34" s="75"/>
      <c r="CPL34" s="75"/>
      <c r="CPM34" s="75"/>
      <c r="CPN34" s="75"/>
      <c r="CPO34" s="75"/>
      <c r="CPP34" s="75"/>
      <c r="CPQ34" s="75"/>
      <c r="CPR34" s="75"/>
      <c r="CPS34" s="75"/>
      <c r="CPT34" s="75"/>
      <c r="CPU34" s="75"/>
      <c r="CPV34" s="75"/>
      <c r="CPW34" s="75"/>
      <c r="CPX34" s="75"/>
      <c r="CPY34" s="75"/>
      <c r="CPZ34" s="75"/>
      <c r="CQA34" s="75"/>
      <c r="CQB34" s="75"/>
      <c r="CQC34" s="75"/>
      <c r="CQD34" s="75"/>
      <c r="CQE34" s="75"/>
      <c r="CQF34" s="75"/>
      <c r="CQG34" s="75"/>
      <c r="CQH34" s="75"/>
      <c r="CQI34" s="75"/>
      <c r="CQJ34" s="75"/>
      <c r="CQK34" s="75"/>
      <c r="CQL34" s="75"/>
      <c r="CQM34" s="75"/>
      <c r="CQN34" s="75"/>
      <c r="CQO34" s="75"/>
      <c r="CQP34" s="75"/>
      <c r="CQQ34" s="75"/>
      <c r="CQR34" s="75"/>
      <c r="CQS34" s="75"/>
      <c r="CQT34" s="75"/>
      <c r="CQU34" s="75"/>
      <c r="CQV34" s="75"/>
      <c r="CQW34" s="75"/>
      <c r="CQX34" s="75"/>
      <c r="CQY34" s="75"/>
      <c r="CQZ34" s="75"/>
      <c r="CRA34" s="75"/>
      <c r="CRB34" s="75"/>
      <c r="CRC34" s="75"/>
      <c r="CRD34" s="75"/>
      <c r="CRE34" s="75"/>
      <c r="CRF34" s="75"/>
      <c r="CRG34" s="75"/>
      <c r="CRH34" s="75"/>
      <c r="CRI34" s="75"/>
      <c r="CRJ34" s="75"/>
      <c r="CRK34" s="75"/>
      <c r="CRL34" s="75"/>
      <c r="CRM34" s="75"/>
      <c r="CRN34" s="75"/>
      <c r="CRO34" s="75"/>
      <c r="CRP34" s="75"/>
      <c r="CRQ34" s="75"/>
      <c r="CRR34" s="75"/>
      <c r="CRS34" s="75"/>
      <c r="CRT34" s="75"/>
      <c r="CRU34" s="75"/>
      <c r="CRV34" s="75"/>
      <c r="CRW34" s="75"/>
      <c r="CRX34" s="75"/>
      <c r="CRY34" s="75"/>
      <c r="CRZ34" s="75"/>
      <c r="CSA34" s="75"/>
      <c r="CSB34" s="75"/>
      <c r="CSC34" s="75"/>
      <c r="CSD34" s="75"/>
      <c r="CSE34" s="75"/>
      <c r="CSF34" s="75"/>
      <c r="CSG34" s="75"/>
      <c r="CSH34" s="75"/>
      <c r="CSI34" s="75"/>
      <c r="CSJ34" s="75"/>
      <c r="CSK34" s="75"/>
      <c r="CSL34" s="75"/>
      <c r="CSM34" s="75"/>
      <c r="CSN34" s="75"/>
      <c r="CSO34" s="75"/>
      <c r="CSP34" s="75"/>
      <c r="CSQ34" s="75"/>
      <c r="CSR34" s="75"/>
      <c r="CSS34" s="75"/>
      <c r="CST34" s="75"/>
      <c r="CSU34" s="75"/>
      <c r="CSV34" s="75"/>
      <c r="CSW34" s="75"/>
      <c r="CSX34" s="75"/>
      <c r="CSY34" s="75"/>
      <c r="CSZ34" s="75"/>
      <c r="CTA34" s="75"/>
      <c r="CTB34" s="75"/>
      <c r="CTC34" s="75"/>
      <c r="CTD34" s="75"/>
      <c r="CTE34" s="75"/>
      <c r="CTF34" s="75"/>
      <c r="CTG34" s="75"/>
      <c r="CTH34" s="75"/>
      <c r="CTI34" s="75"/>
      <c r="CTJ34" s="75"/>
      <c r="CTK34" s="75"/>
      <c r="CTL34" s="75"/>
      <c r="CTM34" s="75"/>
      <c r="CTN34" s="75"/>
      <c r="CTO34" s="75"/>
      <c r="CTP34" s="75"/>
      <c r="CTQ34" s="75"/>
      <c r="CTR34" s="75"/>
      <c r="CTS34" s="75"/>
      <c r="CTT34" s="75"/>
      <c r="CTU34" s="75"/>
      <c r="CTV34" s="75"/>
      <c r="CTW34" s="75"/>
      <c r="CTX34" s="75"/>
      <c r="CTY34" s="75"/>
      <c r="CTZ34" s="75"/>
      <c r="CUA34" s="75"/>
      <c r="CUB34" s="75"/>
      <c r="CUC34" s="75"/>
      <c r="CUD34" s="75"/>
      <c r="CUE34" s="75"/>
      <c r="CUF34" s="75"/>
      <c r="CUG34" s="75"/>
      <c r="CUH34" s="75"/>
      <c r="CUI34" s="75"/>
      <c r="CUJ34" s="75"/>
      <c r="CUK34" s="75"/>
      <c r="CUL34" s="75"/>
      <c r="CUM34" s="75"/>
      <c r="CUN34" s="75"/>
      <c r="CUO34" s="75"/>
      <c r="CUP34" s="75"/>
      <c r="CUQ34" s="75"/>
      <c r="CUR34" s="75"/>
      <c r="CUS34" s="75"/>
      <c r="CUT34" s="75"/>
      <c r="CUU34" s="75"/>
      <c r="CUV34" s="75"/>
      <c r="CUW34" s="75"/>
      <c r="CUX34" s="75"/>
      <c r="CUY34" s="75"/>
      <c r="CUZ34" s="75"/>
      <c r="CVA34" s="75"/>
      <c r="CVB34" s="75"/>
      <c r="CVC34" s="75"/>
      <c r="CVD34" s="75"/>
      <c r="CVE34" s="75"/>
      <c r="CVF34" s="75"/>
      <c r="CVG34" s="75"/>
      <c r="CVH34" s="75"/>
      <c r="CVI34" s="75"/>
      <c r="CVJ34" s="75"/>
      <c r="CVK34" s="75"/>
      <c r="CVL34" s="75"/>
      <c r="CVM34" s="75"/>
      <c r="CVN34" s="75"/>
      <c r="CVO34" s="75"/>
      <c r="CVP34" s="75"/>
      <c r="CVQ34" s="75"/>
      <c r="CVR34" s="75"/>
      <c r="CVS34" s="75"/>
      <c r="CVT34" s="75"/>
      <c r="CVU34" s="75"/>
      <c r="CVV34" s="75"/>
      <c r="CVW34" s="75"/>
      <c r="CVX34" s="75"/>
      <c r="CVY34" s="75"/>
      <c r="CVZ34" s="75"/>
      <c r="CWA34" s="75"/>
      <c r="CWB34" s="75"/>
      <c r="CWC34" s="75"/>
      <c r="CWD34" s="75"/>
      <c r="CWE34" s="75"/>
      <c r="CWF34" s="75"/>
      <c r="CWG34" s="75"/>
      <c r="CWH34" s="75"/>
      <c r="CWI34" s="75"/>
      <c r="CWJ34" s="75"/>
      <c r="CWK34" s="75"/>
      <c r="CWL34" s="75"/>
      <c r="CWM34" s="75"/>
      <c r="CWN34" s="75"/>
      <c r="CWO34" s="75"/>
      <c r="CWP34" s="75"/>
      <c r="CWQ34" s="75"/>
      <c r="CWR34" s="75"/>
      <c r="CWS34" s="75"/>
      <c r="CWT34" s="75"/>
      <c r="CWU34" s="75"/>
      <c r="CWV34" s="75"/>
      <c r="CWW34" s="75"/>
      <c r="CWX34" s="75"/>
      <c r="CWY34" s="75"/>
      <c r="CWZ34" s="75"/>
      <c r="CXA34" s="75"/>
      <c r="CXB34" s="75"/>
      <c r="CXC34" s="75"/>
      <c r="CXD34" s="75"/>
      <c r="CXE34" s="75"/>
      <c r="CXF34" s="75"/>
      <c r="CXG34" s="75"/>
      <c r="CXH34" s="75"/>
      <c r="CXI34" s="75"/>
      <c r="CXJ34" s="75"/>
      <c r="CXK34" s="75"/>
      <c r="CXL34" s="75"/>
      <c r="CXM34" s="75"/>
      <c r="CXN34" s="75"/>
      <c r="CXO34" s="75"/>
      <c r="CXP34" s="75"/>
      <c r="CXQ34" s="75"/>
      <c r="CXR34" s="75"/>
      <c r="CXS34" s="75"/>
      <c r="CXT34" s="75"/>
      <c r="CXU34" s="75"/>
      <c r="CXV34" s="75"/>
      <c r="CXW34" s="75"/>
      <c r="CXX34" s="75"/>
      <c r="CXY34" s="75"/>
      <c r="CXZ34" s="75"/>
      <c r="CYA34" s="75"/>
      <c r="CYB34" s="75"/>
      <c r="CYC34" s="75"/>
      <c r="CYD34" s="75"/>
      <c r="CYE34" s="75"/>
      <c r="CYF34" s="75"/>
      <c r="CYG34" s="75"/>
      <c r="CYH34" s="75"/>
      <c r="CYI34" s="75"/>
      <c r="CYJ34" s="75"/>
      <c r="CYK34" s="75"/>
      <c r="CYL34" s="75"/>
      <c r="CYM34" s="75"/>
      <c r="CYN34" s="75"/>
      <c r="CYO34" s="75"/>
      <c r="CYP34" s="75"/>
      <c r="CYQ34" s="75"/>
      <c r="CYR34" s="75"/>
      <c r="CYS34" s="75"/>
      <c r="CYT34" s="75"/>
      <c r="CYU34" s="75"/>
      <c r="CYV34" s="75"/>
      <c r="CYW34" s="75"/>
      <c r="CYX34" s="75"/>
      <c r="CYY34" s="75"/>
      <c r="CYZ34" s="75"/>
      <c r="CZA34" s="75"/>
      <c r="CZB34" s="75"/>
      <c r="CZC34" s="75"/>
      <c r="CZD34" s="75"/>
      <c r="CZE34" s="75"/>
      <c r="CZF34" s="75"/>
      <c r="CZG34" s="75"/>
      <c r="CZH34" s="75"/>
      <c r="CZI34" s="75"/>
      <c r="CZJ34" s="75"/>
      <c r="CZK34" s="75"/>
      <c r="CZL34" s="75"/>
      <c r="CZM34" s="75"/>
      <c r="CZN34" s="75"/>
      <c r="CZO34" s="75"/>
      <c r="CZP34" s="75"/>
      <c r="CZQ34" s="75"/>
      <c r="CZR34" s="75"/>
      <c r="CZS34" s="75"/>
      <c r="CZT34" s="75"/>
      <c r="CZU34" s="75"/>
      <c r="CZV34" s="75"/>
      <c r="CZW34" s="75"/>
      <c r="CZX34" s="75"/>
      <c r="CZY34" s="75"/>
      <c r="CZZ34" s="75"/>
      <c r="DAA34" s="75"/>
      <c r="DAB34" s="75"/>
      <c r="DAC34" s="75"/>
      <c r="DAD34" s="75"/>
      <c r="DAE34" s="75"/>
      <c r="DAF34" s="75"/>
      <c r="DAG34" s="75"/>
      <c r="DAH34" s="75"/>
      <c r="DAI34" s="75"/>
      <c r="DAJ34" s="75"/>
      <c r="DAK34" s="75"/>
      <c r="DAL34" s="75"/>
      <c r="DAM34" s="75"/>
      <c r="DAN34" s="75"/>
      <c r="DAO34" s="75"/>
      <c r="DAP34" s="75"/>
      <c r="DAQ34" s="75"/>
      <c r="DAR34" s="75"/>
      <c r="DAS34" s="75"/>
      <c r="DAT34" s="75"/>
      <c r="DAU34" s="75"/>
      <c r="DAV34" s="75"/>
      <c r="DAW34" s="75"/>
      <c r="DAX34" s="75"/>
      <c r="DAY34" s="75"/>
      <c r="DAZ34" s="75"/>
      <c r="DBA34" s="75"/>
      <c r="DBB34" s="75"/>
      <c r="DBC34" s="75"/>
      <c r="DBD34" s="75"/>
      <c r="DBE34" s="75"/>
      <c r="DBF34" s="75"/>
      <c r="DBG34" s="75"/>
      <c r="DBH34" s="75"/>
      <c r="DBI34" s="75"/>
      <c r="DBJ34" s="75"/>
      <c r="DBK34" s="75"/>
      <c r="DBL34" s="75"/>
      <c r="DBM34" s="75"/>
      <c r="DBN34" s="75"/>
      <c r="DBO34" s="75"/>
      <c r="DBP34" s="75"/>
      <c r="DBQ34" s="75"/>
      <c r="DBR34" s="75"/>
      <c r="DBS34" s="75"/>
      <c r="DBT34" s="75"/>
      <c r="DBU34" s="75"/>
      <c r="DBV34" s="75"/>
      <c r="DBW34" s="75"/>
      <c r="DBX34" s="75"/>
      <c r="DBY34" s="75"/>
      <c r="DBZ34" s="75"/>
      <c r="DCA34" s="75"/>
      <c r="DCB34" s="75"/>
      <c r="DCC34" s="75"/>
      <c r="DCD34" s="75"/>
      <c r="DCE34" s="75"/>
      <c r="DCF34" s="75"/>
      <c r="DCG34" s="75"/>
      <c r="DCH34" s="75"/>
      <c r="DCI34" s="75"/>
      <c r="DCJ34" s="75"/>
      <c r="DCK34" s="75"/>
      <c r="DCL34" s="75"/>
      <c r="DCM34" s="75"/>
      <c r="DCN34" s="75"/>
      <c r="DCO34" s="75"/>
      <c r="DCP34" s="75"/>
      <c r="DCQ34" s="75"/>
      <c r="DCR34" s="75"/>
      <c r="DCS34" s="75"/>
      <c r="DCT34" s="75"/>
      <c r="DCU34" s="75"/>
      <c r="DCV34" s="75"/>
      <c r="DCW34" s="75"/>
      <c r="DCX34" s="75"/>
      <c r="DCY34" s="75"/>
      <c r="DCZ34" s="75"/>
      <c r="DDA34" s="75"/>
      <c r="DDB34" s="75"/>
      <c r="DDC34" s="75"/>
      <c r="DDD34" s="75"/>
      <c r="DDE34" s="75"/>
      <c r="DDF34" s="75"/>
      <c r="DDG34" s="75"/>
      <c r="DDH34" s="75"/>
      <c r="DDI34" s="75"/>
      <c r="DDJ34" s="75"/>
      <c r="DDK34" s="75"/>
      <c r="DDL34" s="75"/>
      <c r="DDM34" s="75"/>
      <c r="DDN34" s="75"/>
      <c r="DDO34" s="75"/>
      <c r="DDP34" s="75"/>
      <c r="DDQ34" s="75"/>
      <c r="DDR34" s="75"/>
      <c r="DDS34" s="75"/>
      <c r="DDT34" s="75"/>
      <c r="DDU34" s="75"/>
      <c r="DDV34" s="75"/>
      <c r="DDW34" s="75"/>
      <c r="DDX34" s="75"/>
      <c r="DDY34" s="75"/>
      <c r="DDZ34" s="75"/>
      <c r="DEA34" s="75"/>
      <c r="DEB34" s="75"/>
      <c r="DEC34" s="75"/>
      <c r="DED34" s="75"/>
      <c r="DEE34" s="75"/>
      <c r="DEF34" s="75"/>
      <c r="DEG34" s="75"/>
      <c r="DEH34" s="75"/>
      <c r="DEI34" s="75"/>
      <c r="DEJ34" s="75"/>
      <c r="DEK34" s="75"/>
      <c r="DEL34" s="75"/>
      <c r="DEM34" s="75"/>
      <c r="DEN34" s="75"/>
      <c r="DEO34" s="75"/>
      <c r="DEP34" s="75"/>
      <c r="DEQ34" s="75"/>
      <c r="DER34" s="75"/>
      <c r="DES34" s="75"/>
      <c r="DET34" s="75"/>
      <c r="DEU34" s="75"/>
      <c r="DEV34" s="75"/>
      <c r="DEW34" s="75"/>
      <c r="DEX34" s="75"/>
      <c r="DEY34" s="75"/>
      <c r="DEZ34" s="75"/>
      <c r="DFA34" s="75"/>
      <c r="DFB34" s="75"/>
      <c r="DFC34" s="75"/>
      <c r="DFD34" s="75"/>
      <c r="DFE34" s="75"/>
      <c r="DFF34" s="75"/>
      <c r="DFG34" s="75"/>
      <c r="DFH34" s="75"/>
      <c r="DFI34" s="75"/>
      <c r="DFJ34" s="75"/>
      <c r="DFK34" s="75"/>
      <c r="DFL34" s="75"/>
      <c r="DFM34" s="75"/>
      <c r="DFN34" s="75"/>
      <c r="DFO34" s="75"/>
      <c r="DFP34" s="75"/>
      <c r="DFQ34" s="75"/>
      <c r="DFR34" s="75"/>
      <c r="DFS34" s="75"/>
      <c r="DFT34" s="75"/>
      <c r="DFU34" s="75"/>
      <c r="DFV34" s="75"/>
      <c r="DFW34" s="75"/>
      <c r="DFX34" s="75"/>
      <c r="DFY34" s="75"/>
      <c r="DFZ34" s="75"/>
      <c r="DGA34" s="75"/>
      <c r="DGB34" s="75"/>
      <c r="DGC34" s="75"/>
      <c r="DGD34" s="75"/>
      <c r="DGE34" s="75"/>
      <c r="DGF34" s="75"/>
      <c r="DGG34" s="75"/>
      <c r="DGH34" s="75"/>
      <c r="DGI34" s="75"/>
      <c r="DGJ34" s="75"/>
      <c r="DGK34" s="75"/>
      <c r="DGL34" s="75"/>
      <c r="DGM34" s="75"/>
      <c r="DGN34" s="75"/>
      <c r="DGO34" s="75"/>
      <c r="DGP34" s="75"/>
      <c r="DGQ34" s="75"/>
      <c r="DGR34" s="75"/>
      <c r="DGS34" s="75"/>
      <c r="DGT34" s="75"/>
      <c r="DGU34" s="75"/>
      <c r="DGV34" s="75"/>
      <c r="DGW34" s="75"/>
      <c r="DGX34" s="75"/>
      <c r="DGY34" s="75"/>
      <c r="DGZ34" s="75"/>
      <c r="DHA34" s="75"/>
      <c r="DHB34" s="75"/>
      <c r="DHC34" s="75"/>
      <c r="DHD34" s="75"/>
      <c r="DHE34" s="75"/>
      <c r="DHF34" s="75"/>
      <c r="DHG34" s="75"/>
      <c r="DHH34" s="75"/>
      <c r="DHI34" s="75"/>
      <c r="DHJ34" s="75"/>
      <c r="DHK34" s="75"/>
      <c r="DHL34" s="75"/>
      <c r="DHM34" s="75"/>
      <c r="DHN34" s="75"/>
      <c r="DHO34" s="75"/>
      <c r="DHP34" s="75"/>
      <c r="DHQ34" s="75"/>
      <c r="DHR34" s="75"/>
      <c r="DHS34" s="75"/>
      <c r="DHT34" s="75"/>
      <c r="DHU34" s="75"/>
      <c r="DHV34" s="75"/>
      <c r="DHW34" s="75"/>
      <c r="DHX34" s="75"/>
      <c r="DHY34" s="75"/>
      <c r="DHZ34" s="75"/>
      <c r="DIA34" s="75"/>
      <c r="DIB34" s="75"/>
      <c r="DIC34" s="75"/>
      <c r="DID34" s="75"/>
      <c r="DIE34" s="75"/>
      <c r="DIF34" s="75"/>
      <c r="DIG34" s="75"/>
      <c r="DIH34" s="75"/>
      <c r="DII34" s="75"/>
      <c r="DIJ34" s="75"/>
      <c r="DIK34" s="75"/>
      <c r="DIL34" s="75"/>
      <c r="DIM34" s="75"/>
      <c r="DIN34" s="75"/>
      <c r="DIO34" s="75"/>
      <c r="DIP34" s="75"/>
      <c r="DIQ34" s="75"/>
      <c r="DIR34" s="75"/>
      <c r="DIS34" s="75"/>
      <c r="DIT34" s="75"/>
      <c r="DIU34" s="75"/>
      <c r="DIV34" s="75"/>
      <c r="DIW34" s="75"/>
      <c r="DIX34" s="75"/>
      <c r="DIY34" s="75"/>
      <c r="DIZ34" s="75"/>
      <c r="DJA34" s="75"/>
      <c r="DJB34" s="75"/>
      <c r="DJC34" s="75"/>
      <c r="DJD34" s="75"/>
      <c r="DJE34" s="75"/>
      <c r="DJF34" s="75"/>
      <c r="DJG34" s="75"/>
      <c r="DJH34" s="75"/>
      <c r="DJI34" s="75"/>
      <c r="DJJ34" s="75"/>
      <c r="DJK34" s="75"/>
      <c r="DJL34" s="75"/>
      <c r="DJM34" s="75"/>
      <c r="DJN34" s="75"/>
      <c r="DJO34" s="75"/>
      <c r="DJP34" s="75"/>
      <c r="DJQ34" s="75"/>
      <c r="DJR34" s="75"/>
      <c r="DJS34" s="75"/>
      <c r="DJT34" s="75"/>
      <c r="DJU34" s="75"/>
      <c r="DJV34" s="75"/>
      <c r="DJW34" s="75"/>
      <c r="DJX34" s="75"/>
      <c r="DJY34" s="75"/>
      <c r="DJZ34" s="75"/>
      <c r="DKA34" s="75"/>
      <c r="DKB34" s="75"/>
      <c r="DKC34" s="75"/>
      <c r="DKD34" s="75"/>
      <c r="DKE34" s="75"/>
      <c r="DKF34" s="75"/>
      <c r="DKG34" s="75"/>
      <c r="DKH34" s="75"/>
      <c r="DKI34" s="75"/>
      <c r="DKJ34" s="75"/>
      <c r="DKK34" s="75"/>
      <c r="DKL34" s="75"/>
      <c r="DKM34" s="75"/>
      <c r="DKN34" s="75"/>
      <c r="DKO34" s="75"/>
      <c r="DKP34" s="75"/>
      <c r="DKQ34" s="75"/>
      <c r="DKR34" s="75"/>
      <c r="DKS34" s="75"/>
      <c r="DKT34" s="75"/>
      <c r="DKU34" s="75"/>
      <c r="DKV34" s="75"/>
      <c r="DKW34" s="75"/>
      <c r="DKX34" s="75"/>
      <c r="DKY34" s="75"/>
      <c r="DKZ34" s="75"/>
      <c r="DLA34" s="75"/>
      <c r="DLB34" s="75"/>
      <c r="DLC34" s="75"/>
      <c r="DLD34" s="75"/>
      <c r="DLE34" s="75"/>
      <c r="DLF34" s="75"/>
      <c r="DLG34" s="75"/>
      <c r="DLH34" s="75"/>
      <c r="DLI34" s="75"/>
      <c r="DLJ34" s="75"/>
      <c r="DLK34" s="75"/>
      <c r="DLL34" s="75"/>
      <c r="DLM34" s="75"/>
      <c r="DLN34" s="75"/>
      <c r="DLO34" s="75"/>
      <c r="DLP34" s="75"/>
      <c r="DLQ34" s="75"/>
      <c r="DLR34" s="75"/>
      <c r="DLS34" s="75"/>
      <c r="DLT34" s="75"/>
      <c r="DLU34" s="75"/>
      <c r="DLV34" s="75"/>
      <c r="DLW34" s="75"/>
      <c r="DLX34" s="75"/>
      <c r="DLY34" s="75"/>
      <c r="DLZ34" s="75"/>
      <c r="DMA34" s="75"/>
      <c r="DMB34" s="75"/>
      <c r="DMC34" s="75"/>
      <c r="DMD34" s="75"/>
      <c r="DME34" s="75"/>
      <c r="DMF34" s="75"/>
      <c r="DMG34" s="75"/>
      <c r="DMH34" s="75"/>
      <c r="DMI34" s="75"/>
      <c r="DMJ34" s="75"/>
      <c r="DMK34" s="75"/>
      <c r="DML34" s="75"/>
      <c r="DMM34" s="75"/>
      <c r="DMN34" s="75"/>
      <c r="DMO34" s="75"/>
      <c r="DMP34" s="75"/>
      <c r="DMQ34" s="75"/>
      <c r="DMR34" s="75"/>
      <c r="DMS34" s="75"/>
      <c r="DMT34" s="75"/>
      <c r="DMU34" s="75"/>
      <c r="DMV34" s="75"/>
      <c r="DMW34" s="75"/>
      <c r="DMX34" s="75"/>
      <c r="DMY34" s="75"/>
      <c r="DMZ34" s="75"/>
      <c r="DNA34" s="75"/>
      <c r="DNB34" s="75"/>
      <c r="DNC34" s="75"/>
      <c r="DND34" s="75"/>
      <c r="DNE34" s="75"/>
      <c r="DNF34" s="75"/>
      <c r="DNG34" s="75"/>
      <c r="DNH34" s="75"/>
      <c r="DNI34" s="75"/>
      <c r="DNJ34" s="75"/>
      <c r="DNK34" s="75"/>
      <c r="DNL34" s="75"/>
      <c r="DNM34" s="75"/>
      <c r="DNN34" s="75"/>
      <c r="DNO34" s="75"/>
      <c r="DNP34" s="75"/>
      <c r="DNQ34" s="75"/>
      <c r="DNR34" s="75"/>
      <c r="DNS34" s="75"/>
      <c r="DNT34" s="75"/>
      <c r="DNU34" s="75"/>
      <c r="DNV34" s="75"/>
      <c r="DNW34" s="75"/>
      <c r="DNX34" s="75"/>
      <c r="DNY34" s="75"/>
      <c r="DNZ34" s="75"/>
      <c r="DOA34" s="75"/>
      <c r="DOB34" s="75"/>
      <c r="DOC34" s="75"/>
      <c r="DOD34" s="75"/>
      <c r="DOE34" s="75"/>
      <c r="DOF34" s="75"/>
      <c r="DOG34" s="75"/>
      <c r="DOH34" s="75"/>
      <c r="DOI34" s="75"/>
      <c r="DOJ34" s="75"/>
      <c r="DOK34" s="75"/>
      <c r="DOL34" s="75"/>
      <c r="DOM34" s="75"/>
      <c r="DON34" s="75"/>
      <c r="DOO34" s="75"/>
      <c r="DOP34" s="75"/>
      <c r="DOQ34" s="75"/>
      <c r="DOR34" s="75"/>
      <c r="DOS34" s="75"/>
      <c r="DOT34" s="75"/>
      <c r="DOU34" s="75"/>
      <c r="DOV34" s="75"/>
      <c r="DOW34" s="75"/>
      <c r="DOX34" s="75"/>
      <c r="DOY34" s="75"/>
      <c r="DOZ34" s="75"/>
      <c r="DPA34" s="75"/>
      <c r="DPB34" s="75"/>
      <c r="DPC34" s="75"/>
      <c r="DPD34" s="75"/>
      <c r="DPE34" s="75"/>
      <c r="DPF34" s="75"/>
      <c r="DPG34" s="75"/>
      <c r="DPH34" s="75"/>
      <c r="DPI34" s="75"/>
      <c r="DPJ34" s="75"/>
      <c r="DPK34" s="75"/>
      <c r="DPL34" s="75"/>
      <c r="DPM34" s="75"/>
      <c r="DPN34" s="75"/>
      <c r="DPO34" s="75"/>
      <c r="DPP34" s="75"/>
      <c r="DPQ34" s="75"/>
      <c r="DPR34" s="75"/>
      <c r="DPS34" s="75"/>
      <c r="DPT34" s="75"/>
      <c r="DPU34" s="75"/>
      <c r="DPV34" s="75"/>
      <c r="DPW34" s="75"/>
      <c r="DPX34" s="75"/>
      <c r="DPY34" s="75"/>
      <c r="DPZ34" s="75"/>
      <c r="DQA34" s="75"/>
      <c r="DQB34" s="75"/>
      <c r="DQC34" s="75"/>
      <c r="DQD34" s="75"/>
      <c r="DQE34" s="75"/>
      <c r="DQF34" s="75"/>
      <c r="DQG34" s="75"/>
      <c r="DQH34" s="75"/>
      <c r="DQI34" s="75"/>
      <c r="DQJ34" s="75"/>
      <c r="DQK34" s="75"/>
      <c r="DQL34" s="75"/>
      <c r="DQM34" s="75"/>
      <c r="DQN34" s="75"/>
      <c r="DQO34" s="75"/>
      <c r="DQP34" s="75"/>
      <c r="DQQ34" s="75"/>
      <c r="DQR34" s="75"/>
      <c r="DQS34" s="75"/>
      <c r="DQT34" s="75"/>
      <c r="DQU34" s="75"/>
      <c r="DQV34" s="75"/>
      <c r="DQW34" s="75"/>
      <c r="DQX34" s="75"/>
      <c r="DQY34" s="75"/>
      <c r="DQZ34" s="75"/>
      <c r="DRA34" s="75"/>
      <c r="DRB34" s="75"/>
      <c r="DRC34" s="75"/>
      <c r="DRD34" s="75"/>
      <c r="DRE34" s="75"/>
      <c r="DRF34" s="75"/>
      <c r="DRG34" s="75"/>
      <c r="DRH34" s="75"/>
      <c r="DRI34" s="75"/>
      <c r="DRJ34" s="75"/>
      <c r="DRK34" s="75"/>
      <c r="DRL34" s="75"/>
      <c r="DRM34" s="75"/>
      <c r="DRN34" s="75"/>
      <c r="DRO34" s="75"/>
      <c r="DRP34" s="75"/>
      <c r="DRQ34" s="75"/>
      <c r="DRR34" s="75"/>
      <c r="DRS34" s="75"/>
      <c r="DRT34" s="75"/>
      <c r="DRU34" s="75"/>
      <c r="DRV34" s="75"/>
      <c r="DRW34" s="75"/>
      <c r="DRX34" s="75"/>
      <c r="DRY34" s="75"/>
      <c r="DRZ34" s="75"/>
      <c r="DSA34" s="75"/>
      <c r="DSB34" s="75"/>
      <c r="DSC34" s="75"/>
      <c r="DSD34" s="75"/>
      <c r="DSE34" s="75"/>
      <c r="DSF34" s="75"/>
      <c r="DSG34" s="75"/>
      <c r="DSH34" s="75"/>
      <c r="DSI34" s="75"/>
      <c r="DSJ34" s="75"/>
      <c r="DSK34" s="75"/>
      <c r="DSL34" s="75"/>
      <c r="DSM34" s="75"/>
      <c r="DSN34" s="75"/>
      <c r="DSO34" s="75"/>
      <c r="DSP34" s="75"/>
      <c r="DSQ34" s="75"/>
      <c r="DSR34" s="75"/>
      <c r="DSS34" s="75"/>
      <c r="DST34" s="75"/>
      <c r="DSU34" s="75"/>
      <c r="DSV34" s="75"/>
      <c r="DSW34" s="75"/>
      <c r="DSX34" s="75"/>
      <c r="DSY34" s="75"/>
      <c r="DSZ34" s="75"/>
      <c r="DTA34" s="75"/>
      <c r="DTB34" s="75"/>
      <c r="DTC34" s="75"/>
      <c r="DTD34" s="75"/>
      <c r="DTE34" s="75"/>
      <c r="DTF34" s="75"/>
      <c r="DTG34" s="75"/>
      <c r="DTH34" s="75"/>
      <c r="DTI34" s="75"/>
      <c r="DTJ34" s="75"/>
      <c r="DTK34" s="75"/>
      <c r="DTL34" s="75"/>
      <c r="DTM34" s="75"/>
      <c r="DTN34" s="75"/>
      <c r="DTO34" s="75"/>
      <c r="DTP34" s="75"/>
      <c r="DTQ34" s="75"/>
      <c r="DTR34" s="75"/>
      <c r="DTS34" s="75"/>
      <c r="DTT34" s="75"/>
      <c r="DTU34" s="75"/>
      <c r="DTV34" s="75"/>
      <c r="DTW34" s="75"/>
      <c r="DTX34" s="75"/>
      <c r="DTY34" s="75"/>
      <c r="DTZ34" s="75"/>
      <c r="DUA34" s="75"/>
      <c r="DUB34" s="75"/>
      <c r="DUC34" s="75"/>
      <c r="DUD34" s="75"/>
      <c r="DUE34" s="75"/>
      <c r="DUF34" s="75"/>
      <c r="DUG34" s="75"/>
      <c r="DUH34" s="75"/>
      <c r="DUI34" s="75"/>
      <c r="DUJ34" s="75"/>
      <c r="DUK34" s="75"/>
      <c r="DUL34" s="75"/>
      <c r="DUM34" s="75"/>
      <c r="DUN34" s="75"/>
      <c r="DUO34" s="75"/>
      <c r="DUP34" s="75"/>
      <c r="DUQ34" s="75"/>
      <c r="DUR34" s="75"/>
      <c r="DUS34" s="75"/>
      <c r="DUT34" s="75"/>
      <c r="DUU34" s="75"/>
      <c r="DUV34" s="75"/>
      <c r="DUW34" s="75"/>
      <c r="DUX34" s="75"/>
      <c r="DUY34" s="75"/>
      <c r="DUZ34" s="75"/>
      <c r="DVA34" s="75"/>
      <c r="DVB34" s="75"/>
      <c r="DVC34" s="75"/>
      <c r="DVD34" s="75"/>
      <c r="DVE34" s="75"/>
      <c r="DVF34" s="75"/>
      <c r="DVG34" s="75"/>
      <c r="DVH34" s="75"/>
      <c r="DVI34" s="75"/>
      <c r="DVJ34" s="75"/>
      <c r="DVK34" s="75"/>
      <c r="DVL34" s="75"/>
      <c r="DVM34" s="75"/>
      <c r="DVN34" s="75"/>
      <c r="DVO34" s="75"/>
      <c r="DVP34" s="75"/>
      <c r="DVQ34" s="75"/>
      <c r="DVR34" s="75"/>
      <c r="DVS34" s="75"/>
      <c r="DVT34" s="75"/>
      <c r="DVU34" s="75"/>
      <c r="DVV34" s="75"/>
      <c r="DVW34" s="75"/>
      <c r="DVX34" s="75"/>
      <c r="DVY34" s="75"/>
      <c r="DVZ34" s="75"/>
      <c r="DWA34" s="75"/>
      <c r="DWB34" s="75"/>
      <c r="DWC34" s="75"/>
      <c r="DWD34" s="75"/>
      <c r="DWE34" s="75"/>
      <c r="DWF34" s="75"/>
      <c r="DWG34" s="75"/>
      <c r="DWH34" s="75"/>
      <c r="DWI34" s="75"/>
      <c r="DWJ34" s="75"/>
      <c r="DWK34" s="75"/>
      <c r="DWL34" s="75"/>
      <c r="DWM34" s="75"/>
      <c r="DWN34" s="75"/>
      <c r="DWO34" s="75"/>
      <c r="DWP34" s="75"/>
      <c r="DWQ34" s="75"/>
      <c r="DWR34" s="75"/>
      <c r="DWS34" s="75"/>
      <c r="DWT34" s="75"/>
      <c r="DWU34" s="75"/>
      <c r="DWV34" s="75"/>
      <c r="DWW34" s="75"/>
      <c r="DWX34" s="75"/>
      <c r="DWY34" s="75"/>
      <c r="DWZ34" s="75"/>
      <c r="DXA34" s="75"/>
      <c r="DXB34" s="75"/>
      <c r="DXC34" s="75"/>
      <c r="DXD34" s="75"/>
      <c r="DXE34" s="75"/>
      <c r="DXF34" s="75"/>
      <c r="DXG34" s="75"/>
      <c r="DXH34" s="75"/>
      <c r="DXI34" s="75"/>
      <c r="DXJ34" s="75"/>
      <c r="DXK34" s="75"/>
      <c r="DXL34" s="75"/>
      <c r="DXM34" s="75"/>
      <c r="DXN34" s="75"/>
      <c r="DXO34" s="75"/>
      <c r="DXP34" s="75"/>
      <c r="DXQ34" s="75"/>
      <c r="DXR34" s="75"/>
      <c r="DXS34" s="75"/>
      <c r="DXT34" s="75"/>
      <c r="DXU34" s="75"/>
      <c r="DXV34" s="75"/>
      <c r="DXW34" s="75"/>
      <c r="DXX34" s="75"/>
      <c r="DXY34" s="75"/>
      <c r="DXZ34" s="75"/>
      <c r="DYA34" s="75"/>
      <c r="DYB34" s="75"/>
      <c r="DYC34" s="75"/>
      <c r="DYD34" s="75"/>
      <c r="DYE34" s="75"/>
      <c r="DYF34" s="75"/>
      <c r="DYG34" s="75"/>
      <c r="DYH34" s="75"/>
      <c r="DYI34" s="75"/>
      <c r="DYJ34" s="75"/>
      <c r="DYK34" s="75"/>
      <c r="DYL34" s="75"/>
      <c r="DYM34" s="75"/>
      <c r="DYN34" s="75"/>
      <c r="DYO34" s="75"/>
      <c r="DYP34" s="75"/>
      <c r="DYQ34" s="75"/>
      <c r="DYR34" s="75"/>
      <c r="DYS34" s="75"/>
      <c r="DYT34" s="75"/>
      <c r="DYU34" s="75"/>
      <c r="DYV34" s="75"/>
      <c r="DYW34" s="75"/>
      <c r="DYX34" s="75"/>
      <c r="DYY34" s="75"/>
      <c r="DYZ34" s="75"/>
      <c r="DZA34" s="75"/>
      <c r="DZB34" s="75"/>
      <c r="DZC34" s="75"/>
      <c r="DZD34" s="75"/>
      <c r="DZE34" s="75"/>
      <c r="DZF34" s="75"/>
      <c r="DZG34" s="75"/>
      <c r="DZH34" s="75"/>
      <c r="DZI34" s="75"/>
      <c r="DZJ34" s="75"/>
      <c r="DZK34" s="75"/>
      <c r="DZL34" s="75"/>
      <c r="DZM34" s="75"/>
      <c r="DZN34" s="75"/>
      <c r="DZO34" s="75"/>
      <c r="DZP34" s="75"/>
      <c r="DZQ34" s="75"/>
      <c r="DZR34" s="75"/>
      <c r="DZS34" s="75"/>
      <c r="DZT34" s="75"/>
      <c r="DZU34" s="75"/>
      <c r="DZV34" s="75"/>
      <c r="DZW34" s="75"/>
      <c r="DZX34" s="75"/>
      <c r="DZY34" s="75"/>
      <c r="DZZ34" s="75"/>
      <c r="EAA34" s="75"/>
      <c r="EAB34" s="75"/>
      <c r="EAC34" s="75"/>
      <c r="EAD34" s="75"/>
      <c r="EAE34" s="75"/>
      <c r="EAF34" s="75"/>
      <c r="EAG34" s="75"/>
      <c r="EAH34" s="75"/>
      <c r="EAI34" s="75"/>
      <c r="EAJ34" s="75"/>
      <c r="EAK34" s="75"/>
      <c r="EAL34" s="75"/>
      <c r="EAM34" s="75"/>
      <c r="EAN34" s="75"/>
      <c r="EAO34" s="75"/>
      <c r="EAP34" s="75"/>
      <c r="EAQ34" s="75"/>
      <c r="EAR34" s="75"/>
      <c r="EAS34" s="75"/>
      <c r="EAT34" s="75"/>
      <c r="EAU34" s="75"/>
      <c r="EAV34" s="75"/>
      <c r="EAW34" s="75"/>
      <c r="EAX34" s="75"/>
      <c r="EAY34" s="75"/>
      <c r="EAZ34" s="75"/>
      <c r="EBA34" s="75"/>
      <c r="EBB34" s="75"/>
      <c r="EBC34" s="75"/>
      <c r="EBD34" s="75"/>
      <c r="EBE34" s="75"/>
      <c r="EBF34" s="75"/>
      <c r="EBG34" s="75"/>
      <c r="EBH34" s="75"/>
      <c r="EBI34" s="75"/>
      <c r="EBJ34" s="75"/>
      <c r="EBK34" s="75"/>
      <c r="EBL34" s="75"/>
      <c r="EBM34" s="75"/>
      <c r="EBN34" s="75"/>
      <c r="EBO34" s="75"/>
      <c r="EBP34" s="75"/>
      <c r="EBQ34" s="75"/>
      <c r="EBR34" s="75"/>
      <c r="EBS34" s="75"/>
      <c r="EBT34" s="75"/>
      <c r="EBU34" s="75"/>
      <c r="EBV34" s="75"/>
      <c r="EBW34" s="75"/>
      <c r="EBX34" s="75"/>
      <c r="EBY34" s="75"/>
      <c r="EBZ34" s="75"/>
      <c r="ECA34" s="75"/>
      <c r="ECB34" s="75"/>
      <c r="ECC34" s="75"/>
      <c r="ECD34" s="75"/>
      <c r="ECE34" s="75"/>
      <c r="ECF34" s="75"/>
      <c r="ECG34" s="75"/>
      <c r="ECH34" s="75"/>
      <c r="ECI34" s="75"/>
      <c r="ECJ34" s="75"/>
      <c r="ECK34" s="75"/>
      <c r="ECL34" s="75"/>
      <c r="ECM34" s="75"/>
      <c r="ECN34" s="75"/>
      <c r="ECO34" s="75"/>
      <c r="ECP34" s="75"/>
      <c r="ECQ34" s="75"/>
      <c r="ECR34" s="75"/>
      <c r="ECS34" s="75"/>
      <c r="ECT34" s="75"/>
      <c r="ECU34" s="75"/>
      <c r="ECV34" s="75"/>
      <c r="ECW34" s="75"/>
      <c r="ECX34" s="75"/>
      <c r="ECY34" s="75"/>
      <c r="ECZ34" s="75"/>
      <c r="EDA34" s="75"/>
      <c r="EDB34" s="75"/>
      <c r="EDC34" s="75"/>
      <c r="EDD34" s="75"/>
      <c r="EDE34" s="75"/>
      <c r="EDF34" s="75"/>
      <c r="EDG34" s="75"/>
      <c r="EDH34" s="75"/>
      <c r="EDI34" s="75"/>
      <c r="EDJ34" s="75"/>
      <c r="EDK34" s="75"/>
      <c r="EDL34" s="75"/>
      <c r="EDM34" s="75"/>
      <c r="EDN34" s="75"/>
      <c r="EDO34" s="75"/>
      <c r="EDP34" s="75"/>
      <c r="EDQ34" s="75"/>
      <c r="EDR34" s="75"/>
      <c r="EDS34" s="75"/>
      <c r="EDT34" s="75"/>
      <c r="EDU34" s="75"/>
      <c r="EDV34" s="75"/>
      <c r="EDW34" s="75"/>
      <c r="EDX34" s="75"/>
      <c r="EDY34" s="75"/>
      <c r="EDZ34" s="75"/>
      <c r="EEA34" s="75"/>
      <c r="EEB34" s="75"/>
      <c r="EEC34" s="75"/>
      <c r="EED34" s="75"/>
      <c r="EEE34" s="75"/>
      <c r="EEF34" s="75"/>
      <c r="EEG34" s="75"/>
      <c r="EEH34" s="75"/>
      <c r="EEI34" s="75"/>
      <c r="EEJ34" s="75"/>
      <c r="EEK34" s="75"/>
      <c r="EEL34" s="75"/>
      <c r="EEM34" s="75"/>
      <c r="EEN34" s="75"/>
      <c r="EEO34" s="75"/>
      <c r="EEP34" s="75"/>
      <c r="EEQ34" s="75"/>
      <c r="EER34" s="75"/>
      <c r="EES34" s="75"/>
      <c r="EET34" s="75"/>
      <c r="EEU34" s="75"/>
      <c r="EEV34" s="75"/>
      <c r="EEW34" s="75"/>
      <c r="EEX34" s="75"/>
      <c r="EEY34" s="75"/>
      <c r="EEZ34" s="75"/>
      <c r="EFA34" s="75"/>
      <c r="EFB34" s="75"/>
      <c r="EFC34" s="75"/>
      <c r="EFD34" s="75"/>
      <c r="EFE34" s="75"/>
      <c r="EFF34" s="75"/>
      <c r="EFG34" s="75"/>
      <c r="EFH34" s="75"/>
      <c r="EFI34" s="75"/>
      <c r="EFJ34" s="75"/>
      <c r="EFK34" s="75"/>
      <c r="EFL34" s="75"/>
      <c r="EFM34" s="75"/>
      <c r="EFN34" s="75"/>
      <c r="EFO34" s="75"/>
      <c r="EFP34" s="75"/>
      <c r="EFQ34" s="75"/>
      <c r="EFR34" s="75"/>
      <c r="EFS34" s="75"/>
      <c r="EFT34" s="75"/>
      <c r="EFU34" s="75"/>
      <c r="EFV34" s="75"/>
      <c r="EFW34" s="75"/>
      <c r="EFX34" s="75"/>
      <c r="EFY34" s="75"/>
      <c r="EFZ34" s="75"/>
      <c r="EGA34" s="75"/>
      <c r="EGB34" s="75"/>
      <c r="EGC34" s="75"/>
      <c r="EGD34" s="75"/>
      <c r="EGE34" s="75"/>
      <c r="EGF34" s="75"/>
      <c r="EGG34" s="75"/>
      <c r="EGH34" s="75"/>
      <c r="EGI34" s="75"/>
      <c r="EGJ34" s="75"/>
      <c r="EGK34" s="75"/>
      <c r="EGL34" s="75"/>
      <c r="EGM34" s="75"/>
      <c r="EGN34" s="75"/>
      <c r="EGO34" s="75"/>
      <c r="EGP34" s="75"/>
      <c r="EGQ34" s="75"/>
      <c r="EGR34" s="75"/>
      <c r="EGS34" s="75"/>
      <c r="EGT34" s="75"/>
      <c r="EGU34" s="75"/>
      <c r="EGV34" s="75"/>
      <c r="EGW34" s="75"/>
      <c r="EGX34" s="75"/>
      <c r="EGY34" s="75"/>
      <c r="EGZ34" s="75"/>
      <c r="EHA34" s="75"/>
      <c r="EHB34" s="75"/>
      <c r="EHC34" s="75"/>
      <c r="EHD34" s="75"/>
      <c r="EHE34" s="75"/>
      <c r="EHF34" s="75"/>
      <c r="EHG34" s="75"/>
      <c r="EHH34" s="75"/>
      <c r="EHI34" s="75"/>
      <c r="EHJ34" s="75"/>
      <c r="EHK34" s="75"/>
      <c r="EHL34" s="75"/>
      <c r="EHM34" s="75"/>
      <c r="EHN34" s="75"/>
      <c r="EHO34" s="75"/>
      <c r="EHP34" s="75"/>
      <c r="EHQ34" s="75"/>
      <c r="EHR34" s="75"/>
      <c r="EHS34" s="75"/>
      <c r="EHT34" s="75"/>
      <c r="EHU34" s="75"/>
      <c r="EHV34" s="75"/>
      <c r="EHW34" s="75"/>
      <c r="EHX34" s="75"/>
      <c r="EHY34" s="75"/>
      <c r="EHZ34" s="75"/>
      <c r="EIA34" s="75"/>
      <c r="EIB34" s="75"/>
      <c r="EIC34" s="75"/>
      <c r="EID34" s="75"/>
      <c r="EIE34" s="75"/>
      <c r="EIF34" s="75"/>
      <c r="EIG34" s="75"/>
      <c r="EIH34" s="75"/>
      <c r="EII34" s="75"/>
      <c r="EIJ34" s="75"/>
      <c r="EIK34" s="75"/>
      <c r="EIL34" s="75"/>
      <c r="EIM34" s="75"/>
      <c r="EIN34" s="75"/>
      <c r="EIO34" s="75"/>
      <c r="EIP34" s="75"/>
      <c r="EIQ34" s="75"/>
      <c r="EIR34" s="75"/>
      <c r="EIS34" s="75"/>
      <c r="EIT34" s="75"/>
      <c r="EIU34" s="75"/>
      <c r="EIV34" s="75"/>
      <c r="EIW34" s="75"/>
      <c r="EIX34" s="75"/>
      <c r="EIY34" s="75"/>
      <c r="EIZ34" s="75"/>
      <c r="EJA34" s="75"/>
      <c r="EJB34" s="75"/>
      <c r="EJC34" s="75"/>
      <c r="EJD34" s="75"/>
      <c r="EJE34" s="75"/>
      <c r="EJF34" s="75"/>
      <c r="EJG34" s="75"/>
      <c r="EJH34" s="75"/>
      <c r="EJI34" s="75"/>
      <c r="EJJ34" s="75"/>
      <c r="EJK34" s="75"/>
      <c r="EJL34" s="75"/>
      <c r="EJM34" s="75"/>
      <c r="EJN34" s="75"/>
      <c r="EJO34" s="75"/>
      <c r="EJP34" s="75"/>
      <c r="EJQ34" s="75"/>
      <c r="EJR34" s="75"/>
      <c r="EJS34" s="75"/>
      <c r="EJT34" s="75"/>
      <c r="EJU34" s="75"/>
      <c r="EJV34" s="75"/>
      <c r="EJW34" s="75"/>
      <c r="EJX34" s="75"/>
      <c r="EJY34" s="75"/>
      <c r="EJZ34" s="75"/>
      <c r="EKA34" s="75"/>
      <c r="EKB34" s="75"/>
      <c r="EKC34" s="75"/>
      <c r="EKD34" s="75"/>
      <c r="EKE34" s="75"/>
      <c r="EKF34" s="75"/>
      <c r="EKG34" s="75"/>
      <c r="EKH34" s="75"/>
      <c r="EKI34" s="75"/>
      <c r="EKJ34" s="75"/>
      <c r="EKK34" s="75"/>
      <c r="EKL34" s="75"/>
      <c r="EKM34" s="75"/>
      <c r="EKN34" s="75"/>
      <c r="EKO34" s="75"/>
      <c r="EKP34" s="75"/>
      <c r="EKQ34" s="75"/>
      <c r="EKR34" s="75"/>
      <c r="EKS34" s="75"/>
      <c r="EKT34" s="75"/>
      <c r="EKU34" s="75"/>
      <c r="EKV34" s="75"/>
      <c r="EKW34" s="75"/>
      <c r="EKX34" s="75"/>
      <c r="EKY34" s="75"/>
      <c r="EKZ34" s="75"/>
      <c r="ELA34" s="75"/>
      <c r="ELB34" s="75"/>
      <c r="ELC34" s="75"/>
      <c r="ELD34" s="75"/>
      <c r="ELE34" s="75"/>
      <c r="ELF34" s="75"/>
      <c r="ELG34" s="75"/>
      <c r="ELH34" s="75"/>
      <c r="ELI34" s="75"/>
      <c r="ELJ34" s="75"/>
      <c r="ELK34" s="75"/>
      <c r="ELL34" s="75"/>
      <c r="ELM34" s="75"/>
      <c r="ELN34" s="75"/>
      <c r="ELO34" s="75"/>
      <c r="ELP34" s="75"/>
      <c r="ELQ34" s="75"/>
      <c r="ELR34" s="75"/>
      <c r="ELS34" s="75"/>
      <c r="ELT34" s="75"/>
      <c r="ELU34" s="75"/>
      <c r="ELV34" s="75"/>
      <c r="ELW34" s="75"/>
      <c r="ELX34" s="75"/>
      <c r="ELY34" s="75"/>
      <c r="ELZ34" s="75"/>
      <c r="EMA34" s="75"/>
      <c r="EMB34" s="75"/>
      <c r="EMC34" s="75"/>
      <c r="EMD34" s="75"/>
      <c r="EME34" s="75"/>
      <c r="EMF34" s="75"/>
      <c r="EMG34" s="75"/>
      <c r="EMH34" s="75"/>
      <c r="EMI34" s="75"/>
      <c r="EMJ34" s="75"/>
      <c r="EMK34" s="75"/>
      <c r="EML34" s="75"/>
      <c r="EMM34" s="75"/>
      <c r="EMN34" s="75"/>
      <c r="EMO34" s="75"/>
      <c r="EMP34" s="75"/>
      <c r="EMQ34" s="75"/>
      <c r="EMR34" s="75"/>
      <c r="EMS34" s="75"/>
      <c r="EMT34" s="75"/>
      <c r="EMU34" s="75"/>
      <c r="EMV34" s="75"/>
      <c r="EMW34" s="75"/>
      <c r="EMX34" s="75"/>
      <c r="EMY34" s="75"/>
      <c r="EMZ34" s="75"/>
      <c r="ENA34" s="75"/>
      <c r="ENB34" s="75"/>
      <c r="ENC34" s="75"/>
      <c r="END34" s="75"/>
      <c r="ENE34" s="75"/>
      <c r="ENF34" s="75"/>
      <c r="ENG34" s="75"/>
      <c r="ENH34" s="75"/>
      <c r="ENI34" s="75"/>
      <c r="ENJ34" s="75"/>
      <c r="ENK34" s="75"/>
      <c r="ENL34" s="75"/>
      <c r="ENM34" s="75"/>
      <c r="ENN34" s="75"/>
      <c r="ENO34" s="75"/>
      <c r="ENP34" s="75"/>
      <c r="ENQ34" s="75"/>
      <c r="ENR34" s="75"/>
      <c r="ENS34" s="75"/>
      <c r="ENT34" s="75"/>
      <c r="ENU34" s="75"/>
      <c r="ENV34" s="75"/>
      <c r="ENW34" s="75"/>
      <c r="ENX34" s="75"/>
      <c r="ENY34" s="75"/>
      <c r="ENZ34" s="75"/>
      <c r="EOA34" s="75"/>
      <c r="EOB34" s="75"/>
      <c r="EOC34" s="75"/>
      <c r="EOD34" s="75"/>
      <c r="EOE34" s="75"/>
      <c r="EOF34" s="75"/>
      <c r="EOG34" s="75"/>
      <c r="EOH34" s="75"/>
      <c r="EOI34" s="75"/>
      <c r="EOJ34" s="75"/>
      <c r="EOK34" s="75"/>
      <c r="EOL34" s="75"/>
      <c r="EOM34" s="75"/>
      <c r="EON34" s="75"/>
      <c r="EOO34" s="75"/>
      <c r="EOP34" s="75"/>
      <c r="EOQ34" s="75"/>
      <c r="EOR34" s="75"/>
      <c r="EOS34" s="75"/>
      <c r="EOT34" s="75"/>
      <c r="EOU34" s="75"/>
      <c r="EOV34" s="75"/>
      <c r="EOW34" s="75"/>
      <c r="EOX34" s="75"/>
      <c r="EOY34" s="75"/>
      <c r="EOZ34" s="75"/>
      <c r="EPA34" s="75"/>
      <c r="EPB34" s="75"/>
      <c r="EPC34" s="75"/>
      <c r="EPD34" s="75"/>
      <c r="EPE34" s="75"/>
      <c r="EPF34" s="75"/>
      <c r="EPG34" s="75"/>
      <c r="EPH34" s="75"/>
      <c r="EPI34" s="75"/>
      <c r="EPJ34" s="75"/>
      <c r="EPK34" s="75"/>
      <c r="EPL34" s="75"/>
      <c r="EPM34" s="75"/>
      <c r="EPN34" s="75"/>
      <c r="EPO34" s="75"/>
      <c r="EPP34" s="75"/>
      <c r="EPQ34" s="75"/>
      <c r="EPR34" s="75"/>
      <c r="EPS34" s="75"/>
      <c r="EPT34" s="75"/>
      <c r="EPU34" s="75"/>
      <c r="EPV34" s="75"/>
      <c r="EPW34" s="75"/>
      <c r="EPX34" s="75"/>
      <c r="EPY34" s="75"/>
      <c r="EPZ34" s="75"/>
      <c r="EQA34" s="75"/>
      <c r="EQB34" s="75"/>
      <c r="EQC34" s="75"/>
      <c r="EQD34" s="75"/>
      <c r="EQE34" s="75"/>
      <c r="EQF34" s="75"/>
      <c r="EQG34" s="75"/>
      <c r="EQH34" s="75"/>
      <c r="EQI34" s="75"/>
      <c r="EQJ34" s="75"/>
      <c r="EQK34" s="75"/>
      <c r="EQL34" s="75"/>
      <c r="EQM34" s="75"/>
      <c r="EQN34" s="75"/>
      <c r="EQO34" s="75"/>
      <c r="EQP34" s="75"/>
      <c r="EQQ34" s="75"/>
      <c r="EQR34" s="75"/>
      <c r="EQS34" s="75"/>
      <c r="EQT34" s="75"/>
      <c r="EQU34" s="75"/>
      <c r="EQV34" s="75"/>
      <c r="EQW34" s="75"/>
      <c r="EQX34" s="75"/>
      <c r="EQY34" s="75"/>
      <c r="EQZ34" s="75"/>
      <c r="ERA34" s="75"/>
      <c r="ERB34" s="75"/>
      <c r="ERC34" s="75"/>
      <c r="ERD34" s="75"/>
      <c r="ERE34" s="75"/>
      <c r="ERF34" s="75"/>
      <c r="ERG34" s="75"/>
      <c r="ERH34" s="75"/>
      <c r="ERI34" s="75"/>
      <c r="ERJ34" s="75"/>
      <c r="ERK34" s="75"/>
      <c r="ERL34" s="75"/>
      <c r="ERM34" s="75"/>
      <c r="ERN34" s="75"/>
      <c r="ERO34" s="75"/>
      <c r="ERP34" s="75"/>
      <c r="ERQ34" s="75"/>
      <c r="ERR34" s="75"/>
      <c r="ERS34" s="75"/>
      <c r="ERT34" s="75"/>
      <c r="ERU34" s="75"/>
      <c r="ERV34" s="75"/>
      <c r="ERW34" s="75"/>
      <c r="ERX34" s="75"/>
      <c r="ERY34" s="75"/>
      <c r="ERZ34" s="75"/>
      <c r="ESA34" s="75"/>
      <c r="ESB34" s="75"/>
      <c r="ESC34" s="75"/>
      <c r="ESD34" s="75"/>
      <c r="ESE34" s="75"/>
      <c r="ESF34" s="75"/>
      <c r="ESG34" s="75"/>
      <c r="ESH34" s="75"/>
      <c r="ESI34" s="75"/>
      <c r="ESJ34" s="75"/>
      <c r="ESK34" s="75"/>
      <c r="ESL34" s="75"/>
      <c r="ESM34" s="75"/>
      <c r="ESN34" s="75"/>
      <c r="ESO34" s="75"/>
      <c r="ESP34" s="75"/>
      <c r="ESQ34" s="75"/>
      <c r="ESR34" s="75"/>
      <c r="ESS34" s="75"/>
      <c r="EST34" s="75"/>
      <c r="ESU34" s="75"/>
      <c r="ESV34" s="75"/>
      <c r="ESW34" s="75"/>
      <c r="ESX34" s="75"/>
      <c r="ESY34" s="75"/>
      <c r="ESZ34" s="75"/>
      <c r="ETA34" s="75"/>
      <c r="ETB34" s="75"/>
      <c r="ETC34" s="75"/>
      <c r="ETD34" s="75"/>
      <c r="ETE34" s="75"/>
      <c r="ETF34" s="75"/>
      <c r="ETG34" s="75"/>
      <c r="ETH34" s="75"/>
      <c r="ETI34" s="75"/>
      <c r="ETJ34" s="75"/>
      <c r="ETK34" s="75"/>
      <c r="ETL34" s="75"/>
      <c r="ETM34" s="75"/>
      <c r="ETN34" s="75"/>
      <c r="ETO34" s="75"/>
      <c r="ETP34" s="75"/>
      <c r="ETQ34" s="75"/>
      <c r="ETR34" s="75"/>
      <c r="ETS34" s="75"/>
      <c r="ETT34" s="75"/>
      <c r="ETU34" s="75"/>
      <c r="ETV34" s="75"/>
      <c r="ETW34" s="75"/>
      <c r="ETX34" s="75"/>
      <c r="ETY34" s="75"/>
      <c r="ETZ34" s="75"/>
      <c r="EUA34" s="75"/>
      <c r="EUB34" s="75"/>
      <c r="EUC34" s="75"/>
      <c r="EUD34" s="75"/>
      <c r="EUE34" s="75"/>
      <c r="EUF34" s="75"/>
      <c r="EUG34" s="75"/>
      <c r="EUH34" s="75"/>
      <c r="EUI34" s="75"/>
      <c r="EUJ34" s="75"/>
      <c r="EUK34" s="75"/>
      <c r="EUL34" s="75"/>
      <c r="EUM34" s="75"/>
      <c r="EUN34" s="75"/>
      <c r="EUO34" s="75"/>
      <c r="EUP34" s="75"/>
      <c r="EUQ34" s="75"/>
      <c r="EUR34" s="75"/>
      <c r="EUS34" s="75"/>
      <c r="EUT34" s="75"/>
      <c r="EUU34" s="75"/>
      <c r="EUV34" s="75"/>
      <c r="EUW34" s="75"/>
      <c r="EUX34" s="75"/>
      <c r="EUY34" s="75"/>
      <c r="EUZ34" s="75"/>
      <c r="EVA34" s="75"/>
      <c r="EVB34" s="75"/>
      <c r="EVC34" s="75"/>
      <c r="EVD34" s="75"/>
      <c r="EVE34" s="75"/>
      <c r="EVF34" s="75"/>
      <c r="EVG34" s="75"/>
      <c r="EVH34" s="75"/>
      <c r="EVI34" s="75"/>
      <c r="EVJ34" s="75"/>
      <c r="EVK34" s="75"/>
      <c r="EVL34" s="75"/>
      <c r="EVM34" s="75"/>
      <c r="EVN34" s="75"/>
      <c r="EVO34" s="75"/>
      <c r="EVP34" s="75"/>
      <c r="EVQ34" s="75"/>
      <c r="EVR34" s="75"/>
      <c r="EVS34" s="75"/>
      <c r="EVT34" s="75"/>
      <c r="EVU34" s="75"/>
      <c r="EVV34" s="75"/>
      <c r="EVW34" s="75"/>
      <c r="EVX34" s="75"/>
      <c r="EVY34" s="75"/>
      <c r="EVZ34" s="75"/>
      <c r="EWA34" s="75"/>
      <c r="EWB34" s="75"/>
      <c r="EWC34" s="75"/>
      <c r="EWD34" s="75"/>
      <c r="EWE34" s="75"/>
      <c r="EWF34" s="75"/>
      <c r="EWG34" s="75"/>
      <c r="EWH34" s="75"/>
      <c r="EWI34" s="75"/>
      <c r="EWJ34" s="75"/>
      <c r="EWK34" s="75"/>
      <c r="EWL34" s="75"/>
      <c r="EWM34" s="75"/>
      <c r="EWN34" s="75"/>
      <c r="EWO34" s="75"/>
      <c r="EWP34" s="75"/>
      <c r="EWQ34" s="75"/>
      <c r="EWR34" s="75"/>
      <c r="EWS34" s="75"/>
      <c r="EWT34" s="75"/>
      <c r="EWU34" s="75"/>
      <c r="EWV34" s="75"/>
      <c r="EWW34" s="75"/>
      <c r="EWX34" s="75"/>
      <c r="EWY34" s="75"/>
      <c r="EWZ34" s="75"/>
      <c r="EXA34" s="75"/>
      <c r="EXB34" s="75"/>
      <c r="EXC34" s="75"/>
      <c r="EXD34" s="75"/>
      <c r="EXE34" s="75"/>
      <c r="EXF34" s="75"/>
      <c r="EXG34" s="75"/>
      <c r="EXH34" s="75"/>
      <c r="EXI34" s="75"/>
      <c r="EXJ34" s="75"/>
      <c r="EXK34" s="75"/>
      <c r="EXL34" s="75"/>
      <c r="EXM34" s="75"/>
      <c r="EXN34" s="75"/>
      <c r="EXO34" s="75"/>
      <c r="EXP34" s="75"/>
      <c r="EXQ34" s="75"/>
      <c r="EXR34" s="75"/>
      <c r="EXS34" s="75"/>
      <c r="EXT34" s="75"/>
      <c r="EXU34" s="75"/>
      <c r="EXV34" s="75"/>
      <c r="EXW34" s="75"/>
      <c r="EXX34" s="75"/>
      <c r="EXY34" s="75"/>
      <c r="EXZ34" s="75"/>
      <c r="EYA34" s="75"/>
      <c r="EYB34" s="75"/>
      <c r="EYC34" s="75"/>
      <c r="EYD34" s="75"/>
      <c r="EYE34" s="75"/>
      <c r="EYF34" s="75"/>
      <c r="EYG34" s="75"/>
      <c r="EYH34" s="75"/>
      <c r="EYI34" s="75"/>
      <c r="EYJ34" s="75"/>
      <c r="EYK34" s="75"/>
      <c r="EYL34" s="75"/>
      <c r="EYM34" s="75"/>
      <c r="EYN34" s="75"/>
      <c r="EYO34" s="75"/>
      <c r="EYP34" s="75"/>
      <c r="EYQ34" s="75"/>
      <c r="EYR34" s="75"/>
      <c r="EYS34" s="75"/>
      <c r="EYT34" s="75"/>
      <c r="EYU34" s="75"/>
      <c r="EYV34" s="75"/>
      <c r="EYW34" s="75"/>
      <c r="EYX34" s="75"/>
      <c r="EYY34" s="75"/>
      <c r="EYZ34" s="75"/>
      <c r="EZA34" s="75"/>
      <c r="EZB34" s="75"/>
      <c r="EZC34" s="75"/>
      <c r="EZD34" s="75"/>
      <c r="EZE34" s="75"/>
      <c r="EZF34" s="75"/>
      <c r="EZG34" s="75"/>
      <c r="EZH34" s="75"/>
      <c r="EZI34" s="75"/>
      <c r="EZJ34" s="75"/>
      <c r="EZK34" s="75"/>
      <c r="EZL34" s="75"/>
      <c r="EZM34" s="75"/>
      <c r="EZN34" s="75"/>
      <c r="EZO34" s="75"/>
      <c r="EZP34" s="75"/>
      <c r="EZQ34" s="75"/>
      <c r="EZR34" s="75"/>
      <c r="EZS34" s="75"/>
      <c r="EZT34" s="75"/>
      <c r="EZU34" s="75"/>
      <c r="EZV34" s="75"/>
      <c r="EZW34" s="75"/>
      <c r="EZX34" s="75"/>
      <c r="EZY34" s="75"/>
      <c r="EZZ34" s="75"/>
      <c r="FAA34" s="75"/>
      <c r="FAB34" s="75"/>
      <c r="FAC34" s="75"/>
      <c r="FAD34" s="75"/>
      <c r="FAE34" s="75"/>
      <c r="FAF34" s="75"/>
      <c r="FAG34" s="75"/>
      <c r="FAH34" s="75"/>
      <c r="FAI34" s="75"/>
      <c r="FAJ34" s="75"/>
      <c r="FAK34" s="75"/>
      <c r="FAL34" s="75"/>
      <c r="FAM34" s="75"/>
      <c r="FAN34" s="75"/>
      <c r="FAO34" s="75"/>
      <c r="FAP34" s="75"/>
      <c r="FAQ34" s="75"/>
      <c r="FAR34" s="75"/>
      <c r="FAS34" s="75"/>
      <c r="FAT34" s="75"/>
      <c r="FAU34" s="75"/>
      <c r="FAV34" s="75"/>
      <c r="FAW34" s="75"/>
      <c r="FAX34" s="75"/>
      <c r="FAY34" s="75"/>
      <c r="FAZ34" s="75"/>
      <c r="FBA34" s="75"/>
      <c r="FBB34" s="75"/>
      <c r="FBC34" s="75"/>
      <c r="FBD34" s="75"/>
      <c r="FBE34" s="75"/>
      <c r="FBF34" s="75"/>
      <c r="FBG34" s="75"/>
      <c r="FBH34" s="75"/>
      <c r="FBI34" s="75"/>
      <c r="FBJ34" s="75"/>
      <c r="FBK34" s="75"/>
      <c r="FBL34" s="75"/>
      <c r="FBM34" s="75"/>
      <c r="FBN34" s="75"/>
      <c r="FBO34" s="75"/>
      <c r="FBP34" s="75"/>
      <c r="FBQ34" s="75"/>
      <c r="FBR34" s="75"/>
      <c r="FBS34" s="75"/>
      <c r="FBT34" s="75"/>
      <c r="FBU34" s="75"/>
      <c r="FBV34" s="75"/>
      <c r="FBW34" s="75"/>
      <c r="FBX34" s="75"/>
      <c r="FBY34" s="75"/>
      <c r="FBZ34" s="75"/>
      <c r="FCA34" s="75"/>
      <c r="FCB34" s="75"/>
      <c r="FCC34" s="75"/>
      <c r="FCD34" s="75"/>
      <c r="FCE34" s="75"/>
      <c r="FCF34" s="75"/>
      <c r="FCG34" s="75"/>
      <c r="FCH34" s="75"/>
      <c r="FCI34" s="75"/>
      <c r="FCJ34" s="75"/>
      <c r="FCK34" s="75"/>
      <c r="FCL34" s="75"/>
      <c r="FCM34" s="75"/>
      <c r="FCN34" s="75"/>
      <c r="FCO34" s="75"/>
      <c r="FCP34" s="75"/>
      <c r="FCQ34" s="75"/>
      <c r="FCR34" s="75"/>
      <c r="FCS34" s="75"/>
      <c r="FCT34" s="75"/>
      <c r="FCU34" s="75"/>
      <c r="FCV34" s="75"/>
      <c r="FCW34" s="75"/>
      <c r="FCX34" s="75"/>
      <c r="FCY34" s="75"/>
      <c r="FCZ34" s="75"/>
      <c r="FDA34" s="75"/>
      <c r="FDB34" s="75"/>
      <c r="FDC34" s="75"/>
      <c r="FDD34" s="75"/>
      <c r="FDE34" s="75"/>
      <c r="FDF34" s="75"/>
      <c r="FDG34" s="75"/>
      <c r="FDH34" s="75"/>
      <c r="FDI34" s="75"/>
      <c r="FDJ34" s="75"/>
      <c r="FDK34" s="75"/>
      <c r="FDL34" s="75"/>
      <c r="FDM34" s="75"/>
      <c r="FDN34" s="75"/>
      <c r="FDO34" s="75"/>
      <c r="FDP34" s="75"/>
      <c r="FDQ34" s="75"/>
      <c r="FDR34" s="75"/>
      <c r="FDS34" s="75"/>
      <c r="FDT34" s="75"/>
      <c r="FDU34" s="75"/>
      <c r="FDV34" s="75"/>
      <c r="FDW34" s="75"/>
      <c r="FDX34" s="75"/>
      <c r="FDY34" s="75"/>
      <c r="FDZ34" s="75"/>
      <c r="FEA34" s="75"/>
      <c r="FEB34" s="75"/>
      <c r="FEC34" s="75"/>
      <c r="FED34" s="75"/>
      <c r="FEE34" s="75"/>
      <c r="FEF34" s="75"/>
      <c r="FEG34" s="75"/>
      <c r="FEH34" s="75"/>
      <c r="FEI34" s="75"/>
      <c r="FEJ34" s="75"/>
      <c r="FEK34" s="75"/>
      <c r="FEL34" s="75"/>
      <c r="FEM34" s="75"/>
      <c r="FEN34" s="75"/>
      <c r="FEO34" s="75"/>
      <c r="FEP34" s="75"/>
      <c r="FEQ34" s="75"/>
      <c r="FER34" s="75"/>
      <c r="FES34" s="75"/>
      <c r="FET34" s="75"/>
      <c r="FEU34" s="75"/>
      <c r="FEV34" s="75"/>
      <c r="FEW34" s="75"/>
      <c r="FEX34" s="75"/>
      <c r="FEY34" s="75"/>
      <c r="FEZ34" s="75"/>
      <c r="FFA34" s="75"/>
      <c r="FFB34" s="75"/>
      <c r="FFC34" s="75"/>
      <c r="FFD34" s="75"/>
      <c r="FFE34" s="75"/>
      <c r="FFF34" s="75"/>
      <c r="FFG34" s="75"/>
      <c r="FFH34" s="75"/>
      <c r="FFI34" s="75"/>
      <c r="FFJ34" s="75"/>
      <c r="FFK34" s="75"/>
      <c r="FFL34" s="75"/>
      <c r="FFM34" s="75"/>
      <c r="FFN34" s="75"/>
      <c r="FFO34" s="75"/>
      <c r="FFP34" s="75"/>
      <c r="FFQ34" s="75"/>
      <c r="FFR34" s="75"/>
      <c r="FFS34" s="75"/>
      <c r="FFT34" s="75"/>
      <c r="FFU34" s="75"/>
      <c r="FFV34" s="75"/>
      <c r="FFW34" s="75"/>
      <c r="FFX34" s="75"/>
      <c r="FFY34" s="75"/>
      <c r="FFZ34" s="75"/>
      <c r="FGA34" s="75"/>
      <c r="FGB34" s="75"/>
      <c r="FGC34" s="75"/>
      <c r="FGD34" s="75"/>
      <c r="FGE34" s="75"/>
      <c r="FGF34" s="75"/>
      <c r="FGG34" s="75"/>
      <c r="FGH34" s="75"/>
      <c r="FGI34" s="75"/>
      <c r="FGJ34" s="75"/>
      <c r="FGK34" s="75"/>
      <c r="FGL34" s="75"/>
      <c r="FGM34" s="75"/>
      <c r="FGN34" s="75"/>
      <c r="FGO34" s="75"/>
      <c r="FGP34" s="75"/>
      <c r="FGQ34" s="75"/>
      <c r="FGR34" s="75"/>
      <c r="FGS34" s="75"/>
      <c r="FGT34" s="75"/>
      <c r="FGU34" s="75"/>
      <c r="FGV34" s="75"/>
      <c r="FGW34" s="75"/>
      <c r="FGX34" s="75"/>
      <c r="FGY34" s="75"/>
      <c r="FGZ34" s="75"/>
      <c r="FHA34" s="75"/>
      <c r="FHB34" s="75"/>
      <c r="FHC34" s="75"/>
      <c r="FHD34" s="75"/>
      <c r="FHE34" s="75"/>
      <c r="FHF34" s="75"/>
      <c r="FHG34" s="75"/>
      <c r="FHH34" s="75"/>
      <c r="FHI34" s="75"/>
      <c r="FHJ34" s="75"/>
      <c r="FHK34" s="75"/>
      <c r="FHL34" s="75"/>
      <c r="FHM34" s="75"/>
      <c r="FHN34" s="75"/>
      <c r="FHO34" s="75"/>
      <c r="FHP34" s="75"/>
      <c r="FHQ34" s="75"/>
      <c r="FHR34" s="75"/>
      <c r="FHS34" s="75"/>
      <c r="FHT34" s="75"/>
      <c r="FHU34" s="75"/>
      <c r="FHV34" s="75"/>
      <c r="FHW34" s="75"/>
      <c r="FHX34" s="75"/>
      <c r="FHY34" s="75"/>
      <c r="FHZ34" s="75"/>
      <c r="FIA34" s="75"/>
      <c r="FIB34" s="75"/>
      <c r="FIC34" s="75"/>
      <c r="FID34" s="75"/>
      <c r="FIE34" s="75"/>
      <c r="FIF34" s="75"/>
      <c r="FIG34" s="75"/>
      <c r="FIH34" s="75"/>
      <c r="FII34" s="75"/>
      <c r="FIJ34" s="75"/>
      <c r="FIK34" s="75"/>
      <c r="FIL34" s="75"/>
      <c r="FIM34" s="75"/>
      <c r="FIN34" s="75"/>
      <c r="FIO34" s="75"/>
      <c r="FIP34" s="75"/>
      <c r="FIQ34" s="75"/>
      <c r="FIR34" s="75"/>
      <c r="FIS34" s="75"/>
      <c r="FIT34" s="75"/>
      <c r="FIU34" s="75"/>
      <c r="FIV34" s="75"/>
      <c r="FIW34" s="75"/>
      <c r="FIX34" s="75"/>
      <c r="FIY34" s="75"/>
      <c r="FIZ34" s="75"/>
      <c r="FJA34" s="75"/>
      <c r="FJB34" s="75"/>
      <c r="FJC34" s="75"/>
      <c r="FJD34" s="75"/>
      <c r="FJE34" s="75"/>
      <c r="FJF34" s="75"/>
      <c r="FJG34" s="75"/>
      <c r="FJH34" s="75"/>
      <c r="FJI34" s="75"/>
      <c r="FJJ34" s="75"/>
      <c r="FJK34" s="75"/>
      <c r="FJL34" s="75"/>
      <c r="FJM34" s="75"/>
      <c r="FJN34" s="75"/>
      <c r="FJO34" s="75"/>
      <c r="FJP34" s="75"/>
      <c r="FJQ34" s="75"/>
      <c r="FJR34" s="75"/>
      <c r="FJS34" s="75"/>
      <c r="FJT34" s="75"/>
      <c r="FJU34" s="75"/>
      <c r="FJV34" s="75"/>
      <c r="FJW34" s="75"/>
      <c r="FJX34" s="75"/>
      <c r="FJY34" s="75"/>
      <c r="FJZ34" s="75"/>
      <c r="FKA34" s="75"/>
      <c r="FKB34" s="75"/>
      <c r="FKC34" s="75"/>
      <c r="FKD34" s="75"/>
      <c r="FKE34" s="75"/>
      <c r="FKF34" s="75"/>
      <c r="FKG34" s="75"/>
      <c r="FKH34" s="75"/>
      <c r="FKI34" s="75"/>
      <c r="FKJ34" s="75"/>
      <c r="FKK34" s="75"/>
      <c r="FKL34" s="75"/>
      <c r="FKM34" s="75"/>
      <c r="FKN34" s="75"/>
      <c r="FKO34" s="75"/>
      <c r="FKP34" s="75"/>
      <c r="FKQ34" s="75"/>
      <c r="FKR34" s="75"/>
      <c r="FKS34" s="75"/>
      <c r="FKT34" s="75"/>
      <c r="FKU34" s="75"/>
      <c r="FKV34" s="75"/>
      <c r="FKW34" s="75"/>
      <c r="FKX34" s="75"/>
      <c r="FKY34" s="75"/>
      <c r="FKZ34" s="75"/>
      <c r="FLA34" s="75"/>
      <c r="FLB34" s="75"/>
      <c r="FLC34" s="75"/>
      <c r="FLD34" s="75"/>
      <c r="FLE34" s="75"/>
      <c r="FLF34" s="75"/>
      <c r="FLG34" s="75"/>
      <c r="FLH34" s="75"/>
      <c r="FLI34" s="75"/>
      <c r="FLJ34" s="75"/>
      <c r="FLK34" s="75"/>
      <c r="FLL34" s="75"/>
      <c r="FLM34" s="75"/>
      <c r="FLN34" s="75"/>
      <c r="FLO34" s="75"/>
      <c r="FLP34" s="75"/>
      <c r="FLQ34" s="75"/>
      <c r="FLR34" s="75"/>
      <c r="FLS34" s="75"/>
      <c r="FLT34" s="75"/>
      <c r="FLU34" s="75"/>
      <c r="FLV34" s="75"/>
      <c r="FLW34" s="75"/>
      <c r="FLX34" s="75"/>
      <c r="FLY34" s="75"/>
      <c r="FLZ34" s="75"/>
      <c r="FMA34" s="75"/>
      <c r="FMB34" s="75"/>
      <c r="FMC34" s="75"/>
      <c r="FMD34" s="75"/>
      <c r="FME34" s="75"/>
      <c r="FMF34" s="75"/>
      <c r="FMG34" s="75"/>
      <c r="FMH34" s="75"/>
      <c r="FMI34" s="75"/>
      <c r="FMJ34" s="75"/>
      <c r="FMK34" s="75"/>
      <c r="FML34" s="75"/>
      <c r="FMM34" s="75"/>
      <c r="FMN34" s="75"/>
      <c r="FMO34" s="75"/>
      <c r="FMP34" s="75"/>
      <c r="FMQ34" s="75"/>
      <c r="FMR34" s="75"/>
      <c r="FMS34" s="75"/>
      <c r="FMT34" s="75"/>
      <c r="FMU34" s="75"/>
      <c r="FMV34" s="75"/>
      <c r="FMW34" s="75"/>
      <c r="FMX34" s="75"/>
      <c r="FMY34" s="75"/>
      <c r="FMZ34" s="75"/>
      <c r="FNA34" s="75"/>
      <c r="FNB34" s="75"/>
      <c r="FNC34" s="75"/>
      <c r="FND34" s="75"/>
      <c r="FNE34" s="75"/>
      <c r="FNF34" s="75"/>
      <c r="FNG34" s="75"/>
      <c r="FNH34" s="75"/>
      <c r="FNI34" s="75"/>
      <c r="FNJ34" s="75"/>
      <c r="FNK34" s="75"/>
      <c r="FNL34" s="75"/>
      <c r="FNM34" s="75"/>
      <c r="FNN34" s="75"/>
      <c r="FNO34" s="75"/>
      <c r="FNP34" s="75"/>
      <c r="FNQ34" s="75"/>
      <c r="FNR34" s="75"/>
      <c r="FNS34" s="75"/>
      <c r="FNT34" s="75"/>
      <c r="FNU34" s="75"/>
      <c r="FNV34" s="75"/>
      <c r="FNW34" s="75"/>
      <c r="FNX34" s="75"/>
      <c r="FNY34" s="75"/>
      <c r="FNZ34" s="75"/>
      <c r="FOA34" s="75"/>
      <c r="FOB34" s="75"/>
      <c r="FOC34" s="75"/>
      <c r="FOD34" s="75"/>
      <c r="FOE34" s="75"/>
      <c r="FOF34" s="75"/>
      <c r="FOG34" s="75"/>
      <c r="FOH34" s="75"/>
      <c r="FOI34" s="75"/>
      <c r="FOJ34" s="75"/>
      <c r="FOK34" s="75"/>
      <c r="FOL34" s="75"/>
      <c r="FOM34" s="75"/>
      <c r="FON34" s="75"/>
      <c r="FOO34" s="75"/>
      <c r="FOP34" s="75"/>
      <c r="FOQ34" s="75"/>
      <c r="FOR34" s="75"/>
      <c r="FOS34" s="75"/>
      <c r="FOT34" s="75"/>
      <c r="FOU34" s="75"/>
      <c r="FOV34" s="75"/>
      <c r="FOW34" s="75"/>
      <c r="FOX34" s="75"/>
      <c r="FOY34" s="75"/>
      <c r="FOZ34" s="75"/>
      <c r="FPA34" s="75"/>
      <c r="FPB34" s="75"/>
      <c r="FPC34" s="75"/>
      <c r="FPD34" s="75"/>
      <c r="FPE34" s="75"/>
      <c r="FPF34" s="75"/>
      <c r="FPG34" s="75"/>
      <c r="FPH34" s="75"/>
      <c r="FPI34" s="75"/>
      <c r="FPJ34" s="75"/>
      <c r="FPK34" s="75"/>
      <c r="FPL34" s="75"/>
      <c r="FPM34" s="75"/>
      <c r="FPN34" s="75"/>
      <c r="FPO34" s="75"/>
      <c r="FPP34" s="75"/>
      <c r="FPQ34" s="75"/>
      <c r="FPR34" s="75"/>
      <c r="FPS34" s="75"/>
      <c r="FPT34" s="75"/>
      <c r="FPU34" s="75"/>
      <c r="FPV34" s="75"/>
      <c r="FPW34" s="75"/>
      <c r="FPX34" s="75"/>
      <c r="FPY34" s="75"/>
      <c r="FPZ34" s="75"/>
      <c r="FQA34" s="75"/>
      <c r="FQB34" s="75"/>
      <c r="FQC34" s="75"/>
      <c r="FQD34" s="75"/>
      <c r="FQE34" s="75"/>
      <c r="FQF34" s="75"/>
      <c r="FQG34" s="75"/>
      <c r="FQH34" s="75"/>
      <c r="FQI34" s="75"/>
      <c r="FQJ34" s="75"/>
      <c r="FQK34" s="75"/>
      <c r="FQL34" s="75"/>
      <c r="FQM34" s="75"/>
      <c r="FQN34" s="75"/>
      <c r="FQO34" s="75"/>
      <c r="FQP34" s="75"/>
      <c r="FQQ34" s="75"/>
      <c r="FQR34" s="75"/>
      <c r="FQS34" s="75"/>
      <c r="FQT34" s="75"/>
      <c r="FQU34" s="75"/>
      <c r="FQV34" s="75"/>
      <c r="FQW34" s="75"/>
      <c r="FQX34" s="75"/>
      <c r="FQY34" s="75"/>
      <c r="FQZ34" s="75"/>
      <c r="FRA34" s="75"/>
      <c r="FRB34" s="75"/>
      <c r="FRC34" s="75"/>
      <c r="FRD34" s="75"/>
      <c r="FRE34" s="75"/>
      <c r="FRF34" s="75"/>
      <c r="FRG34" s="75"/>
      <c r="FRH34" s="75"/>
      <c r="FRI34" s="75"/>
      <c r="FRJ34" s="75"/>
      <c r="FRK34" s="75"/>
      <c r="FRL34" s="75"/>
      <c r="FRM34" s="75"/>
      <c r="FRN34" s="75"/>
      <c r="FRO34" s="75"/>
      <c r="FRP34" s="75"/>
      <c r="FRQ34" s="75"/>
      <c r="FRR34" s="75"/>
      <c r="FRS34" s="75"/>
      <c r="FRT34" s="75"/>
      <c r="FRU34" s="75"/>
      <c r="FRV34" s="75"/>
      <c r="FRW34" s="75"/>
      <c r="FRX34" s="75"/>
      <c r="FRY34" s="75"/>
      <c r="FRZ34" s="75"/>
      <c r="FSA34" s="75"/>
      <c r="FSB34" s="75"/>
      <c r="FSC34" s="75"/>
      <c r="FSD34" s="75"/>
      <c r="FSE34" s="75"/>
      <c r="FSF34" s="75"/>
      <c r="FSG34" s="75"/>
      <c r="FSH34" s="75"/>
      <c r="FSI34" s="75"/>
      <c r="FSJ34" s="75"/>
      <c r="FSK34" s="75"/>
      <c r="FSL34" s="75"/>
      <c r="FSM34" s="75"/>
      <c r="FSN34" s="75"/>
      <c r="FSO34" s="75"/>
      <c r="FSP34" s="75"/>
      <c r="FSQ34" s="75"/>
      <c r="FSR34" s="75"/>
      <c r="FSS34" s="75"/>
      <c r="FST34" s="75"/>
      <c r="FSU34" s="75"/>
      <c r="FSV34" s="75"/>
      <c r="FSW34" s="75"/>
      <c r="FSX34" s="75"/>
      <c r="FSY34" s="75"/>
      <c r="FSZ34" s="75"/>
      <c r="FTA34" s="75"/>
      <c r="FTB34" s="75"/>
      <c r="FTC34" s="75"/>
      <c r="FTD34" s="75"/>
      <c r="FTE34" s="75"/>
      <c r="FTF34" s="75"/>
      <c r="FTG34" s="75"/>
      <c r="FTH34" s="75"/>
      <c r="FTI34" s="75"/>
      <c r="FTJ34" s="75"/>
      <c r="FTK34" s="75"/>
      <c r="FTL34" s="75"/>
      <c r="FTM34" s="75"/>
      <c r="FTN34" s="75"/>
      <c r="FTO34" s="75"/>
      <c r="FTP34" s="75"/>
      <c r="FTQ34" s="75"/>
      <c r="FTR34" s="75"/>
      <c r="FTS34" s="75"/>
      <c r="FTT34" s="75"/>
      <c r="FTU34" s="75"/>
      <c r="FTV34" s="75"/>
      <c r="FTW34" s="75"/>
      <c r="FTX34" s="75"/>
      <c r="FTY34" s="75"/>
      <c r="FTZ34" s="75"/>
      <c r="FUA34" s="75"/>
      <c r="FUB34" s="75"/>
      <c r="FUC34" s="75"/>
      <c r="FUD34" s="75"/>
      <c r="FUE34" s="75"/>
      <c r="FUF34" s="75"/>
      <c r="FUG34" s="75"/>
      <c r="FUH34" s="75"/>
      <c r="FUI34" s="75"/>
      <c r="FUJ34" s="75"/>
      <c r="FUK34" s="75"/>
      <c r="FUL34" s="75"/>
      <c r="FUM34" s="75"/>
      <c r="FUN34" s="75"/>
      <c r="FUO34" s="75"/>
      <c r="FUP34" s="75"/>
      <c r="FUQ34" s="75"/>
      <c r="FUR34" s="75"/>
      <c r="FUS34" s="75"/>
      <c r="FUT34" s="75"/>
      <c r="FUU34" s="75"/>
      <c r="FUV34" s="75"/>
      <c r="FUW34" s="75"/>
      <c r="FUX34" s="75"/>
      <c r="FUY34" s="75"/>
      <c r="FUZ34" s="75"/>
      <c r="FVA34" s="75"/>
      <c r="FVB34" s="75"/>
      <c r="FVC34" s="75"/>
      <c r="FVD34" s="75"/>
      <c r="FVE34" s="75"/>
      <c r="FVF34" s="75"/>
      <c r="FVG34" s="75"/>
      <c r="FVH34" s="75"/>
      <c r="FVI34" s="75"/>
      <c r="FVJ34" s="75"/>
      <c r="FVK34" s="75"/>
      <c r="FVL34" s="75"/>
      <c r="FVM34" s="75"/>
      <c r="FVN34" s="75"/>
      <c r="FVO34" s="75"/>
      <c r="FVP34" s="75"/>
      <c r="FVQ34" s="75"/>
      <c r="FVR34" s="75"/>
      <c r="FVS34" s="75"/>
      <c r="FVT34" s="75"/>
      <c r="FVU34" s="75"/>
      <c r="FVV34" s="75"/>
      <c r="FVW34" s="75"/>
      <c r="FVX34" s="75"/>
      <c r="FVY34" s="75"/>
      <c r="FVZ34" s="75"/>
      <c r="FWA34" s="75"/>
      <c r="FWB34" s="75"/>
      <c r="FWC34" s="75"/>
      <c r="FWD34" s="75"/>
      <c r="FWE34" s="75"/>
      <c r="FWF34" s="75"/>
      <c r="FWG34" s="75"/>
      <c r="FWH34" s="75"/>
      <c r="FWI34" s="75"/>
      <c r="FWJ34" s="75"/>
      <c r="FWK34" s="75"/>
      <c r="FWL34" s="75"/>
      <c r="FWM34" s="75"/>
      <c r="FWN34" s="75"/>
      <c r="FWO34" s="75"/>
      <c r="FWP34" s="75"/>
      <c r="FWQ34" s="75"/>
      <c r="FWR34" s="75"/>
      <c r="FWS34" s="75"/>
      <c r="FWT34" s="75"/>
      <c r="FWU34" s="75"/>
      <c r="FWV34" s="75"/>
      <c r="FWW34" s="75"/>
      <c r="FWX34" s="75"/>
      <c r="FWY34" s="75"/>
      <c r="FWZ34" s="75"/>
      <c r="FXA34" s="75"/>
      <c r="FXB34" s="75"/>
      <c r="FXC34" s="75"/>
      <c r="FXD34" s="75"/>
      <c r="FXE34" s="75"/>
      <c r="FXF34" s="75"/>
      <c r="FXG34" s="75"/>
      <c r="FXH34" s="75"/>
      <c r="FXI34" s="75"/>
      <c r="FXJ34" s="75"/>
      <c r="FXK34" s="75"/>
      <c r="FXL34" s="75"/>
      <c r="FXM34" s="75"/>
      <c r="FXN34" s="75"/>
      <c r="FXO34" s="75"/>
      <c r="FXP34" s="75"/>
      <c r="FXQ34" s="75"/>
      <c r="FXR34" s="75"/>
      <c r="FXS34" s="75"/>
      <c r="FXT34" s="75"/>
      <c r="FXU34" s="75"/>
      <c r="FXV34" s="75"/>
      <c r="FXW34" s="75"/>
      <c r="FXX34" s="75"/>
      <c r="FXY34" s="75"/>
      <c r="FXZ34" s="75"/>
      <c r="FYA34" s="75"/>
      <c r="FYB34" s="75"/>
      <c r="FYC34" s="75"/>
      <c r="FYD34" s="75"/>
      <c r="FYE34" s="75"/>
      <c r="FYF34" s="75"/>
      <c r="FYG34" s="75"/>
      <c r="FYH34" s="75"/>
      <c r="FYI34" s="75"/>
      <c r="FYJ34" s="75"/>
      <c r="FYK34" s="75"/>
      <c r="FYL34" s="75"/>
      <c r="FYM34" s="75"/>
      <c r="FYN34" s="75"/>
      <c r="FYO34" s="75"/>
      <c r="FYP34" s="75"/>
      <c r="FYQ34" s="75"/>
      <c r="FYR34" s="75"/>
      <c r="FYS34" s="75"/>
      <c r="FYT34" s="75"/>
      <c r="FYU34" s="75"/>
      <c r="FYV34" s="75"/>
      <c r="FYW34" s="75"/>
      <c r="FYX34" s="75"/>
      <c r="FYY34" s="75"/>
      <c r="FYZ34" s="75"/>
      <c r="FZA34" s="75"/>
      <c r="FZB34" s="75"/>
      <c r="FZC34" s="75"/>
      <c r="FZD34" s="75"/>
      <c r="FZE34" s="75"/>
      <c r="FZF34" s="75"/>
      <c r="FZG34" s="75"/>
      <c r="FZH34" s="75"/>
      <c r="FZI34" s="75"/>
      <c r="FZJ34" s="75"/>
      <c r="FZK34" s="75"/>
      <c r="FZL34" s="75"/>
      <c r="FZM34" s="75"/>
      <c r="FZN34" s="75"/>
      <c r="FZO34" s="75"/>
      <c r="FZP34" s="75"/>
      <c r="FZQ34" s="75"/>
      <c r="FZR34" s="75"/>
      <c r="FZS34" s="75"/>
      <c r="FZT34" s="75"/>
      <c r="FZU34" s="75"/>
      <c r="FZV34" s="75"/>
      <c r="FZW34" s="75"/>
      <c r="FZX34" s="75"/>
      <c r="FZY34" s="75"/>
      <c r="FZZ34" s="75"/>
      <c r="GAA34" s="75"/>
      <c r="GAB34" s="75"/>
      <c r="GAC34" s="75"/>
      <c r="GAD34" s="75"/>
      <c r="GAE34" s="75"/>
      <c r="GAF34" s="75"/>
      <c r="GAG34" s="75"/>
      <c r="GAH34" s="75"/>
      <c r="GAI34" s="75"/>
      <c r="GAJ34" s="75"/>
      <c r="GAK34" s="75"/>
      <c r="GAL34" s="75"/>
      <c r="GAM34" s="75"/>
      <c r="GAN34" s="75"/>
      <c r="GAO34" s="75"/>
      <c r="GAP34" s="75"/>
      <c r="GAQ34" s="75"/>
      <c r="GAR34" s="75"/>
      <c r="GAS34" s="75"/>
      <c r="GAT34" s="75"/>
      <c r="GAU34" s="75"/>
      <c r="GAV34" s="75"/>
      <c r="GAW34" s="75"/>
      <c r="GAX34" s="75"/>
      <c r="GAY34" s="75"/>
      <c r="GAZ34" s="75"/>
      <c r="GBA34" s="75"/>
      <c r="GBB34" s="75"/>
      <c r="GBC34" s="75"/>
      <c r="GBD34" s="75"/>
      <c r="GBE34" s="75"/>
      <c r="GBF34" s="75"/>
      <c r="GBG34" s="75"/>
      <c r="GBH34" s="75"/>
      <c r="GBI34" s="75"/>
      <c r="GBJ34" s="75"/>
      <c r="GBK34" s="75"/>
      <c r="GBL34" s="75"/>
      <c r="GBM34" s="75"/>
      <c r="GBN34" s="75"/>
      <c r="GBO34" s="75"/>
      <c r="GBP34" s="75"/>
      <c r="GBQ34" s="75"/>
      <c r="GBR34" s="75"/>
      <c r="GBS34" s="75"/>
      <c r="GBT34" s="75"/>
      <c r="GBU34" s="75"/>
      <c r="GBV34" s="75"/>
      <c r="GBW34" s="75"/>
      <c r="GBX34" s="75"/>
      <c r="GBY34" s="75"/>
      <c r="GBZ34" s="75"/>
      <c r="GCA34" s="75"/>
      <c r="GCB34" s="75"/>
      <c r="GCC34" s="75"/>
      <c r="GCD34" s="75"/>
      <c r="GCE34" s="75"/>
      <c r="GCF34" s="75"/>
      <c r="GCG34" s="75"/>
      <c r="GCH34" s="75"/>
      <c r="GCI34" s="75"/>
      <c r="GCJ34" s="75"/>
      <c r="GCK34" s="75"/>
      <c r="GCL34" s="75"/>
      <c r="GCM34" s="75"/>
      <c r="GCN34" s="75"/>
      <c r="GCO34" s="75"/>
      <c r="GCP34" s="75"/>
      <c r="GCQ34" s="75"/>
      <c r="GCR34" s="75"/>
      <c r="GCS34" s="75"/>
      <c r="GCT34" s="75"/>
      <c r="GCU34" s="75"/>
      <c r="GCV34" s="75"/>
      <c r="GCW34" s="75"/>
      <c r="GCX34" s="75"/>
      <c r="GCY34" s="75"/>
      <c r="GCZ34" s="75"/>
      <c r="GDA34" s="75"/>
      <c r="GDB34" s="75"/>
      <c r="GDC34" s="75"/>
      <c r="GDD34" s="75"/>
      <c r="GDE34" s="75"/>
      <c r="GDF34" s="75"/>
      <c r="GDG34" s="75"/>
      <c r="GDH34" s="75"/>
      <c r="GDI34" s="75"/>
      <c r="GDJ34" s="75"/>
      <c r="GDK34" s="75"/>
      <c r="GDL34" s="75"/>
      <c r="GDM34" s="75"/>
      <c r="GDN34" s="75"/>
      <c r="GDO34" s="75"/>
      <c r="GDP34" s="75"/>
      <c r="GDQ34" s="75"/>
      <c r="GDR34" s="75"/>
      <c r="GDS34" s="75"/>
      <c r="GDT34" s="75"/>
      <c r="GDU34" s="75"/>
      <c r="GDV34" s="75"/>
      <c r="GDW34" s="75"/>
      <c r="GDX34" s="75"/>
      <c r="GDY34" s="75"/>
      <c r="GDZ34" s="75"/>
      <c r="GEA34" s="75"/>
      <c r="GEB34" s="75"/>
      <c r="GEC34" s="75"/>
      <c r="GED34" s="75"/>
      <c r="GEE34" s="75"/>
      <c r="GEF34" s="75"/>
      <c r="GEG34" s="75"/>
      <c r="GEH34" s="75"/>
      <c r="GEI34" s="75"/>
      <c r="GEJ34" s="75"/>
      <c r="GEK34" s="75"/>
      <c r="GEL34" s="75"/>
      <c r="GEM34" s="75"/>
      <c r="GEN34" s="75"/>
      <c r="GEO34" s="75"/>
      <c r="GEP34" s="75"/>
      <c r="GEQ34" s="75"/>
      <c r="GER34" s="75"/>
      <c r="GES34" s="75"/>
      <c r="GET34" s="75"/>
      <c r="GEU34" s="75"/>
      <c r="GEV34" s="75"/>
      <c r="GEW34" s="75"/>
      <c r="GEX34" s="75"/>
      <c r="GEY34" s="75"/>
      <c r="GEZ34" s="75"/>
      <c r="GFA34" s="75"/>
      <c r="GFB34" s="75"/>
      <c r="GFC34" s="75"/>
      <c r="GFD34" s="75"/>
      <c r="GFE34" s="75"/>
      <c r="GFF34" s="75"/>
      <c r="GFG34" s="75"/>
      <c r="GFH34" s="75"/>
      <c r="GFI34" s="75"/>
      <c r="GFJ34" s="75"/>
      <c r="GFK34" s="75"/>
      <c r="GFL34" s="75"/>
      <c r="GFM34" s="75"/>
      <c r="GFN34" s="75"/>
      <c r="GFO34" s="75"/>
      <c r="GFP34" s="75"/>
      <c r="GFQ34" s="75"/>
      <c r="GFR34" s="75"/>
      <c r="GFS34" s="75"/>
      <c r="GFT34" s="75"/>
      <c r="GFU34" s="75"/>
      <c r="GFV34" s="75"/>
      <c r="GFW34" s="75"/>
      <c r="GFX34" s="75"/>
      <c r="GFY34" s="75"/>
      <c r="GFZ34" s="75"/>
      <c r="GGA34" s="75"/>
      <c r="GGB34" s="75"/>
      <c r="GGC34" s="75"/>
      <c r="GGD34" s="75"/>
      <c r="GGE34" s="75"/>
      <c r="GGF34" s="75"/>
      <c r="GGG34" s="75"/>
      <c r="GGH34" s="75"/>
      <c r="GGI34" s="75"/>
      <c r="GGJ34" s="75"/>
      <c r="GGK34" s="75"/>
      <c r="GGL34" s="75"/>
      <c r="GGM34" s="75"/>
      <c r="GGN34" s="75"/>
      <c r="GGO34" s="75"/>
      <c r="GGP34" s="75"/>
      <c r="GGQ34" s="75"/>
      <c r="GGR34" s="75"/>
      <c r="GGS34" s="75"/>
      <c r="GGT34" s="75"/>
      <c r="GGU34" s="75"/>
      <c r="GGV34" s="75"/>
      <c r="GGW34" s="75"/>
      <c r="GGX34" s="75"/>
      <c r="GGY34" s="75"/>
      <c r="GGZ34" s="75"/>
      <c r="GHA34" s="75"/>
      <c r="GHB34" s="75"/>
      <c r="GHC34" s="75"/>
      <c r="GHD34" s="75"/>
      <c r="GHE34" s="75"/>
      <c r="GHF34" s="75"/>
      <c r="GHG34" s="75"/>
      <c r="GHH34" s="75"/>
      <c r="GHI34" s="75"/>
      <c r="GHJ34" s="75"/>
      <c r="GHK34" s="75"/>
      <c r="GHL34" s="75"/>
      <c r="GHM34" s="75"/>
      <c r="GHN34" s="75"/>
      <c r="GHO34" s="75"/>
      <c r="GHP34" s="75"/>
      <c r="GHQ34" s="75"/>
      <c r="GHR34" s="75"/>
      <c r="GHS34" s="75"/>
      <c r="GHT34" s="75"/>
      <c r="GHU34" s="75"/>
      <c r="GHV34" s="75"/>
      <c r="GHW34" s="75"/>
      <c r="GHX34" s="75"/>
      <c r="GHY34" s="75"/>
      <c r="GHZ34" s="75"/>
      <c r="GIA34" s="75"/>
      <c r="GIB34" s="75"/>
      <c r="GIC34" s="75"/>
      <c r="GID34" s="75"/>
      <c r="GIE34" s="75"/>
      <c r="GIF34" s="75"/>
      <c r="GIG34" s="75"/>
      <c r="GIH34" s="75"/>
      <c r="GII34" s="75"/>
      <c r="GIJ34" s="75"/>
      <c r="GIK34" s="75"/>
      <c r="GIL34" s="75"/>
      <c r="GIM34" s="75"/>
      <c r="GIN34" s="75"/>
      <c r="GIO34" s="75"/>
      <c r="GIP34" s="75"/>
      <c r="GIQ34" s="75"/>
      <c r="GIR34" s="75"/>
      <c r="GIS34" s="75"/>
      <c r="GIT34" s="75"/>
      <c r="GIU34" s="75"/>
      <c r="GIV34" s="75"/>
      <c r="GIW34" s="75"/>
      <c r="GIX34" s="75"/>
      <c r="GIY34" s="75"/>
      <c r="GIZ34" s="75"/>
      <c r="GJA34" s="75"/>
      <c r="GJB34" s="75"/>
      <c r="GJC34" s="75"/>
      <c r="GJD34" s="75"/>
      <c r="GJE34" s="75"/>
      <c r="GJF34" s="75"/>
      <c r="GJG34" s="75"/>
      <c r="GJH34" s="75"/>
      <c r="GJI34" s="75"/>
      <c r="GJJ34" s="75"/>
      <c r="GJK34" s="75"/>
      <c r="GJL34" s="75"/>
      <c r="GJM34" s="75"/>
      <c r="GJN34" s="75"/>
      <c r="GJO34" s="75"/>
      <c r="GJP34" s="75"/>
      <c r="GJQ34" s="75"/>
      <c r="GJR34" s="75"/>
      <c r="GJS34" s="75"/>
      <c r="GJT34" s="75"/>
      <c r="GJU34" s="75"/>
      <c r="GJV34" s="75"/>
      <c r="GJW34" s="75"/>
      <c r="GJX34" s="75"/>
      <c r="GJY34" s="75"/>
      <c r="GJZ34" s="75"/>
      <c r="GKA34" s="75"/>
      <c r="GKB34" s="75"/>
      <c r="GKC34" s="75"/>
      <c r="GKD34" s="75"/>
      <c r="GKE34" s="75"/>
      <c r="GKF34" s="75"/>
      <c r="GKG34" s="75"/>
      <c r="GKH34" s="75"/>
      <c r="GKI34" s="75"/>
      <c r="GKJ34" s="75"/>
      <c r="GKK34" s="75"/>
      <c r="GKL34" s="75"/>
      <c r="GKM34" s="75"/>
      <c r="GKN34" s="75"/>
      <c r="GKO34" s="75"/>
      <c r="GKP34" s="75"/>
      <c r="GKQ34" s="75"/>
      <c r="GKR34" s="75"/>
      <c r="GKS34" s="75"/>
      <c r="GKT34" s="75"/>
      <c r="GKU34" s="75"/>
      <c r="GKV34" s="75"/>
      <c r="GKW34" s="75"/>
      <c r="GKX34" s="75"/>
      <c r="GKY34" s="75"/>
      <c r="GKZ34" s="75"/>
      <c r="GLA34" s="75"/>
      <c r="GLB34" s="75"/>
      <c r="GLC34" s="75"/>
      <c r="GLD34" s="75"/>
      <c r="GLE34" s="75"/>
      <c r="GLF34" s="75"/>
      <c r="GLG34" s="75"/>
      <c r="GLH34" s="75"/>
      <c r="GLI34" s="75"/>
      <c r="GLJ34" s="75"/>
      <c r="GLK34" s="75"/>
      <c r="GLL34" s="75"/>
      <c r="GLM34" s="75"/>
      <c r="GLN34" s="75"/>
      <c r="GLO34" s="75"/>
      <c r="GLP34" s="75"/>
      <c r="GLQ34" s="75"/>
      <c r="GLR34" s="75"/>
      <c r="GLS34" s="75"/>
      <c r="GLT34" s="75"/>
      <c r="GLU34" s="75"/>
      <c r="GLV34" s="75"/>
      <c r="GLW34" s="75"/>
      <c r="GLX34" s="75"/>
      <c r="GLY34" s="75"/>
      <c r="GLZ34" s="75"/>
      <c r="GMA34" s="75"/>
      <c r="GMB34" s="75"/>
      <c r="GMC34" s="75"/>
      <c r="GMD34" s="75"/>
      <c r="GME34" s="75"/>
      <c r="GMF34" s="75"/>
      <c r="GMG34" s="75"/>
      <c r="GMH34" s="75"/>
      <c r="GMI34" s="75"/>
      <c r="GMJ34" s="75"/>
      <c r="GMK34" s="75"/>
      <c r="GML34" s="75"/>
      <c r="GMM34" s="75"/>
      <c r="GMN34" s="75"/>
      <c r="GMO34" s="75"/>
      <c r="GMP34" s="75"/>
      <c r="GMQ34" s="75"/>
      <c r="GMR34" s="75"/>
      <c r="GMS34" s="75"/>
      <c r="GMT34" s="75"/>
      <c r="GMU34" s="75"/>
      <c r="GMV34" s="75"/>
      <c r="GMW34" s="75"/>
      <c r="GMX34" s="75"/>
      <c r="GMY34" s="75"/>
      <c r="GMZ34" s="75"/>
      <c r="GNA34" s="75"/>
      <c r="GNB34" s="75"/>
      <c r="GNC34" s="75"/>
      <c r="GND34" s="75"/>
      <c r="GNE34" s="75"/>
      <c r="GNF34" s="75"/>
      <c r="GNG34" s="75"/>
      <c r="GNH34" s="75"/>
      <c r="GNI34" s="75"/>
      <c r="GNJ34" s="75"/>
      <c r="GNK34" s="75"/>
      <c r="GNL34" s="75"/>
      <c r="GNM34" s="75"/>
      <c r="GNN34" s="75"/>
      <c r="GNO34" s="75"/>
      <c r="GNP34" s="75"/>
      <c r="GNQ34" s="75"/>
      <c r="GNR34" s="75"/>
      <c r="GNS34" s="75"/>
      <c r="GNT34" s="75"/>
      <c r="GNU34" s="75"/>
      <c r="GNV34" s="75"/>
      <c r="GNW34" s="75"/>
      <c r="GNX34" s="75"/>
      <c r="GNY34" s="75"/>
      <c r="GNZ34" s="75"/>
      <c r="GOA34" s="75"/>
      <c r="GOB34" s="75"/>
      <c r="GOC34" s="75"/>
      <c r="GOD34" s="75"/>
      <c r="GOE34" s="75"/>
      <c r="GOF34" s="75"/>
      <c r="GOG34" s="75"/>
      <c r="GOH34" s="75"/>
      <c r="GOI34" s="75"/>
      <c r="GOJ34" s="75"/>
      <c r="GOK34" s="75"/>
      <c r="GOL34" s="75"/>
      <c r="GOM34" s="75"/>
      <c r="GON34" s="75"/>
      <c r="GOO34" s="75"/>
      <c r="GOP34" s="75"/>
      <c r="GOQ34" s="75"/>
      <c r="GOR34" s="75"/>
      <c r="GOS34" s="75"/>
      <c r="GOT34" s="75"/>
      <c r="GOU34" s="75"/>
      <c r="GOV34" s="75"/>
      <c r="GOW34" s="75"/>
      <c r="GOX34" s="75"/>
      <c r="GOY34" s="75"/>
      <c r="GOZ34" s="75"/>
      <c r="GPA34" s="75"/>
      <c r="GPB34" s="75"/>
      <c r="GPC34" s="75"/>
      <c r="GPD34" s="75"/>
      <c r="GPE34" s="75"/>
      <c r="GPF34" s="75"/>
      <c r="GPG34" s="75"/>
      <c r="GPH34" s="75"/>
      <c r="GPI34" s="75"/>
      <c r="GPJ34" s="75"/>
      <c r="GPK34" s="75"/>
      <c r="GPL34" s="75"/>
      <c r="GPM34" s="75"/>
      <c r="GPN34" s="75"/>
      <c r="GPO34" s="75"/>
      <c r="GPP34" s="75"/>
      <c r="GPQ34" s="75"/>
      <c r="GPR34" s="75"/>
      <c r="GPS34" s="75"/>
      <c r="GPT34" s="75"/>
      <c r="GPU34" s="75"/>
      <c r="GPV34" s="75"/>
      <c r="GPW34" s="75"/>
      <c r="GPX34" s="75"/>
      <c r="GPY34" s="75"/>
      <c r="GPZ34" s="75"/>
      <c r="GQA34" s="75"/>
      <c r="GQB34" s="75"/>
      <c r="GQC34" s="75"/>
      <c r="GQD34" s="75"/>
      <c r="GQE34" s="75"/>
      <c r="GQF34" s="75"/>
      <c r="GQG34" s="75"/>
      <c r="GQH34" s="75"/>
      <c r="GQI34" s="75"/>
      <c r="GQJ34" s="75"/>
      <c r="GQK34" s="75"/>
      <c r="GQL34" s="75"/>
      <c r="GQM34" s="75"/>
      <c r="GQN34" s="75"/>
      <c r="GQO34" s="75"/>
      <c r="GQP34" s="75"/>
      <c r="GQQ34" s="75"/>
      <c r="GQR34" s="75"/>
      <c r="GQS34" s="75"/>
      <c r="GQT34" s="75"/>
      <c r="GQU34" s="75"/>
      <c r="GQV34" s="75"/>
      <c r="GQW34" s="75"/>
      <c r="GQX34" s="75"/>
      <c r="GQY34" s="75"/>
      <c r="GQZ34" s="75"/>
      <c r="GRA34" s="75"/>
      <c r="GRB34" s="75"/>
      <c r="GRC34" s="75"/>
      <c r="GRD34" s="75"/>
      <c r="GRE34" s="75"/>
      <c r="GRF34" s="75"/>
      <c r="GRG34" s="75"/>
      <c r="GRH34" s="75"/>
      <c r="GRI34" s="75"/>
      <c r="GRJ34" s="75"/>
      <c r="GRK34" s="75"/>
      <c r="GRL34" s="75"/>
      <c r="GRM34" s="75"/>
      <c r="GRN34" s="75"/>
      <c r="GRO34" s="75"/>
      <c r="GRP34" s="75"/>
      <c r="GRQ34" s="75"/>
      <c r="GRR34" s="75"/>
      <c r="GRS34" s="75"/>
      <c r="GRT34" s="75"/>
      <c r="GRU34" s="75"/>
      <c r="GRV34" s="75"/>
      <c r="GRW34" s="75"/>
      <c r="GRX34" s="75"/>
      <c r="GRY34" s="75"/>
      <c r="GRZ34" s="75"/>
      <c r="GSA34" s="75"/>
      <c r="GSB34" s="75"/>
      <c r="GSC34" s="75"/>
      <c r="GSD34" s="75"/>
      <c r="GSE34" s="75"/>
      <c r="GSF34" s="75"/>
      <c r="GSG34" s="75"/>
      <c r="GSH34" s="75"/>
      <c r="GSI34" s="75"/>
      <c r="GSJ34" s="75"/>
      <c r="GSK34" s="75"/>
      <c r="GSL34" s="75"/>
      <c r="GSM34" s="75"/>
      <c r="GSN34" s="75"/>
      <c r="GSO34" s="75"/>
      <c r="GSP34" s="75"/>
      <c r="GSQ34" s="75"/>
      <c r="GSR34" s="75"/>
      <c r="GSS34" s="75"/>
      <c r="GST34" s="75"/>
      <c r="GSU34" s="75"/>
      <c r="GSV34" s="75"/>
      <c r="GSW34" s="75"/>
      <c r="GSX34" s="75"/>
      <c r="GSY34" s="75"/>
      <c r="GSZ34" s="75"/>
      <c r="GTA34" s="75"/>
      <c r="GTB34" s="75"/>
      <c r="GTC34" s="75"/>
      <c r="GTD34" s="75"/>
      <c r="GTE34" s="75"/>
      <c r="GTF34" s="75"/>
      <c r="GTG34" s="75"/>
      <c r="GTH34" s="75"/>
      <c r="GTI34" s="75"/>
      <c r="GTJ34" s="75"/>
      <c r="GTK34" s="75"/>
      <c r="GTL34" s="75"/>
      <c r="GTM34" s="75"/>
      <c r="GTN34" s="75"/>
      <c r="GTO34" s="75"/>
      <c r="GTP34" s="75"/>
      <c r="GTQ34" s="75"/>
      <c r="GTR34" s="75"/>
      <c r="GTS34" s="75"/>
      <c r="GTT34" s="75"/>
      <c r="GTU34" s="75"/>
      <c r="GTV34" s="75"/>
      <c r="GTW34" s="75"/>
      <c r="GTX34" s="75"/>
      <c r="GTY34" s="75"/>
      <c r="GTZ34" s="75"/>
      <c r="GUA34" s="75"/>
      <c r="GUB34" s="75"/>
      <c r="GUC34" s="75"/>
      <c r="GUD34" s="75"/>
      <c r="GUE34" s="75"/>
      <c r="GUF34" s="75"/>
      <c r="GUG34" s="75"/>
      <c r="GUH34" s="75"/>
      <c r="GUI34" s="75"/>
      <c r="GUJ34" s="75"/>
      <c r="GUK34" s="75"/>
      <c r="GUL34" s="75"/>
      <c r="GUM34" s="75"/>
      <c r="GUN34" s="75"/>
      <c r="GUO34" s="75"/>
      <c r="GUP34" s="75"/>
      <c r="GUQ34" s="75"/>
      <c r="GUR34" s="75"/>
      <c r="GUS34" s="75"/>
      <c r="GUT34" s="75"/>
      <c r="GUU34" s="75"/>
      <c r="GUV34" s="75"/>
      <c r="GUW34" s="75"/>
      <c r="GUX34" s="75"/>
      <c r="GUY34" s="75"/>
      <c r="GUZ34" s="75"/>
      <c r="GVA34" s="75"/>
      <c r="GVB34" s="75"/>
      <c r="GVC34" s="75"/>
      <c r="GVD34" s="75"/>
      <c r="GVE34" s="75"/>
      <c r="GVF34" s="75"/>
      <c r="GVG34" s="75"/>
      <c r="GVH34" s="75"/>
      <c r="GVI34" s="75"/>
      <c r="GVJ34" s="75"/>
      <c r="GVK34" s="75"/>
      <c r="GVL34" s="75"/>
      <c r="GVM34" s="75"/>
      <c r="GVN34" s="75"/>
      <c r="GVO34" s="75"/>
      <c r="GVP34" s="75"/>
      <c r="GVQ34" s="75"/>
      <c r="GVR34" s="75"/>
      <c r="GVS34" s="75"/>
      <c r="GVT34" s="75"/>
      <c r="GVU34" s="75"/>
      <c r="GVV34" s="75"/>
      <c r="GVW34" s="75"/>
      <c r="GVX34" s="75"/>
      <c r="GVY34" s="75"/>
      <c r="GVZ34" s="75"/>
      <c r="GWA34" s="75"/>
      <c r="GWB34" s="75"/>
      <c r="GWC34" s="75"/>
      <c r="GWD34" s="75"/>
      <c r="GWE34" s="75"/>
      <c r="GWF34" s="75"/>
      <c r="GWG34" s="75"/>
      <c r="GWH34" s="75"/>
      <c r="GWI34" s="75"/>
      <c r="GWJ34" s="75"/>
      <c r="GWK34" s="75"/>
      <c r="GWL34" s="75"/>
      <c r="GWM34" s="75"/>
      <c r="GWN34" s="75"/>
      <c r="GWO34" s="75"/>
      <c r="GWP34" s="75"/>
      <c r="GWQ34" s="75"/>
      <c r="GWR34" s="75"/>
      <c r="GWS34" s="75"/>
      <c r="GWT34" s="75"/>
      <c r="GWU34" s="75"/>
      <c r="GWV34" s="75"/>
      <c r="GWW34" s="75"/>
      <c r="GWX34" s="75"/>
      <c r="GWY34" s="75"/>
      <c r="GWZ34" s="75"/>
      <c r="GXA34" s="75"/>
      <c r="GXB34" s="75"/>
      <c r="GXC34" s="75"/>
      <c r="GXD34" s="75"/>
      <c r="GXE34" s="75"/>
      <c r="GXF34" s="75"/>
      <c r="GXG34" s="75"/>
      <c r="GXH34" s="75"/>
      <c r="GXI34" s="75"/>
      <c r="GXJ34" s="75"/>
      <c r="GXK34" s="75"/>
      <c r="GXL34" s="75"/>
      <c r="GXM34" s="75"/>
      <c r="GXN34" s="75"/>
      <c r="GXO34" s="75"/>
      <c r="GXP34" s="75"/>
      <c r="GXQ34" s="75"/>
      <c r="GXR34" s="75"/>
      <c r="GXS34" s="75"/>
      <c r="GXT34" s="75"/>
      <c r="GXU34" s="75"/>
      <c r="GXV34" s="75"/>
      <c r="GXW34" s="75"/>
      <c r="GXX34" s="75"/>
      <c r="GXY34" s="75"/>
      <c r="GXZ34" s="75"/>
      <c r="GYA34" s="75"/>
      <c r="GYB34" s="75"/>
      <c r="GYC34" s="75"/>
      <c r="GYD34" s="75"/>
      <c r="GYE34" s="75"/>
      <c r="GYF34" s="75"/>
      <c r="GYG34" s="75"/>
      <c r="GYH34" s="75"/>
      <c r="GYI34" s="75"/>
      <c r="GYJ34" s="75"/>
      <c r="GYK34" s="75"/>
      <c r="GYL34" s="75"/>
      <c r="GYM34" s="75"/>
      <c r="GYN34" s="75"/>
      <c r="GYO34" s="75"/>
      <c r="GYP34" s="75"/>
      <c r="GYQ34" s="75"/>
      <c r="GYR34" s="75"/>
      <c r="GYS34" s="75"/>
      <c r="GYT34" s="75"/>
      <c r="GYU34" s="75"/>
      <c r="GYV34" s="75"/>
      <c r="GYW34" s="75"/>
      <c r="GYX34" s="75"/>
      <c r="GYY34" s="75"/>
      <c r="GYZ34" s="75"/>
      <c r="GZA34" s="75"/>
      <c r="GZB34" s="75"/>
      <c r="GZC34" s="75"/>
      <c r="GZD34" s="75"/>
      <c r="GZE34" s="75"/>
      <c r="GZF34" s="75"/>
      <c r="GZG34" s="75"/>
      <c r="GZH34" s="75"/>
      <c r="GZI34" s="75"/>
      <c r="GZJ34" s="75"/>
      <c r="GZK34" s="75"/>
      <c r="GZL34" s="75"/>
      <c r="GZM34" s="75"/>
      <c r="GZN34" s="75"/>
      <c r="GZO34" s="75"/>
      <c r="GZP34" s="75"/>
      <c r="GZQ34" s="75"/>
      <c r="GZR34" s="75"/>
      <c r="GZS34" s="75"/>
      <c r="GZT34" s="75"/>
      <c r="GZU34" s="75"/>
      <c r="GZV34" s="75"/>
      <c r="GZW34" s="75"/>
      <c r="GZX34" s="75"/>
      <c r="GZY34" s="75"/>
      <c r="GZZ34" s="75"/>
      <c r="HAA34" s="75"/>
      <c r="HAB34" s="75"/>
      <c r="HAC34" s="75"/>
      <c r="HAD34" s="75"/>
      <c r="HAE34" s="75"/>
      <c r="HAF34" s="75"/>
      <c r="HAG34" s="75"/>
      <c r="HAH34" s="75"/>
      <c r="HAI34" s="75"/>
      <c r="HAJ34" s="75"/>
      <c r="HAK34" s="75"/>
      <c r="HAL34" s="75"/>
      <c r="HAM34" s="75"/>
      <c r="HAN34" s="75"/>
      <c r="HAO34" s="75"/>
      <c r="HAP34" s="75"/>
      <c r="HAQ34" s="75"/>
      <c r="HAR34" s="75"/>
      <c r="HAS34" s="75"/>
      <c r="HAT34" s="75"/>
      <c r="HAU34" s="75"/>
      <c r="HAV34" s="75"/>
      <c r="HAW34" s="75"/>
      <c r="HAX34" s="75"/>
      <c r="HAY34" s="75"/>
      <c r="HAZ34" s="75"/>
      <c r="HBA34" s="75"/>
      <c r="HBB34" s="75"/>
      <c r="HBC34" s="75"/>
      <c r="HBD34" s="75"/>
      <c r="HBE34" s="75"/>
      <c r="HBF34" s="75"/>
      <c r="HBG34" s="75"/>
      <c r="HBH34" s="75"/>
      <c r="HBI34" s="75"/>
      <c r="HBJ34" s="75"/>
      <c r="HBK34" s="75"/>
      <c r="HBL34" s="75"/>
      <c r="HBM34" s="75"/>
      <c r="HBN34" s="75"/>
      <c r="HBO34" s="75"/>
      <c r="HBP34" s="75"/>
      <c r="HBQ34" s="75"/>
      <c r="HBR34" s="75"/>
      <c r="HBS34" s="75"/>
      <c r="HBT34" s="75"/>
      <c r="HBU34" s="75"/>
      <c r="HBV34" s="75"/>
      <c r="HBW34" s="75"/>
      <c r="HBX34" s="75"/>
      <c r="HBY34" s="75"/>
      <c r="HBZ34" s="75"/>
      <c r="HCA34" s="75"/>
      <c r="HCB34" s="75"/>
      <c r="HCC34" s="75"/>
      <c r="HCD34" s="75"/>
      <c r="HCE34" s="75"/>
      <c r="HCF34" s="75"/>
      <c r="HCG34" s="75"/>
      <c r="HCH34" s="75"/>
      <c r="HCI34" s="75"/>
      <c r="HCJ34" s="75"/>
      <c r="HCK34" s="75"/>
      <c r="HCL34" s="75"/>
      <c r="HCM34" s="75"/>
      <c r="HCN34" s="75"/>
      <c r="HCO34" s="75"/>
      <c r="HCP34" s="75"/>
      <c r="HCQ34" s="75"/>
      <c r="HCR34" s="75"/>
      <c r="HCS34" s="75"/>
      <c r="HCT34" s="75"/>
      <c r="HCU34" s="75"/>
      <c r="HCV34" s="75"/>
      <c r="HCW34" s="75"/>
      <c r="HCX34" s="75"/>
      <c r="HCY34" s="75"/>
      <c r="HCZ34" s="75"/>
      <c r="HDA34" s="75"/>
      <c r="HDB34" s="75"/>
      <c r="HDC34" s="75"/>
      <c r="HDD34" s="75"/>
      <c r="HDE34" s="75"/>
      <c r="HDF34" s="75"/>
      <c r="HDG34" s="75"/>
      <c r="HDH34" s="75"/>
      <c r="HDI34" s="75"/>
      <c r="HDJ34" s="75"/>
      <c r="HDK34" s="75"/>
      <c r="HDL34" s="75"/>
      <c r="HDM34" s="75"/>
      <c r="HDN34" s="75"/>
      <c r="HDO34" s="75"/>
      <c r="HDP34" s="75"/>
      <c r="HDQ34" s="75"/>
      <c r="HDR34" s="75"/>
      <c r="HDS34" s="75"/>
      <c r="HDT34" s="75"/>
      <c r="HDU34" s="75"/>
      <c r="HDV34" s="75"/>
      <c r="HDW34" s="75"/>
      <c r="HDX34" s="75"/>
      <c r="HDY34" s="75"/>
      <c r="HDZ34" s="75"/>
      <c r="HEA34" s="75"/>
      <c r="HEB34" s="75"/>
      <c r="HEC34" s="75"/>
      <c r="HED34" s="75"/>
      <c r="HEE34" s="75"/>
      <c r="HEF34" s="75"/>
      <c r="HEG34" s="75"/>
      <c r="HEH34" s="75"/>
      <c r="HEI34" s="75"/>
      <c r="HEJ34" s="75"/>
      <c r="HEK34" s="75"/>
      <c r="HEL34" s="75"/>
      <c r="HEM34" s="75"/>
      <c r="HEN34" s="75"/>
      <c r="HEO34" s="75"/>
      <c r="HEP34" s="75"/>
      <c r="HEQ34" s="75"/>
      <c r="HER34" s="75"/>
      <c r="HES34" s="75"/>
      <c r="HET34" s="75"/>
      <c r="HEU34" s="75"/>
      <c r="HEV34" s="75"/>
      <c r="HEW34" s="75"/>
      <c r="HEX34" s="75"/>
      <c r="HEY34" s="75"/>
      <c r="HEZ34" s="75"/>
      <c r="HFA34" s="75"/>
      <c r="HFB34" s="75"/>
      <c r="HFC34" s="75"/>
      <c r="HFD34" s="75"/>
      <c r="HFE34" s="75"/>
      <c r="HFF34" s="75"/>
      <c r="HFG34" s="75"/>
      <c r="HFH34" s="75"/>
      <c r="HFI34" s="75"/>
      <c r="HFJ34" s="75"/>
      <c r="HFK34" s="75"/>
      <c r="HFL34" s="75"/>
      <c r="HFM34" s="75"/>
      <c r="HFN34" s="75"/>
      <c r="HFO34" s="75"/>
      <c r="HFP34" s="75"/>
      <c r="HFQ34" s="75"/>
      <c r="HFR34" s="75"/>
      <c r="HFS34" s="75"/>
      <c r="HFT34" s="75"/>
      <c r="HFU34" s="75"/>
      <c r="HFV34" s="75"/>
      <c r="HFW34" s="75"/>
      <c r="HFX34" s="75"/>
      <c r="HFY34" s="75"/>
      <c r="HFZ34" s="75"/>
      <c r="HGA34" s="75"/>
      <c r="HGB34" s="75"/>
      <c r="HGC34" s="75"/>
      <c r="HGD34" s="75"/>
      <c r="HGE34" s="75"/>
      <c r="HGF34" s="75"/>
      <c r="HGG34" s="75"/>
      <c r="HGH34" s="75"/>
      <c r="HGI34" s="75"/>
      <c r="HGJ34" s="75"/>
      <c r="HGK34" s="75"/>
      <c r="HGL34" s="75"/>
      <c r="HGM34" s="75"/>
      <c r="HGN34" s="75"/>
      <c r="HGO34" s="75"/>
      <c r="HGP34" s="75"/>
      <c r="HGQ34" s="75"/>
      <c r="HGR34" s="75"/>
      <c r="HGS34" s="75"/>
      <c r="HGT34" s="75"/>
      <c r="HGU34" s="75"/>
      <c r="HGV34" s="75"/>
      <c r="HGW34" s="75"/>
      <c r="HGX34" s="75"/>
      <c r="HGY34" s="75"/>
      <c r="HGZ34" s="75"/>
      <c r="HHA34" s="75"/>
      <c r="HHB34" s="75"/>
      <c r="HHC34" s="75"/>
      <c r="HHD34" s="75"/>
      <c r="HHE34" s="75"/>
      <c r="HHF34" s="75"/>
      <c r="HHG34" s="75"/>
      <c r="HHH34" s="75"/>
      <c r="HHI34" s="75"/>
      <c r="HHJ34" s="75"/>
      <c r="HHK34" s="75"/>
      <c r="HHL34" s="75"/>
      <c r="HHM34" s="75"/>
      <c r="HHN34" s="75"/>
      <c r="HHO34" s="75"/>
      <c r="HHP34" s="75"/>
      <c r="HHQ34" s="75"/>
      <c r="HHR34" s="75"/>
      <c r="HHS34" s="75"/>
      <c r="HHT34" s="75"/>
      <c r="HHU34" s="75"/>
      <c r="HHV34" s="75"/>
      <c r="HHW34" s="75"/>
      <c r="HHX34" s="75"/>
      <c r="HHY34" s="75"/>
      <c r="HHZ34" s="75"/>
      <c r="HIA34" s="75"/>
      <c r="HIB34" s="75"/>
      <c r="HIC34" s="75"/>
      <c r="HID34" s="75"/>
      <c r="HIE34" s="75"/>
      <c r="HIF34" s="75"/>
      <c r="HIG34" s="75"/>
      <c r="HIH34" s="75"/>
      <c r="HII34" s="75"/>
      <c r="HIJ34" s="75"/>
      <c r="HIK34" s="75"/>
      <c r="HIL34" s="75"/>
      <c r="HIM34" s="75"/>
      <c r="HIN34" s="75"/>
      <c r="HIO34" s="75"/>
      <c r="HIP34" s="75"/>
      <c r="HIQ34" s="75"/>
      <c r="HIR34" s="75"/>
      <c r="HIS34" s="75"/>
      <c r="HIT34" s="75"/>
      <c r="HIU34" s="75"/>
      <c r="HIV34" s="75"/>
      <c r="HIW34" s="75"/>
      <c r="HIX34" s="75"/>
      <c r="HIY34" s="75"/>
      <c r="HIZ34" s="75"/>
      <c r="HJA34" s="75"/>
      <c r="HJB34" s="75"/>
      <c r="HJC34" s="75"/>
      <c r="HJD34" s="75"/>
      <c r="HJE34" s="75"/>
      <c r="HJF34" s="75"/>
      <c r="HJG34" s="75"/>
      <c r="HJH34" s="75"/>
      <c r="HJI34" s="75"/>
      <c r="HJJ34" s="75"/>
      <c r="HJK34" s="75"/>
      <c r="HJL34" s="75"/>
      <c r="HJM34" s="75"/>
      <c r="HJN34" s="75"/>
      <c r="HJO34" s="75"/>
      <c r="HJP34" s="75"/>
      <c r="HJQ34" s="75"/>
      <c r="HJR34" s="75"/>
      <c r="HJS34" s="75"/>
      <c r="HJT34" s="75"/>
      <c r="HJU34" s="75"/>
      <c r="HJV34" s="75"/>
      <c r="HJW34" s="75"/>
      <c r="HJX34" s="75"/>
      <c r="HJY34" s="75"/>
      <c r="HJZ34" s="75"/>
      <c r="HKA34" s="75"/>
      <c r="HKB34" s="75"/>
      <c r="HKC34" s="75"/>
      <c r="HKD34" s="75"/>
      <c r="HKE34" s="75"/>
      <c r="HKF34" s="75"/>
      <c r="HKG34" s="75"/>
      <c r="HKH34" s="75"/>
      <c r="HKI34" s="75"/>
      <c r="HKJ34" s="75"/>
      <c r="HKK34" s="75"/>
      <c r="HKL34" s="75"/>
      <c r="HKM34" s="75"/>
      <c r="HKN34" s="75"/>
      <c r="HKO34" s="75"/>
      <c r="HKP34" s="75"/>
      <c r="HKQ34" s="75"/>
      <c r="HKR34" s="75"/>
      <c r="HKS34" s="75"/>
      <c r="HKT34" s="75"/>
      <c r="HKU34" s="75"/>
      <c r="HKV34" s="75"/>
      <c r="HKW34" s="75"/>
      <c r="HKX34" s="75"/>
      <c r="HKY34" s="75"/>
      <c r="HKZ34" s="75"/>
      <c r="HLA34" s="75"/>
      <c r="HLB34" s="75"/>
      <c r="HLC34" s="75"/>
      <c r="HLD34" s="75"/>
      <c r="HLE34" s="75"/>
      <c r="HLF34" s="75"/>
      <c r="HLG34" s="75"/>
      <c r="HLH34" s="75"/>
      <c r="HLI34" s="75"/>
      <c r="HLJ34" s="75"/>
      <c r="HLK34" s="75"/>
      <c r="HLL34" s="75"/>
      <c r="HLM34" s="75"/>
      <c r="HLN34" s="75"/>
      <c r="HLO34" s="75"/>
      <c r="HLP34" s="75"/>
      <c r="HLQ34" s="75"/>
      <c r="HLR34" s="75"/>
      <c r="HLS34" s="75"/>
      <c r="HLT34" s="75"/>
      <c r="HLU34" s="75"/>
      <c r="HLV34" s="75"/>
      <c r="HLW34" s="75"/>
      <c r="HLX34" s="75"/>
      <c r="HLY34" s="75"/>
      <c r="HLZ34" s="75"/>
      <c r="HMA34" s="75"/>
      <c r="HMB34" s="75"/>
      <c r="HMC34" s="75"/>
      <c r="HMD34" s="75"/>
      <c r="HME34" s="75"/>
      <c r="HMF34" s="75"/>
      <c r="HMG34" s="75"/>
      <c r="HMH34" s="75"/>
      <c r="HMI34" s="75"/>
      <c r="HMJ34" s="75"/>
      <c r="HMK34" s="75"/>
      <c r="HML34" s="75"/>
      <c r="HMM34" s="75"/>
      <c r="HMN34" s="75"/>
      <c r="HMO34" s="75"/>
      <c r="HMP34" s="75"/>
      <c r="HMQ34" s="75"/>
      <c r="HMR34" s="75"/>
      <c r="HMS34" s="75"/>
      <c r="HMT34" s="75"/>
      <c r="HMU34" s="75"/>
      <c r="HMV34" s="75"/>
      <c r="HMW34" s="75"/>
      <c r="HMX34" s="75"/>
      <c r="HMY34" s="75"/>
      <c r="HMZ34" s="75"/>
      <c r="HNA34" s="75"/>
      <c r="HNB34" s="75"/>
      <c r="HNC34" s="75"/>
      <c r="HND34" s="75"/>
      <c r="HNE34" s="75"/>
      <c r="HNF34" s="75"/>
      <c r="HNG34" s="75"/>
      <c r="HNH34" s="75"/>
      <c r="HNI34" s="75"/>
      <c r="HNJ34" s="75"/>
      <c r="HNK34" s="75"/>
      <c r="HNL34" s="75"/>
      <c r="HNM34" s="75"/>
      <c r="HNN34" s="75"/>
      <c r="HNO34" s="75"/>
      <c r="HNP34" s="75"/>
      <c r="HNQ34" s="75"/>
      <c r="HNR34" s="75"/>
      <c r="HNS34" s="75"/>
      <c r="HNT34" s="75"/>
      <c r="HNU34" s="75"/>
      <c r="HNV34" s="75"/>
      <c r="HNW34" s="75"/>
      <c r="HNX34" s="75"/>
      <c r="HNY34" s="75"/>
      <c r="HNZ34" s="75"/>
      <c r="HOA34" s="75"/>
      <c r="HOB34" s="75"/>
      <c r="HOC34" s="75"/>
      <c r="HOD34" s="75"/>
      <c r="HOE34" s="75"/>
      <c r="HOF34" s="75"/>
      <c r="HOG34" s="75"/>
      <c r="HOH34" s="75"/>
      <c r="HOI34" s="75"/>
      <c r="HOJ34" s="75"/>
      <c r="HOK34" s="75"/>
      <c r="HOL34" s="75"/>
      <c r="HOM34" s="75"/>
      <c r="HON34" s="75"/>
      <c r="HOO34" s="75"/>
      <c r="HOP34" s="75"/>
      <c r="HOQ34" s="75"/>
      <c r="HOR34" s="75"/>
      <c r="HOS34" s="75"/>
      <c r="HOT34" s="75"/>
      <c r="HOU34" s="75"/>
      <c r="HOV34" s="75"/>
      <c r="HOW34" s="75"/>
      <c r="HOX34" s="75"/>
      <c r="HOY34" s="75"/>
      <c r="HOZ34" s="75"/>
      <c r="HPA34" s="75"/>
      <c r="HPB34" s="75"/>
      <c r="HPC34" s="75"/>
      <c r="HPD34" s="75"/>
      <c r="HPE34" s="75"/>
      <c r="HPF34" s="75"/>
      <c r="HPG34" s="75"/>
      <c r="HPH34" s="75"/>
      <c r="HPI34" s="75"/>
      <c r="HPJ34" s="75"/>
      <c r="HPK34" s="75"/>
      <c r="HPL34" s="75"/>
      <c r="HPM34" s="75"/>
      <c r="HPN34" s="75"/>
      <c r="HPO34" s="75"/>
      <c r="HPP34" s="75"/>
      <c r="HPQ34" s="75"/>
      <c r="HPR34" s="75"/>
      <c r="HPS34" s="75"/>
      <c r="HPT34" s="75"/>
      <c r="HPU34" s="75"/>
      <c r="HPV34" s="75"/>
      <c r="HPW34" s="75"/>
      <c r="HPX34" s="75"/>
      <c r="HPY34" s="75"/>
      <c r="HPZ34" s="75"/>
      <c r="HQA34" s="75"/>
      <c r="HQB34" s="75"/>
      <c r="HQC34" s="75"/>
      <c r="HQD34" s="75"/>
      <c r="HQE34" s="75"/>
      <c r="HQF34" s="75"/>
      <c r="HQG34" s="75"/>
      <c r="HQH34" s="75"/>
      <c r="HQI34" s="75"/>
      <c r="HQJ34" s="75"/>
      <c r="HQK34" s="75"/>
      <c r="HQL34" s="75"/>
      <c r="HQM34" s="75"/>
      <c r="HQN34" s="75"/>
      <c r="HQO34" s="75"/>
      <c r="HQP34" s="75"/>
      <c r="HQQ34" s="75"/>
      <c r="HQR34" s="75"/>
      <c r="HQS34" s="75"/>
      <c r="HQT34" s="75"/>
      <c r="HQU34" s="75"/>
      <c r="HQV34" s="75"/>
      <c r="HQW34" s="75"/>
      <c r="HQX34" s="75"/>
      <c r="HQY34" s="75"/>
      <c r="HQZ34" s="75"/>
      <c r="HRA34" s="75"/>
      <c r="HRB34" s="75"/>
      <c r="HRC34" s="75"/>
      <c r="HRD34" s="75"/>
      <c r="HRE34" s="75"/>
      <c r="HRF34" s="75"/>
      <c r="HRG34" s="75"/>
      <c r="HRH34" s="75"/>
      <c r="HRI34" s="75"/>
      <c r="HRJ34" s="75"/>
      <c r="HRK34" s="75"/>
      <c r="HRL34" s="75"/>
      <c r="HRM34" s="75"/>
      <c r="HRN34" s="75"/>
      <c r="HRO34" s="75"/>
      <c r="HRP34" s="75"/>
      <c r="HRQ34" s="75"/>
      <c r="HRR34" s="75"/>
      <c r="HRS34" s="75"/>
      <c r="HRT34" s="75"/>
      <c r="HRU34" s="75"/>
      <c r="HRV34" s="75"/>
      <c r="HRW34" s="75"/>
      <c r="HRX34" s="75"/>
      <c r="HRY34" s="75"/>
      <c r="HRZ34" s="75"/>
      <c r="HSA34" s="75"/>
      <c r="HSB34" s="75"/>
      <c r="HSC34" s="75"/>
      <c r="HSD34" s="75"/>
      <c r="HSE34" s="75"/>
      <c r="HSF34" s="75"/>
      <c r="HSG34" s="75"/>
      <c r="HSH34" s="75"/>
      <c r="HSI34" s="75"/>
      <c r="HSJ34" s="75"/>
      <c r="HSK34" s="75"/>
      <c r="HSL34" s="75"/>
      <c r="HSM34" s="75"/>
      <c r="HSN34" s="75"/>
      <c r="HSO34" s="75"/>
      <c r="HSP34" s="75"/>
      <c r="HSQ34" s="75"/>
      <c r="HSR34" s="75"/>
      <c r="HSS34" s="75"/>
      <c r="HST34" s="75"/>
      <c r="HSU34" s="75"/>
      <c r="HSV34" s="75"/>
      <c r="HSW34" s="75"/>
      <c r="HSX34" s="75"/>
      <c r="HSY34" s="75"/>
      <c r="HSZ34" s="75"/>
      <c r="HTA34" s="75"/>
      <c r="HTB34" s="75"/>
      <c r="HTC34" s="75"/>
      <c r="HTD34" s="75"/>
      <c r="HTE34" s="75"/>
      <c r="HTF34" s="75"/>
      <c r="HTG34" s="75"/>
      <c r="HTH34" s="75"/>
      <c r="HTI34" s="75"/>
      <c r="HTJ34" s="75"/>
      <c r="HTK34" s="75"/>
      <c r="HTL34" s="75"/>
      <c r="HTM34" s="75"/>
      <c r="HTN34" s="75"/>
      <c r="HTO34" s="75"/>
      <c r="HTP34" s="75"/>
      <c r="HTQ34" s="75"/>
      <c r="HTR34" s="75"/>
      <c r="HTS34" s="75"/>
      <c r="HTT34" s="75"/>
      <c r="HTU34" s="75"/>
      <c r="HTV34" s="75"/>
      <c r="HTW34" s="75"/>
      <c r="HTX34" s="75"/>
      <c r="HTY34" s="75"/>
      <c r="HTZ34" s="75"/>
      <c r="HUA34" s="75"/>
      <c r="HUB34" s="75"/>
      <c r="HUC34" s="75"/>
      <c r="HUD34" s="75"/>
      <c r="HUE34" s="75"/>
      <c r="HUF34" s="75"/>
      <c r="HUG34" s="75"/>
      <c r="HUH34" s="75"/>
      <c r="HUI34" s="75"/>
      <c r="HUJ34" s="75"/>
      <c r="HUK34" s="75"/>
      <c r="HUL34" s="75"/>
      <c r="HUM34" s="75"/>
      <c r="HUN34" s="75"/>
      <c r="HUO34" s="75"/>
      <c r="HUP34" s="75"/>
      <c r="HUQ34" s="75"/>
      <c r="HUR34" s="75"/>
      <c r="HUS34" s="75"/>
      <c r="HUT34" s="75"/>
      <c r="HUU34" s="75"/>
      <c r="HUV34" s="75"/>
      <c r="HUW34" s="75"/>
      <c r="HUX34" s="75"/>
      <c r="HUY34" s="75"/>
      <c r="HUZ34" s="75"/>
      <c r="HVA34" s="75"/>
      <c r="HVB34" s="75"/>
      <c r="HVC34" s="75"/>
      <c r="HVD34" s="75"/>
      <c r="HVE34" s="75"/>
      <c r="HVF34" s="75"/>
      <c r="HVG34" s="75"/>
      <c r="HVH34" s="75"/>
      <c r="HVI34" s="75"/>
      <c r="HVJ34" s="75"/>
      <c r="HVK34" s="75"/>
      <c r="HVL34" s="75"/>
      <c r="HVM34" s="75"/>
      <c r="HVN34" s="75"/>
      <c r="HVO34" s="75"/>
      <c r="HVP34" s="75"/>
      <c r="HVQ34" s="75"/>
      <c r="HVR34" s="75"/>
      <c r="HVS34" s="75"/>
      <c r="HVT34" s="75"/>
      <c r="HVU34" s="75"/>
      <c r="HVV34" s="75"/>
      <c r="HVW34" s="75"/>
      <c r="HVX34" s="75"/>
      <c r="HVY34" s="75"/>
      <c r="HVZ34" s="75"/>
      <c r="HWA34" s="75"/>
      <c r="HWB34" s="75"/>
      <c r="HWC34" s="75"/>
      <c r="HWD34" s="75"/>
      <c r="HWE34" s="75"/>
      <c r="HWF34" s="75"/>
      <c r="HWG34" s="75"/>
      <c r="HWH34" s="75"/>
      <c r="HWI34" s="75"/>
      <c r="HWJ34" s="75"/>
      <c r="HWK34" s="75"/>
      <c r="HWL34" s="75"/>
      <c r="HWM34" s="75"/>
      <c r="HWN34" s="75"/>
      <c r="HWO34" s="75"/>
      <c r="HWP34" s="75"/>
      <c r="HWQ34" s="75"/>
      <c r="HWR34" s="75"/>
      <c r="HWS34" s="75"/>
      <c r="HWT34" s="75"/>
      <c r="HWU34" s="75"/>
      <c r="HWV34" s="75"/>
      <c r="HWW34" s="75"/>
      <c r="HWX34" s="75"/>
      <c r="HWY34" s="75"/>
      <c r="HWZ34" s="75"/>
      <c r="HXA34" s="75"/>
      <c r="HXB34" s="75"/>
      <c r="HXC34" s="75"/>
      <c r="HXD34" s="75"/>
      <c r="HXE34" s="75"/>
      <c r="HXF34" s="75"/>
      <c r="HXG34" s="75"/>
      <c r="HXH34" s="75"/>
      <c r="HXI34" s="75"/>
      <c r="HXJ34" s="75"/>
      <c r="HXK34" s="75"/>
      <c r="HXL34" s="75"/>
      <c r="HXM34" s="75"/>
      <c r="HXN34" s="75"/>
      <c r="HXO34" s="75"/>
      <c r="HXP34" s="75"/>
      <c r="HXQ34" s="75"/>
      <c r="HXR34" s="75"/>
      <c r="HXS34" s="75"/>
      <c r="HXT34" s="75"/>
      <c r="HXU34" s="75"/>
      <c r="HXV34" s="75"/>
      <c r="HXW34" s="75"/>
      <c r="HXX34" s="75"/>
      <c r="HXY34" s="75"/>
      <c r="HXZ34" s="75"/>
      <c r="HYA34" s="75"/>
      <c r="HYB34" s="75"/>
      <c r="HYC34" s="75"/>
      <c r="HYD34" s="75"/>
      <c r="HYE34" s="75"/>
      <c r="HYF34" s="75"/>
      <c r="HYG34" s="75"/>
      <c r="HYH34" s="75"/>
      <c r="HYI34" s="75"/>
      <c r="HYJ34" s="75"/>
      <c r="HYK34" s="75"/>
      <c r="HYL34" s="75"/>
      <c r="HYM34" s="75"/>
      <c r="HYN34" s="75"/>
      <c r="HYO34" s="75"/>
      <c r="HYP34" s="75"/>
      <c r="HYQ34" s="75"/>
      <c r="HYR34" s="75"/>
      <c r="HYS34" s="75"/>
      <c r="HYT34" s="75"/>
      <c r="HYU34" s="75"/>
      <c r="HYV34" s="75"/>
      <c r="HYW34" s="75"/>
      <c r="HYX34" s="75"/>
      <c r="HYY34" s="75"/>
      <c r="HYZ34" s="75"/>
      <c r="HZA34" s="75"/>
      <c r="HZB34" s="75"/>
      <c r="HZC34" s="75"/>
      <c r="HZD34" s="75"/>
      <c r="HZE34" s="75"/>
      <c r="HZF34" s="75"/>
      <c r="HZG34" s="75"/>
      <c r="HZH34" s="75"/>
      <c r="HZI34" s="75"/>
      <c r="HZJ34" s="75"/>
      <c r="HZK34" s="75"/>
      <c r="HZL34" s="75"/>
      <c r="HZM34" s="75"/>
      <c r="HZN34" s="75"/>
      <c r="HZO34" s="75"/>
      <c r="HZP34" s="75"/>
      <c r="HZQ34" s="75"/>
      <c r="HZR34" s="75"/>
      <c r="HZS34" s="75"/>
      <c r="HZT34" s="75"/>
      <c r="HZU34" s="75"/>
      <c r="HZV34" s="75"/>
      <c r="HZW34" s="75"/>
      <c r="HZX34" s="75"/>
      <c r="HZY34" s="75"/>
      <c r="HZZ34" s="75"/>
      <c r="IAA34" s="75"/>
      <c r="IAB34" s="75"/>
      <c r="IAC34" s="75"/>
      <c r="IAD34" s="75"/>
      <c r="IAE34" s="75"/>
      <c r="IAF34" s="75"/>
      <c r="IAG34" s="75"/>
      <c r="IAH34" s="75"/>
      <c r="IAI34" s="75"/>
      <c r="IAJ34" s="75"/>
      <c r="IAK34" s="75"/>
      <c r="IAL34" s="75"/>
      <c r="IAM34" s="75"/>
      <c r="IAN34" s="75"/>
      <c r="IAO34" s="75"/>
      <c r="IAP34" s="75"/>
      <c r="IAQ34" s="75"/>
      <c r="IAR34" s="75"/>
      <c r="IAS34" s="75"/>
      <c r="IAT34" s="75"/>
      <c r="IAU34" s="75"/>
      <c r="IAV34" s="75"/>
      <c r="IAW34" s="75"/>
      <c r="IAX34" s="75"/>
      <c r="IAY34" s="75"/>
      <c r="IAZ34" s="75"/>
      <c r="IBA34" s="75"/>
      <c r="IBB34" s="75"/>
      <c r="IBC34" s="75"/>
      <c r="IBD34" s="75"/>
      <c r="IBE34" s="75"/>
      <c r="IBF34" s="75"/>
      <c r="IBG34" s="75"/>
      <c r="IBH34" s="75"/>
      <c r="IBI34" s="75"/>
      <c r="IBJ34" s="75"/>
      <c r="IBK34" s="75"/>
      <c r="IBL34" s="75"/>
      <c r="IBM34" s="75"/>
      <c r="IBN34" s="75"/>
      <c r="IBO34" s="75"/>
      <c r="IBP34" s="75"/>
      <c r="IBQ34" s="75"/>
      <c r="IBR34" s="75"/>
      <c r="IBS34" s="75"/>
      <c r="IBT34" s="75"/>
      <c r="IBU34" s="75"/>
      <c r="IBV34" s="75"/>
      <c r="IBW34" s="75"/>
      <c r="IBX34" s="75"/>
      <c r="IBY34" s="75"/>
      <c r="IBZ34" s="75"/>
      <c r="ICA34" s="75"/>
      <c r="ICB34" s="75"/>
      <c r="ICC34" s="75"/>
      <c r="ICD34" s="75"/>
      <c r="ICE34" s="75"/>
      <c r="ICF34" s="75"/>
      <c r="ICG34" s="75"/>
      <c r="ICH34" s="75"/>
      <c r="ICI34" s="75"/>
      <c r="ICJ34" s="75"/>
      <c r="ICK34" s="75"/>
      <c r="ICL34" s="75"/>
      <c r="ICM34" s="75"/>
      <c r="ICN34" s="75"/>
      <c r="ICO34" s="75"/>
      <c r="ICP34" s="75"/>
      <c r="ICQ34" s="75"/>
      <c r="ICR34" s="75"/>
      <c r="ICS34" s="75"/>
      <c r="ICT34" s="75"/>
      <c r="ICU34" s="75"/>
      <c r="ICV34" s="75"/>
      <c r="ICW34" s="75"/>
      <c r="ICX34" s="75"/>
      <c r="ICY34" s="75"/>
      <c r="ICZ34" s="75"/>
      <c r="IDA34" s="75"/>
      <c r="IDB34" s="75"/>
      <c r="IDC34" s="75"/>
      <c r="IDD34" s="75"/>
      <c r="IDE34" s="75"/>
      <c r="IDF34" s="75"/>
      <c r="IDG34" s="75"/>
      <c r="IDH34" s="75"/>
      <c r="IDI34" s="75"/>
      <c r="IDJ34" s="75"/>
      <c r="IDK34" s="75"/>
      <c r="IDL34" s="75"/>
      <c r="IDM34" s="75"/>
      <c r="IDN34" s="75"/>
      <c r="IDO34" s="75"/>
      <c r="IDP34" s="75"/>
      <c r="IDQ34" s="75"/>
      <c r="IDR34" s="75"/>
      <c r="IDS34" s="75"/>
      <c r="IDT34" s="75"/>
      <c r="IDU34" s="75"/>
      <c r="IDV34" s="75"/>
      <c r="IDW34" s="75"/>
      <c r="IDX34" s="75"/>
      <c r="IDY34" s="75"/>
      <c r="IDZ34" s="75"/>
      <c r="IEA34" s="75"/>
      <c r="IEB34" s="75"/>
      <c r="IEC34" s="75"/>
      <c r="IED34" s="75"/>
      <c r="IEE34" s="75"/>
      <c r="IEF34" s="75"/>
      <c r="IEG34" s="75"/>
      <c r="IEH34" s="75"/>
      <c r="IEI34" s="75"/>
      <c r="IEJ34" s="75"/>
      <c r="IEK34" s="75"/>
      <c r="IEL34" s="75"/>
      <c r="IEM34" s="75"/>
      <c r="IEN34" s="75"/>
      <c r="IEO34" s="75"/>
      <c r="IEP34" s="75"/>
      <c r="IEQ34" s="75"/>
      <c r="IER34" s="75"/>
      <c r="IES34" s="75"/>
      <c r="IET34" s="75"/>
      <c r="IEU34" s="75"/>
      <c r="IEV34" s="75"/>
      <c r="IEW34" s="75"/>
      <c r="IEX34" s="75"/>
      <c r="IEY34" s="75"/>
      <c r="IEZ34" s="75"/>
      <c r="IFA34" s="75"/>
      <c r="IFB34" s="75"/>
      <c r="IFC34" s="75"/>
      <c r="IFD34" s="75"/>
      <c r="IFE34" s="75"/>
      <c r="IFF34" s="75"/>
      <c r="IFG34" s="75"/>
      <c r="IFH34" s="75"/>
      <c r="IFI34" s="75"/>
      <c r="IFJ34" s="75"/>
      <c r="IFK34" s="75"/>
      <c r="IFL34" s="75"/>
      <c r="IFM34" s="75"/>
      <c r="IFN34" s="75"/>
      <c r="IFO34" s="75"/>
      <c r="IFP34" s="75"/>
      <c r="IFQ34" s="75"/>
      <c r="IFR34" s="75"/>
      <c r="IFS34" s="75"/>
      <c r="IFT34" s="75"/>
      <c r="IFU34" s="75"/>
      <c r="IFV34" s="75"/>
      <c r="IFW34" s="75"/>
      <c r="IFX34" s="75"/>
      <c r="IFY34" s="75"/>
      <c r="IFZ34" s="75"/>
      <c r="IGA34" s="75"/>
      <c r="IGB34" s="75"/>
      <c r="IGC34" s="75"/>
      <c r="IGD34" s="75"/>
      <c r="IGE34" s="75"/>
      <c r="IGF34" s="75"/>
      <c r="IGG34" s="75"/>
      <c r="IGH34" s="75"/>
      <c r="IGI34" s="75"/>
      <c r="IGJ34" s="75"/>
      <c r="IGK34" s="75"/>
      <c r="IGL34" s="75"/>
      <c r="IGM34" s="75"/>
      <c r="IGN34" s="75"/>
      <c r="IGO34" s="75"/>
      <c r="IGP34" s="75"/>
      <c r="IGQ34" s="75"/>
      <c r="IGR34" s="75"/>
      <c r="IGS34" s="75"/>
      <c r="IGT34" s="75"/>
      <c r="IGU34" s="75"/>
      <c r="IGV34" s="75"/>
      <c r="IGW34" s="75"/>
      <c r="IGX34" s="75"/>
      <c r="IGY34" s="75"/>
      <c r="IGZ34" s="75"/>
      <c r="IHA34" s="75"/>
      <c r="IHB34" s="75"/>
      <c r="IHC34" s="75"/>
      <c r="IHD34" s="75"/>
      <c r="IHE34" s="75"/>
      <c r="IHF34" s="75"/>
      <c r="IHG34" s="75"/>
      <c r="IHH34" s="75"/>
      <c r="IHI34" s="75"/>
      <c r="IHJ34" s="75"/>
      <c r="IHK34" s="75"/>
      <c r="IHL34" s="75"/>
      <c r="IHM34" s="75"/>
      <c r="IHN34" s="75"/>
      <c r="IHO34" s="75"/>
      <c r="IHP34" s="75"/>
      <c r="IHQ34" s="75"/>
      <c r="IHR34" s="75"/>
      <c r="IHS34" s="75"/>
      <c r="IHT34" s="75"/>
      <c r="IHU34" s="75"/>
      <c r="IHV34" s="75"/>
      <c r="IHW34" s="75"/>
      <c r="IHX34" s="75"/>
      <c r="IHY34" s="75"/>
      <c r="IHZ34" s="75"/>
      <c r="IIA34" s="75"/>
      <c r="IIB34" s="75"/>
      <c r="IIC34" s="75"/>
      <c r="IID34" s="75"/>
      <c r="IIE34" s="75"/>
      <c r="IIF34" s="75"/>
      <c r="IIG34" s="75"/>
      <c r="IIH34" s="75"/>
      <c r="III34" s="75"/>
      <c r="IIJ34" s="75"/>
      <c r="IIK34" s="75"/>
      <c r="IIL34" s="75"/>
      <c r="IIM34" s="75"/>
      <c r="IIN34" s="75"/>
      <c r="IIO34" s="75"/>
      <c r="IIP34" s="75"/>
      <c r="IIQ34" s="75"/>
      <c r="IIR34" s="75"/>
      <c r="IIS34" s="75"/>
      <c r="IIT34" s="75"/>
      <c r="IIU34" s="75"/>
      <c r="IIV34" s="75"/>
      <c r="IIW34" s="75"/>
      <c r="IIX34" s="75"/>
      <c r="IIY34" s="75"/>
      <c r="IIZ34" s="75"/>
      <c r="IJA34" s="75"/>
      <c r="IJB34" s="75"/>
      <c r="IJC34" s="75"/>
      <c r="IJD34" s="75"/>
      <c r="IJE34" s="75"/>
      <c r="IJF34" s="75"/>
      <c r="IJG34" s="75"/>
      <c r="IJH34" s="75"/>
      <c r="IJI34" s="75"/>
      <c r="IJJ34" s="75"/>
      <c r="IJK34" s="75"/>
      <c r="IJL34" s="75"/>
      <c r="IJM34" s="75"/>
      <c r="IJN34" s="75"/>
      <c r="IJO34" s="75"/>
      <c r="IJP34" s="75"/>
      <c r="IJQ34" s="75"/>
      <c r="IJR34" s="75"/>
      <c r="IJS34" s="75"/>
      <c r="IJT34" s="75"/>
      <c r="IJU34" s="75"/>
      <c r="IJV34" s="75"/>
      <c r="IJW34" s="75"/>
      <c r="IJX34" s="75"/>
      <c r="IJY34" s="75"/>
      <c r="IJZ34" s="75"/>
      <c r="IKA34" s="75"/>
      <c r="IKB34" s="75"/>
      <c r="IKC34" s="75"/>
      <c r="IKD34" s="75"/>
      <c r="IKE34" s="75"/>
      <c r="IKF34" s="75"/>
      <c r="IKG34" s="75"/>
      <c r="IKH34" s="75"/>
      <c r="IKI34" s="75"/>
      <c r="IKJ34" s="75"/>
      <c r="IKK34" s="75"/>
      <c r="IKL34" s="75"/>
      <c r="IKM34" s="75"/>
      <c r="IKN34" s="75"/>
      <c r="IKO34" s="75"/>
      <c r="IKP34" s="75"/>
      <c r="IKQ34" s="75"/>
      <c r="IKR34" s="75"/>
      <c r="IKS34" s="75"/>
      <c r="IKT34" s="75"/>
      <c r="IKU34" s="75"/>
      <c r="IKV34" s="75"/>
      <c r="IKW34" s="75"/>
      <c r="IKX34" s="75"/>
      <c r="IKY34" s="75"/>
      <c r="IKZ34" s="75"/>
      <c r="ILA34" s="75"/>
      <c r="ILB34" s="75"/>
      <c r="ILC34" s="75"/>
      <c r="ILD34" s="75"/>
      <c r="ILE34" s="75"/>
      <c r="ILF34" s="75"/>
      <c r="ILG34" s="75"/>
      <c r="ILH34" s="75"/>
      <c r="ILI34" s="75"/>
      <c r="ILJ34" s="75"/>
      <c r="ILK34" s="75"/>
      <c r="ILL34" s="75"/>
      <c r="ILM34" s="75"/>
      <c r="ILN34" s="75"/>
      <c r="ILO34" s="75"/>
      <c r="ILP34" s="75"/>
      <c r="ILQ34" s="75"/>
      <c r="ILR34" s="75"/>
      <c r="ILS34" s="75"/>
      <c r="ILT34" s="75"/>
      <c r="ILU34" s="75"/>
      <c r="ILV34" s="75"/>
      <c r="ILW34" s="75"/>
      <c r="ILX34" s="75"/>
      <c r="ILY34" s="75"/>
      <c r="ILZ34" s="75"/>
      <c r="IMA34" s="75"/>
      <c r="IMB34" s="75"/>
      <c r="IMC34" s="75"/>
      <c r="IMD34" s="75"/>
      <c r="IME34" s="75"/>
      <c r="IMF34" s="75"/>
      <c r="IMG34" s="75"/>
      <c r="IMH34" s="75"/>
      <c r="IMI34" s="75"/>
      <c r="IMJ34" s="75"/>
      <c r="IMK34" s="75"/>
      <c r="IML34" s="75"/>
      <c r="IMM34" s="75"/>
      <c r="IMN34" s="75"/>
      <c r="IMO34" s="75"/>
      <c r="IMP34" s="75"/>
      <c r="IMQ34" s="75"/>
      <c r="IMR34" s="75"/>
      <c r="IMS34" s="75"/>
      <c r="IMT34" s="75"/>
      <c r="IMU34" s="75"/>
      <c r="IMV34" s="75"/>
      <c r="IMW34" s="75"/>
      <c r="IMX34" s="75"/>
      <c r="IMY34" s="75"/>
      <c r="IMZ34" s="75"/>
      <c r="INA34" s="75"/>
      <c r="INB34" s="75"/>
      <c r="INC34" s="75"/>
      <c r="IND34" s="75"/>
      <c r="INE34" s="75"/>
      <c r="INF34" s="75"/>
      <c r="ING34" s="75"/>
      <c r="INH34" s="75"/>
      <c r="INI34" s="75"/>
      <c r="INJ34" s="75"/>
      <c r="INK34" s="75"/>
      <c r="INL34" s="75"/>
      <c r="INM34" s="75"/>
      <c r="INN34" s="75"/>
      <c r="INO34" s="75"/>
      <c r="INP34" s="75"/>
      <c r="INQ34" s="75"/>
      <c r="INR34" s="75"/>
      <c r="INS34" s="75"/>
      <c r="INT34" s="75"/>
      <c r="INU34" s="75"/>
      <c r="INV34" s="75"/>
      <c r="INW34" s="75"/>
      <c r="INX34" s="75"/>
      <c r="INY34" s="75"/>
      <c r="INZ34" s="75"/>
      <c r="IOA34" s="75"/>
      <c r="IOB34" s="75"/>
      <c r="IOC34" s="75"/>
      <c r="IOD34" s="75"/>
      <c r="IOE34" s="75"/>
      <c r="IOF34" s="75"/>
      <c r="IOG34" s="75"/>
      <c r="IOH34" s="75"/>
      <c r="IOI34" s="75"/>
      <c r="IOJ34" s="75"/>
      <c r="IOK34" s="75"/>
      <c r="IOL34" s="75"/>
      <c r="IOM34" s="75"/>
      <c r="ION34" s="75"/>
      <c r="IOO34" s="75"/>
      <c r="IOP34" s="75"/>
      <c r="IOQ34" s="75"/>
      <c r="IOR34" s="75"/>
      <c r="IOS34" s="75"/>
      <c r="IOT34" s="75"/>
      <c r="IOU34" s="75"/>
      <c r="IOV34" s="75"/>
      <c r="IOW34" s="75"/>
      <c r="IOX34" s="75"/>
      <c r="IOY34" s="75"/>
      <c r="IOZ34" s="75"/>
      <c r="IPA34" s="75"/>
      <c r="IPB34" s="75"/>
      <c r="IPC34" s="75"/>
      <c r="IPD34" s="75"/>
      <c r="IPE34" s="75"/>
      <c r="IPF34" s="75"/>
      <c r="IPG34" s="75"/>
      <c r="IPH34" s="75"/>
      <c r="IPI34" s="75"/>
      <c r="IPJ34" s="75"/>
      <c r="IPK34" s="75"/>
      <c r="IPL34" s="75"/>
      <c r="IPM34" s="75"/>
      <c r="IPN34" s="75"/>
      <c r="IPO34" s="75"/>
      <c r="IPP34" s="75"/>
      <c r="IPQ34" s="75"/>
      <c r="IPR34" s="75"/>
      <c r="IPS34" s="75"/>
      <c r="IPT34" s="75"/>
      <c r="IPU34" s="75"/>
      <c r="IPV34" s="75"/>
      <c r="IPW34" s="75"/>
      <c r="IPX34" s="75"/>
      <c r="IPY34" s="75"/>
      <c r="IPZ34" s="75"/>
      <c r="IQA34" s="75"/>
      <c r="IQB34" s="75"/>
      <c r="IQC34" s="75"/>
      <c r="IQD34" s="75"/>
      <c r="IQE34" s="75"/>
      <c r="IQF34" s="75"/>
      <c r="IQG34" s="75"/>
      <c r="IQH34" s="75"/>
      <c r="IQI34" s="75"/>
      <c r="IQJ34" s="75"/>
      <c r="IQK34" s="75"/>
      <c r="IQL34" s="75"/>
      <c r="IQM34" s="75"/>
      <c r="IQN34" s="75"/>
      <c r="IQO34" s="75"/>
      <c r="IQP34" s="75"/>
      <c r="IQQ34" s="75"/>
      <c r="IQR34" s="75"/>
      <c r="IQS34" s="75"/>
      <c r="IQT34" s="75"/>
      <c r="IQU34" s="75"/>
      <c r="IQV34" s="75"/>
      <c r="IQW34" s="75"/>
      <c r="IQX34" s="75"/>
      <c r="IQY34" s="75"/>
      <c r="IQZ34" s="75"/>
      <c r="IRA34" s="75"/>
      <c r="IRB34" s="75"/>
      <c r="IRC34" s="75"/>
      <c r="IRD34" s="75"/>
      <c r="IRE34" s="75"/>
      <c r="IRF34" s="75"/>
      <c r="IRG34" s="75"/>
      <c r="IRH34" s="75"/>
      <c r="IRI34" s="75"/>
      <c r="IRJ34" s="75"/>
      <c r="IRK34" s="75"/>
      <c r="IRL34" s="75"/>
      <c r="IRM34" s="75"/>
      <c r="IRN34" s="75"/>
      <c r="IRO34" s="75"/>
      <c r="IRP34" s="75"/>
      <c r="IRQ34" s="75"/>
      <c r="IRR34" s="75"/>
      <c r="IRS34" s="75"/>
      <c r="IRT34" s="75"/>
      <c r="IRU34" s="75"/>
      <c r="IRV34" s="75"/>
      <c r="IRW34" s="75"/>
      <c r="IRX34" s="75"/>
      <c r="IRY34" s="75"/>
      <c r="IRZ34" s="75"/>
      <c r="ISA34" s="75"/>
      <c r="ISB34" s="75"/>
      <c r="ISC34" s="75"/>
      <c r="ISD34" s="75"/>
      <c r="ISE34" s="75"/>
      <c r="ISF34" s="75"/>
      <c r="ISG34" s="75"/>
      <c r="ISH34" s="75"/>
      <c r="ISI34" s="75"/>
      <c r="ISJ34" s="75"/>
      <c r="ISK34" s="75"/>
      <c r="ISL34" s="75"/>
      <c r="ISM34" s="75"/>
      <c r="ISN34" s="75"/>
      <c r="ISO34" s="75"/>
      <c r="ISP34" s="75"/>
      <c r="ISQ34" s="75"/>
      <c r="ISR34" s="75"/>
      <c r="ISS34" s="75"/>
      <c r="IST34" s="75"/>
      <c r="ISU34" s="75"/>
      <c r="ISV34" s="75"/>
      <c r="ISW34" s="75"/>
      <c r="ISX34" s="75"/>
      <c r="ISY34" s="75"/>
      <c r="ISZ34" s="75"/>
      <c r="ITA34" s="75"/>
      <c r="ITB34" s="75"/>
      <c r="ITC34" s="75"/>
      <c r="ITD34" s="75"/>
      <c r="ITE34" s="75"/>
      <c r="ITF34" s="75"/>
      <c r="ITG34" s="75"/>
      <c r="ITH34" s="75"/>
      <c r="ITI34" s="75"/>
      <c r="ITJ34" s="75"/>
      <c r="ITK34" s="75"/>
      <c r="ITL34" s="75"/>
      <c r="ITM34" s="75"/>
      <c r="ITN34" s="75"/>
      <c r="ITO34" s="75"/>
      <c r="ITP34" s="75"/>
      <c r="ITQ34" s="75"/>
      <c r="ITR34" s="75"/>
      <c r="ITS34" s="75"/>
      <c r="ITT34" s="75"/>
      <c r="ITU34" s="75"/>
      <c r="ITV34" s="75"/>
      <c r="ITW34" s="75"/>
      <c r="ITX34" s="75"/>
      <c r="ITY34" s="75"/>
      <c r="ITZ34" s="75"/>
      <c r="IUA34" s="75"/>
      <c r="IUB34" s="75"/>
      <c r="IUC34" s="75"/>
      <c r="IUD34" s="75"/>
      <c r="IUE34" s="75"/>
      <c r="IUF34" s="75"/>
      <c r="IUG34" s="75"/>
      <c r="IUH34" s="75"/>
      <c r="IUI34" s="75"/>
      <c r="IUJ34" s="75"/>
      <c r="IUK34" s="75"/>
      <c r="IUL34" s="75"/>
      <c r="IUM34" s="75"/>
      <c r="IUN34" s="75"/>
      <c r="IUO34" s="75"/>
      <c r="IUP34" s="75"/>
      <c r="IUQ34" s="75"/>
      <c r="IUR34" s="75"/>
      <c r="IUS34" s="75"/>
      <c r="IUT34" s="75"/>
      <c r="IUU34" s="75"/>
      <c r="IUV34" s="75"/>
      <c r="IUW34" s="75"/>
      <c r="IUX34" s="75"/>
      <c r="IUY34" s="75"/>
      <c r="IUZ34" s="75"/>
      <c r="IVA34" s="75"/>
      <c r="IVB34" s="75"/>
      <c r="IVC34" s="75"/>
      <c r="IVD34" s="75"/>
      <c r="IVE34" s="75"/>
      <c r="IVF34" s="75"/>
      <c r="IVG34" s="75"/>
      <c r="IVH34" s="75"/>
      <c r="IVI34" s="75"/>
      <c r="IVJ34" s="75"/>
      <c r="IVK34" s="75"/>
      <c r="IVL34" s="75"/>
      <c r="IVM34" s="75"/>
      <c r="IVN34" s="75"/>
      <c r="IVO34" s="75"/>
      <c r="IVP34" s="75"/>
      <c r="IVQ34" s="75"/>
      <c r="IVR34" s="75"/>
      <c r="IVS34" s="75"/>
      <c r="IVT34" s="75"/>
      <c r="IVU34" s="75"/>
      <c r="IVV34" s="75"/>
      <c r="IVW34" s="75"/>
      <c r="IVX34" s="75"/>
      <c r="IVY34" s="75"/>
      <c r="IVZ34" s="75"/>
      <c r="IWA34" s="75"/>
      <c r="IWB34" s="75"/>
      <c r="IWC34" s="75"/>
      <c r="IWD34" s="75"/>
      <c r="IWE34" s="75"/>
      <c r="IWF34" s="75"/>
      <c r="IWG34" s="75"/>
      <c r="IWH34" s="75"/>
      <c r="IWI34" s="75"/>
      <c r="IWJ34" s="75"/>
      <c r="IWK34" s="75"/>
      <c r="IWL34" s="75"/>
      <c r="IWM34" s="75"/>
      <c r="IWN34" s="75"/>
      <c r="IWO34" s="75"/>
      <c r="IWP34" s="75"/>
      <c r="IWQ34" s="75"/>
      <c r="IWR34" s="75"/>
      <c r="IWS34" s="75"/>
      <c r="IWT34" s="75"/>
      <c r="IWU34" s="75"/>
      <c r="IWV34" s="75"/>
      <c r="IWW34" s="75"/>
      <c r="IWX34" s="75"/>
      <c r="IWY34" s="75"/>
      <c r="IWZ34" s="75"/>
      <c r="IXA34" s="75"/>
      <c r="IXB34" s="75"/>
      <c r="IXC34" s="75"/>
      <c r="IXD34" s="75"/>
      <c r="IXE34" s="75"/>
      <c r="IXF34" s="75"/>
      <c r="IXG34" s="75"/>
      <c r="IXH34" s="75"/>
      <c r="IXI34" s="75"/>
      <c r="IXJ34" s="75"/>
      <c r="IXK34" s="75"/>
      <c r="IXL34" s="75"/>
      <c r="IXM34" s="75"/>
      <c r="IXN34" s="75"/>
      <c r="IXO34" s="75"/>
      <c r="IXP34" s="75"/>
      <c r="IXQ34" s="75"/>
      <c r="IXR34" s="75"/>
      <c r="IXS34" s="75"/>
      <c r="IXT34" s="75"/>
      <c r="IXU34" s="75"/>
      <c r="IXV34" s="75"/>
      <c r="IXW34" s="75"/>
      <c r="IXX34" s="75"/>
      <c r="IXY34" s="75"/>
      <c r="IXZ34" s="75"/>
      <c r="IYA34" s="75"/>
      <c r="IYB34" s="75"/>
      <c r="IYC34" s="75"/>
      <c r="IYD34" s="75"/>
      <c r="IYE34" s="75"/>
      <c r="IYF34" s="75"/>
      <c r="IYG34" s="75"/>
      <c r="IYH34" s="75"/>
      <c r="IYI34" s="75"/>
      <c r="IYJ34" s="75"/>
      <c r="IYK34" s="75"/>
      <c r="IYL34" s="75"/>
      <c r="IYM34" s="75"/>
      <c r="IYN34" s="75"/>
      <c r="IYO34" s="75"/>
      <c r="IYP34" s="75"/>
      <c r="IYQ34" s="75"/>
      <c r="IYR34" s="75"/>
      <c r="IYS34" s="75"/>
      <c r="IYT34" s="75"/>
      <c r="IYU34" s="75"/>
      <c r="IYV34" s="75"/>
      <c r="IYW34" s="75"/>
      <c r="IYX34" s="75"/>
      <c r="IYY34" s="75"/>
      <c r="IYZ34" s="75"/>
      <c r="IZA34" s="75"/>
      <c r="IZB34" s="75"/>
      <c r="IZC34" s="75"/>
      <c r="IZD34" s="75"/>
      <c r="IZE34" s="75"/>
      <c r="IZF34" s="75"/>
      <c r="IZG34" s="75"/>
      <c r="IZH34" s="75"/>
      <c r="IZI34" s="75"/>
      <c r="IZJ34" s="75"/>
      <c r="IZK34" s="75"/>
      <c r="IZL34" s="75"/>
      <c r="IZM34" s="75"/>
      <c r="IZN34" s="75"/>
      <c r="IZO34" s="75"/>
      <c r="IZP34" s="75"/>
      <c r="IZQ34" s="75"/>
      <c r="IZR34" s="75"/>
      <c r="IZS34" s="75"/>
      <c r="IZT34" s="75"/>
      <c r="IZU34" s="75"/>
      <c r="IZV34" s="75"/>
      <c r="IZW34" s="75"/>
      <c r="IZX34" s="75"/>
      <c r="IZY34" s="75"/>
      <c r="IZZ34" s="75"/>
      <c r="JAA34" s="75"/>
      <c r="JAB34" s="75"/>
      <c r="JAC34" s="75"/>
      <c r="JAD34" s="75"/>
      <c r="JAE34" s="75"/>
      <c r="JAF34" s="75"/>
      <c r="JAG34" s="75"/>
      <c r="JAH34" s="75"/>
      <c r="JAI34" s="75"/>
      <c r="JAJ34" s="75"/>
      <c r="JAK34" s="75"/>
      <c r="JAL34" s="75"/>
      <c r="JAM34" s="75"/>
      <c r="JAN34" s="75"/>
      <c r="JAO34" s="75"/>
      <c r="JAP34" s="75"/>
      <c r="JAQ34" s="75"/>
      <c r="JAR34" s="75"/>
      <c r="JAS34" s="75"/>
      <c r="JAT34" s="75"/>
      <c r="JAU34" s="75"/>
      <c r="JAV34" s="75"/>
      <c r="JAW34" s="75"/>
      <c r="JAX34" s="75"/>
      <c r="JAY34" s="75"/>
      <c r="JAZ34" s="75"/>
      <c r="JBA34" s="75"/>
      <c r="JBB34" s="75"/>
      <c r="JBC34" s="75"/>
      <c r="JBD34" s="75"/>
      <c r="JBE34" s="75"/>
      <c r="JBF34" s="75"/>
      <c r="JBG34" s="75"/>
      <c r="JBH34" s="75"/>
      <c r="JBI34" s="75"/>
      <c r="JBJ34" s="75"/>
      <c r="JBK34" s="75"/>
      <c r="JBL34" s="75"/>
      <c r="JBM34" s="75"/>
      <c r="JBN34" s="75"/>
      <c r="JBO34" s="75"/>
      <c r="JBP34" s="75"/>
      <c r="JBQ34" s="75"/>
      <c r="JBR34" s="75"/>
      <c r="JBS34" s="75"/>
      <c r="JBT34" s="75"/>
      <c r="JBU34" s="75"/>
      <c r="JBV34" s="75"/>
      <c r="JBW34" s="75"/>
      <c r="JBX34" s="75"/>
      <c r="JBY34" s="75"/>
      <c r="JBZ34" s="75"/>
      <c r="JCA34" s="75"/>
      <c r="JCB34" s="75"/>
      <c r="JCC34" s="75"/>
      <c r="JCD34" s="75"/>
      <c r="JCE34" s="75"/>
      <c r="JCF34" s="75"/>
      <c r="JCG34" s="75"/>
      <c r="JCH34" s="75"/>
      <c r="JCI34" s="75"/>
      <c r="JCJ34" s="75"/>
      <c r="JCK34" s="75"/>
      <c r="JCL34" s="75"/>
      <c r="JCM34" s="75"/>
      <c r="JCN34" s="75"/>
      <c r="JCO34" s="75"/>
      <c r="JCP34" s="75"/>
      <c r="JCQ34" s="75"/>
      <c r="JCR34" s="75"/>
      <c r="JCS34" s="75"/>
      <c r="JCT34" s="75"/>
      <c r="JCU34" s="75"/>
      <c r="JCV34" s="75"/>
      <c r="JCW34" s="75"/>
      <c r="JCX34" s="75"/>
      <c r="JCY34" s="75"/>
      <c r="JCZ34" s="75"/>
      <c r="JDA34" s="75"/>
      <c r="JDB34" s="75"/>
      <c r="JDC34" s="75"/>
      <c r="JDD34" s="75"/>
      <c r="JDE34" s="75"/>
      <c r="JDF34" s="75"/>
      <c r="JDG34" s="75"/>
      <c r="JDH34" s="75"/>
      <c r="JDI34" s="75"/>
      <c r="JDJ34" s="75"/>
      <c r="JDK34" s="75"/>
      <c r="JDL34" s="75"/>
      <c r="JDM34" s="75"/>
      <c r="JDN34" s="75"/>
      <c r="JDO34" s="75"/>
      <c r="JDP34" s="75"/>
      <c r="JDQ34" s="75"/>
      <c r="JDR34" s="75"/>
      <c r="JDS34" s="75"/>
      <c r="JDT34" s="75"/>
      <c r="JDU34" s="75"/>
      <c r="JDV34" s="75"/>
      <c r="JDW34" s="75"/>
      <c r="JDX34" s="75"/>
      <c r="JDY34" s="75"/>
      <c r="JDZ34" s="75"/>
      <c r="JEA34" s="75"/>
      <c r="JEB34" s="75"/>
      <c r="JEC34" s="75"/>
      <c r="JED34" s="75"/>
      <c r="JEE34" s="75"/>
      <c r="JEF34" s="75"/>
      <c r="JEG34" s="75"/>
      <c r="JEH34" s="75"/>
      <c r="JEI34" s="75"/>
      <c r="JEJ34" s="75"/>
      <c r="JEK34" s="75"/>
      <c r="JEL34" s="75"/>
      <c r="JEM34" s="75"/>
      <c r="JEN34" s="75"/>
      <c r="JEO34" s="75"/>
      <c r="JEP34" s="75"/>
      <c r="JEQ34" s="75"/>
      <c r="JER34" s="75"/>
      <c r="JES34" s="75"/>
      <c r="JET34" s="75"/>
      <c r="JEU34" s="75"/>
      <c r="JEV34" s="75"/>
      <c r="JEW34" s="75"/>
      <c r="JEX34" s="75"/>
      <c r="JEY34" s="75"/>
      <c r="JEZ34" s="75"/>
      <c r="JFA34" s="75"/>
      <c r="JFB34" s="75"/>
      <c r="JFC34" s="75"/>
      <c r="JFD34" s="75"/>
      <c r="JFE34" s="75"/>
      <c r="JFF34" s="75"/>
      <c r="JFG34" s="75"/>
      <c r="JFH34" s="75"/>
      <c r="JFI34" s="75"/>
      <c r="JFJ34" s="75"/>
      <c r="JFK34" s="75"/>
      <c r="JFL34" s="75"/>
      <c r="JFM34" s="75"/>
      <c r="JFN34" s="75"/>
      <c r="JFO34" s="75"/>
      <c r="JFP34" s="75"/>
      <c r="JFQ34" s="75"/>
      <c r="JFR34" s="75"/>
      <c r="JFS34" s="75"/>
      <c r="JFT34" s="75"/>
      <c r="JFU34" s="75"/>
      <c r="JFV34" s="75"/>
      <c r="JFW34" s="75"/>
      <c r="JFX34" s="75"/>
      <c r="JFY34" s="75"/>
      <c r="JFZ34" s="75"/>
      <c r="JGA34" s="75"/>
      <c r="JGB34" s="75"/>
      <c r="JGC34" s="75"/>
      <c r="JGD34" s="75"/>
      <c r="JGE34" s="75"/>
      <c r="JGF34" s="75"/>
      <c r="JGG34" s="75"/>
      <c r="JGH34" s="75"/>
      <c r="JGI34" s="75"/>
      <c r="JGJ34" s="75"/>
      <c r="JGK34" s="75"/>
      <c r="JGL34" s="75"/>
      <c r="JGM34" s="75"/>
      <c r="JGN34" s="75"/>
      <c r="JGO34" s="75"/>
      <c r="JGP34" s="75"/>
      <c r="JGQ34" s="75"/>
      <c r="JGR34" s="75"/>
      <c r="JGS34" s="75"/>
      <c r="JGT34" s="75"/>
      <c r="JGU34" s="75"/>
      <c r="JGV34" s="75"/>
      <c r="JGW34" s="75"/>
      <c r="JGX34" s="75"/>
      <c r="JGY34" s="75"/>
      <c r="JGZ34" s="75"/>
      <c r="JHA34" s="75"/>
      <c r="JHB34" s="75"/>
      <c r="JHC34" s="75"/>
      <c r="JHD34" s="75"/>
      <c r="JHE34" s="75"/>
      <c r="JHF34" s="75"/>
      <c r="JHG34" s="75"/>
      <c r="JHH34" s="75"/>
      <c r="JHI34" s="75"/>
      <c r="JHJ34" s="75"/>
      <c r="JHK34" s="75"/>
      <c r="JHL34" s="75"/>
      <c r="JHM34" s="75"/>
      <c r="JHN34" s="75"/>
      <c r="JHO34" s="75"/>
      <c r="JHP34" s="75"/>
      <c r="JHQ34" s="75"/>
      <c r="JHR34" s="75"/>
      <c r="JHS34" s="75"/>
      <c r="JHT34" s="75"/>
      <c r="JHU34" s="75"/>
      <c r="JHV34" s="75"/>
      <c r="JHW34" s="75"/>
      <c r="JHX34" s="75"/>
      <c r="JHY34" s="75"/>
      <c r="JHZ34" s="75"/>
      <c r="JIA34" s="75"/>
      <c r="JIB34" s="75"/>
      <c r="JIC34" s="75"/>
      <c r="JID34" s="75"/>
      <c r="JIE34" s="75"/>
      <c r="JIF34" s="75"/>
      <c r="JIG34" s="75"/>
      <c r="JIH34" s="75"/>
      <c r="JII34" s="75"/>
      <c r="JIJ34" s="75"/>
      <c r="JIK34" s="75"/>
      <c r="JIL34" s="75"/>
      <c r="JIM34" s="75"/>
      <c r="JIN34" s="75"/>
      <c r="JIO34" s="75"/>
      <c r="JIP34" s="75"/>
      <c r="JIQ34" s="75"/>
      <c r="JIR34" s="75"/>
      <c r="JIS34" s="75"/>
      <c r="JIT34" s="75"/>
      <c r="JIU34" s="75"/>
      <c r="JIV34" s="75"/>
      <c r="JIW34" s="75"/>
      <c r="JIX34" s="75"/>
      <c r="JIY34" s="75"/>
      <c r="JIZ34" s="75"/>
      <c r="JJA34" s="75"/>
      <c r="JJB34" s="75"/>
      <c r="JJC34" s="75"/>
      <c r="JJD34" s="75"/>
      <c r="JJE34" s="75"/>
      <c r="JJF34" s="75"/>
      <c r="JJG34" s="75"/>
      <c r="JJH34" s="75"/>
      <c r="JJI34" s="75"/>
      <c r="JJJ34" s="75"/>
      <c r="JJK34" s="75"/>
      <c r="JJL34" s="75"/>
      <c r="JJM34" s="75"/>
      <c r="JJN34" s="75"/>
      <c r="JJO34" s="75"/>
      <c r="JJP34" s="75"/>
      <c r="JJQ34" s="75"/>
      <c r="JJR34" s="75"/>
      <c r="JJS34" s="75"/>
      <c r="JJT34" s="75"/>
      <c r="JJU34" s="75"/>
      <c r="JJV34" s="75"/>
      <c r="JJW34" s="75"/>
      <c r="JJX34" s="75"/>
      <c r="JJY34" s="75"/>
      <c r="JJZ34" s="75"/>
      <c r="JKA34" s="75"/>
      <c r="JKB34" s="75"/>
      <c r="JKC34" s="75"/>
      <c r="JKD34" s="75"/>
      <c r="JKE34" s="75"/>
      <c r="JKF34" s="75"/>
      <c r="JKG34" s="75"/>
      <c r="JKH34" s="75"/>
      <c r="JKI34" s="75"/>
      <c r="JKJ34" s="75"/>
      <c r="JKK34" s="75"/>
      <c r="JKL34" s="75"/>
      <c r="JKM34" s="75"/>
      <c r="JKN34" s="75"/>
      <c r="JKO34" s="75"/>
      <c r="JKP34" s="75"/>
      <c r="JKQ34" s="75"/>
      <c r="JKR34" s="75"/>
      <c r="JKS34" s="75"/>
      <c r="JKT34" s="75"/>
      <c r="JKU34" s="75"/>
      <c r="JKV34" s="75"/>
      <c r="JKW34" s="75"/>
      <c r="JKX34" s="75"/>
      <c r="JKY34" s="75"/>
      <c r="JKZ34" s="75"/>
      <c r="JLA34" s="75"/>
      <c r="JLB34" s="75"/>
      <c r="JLC34" s="75"/>
      <c r="JLD34" s="75"/>
      <c r="JLE34" s="75"/>
      <c r="JLF34" s="75"/>
      <c r="JLG34" s="75"/>
      <c r="JLH34" s="75"/>
      <c r="JLI34" s="75"/>
      <c r="JLJ34" s="75"/>
      <c r="JLK34" s="75"/>
      <c r="JLL34" s="75"/>
      <c r="JLM34" s="75"/>
      <c r="JLN34" s="75"/>
      <c r="JLO34" s="75"/>
      <c r="JLP34" s="75"/>
      <c r="JLQ34" s="75"/>
      <c r="JLR34" s="75"/>
      <c r="JLS34" s="75"/>
      <c r="JLT34" s="75"/>
      <c r="JLU34" s="75"/>
      <c r="JLV34" s="75"/>
      <c r="JLW34" s="75"/>
      <c r="JLX34" s="75"/>
      <c r="JLY34" s="75"/>
      <c r="JLZ34" s="75"/>
      <c r="JMA34" s="75"/>
      <c r="JMB34" s="75"/>
      <c r="JMC34" s="75"/>
      <c r="JMD34" s="75"/>
      <c r="JME34" s="75"/>
      <c r="JMF34" s="75"/>
      <c r="JMG34" s="75"/>
      <c r="JMH34" s="75"/>
      <c r="JMI34" s="75"/>
      <c r="JMJ34" s="75"/>
      <c r="JMK34" s="75"/>
      <c r="JML34" s="75"/>
      <c r="JMM34" s="75"/>
      <c r="JMN34" s="75"/>
      <c r="JMO34" s="75"/>
      <c r="JMP34" s="75"/>
      <c r="JMQ34" s="75"/>
      <c r="JMR34" s="75"/>
      <c r="JMS34" s="75"/>
      <c r="JMT34" s="75"/>
      <c r="JMU34" s="75"/>
      <c r="JMV34" s="75"/>
      <c r="JMW34" s="75"/>
      <c r="JMX34" s="75"/>
      <c r="JMY34" s="75"/>
      <c r="JMZ34" s="75"/>
      <c r="JNA34" s="75"/>
      <c r="JNB34" s="75"/>
      <c r="JNC34" s="75"/>
      <c r="JND34" s="75"/>
      <c r="JNE34" s="75"/>
      <c r="JNF34" s="75"/>
      <c r="JNG34" s="75"/>
      <c r="JNH34" s="75"/>
      <c r="JNI34" s="75"/>
      <c r="JNJ34" s="75"/>
      <c r="JNK34" s="75"/>
      <c r="JNL34" s="75"/>
      <c r="JNM34" s="75"/>
      <c r="JNN34" s="75"/>
      <c r="JNO34" s="75"/>
      <c r="JNP34" s="75"/>
      <c r="JNQ34" s="75"/>
      <c r="JNR34" s="75"/>
      <c r="JNS34" s="75"/>
      <c r="JNT34" s="75"/>
      <c r="JNU34" s="75"/>
      <c r="JNV34" s="75"/>
      <c r="JNW34" s="75"/>
      <c r="JNX34" s="75"/>
      <c r="JNY34" s="75"/>
      <c r="JNZ34" s="75"/>
      <c r="JOA34" s="75"/>
      <c r="JOB34" s="75"/>
      <c r="JOC34" s="75"/>
      <c r="JOD34" s="75"/>
      <c r="JOE34" s="75"/>
      <c r="JOF34" s="75"/>
      <c r="JOG34" s="75"/>
      <c r="JOH34" s="75"/>
      <c r="JOI34" s="75"/>
      <c r="JOJ34" s="75"/>
      <c r="JOK34" s="75"/>
      <c r="JOL34" s="75"/>
      <c r="JOM34" s="75"/>
      <c r="JON34" s="75"/>
      <c r="JOO34" s="75"/>
      <c r="JOP34" s="75"/>
      <c r="JOQ34" s="75"/>
      <c r="JOR34" s="75"/>
      <c r="JOS34" s="75"/>
      <c r="JOT34" s="75"/>
      <c r="JOU34" s="75"/>
      <c r="JOV34" s="75"/>
      <c r="JOW34" s="75"/>
      <c r="JOX34" s="75"/>
      <c r="JOY34" s="75"/>
      <c r="JOZ34" s="75"/>
      <c r="JPA34" s="75"/>
      <c r="JPB34" s="75"/>
      <c r="JPC34" s="75"/>
      <c r="JPD34" s="75"/>
      <c r="JPE34" s="75"/>
      <c r="JPF34" s="75"/>
      <c r="JPG34" s="75"/>
      <c r="JPH34" s="75"/>
      <c r="JPI34" s="75"/>
      <c r="JPJ34" s="75"/>
      <c r="JPK34" s="75"/>
      <c r="JPL34" s="75"/>
      <c r="JPM34" s="75"/>
      <c r="JPN34" s="75"/>
      <c r="JPO34" s="75"/>
      <c r="JPP34" s="75"/>
      <c r="JPQ34" s="75"/>
      <c r="JPR34" s="75"/>
      <c r="JPS34" s="75"/>
      <c r="JPT34" s="75"/>
      <c r="JPU34" s="75"/>
      <c r="JPV34" s="75"/>
      <c r="JPW34" s="75"/>
      <c r="JPX34" s="75"/>
      <c r="JPY34" s="75"/>
      <c r="JPZ34" s="75"/>
      <c r="JQA34" s="75"/>
      <c r="JQB34" s="75"/>
      <c r="JQC34" s="75"/>
      <c r="JQD34" s="75"/>
      <c r="JQE34" s="75"/>
      <c r="JQF34" s="75"/>
      <c r="JQG34" s="75"/>
      <c r="JQH34" s="75"/>
      <c r="JQI34" s="75"/>
      <c r="JQJ34" s="75"/>
      <c r="JQK34" s="75"/>
      <c r="JQL34" s="75"/>
      <c r="JQM34" s="75"/>
      <c r="JQN34" s="75"/>
      <c r="JQO34" s="75"/>
      <c r="JQP34" s="75"/>
      <c r="JQQ34" s="75"/>
      <c r="JQR34" s="75"/>
      <c r="JQS34" s="75"/>
      <c r="JQT34" s="75"/>
      <c r="JQU34" s="75"/>
      <c r="JQV34" s="75"/>
      <c r="JQW34" s="75"/>
      <c r="JQX34" s="75"/>
      <c r="JQY34" s="75"/>
      <c r="JQZ34" s="75"/>
      <c r="JRA34" s="75"/>
      <c r="JRB34" s="75"/>
      <c r="JRC34" s="75"/>
      <c r="JRD34" s="75"/>
      <c r="JRE34" s="75"/>
      <c r="JRF34" s="75"/>
      <c r="JRG34" s="75"/>
      <c r="JRH34" s="75"/>
      <c r="JRI34" s="75"/>
      <c r="JRJ34" s="75"/>
      <c r="JRK34" s="75"/>
      <c r="JRL34" s="75"/>
      <c r="JRM34" s="75"/>
      <c r="JRN34" s="75"/>
      <c r="JRO34" s="75"/>
      <c r="JRP34" s="75"/>
      <c r="JRQ34" s="75"/>
      <c r="JRR34" s="75"/>
      <c r="JRS34" s="75"/>
      <c r="JRT34" s="75"/>
      <c r="JRU34" s="75"/>
      <c r="JRV34" s="75"/>
      <c r="JRW34" s="75"/>
      <c r="JRX34" s="75"/>
      <c r="JRY34" s="75"/>
      <c r="JRZ34" s="75"/>
      <c r="JSA34" s="75"/>
      <c r="JSB34" s="75"/>
      <c r="JSC34" s="75"/>
      <c r="JSD34" s="75"/>
      <c r="JSE34" s="75"/>
      <c r="JSF34" s="75"/>
      <c r="JSG34" s="75"/>
      <c r="JSH34" s="75"/>
      <c r="JSI34" s="75"/>
      <c r="JSJ34" s="75"/>
      <c r="JSK34" s="75"/>
      <c r="JSL34" s="75"/>
      <c r="JSM34" s="75"/>
      <c r="JSN34" s="75"/>
      <c r="JSO34" s="75"/>
      <c r="JSP34" s="75"/>
      <c r="JSQ34" s="75"/>
      <c r="JSR34" s="75"/>
      <c r="JSS34" s="75"/>
      <c r="JST34" s="75"/>
      <c r="JSU34" s="75"/>
      <c r="JSV34" s="75"/>
      <c r="JSW34" s="75"/>
      <c r="JSX34" s="75"/>
      <c r="JSY34" s="75"/>
      <c r="JSZ34" s="75"/>
      <c r="JTA34" s="75"/>
      <c r="JTB34" s="75"/>
      <c r="JTC34" s="75"/>
      <c r="JTD34" s="75"/>
      <c r="JTE34" s="75"/>
      <c r="JTF34" s="75"/>
      <c r="JTG34" s="75"/>
      <c r="JTH34" s="75"/>
      <c r="JTI34" s="75"/>
      <c r="JTJ34" s="75"/>
      <c r="JTK34" s="75"/>
      <c r="JTL34" s="75"/>
      <c r="JTM34" s="75"/>
      <c r="JTN34" s="75"/>
      <c r="JTO34" s="75"/>
      <c r="JTP34" s="75"/>
      <c r="JTQ34" s="75"/>
      <c r="JTR34" s="75"/>
      <c r="JTS34" s="75"/>
      <c r="JTT34" s="75"/>
      <c r="JTU34" s="75"/>
      <c r="JTV34" s="75"/>
      <c r="JTW34" s="75"/>
      <c r="JTX34" s="75"/>
      <c r="JTY34" s="75"/>
      <c r="JTZ34" s="75"/>
      <c r="JUA34" s="75"/>
      <c r="JUB34" s="75"/>
      <c r="JUC34" s="75"/>
      <c r="JUD34" s="75"/>
      <c r="JUE34" s="75"/>
      <c r="JUF34" s="75"/>
      <c r="JUG34" s="75"/>
      <c r="JUH34" s="75"/>
      <c r="JUI34" s="75"/>
      <c r="JUJ34" s="75"/>
      <c r="JUK34" s="75"/>
      <c r="JUL34" s="75"/>
      <c r="JUM34" s="75"/>
      <c r="JUN34" s="75"/>
      <c r="JUO34" s="75"/>
      <c r="JUP34" s="75"/>
      <c r="JUQ34" s="75"/>
      <c r="JUR34" s="75"/>
      <c r="JUS34" s="75"/>
      <c r="JUT34" s="75"/>
      <c r="JUU34" s="75"/>
      <c r="JUV34" s="75"/>
      <c r="JUW34" s="75"/>
      <c r="JUX34" s="75"/>
      <c r="JUY34" s="75"/>
      <c r="JUZ34" s="75"/>
      <c r="JVA34" s="75"/>
      <c r="JVB34" s="75"/>
      <c r="JVC34" s="75"/>
      <c r="JVD34" s="75"/>
      <c r="JVE34" s="75"/>
      <c r="JVF34" s="75"/>
      <c r="JVG34" s="75"/>
      <c r="JVH34" s="75"/>
      <c r="JVI34" s="75"/>
      <c r="JVJ34" s="75"/>
      <c r="JVK34" s="75"/>
      <c r="JVL34" s="75"/>
      <c r="JVM34" s="75"/>
      <c r="JVN34" s="75"/>
      <c r="JVO34" s="75"/>
      <c r="JVP34" s="75"/>
      <c r="JVQ34" s="75"/>
      <c r="JVR34" s="75"/>
      <c r="JVS34" s="75"/>
      <c r="JVT34" s="75"/>
      <c r="JVU34" s="75"/>
      <c r="JVV34" s="75"/>
      <c r="JVW34" s="75"/>
      <c r="JVX34" s="75"/>
      <c r="JVY34" s="75"/>
      <c r="JVZ34" s="75"/>
      <c r="JWA34" s="75"/>
      <c r="JWB34" s="75"/>
      <c r="JWC34" s="75"/>
      <c r="JWD34" s="75"/>
      <c r="JWE34" s="75"/>
      <c r="JWF34" s="75"/>
      <c r="JWG34" s="75"/>
      <c r="JWH34" s="75"/>
      <c r="JWI34" s="75"/>
      <c r="JWJ34" s="75"/>
      <c r="JWK34" s="75"/>
      <c r="JWL34" s="75"/>
      <c r="JWM34" s="75"/>
      <c r="JWN34" s="75"/>
      <c r="JWO34" s="75"/>
      <c r="JWP34" s="75"/>
      <c r="JWQ34" s="75"/>
      <c r="JWR34" s="75"/>
      <c r="JWS34" s="75"/>
      <c r="JWT34" s="75"/>
      <c r="JWU34" s="75"/>
      <c r="JWV34" s="75"/>
      <c r="JWW34" s="75"/>
      <c r="JWX34" s="75"/>
      <c r="JWY34" s="75"/>
      <c r="JWZ34" s="75"/>
      <c r="JXA34" s="75"/>
      <c r="JXB34" s="75"/>
      <c r="JXC34" s="75"/>
      <c r="JXD34" s="75"/>
      <c r="JXE34" s="75"/>
      <c r="JXF34" s="75"/>
      <c r="JXG34" s="75"/>
      <c r="JXH34" s="75"/>
      <c r="JXI34" s="75"/>
      <c r="JXJ34" s="75"/>
      <c r="JXK34" s="75"/>
      <c r="JXL34" s="75"/>
      <c r="JXM34" s="75"/>
      <c r="JXN34" s="75"/>
      <c r="JXO34" s="75"/>
      <c r="JXP34" s="75"/>
      <c r="JXQ34" s="75"/>
      <c r="JXR34" s="75"/>
      <c r="JXS34" s="75"/>
      <c r="JXT34" s="75"/>
      <c r="JXU34" s="75"/>
      <c r="JXV34" s="75"/>
      <c r="JXW34" s="75"/>
      <c r="JXX34" s="75"/>
      <c r="JXY34" s="75"/>
      <c r="JXZ34" s="75"/>
      <c r="JYA34" s="75"/>
      <c r="JYB34" s="75"/>
      <c r="JYC34" s="75"/>
      <c r="JYD34" s="75"/>
      <c r="JYE34" s="75"/>
      <c r="JYF34" s="75"/>
      <c r="JYG34" s="75"/>
      <c r="JYH34" s="75"/>
      <c r="JYI34" s="75"/>
      <c r="JYJ34" s="75"/>
      <c r="JYK34" s="75"/>
      <c r="JYL34" s="75"/>
      <c r="JYM34" s="75"/>
      <c r="JYN34" s="75"/>
      <c r="JYO34" s="75"/>
      <c r="JYP34" s="75"/>
      <c r="JYQ34" s="75"/>
      <c r="JYR34" s="75"/>
      <c r="JYS34" s="75"/>
      <c r="JYT34" s="75"/>
      <c r="JYU34" s="75"/>
      <c r="JYV34" s="75"/>
      <c r="JYW34" s="75"/>
      <c r="JYX34" s="75"/>
      <c r="JYY34" s="75"/>
      <c r="JYZ34" s="75"/>
      <c r="JZA34" s="75"/>
      <c r="JZB34" s="75"/>
      <c r="JZC34" s="75"/>
      <c r="JZD34" s="75"/>
      <c r="JZE34" s="75"/>
      <c r="JZF34" s="75"/>
      <c r="JZG34" s="75"/>
      <c r="JZH34" s="75"/>
      <c r="JZI34" s="75"/>
      <c r="JZJ34" s="75"/>
      <c r="JZK34" s="75"/>
      <c r="JZL34" s="75"/>
      <c r="JZM34" s="75"/>
      <c r="JZN34" s="75"/>
      <c r="JZO34" s="75"/>
      <c r="JZP34" s="75"/>
      <c r="JZQ34" s="75"/>
      <c r="JZR34" s="75"/>
      <c r="JZS34" s="75"/>
      <c r="JZT34" s="75"/>
      <c r="JZU34" s="75"/>
      <c r="JZV34" s="75"/>
      <c r="JZW34" s="75"/>
      <c r="JZX34" s="75"/>
      <c r="JZY34" s="75"/>
      <c r="JZZ34" s="75"/>
      <c r="KAA34" s="75"/>
      <c r="KAB34" s="75"/>
      <c r="KAC34" s="75"/>
      <c r="KAD34" s="75"/>
      <c r="KAE34" s="75"/>
      <c r="KAF34" s="75"/>
      <c r="KAG34" s="75"/>
      <c r="KAH34" s="75"/>
      <c r="KAI34" s="75"/>
      <c r="KAJ34" s="75"/>
      <c r="KAK34" s="75"/>
      <c r="KAL34" s="75"/>
      <c r="KAM34" s="75"/>
      <c r="KAN34" s="75"/>
      <c r="KAO34" s="75"/>
      <c r="KAP34" s="75"/>
      <c r="KAQ34" s="75"/>
      <c r="KAR34" s="75"/>
      <c r="KAS34" s="75"/>
      <c r="KAT34" s="75"/>
      <c r="KAU34" s="75"/>
      <c r="KAV34" s="75"/>
      <c r="KAW34" s="75"/>
      <c r="KAX34" s="75"/>
      <c r="KAY34" s="75"/>
      <c r="KAZ34" s="75"/>
      <c r="KBA34" s="75"/>
      <c r="KBB34" s="75"/>
      <c r="KBC34" s="75"/>
      <c r="KBD34" s="75"/>
      <c r="KBE34" s="75"/>
      <c r="KBF34" s="75"/>
      <c r="KBG34" s="75"/>
      <c r="KBH34" s="75"/>
      <c r="KBI34" s="75"/>
      <c r="KBJ34" s="75"/>
      <c r="KBK34" s="75"/>
      <c r="KBL34" s="75"/>
      <c r="KBM34" s="75"/>
      <c r="KBN34" s="75"/>
      <c r="KBO34" s="75"/>
      <c r="KBP34" s="75"/>
      <c r="KBQ34" s="75"/>
      <c r="KBR34" s="75"/>
      <c r="KBS34" s="75"/>
      <c r="KBT34" s="75"/>
      <c r="KBU34" s="75"/>
      <c r="KBV34" s="75"/>
      <c r="KBW34" s="75"/>
      <c r="KBX34" s="75"/>
      <c r="KBY34" s="75"/>
      <c r="KBZ34" s="75"/>
      <c r="KCA34" s="75"/>
      <c r="KCB34" s="75"/>
      <c r="KCC34" s="75"/>
      <c r="KCD34" s="75"/>
      <c r="KCE34" s="75"/>
      <c r="KCF34" s="75"/>
      <c r="KCG34" s="75"/>
      <c r="KCH34" s="75"/>
      <c r="KCI34" s="75"/>
      <c r="KCJ34" s="75"/>
      <c r="KCK34" s="75"/>
      <c r="KCL34" s="75"/>
      <c r="KCM34" s="75"/>
      <c r="KCN34" s="75"/>
      <c r="KCO34" s="75"/>
      <c r="KCP34" s="75"/>
      <c r="KCQ34" s="75"/>
      <c r="KCR34" s="75"/>
      <c r="KCS34" s="75"/>
      <c r="KCT34" s="75"/>
      <c r="KCU34" s="75"/>
      <c r="KCV34" s="75"/>
      <c r="KCW34" s="75"/>
      <c r="KCX34" s="75"/>
      <c r="KCY34" s="75"/>
      <c r="KCZ34" s="75"/>
      <c r="KDA34" s="75"/>
      <c r="KDB34" s="75"/>
      <c r="KDC34" s="75"/>
      <c r="KDD34" s="75"/>
      <c r="KDE34" s="75"/>
      <c r="KDF34" s="75"/>
      <c r="KDG34" s="75"/>
      <c r="KDH34" s="75"/>
      <c r="KDI34" s="75"/>
      <c r="KDJ34" s="75"/>
      <c r="KDK34" s="75"/>
      <c r="KDL34" s="75"/>
      <c r="KDM34" s="75"/>
      <c r="KDN34" s="75"/>
      <c r="KDO34" s="75"/>
      <c r="KDP34" s="75"/>
      <c r="KDQ34" s="75"/>
      <c r="KDR34" s="75"/>
      <c r="KDS34" s="75"/>
      <c r="KDT34" s="75"/>
      <c r="KDU34" s="75"/>
      <c r="KDV34" s="75"/>
      <c r="KDW34" s="75"/>
      <c r="KDX34" s="75"/>
      <c r="KDY34" s="75"/>
      <c r="KDZ34" s="75"/>
      <c r="KEA34" s="75"/>
      <c r="KEB34" s="75"/>
      <c r="KEC34" s="75"/>
      <c r="KED34" s="75"/>
      <c r="KEE34" s="75"/>
      <c r="KEF34" s="75"/>
      <c r="KEG34" s="75"/>
      <c r="KEH34" s="75"/>
      <c r="KEI34" s="75"/>
      <c r="KEJ34" s="75"/>
      <c r="KEK34" s="75"/>
      <c r="KEL34" s="75"/>
      <c r="KEM34" s="75"/>
      <c r="KEN34" s="75"/>
      <c r="KEO34" s="75"/>
      <c r="KEP34" s="75"/>
      <c r="KEQ34" s="75"/>
      <c r="KER34" s="75"/>
      <c r="KES34" s="75"/>
      <c r="KET34" s="75"/>
      <c r="KEU34" s="75"/>
      <c r="KEV34" s="75"/>
      <c r="KEW34" s="75"/>
      <c r="KEX34" s="75"/>
      <c r="KEY34" s="75"/>
      <c r="KEZ34" s="75"/>
      <c r="KFA34" s="75"/>
      <c r="KFB34" s="75"/>
      <c r="KFC34" s="75"/>
      <c r="KFD34" s="75"/>
      <c r="KFE34" s="75"/>
      <c r="KFF34" s="75"/>
      <c r="KFG34" s="75"/>
      <c r="KFH34" s="75"/>
      <c r="KFI34" s="75"/>
      <c r="KFJ34" s="75"/>
      <c r="KFK34" s="75"/>
      <c r="KFL34" s="75"/>
      <c r="KFM34" s="75"/>
      <c r="KFN34" s="75"/>
      <c r="KFO34" s="75"/>
      <c r="KFP34" s="75"/>
      <c r="KFQ34" s="75"/>
      <c r="KFR34" s="75"/>
      <c r="KFS34" s="75"/>
      <c r="KFT34" s="75"/>
      <c r="KFU34" s="75"/>
      <c r="KFV34" s="75"/>
      <c r="KFW34" s="75"/>
      <c r="KFX34" s="75"/>
      <c r="KFY34" s="75"/>
      <c r="KFZ34" s="75"/>
      <c r="KGA34" s="75"/>
      <c r="KGB34" s="75"/>
      <c r="KGC34" s="75"/>
      <c r="KGD34" s="75"/>
      <c r="KGE34" s="75"/>
      <c r="KGF34" s="75"/>
      <c r="KGG34" s="75"/>
      <c r="KGH34" s="75"/>
      <c r="KGI34" s="75"/>
      <c r="KGJ34" s="75"/>
      <c r="KGK34" s="75"/>
      <c r="KGL34" s="75"/>
      <c r="KGM34" s="75"/>
      <c r="KGN34" s="75"/>
      <c r="KGO34" s="75"/>
      <c r="KGP34" s="75"/>
      <c r="KGQ34" s="75"/>
      <c r="KGR34" s="75"/>
      <c r="KGS34" s="75"/>
      <c r="KGT34" s="75"/>
      <c r="KGU34" s="75"/>
      <c r="KGV34" s="75"/>
      <c r="KGW34" s="75"/>
      <c r="KGX34" s="75"/>
      <c r="KGY34" s="75"/>
      <c r="KGZ34" s="75"/>
      <c r="KHA34" s="75"/>
      <c r="KHB34" s="75"/>
      <c r="KHC34" s="75"/>
      <c r="KHD34" s="75"/>
      <c r="KHE34" s="75"/>
      <c r="KHF34" s="75"/>
      <c r="KHG34" s="75"/>
      <c r="KHH34" s="75"/>
      <c r="KHI34" s="75"/>
      <c r="KHJ34" s="75"/>
      <c r="KHK34" s="75"/>
      <c r="KHL34" s="75"/>
      <c r="KHM34" s="75"/>
      <c r="KHN34" s="75"/>
      <c r="KHO34" s="75"/>
      <c r="KHP34" s="75"/>
      <c r="KHQ34" s="75"/>
      <c r="KHR34" s="75"/>
      <c r="KHS34" s="75"/>
      <c r="KHT34" s="75"/>
      <c r="KHU34" s="75"/>
      <c r="KHV34" s="75"/>
      <c r="KHW34" s="75"/>
      <c r="KHX34" s="75"/>
      <c r="KHY34" s="75"/>
      <c r="KHZ34" s="75"/>
      <c r="KIA34" s="75"/>
      <c r="KIB34" s="75"/>
      <c r="KIC34" s="75"/>
      <c r="KID34" s="75"/>
      <c r="KIE34" s="75"/>
      <c r="KIF34" s="75"/>
      <c r="KIG34" s="75"/>
      <c r="KIH34" s="75"/>
      <c r="KII34" s="75"/>
      <c r="KIJ34" s="75"/>
      <c r="KIK34" s="75"/>
      <c r="KIL34" s="75"/>
      <c r="KIM34" s="75"/>
      <c r="KIN34" s="75"/>
      <c r="KIO34" s="75"/>
      <c r="KIP34" s="75"/>
      <c r="KIQ34" s="75"/>
      <c r="KIR34" s="75"/>
      <c r="KIS34" s="75"/>
      <c r="KIT34" s="75"/>
      <c r="KIU34" s="75"/>
      <c r="KIV34" s="75"/>
      <c r="KIW34" s="75"/>
      <c r="KIX34" s="75"/>
      <c r="KIY34" s="75"/>
      <c r="KIZ34" s="75"/>
      <c r="KJA34" s="75"/>
      <c r="KJB34" s="75"/>
      <c r="KJC34" s="75"/>
      <c r="KJD34" s="75"/>
      <c r="KJE34" s="75"/>
      <c r="KJF34" s="75"/>
      <c r="KJG34" s="75"/>
      <c r="KJH34" s="75"/>
      <c r="KJI34" s="75"/>
      <c r="KJJ34" s="75"/>
      <c r="KJK34" s="75"/>
      <c r="KJL34" s="75"/>
      <c r="KJM34" s="75"/>
      <c r="KJN34" s="75"/>
      <c r="KJO34" s="75"/>
      <c r="KJP34" s="75"/>
      <c r="KJQ34" s="75"/>
      <c r="KJR34" s="75"/>
      <c r="KJS34" s="75"/>
      <c r="KJT34" s="75"/>
      <c r="KJU34" s="75"/>
      <c r="KJV34" s="75"/>
      <c r="KJW34" s="75"/>
      <c r="KJX34" s="75"/>
      <c r="KJY34" s="75"/>
      <c r="KJZ34" s="75"/>
      <c r="KKA34" s="75"/>
      <c r="KKB34" s="75"/>
      <c r="KKC34" s="75"/>
      <c r="KKD34" s="75"/>
      <c r="KKE34" s="75"/>
      <c r="KKF34" s="75"/>
      <c r="KKG34" s="75"/>
      <c r="KKH34" s="75"/>
      <c r="KKI34" s="75"/>
      <c r="KKJ34" s="75"/>
      <c r="KKK34" s="75"/>
      <c r="KKL34" s="75"/>
      <c r="KKM34" s="75"/>
      <c r="KKN34" s="75"/>
      <c r="KKO34" s="75"/>
      <c r="KKP34" s="75"/>
      <c r="KKQ34" s="75"/>
      <c r="KKR34" s="75"/>
      <c r="KKS34" s="75"/>
      <c r="KKT34" s="75"/>
      <c r="KKU34" s="75"/>
      <c r="KKV34" s="75"/>
      <c r="KKW34" s="75"/>
      <c r="KKX34" s="75"/>
      <c r="KKY34" s="75"/>
      <c r="KKZ34" s="75"/>
      <c r="KLA34" s="75"/>
      <c r="KLB34" s="75"/>
      <c r="KLC34" s="75"/>
      <c r="KLD34" s="75"/>
      <c r="KLE34" s="75"/>
      <c r="KLF34" s="75"/>
      <c r="KLG34" s="75"/>
      <c r="KLH34" s="75"/>
      <c r="KLI34" s="75"/>
      <c r="KLJ34" s="75"/>
      <c r="KLK34" s="75"/>
      <c r="KLL34" s="75"/>
      <c r="KLM34" s="75"/>
      <c r="KLN34" s="75"/>
      <c r="KLO34" s="75"/>
      <c r="KLP34" s="75"/>
      <c r="KLQ34" s="75"/>
      <c r="KLR34" s="75"/>
      <c r="KLS34" s="75"/>
      <c r="KLT34" s="75"/>
      <c r="KLU34" s="75"/>
      <c r="KLV34" s="75"/>
      <c r="KLW34" s="75"/>
      <c r="KLX34" s="75"/>
      <c r="KLY34" s="75"/>
      <c r="KLZ34" s="75"/>
      <c r="KMA34" s="75"/>
      <c r="KMB34" s="75"/>
      <c r="KMC34" s="75"/>
      <c r="KMD34" s="75"/>
      <c r="KME34" s="75"/>
      <c r="KMF34" s="75"/>
      <c r="KMG34" s="75"/>
      <c r="KMH34" s="75"/>
      <c r="KMI34" s="75"/>
      <c r="KMJ34" s="75"/>
      <c r="KMK34" s="75"/>
      <c r="KML34" s="75"/>
      <c r="KMM34" s="75"/>
      <c r="KMN34" s="75"/>
      <c r="KMO34" s="75"/>
      <c r="KMP34" s="75"/>
      <c r="KMQ34" s="75"/>
      <c r="KMR34" s="75"/>
      <c r="KMS34" s="75"/>
      <c r="KMT34" s="75"/>
      <c r="KMU34" s="75"/>
      <c r="KMV34" s="75"/>
      <c r="KMW34" s="75"/>
      <c r="KMX34" s="75"/>
      <c r="KMY34" s="75"/>
      <c r="KMZ34" s="75"/>
      <c r="KNA34" s="75"/>
      <c r="KNB34" s="75"/>
      <c r="KNC34" s="75"/>
      <c r="KND34" s="75"/>
      <c r="KNE34" s="75"/>
      <c r="KNF34" s="75"/>
      <c r="KNG34" s="75"/>
      <c r="KNH34" s="75"/>
      <c r="KNI34" s="75"/>
      <c r="KNJ34" s="75"/>
      <c r="KNK34" s="75"/>
      <c r="KNL34" s="75"/>
      <c r="KNM34" s="75"/>
      <c r="KNN34" s="75"/>
      <c r="KNO34" s="75"/>
      <c r="KNP34" s="75"/>
      <c r="KNQ34" s="75"/>
      <c r="KNR34" s="75"/>
      <c r="KNS34" s="75"/>
      <c r="KNT34" s="75"/>
      <c r="KNU34" s="75"/>
      <c r="KNV34" s="75"/>
      <c r="KNW34" s="75"/>
      <c r="KNX34" s="75"/>
      <c r="KNY34" s="75"/>
      <c r="KNZ34" s="75"/>
      <c r="KOA34" s="75"/>
      <c r="KOB34" s="75"/>
      <c r="KOC34" s="75"/>
      <c r="KOD34" s="75"/>
      <c r="KOE34" s="75"/>
      <c r="KOF34" s="75"/>
      <c r="KOG34" s="75"/>
      <c r="KOH34" s="75"/>
      <c r="KOI34" s="75"/>
      <c r="KOJ34" s="75"/>
      <c r="KOK34" s="75"/>
      <c r="KOL34" s="75"/>
      <c r="KOM34" s="75"/>
      <c r="KON34" s="75"/>
      <c r="KOO34" s="75"/>
      <c r="KOP34" s="75"/>
      <c r="KOQ34" s="75"/>
      <c r="KOR34" s="75"/>
      <c r="KOS34" s="75"/>
      <c r="KOT34" s="75"/>
      <c r="KOU34" s="75"/>
      <c r="KOV34" s="75"/>
      <c r="KOW34" s="75"/>
      <c r="KOX34" s="75"/>
      <c r="KOY34" s="75"/>
      <c r="KOZ34" s="75"/>
      <c r="KPA34" s="75"/>
      <c r="KPB34" s="75"/>
      <c r="KPC34" s="75"/>
      <c r="KPD34" s="75"/>
      <c r="KPE34" s="75"/>
      <c r="KPF34" s="75"/>
      <c r="KPG34" s="75"/>
      <c r="KPH34" s="75"/>
      <c r="KPI34" s="75"/>
      <c r="KPJ34" s="75"/>
      <c r="KPK34" s="75"/>
      <c r="KPL34" s="75"/>
      <c r="KPM34" s="75"/>
      <c r="KPN34" s="75"/>
      <c r="KPO34" s="75"/>
      <c r="KPP34" s="75"/>
      <c r="KPQ34" s="75"/>
      <c r="KPR34" s="75"/>
      <c r="KPS34" s="75"/>
      <c r="KPT34" s="75"/>
      <c r="KPU34" s="75"/>
      <c r="KPV34" s="75"/>
      <c r="KPW34" s="75"/>
      <c r="KPX34" s="75"/>
      <c r="KPY34" s="75"/>
      <c r="KPZ34" s="75"/>
      <c r="KQA34" s="75"/>
      <c r="KQB34" s="75"/>
      <c r="KQC34" s="75"/>
      <c r="KQD34" s="75"/>
      <c r="KQE34" s="75"/>
      <c r="KQF34" s="75"/>
      <c r="KQG34" s="75"/>
      <c r="KQH34" s="75"/>
      <c r="KQI34" s="75"/>
      <c r="KQJ34" s="75"/>
      <c r="KQK34" s="75"/>
      <c r="KQL34" s="75"/>
      <c r="KQM34" s="75"/>
      <c r="KQN34" s="75"/>
      <c r="KQO34" s="75"/>
      <c r="KQP34" s="75"/>
      <c r="KQQ34" s="75"/>
      <c r="KQR34" s="75"/>
      <c r="KQS34" s="75"/>
      <c r="KQT34" s="75"/>
      <c r="KQU34" s="75"/>
      <c r="KQV34" s="75"/>
      <c r="KQW34" s="75"/>
      <c r="KQX34" s="75"/>
      <c r="KQY34" s="75"/>
      <c r="KQZ34" s="75"/>
      <c r="KRA34" s="75"/>
      <c r="KRB34" s="75"/>
      <c r="KRC34" s="75"/>
      <c r="KRD34" s="75"/>
      <c r="KRE34" s="75"/>
      <c r="KRF34" s="75"/>
      <c r="KRG34" s="75"/>
      <c r="KRH34" s="75"/>
      <c r="KRI34" s="75"/>
      <c r="KRJ34" s="75"/>
      <c r="KRK34" s="75"/>
      <c r="KRL34" s="75"/>
      <c r="KRM34" s="75"/>
      <c r="KRN34" s="75"/>
      <c r="KRO34" s="75"/>
      <c r="KRP34" s="75"/>
      <c r="KRQ34" s="75"/>
      <c r="KRR34" s="75"/>
      <c r="KRS34" s="75"/>
      <c r="KRT34" s="75"/>
      <c r="KRU34" s="75"/>
      <c r="KRV34" s="75"/>
      <c r="KRW34" s="75"/>
      <c r="KRX34" s="75"/>
      <c r="KRY34" s="75"/>
      <c r="KRZ34" s="75"/>
      <c r="KSA34" s="75"/>
      <c r="KSB34" s="75"/>
      <c r="KSC34" s="75"/>
      <c r="KSD34" s="75"/>
      <c r="KSE34" s="75"/>
      <c r="KSF34" s="75"/>
      <c r="KSG34" s="75"/>
      <c r="KSH34" s="75"/>
      <c r="KSI34" s="75"/>
      <c r="KSJ34" s="75"/>
      <c r="KSK34" s="75"/>
      <c r="KSL34" s="75"/>
      <c r="KSM34" s="75"/>
      <c r="KSN34" s="75"/>
      <c r="KSO34" s="75"/>
      <c r="KSP34" s="75"/>
      <c r="KSQ34" s="75"/>
      <c r="KSR34" s="75"/>
      <c r="KSS34" s="75"/>
      <c r="KST34" s="75"/>
      <c r="KSU34" s="75"/>
      <c r="KSV34" s="75"/>
      <c r="KSW34" s="75"/>
      <c r="KSX34" s="75"/>
      <c r="KSY34" s="75"/>
      <c r="KSZ34" s="75"/>
      <c r="KTA34" s="75"/>
      <c r="KTB34" s="75"/>
      <c r="KTC34" s="75"/>
      <c r="KTD34" s="75"/>
      <c r="KTE34" s="75"/>
      <c r="KTF34" s="75"/>
      <c r="KTG34" s="75"/>
      <c r="KTH34" s="75"/>
      <c r="KTI34" s="75"/>
      <c r="KTJ34" s="75"/>
      <c r="KTK34" s="75"/>
      <c r="KTL34" s="75"/>
      <c r="KTM34" s="75"/>
      <c r="KTN34" s="75"/>
      <c r="KTO34" s="75"/>
      <c r="KTP34" s="75"/>
      <c r="KTQ34" s="75"/>
      <c r="KTR34" s="75"/>
      <c r="KTS34" s="75"/>
      <c r="KTT34" s="75"/>
      <c r="KTU34" s="75"/>
      <c r="KTV34" s="75"/>
      <c r="KTW34" s="75"/>
      <c r="KTX34" s="75"/>
      <c r="KTY34" s="75"/>
      <c r="KTZ34" s="75"/>
      <c r="KUA34" s="75"/>
      <c r="KUB34" s="75"/>
      <c r="KUC34" s="75"/>
      <c r="KUD34" s="75"/>
      <c r="KUE34" s="75"/>
      <c r="KUF34" s="75"/>
      <c r="KUG34" s="75"/>
      <c r="KUH34" s="75"/>
      <c r="KUI34" s="75"/>
      <c r="KUJ34" s="75"/>
      <c r="KUK34" s="75"/>
      <c r="KUL34" s="75"/>
      <c r="KUM34" s="75"/>
      <c r="KUN34" s="75"/>
      <c r="KUO34" s="75"/>
      <c r="KUP34" s="75"/>
      <c r="KUQ34" s="75"/>
      <c r="KUR34" s="75"/>
      <c r="KUS34" s="75"/>
      <c r="KUT34" s="75"/>
      <c r="KUU34" s="75"/>
      <c r="KUV34" s="75"/>
      <c r="KUW34" s="75"/>
      <c r="KUX34" s="75"/>
      <c r="KUY34" s="75"/>
      <c r="KUZ34" s="75"/>
      <c r="KVA34" s="75"/>
      <c r="KVB34" s="75"/>
      <c r="KVC34" s="75"/>
      <c r="KVD34" s="75"/>
      <c r="KVE34" s="75"/>
      <c r="KVF34" s="75"/>
      <c r="KVG34" s="75"/>
      <c r="KVH34" s="75"/>
      <c r="KVI34" s="75"/>
      <c r="KVJ34" s="75"/>
      <c r="KVK34" s="75"/>
      <c r="KVL34" s="75"/>
      <c r="KVM34" s="75"/>
      <c r="KVN34" s="75"/>
      <c r="KVO34" s="75"/>
      <c r="KVP34" s="75"/>
      <c r="KVQ34" s="75"/>
      <c r="KVR34" s="75"/>
      <c r="KVS34" s="75"/>
      <c r="KVT34" s="75"/>
      <c r="KVU34" s="75"/>
      <c r="KVV34" s="75"/>
      <c r="KVW34" s="75"/>
      <c r="KVX34" s="75"/>
      <c r="KVY34" s="75"/>
      <c r="KVZ34" s="75"/>
      <c r="KWA34" s="75"/>
      <c r="KWB34" s="75"/>
      <c r="KWC34" s="75"/>
      <c r="KWD34" s="75"/>
      <c r="KWE34" s="75"/>
      <c r="KWF34" s="75"/>
      <c r="KWG34" s="75"/>
      <c r="KWH34" s="75"/>
      <c r="KWI34" s="75"/>
      <c r="KWJ34" s="75"/>
      <c r="KWK34" s="75"/>
      <c r="KWL34" s="75"/>
      <c r="KWM34" s="75"/>
      <c r="KWN34" s="75"/>
      <c r="KWO34" s="75"/>
      <c r="KWP34" s="75"/>
      <c r="KWQ34" s="75"/>
      <c r="KWR34" s="75"/>
      <c r="KWS34" s="75"/>
      <c r="KWT34" s="75"/>
      <c r="KWU34" s="75"/>
      <c r="KWV34" s="75"/>
      <c r="KWW34" s="75"/>
      <c r="KWX34" s="75"/>
      <c r="KWY34" s="75"/>
      <c r="KWZ34" s="75"/>
      <c r="KXA34" s="75"/>
      <c r="KXB34" s="75"/>
      <c r="KXC34" s="75"/>
      <c r="KXD34" s="75"/>
      <c r="KXE34" s="75"/>
      <c r="KXF34" s="75"/>
      <c r="KXG34" s="75"/>
      <c r="KXH34" s="75"/>
      <c r="KXI34" s="75"/>
      <c r="KXJ34" s="75"/>
      <c r="KXK34" s="75"/>
      <c r="KXL34" s="75"/>
      <c r="KXM34" s="75"/>
      <c r="KXN34" s="75"/>
      <c r="KXO34" s="75"/>
      <c r="KXP34" s="75"/>
      <c r="KXQ34" s="75"/>
      <c r="KXR34" s="75"/>
      <c r="KXS34" s="75"/>
      <c r="KXT34" s="75"/>
      <c r="KXU34" s="75"/>
      <c r="KXV34" s="75"/>
      <c r="KXW34" s="75"/>
      <c r="KXX34" s="75"/>
      <c r="KXY34" s="75"/>
      <c r="KXZ34" s="75"/>
      <c r="KYA34" s="75"/>
      <c r="KYB34" s="75"/>
      <c r="KYC34" s="75"/>
      <c r="KYD34" s="75"/>
      <c r="KYE34" s="75"/>
      <c r="KYF34" s="75"/>
      <c r="KYG34" s="75"/>
      <c r="KYH34" s="75"/>
      <c r="KYI34" s="75"/>
      <c r="KYJ34" s="75"/>
      <c r="KYK34" s="75"/>
      <c r="KYL34" s="75"/>
      <c r="KYM34" s="75"/>
      <c r="KYN34" s="75"/>
      <c r="KYO34" s="75"/>
      <c r="KYP34" s="75"/>
      <c r="KYQ34" s="75"/>
      <c r="KYR34" s="75"/>
      <c r="KYS34" s="75"/>
      <c r="KYT34" s="75"/>
      <c r="KYU34" s="75"/>
      <c r="KYV34" s="75"/>
      <c r="KYW34" s="75"/>
      <c r="KYX34" s="75"/>
      <c r="KYY34" s="75"/>
      <c r="KYZ34" s="75"/>
      <c r="KZA34" s="75"/>
      <c r="KZB34" s="75"/>
      <c r="KZC34" s="75"/>
      <c r="KZD34" s="75"/>
      <c r="KZE34" s="75"/>
      <c r="KZF34" s="75"/>
      <c r="KZG34" s="75"/>
      <c r="KZH34" s="75"/>
      <c r="KZI34" s="75"/>
      <c r="KZJ34" s="75"/>
      <c r="KZK34" s="75"/>
      <c r="KZL34" s="75"/>
      <c r="KZM34" s="75"/>
      <c r="KZN34" s="75"/>
      <c r="KZO34" s="75"/>
      <c r="KZP34" s="75"/>
      <c r="KZQ34" s="75"/>
      <c r="KZR34" s="75"/>
      <c r="KZS34" s="75"/>
      <c r="KZT34" s="75"/>
      <c r="KZU34" s="75"/>
      <c r="KZV34" s="75"/>
      <c r="KZW34" s="75"/>
      <c r="KZX34" s="75"/>
      <c r="KZY34" s="75"/>
      <c r="KZZ34" s="75"/>
      <c r="LAA34" s="75"/>
      <c r="LAB34" s="75"/>
      <c r="LAC34" s="75"/>
      <c r="LAD34" s="75"/>
      <c r="LAE34" s="75"/>
      <c r="LAF34" s="75"/>
      <c r="LAG34" s="75"/>
      <c r="LAH34" s="75"/>
      <c r="LAI34" s="75"/>
      <c r="LAJ34" s="75"/>
      <c r="LAK34" s="75"/>
      <c r="LAL34" s="75"/>
      <c r="LAM34" s="75"/>
      <c r="LAN34" s="75"/>
      <c r="LAO34" s="75"/>
      <c r="LAP34" s="75"/>
      <c r="LAQ34" s="75"/>
      <c r="LAR34" s="75"/>
      <c r="LAS34" s="75"/>
      <c r="LAT34" s="75"/>
      <c r="LAU34" s="75"/>
      <c r="LAV34" s="75"/>
      <c r="LAW34" s="75"/>
      <c r="LAX34" s="75"/>
      <c r="LAY34" s="75"/>
      <c r="LAZ34" s="75"/>
      <c r="LBA34" s="75"/>
      <c r="LBB34" s="75"/>
      <c r="LBC34" s="75"/>
      <c r="LBD34" s="75"/>
      <c r="LBE34" s="75"/>
      <c r="LBF34" s="75"/>
      <c r="LBG34" s="75"/>
      <c r="LBH34" s="75"/>
      <c r="LBI34" s="75"/>
      <c r="LBJ34" s="75"/>
      <c r="LBK34" s="75"/>
      <c r="LBL34" s="75"/>
      <c r="LBM34" s="75"/>
      <c r="LBN34" s="75"/>
      <c r="LBO34" s="75"/>
      <c r="LBP34" s="75"/>
      <c r="LBQ34" s="75"/>
      <c r="LBR34" s="75"/>
      <c r="LBS34" s="75"/>
      <c r="LBT34" s="75"/>
      <c r="LBU34" s="75"/>
      <c r="LBV34" s="75"/>
      <c r="LBW34" s="75"/>
      <c r="LBX34" s="75"/>
      <c r="LBY34" s="75"/>
      <c r="LBZ34" s="75"/>
      <c r="LCA34" s="75"/>
      <c r="LCB34" s="75"/>
      <c r="LCC34" s="75"/>
      <c r="LCD34" s="75"/>
      <c r="LCE34" s="75"/>
      <c r="LCF34" s="75"/>
      <c r="LCG34" s="75"/>
      <c r="LCH34" s="75"/>
      <c r="LCI34" s="75"/>
      <c r="LCJ34" s="75"/>
      <c r="LCK34" s="75"/>
      <c r="LCL34" s="75"/>
      <c r="LCM34" s="75"/>
      <c r="LCN34" s="75"/>
      <c r="LCO34" s="75"/>
      <c r="LCP34" s="75"/>
      <c r="LCQ34" s="75"/>
      <c r="LCR34" s="75"/>
      <c r="LCS34" s="75"/>
      <c r="LCT34" s="75"/>
      <c r="LCU34" s="75"/>
      <c r="LCV34" s="75"/>
      <c r="LCW34" s="75"/>
      <c r="LCX34" s="75"/>
      <c r="LCY34" s="75"/>
      <c r="LCZ34" s="75"/>
      <c r="LDA34" s="75"/>
      <c r="LDB34" s="75"/>
      <c r="LDC34" s="75"/>
      <c r="LDD34" s="75"/>
      <c r="LDE34" s="75"/>
      <c r="LDF34" s="75"/>
      <c r="LDG34" s="75"/>
      <c r="LDH34" s="75"/>
      <c r="LDI34" s="75"/>
      <c r="LDJ34" s="75"/>
      <c r="LDK34" s="75"/>
      <c r="LDL34" s="75"/>
      <c r="LDM34" s="75"/>
      <c r="LDN34" s="75"/>
      <c r="LDO34" s="75"/>
      <c r="LDP34" s="75"/>
      <c r="LDQ34" s="75"/>
      <c r="LDR34" s="75"/>
      <c r="LDS34" s="75"/>
      <c r="LDT34" s="75"/>
      <c r="LDU34" s="75"/>
      <c r="LDV34" s="75"/>
      <c r="LDW34" s="75"/>
      <c r="LDX34" s="75"/>
      <c r="LDY34" s="75"/>
      <c r="LDZ34" s="75"/>
      <c r="LEA34" s="75"/>
      <c r="LEB34" s="75"/>
      <c r="LEC34" s="75"/>
      <c r="LED34" s="75"/>
      <c r="LEE34" s="75"/>
      <c r="LEF34" s="75"/>
      <c r="LEG34" s="75"/>
      <c r="LEH34" s="75"/>
      <c r="LEI34" s="75"/>
      <c r="LEJ34" s="75"/>
      <c r="LEK34" s="75"/>
      <c r="LEL34" s="75"/>
      <c r="LEM34" s="75"/>
      <c r="LEN34" s="75"/>
      <c r="LEO34" s="75"/>
      <c r="LEP34" s="75"/>
      <c r="LEQ34" s="75"/>
      <c r="LER34" s="75"/>
      <c r="LES34" s="75"/>
      <c r="LET34" s="75"/>
      <c r="LEU34" s="75"/>
      <c r="LEV34" s="75"/>
      <c r="LEW34" s="75"/>
      <c r="LEX34" s="75"/>
      <c r="LEY34" s="75"/>
      <c r="LEZ34" s="75"/>
      <c r="LFA34" s="75"/>
      <c r="LFB34" s="75"/>
      <c r="LFC34" s="75"/>
      <c r="LFD34" s="75"/>
      <c r="LFE34" s="75"/>
      <c r="LFF34" s="75"/>
      <c r="LFG34" s="75"/>
      <c r="LFH34" s="75"/>
      <c r="LFI34" s="75"/>
      <c r="LFJ34" s="75"/>
      <c r="LFK34" s="75"/>
      <c r="LFL34" s="75"/>
      <c r="LFM34" s="75"/>
      <c r="LFN34" s="75"/>
      <c r="LFO34" s="75"/>
      <c r="LFP34" s="75"/>
      <c r="LFQ34" s="75"/>
      <c r="LFR34" s="75"/>
      <c r="LFS34" s="75"/>
      <c r="LFT34" s="75"/>
      <c r="LFU34" s="75"/>
      <c r="LFV34" s="75"/>
      <c r="LFW34" s="75"/>
      <c r="LFX34" s="75"/>
      <c r="LFY34" s="75"/>
      <c r="LFZ34" s="75"/>
      <c r="LGA34" s="75"/>
      <c r="LGB34" s="75"/>
      <c r="LGC34" s="75"/>
      <c r="LGD34" s="75"/>
      <c r="LGE34" s="75"/>
      <c r="LGF34" s="75"/>
      <c r="LGG34" s="75"/>
      <c r="LGH34" s="75"/>
      <c r="LGI34" s="75"/>
      <c r="LGJ34" s="75"/>
      <c r="LGK34" s="75"/>
      <c r="LGL34" s="75"/>
      <c r="LGM34" s="75"/>
      <c r="LGN34" s="75"/>
      <c r="LGO34" s="75"/>
      <c r="LGP34" s="75"/>
      <c r="LGQ34" s="75"/>
      <c r="LGR34" s="75"/>
      <c r="LGS34" s="75"/>
      <c r="LGT34" s="75"/>
      <c r="LGU34" s="75"/>
      <c r="LGV34" s="75"/>
      <c r="LGW34" s="75"/>
      <c r="LGX34" s="75"/>
      <c r="LGY34" s="75"/>
      <c r="LGZ34" s="75"/>
      <c r="LHA34" s="75"/>
      <c r="LHB34" s="75"/>
      <c r="LHC34" s="75"/>
      <c r="LHD34" s="75"/>
      <c r="LHE34" s="75"/>
      <c r="LHF34" s="75"/>
      <c r="LHG34" s="75"/>
      <c r="LHH34" s="75"/>
      <c r="LHI34" s="75"/>
      <c r="LHJ34" s="75"/>
      <c r="LHK34" s="75"/>
      <c r="LHL34" s="75"/>
      <c r="LHM34" s="75"/>
      <c r="LHN34" s="75"/>
      <c r="LHO34" s="75"/>
      <c r="LHP34" s="75"/>
      <c r="LHQ34" s="75"/>
      <c r="LHR34" s="75"/>
      <c r="LHS34" s="75"/>
      <c r="LHT34" s="75"/>
      <c r="LHU34" s="75"/>
      <c r="LHV34" s="75"/>
      <c r="LHW34" s="75"/>
      <c r="LHX34" s="75"/>
      <c r="LHY34" s="75"/>
      <c r="LHZ34" s="75"/>
      <c r="LIA34" s="75"/>
      <c r="LIB34" s="75"/>
      <c r="LIC34" s="75"/>
      <c r="LID34" s="75"/>
      <c r="LIE34" s="75"/>
      <c r="LIF34" s="75"/>
      <c r="LIG34" s="75"/>
      <c r="LIH34" s="75"/>
      <c r="LII34" s="75"/>
      <c r="LIJ34" s="75"/>
      <c r="LIK34" s="75"/>
      <c r="LIL34" s="75"/>
      <c r="LIM34" s="75"/>
      <c r="LIN34" s="75"/>
      <c r="LIO34" s="75"/>
      <c r="LIP34" s="75"/>
      <c r="LIQ34" s="75"/>
      <c r="LIR34" s="75"/>
      <c r="LIS34" s="75"/>
      <c r="LIT34" s="75"/>
      <c r="LIU34" s="75"/>
      <c r="LIV34" s="75"/>
      <c r="LIW34" s="75"/>
      <c r="LIX34" s="75"/>
      <c r="LIY34" s="75"/>
      <c r="LIZ34" s="75"/>
      <c r="LJA34" s="75"/>
      <c r="LJB34" s="75"/>
      <c r="LJC34" s="75"/>
      <c r="LJD34" s="75"/>
      <c r="LJE34" s="75"/>
      <c r="LJF34" s="75"/>
      <c r="LJG34" s="75"/>
      <c r="LJH34" s="75"/>
      <c r="LJI34" s="75"/>
      <c r="LJJ34" s="75"/>
      <c r="LJK34" s="75"/>
      <c r="LJL34" s="75"/>
      <c r="LJM34" s="75"/>
      <c r="LJN34" s="75"/>
      <c r="LJO34" s="75"/>
      <c r="LJP34" s="75"/>
      <c r="LJQ34" s="75"/>
      <c r="LJR34" s="75"/>
      <c r="LJS34" s="75"/>
      <c r="LJT34" s="75"/>
      <c r="LJU34" s="75"/>
      <c r="LJV34" s="75"/>
      <c r="LJW34" s="75"/>
      <c r="LJX34" s="75"/>
      <c r="LJY34" s="75"/>
      <c r="LJZ34" s="75"/>
      <c r="LKA34" s="75"/>
      <c r="LKB34" s="75"/>
      <c r="LKC34" s="75"/>
      <c r="LKD34" s="75"/>
      <c r="LKE34" s="75"/>
      <c r="LKF34" s="75"/>
      <c r="LKG34" s="75"/>
      <c r="LKH34" s="75"/>
      <c r="LKI34" s="75"/>
      <c r="LKJ34" s="75"/>
      <c r="LKK34" s="75"/>
      <c r="LKL34" s="75"/>
      <c r="LKM34" s="75"/>
      <c r="LKN34" s="75"/>
      <c r="LKO34" s="75"/>
      <c r="LKP34" s="75"/>
      <c r="LKQ34" s="75"/>
      <c r="LKR34" s="75"/>
      <c r="LKS34" s="75"/>
      <c r="LKT34" s="75"/>
      <c r="LKU34" s="75"/>
      <c r="LKV34" s="75"/>
      <c r="LKW34" s="75"/>
      <c r="LKX34" s="75"/>
      <c r="LKY34" s="75"/>
      <c r="LKZ34" s="75"/>
      <c r="LLA34" s="75"/>
      <c r="LLB34" s="75"/>
      <c r="LLC34" s="75"/>
      <c r="LLD34" s="75"/>
      <c r="LLE34" s="75"/>
      <c r="LLF34" s="75"/>
      <c r="LLG34" s="75"/>
      <c r="LLH34" s="75"/>
      <c r="LLI34" s="75"/>
      <c r="LLJ34" s="75"/>
      <c r="LLK34" s="75"/>
      <c r="LLL34" s="75"/>
      <c r="LLM34" s="75"/>
      <c r="LLN34" s="75"/>
      <c r="LLO34" s="75"/>
      <c r="LLP34" s="75"/>
      <c r="LLQ34" s="75"/>
      <c r="LLR34" s="75"/>
      <c r="LLS34" s="75"/>
      <c r="LLT34" s="75"/>
      <c r="LLU34" s="75"/>
      <c r="LLV34" s="75"/>
      <c r="LLW34" s="75"/>
      <c r="LLX34" s="75"/>
      <c r="LLY34" s="75"/>
      <c r="LLZ34" s="75"/>
      <c r="LMA34" s="75"/>
      <c r="LMB34" s="75"/>
      <c r="LMC34" s="75"/>
      <c r="LMD34" s="75"/>
      <c r="LME34" s="75"/>
      <c r="LMF34" s="75"/>
      <c r="LMG34" s="75"/>
      <c r="LMH34" s="75"/>
      <c r="LMI34" s="75"/>
      <c r="LMJ34" s="75"/>
      <c r="LMK34" s="75"/>
      <c r="LML34" s="75"/>
      <c r="LMM34" s="75"/>
      <c r="LMN34" s="75"/>
      <c r="LMO34" s="75"/>
      <c r="LMP34" s="75"/>
      <c r="LMQ34" s="75"/>
      <c r="LMR34" s="75"/>
      <c r="LMS34" s="75"/>
      <c r="LMT34" s="75"/>
      <c r="LMU34" s="75"/>
      <c r="LMV34" s="75"/>
      <c r="LMW34" s="75"/>
      <c r="LMX34" s="75"/>
      <c r="LMY34" s="75"/>
      <c r="LMZ34" s="75"/>
      <c r="LNA34" s="75"/>
      <c r="LNB34" s="75"/>
      <c r="LNC34" s="75"/>
      <c r="LND34" s="75"/>
      <c r="LNE34" s="75"/>
      <c r="LNF34" s="75"/>
      <c r="LNG34" s="75"/>
      <c r="LNH34" s="75"/>
      <c r="LNI34" s="75"/>
      <c r="LNJ34" s="75"/>
      <c r="LNK34" s="75"/>
      <c r="LNL34" s="75"/>
      <c r="LNM34" s="75"/>
      <c r="LNN34" s="75"/>
      <c r="LNO34" s="75"/>
      <c r="LNP34" s="75"/>
      <c r="LNQ34" s="75"/>
      <c r="LNR34" s="75"/>
      <c r="LNS34" s="75"/>
      <c r="LNT34" s="75"/>
      <c r="LNU34" s="75"/>
      <c r="LNV34" s="75"/>
      <c r="LNW34" s="75"/>
      <c r="LNX34" s="75"/>
      <c r="LNY34" s="75"/>
      <c r="LNZ34" s="75"/>
      <c r="LOA34" s="75"/>
      <c r="LOB34" s="75"/>
      <c r="LOC34" s="75"/>
      <c r="LOD34" s="75"/>
      <c r="LOE34" s="75"/>
      <c r="LOF34" s="75"/>
      <c r="LOG34" s="75"/>
      <c r="LOH34" s="75"/>
      <c r="LOI34" s="75"/>
      <c r="LOJ34" s="75"/>
      <c r="LOK34" s="75"/>
      <c r="LOL34" s="75"/>
      <c r="LOM34" s="75"/>
      <c r="LON34" s="75"/>
      <c r="LOO34" s="75"/>
      <c r="LOP34" s="75"/>
      <c r="LOQ34" s="75"/>
      <c r="LOR34" s="75"/>
      <c r="LOS34" s="75"/>
      <c r="LOT34" s="75"/>
      <c r="LOU34" s="75"/>
      <c r="LOV34" s="75"/>
      <c r="LOW34" s="75"/>
      <c r="LOX34" s="75"/>
      <c r="LOY34" s="75"/>
      <c r="LOZ34" s="75"/>
      <c r="LPA34" s="75"/>
      <c r="LPB34" s="75"/>
      <c r="LPC34" s="75"/>
      <c r="LPD34" s="75"/>
      <c r="LPE34" s="75"/>
      <c r="LPF34" s="75"/>
      <c r="LPG34" s="75"/>
      <c r="LPH34" s="75"/>
      <c r="LPI34" s="75"/>
      <c r="LPJ34" s="75"/>
      <c r="LPK34" s="75"/>
      <c r="LPL34" s="75"/>
      <c r="LPM34" s="75"/>
      <c r="LPN34" s="75"/>
      <c r="LPO34" s="75"/>
      <c r="LPP34" s="75"/>
      <c r="LPQ34" s="75"/>
      <c r="LPR34" s="75"/>
      <c r="LPS34" s="75"/>
      <c r="LPT34" s="75"/>
      <c r="LPU34" s="75"/>
      <c r="LPV34" s="75"/>
      <c r="LPW34" s="75"/>
      <c r="LPX34" s="75"/>
      <c r="LPY34" s="75"/>
      <c r="LPZ34" s="75"/>
      <c r="LQA34" s="75"/>
      <c r="LQB34" s="75"/>
      <c r="LQC34" s="75"/>
      <c r="LQD34" s="75"/>
      <c r="LQE34" s="75"/>
      <c r="LQF34" s="75"/>
      <c r="LQG34" s="75"/>
      <c r="LQH34" s="75"/>
      <c r="LQI34" s="75"/>
      <c r="LQJ34" s="75"/>
      <c r="LQK34" s="75"/>
      <c r="LQL34" s="75"/>
      <c r="LQM34" s="75"/>
      <c r="LQN34" s="75"/>
      <c r="LQO34" s="75"/>
      <c r="LQP34" s="75"/>
      <c r="LQQ34" s="75"/>
      <c r="LQR34" s="75"/>
      <c r="LQS34" s="75"/>
      <c r="LQT34" s="75"/>
      <c r="LQU34" s="75"/>
      <c r="LQV34" s="75"/>
      <c r="LQW34" s="75"/>
      <c r="LQX34" s="75"/>
      <c r="LQY34" s="75"/>
      <c r="LQZ34" s="75"/>
      <c r="LRA34" s="75"/>
      <c r="LRB34" s="75"/>
      <c r="LRC34" s="75"/>
      <c r="LRD34" s="75"/>
      <c r="LRE34" s="75"/>
      <c r="LRF34" s="75"/>
      <c r="LRG34" s="75"/>
      <c r="LRH34" s="75"/>
      <c r="LRI34" s="75"/>
      <c r="LRJ34" s="75"/>
      <c r="LRK34" s="75"/>
      <c r="LRL34" s="75"/>
      <c r="LRM34" s="75"/>
      <c r="LRN34" s="75"/>
      <c r="LRO34" s="75"/>
      <c r="LRP34" s="75"/>
      <c r="LRQ34" s="75"/>
      <c r="LRR34" s="75"/>
      <c r="LRS34" s="75"/>
      <c r="LRT34" s="75"/>
      <c r="LRU34" s="75"/>
      <c r="LRV34" s="75"/>
      <c r="LRW34" s="75"/>
      <c r="LRX34" s="75"/>
      <c r="LRY34" s="75"/>
      <c r="LRZ34" s="75"/>
      <c r="LSA34" s="75"/>
      <c r="LSB34" s="75"/>
      <c r="LSC34" s="75"/>
      <c r="LSD34" s="75"/>
      <c r="LSE34" s="75"/>
      <c r="LSF34" s="75"/>
      <c r="LSG34" s="75"/>
      <c r="LSH34" s="75"/>
      <c r="LSI34" s="75"/>
      <c r="LSJ34" s="75"/>
      <c r="LSK34" s="75"/>
      <c r="LSL34" s="75"/>
      <c r="LSM34" s="75"/>
      <c r="LSN34" s="75"/>
      <c r="LSO34" s="75"/>
      <c r="LSP34" s="75"/>
      <c r="LSQ34" s="75"/>
      <c r="LSR34" s="75"/>
      <c r="LSS34" s="75"/>
      <c r="LST34" s="75"/>
      <c r="LSU34" s="75"/>
      <c r="LSV34" s="75"/>
      <c r="LSW34" s="75"/>
      <c r="LSX34" s="75"/>
      <c r="LSY34" s="75"/>
      <c r="LSZ34" s="75"/>
      <c r="LTA34" s="75"/>
      <c r="LTB34" s="75"/>
      <c r="LTC34" s="75"/>
      <c r="LTD34" s="75"/>
      <c r="LTE34" s="75"/>
      <c r="LTF34" s="75"/>
      <c r="LTG34" s="75"/>
      <c r="LTH34" s="75"/>
      <c r="LTI34" s="75"/>
      <c r="LTJ34" s="75"/>
      <c r="LTK34" s="75"/>
      <c r="LTL34" s="75"/>
      <c r="LTM34" s="75"/>
      <c r="LTN34" s="75"/>
      <c r="LTO34" s="75"/>
      <c r="LTP34" s="75"/>
      <c r="LTQ34" s="75"/>
      <c r="LTR34" s="75"/>
      <c r="LTS34" s="75"/>
      <c r="LTT34" s="75"/>
      <c r="LTU34" s="75"/>
      <c r="LTV34" s="75"/>
      <c r="LTW34" s="75"/>
      <c r="LTX34" s="75"/>
      <c r="LTY34" s="75"/>
      <c r="LTZ34" s="75"/>
      <c r="LUA34" s="75"/>
      <c r="LUB34" s="75"/>
      <c r="LUC34" s="75"/>
      <c r="LUD34" s="75"/>
      <c r="LUE34" s="75"/>
      <c r="LUF34" s="75"/>
      <c r="LUG34" s="75"/>
      <c r="LUH34" s="75"/>
      <c r="LUI34" s="75"/>
      <c r="LUJ34" s="75"/>
      <c r="LUK34" s="75"/>
      <c r="LUL34" s="75"/>
      <c r="LUM34" s="75"/>
      <c r="LUN34" s="75"/>
      <c r="LUO34" s="75"/>
      <c r="LUP34" s="75"/>
      <c r="LUQ34" s="75"/>
      <c r="LUR34" s="75"/>
      <c r="LUS34" s="75"/>
      <c r="LUT34" s="75"/>
      <c r="LUU34" s="75"/>
      <c r="LUV34" s="75"/>
      <c r="LUW34" s="75"/>
      <c r="LUX34" s="75"/>
      <c r="LUY34" s="75"/>
      <c r="LUZ34" s="75"/>
      <c r="LVA34" s="75"/>
      <c r="LVB34" s="75"/>
      <c r="LVC34" s="75"/>
      <c r="LVD34" s="75"/>
      <c r="LVE34" s="75"/>
      <c r="LVF34" s="75"/>
      <c r="LVG34" s="75"/>
      <c r="LVH34" s="75"/>
      <c r="LVI34" s="75"/>
      <c r="LVJ34" s="75"/>
      <c r="LVK34" s="75"/>
      <c r="LVL34" s="75"/>
      <c r="LVM34" s="75"/>
      <c r="LVN34" s="75"/>
      <c r="LVO34" s="75"/>
      <c r="LVP34" s="75"/>
      <c r="LVQ34" s="75"/>
      <c r="LVR34" s="75"/>
      <c r="LVS34" s="75"/>
      <c r="LVT34" s="75"/>
      <c r="LVU34" s="75"/>
      <c r="LVV34" s="75"/>
      <c r="LVW34" s="75"/>
      <c r="LVX34" s="75"/>
      <c r="LVY34" s="75"/>
      <c r="LVZ34" s="75"/>
      <c r="LWA34" s="75"/>
      <c r="LWB34" s="75"/>
      <c r="LWC34" s="75"/>
      <c r="LWD34" s="75"/>
      <c r="LWE34" s="75"/>
      <c r="LWF34" s="75"/>
      <c r="LWG34" s="75"/>
      <c r="LWH34" s="75"/>
      <c r="LWI34" s="75"/>
      <c r="LWJ34" s="75"/>
      <c r="LWK34" s="75"/>
      <c r="LWL34" s="75"/>
      <c r="LWM34" s="75"/>
      <c r="LWN34" s="75"/>
      <c r="LWO34" s="75"/>
      <c r="LWP34" s="75"/>
      <c r="LWQ34" s="75"/>
      <c r="LWR34" s="75"/>
      <c r="LWS34" s="75"/>
      <c r="LWT34" s="75"/>
      <c r="LWU34" s="75"/>
      <c r="LWV34" s="75"/>
      <c r="LWW34" s="75"/>
      <c r="LWX34" s="75"/>
      <c r="LWY34" s="75"/>
      <c r="LWZ34" s="75"/>
      <c r="LXA34" s="75"/>
      <c r="LXB34" s="75"/>
      <c r="LXC34" s="75"/>
      <c r="LXD34" s="75"/>
      <c r="LXE34" s="75"/>
      <c r="LXF34" s="75"/>
      <c r="LXG34" s="75"/>
      <c r="LXH34" s="75"/>
      <c r="LXI34" s="75"/>
      <c r="LXJ34" s="75"/>
      <c r="LXK34" s="75"/>
      <c r="LXL34" s="75"/>
      <c r="LXM34" s="75"/>
      <c r="LXN34" s="75"/>
      <c r="LXO34" s="75"/>
      <c r="LXP34" s="75"/>
      <c r="LXQ34" s="75"/>
      <c r="LXR34" s="75"/>
      <c r="LXS34" s="75"/>
      <c r="LXT34" s="75"/>
      <c r="LXU34" s="75"/>
      <c r="LXV34" s="75"/>
      <c r="LXW34" s="75"/>
      <c r="LXX34" s="75"/>
      <c r="LXY34" s="75"/>
      <c r="LXZ34" s="75"/>
      <c r="LYA34" s="75"/>
      <c r="LYB34" s="75"/>
      <c r="LYC34" s="75"/>
      <c r="LYD34" s="75"/>
      <c r="LYE34" s="75"/>
      <c r="LYF34" s="75"/>
      <c r="LYG34" s="75"/>
      <c r="LYH34" s="75"/>
      <c r="LYI34" s="75"/>
      <c r="LYJ34" s="75"/>
      <c r="LYK34" s="75"/>
      <c r="LYL34" s="75"/>
      <c r="LYM34" s="75"/>
      <c r="LYN34" s="75"/>
      <c r="LYO34" s="75"/>
      <c r="LYP34" s="75"/>
      <c r="LYQ34" s="75"/>
      <c r="LYR34" s="75"/>
      <c r="LYS34" s="75"/>
      <c r="LYT34" s="75"/>
      <c r="LYU34" s="75"/>
      <c r="LYV34" s="75"/>
      <c r="LYW34" s="75"/>
      <c r="LYX34" s="75"/>
      <c r="LYY34" s="75"/>
      <c r="LYZ34" s="75"/>
      <c r="LZA34" s="75"/>
      <c r="LZB34" s="75"/>
      <c r="LZC34" s="75"/>
      <c r="LZD34" s="75"/>
      <c r="LZE34" s="75"/>
      <c r="LZF34" s="75"/>
      <c r="LZG34" s="75"/>
      <c r="LZH34" s="75"/>
      <c r="LZI34" s="75"/>
      <c r="LZJ34" s="75"/>
      <c r="LZK34" s="75"/>
      <c r="LZL34" s="75"/>
      <c r="LZM34" s="75"/>
      <c r="LZN34" s="75"/>
      <c r="LZO34" s="75"/>
      <c r="LZP34" s="75"/>
      <c r="LZQ34" s="75"/>
      <c r="LZR34" s="75"/>
      <c r="LZS34" s="75"/>
      <c r="LZT34" s="75"/>
      <c r="LZU34" s="75"/>
      <c r="LZV34" s="75"/>
      <c r="LZW34" s="75"/>
      <c r="LZX34" s="75"/>
      <c r="LZY34" s="75"/>
      <c r="LZZ34" s="75"/>
      <c r="MAA34" s="75"/>
      <c r="MAB34" s="75"/>
      <c r="MAC34" s="75"/>
      <c r="MAD34" s="75"/>
      <c r="MAE34" s="75"/>
      <c r="MAF34" s="75"/>
      <c r="MAG34" s="75"/>
      <c r="MAH34" s="75"/>
      <c r="MAI34" s="75"/>
      <c r="MAJ34" s="75"/>
      <c r="MAK34" s="75"/>
      <c r="MAL34" s="75"/>
      <c r="MAM34" s="75"/>
      <c r="MAN34" s="75"/>
      <c r="MAO34" s="75"/>
      <c r="MAP34" s="75"/>
      <c r="MAQ34" s="75"/>
      <c r="MAR34" s="75"/>
      <c r="MAS34" s="75"/>
      <c r="MAT34" s="75"/>
      <c r="MAU34" s="75"/>
      <c r="MAV34" s="75"/>
      <c r="MAW34" s="75"/>
      <c r="MAX34" s="75"/>
      <c r="MAY34" s="75"/>
      <c r="MAZ34" s="75"/>
      <c r="MBA34" s="75"/>
      <c r="MBB34" s="75"/>
      <c r="MBC34" s="75"/>
      <c r="MBD34" s="75"/>
      <c r="MBE34" s="75"/>
      <c r="MBF34" s="75"/>
      <c r="MBG34" s="75"/>
      <c r="MBH34" s="75"/>
      <c r="MBI34" s="75"/>
      <c r="MBJ34" s="75"/>
      <c r="MBK34" s="75"/>
      <c r="MBL34" s="75"/>
      <c r="MBM34" s="75"/>
      <c r="MBN34" s="75"/>
      <c r="MBO34" s="75"/>
      <c r="MBP34" s="75"/>
      <c r="MBQ34" s="75"/>
      <c r="MBR34" s="75"/>
      <c r="MBS34" s="75"/>
      <c r="MBT34" s="75"/>
      <c r="MBU34" s="75"/>
      <c r="MBV34" s="75"/>
      <c r="MBW34" s="75"/>
      <c r="MBX34" s="75"/>
      <c r="MBY34" s="75"/>
      <c r="MBZ34" s="75"/>
      <c r="MCA34" s="75"/>
      <c r="MCB34" s="75"/>
      <c r="MCC34" s="75"/>
      <c r="MCD34" s="75"/>
      <c r="MCE34" s="75"/>
      <c r="MCF34" s="75"/>
      <c r="MCG34" s="75"/>
      <c r="MCH34" s="75"/>
      <c r="MCI34" s="75"/>
      <c r="MCJ34" s="75"/>
      <c r="MCK34" s="75"/>
      <c r="MCL34" s="75"/>
      <c r="MCM34" s="75"/>
      <c r="MCN34" s="75"/>
      <c r="MCO34" s="75"/>
      <c r="MCP34" s="75"/>
      <c r="MCQ34" s="75"/>
      <c r="MCR34" s="75"/>
      <c r="MCS34" s="75"/>
      <c r="MCT34" s="75"/>
      <c r="MCU34" s="75"/>
      <c r="MCV34" s="75"/>
      <c r="MCW34" s="75"/>
      <c r="MCX34" s="75"/>
      <c r="MCY34" s="75"/>
      <c r="MCZ34" s="75"/>
      <c r="MDA34" s="75"/>
      <c r="MDB34" s="75"/>
      <c r="MDC34" s="75"/>
      <c r="MDD34" s="75"/>
      <c r="MDE34" s="75"/>
      <c r="MDF34" s="75"/>
      <c r="MDG34" s="75"/>
      <c r="MDH34" s="75"/>
      <c r="MDI34" s="75"/>
      <c r="MDJ34" s="75"/>
      <c r="MDK34" s="75"/>
      <c r="MDL34" s="75"/>
      <c r="MDM34" s="75"/>
      <c r="MDN34" s="75"/>
      <c r="MDO34" s="75"/>
      <c r="MDP34" s="75"/>
      <c r="MDQ34" s="75"/>
      <c r="MDR34" s="75"/>
      <c r="MDS34" s="75"/>
      <c r="MDT34" s="75"/>
      <c r="MDU34" s="75"/>
      <c r="MDV34" s="75"/>
      <c r="MDW34" s="75"/>
      <c r="MDX34" s="75"/>
      <c r="MDY34" s="75"/>
      <c r="MDZ34" s="75"/>
      <c r="MEA34" s="75"/>
      <c r="MEB34" s="75"/>
      <c r="MEC34" s="75"/>
      <c r="MED34" s="75"/>
      <c r="MEE34" s="75"/>
      <c r="MEF34" s="75"/>
      <c r="MEG34" s="75"/>
      <c r="MEH34" s="75"/>
      <c r="MEI34" s="75"/>
      <c r="MEJ34" s="75"/>
      <c r="MEK34" s="75"/>
      <c r="MEL34" s="75"/>
      <c r="MEM34" s="75"/>
      <c r="MEN34" s="75"/>
      <c r="MEO34" s="75"/>
      <c r="MEP34" s="75"/>
      <c r="MEQ34" s="75"/>
      <c r="MER34" s="75"/>
      <c r="MES34" s="75"/>
      <c r="MET34" s="75"/>
      <c r="MEU34" s="75"/>
      <c r="MEV34" s="75"/>
      <c r="MEW34" s="75"/>
      <c r="MEX34" s="75"/>
      <c r="MEY34" s="75"/>
      <c r="MEZ34" s="75"/>
      <c r="MFA34" s="75"/>
      <c r="MFB34" s="75"/>
      <c r="MFC34" s="75"/>
      <c r="MFD34" s="75"/>
      <c r="MFE34" s="75"/>
      <c r="MFF34" s="75"/>
      <c r="MFG34" s="75"/>
      <c r="MFH34" s="75"/>
      <c r="MFI34" s="75"/>
      <c r="MFJ34" s="75"/>
      <c r="MFK34" s="75"/>
      <c r="MFL34" s="75"/>
      <c r="MFM34" s="75"/>
      <c r="MFN34" s="75"/>
      <c r="MFO34" s="75"/>
      <c r="MFP34" s="75"/>
      <c r="MFQ34" s="75"/>
      <c r="MFR34" s="75"/>
      <c r="MFS34" s="75"/>
      <c r="MFT34" s="75"/>
      <c r="MFU34" s="75"/>
      <c r="MFV34" s="75"/>
      <c r="MFW34" s="75"/>
      <c r="MFX34" s="75"/>
      <c r="MFY34" s="75"/>
      <c r="MFZ34" s="75"/>
      <c r="MGA34" s="75"/>
      <c r="MGB34" s="75"/>
      <c r="MGC34" s="75"/>
      <c r="MGD34" s="75"/>
      <c r="MGE34" s="75"/>
      <c r="MGF34" s="75"/>
      <c r="MGG34" s="75"/>
      <c r="MGH34" s="75"/>
      <c r="MGI34" s="75"/>
      <c r="MGJ34" s="75"/>
      <c r="MGK34" s="75"/>
      <c r="MGL34" s="75"/>
      <c r="MGM34" s="75"/>
      <c r="MGN34" s="75"/>
      <c r="MGO34" s="75"/>
      <c r="MGP34" s="75"/>
      <c r="MGQ34" s="75"/>
      <c r="MGR34" s="75"/>
      <c r="MGS34" s="75"/>
      <c r="MGT34" s="75"/>
      <c r="MGU34" s="75"/>
      <c r="MGV34" s="75"/>
      <c r="MGW34" s="75"/>
      <c r="MGX34" s="75"/>
      <c r="MGY34" s="75"/>
      <c r="MGZ34" s="75"/>
      <c r="MHA34" s="75"/>
      <c r="MHB34" s="75"/>
      <c r="MHC34" s="75"/>
      <c r="MHD34" s="75"/>
      <c r="MHE34" s="75"/>
      <c r="MHF34" s="75"/>
      <c r="MHG34" s="75"/>
      <c r="MHH34" s="75"/>
      <c r="MHI34" s="75"/>
      <c r="MHJ34" s="75"/>
      <c r="MHK34" s="75"/>
      <c r="MHL34" s="75"/>
      <c r="MHM34" s="75"/>
      <c r="MHN34" s="75"/>
      <c r="MHO34" s="75"/>
      <c r="MHP34" s="75"/>
      <c r="MHQ34" s="75"/>
      <c r="MHR34" s="75"/>
      <c r="MHS34" s="75"/>
      <c r="MHT34" s="75"/>
      <c r="MHU34" s="75"/>
      <c r="MHV34" s="75"/>
      <c r="MHW34" s="75"/>
      <c r="MHX34" s="75"/>
      <c r="MHY34" s="75"/>
      <c r="MHZ34" s="75"/>
      <c r="MIA34" s="75"/>
      <c r="MIB34" s="75"/>
      <c r="MIC34" s="75"/>
      <c r="MID34" s="75"/>
      <c r="MIE34" s="75"/>
      <c r="MIF34" s="75"/>
      <c r="MIG34" s="75"/>
      <c r="MIH34" s="75"/>
      <c r="MII34" s="75"/>
      <c r="MIJ34" s="75"/>
      <c r="MIK34" s="75"/>
      <c r="MIL34" s="75"/>
      <c r="MIM34" s="75"/>
      <c r="MIN34" s="75"/>
      <c r="MIO34" s="75"/>
      <c r="MIP34" s="75"/>
      <c r="MIQ34" s="75"/>
      <c r="MIR34" s="75"/>
      <c r="MIS34" s="75"/>
      <c r="MIT34" s="75"/>
      <c r="MIU34" s="75"/>
      <c r="MIV34" s="75"/>
      <c r="MIW34" s="75"/>
      <c r="MIX34" s="75"/>
      <c r="MIY34" s="75"/>
      <c r="MIZ34" s="75"/>
      <c r="MJA34" s="75"/>
      <c r="MJB34" s="75"/>
      <c r="MJC34" s="75"/>
      <c r="MJD34" s="75"/>
      <c r="MJE34" s="75"/>
      <c r="MJF34" s="75"/>
      <c r="MJG34" s="75"/>
      <c r="MJH34" s="75"/>
      <c r="MJI34" s="75"/>
      <c r="MJJ34" s="75"/>
      <c r="MJK34" s="75"/>
      <c r="MJL34" s="75"/>
      <c r="MJM34" s="75"/>
      <c r="MJN34" s="75"/>
      <c r="MJO34" s="75"/>
      <c r="MJP34" s="75"/>
      <c r="MJQ34" s="75"/>
      <c r="MJR34" s="75"/>
      <c r="MJS34" s="75"/>
      <c r="MJT34" s="75"/>
      <c r="MJU34" s="75"/>
      <c r="MJV34" s="75"/>
      <c r="MJW34" s="75"/>
      <c r="MJX34" s="75"/>
      <c r="MJY34" s="75"/>
      <c r="MJZ34" s="75"/>
      <c r="MKA34" s="75"/>
      <c r="MKB34" s="75"/>
      <c r="MKC34" s="75"/>
      <c r="MKD34" s="75"/>
      <c r="MKE34" s="75"/>
      <c r="MKF34" s="75"/>
      <c r="MKG34" s="75"/>
      <c r="MKH34" s="75"/>
      <c r="MKI34" s="75"/>
      <c r="MKJ34" s="75"/>
      <c r="MKK34" s="75"/>
      <c r="MKL34" s="75"/>
      <c r="MKM34" s="75"/>
      <c r="MKN34" s="75"/>
      <c r="MKO34" s="75"/>
      <c r="MKP34" s="75"/>
      <c r="MKQ34" s="75"/>
      <c r="MKR34" s="75"/>
      <c r="MKS34" s="75"/>
      <c r="MKT34" s="75"/>
      <c r="MKU34" s="75"/>
      <c r="MKV34" s="75"/>
      <c r="MKW34" s="75"/>
      <c r="MKX34" s="75"/>
      <c r="MKY34" s="75"/>
      <c r="MKZ34" s="75"/>
      <c r="MLA34" s="75"/>
      <c r="MLB34" s="75"/>
      <c r="MLC34" s="75"/>
      <c r="MLD34" s="75"/>
      <c r="MLE34" s="75"/>
      <c r="MLF34" s="75"/>
      <c r="MLG34" s="75"/>
      <c r="MLH34" s="75"/>
      <c r="MLI34" s="75"/>
      <c r="MLJ34" s="75"/>
      <c r="MLK34" s="75"/>
      <c r="MLL34" s="75"/>
      <c r="MLM34" s="75"/>
      <c r="MLN34" s="75"/>
      <c r="MLO34" s="75"/>
      <c r="MLP34" s="75"/>
      <c r="MLQ34" s="75"/>
      <c r="MLR34" s="75"/>
      <c r="MLS34" s="75"/>
      <c r="MLT34" s="75"/>
      <c r="MLU34" s="75"/>
      <c r="MLV34" s="75"/>
      <c r="MLW34" s="75"/>
      <c r="MLX34" s="75"/>
      <c r="MLY34" s="75"/>
      <c r="MLZ34" s="75"/>
      <c r="MMA34" s="75"/>
      <c r="MMB34" s="75"/>
      <c r="MMC34" s="75"/>
      <c r="MMD34" s="75"/>
      <c r="MME34" s="75"/>
      <c r="MMF34" s="75"/>
      <c r="MMG34" s="75"/>
      <c r="MMH34" s="75"/>
      <c r="MMI34" s="75"/>
      <c r="MMJ34" s="75"/>
      <c r="MMK34" s="75"/>
      <c r="MML34" s="75"/>
      <c r="MMM34" s="75"/>
      <c r="MMN34" s="75"/>
      <c r="MMO34" s="75"/>
      <c r="MMP34" s="75"/>
      <c r="MMQ34" s="75"/>
      <c r="MMR34" s="75"/>
      <c r="MMS34" s="75"/>
      <c r="MMT34" s="75"/>
      <c r="MMU34" s="75"/>
      <c r="MMV34" s="75"/>
      <c r="MMW34" s="75"/>
      <c r="MMX34" s="75"/>
      <c r="MMY34" s="75"/>
      <c r="MMZ34" s="75"/>
      <c r="MNA34" s="75"/>
      <c r="MNB34" s="75"/>
      <c r="MNC34" s="75"/>
      <c r="MND34" s="75"/>
      <c r="MNE34" s="75"/>
      <c r="MNF34" s="75"/>
      <c r="MNG34" s="75"/>
      <c r="MNH34" s="75"/>
      <c r="MNI34" s="75"/>
      <c r="MNJ34" s="75"/>
      <c r="MNK34" s="75"/>
      <c r="MNL34" s="75"/>
      <c r="MNM34" s="75"/>
      <c r="MNN34" s="75"/>
      <c r="MNO34" s="75"/>
      <c r="MNP34" s="75"/>
      <c r="MNQ34" s="75"/>
      <c r="MNR34" s="75"/>
      <c r="MNS34" s="75"/>
      <c r="MNT34" s="75"/>
      <c r="MNU34" s="75"/>
      <c r="MNV34" s="75"/>
      <c r="MNW34" s="75"/>
      <c r="MNX34" s="75"/>
      <c r="MNY34" s="75"/>
      <c r="MNZ34" s="75"/>
      <c r="MOA34" s="75"/>
      <c r="MOB34" s="75"/>
      <c r="MOC34" s="75"/>
      <c r="MOD34" s="75"/>
      <c r="MOE34" s="75"/>
      <c r="MOF34" s="75"/>
      <c r="MOG34" s="75"/>
      <c r="MOH34" s="75"/>
      <c r="MOI34" s="75"/>
      <c r="MOJ34" s="75"/>
      <c r="MOK34" s="75"/>
      <c r="MOL34" s="75"/>
      <c r="MOM34" s="75"/>
      <c r="MON34" s="75"/>
      <c r="MOO34" s="75"/>
      <c r="MOP34" s="75"/>
      <c r="MOQ34" s="75"/>
      <c r="MOR34" s="75"/>
      <c r="MOS34" s="75"/>
      <c r="MOT34" s="75"/>
      <c r="MOU34" s="75"/>
      <c r="MOV34" s="75"/>
      <c r="MOW34" s="75"/>
      <c r="MOX34" s="75"/>
      <c r="MOY34" s="75"/>
      <c r="MOZ34" s="75"/>
      <c r="MPA34" s="75"/>
      <c r="MPB34" s="75"/>
      <c r="MPC34" s="75"/>
      <c r="MPD34" s="75"/>
      <c r="MPE34" s="75"/>
      <c r="MPF34" s="75"/>
      <c r="MPG34" s="75"/>
      <c r="MPH34" s="75"/>
      <c r="MPI34" s="75"/>
      <c r="MPJ34" s="75"/>
      <c r="MPK34" s="75"/>
      <c r="MPL34" s="75"/>
      <c r="MPM34" s="75"/>
      <c r="MPN34" s="75"/>
      <c r="MPO34" s="75"/>
      <c r="MPP34" s="75"/>
      <c r="MPQ34" s="75"/>
      <c r="MPR34" s="75"/>
      <c r="MPS34" s="75"/>
      <c r="MPT34" s="75"/>
      <c r="MPU34" s="75"/>
      <c r="MPV34" s="75"/>
      <c r="MPW34" s="75"/>
      <c r="MPX34" s="75"/>
      <c r="MPY34" s="75"/>
      <c r="MPZ34" s="75"/>
      <c r="MQA34" s="75"/>
      <c r="MQB34" s="75"/>
      <c r="MQC34" s="75"/>
      <c r="MQD34" s="75"/>
      <c r="MQE34" s="75"/>
      <c r="MQF34" s="75"/>
      <c r="MQG34" s="75"/>
      <c r="MQH34" s="75"/>
      <c r="MQI34" s="75"/>
      <c r="MQJ34" s="75"/>
      <c r="MQK34" s="75"/>
      <c r="MQL34" s="75"/>
      <c r="MQM34" s="75"/>
      <c r="MQN34" s="75"/>
      <c r="MQO34" s="75"/>
      <c r="MQP34" s="75"/>
      <c r="MQQ34" s="75"/>
      <c r="MQR34" s="75"/>
      <c r="MQS34" s="75"/>
      <c r="MQT34" s="75"/>
      <c r="MQU34" s="75"/>
      <c r="MQV34" s="75"/>
      <c r="MQW34" s="75"/>
      <c r="MQX34" s="75"/>
      <c r="MQY34" s="75"/>
      <c r="MQZ34" s="75"/>
      <c r="MRA34" s="75"/>
      <c r="MRB34" s="75"/>
      <c r="MRC34" s="75"/>
      <c r="MRD34" s="75"/>
      <c r="MRE34" s="75"/>
      <c r="MRF34" s="75"/>
      <c r="MRG34" s="75"/>
      <c r="MRH34" s="75"/>
      <c r="MRI34" s="75"/>
      <c r="MRJ34" s="75"/>
      <c r="MRK34" s="75"/>
      <c r="MRL34" s="75"/>
      <c r="MRM34" s="75"/>
      <c r="MRN34" s="75"/>
      <c r="MRO34" s="75"/>
      <c r="MRP34" s="75"/>
      <c r="MRQ34" s="75"/>
      <c r="MRR34" s="75"/>
      <c r="MRS34" s="75"/>
      <c r="MRT34" s="75"/>
      <c r="MRU34" s="75"/>
      <c r="MRV34" s="75"/>
      <c r="MRW34" s="75"/>
      <c r="MRX34" s="75"/>
      <c r="MRY34" s="75"/>
      <c r="MRZ34" s="75"/>
      <c r="MSA34" s="75"/>
      <c r="MSB34" s="75"/>
      <c r="MSC34" s="75"/>
      <c r="MSD34" s="75"/>
      <c r="MSE34" s="75"/>
      <c r="MSF34" s="75"/>
      <c r="MSG34" s="75"/>
      <c r="MSH34" s="75"/>
      <c r="MSI34" s="75"/>
      <c r="MSJ34" s="75"/>
      <c r="MSK34" s="75"/>
      <c r="MSL34" s="75"/>
      <c r="MSM34" s="75"/>
      <c r="MSN34" s="75"/>
      <c r="MSO34" s="75"/>
      <c r="MSP34" s="75"/>
      <c r="MSQ34" s="75"/>
      <c r="MSR34" s="75"/>
      <c r="MSS34" s="75"/>
      <c r="MST34" s="75"/>
      <c r="MSU34" s="75"/>
      <c r="MSV34" s="75"/>
      <c r="MSW34" s="75"/>
      <c r="MSX34" s="75"/>
      <c r="MSY34" s="75"/>
      <c r="MSZ34" s="75"/>
      <c r="MTA34" s="75"/>
      <c r="MTB34" s="75"/>
      <c r="MTC34" s="75"/>
      <c r="MTD34" s="75"/>
      <c r="MTE34" s="75"/>
      <c r="MTF34" s="75"/>
      <c r="MTG34" s="75"/>
      <c r="MTH34" s="75"/>
      <c r="MTI34" s="75"/>
      <c r="MTJ34" s="75"/>
      <c r="MTK34" s="75"/>
      <c r="MTL34" s="75"/>
      <c r="MTM34" s="75"/>
      <c r="MTN34" s="75"/>
      <c r="MTO34" s="75"/>
      <c r="MTP34" s="75"/>
      <c r="MTQ34" s="75"/>
      <c r="MTR34" s="75"/>
      <c r="MTS34" s="75"/>
      <c r="MTT34" s="75"/>
      <c r="MTU34" s="75"/>
      <c r="MTV34" s="75"/>
      <c r="MTW34" s="75"/>
      <c r="MTX34" s="75"/>
      <c r="MTY34" s="75"/>
      <c r="MTZ34" s="75"/>
      <c r="MUA34" s="75"/>
      <c r="MUB34" s="75"/>
      <c r="MUC34" s="75"/>
      <c r="MUD34" s="75"/>
      <c r="MUE34" s="75"/>
      <c r="MUF34" s="75"/>
      <c r="MUG34" s="75"/>
      <c r="MUH34" s="75"/>
      <c r="MUI34" s="75"/>
      <c r="MUJ34" s="75"/>
      <c r="MUK34" s="75"/>
      <c r="MUL34" s="75"/>
      <c r="MUM34" s="75"/>
      <c r="MUN34" s="75"/>
      <c r="MUO34" s="75"/>
      <c r="MUP34" s="75"/>
      <c r="MUQ34" s="75"/>
      <c r="MUR34" s="75"/>
      <c r="MUS34" s="75"/>
      <c r="MUT34" s="75"/>
      <c r="MUU34" s="75"/>
      <c r="MUV34" s="75"/>
      <c r="MUW34" s="75"/>
      <c r="MUX34" s="75"/>
      <c r="MUY34" s="75"/>
      <c r="MUZ34" s="75"/>
      <c r="MVA34" s="75"/>
      <c r="MVB34" s="75"/>
      <c r="MVC34" s="75"/>
      <c r="MVD34" s="75"/>
      <c r="MVE34" s="75"/>
      <c r="MVF34" s="75"/>
      <c r="MVG34" s="75"/>
      <c r="MVH34" s="75"/>
      <c r="MVI34" s="75"/>
      <c r="MVJ34" s="75"/>
      <c r="MVK34" s="75"/>
      <c r="MVL34" s="75"/>
      <c r="MVM34" s="75"/>
      <c r="MVN34" s="75"/>
      <c r="MVO34" s="75"/>
      <c r="MVP34" s="75"/>
      <c r="MVQ34" s="75"/>
      <c r="MVR34" s="75"/>
      <c r="MVS34" s="75"/>
      <c r="MVT34" s="75"/>
      <c r="MVU34" s="75"/>
      <c r="MVV34" s="75"/>
      <c r="MVW34" s="75"/>
      <c r="MVX34" s="75"/>
      <c r="MVY34" s="75"/>
      <c r="MVZ34" s="75"/>
      <c r="MWA34" s="75"/>
      <c r="MWB34" s="75"/>
      <c r="MWC34" s="75"/>
      <c r="MWD34" s="75"/>
      <c r="MWE34" s="75"/>
      <c r="MWF34" s="75"/>
      <c r="MWG34" s="75"/>
      <c r="MWH34" s="75"/>
      <c r="MWI34" s="75"/>
      <c r="MWJ34" s="75"/>
      <c r="MWK34" s="75"/>
      <c r="MWL34" s="75"/>
      <c r="MWM34" s="75"/>
      <c r="MWN34" s="75"/>
      <c r="MWO34" s="75"/>
      <c r="MWP34" s="75"/>
      <c r="MWQ34" s="75"/>
      <c r="MWR34" s="75"/>
      <c r="MWS34" s="75"/>
      <c r="MWT34" s="75"/>
      <c r="MWU34" s="75"/>
      <c r="MWV34" s="75"/>
      <c r="MWW34" s="75"/>
      <c r="MWX34" s="75"/>
      <c r="MWY34" s="75"/>
      <c r="MWZ34" s="75"/>
      <c r="MXA34" s="75"/>
      <c r="MXB34" s="75"/>
      <c r="MXC34" s="75"/>
      <c r="MXD34" s="75"/>
      <c r="MXE34" s="75"/>
      <c r="MXF34" s="75"/>
      <c r="MXG34" s="75"/>
      <c r="MXH34" s="75"/>
      <c r="MXI34" s="75"/>
      <c r="MXJ34" s="75"/>
      <c r="MXK34" s="75"/>
      <c r="MXL34" s="75"/>
      <c r="MXM34" s="75"/>
      <c r="MXN34" s="75"/>
      <c r="MXO34" s="75"/>
      <c r="MXP34" s="75"/>
      <c r="MXQ34" s="75"/>
      <c r="MXR34" s="75"/>
      <c r="MXS34" s="75"/>
      <c r="MXT34" s="75"/>
      <c r="MXU34" s="75"/>
      <c r="MXV34" s="75"/>
      <c r="MXW34" s="75"/>
      <c r="MXX34" s="75"/>
      <c r="MXY34" s="75"/>
      <c r="MXZ34" s="75"/>
      <c r="MYA34" s="75"/>
      <c r="MYB34" s="75"/>
      <c r="MYC34" s="75"/>
      <c r="MYD34" s="75"/>
      <c r="MYE34" s="75"/>
      <c r="MYF34" s="75"/>
      <c r="MYG34" s="75"/>
      <c r="MYH34" s="75"/>
      <c r="MYI34" s="75"/>
      <c r="MYJ34" s="75"/>
      <c r="MYK34" s="75"/>
      <c r="MYL34" s="75"/>
      <c r="MYM34" s="75"/>
      <c r="MYN34" s="75"/>
      <c r="MYO34" s="75"/>
      <c r="MYP34" s="75"/>
      <c r="MYQ34" s="75"/>
      <c r="MYR34" s="75"/>
      <c r="MYS34" s="75"/>
      <c r="MYT34" s="75"/>
      <c r="MYU34" s="75"/>
      <c r="MYV34" s="75"/>
      <c r="MYW34" s="75"/>
      <c r="MYX34" s="75"/>
      <c r="MYY34" s="75"/>
      <c r="MYZ34" s="75"/>
      <c r="MZA34" s="75"/>
      <c r="MZB34" s="75"/>
      <c r="MZC34" s="75"/>
      <c r="MZD34" s="75"/>
      <c r="MZE34" s="75"/>
      <c r="MZF34" s="75"/>
      <c r="MZG34" s="75"/>
      <c r="MZH34" s="75"/>
      <c r="MZI34" s="75"/>
      <c r="MZJ34" s="75"/>
      <c r="MZK34" s="75"/>
      <c r="MZL34" s="75"/>
      <c r="MZM34" s="75"/>
      <c r="MZN34" s="75"/>
      <c r="MZO34" s="75"/>
      <c r="MZP34" s="75"/>
      <c r="MZQ34" s="75"/>
      <c r="MZR34" s="75"/>
      <c r="MZS34" s="75"/>
      <c r="MZT34" s="75"/>
      <c r="MZU34" s="75"/>
      <c r="MZV34" s="75"/>
      <c r="MZW34" s="75"/>
      <c r="MZX34" s="75"/>
      <c r="MZY34" s="75"/>
      <c r="MZZ34" s="75"/>
      <c r="NAA34" s="75"/>
      <c r="NAB34" s="75"/>
      <c r="NAC34" s="75"/>
      <c r="NAD34" s="75"/>
      <c r="NAE34" s="75"/>
      <c r="NAF34" s="75"/>
      <c r="NAG34" s="75"/>
      <c r="NAH34" s="75"/>
      <c r="NAI34" s="75"/>
      <c r="NAJ34" s="75"/>
      <c r="NAK34" s="75"/>
      <c r="NAL34" s="75"/>
      <c r="NAM34" s="75"/>
      <c r="NAN34" s="75"/>
      <c r="NAO34" s="75"/>
      <c r="NAP34" s="75"/>
      <c r="NAQ34" s="75"/>
      <c r="NAR34" s="75"/>
      <c r="NAS34" s="75"/>
      <c r="NAT34" s="75"/>
      <c r="NAU34" s="75"/>
      <c r="NAV34" s="75"/>
      <c r="NAW34" s="75"/>
      <c r="NAX34" s="75"/>
      <c r="NAY34" s="75"/>
      <c r="NAZ34" s="75"/>
      <c r="NBA34" s="75"/>
      <c r="NBB34" s="75"/>
      <c r="NBC34" s="75"/>
      <c r="NBD34" s="75"/>
      <c r="NBE34" s="75"/>
      <c r="NBF34" s="75"/>
      <c r="NBG34" s="75"/>
      <c r="NBH34" s="75"/>
      <c r="NBI34" s="75"/>
      <c r="NBJ34" s="75"/>
      <c r="NBK34" s="75"/>
      <c r="NBL34" s="75"/>
      <c r="NBM34" s="75"/>
      <c r="NBN34" s="75"/>
      <c r="NBO34" s="75"/>
      <c r="NBP34" s="75"/>
      <c r="NBQ34" s="75"/>
      <c r="NBR34" s="75"/>
      <c r="NBS34" s="75"/>
      <c r="NBT34" s="75"/>
      <c r="NBU34" s="75"/>
      <c r="NBV34" s="75"/>
      <c r="NBW34" s="75"/>
      <c r="NBX34" s="75"/>
      <c r="NBY34" s="75"/>
      <c r="NBZ34" s="75"/>
      <c r="NCA34" s="75"/>
      <c r="NCB34" s="75"/>
      <c r="NCC34" s="75"/>
      <c r="NCD34" s="75"/>
      <c r="NCE34" s="75"/>
      <c r="NCF34" s="75"/>
      <c r="NCG34" s="75"/>
      <c r="NCH34" s="75"/>
      <c r="NCI34" s="75"/>
      <c r="NCJ34" s="75"/>
      <c r="NCK34" s="75"/>
      <c r="NCL34" s="75"/>
      <c r="NCM34" s="75"/>
      <c r="NCN34" s="75"/>
      <c r="NCO34" s="75"/>
      <c r="NCP34" s="75"/>
      <c r="NCQ34" s="75"/>
      <c r="NCR34" s="75"/>
      <c r="NCS34" s="75"/>
      <c r="NCT34" s="75"/>
      <c r="NCU34" s="75"/>
      <c r="NCV34" s="75"/>
      <c r="NCW34" s="75"/>
      <c r="NCX34" s="75"/>
      <c r="NCY34" s="75"/>
      <c r="NCZ34" s="75"/>
      <c r="NDA34" s="75"/>
      <c r="NDB34" s="75"/>
      <c r="NDC34" s="75"/>
      <c r="NDD34" s="75"/>
      <c r="NDE34" s="75"/>
      <c r="NDF34" s="75"/>
      <c r="NDG34" s="75"/>
      <c r="NDH34" s="75"/>
      <c r="NDI34" s="75"/>
      <c r="NDJ34" s="75"/>
      <c r="NDK34" s="75"/>
      <c r="NDL34" s="75"/>
      <c r="NDM34" s="75"/>
      <c r="NDN34" s="75"/>
      <c r="NDO34" s="75"/>
      <c r="NDP34" s="75"/>
      <c r="NDQ34" s="75"/>
      <c r="NDR34" s="75"/>
      <c r="NDS34" s="75"/>
      <c r="NDT34" s="75"/>
      <c r="NDU34" s="75"/>
      <c r="NDV34" s="75"/>
      <c r="NDW34" s="75"/>
      <c r="NDX34" s="75"/>
      <c r="NDY34" s="75"/>
      <c r="NDZ34" s="75"/>
      <c r="NEA34" s="75"/>
      <c r="NEB34" s="75"/>
      <c r="NEC34" s="75"/>
      <c r="NED34" s="75"/>
      <c r="NEE34" s="75"/>
      <c r="NEF34" s="75"/>
      <c r="NEG34" s="75"/>
      <c r="NEH34" s="75"/>
      <c r="NEI34" s="75"/>
      <c r="NEJ34" s="75"/>
      <c r="NEK34" s="75"/>
      <c r="NEL34" s="75"/>
      <c r="NEM34" s="75"/>
      <c r="NEN34" s="75"/>
      <c r="NEO34" s="75"/>
      <c r="NEP34" s="75"/>
      <c r="NEQ34" s="75"/>
      <c r="NER34" s="75"/>
      <c r="NES34" s="75"/>
      <c r="NET34" s="75"/>
      <c r="NEU34" s="75"/>
      <c r="NEV34" s="75"/>
      <c r="NEW34" s="75"/>
      <c r="NEX34" s="75"/>
      <c r="NEY34" s="75"/>
      <c r="NEZ34" s="75"/>
      <c r="NFA34" s="75"/>
      <c r="NFB34" s="75"/>
      <c r="NFC34" s="75"/>
      <c r="NFD34" s="75"/>
      <c r="NFE34" s="75"/>
      <c r="NFF34" s="75"/>
      <c r="NFG34" s="75"/>
      <c r="NFH34" s="75"/>
      <c r="NFI34" s="75"/>
      <c r="NFJ34" s="75"/>
      <c r="NFK34" s="75"/>
      <c r="NFL34" s="75"/>
      <c r="NFM34" s="75"/>
      <c r="NFN34" s="75"/>
      <c r="NFO34" s="75"/>
      <c r="NFP34" s="75"/>
      <c r="NFQ34" s="75"/>
      <c r="NFR34" s="75"/>
      <c r="NFS34" s="75"/>
      <c r="NFT34" s="75"/>
      <c r="NFU34" s="75"/>
      <c r="NFV34" s="75"/>
      <c r="NFW34" s="75"/>
      <c r="NFX34" s="75"/>
      <c r="NFY34" s="75"/>
      <c r="NFZ34" s="75"/>
      <c r="NGA34" s="75"/>
      <c r="NGB34" s="75"/>
      <c r="NGC34" s="75"/>
      <c r="NGD34" s="75"/>
      <c r="NGE34" s="75"/>
      <c r="NGF34" s="75"/>
      <c r="NGG34" s="75"/>
      <c r="NGH34" s="75"/>
      <c r="NGI34" s="75"/>
      <c r="NGJ34" s="75"/>
      <c r="NGK34" s="75"/>
      <c r="NGL34" s="75"/>
      <c r="NGM34" s="75"/>
      <c r="NGN34" s="75"/>
      <c r="NGO34" s="75"/>
      <c r="NGP34" s="75"/>
      <c r="NGQ34" s="75"/>
      <c r="NGR34" s="75"/>
      <c r="NGS34" s="75"/>
      <c r="NGT34" s="75"/>
      <c r="NGU34" s="75"/>
      <c r="NGV34" s="75"/>
      <c r="NGW34" s="75"/>
      <c r="NGX34" s="75"/>
      <c r="NGY34" s="75"/>
      <c r="NGZ34" s="75"/>
      <c r="NHA34" s="75"/>
      <c r="NHB34" s="75"/>
      <c r="NHC34" s="75"/>
      <c r="NHD34" s="75"/>
      <c r="NHE34" s="75"/>
      <c r="NHF34" s="75"/>
      <c r="NHG34" s="75"/>
      <c r="NHH34" s="75"/>
      <c r="NHI34" s="75"/>
      <c r="NHJ34" s="75"/>
      <c r="NHK34" s="75"/>
      <c r="NHL34" s="75"/>
      <c r="NHM34" s="75"/>
      <c r="NHN34" s="75"/>
      <c r="NHO34" s="75"/>
      <c r="NHP34" s="75"/>
      <c r="NHQ34" s="75"/>
      <c r="NHR34" s="75"/>
      <c r="NHS34" s="75"/>
      <c r="NHT34" s="75"/>
      <c r="NHU34" s="75"/>
      <c r="NHV34" s="75"/>
      <c r="NHW34" s="75"/>
      <c r="NHX34" s="75"/>
      <c r="NHY34" s="75"/>
      <c r="NHZ34" s="75"/>
      <c r="NIA34" s="75"/>
      <c r="NIB34" s="75"/>
      <c r="NIC34" s="75"/>
      <c r="NID34" s="75"/>
      <c r="NIE34" s="75"/>
      <c r="NIF34" s="75"/>
      <c r="NIG34" s="75"/>
      <c r="NIH34" s="75"/>
      <c r="NII34" s="75"/>
      <c r="NIJ34" s="75"/>
      <c r="NIK34" s="75"/>
      <c r="NIL34" s="75"/>
      <c r="NIM34" s="75"/>
      <c r="NIN34" s="75"/>
      <c r="NIO34" s="75"/>
      <c r="NIP34" s="75"/>
      <c r="NIQ34" s="75"/>
      <c r="NIR34" s="75"/>
      <c r="NIS34" s="75"/>
      <c r="NIT34" s="75"/>
      <c r="NIU34" s="75"/>
      <c r="NIV34" s="75"/>
      <c r="NIW34" s="75"/>
      <c r="NIX34" s="75"/>
      <c r="NIY34" s="75"/>
      <c r="NIZ34" s="75"/>
      <c r="NJA34" s="75"/>
      <c r="NJB34" s="75"/>
      <c r="NJC34" s="75"/>
      <c r="NJD34" s="75"/>
      <c r="NJE34" s="75"/>
      <c r="NJF34" s="75"/>
      <c r="NJG34" s="75"/>
      <c r="NJH34" s="75"/>
      <c r="NJI34" s="75"/>
      <c r="NJJ34" s="75"/>
      <c r="NJK34" s="75"/>
      <c r="NJL34" s="75"/>
      <c r="NJM34" s="75"/>
      <c r="NJN34" s="75"/>
      <c r="NJO34" s="75"/>
      <c r="NJP34" s="75"/>
      <c r="NJQ34" s="75"/>
      <c r="NJR34" s="75"/>
      <c r="NJS34" s="75"/>
      <c r="NJT34" s="75"/>
      <c r="NJU34" s="75"/>
      <c r="NJV34" s="75"/>
      <c r="NJW34" s="75"/>
      <c r="NJX34" s="75"/>
      <c r="NJY34" s="75"/>
      <c r="NJZ34" s="75"/>
      <c r="NKA34" s="75"/>
      <c r="NKB34" s="75"/>
      <c r="NKC34" s="75"/>
      <c r="NKD34" s="75"/>
      <c r="NKE34" s="75"/>
      <c r="NKF34" s="75"/>
      <c r="NKG34" s="75"/>
      <c r="NKH34" s="75"/>
      <c r="NKI34" s="75"/>
      <c r="NKJ34" s="75"/>
      <c r="NKK34" s="75"/>
      <c r="NKL34" s="75"/>
      <c r="NKM34" s="75"/>
      <c r="NKN34" s="75"/>
      <c r="NKO34" s="75"/>
      <c r="NKP34" s="75"/>
      <c r="NKQ34" s="75"/>
      <c r="NKR34" s="75"/>
      <c r="NKS34" s="75"/>
      <c r="NKT34" s="75"/>
      <c r="NKU34" s="75"/>
      <c r="NKV34" s="75"/>
      <c r="NKW34" s="75"/>
      <c r="NKX34" s="75"/>
      <c r="NKY34" s="75"/>
      <c r="NKZ34" s="75"/>
      <c r="NLA34" s="75"/>
      <c r="NLB34" s="75"/>
      <c r="NLC34" s="75"/>
      <c r="NLD34" s="75"/>
      <c r="NLE34" s="75"/>
      <c r="NLF34" s="75"/>
      <c r="NLG34" s="75"/>
      <c r="NLH34" s="75"/>
      <c r="NLI34" s="75"/>
      <c r="NLJ34" s="75"/>
      <c r="NLK34" s="75"/>
      <c r="NLL34" s="75"/>
      <c r="NLM34" s="75"/>
      <c r="NLN34" s="75"/>
      <c r="NLO34" s="75"/>
      <c r="NLP34" s="75"/>
      <c r="NLQ34" s="75"/>
      <c r="NLR34" s="75"/>
      <c r="NLS34" s="75"/>
      <c r="NLT34" s="75"/>
      <c r="NLU34" s="75"/>
      <c r="NLV34" s="75"/>
      <c r="NLW34" s="75"/>
      <c r="NLX34" s="75"/>
      <c r="NLY34" s="75"/>
      <c r="NLZ34" s="75"/>
      <c r="NMA34" s="75"/>
      <c r="NMB34" s="75"/>
      <c r="NMC34" s="75"/>
      <c r="NMD34" s="75"/>
      <c r="NME34" s="75"/>
      <c r="NMF34" s="75"/>
      <c r="NMG34" s="75"/>
      <c r="NMH34" s="75"/>
      <c r="NMI34" s="75"/>
      <c r="NMJ34" s="75"/>
      <c r="NMK34" s="75"/>
      <c r="NML34" s="75"/>
      <c r="NMM34" s="75"/>
      <c r="NMN34" s="75"/>
      <c r="NMO34" s="75"/>
      <c r="NMP34" s="75"/>
      <c r="NMQ34" s="75"/>
      <c r="NMR34" s="75"/>
      <c r="NMS34" s="75"/>
      <c r="NMT34" s="75"/>
      <c r="NMU34" s="75"/>
      <c r="NMV34" s="75"/>
      <c r="NMW34" s="75"/>
      <c r="NMX34" s="75"/>
      <c r="NMY34" s="75"/>
      <c r="NMZ34" s="75"/>
      <c r="NNA34" s="75"/>
      <c r="NNB34" s="75"/>
      <c r="NNC34" s="75"/>
      <c r="NND34" s="75"/>
      <c r="NNE34" s="75"/>
      <c r="NNF34" s="75"/>
      <c r="NNG34" s="75"/>
      <c r="NNH34" s="75"/>
      <c r="NNI34" s="75"/>
      <c r="NNJ34" s="75"/>
      <c r="NNK34" s="75"/>
      <c r="NNL34" s="75"/>
      <c r="NNM34" s="75"/>
      <c r="NNN34" s="75"/>
      <c r="NNO34" s="75"/>
      <c r="NNP34" s="75"/>
      <c r="NNQ34" s="75"/>
      <c r="NNR34" s="75"/>
      <c r="NNS34" s="75"/>
      <c r="NNT34" s="75"/>
      <c r="NNU34" s="75"/>
      <c r="NNV34" s="75"/>
      <c r="NNW34" s="75"/>
      <c r="NNX34" s="75"/>
      <c r="NNY34" s="75"/>
      <c r="NNZ34" s="75"/>
      <c r="NOA34" s="75"/>
      <c r="NOB34" s="75"/>
      <c r="NOC34" s="75"/>
      <c r="NOD34" s="75"/>
      <c r="NOE34" s="75"/>
      <c r="NOF34" s="75"/>
      <c r="NOG34" s="75"/>
      <c r="NOH34" s="75"/>
      <c r="NOI34" s="75"/>
      <c r="NOJ34" s="75"/>
      <c r="NOK34" s="75"/>
      <c r="NOL34" s="75"/>
      <c r="NOM34" s="75"/>
      <c r="NON34" s="75"/>
      <c r="NOO34" s="75"/>
      <c r="NOP34" s="75"/>
      <c r="NOQ34" s="75"/>
      <c r="NOR34" s="75"/>
      <c r="NOS34" s="75"/>
      <c r="NOT34" s="75"/>
      <c r="NOU34" s="75"/>
      <c r="NOV34" s="75"/>
      <c r="NOW34" s="75"/>
      <c r="NOX34" s="75"/>
      <c r="NOY34" s="75"/>
      <c r="NOZ34" s="75"/>
      <c r="NPA34" s="75"/>
      <c r="NPB34" s="75"/>
      <c r="NPC34" s="75"/>
      <c r="NPD34" s="75"/>
      <c r="NPE34" s="75"/>
      <c r="NPF34" s="75"/>
      <c r="NPG34" s="75"/>
      <c r="NPH34" s="75"/>
      <c r="NPI34" s="75"/>
      <c r="NPJ34" s="75"/>
      <c r="NPK34" s="75"/>
      <c r="NPL34" s="75"/>
      <c r="NPM34" s="75"/>
      <c r="NPN34" s="75"/>
      <c r="NPO34" s="75"/>
      <c r="NPP34" s="75"/>
      <c r="NPQ34" s="75"/>
      <c r="NPR34" s="75"/>
      <c r="NPS34" s="75"/>
      <c r="NPT34" s="75"/>
      <c r="NPU34" s="75"/>
      <c r="NPV34" s="75"/>
      <c r="NPW34" s="75"/>
      <c r="NPX34" s="75"/>
      <c r="NPY34" s="75"/>
      <c r="NPZ34" s="75"/>
      <c r="NQA34" s="75"/>
      <c r="NQB34" s="75"/>
      <c r="NQC34" s="75"/>
      <c r="NQD34" s="75"/>
      <c r="NQE34" s="75"/>
      <c r="NQF34" s="75"/>
      <c r="NQG34" s="75"/>
      <c r="NQH34" s="75"/>
      <c r="NQI34" s="75"/>
      <c r="NQJ34" s="75"/>
      <c r="NQK34" s="75"/>
      <c r="NQL34" s="75"/>
      <c r="NQM34" s="75"/>
      <c r="NQN34" s="75"/>
      <c r="NQO34" s="75"/>
      <c r="NQP34" s="75"/>
      <c r="NQQ34" s="75"/>
      <c r="NQR34" s="75"/>
      <c r="NQS34" s="75"/>
      <c r="NQT34" s="75"/>
      <c r="NQU34" s="75"/>
      <c r="NQV34" s="75"/>
      <c r="NQW34" s="75"/>
      <c r="NQX34" s="75"/>
      <c r="NQY34" s="75"/>
      <c r="NQZ34" s="75"/>
      <c r="NRA34" s="75"/>
      <c r="NRB34" s="75"/>
      <c r="NRC34" s="75"/>
      <c r="NRD34" s="75"/>
      <c r="NRE34" s="75"/>
      <c r="NRF34" s="75"/>
      <c r="NRG34" s="75"/>
      <c r="NRH34" s="75"/>
      <c r="NRI34" s="75"/>
      <c r="NRJ34" s="75"/>
      <c r="NRK34" s="75"/>
      <c r="NRL34" s="75"/>
      <c r="NRM34" s="75"/>
      <c r="NRN34" s="75"/>
      <c r="NRO34" s="75"/>
      <c r="NRP34" s="75"/>
      <c r="NRQ34" s="75"/>
      <c r="NRR34" s="75"/>
      <c r="NRS34" s="75"/>
      <c r="NRT34" s="75"/>
      <c r="NRU34" s="75"/>
      <c r="NRV34" s="75"/>
      <c r="NRW34" s="75"/>
      <c r="NRX34" s="75"/>
      <c r="NRY34" s="75"/>
      <c r="NRZ34" s="75"/>
      <c r="NSA34" s="75"/>
      <c r="NSB34" s="75"/>
      <c r="NSC34" s="75"/>
      <c r="NSD34" s="75"/>
      <c r="NSE34" s="75"/>
      <c r="NSF34" s="75"/>
      <c r="NSG34" s="75"/>
      <c r="NSH34" s="75"/>
      <c r="NSI34" s="75"/>
      <c r="NSJ34" s="75"/>
      <c r="NSK34" s="75"/>
      <c r="NSL34" s="75"/>
      <c r="NSM34" s="75"/>
      <c r="NSN34" s="75"/>
      <c r="NSO34" s="75"/>
      <c r="NSP34" s="75"/>
      <c r="NSQ34" s="75"/>
      <c r="NSR34" s="75"/>
      <c r="NSS34" s="75"/>
      <c r="NST34" s="75"/>
      <c r="NSU34" s="75"/>
      <c r="NSV34" s="75"/>
      <c r="NSW34" s="75"/>
      <c r="NSX34" s="75"/>
      <c r="NSY34" s="75"/>
      <c r="NSZ34" s="75"/>
      <c r="NTA34" s="75"/>
      <c r="NTB34" s="75"/>
      <c r="NTC34" s="75"/>
      <c r="NTD34" s="75"/>
      <c r="NTE34" s="75"/>
      <c r="NTF34" s="75"/>
      <c r="NTG34" s="75"/>
      <c r="NTH34" s="75"/>
      <c r="NTI34" s="75"/>
      <c r="NTJ34" s="75"/>
      <c r="NTK34" s="75"/>
      <c r="NTL34" s="75"/>
      <c r="NTM34" s="75"/>
      <c r="NTN34" s="75"/>
      <c r="NTO34" s="75"/>
      <c r="NTP34" s="75"/>
      <c r="NTQ34" s="75"/>
      <c r="NTR34" s="75"/>
      <c r="NTS34" s="75"/>
      <c r="NTT34" s="75"/>
      <c r="NTU34" s="75"/>
      <c r="NTV34" s="75"/>
      <c r="NTW34" s="75"/>
      <c r="NTX34" s="75"/>
      <c r="NTY34" s="75"/>
      <c r="NTZ34" s="75"/>
      <c r="NUA34" s="75"/>
      <c r="NUB34" s="75"/>
      <c r="NUC34" s="75"/>
      <c r="NUD34" s="75"/>
      <c r="NUE34" s="75"/>
      <c r="NUF34" s="75"/>
      <c r="NUG34" s="75"/>
      <c r="NUH34" s="75"/>
      <c r="NUI34" s="75"/>
      <c r="NUJ34" s="75"/>
      <c r="NUK34" s="75"/>
      <c r="NUL34" s="75"/>
      <c r="NUM34" s="75"/>
      <c r="NUN34" s="75"/>
      <c r="NUO34" s="75"/>
      <c r="NUP34" s="75"/>
      <c r="NUQ34" s="75"/>
      <c r="NUR34" s="75"/>
      <c r="NUS34" s="75"/>
      <c r="NUT34" s="75"/>
      <c r="NUU34" s="75"/>
      <c r="NUV34" s="75"/>
      <c r="NUW34" s="75"/>
      <c r="NUX34" s="75"/>
      <c r="NUY34" s="75"/>
      <c r="NUZ34" s="75"/>
      <c r="NVA34" s="75"/>
      <c r="NVB34" s="75"/>
      <c r="NVC34" s="75"/>
      <c r="NVD34" s="75"/>
      <c r="NVE34" s="75"/>
      <c r="NVF34" s="75"/>
      <c r="NVG34" s="75"/>
      <c r="NVH34" s="75"/>
      <c r="NVI34" s="75"/>
      <c r="NVJ34" s="75"/>
      <c r="NVK34" s="75"/>
      <c r="NVL34" s="75"/>
      <c r="NVM34" s="75"/>
      <c r="NVN34" s="75"/>
      <c r="NVO34" s="75"/>
      <c r="NVP34" s="75"/>
      <c r="NVQ34" s="75"/>
      <c r="NVR34" s="75"/>
      <c r="NVS34" s="75"/>
      <c r="NVT34" s="75"/>
      <c r="NVU34" s="75"/>
      <c r="NVV34" s="75"/>
      <c r="NVW34" s="75"/>
      <c r="NVX34" s="75"/>
      <c r="NVY34" s="75"/>
      <c r="NVZ34" s="75"/>
      <c r="NWA34" s="75"/>
      <c r="NWB34" s="75"/>
      <c r="NWC34" s="75"/>
      <c r="NWD34" s="75"/>
      <c r="NWE34" s="75"/>
      <c r="NWF34" s="75"/>
      <c r="NWG34" s="75"/>
      <c r="NWH34" s="75"/>
      <c r="NWI34" s="75"/>
      <c r="NWJ34" s="75"/>
      <c r="NWK34" s="75"/>
      <c r="NWL34" s="75"/>
      <c r="NWM34" s="75"/>
      <c r="NWN34" s="75"/>
      <c r="NWO34" s="75"/>
      <c r="NWP34" s="75"/>
      <c r="NWQ34" s="75"/>
      <c r="NWR34" s="75"/>
      <c r="NWS34" s="75"/>
      <c r="NWT34" s="75"/>
      <c r="NWU34" s="75"/>
      <c r="NWV34" s="75"/>
      <c r="NWW34" s="75"/>
      <c r="NWX34" s="75"/>
      <c r="NWY34" s="75"/>
      <c r="NWZ34" s="75"/>
      <c r="NXA34" s="75"/>
      <c r="NXB34" s="75"/>
      <c r="NXC34" s="75"/>
      <c r="NXD34" s="75"/>
      <c r="NXE34" s="75"/>
      <c r="NXF34" s="75"/>
      <c r="NXG34" s="75"/>
      <c r="NXH34" s="75"/>
      <c r="NXI34" s="75"/>
      <c r="NXJ34" s="75"/>
      <c r="NXK34" s="75"/>
      <c r="NXL34" s="75"/>
      <c r="NXM34" s="75"/>
      <c r="NXN34" s="75"/>
      <c r="NXO34" s="75"/>
      <c r="NXP34" s="75"/>
      <c r="NXQ34" s="75"/>
      <c r="NXR34" s="75"/>
      <c r="NXS34" s="75"/>
      <c r="NXT34" s="75"/>
      <c r="NXU34" s="75"/>
      <c r="NXV34" s="75"/>
      <c r="NXW34" s="75"/>
      <c r="NXX34" s="75"/>
      <c r="NXY34" s="75"/>
      <c r="NXZ34" s="75"/>
      <c r="NYA34" s="75"/>
      <c r="NYB34" s="75"/>
      <c r="NYC34" s="75"/>
      <c r="NYD34" s="75"/>
      <c r="NYE34" s="75"/>
      <c r="NYF34" s="75"/>
      <c r="NYG34" s="75"/>
      <c r="NYH34" s="75"/>
      <c r="NYI34" s="75"/>
      <c r="NYJ34" s="75"/>
      <c r="NYK34" s="75"/>
      <c r="NYL34" s="75"/>
      <c r="NYM34" s="75"/>
      <c r="NYN34" s="75"/>
      <c r="NYO34" s="75"/>
      <c r="NYP34" s="75"/>
      <c r="NYQ34" s="75"/>
      <c r="NYR34" s="75"/>
      <c r="NYS34" s="75"/>
      <c r="NYT34" s="75"/>
      <c r="NYU34" s="75"/>
      <c r="NYV34" s="75"/>
      <c r="NYW34" s="75"/>
      <c r="NYX34" s="75"/>
      <c r="NYY34" s="75"/>
      <c r="NYZ34" s="75"/>
      <c r="NZA34" s="75"/>
      <c r="NZB34" s="75"/>
      <c r="NZC34" s="75"/>
      <c r="NZD34" s="75"/>
      <c r="NZE34" s="75"/>
      <c r="NZF34" s="75"/>
      <c r="NZG34" s="75"/>
      <c r="NZH34" s="75"/>
      <c r="NZI34" s="75"/>
      <c r="NZJ34" s="75"/>
      <c r="NZK34" s="75"/>
      <c r="NZL34" s="75"/>
      <c r="NZM34" s="75"/>
      <c r="NZN34" s="75"/>
      <c r="NZO34" s="75"/>
      <c r="NZP34" s="75"/>
      <c r="NZQ34" s="75"/>
      <c r="NZR34" s="75"/>
      <c r="NZS34" s="75"/>
      <c r="NZT34" s="75"/>
      <c r="NZU34" s="75"/>
      <c r="NZV34" s="75"/>
      <c r="NZW34" s="75"/>
      <c r="NZX34" s="75"/>
      <c r="NZY34" s="75"/>
      <c r="NZZ34" s="75"/>
      <c r="OAA34" s="75"/>
      <c r="OAB34" s="75"/>
      <c r="OAC34" s="75"/>
      <c r="OAD34" s="75"/>
      <c r="OAE34" s="75"/>
      <c r="OAF34" s="75"/>
      <c r="OAG34" s="75"/>
      <c r="OAH34" s="75"/>
      <c r="OAI34" s="75"/>
      <c r="OAJ34" s="75"/>
      <c r="OAK34" s="75"/>
      <c r="OAL34" s="75"/>
      <c r="OAM34" s="75"/>
      <c r="OAN34" s="75"/>
      <c r="OAO34" s="75"/>
      <c r="OAP34" s="75"/>
      <c r="OAQ34" s="75"/>
      <c r="OAR34" s="75"/>
      <c r="OAS34" s="75"/>
      <c r="OAT34" s="75"/>
      <c r="OAU34" s="75"/>
      <c r="OAV34" s="75"/>
      <c r="OAW34" s="75"/>
      <c r="OAX34" s="75"/>
      <c r="OAY34" s="75"/>
      <c r="OAZ34" s="75"/>
      <c r="OBA34" s="75"/>
      <c r="OBB34" s="75"/>
      <c r="OBC34" s="75"/>
      <c r="OBD34" s="75"/>
      <c r="OBE34" s="75"/>
      <c r="OBF34" s="75"/>
      <c r="OBG34" s="75"/>
      <c r="OBH34" s="75"/>
      <c r="OBI34" s="75"/>
      <c r="OBJ34" s="75"/>
      <c r="OBK34" s="75"/>
      <c r="OBL34" s="75"/>
      <c r="OBM34" s="75"/>
      <c r="OBN34" s="75"/>
      <c r="OBO34" s="75"/>
      <c r="OBP34" s="75"/>
      <c r="OBQ34" s="75"/>
      <c r="OBR34" s="75"/>
      <c r="OBS34" s="75"/>
      <c r="OBT34" s="75"/>
      <c r="OBU34" s="75"/>
      <c r="OBV34" s="75"/>
      <c r="OBW34" s="75"/>
      <c r="OBX34" s="75"/>
      <c r="OBY34" s="75"/>
      <c r="OBZ34" s="75"/>
      <c r="OCA34" s="75"/>
      <c r="OCB34" s="75"/>
      <c r="OCC34" s="75"/>
      <c r="OCD34" s="75"/>
      <c r="OCE34" s="75"/>
      <c r="OCF34" s="75"/>
      <c r="OCG34" s="75"/>
      <c r="OCH34" s="75"/>
      <c r="OCI34" s="75"/>
      <c r="OCJ34" s="75"/>
      <c r="OCK34" s="75"/>
      <c r="OCL34" s="75"/>
      <c r="OCM34" s="75"/>
      <c r="OCN34" s="75"/>
      <c r="OCO34" s="75"/>
      <c r="OCP34" s="75"/>
      <c r="OCQ34" s="75"/>
      <c r="OCR34" s="75"/>
      <c r="OCS34" s="75"/>
      <c r="OCT34" s="75"/>
      <c r="OCU34" s="75"/>
      <c r="OCV34" s="75"/>
      <c r="OCW34" s="75"/>
      <c r="OCX34" s="75"/>
      <c r="OCY34" s="75"/>
      <c r="OCZ34" s="75"/>
      <c r="ODA34" s="75"/>
      <c r="ODB34" s="75"/>
      <c r="ODC34" s="75"/>
      <c r="ODD34" s="75"/>
      <c r="ODE34" s="75"/>
      <c r="ODF34" s="75"/>
      <c r="ODG34" s="75"/>
      <c r="ODH34" s="75"/>
      <c r="ODI34" s="75"/>
      <c r="ODJ34" s="75"/>
      <c r="ODK34" s="75"/>
      <c r="ODL34" s="75"/>
      <c r="ODM34" s="75"/>
      <c r="ODN34" s="75"/>
      <c r="ODO34" s="75"/>
      <c r="ODP34" s="75"/>
      <c r="ODQ34" s="75"/>
      <c r="ODR34" s="75"/>
      <c r="ODS34" s="75"/>
      <c r="ODT34" s="75"/>
      <c r="ODU34" s="75"/>
      <c r="ODV34" s="75"/>
      <c r="ODW34" s="75"/>
      <c r="ODX34" s="75"/>
      <c r="ODY34" s="75"/>
      <c r="ODZ34" s="75"/>
      <c r="OEA34" s="75"/>
      <c r="OEB34" s="75"/>
      <c r="OEC34" s="75"/>
      <c r="OED34" s="75"/>
      <c r="OEE34" s="75"/>
      <c r="OEF34" s="75"/>
      <c r="OEG34" s="75"/>
      <c r="OEH34" s="75"/>
      <c r="OEI34" s="75"/>
      <c r="OEJ34" s="75"/>
      <c r="OEK34" s="75"/>
      <c r="OEL34" s="75"/>
      <c r="OEM34" s="75"/>
      <c r="OEN34" s="75"/>
      <c r="OEO34" s="75"/>
      <c r="OEP34" s="75"/>
      <c r="OEQ34" s="75"/>
      <c r="OER34" s="75"/>
      <c r="OES34" s="75"/>
      <c r="OET34" s="75"/>
      <c r="OEU34" s="75"/>
      <c r="OEV34" s="75"/>
      <c r="OEW34" s="75"/>
      <c r="OEX34" s="75"/>
      <c r="OEY34" s="75"/>
      <c r="OEZ34" s="75"/>
      <c r="OFA34" s="75"/>
      <c r="OFB34" s="75"/>
      <c r="OFC34" s="75"/>
      <c r="OFD34" s="75"/>
      <c r="OFE34" s="75"/>
      <c r="OFF34" s="75"/>
      <c r="OFG34" s="75"/>
      <c r="OFH34" s="75"/>
      <c r="OFI34" s="75"/>
      <c r="OFJ34" s="75"/>
      <c r="OFK34" s="75"/>
      <c r="OFL34" s="75"/>
      <c r="OFM34" s="75"/>
      <c r="OFN34" s="75"/>
      <c r="OFO34" s="75"/>
      <c r="OFP34" s="75"/>
      <c r="OFQ34" s="75"/>
      <c r="OFR34" s="75"/>
      <c r="OFS34" s="75"/>
      <c r="OFT34" s="75"/>
      <c r="OFU34" s="75"/>
      <c r="OFV34" s="75"/>
      <c r="OFW34" s="75"/>
      <c r="OFX34" s="75"/>
      <c r="OFY34" s="75"/>
      <c r="OFZ34" s="75"/>
      <c r="OGA34" s="75"/>
      <c r="OGB34" s="75"/>
      <c r="OGC34" s="75"/>
      <c r="OGD34" s="75"/>
      <c r="OGE34" s="75"/>
      <c r="OGF34" s="75"/>
      <c r="OGG34" s="75"/>
      <c r="OGH34" s="75"/>
      <c r="OGI34" s="75"/>
      <c r="OGJ34" s="75"/>
      <c r="OGK34" s="75"/>
      <c r="OGL34" s="75"/>
      <c r="OGM34" s="75"/>
      <c r="OGN34" s="75"/>
      <c r="OGO34" s="75"/>
      <c r="OGP34" s="75"/>
      <c r="OGQ34" s="75"/>
      <c r="OGR34" s="75"/>
      <c r="OGS34" s="75"/>
      <c r="OGT34" s="75"/>
      <c r="OGU34" s="75"/>
      <c r="OGV34" s="75"/>
      <c r="OGW34" s="75"/>
      <c r="OGX34" s="75"/>
      <c r="OGY34" s="75"/>
      <c r="OGZ34" s="75"/>
      <c r="OHA34" s="75"/>
      <c r="OHB34" s="75"/>
      <c r="OHC34" s="75"/>
      <c r="OHD34" s="75"/>
      <c r="OHE34" s="75"/>
      <c r="OHF34" s="75"/>
      <c r="OHG34" s="75"/>
      <c r="OHH34" s="75"/>
      <c r="OHI34" s="75"/>
      <c r="OHJ34" s="75"/>
      <c r="OHK34" s="75"/>
      <c r="OHL34" s="75"/>
      <c r="OHM34" s="75"/>
      <c r="OHN34" s="75"/>
      <c r="OHO34" s="75"/>
      <c r="OHP34" s="75"/>
      <c r="OHQ34" s="75"/>
      <c r="OHR34" s="75"/>
      <c r="OHS34" s="75"/>
      <c r="OHT34" s="75"/>
      <c r="OHU34" s="75"/>
      <c r="OHV34" s="75"/>
      <c r="OHW34" s="75"/>
      <c r="OHX34" s="75"/>
      <c r="OHY34" s="75"/>
      <c r="OHZ34" s="75"/>
      <c r="OIA34" s="75"/>
      <c r="OIB34" s="75"/>
      <c r="OIC34" s="75"/>
      <c r="OID34" s="75"/>
      <c r="OIE34" s="75"/>
      <c r="OIF34" s="75"/>
      <c r="OIG34" s="75"/>
      <c r="OIH34" s="75"/>
      <c r="OII34" s="75"/>
      <c r="OIJ34" s="75"/>
      <c r="OIK34" s="75"/>
      <c r="OIL34" s="75"/>
      <c r="OIM34" s="75"/>
      <c r="OIN34" s="75"/>
      <c r="OIO34" s="75"/>
      <c r="OIP34" s="75"/>
      <c r="OIQ34" s="75"/>
      <c r="OIR34" s="75"/>
      <c r="OIS34" s="75"/>
      <c r="OIT34" s="75"/>
      <c r="OIU34" s="75"/>
      <c r="OIV34" s="75"/>
      <c r="OIW34" s="75"/>
      <c r="OIX34" s="75"/>
      <c r="OIY34" s="75"/>
      <c r="OIZ34" s="75"/>
      <c r="OJA34" s="75"/>
      <c r="OJB34" s="75"/>
      <c r="OJC34" s="75"/>
      <c r="OJD34" s="75"/>
      <c r="OJE34" s="75"/>
      <c r="OJF34" s="75"/>
      <c r="OJG34" s="75"/>
      <c r="OJH34" s="75"/>
      <c r="OJI34" s="75"/>
      <c r="OJJ34" s="75"/>
      <c r="OJK34" s="75"/>
      <c r="OJL34" s="75"/>
      <c r="OJM34" s="75"/>
      <c r="OJN34" s="75"/>
      <c r="OJO34" s="75"/>
      <c r="OJP34" s="75"/>
      <c r="OJQ34" s="75"/>
      <c r="OJR34" s="75"/>
      <c r="OJS34" s="75"/>
      <c r="OJT34" s="75"/>
      <c r="OJU34" s="75"/>
      <c r="OJV34" s="75"/>
      <c r="OJW34" s="75"/>
      <c r="OJX34" s="75"/>
      <c r="OJY34" s="75"/>
      <c r="OJZ34" s="75"/>
      <c r="OKA34" s="75"/>
      <c r="OKB34" s="75"/>
      <c r="OKC34" s="75"/>
      <c r="OKD34" s="75"/>
      <c r="OKE34" s="75"/>
      <c r="OKF34" s="75"/>
      <c r="OKG34" s="75"/>
      <c r="OKH34" s="75"/>
      <c r="OKI34" s="75"/>
      <c r="OKJ34" s="75"/>
      <c r="OKK34" s="75"/>
      <c r="OKL34" s="75"/>
      <c r="OKM34" s="75"/>
      <c r="OKN34" s="75"/>
      <c r="OKO34" s="75"/>
      <c r="OKP34" s="75"/>
      <c r="OKQ34" s="75"/>
      <c r="OKR34" s="75"/>
      <c r="OKS34" s="75"/>
      <c r="OKT34" s="75"/>
      <c r="OKU34" s="75"/>
      <c r="OKV34" s="75"/>
      <c r="OKW34" s="75"/>
      <c r="OKX34" s="75"/>
      <c r="OKY34" s="75"/>
      <c r="OKZ34" s="75"/>
      <c r="OLA34" s="75"/>
      <c r="OLB34" s="75"/>
      <c r="OLC34" s="75"/>
      <c r="OLD34" s="75"/>
      <c r="OLE34" s="75"/>
      <c r="OLF34" s="75"/>
      <c r="OLG34" s="75"/>
      <c r="OLH34" s="75"/>
      <c r="OLI34" s="75"/>
      <c r="OLJ34" s="75"/>
      <c r="OLK34" s="75"/>
      <c r="OLL34" s="75"/>
      <c r="OLM34" s="75"/>
      <c r="OLN34" s="75"/>
      <c r="OLO34" s="75"/>
      <c r="OLP34" s="75"/>
      <c r="OLQ34" s="75"/>
      <c r="OLR34" s="75"/>
      <c r="OLS34" s="75"/>
      <c r="OLT34" s="75"/>
      <c r="OLU34" s="75"/>
      <c r="OLV34" s="75"/>
      <c r="OLW34" s="75"/>
      <c r="OLX34" s="75"/>
      <c r="OLY34" s="75"/>
      <c r="OLZ34" s="75"/>
      <c r="OMA34" s="75"/>
      <c r="OMB34" s="75"/>
      <c r="OMC34" s="75"/>
      <c r="OMD34" s="75"/>
      <c r="OME34" s="75"/>
      <c r="OMF34" s="75"/>
      <c r="OMG34" s="75"/>
      <c r="OMH34" s="75"/>
      <c r="OMI34" s="75"/>
      <c r="OMJ34" s="75"/>
      <c r="OMK34" s="75"/>
      <c r="OML34" s="75"/>
      <c r="OMM34" s="75"/>
      <c r="OMN34" s="75"/>
      <c r="OMO34" s="75"/>
      <c r="OMP34" s="75"/>
      <c r="OMQ34" s="75"/>
      <c r="OMR34" s="75"/>
      <c r="OMS34" s="75"/>
      <c r="OMT34" s="75"/>
      <c r="OMU34" s="75"/>
      <c r="OMV34" s="75"/>
      <c r="OMW34" s="75"/>
      <c r="OMX34" s="75"/>
      <c r="OMY34" s="75"/>
      <c r="OMZ34" s="75"/>
      <c r="ONA34" s="75"/>
      <c r="ONB34" s="75"/>
      <c r="ONC34" s="75"/>
      <c r="OND34" s="75"/>
      <c r="ONE34" s="75"/>
      <c r="ONF34" s="75"/>
      <c r="ONG34" s="75"/>
      <c r="ONH34" s="75"/>
      <c r="ONI34" s="75"/>
      <c r="ONJ34" s="75"/>
      <c r="ONK34" s="75"/>
      <c r="ONL34" s="75"/>
      <c r="ONM34" s="75"/>
      <c r="ONN34" s="75"/>
      <c r="ONO34" s="75"/>
      <c r="ONP34" s="75"/>
      <c r="ONQ34" s="75"/>
      <c r="ONR34" s="75"/>
      <c r="ONS34" s="75"/>
      <c r="ONT34" s="75"/>
      <c r="ONU34" s="75"/>
      <c r="ONV34" s="75"/>
      <c r="ONW34" s="75"/>
      <c r="ONX34" s="75"/>
      <c r="ONY34" s="75"/>
      <c r="ONZ34" s="75"/>
      <c r="OOA34" s="75"/>
      <c r="OOB34" s="75"/>
      <c r="OOC34" s="75"/>
      <c r="OOD34" s="75"/>
      <c r="OOE34" s="75"/>
      <c r="OOF34" s="75"/>
      <c r="OOG34" s="75"/>
      <c r="OOH34" s="75"/>
      <c r="OOI34" s="75"/>
      <c r="OOJ34" s="75"/>
      <c r="OOK34" s="75"/>
      <c r="OOL34" s="75"/>
      <c r="OOM34" s="75"/>
      <c r="OON34" s="75"/>
      <c r="OOO34" s="75"/>
      <c r="OOP34" s="75"/>
      <c r="OOQ34" s="75"/>
      <c r="OOR34" s="75"/>
      <c r="OOS34" s="75"/>
      <c r="OOT34" s="75"/>
      <c r="OOU34" s="75"/>
      <c r="OOV34" s="75"/>
      <c r="OOW34" s="75"/>
      <c r="OOX34" s="75"/>
      <c r="OOY34" s="75"/>
      <c r="OOZ34" s="75"/>
      <c r="OPA34" s="75"/>
      <c r="OPB34" s="75"/>
      <c r="OPC34" s="75"/>
      <c r="OPD34" s="75"/>
      <c r="OPE34" s="75"/>
      <c r="OPF34" s="75"/>
      <c r="OPG34" s="75"/>
      <c r="OPH34" s="75"/>
      <c r="OPI34" s="75"/>
      <c r="OPJ34" s="75"/>
      <c r="OPK34" s="75"/>
      <c r="OPL34" s="75"/>
      <c r="OPM34" s="75"/>
      <c r="OPN34" s="75"/>
      <c r="OPO34" s="75"/>
      <c r="OPP34" s="75"/>
      <c r="OPQ34" s="75"/>
      <c r="OPR34" s="75"/>
      <c r="OPS34" s="75"/>
      <c r="OPT34" s="75"/>
      <c r="OPU34" s="75"/>
      <c r="OPV34" s="75"/>
      <c r="OPW34" s="75"/>
      <c r="OPX34" s="75"/>
      <c r="OPY34" s="75"/>
      <c r="OPZ34" s="75"/>
      <c r="OQA34" s="75"/>
      <c r="OQB34" s="75"/>
      <c r="OQC34" s="75"/>
      <c r="OQD34" s="75"/>
      <c r="OQE34" s="75"/>
      <c r="OQF34" s="75"/>
      <c r="OQG34" s="75"/>
      <c r="OQH34" s="75"/>
      <c r="OQI34" s="75"/>
      <c r="OQJ34" s="75"/>
      <c r="OQK34" s="75"/>
      <c r="OQL34" s="75"/>
      <c r="OQM34" s="75"/>
      <c r="OQN34" s="75"/>
      <c r="OQO34" s="75"/>
      <c r="OQP34" s="75"/>
      <c r="OQQ34" s="75"/>
      <c r="OQR34" s="75"/>
      <c r="OQS34" s="75"/>
      <c r="OQT34" s="75"/>
      <c r="OQU34" s="75"/>
      <c r="OQV34" s="75"/>
      <c r="OQW34" s="75"/>
      <c r="OQX34" s="75"/>
      <c r="OQY34" s="75"/>
      <c r="OQZ34" s="75"/>
      <c r="ORA34" s="75"/>
      <c r="ORB34" s="75"/>
      <c r="ORC34" s="75"/>
      <c r="ORD34" s="75"/>
      <c r="ORE34" s="75"/>
      <c r="ORF34" s="75"/>
      <c r="ORG34" s="75"/>
      <c r="ORH34" s="75"/>
      <c r="ORI34" s="75"/>
      <c r="ORJ34" s="75"/>
      <c r="ORK34" s="75"/>
      <c r="ORL34" s="75"/>
      <c r="ORM34" s="75"/>
      <c r="ORN34" s="75"/>
      <c r="ORO34" s="75"/>
      <c r="ORP34" s="75"/>
      <c r="ORQ34" s="75"/>
      <c r="ORR34" s="75"/>
      <c r="ORS34" s="75"/>
      <c r="ORT34" s="75"/>
      <c r="ORU34" s="75"/>
      <c r="ORV34" s="75"/>
      <c r="ORW34" s="75"/>
      <c r="ORX34" s="75"/>
      <c r="ORY34" s="75"/>
      <c r="ORZ34" s="75"/>
      <c r="OSA34" s="75"/>
      <c r="OSB34" s="75"/>
      <c r="OSC34" s="75"/>
      <c r="OSD34" s="75"/>
      <c r="OSE34" s="75"/>
      <c r="OSF34" s="75"/>
      <c r="OSG34" s="75"/>
      <c r="OSH34" s="75"/>
      <c r="OSI34" s="75"/>
      <c r="OSJ34" s="75"/>
      <c r="OSK34" s="75"/>
      <c r="OSL34" s="75"/>
      <c r="OSM34" s="75"/>
      <c r="OSN34" s="75"/>
      <c r="OSO34" s="75"/>
      <c r="OSP34" s="75"/>
      <c r="OSQ34" s="75"/>
      <c r="OSR34" s="75"/>
      <c r="OSS34" s="75"/>
      <c r="OST34" s="75"/>
      <c r="OSU34" s="75"/>
      <c r="OSV34" s="75"/>
      <c r="OSW34" s="75"/>
      <c r="OSX34" s="75"/>
      <c r="OSY34" s="75"/>
      <c r="OSZ34" s="75"/>
      <c r="OTA34" s="75"/>
      <c r="OTB34" s="75"/>
      <c r="OTC34" s="75"/>
      <c r="OTD34" s="75"/>
      <c r="OTE34" s="75"/>
      <c r="OTF34" s="75"/>
      <c r="OTG34" s="75"/>
      <c r="OTH34" s="75"/>
      <c r="OTI34" s="75"/>
      <c r="OTJ34" s="75"/>
      <c r="OTK34" s="75"/>
      <c r="OTL34" s="75"/>
      <c r="OTM34" s="75"/>
      <c r="OTN34" s="75"/>
      <c r="OTO34" s="75"/>
      <c r="OTP34" s="75"/>
      <c r="OTQ34" s="75"/>
      <c r="OTR34" s="75"/>
      <c r="OTS34" s="75"/>
      <c r="OTT34" s="75"/>
      <c r="OTU34" s="75"/>
      <c r="OTV34" s="75"/>
      <c r="OTW34" s="75"/>
      <c r="OTX34" s="75"/>
      <c r="OTY34" s="75"/>
      <c r="OTZ34" s="75"/>
      <c r="OUA34" s="75"/>
      <c r="OUB34" s="75"/>
      <c r="OUC34" s="75"/>
      <c r="OUD34" s="75"/>
      <c r="OUE34" s="75"/>
      <c r="OUF34" s="75"/>
      <c r="OUG34" s="75"/>
      <c r="OUH34" s="75"/>
      <c r="OUI34" s="75"/>
      <c r="OUJ34" s="75"/>
      <c r="OUK34" s="75"/>
      <c r="OUL34" s="75"/>
      <c r="OUM34" s="75"/>
      <c r="OUN34" s="75"/>
      <c r="OUO34" s="75"/>
      <c r="OUP34" s="75"/>
      <c r="OUQ34" s="75"/>
      <c r="OUR34" s="75"/>
      <c r="OUS34" s="75"/>
      <c r="OUT34" s="75"/>
      <c r="OUU34" s="75"/>
      <c r="OUV34" s="75"/>
      <c r="OUW34" s="75"/>
      <c r="OUX34" s="75"/>
      <c r="OUY34" s="75"/>
      <c r="OUZ34" s="75"/>
      <c r="OVA34" s="75"/>
      <c r="OVB34" s="75"/>
      <c r="OVC34" s="75"/>
      <c r="OVD34" s="75"/>
      <c r="OVE34" s="75"/>
      <c r="OVF34" s="75"/>
      <c r="OVG34" s="75"/>
      <c r="OVH34" s="75"/>
      <c r="OVI34" s="75"/>
      <c r="OVJ34" s="75"/>
      <c r="OVK34" s="75"/>
      <c r="OVL34" s="75"/>
      <c r="OVM34" s="75"/>
      <c r="OVN34" s="75"/>
      <c r="OVO34" s="75"/>
      <c r="OVP34" s="75"/>
      <c r="OVQ34" s="75"/>
      <c r="OVR34" s="75"/>
      <c r="OVS34" s="75"/>
      <c r="OVT34" s="75"/>
      <c r="OVU34" s="75"/>
      <c r="OVV34" s="75"/>
      <c r="OVW34" s="75"/>
      <c r="OVX34" s="75"/>
      <c r="OVY34" s="75"/>
      <c r="OVZ34" s="75"/>
      <c r="OWA34" s="75"/>
      <c r="OWB34" s="75"/>
      <c r="OWC34" s="75"/>
      <c r="OWD34" s="75"/>
      <c r="OWE34" s="75"/>
      <c r="OWF34" s="75"/>
      <c r="OWG34" s="75"/>
      <c r="OWH34" s="75"/>
      <c r="OWI34" s="75"/>
      <c r="OWJ34" s="75"/>
      <c r="OWK34" s="75"/>
      <c r="OWL34" s="75"/>
      <c r="OWM34" s="75"/>
      <c r="OWN34" s="75"/>
      <c r="OWO34" s="75"/>
      <c r="OWP34" s="75"/>
      <c r="OWQ34" s="75"/>
      <c r="OWR34" s="75"/>
      <c r="OWS34" s="75"/>
      <c r="OWT34" s="75"/>
      <c r="OWU34" s="75"/>
      <c r="OWV34" s="75"/>
      <c r="OWW34" s="75"/>
      <c r="OWX34" s="75"/>
      <c r="OWY34" s="75"/>
      <c r="OWZ34" s="75"/>
      <c r="OXA34" s="75"/>
      <c r="OXB34" s="75"/>
      <c r="OXC34" s="75"/>
      <c r="OXD34" s="75"/>
      <c r="OXE34" s="75"/>
      <c r="OXF34" s="75"/>
      <c r="OXG34" s="75"/>
      <c r="OXH34" s="75"/>
      <c r="OXI34" s="75"/>
      <c r="OXJ34" s="75"/>
      <c r="OXK34" s="75"/>
      <c r="OXL34" s="75"/>
      <c r="OXM34" s="75"/>
      <c r="OXN34" s="75"/>
      <c r="OXO34" s="75"/>
      <c r="OXP34" s="75"/>
      <c r="OXQ34" s="75"/>
      <c r="OXR34" s="75"/>
      <c r="OXS34" s="75"/>
      <c r="OXT34" s="75"/>
      <c r="OXU34" s="75"/>
      <c r="OXV34" s="75"/>
      <c r="OXW34" s="75"/>
      <c r="OXX34" s="75"/>
      <c r="OXY34" s="75"/>
      <c r="OXZ34" s="75"/>
      <c r="OYA34" s="75"/>
      <c r="OYB34" s="75"/>
      <c r="OYC34" s="75"/>
      <c r="OYD34" s="75"/>
      <c r="OYE34" s="75"/>
      <c r="OYF34" s="75"/>
      <c r="OYG34" s="75"/>
      <c r="OYH34" s="75"/>
      <c r="OYI34" s="75"/>
      <c r="OYJ34" s="75"/>
      <c r="OYK34" s="75"/>
      <c r="OYL34" s="75"/>
      <c r="OYM34" s="75"/>
      <c r="OYN34" s="75"/>
      <c r="OYO34" s="75"/>
      <c r="OYP34" s="75"/>
      <c r="OYQ34" s="75"/>
      <c r="OYR34" s="75"/>
      <c r="OYS34" s="75"/>
      <c r="OYT34" s="75"/>
      <c r="OYU34" s="75"/>
      <c r="OYV34" s="75"/>
      <c r="OYW34" s="75"/>
      <c r="OYX34" s="75"/>
      <c r="OYY34" s="75"/>
      <c r="OYZ34" s="75"/>
      <c r="OZA34" s="75"/>
      <c r="OZB34" s="75"/>
      <c r="OZC34" s="75"/>
      <c r="OZD34" s="75"/>
      <c r="OZE34" s="75"/>
      <c r="OZF34" s="75"/>
      <c r="OZG34" s="75"/>
      <c r="OZH34" s="75"/>
      <c r="OZI34" s="75"/>
      <c r="OZJ34" s="75"/>
      <c r="OZK34" s="75"/>
      <c r="OZL34" s="75"/>
      <c r="OZM34" s="75"/>
      <c r="OZN34" s="75"/>
      <c r="OZO34" s="75"/>
      <c r="OZP34" s="75"/>
      <c r="OZQ34" s="75"/>
      <c r="OZR34" s="75"/>
      <c r="OZS34" s="75"/>
      <c r="OZT34" s="75"/>
      <c r="OZU34" s="75"/>
      <c r="OZV34" s="75"/>
      <c r="OZW34" s="75"/>
      <c r="OZX34" s="75"/>
      <c r="OZY34" s="75"/>
      <c r="OZZ34" s="75"/>
      <c r="PAA34" s="75"/>
      <c r="PAB34" s="75"/>
      <c r="PAC34" s="75"/>
      <c r="PAD34" s="75"/>
      <c r="PAE34" s="75"/>
      <c r="PAF34" s="75"/>
      <c r="PAG34" s="75"/>
      <c r="PAH34" s="75"/>
      <c r="PAI34" s="75"/>
      <c r="PAJ34" s="75"/>
      <c r="PAK34" s="75"/>
      <c r="PAL34" s="75"/>
      <c r="PAM34" s="75"/>
      <c r="PAN34" s="75"/>
      <c r="PAO34" s="75"/>
      <c r="PAP34" s="75"/>
      <c r="PAQ34" s="75"/>
      <c r="PAR34" s="75"/>
      <c r="PAS34" s="75"/>
      <c r="PAT34" s="75"/>
      <c r="PAU34" s="75"/>
      <c r="PAV34" s="75"/>
      <c r="PAW34" s="75"/>
      <c r="PAX34" s="75"/>
      <c r="PAY34" s="75"/>
      <c r="PAZ34" s="75"/>
      <c r="PBA34" s="75"/>
      <c r="PBB34" s="75"/>
      <c r="PBC34" s="75"/>
      <c r="PBD34" s="75"/>
      <c r="PBE34" s="75"/>
      <c r="PBF34" s="75"/>
      <c r="PBG34" s="75"/>
      <c r="PBH34" s="75"/>
      <c r="PBI34" s="75"/>
      <c r="PBJ34" s="75"/>
      <c r="PBK34" s="75"/>
      <c r="PBL34" s="75"/>
      <c r="PBM34" s="75"/>
      <c r="PBN34" s="75"/>
      <c r="PBO34" s="75"/>
      <c r="PBP34" s="75"/>
      <c r="PBQ34" s="75"/>
      <c r="PBR34" s="75"/>
      <c r="PBS34" s="75"/>
      <c r="PBT34" s="75"/>
      <c r="PBU34" s="75"/>
      <c r="PBV34" s="75"/>
      <c r="PBW34" s="75"/>
      <c r="PBX34" s="75"/>
      <c r="PBY34" s="75"/>
      <c r="PBZ34" s="75"/>
      <c r="PCA34" s="75"/>
      <c r="PCB34" s="75"/>
      <c r="PCC34" s="75"/>
      <c r="PCD34" s="75"/>
      <c r="PCE34" s="75"/>
      <c r="PCF34" s="75"/>
      <c r="PCG34" s="75"/>
      <c r="PCH34" s="75"/>
      <c r="PCI34" s="75"/>
      <c r="PCJ34" s="75"/>
      <c r="PCK34" s="75"/>
      <c r="PCL34" s="75"/>
      <c r="PCM34" s="75"/>
      <c r="PCN34" s="75"/>
      <c r="PCO34" s="75"/>
      <c r="PCP34" s="75"/>
      <c r="PCQ34" s="75"/>
      <c r="PCR34" s="75"/>
      <c r="PCS34" s="75"/>
      <c r="PCT34" s="75"/>
      <c r="PCU34" s="75"/>
      <c r="PCV34" s="75"/>
      <c r="PCW34" s="75"/>
      <c r="PCX34" s="75"/>
      <c r="PCY34" s="75"/>
      <c r="PCZ34" s="75"/>
      <c r="PDA34" s="75"/>
      <c r="PDB34" s="75"/>
      <c r="PDC34" s="75"/>
      <c r="PDD34" s="75"/>
      <c r="PDE34" s="75"/>
      <c r="PDF34" s="75"/>
      <c r="PDG34" s="75"/>
      <c r="PDH34" s="75"/>
      <c r="PDI34" s="75"/>
      <c r="PDJ34" s="75"/>
      <c r="PDK34" s="75"/>
      <c r="PDL34" s="75"/>
      <c r="PDM34" s="75"/>
      <c r="PDN34" s="75"/>
      <c r="PDO34" s="75"/>
      <c r="PDP34" s="75"/>
      <c r="PDQ34" s="75"/>
      <c r="PDR34" s="75"/>
      <c r="PDS34" s="75"/>
      <c r="PDT34" s="75"/>
      <c r="PDU34" s="75"/>
      <c r="PDV34" s="75"/>
      <c r="PDW34" s="75"/>
      <c r="PDX34" s="75"/>
      <c r="PDY34" s="75"/>
      <c r="PDZ34" s="75"/>
      <c r="PEA34" s="75"/>
      <c r="PEB34" s="75"/>
      <c r="PEC34" s="75"/>
      <c r="PED34" s="75"/>
      <c r="PEE34" s="75"/>
      <c r="PEF34" s="75"/>
      <c r="PEG34" s="75"/>
      <c r="PEH34" s="75"/>
      <c r="PEI34" s="75"/>
      <c r="PEJ34" s="75"/>
      <c r="PEK34" s="75"/>
      <c r="PEL34" s="75"/>
      <c r="PEM34" s="75"/>
      <c r="PEN34" s="75"/>
      <c r="PEO34" s="75"/>
      <c r="PEP34" s="75"/>
      <c r="PEQ34" s="75"/>
      <c r="PER34" s="75"/>
      <c r="PES34" s="75"/>
      <c r="PET34" s="75"/>
      <c r="PEU34" s="75"/>
      <c r="PEV34" s="75"/>
      <c r="PEW34" s="75"/>
      <c r="PEX34" s="75"/>
      <c r="PEY34" s="75"/>
      <c r="PEZ34" s="75"/>
      <c r="PFA34" s="75"/>
      <c r="PFB34" s="75"/>
      <c r="PFC34" s="75"/>
      <c r="PFD34" s="75"/>
      <c r="PFE34" s="75"/>
      <c r="PFF34" s="75"/>
      <c r="PFG34" s="75"/>
      <c r="PFH34" s="75"/>
      <c r="PFI34" s="75"/>
      <c r="PFJ34" s="75"/>
      <c r="PFK34" s="75"/>
      <c r="PFL34" s="75"/>
      <c r="PFM34" s="75"/>
      <c r="PFN34" s="75"/>
      <c r="PFO34" s="75"/>
      <c r="PFP34" s="75"/>
      <c r="PFQ34" s="75"/>
      <c r="PFR34" s="75"/>
      <c r="PFS34" s="75"/>
      <c r="PFT34" s="75"/>
      <c r="PFU34" s="75"/>
      <c r="PFV34" s="75"/>
      <c r="PFW34" s="75"/>
      <c r="PFX34" s="75"/>
      <c r="PFY34" s="75"/>
      <c r="PFZ34" s="75"/>
      <c r="PGA34" s="75"/>
      <c r="PGB34" s="75"/>
      <c r="PGC34" s="75"/>
      <c r="PGD34" s="75"/>
      <c r="PGE34" s="75"/>
      <c r="PGF34" s="75"/>
      <c r="PGG34" s="75"/>
      <c r="PGH34" s="75"/>
      <c r="PGI34" s="75"/>
      <c r="PGJ34" s="75"/>
      <c r="PGK34" s="75"/>
      <c r="PGL34" s="75"/>
      <c r="PGM34" s="75"/>
      <c r="PGN34" s="75"/>
      <c r="PGO34" s="75"/>
      <c r="PGP34" s="75"/>
      <c r="PGQ34" s="75"/>
      <c r="PGR34" s="75"/>
      <c r="PGS34" s="75"/>
      <c r="PGT34" s="75"/>
      <c r="PGU34" s="75"/>
      <c r="PGV34" s="75"/>
      <c r="PGW34" s="75"/>
      <c r="PGX34" s="75"/>
      <c r="PGY34" s="75"/>
      <c r="PGZ34" s="75"/>
      <c r="PHA34" s="75"/>
      <c r="PHB34" s="75"/>
      <c r="PHC34" s="75"/>
      <c r="PHD34" s="75"/>
      <c r="PHE34" s="75"/>
      <c r="PHF34" s="75"/>
      <c r="PHG34" s="75"/>
      <c r="PHH34" s="75"/>
      <c r="PHI34" s="75"/>
      <c r="PHJ34" s="75"/>
      <c r="PHK34" s="75"/>
      <c r="PHL34" s="75"/>
      <c r="PHM34" s="75"/>
      <c r="PHN34" s="75"/>
      <c r="PHO34" s="75"/>
      <c r="PHP34" s="75"/>
      <c r="PHQ34" s="75"/>
      <c r="PHR34" s="75"/>
      <c r="PHS34" s="75"/>
      <c r="PHT34" s="75"/>
      <c r="PHU34" s="75"/>
      <c r="PHV34" s="75"/>
      <c r="PHW34" s="75"/>
      <c r="PHX34" s="75"/>
      <c r="PHY34" s="75"/>
      <c r="PHZ34" s="75"/>
      <c r="PIA34" s="75"/>
      <c r="PIB34" s="75"/>
      <c r="PIC34" s="75"/>
      <c r="PID34" s="75"/>
      <c r="PIE34" s="75"/>
      <c r="PIF34" s="75"/>
      <c r="PIG34" s="75"/>
      <c r="PIH34" s="75"/>
      <c r="PII34" s="75"/>
      <c r="PIJ34" s="75"/>
      <c r="PIK34" s="75"/>
      <c r="PIL34" s="75"/>
      <c r="PIM34" s="75"/>
      <c r="PIN34" s="75"/>
      <c r="PIO34" s="75"/>
      <c r="PIP34" s="75"/>
      <c r="PIQ34" s="75"/>
      <c r="PIR34" s="75"/>
      <c r="PIS34" s="75"/>
      <c r="PIT34" s="75"/>
      <c r="PIU34" s="75"/>
      <c r="PIV34" s="75"/>
      <c r="PIW34" s="75"/>
      <c r="PIX34" s="75"/>
      <c r="PIY34" s="75"/>
      <c r="PIZ34" s="75"/>
      <c r="PJA34" s="75"/>
      <c r="PJB34" s="75"/>
      <c r="PJC34" s="75"/>
      <c r="PJD34" s="75"/>
      <c r="PJE34" s="75"/>
      <c r="PJF34" s="75"/>
      <c r="PJG34" s="75"/>
      <c r="PJH34" s="75"/>
      <c r="PJI34" s="75"/>
      <c r="PJJ34" s="75"/>
      <c r="PJK34" s="75"/>
      <c r="PJL34" s="75"/>
      <c r="PJM34" s="75"/>
      <c r="PJN34" s="75"/>
      <c r="PJO34" s="75"/>
      <c r="PJP34" s="75"/>
      <c r="PJQ34" s="75"/>
      <c r="PJR34" s="75"/>
      <c r="PJS34" s="75"/>
      <c r="PJT34" s="75"/>
      <c r="PJU34" s="75"/>
      <c r="PJV34" s="75"/>
      <c r="PJW34" s="75"/>
      <c r="PJX34" s="75"/>
      <c r="PJY34" s="75"/>
      <c r="PJZ34" s="75"/>
      <c r="PKA34" s="75"/>
      <c r="PKB34" s="75"/>
      <c r="PKC34" s="75"/>
      <c r="PKD34" s="75"/>
      <c r="PKE34" s="75"/>
      <c r="PKF34" s="75"/>
      <c r="PKG34" s="75"/>
      <c r="PKH34" s="75"/>
      <c r="PKI34" s="75"/>
      <c r="PKJ34" s="75"/>
      <c r="PKK34" s="75"/>
      <c r="PKL34" s="75"/>
      <c r="PKM34" s="75"/>
      <c r="PKN34" s="75"/>
      <c r="PKO34" s="75"/>
      <c r="PKP34" s="75"/>
      <c r="PKQ34" s="75"/>
      <c r="PKR34" s="75"/>
      <c r="PKS34" s="75"/>
      <c r="PKT34" s="75"/>
      <c r="PKU34" s="75"/>
      <c r="PKV34" s="75"/>
      <c r="PKW34" s="75"/>
      <c r="PKX34" s="75"/>
      <c r="PKY34" s="75"/>
      <c r="PKZ34" s="75"/>
      <c r="PLA34" s="75"/>
      <c r="PLB34" s="75"/>
      <c r="PLC34" s="75"/>
      <c r="PLD34" s="75"/>
      <c r="PLE34" s="75"/>
      <c r="PLF34" s="75"/>
      <c r="PLG34" s="75"/>
      <c r="PLH34" s="75"/>
      <c r="PLI34" s="75"/>
      <c r="PLJ34" s="75"/>
      <c r="PLK34" s="75"/>
      <c r="PLL34" s="75"/>
      <c r="PLM34" s="75"/>
      <c r="PLN34" s="75"/>
      <c r="PLO34" s="75"/>
      <c r="PLP34" s="75"/>
      <c r="PLQ34" s="75"/>
      <c r="PLR34" s="75"/>
      <c r="PLS34" s="75"/>
      <c r="PLT34" s="75"/>
      <c r="PLU34" s="75"/>
      <c r="PLV34" s="75"/>
      <c r="PLW34" s="75"/>
      <c r="PLX34" s="75"/>
      <c r="PLY34" s="75"/>
      <c r="PLZ34" s="75"/>
      <c r="PMA34" s="75"/>
      <c r="PMB34" s="75"/>
      <c r="PMC34" s="75"/>
      <c r="PMD34" s="75"/>
      <c r="PME34" s="75"/>
      <c r="PMF34" s="75"/>
      <c r="PMG34" s="75"/>
      <c r="PMH34" s="75"/>
      <c r="PMI34" s="75"/>
      <c r="PMJ34" s="75"/>
      <c r="PMK34" s="75"/>
      <c r="PML34" s="75"/>
      <c r="PMM34" s="75"/>
      <c r="PMN34" s="75"/>
      <c r="PMO34" s="75"/>
      <c r="PMP34" s="75"/>
      <c r="PMQ34" s="75"/>
      <c r="PMR34" s="75"/>
      <c r="PMS34" s="75"/>
      <c r="PMT34" s="75"/>
      <c r="PMU34" s="75"/>
      <c r="PMV34" s="75"/>
      <c r="PMW34" s="75"/>
      <c r="PMX34" s="75"/>
      <c r="PMY34" s="75"/>
      <c r="PMZ34" s="75"/>
      <c r="PNA34" s="75"/>
      <c r="PNB34" s="75"/>
      <c r="PNC34" s="75"/>
      <c r="PND34" s="75"/>
      <c r="PNE34" s="75"/>
      <c r="PNF34" s="75"/>
      <c r="PNG34" s="75"/>
      <c r="PNH34" s="75"/>
      <c r="PNI34" s="75"/>
      <c r="PNJ34" s="75"/>
      <c r="PNK34" s="75"/>
      <c r="PNL34" s="75"/>
      <c r="PNM34" s="75"/>
      <c r="PNN34" s="75"/>
      <c r="PNO34" s="75"/>
      <c r="PNP34" s="75"/>
      <c r="PNQ34" s="75"/>
      <c r="PNR34" s="75"/>
      <c r="PNS34" s="75"/>
      <c r="PNT34" s="75"/>
      <c r="PNU34" s="75"/>
      <c r="PNV34" s="75"/>
      <c r="PNW34" s="75"/>
      <c r="PNX34" s="75"/>
      <c r="PNY34" s="75"/>
      <c r="PNZ34" s="75"/>
      <c r="POA34" s="75"/>
      <c r="POB34" s="75"/>
      <c r="POC34" s="75"/>
      <c r="POD34" s="75"/>
      <c r="POE34" s="75"/>
      <c r="POF34" s="75"/>
      <c r="POG34" s="75"/>
      <c r="POH34" s="75"/>
      <c r="POI34" s="75"/>
      <c r="POJ34" s="75"/>
      <c r="POK34" s="75"/>
      <c r="POL34" s="75"/>
      <c r="POM34" s="75"/>
      <c r="PON34" s="75"/>
      <c r="POO34" s="75"/>
      <c r="POP34" s="75"/>
      <c r="POQ34" s="75"/>
      <c r="POR34" s="75"/>
      <c r="POS34" s="75"/>
      <c r="POT34" s="75"/>
      <c r="POU34" s="75"/>
      <c r="POV34" s="75"/>
      <c r="POW34" s="75"/>
      <c r="POX34" s="75"/>
      <c r="POY34" s="75"/>
      <c r="POZ34" s="75"/>
      <c r="PPA34" s="75"/>
      <c r="PPB34" s="75"/>
      <c r="PPC34" s="75"/>
      <c r="PPD34" s="75"/>
      <c r="PPE34" s="75"/>
      <c r="PPF34" s="75"/>
      <c r="PPG34" s="75"/>
      <c r="PPH34" s="75"/>
      <c r="PPI34" s="75"/>
      <c r="PPJ34" s="75"/>
      <c r="PPK34" s="75"/>
      <c r="PPL34" s="75"/>
      <c r="PPM34" s="75"/>
      <c r="PPN34" s="75"/>
      <c r="PPO34" s="75"/>
      <c r="PPP34" s="75"/>
      <c r="PPQ34" s="75"/>
      <c r="PPR34" s="75"/>
      <c r="PPS34" s="75"/>
      <c r="PPT34" s="75"/>
      <c r="PPU34" s="75"/>
      <c r="PPV34" s="75"/>
      <c r="PPW34" s="75"/>
      <c r="PPX34" s="75"/>
      <c r="PPY34" s="75"/>
      <c r="PPZ34" s="75"/>
      <c r="PQA34" s="75"/>
      <c r="PQB34" s="75"/>
      <c r="PQC34" s="75"/>
      <c r="PQD34" s="75"/>
      <c r="PQE34" s="75"/>
      <c r="PQF34" s="75"/>
      <c r="PQG34" s="75"/>
      <c r="PQH34" s="75"/>
      <c r="PQI34" s="75"/>
      <c r="PQJ34" s="75"/>
      <c r="PQK34" s="75"/>
      <c r="PQL34" s="75"/>
      <c r="PQM34" s="75"/>
      <c r="PQN34" s="75"/>
      <c r="PQO34" s="75"/>
      <c r="PQP34" s="75"/>
      <c r="PQQ34" s="75"/>
      <c r="PQR34" s="75"/>
      <c r="PQS34" s="75"/>
      <c r="PQT34" s="75"/>
      <c r="PQU34" s="75"/>
      <c r="PQV34" s="75"/>
      <c r="PQW34" s="75"/>
      <c r="PQX34" s="75"/>
      <c r="PQY34" s="75"/>
      <c r="PQZ34" s="75"/>
      <c r="PRA34" s="75"/>
      <c r="PRB34" s="75"/>
      <c r="PRC34" s="75"/>
      <c r="PRD34" s="75"/>
      <c r="PRE34" s="75"/>
      <c r="PRF34" s="75"/>
      <c r="PRG34" s="75"/>
      <c r="PRH34" s="75"/>
      <c r="PRI34" s="75"/>
      <c r="PRJ34" s="75"/>
      <c r="PRK34" s="75"/>
      <c r="PRL34" s="75"/>
      <c r="PRM34" s="75"/>
      <c r="PRN34" s="75"/>
      <c r="PRO34" s="75"/>
      <c r="PRP34" s="75"/>
      <c r="PRQ34" s="75"/>
      <c r="PRR34" s="75"/>
      <c r="PRS34" s="75"/>
      <c r="PRT34" s="75"/>
      <c r="PRU34" s="75"/>
      <c r="PRV34" s="75"/>
      <c r="PRW34" s="75"/>
      <c r="PRX34" s="75"/>
      <c r="PRY34" s="75"/>
      <c r="PRZ34" s="75"/>
      <c r="PSA34" s="75"/>
      <c r="PSB34" s="75"/>
      <c r="PSC34" s="75"/>
      <c r="PSD34" s="75"/>
      <c r="PSE34" s="75"/>
      <c r="PSF34" s="75"/>
      <c r="PSG34" s="75"/>
      <c r="PSH34" s="75"/>
      <c r="PSI34" s="75"/>
      <c r="PSJ34" s="75"/>
      <c r="PSK34" s="75"/>
      <c r="PSL34" s="75"/>
      <c r="PSM34" s="75"/>
      <c r="PSN34" s="75"/>
      <c r="PSO34" s="75"/>
      <c r="PSP34" s="75"/>
      <c r="PSQ34" s="75"/>
      <c r="PSR34" s="75"/>
      <c r="PSS34" s="75"/>
      <c r="PST34" s="75"/>
      <c r="PSU34" s="75"/>
      <c r="PSV34" s="75"/>
      <c r="PSW34" s="75"/>
      <c r="PSX34" s="75"/>
      <c r="PSY34" s="75"/>
      <c r="PSZ34" s="75"/>
      <c r="PTA34" s="75"/>
      <c r="PTB34" s="75"/>
      <c r="PTC34" s="75"/>
      <c r="PTD34" s="75"/>
      <c r="PTE34" s="75"/>
      <c r="PTF34" s="75"/>
      <c r="PTG34" s="75"/>
      <c r="PTH34" s="75"/>
      <c r="PTI34" s="75"/>
      <c r="PTJ34" s="75"/>
      <c r="PTK34" s="75"/>
      <c r="PTL34" s="75"/>
      <c r="PTM34" s="75"/>
      <c r="PTN34" s="75"/>
      <c r="PTO34" s="75"/>
      <c r="PTP34" s="75"/>
      <c r="PTQ34" s="75"/>
      <c r="PTR34" s="75"/>
      <c r="PTS34" s="75"/>
      <c r="PTT34" s="75"/>
      <c r="PTU34" s="75"/>
      <c r="PTV34" s="75"/>
      <c r="PTW34" s="75"/>
      <c r="PTX34" s="75"/>
      <c r="PTY34" s="75"/>
      <c r="PTZ34" s="75"/>
      <c r="PUA34" s="75"/>
      <c r="PUB34" s="75"/>
      <c r="PUC34" s="75"/>
      <c r="PUD34" s="75"/>
      <c r="PUE34" s="75"/>
      <c r="PUF34" s="75"/>
      <c r="PUG34" s="75"/>
      <c r="PUH34" s="75"/>
      <c r="PUI34" s="75"/>
      <c r="PUJ34" s="75"/>
      <c r="PUK34" s="75"/>
      <c r="PUL34" s="75"/>
      <c r="PUM34" s="75"/>
      <c r="PUN34" s="75"/>
      <c r="PUO34" s="75"/>
      <c r="PUP34" s="75"/>
      <c r="PUQ34" s="75"/>
      <c r="PUR34" s="75"/>
      <c r="PUS34" s="75"/>
      <c r="PUT34" s="75"/>
      <c r="PUU34" s="75"/>
      <c r="PUV34" s="75"/>
      <c r="PUW34" s="75"/>
      <c r="PUX34" s="75"/>
      <c r="PUY34" s="75"/>
      <c r="PUZ34" s="75"/>
      <c r="PVA34" s="75"/>
      <c r="PVB34" s="75"/>
      <c r="PVC34" s="75"/>
      <c r="PVD34" s="75"/>
      <c r="PVE34" s="75"/>
      <c r="PVF34" s="75"/>
      <c r="PVG34" s="75"/>
      <c r="PVH34" s="75"/>
      <c r="PVI34" s="75"/>
      <c r="PVJ34" s="75"/>
      <c r="PVK34" s="75"/>
      <c r="PVL34" s="75"/>
      <c r="PVM34" s="75"/>
      <c r="PVN34" s="75"/>
      <c r="PVO34" s="75"/>
      <c r="PVP34" s="75"/>
      <c r="PVQ34" s="75"/>
      <c r="PVR34" s="75"/>
      <c r="PVS34" s="75"/>
      <c r="PVT34" s="75"/>
      <c r="PVU34" s="75"/>
      <c r="PVV34" s="75"/>
      <c r="PVW34" s="75"/>
      <c r="PVX34" s="75"/>
      <c r="PVY34" s="75"/>
      <c r="PVZ34" s="75"/>
      <c r="PWA34" s="75"/>
      <c r="PWB34" s="75"/>
      <c r="PWC34" s="75"/>
      <c r="PWD34" s="75"/>
      <c r="PWE34" s="75"/>
      <c r="PWF34" s="75"/>
      <c r="PWG34" s="75"/>
      <c r="PWH34" s="75"/>
      <c r="PWI34" s="75"/>
      <c r="PWJ34" s="75"/>
      <c r="PWK34" s="75"/>
      <c r="PWL34" s="75"/>
      <c r="PWM34" s="75"/>
      <c r="PWN34" s="75"/>
      <c r="PWO34" s="75"/>
      <c r="PWP34" s="75"/>
      <c r="PWQ34" s="75"/>
      <c r="PWR34" s="75"/>
      <c r="PWS34" s="75"/>
      <c r="PWT34" s="75"/>
      <c r="PWU34" s="75"/>
      <c r="PWV34" s="75"/>
      <c r="PWW34" s="75"/>
      <c r="PWX34" s="75"/>
      <c r="PWY34" s="75"/>
      <c r="PWZ34" s="75"/>
      <c r="PXA34" s="75"/>
      <c r="PXB34" s="75"/>
      <c r="PXC34" s="75"/>
      <c r="PXD34" s="75"/>
      <c r="PXE34" s="75"/>
      <c r="PXF34" s="75"/>
      <c r="PXG34" s="75"/>
      <c r="PXH34" s="75"/>
      <c r="PXI34" s="75"/>
      <c r="PXJ34" s="75"/>
      <c r="PXK34" s="75"/>
      <c r="PXL34" s="75"/>
      <c r="PXM34" s="75"/>
      <c r="PXN34" s="75"/>
      <c r="PXO34" s="75"/>
      <c r="PXP34" s="75"/>
      <c r="PXQ34" s="75"/>
      <c r="PXR34" s="75"/>
      <c r="PXS34" s="75"/>
      <c r="PXT34" s="75"/>
      <c r="PXU34" s="75"/>
      <c r="PXV34" s="75"/>
      <c r="PXW34" s="75"/>
      <c r="PXX34" s="75"/>
      <c r="PXY34" s="75"/>
      <c r="PXZ34" s="75"/>
      <c r="PYA34" s="75"/>
      <c r="PYB34" s="75"/>
      <c r="PYC34" s="75"/>
      <c r="PYD34" s="75"/>
      <c r="PYE34" s="75"/>
      <c r="PYF34" s="75"/>
      <c r="PYG34" s="75"/>
      <c r="PYH34" s="75"/>
      <c r="PYI34" s="75"/>
      <c r="PYJ34" s="75"/>
      <c r="PYK34" s="75"/>
      <c r="PYL34" s="75"/>
      <c r="PYM34" s="75"/>
      <c r="PYN34" s="75"/>
      <c r="PYO34" s="75"/>
      <c r="PYP34" s="75"/>
      <c r="PYQ34" s="75"/>
      <c r="PYR34" s="75"/>
      <c r="PYS34" s="75"/>
      <c r="PYT34" s="75"/>
      <c r="PYU34" s="75"/>
      <c r="PYV34" s="75"/>
      <c r="PYW34" s="75"/>
      <c r="PYX34" s="75"/>
      <c r="PYY34" s="75"/>
      <c r="PYZ34" s="75"/>
      <c r="PZA34" s="75"/>
      <c r="PZB34" s="75"/>
      <c r="PZC34" s="75"/>
      <c r="PZD34" s="75"/>
      <c r="PZE34" s="75"/>
      <c r="PZF34" s="75"/>
      <c r="PZG34" s="75"/>
      <c r="PZH34" s="75"/>
      <c r="PZI34" s="75"/>
      <c r="PZJ34" s="75"/>
      <c r="PZK34" s="75"/>
      <c r="PZL34" s="75"/>
      <c r="PZM34" s="75"/>
      <c r="PZN34" s="75"/>
      <c r="PZO34" s="75"/>
      <c r="PZP34" s="75"/>
      <c r="PZQ34" s="75"/>
      <c r="PZR34" s="75"/>
      <c r="PZS34" s="75"/>
      <c r="PZT34" s="75"/>
      <c r="PZU34" s="75"/>
      <c r="PZV34" s="75"/>
      <c r="PZW34" s="75"/>
      <c r="PZX34" s="75"/>
      <c r="PZY34" s="75"/>
      <c r="PZZ34" s="75"/>
      <c r="QAA34" s="75"/>
      <c r="QAB34" s="75"/>
      <c r="QAC34" s="75"/>
      <c r="QAD34" s="75"/>
      <c r="QAE34" s="75"/>
      <c r="QAF34" s="75"/>
      <c r="QAG34" s="75"/>
      <c r="QAH34" s="75"/>
      <c r="QAI34" s="75"/>
      <c r="QAJ34" s="75"/>
      <c r="QAK34" s="75"/>
      <c r="QAL34" s="75"/>
      <c r="QAM34" s="75"/>
      <c r="QAN34" s="75"/>
      <c r="QAO34" s="75"/>
      <c r="QAP34" s="75"/>
      <c r="QAQ34" s="75"/>
      <c r="QAR34" s="75"/>
      <c r="QAS34" s="75"/>
      <c r="QAT34" s="75"/>
      <c r="QAU34" s="75"/>
      <c r="QAV34" s="75"/>
      <c r="QAW34" s="75"/>
      <c r="QAX34" s="75"/>
      <c r="QAY34" s="75"/>
      <c r="QAZ34" s="75"/>
      <c r="QBA34" s="75"/>
      <c r="QBB34" s="75"/>
      <c r="QBC34" s="75"/>
      <c r="QBD34" s="75"/>
      <c r="QBE34" s="75"/>
      <c r="QBF34" s="75"/>
      <c r="QBG34" s="75"/>
      <c r="QBH34" s="75"/>
      <c r="QBI34" s="75"/>
      <c r="QBJ34" s="75"/>
      <c r="QBK34" s="75"/>
      <c r="QBL34" s="75"/>
      <c r="QBM34" s="75"/>
      <c r="QBN34" s="75"/>
      <c r="QBO34" s="75"/>
      <c r="QBP34" s="75"/>
      <c r="QBQ34" s="75"/>
      <c r="QBR34" s="75"/>
      <c r="QBS34" s="75"/>
      <c r="QBT34" s="75"/>
      <c r="QBU34" s="75"/>
      <c r="QBV34" s="75"/>
      <c r="QBW34" s="75"/>
      <c r="QBX34" s="75"/>
      <c r="QBY34" s="75"/>
      <c r="QBZ34" s="75"/>
      <c r="QCA34" s="75"/>
      <c r="QCB34" s="75"/>
      <c r="QCC34" s="75"/>
      <c r="QCD34" s="75"/>
      <c r="QCE34" s="75"/>
      <c r="QCF34" s="75"/>
      <c r="QCG34" s="75"/>
      <c r="QCH34" s="75"/>
      <c r="QCI34" s="75"/>
      <c r="QCJ34" s="75"/>
      <c r="QCK34" s="75"/>
      <c r="QCL34" s="75"/>
      <c r="QCM34" s="75"/>
      <c r="QCN34" s="75"/>
      <c r="QCO34" s="75"/>
      <c r="QCP34" s="75"/>
      <c r="QCQ34" s="75"/>
      <c r="QCR34" s="75"/>
      <c r="QCS34" s="75"/>
      <c r="QCT34" s="75"/>
      <c r="QCU34" s="75"/>
      <c r="QCV34" s="75"/>
      <c r="QCW34" s="75"/>
      <c r="QCX34" s="75"/>
      <c r="QCY34" s="75"/>
      <c r="QCZ34" s="75"/>
      <c r="QDA34" s="75"/>
      <c r="QDB34" s="75"/>
      <c r="QDC34" s="75"/>
      <c r="QDD34" s="75"/>
      <c r="QDE34" s="75"/>
      <c r="QDF34" s="75"/>
      <c r="QDG34" s="75"/>
      <c r="QDH34" s="75"/>
      <c r="QDI34" s="75"/>
      <c r="QDJ34" s="75"/>
      <c r="QDK34" s="75"/>
      <c r="QDL34" s="75"/>
      <c r="QDM34" s="75"/>
      <c r="QDN34" s="75"/>
      <c r="QDO34" s="75"/>
      <c r="QDP34" s="75"/>
      <c r="QDQ34" s="75"/>
      <c r="QDR34" s="75"/>
      <c r="QDS34" s="75"/>
      <c r="QDT34" s="75"/>
      <c r="QDU34" s="75"/>
      <c r="QDV34" s="75"/>
      <c r="QDW34" s="75"/>
      <c r="QDX34" s="75"/>
      <c r="QDY34" s="75"/>
      <c r="QDZ34" s="75"/>
      <c r="QEA34" s="75"/>
      <c r="QEB34" s="75"/>
      <c r="QEC34" s="75"/>
      <c r="QED34" s="75"/>
      <c r="QEE34" s="75"/>
      <c r="QEF34" s="75"/>
      <c r="QEG34" s="75"/>
      <c r="QEH34" s="75"/>
      <c r="QEI34" s="75"/>
      <c r="QEJ34" s="75"/>
      <c r="QEK34" s="75"/>
      <c r="QEL34" s="75"/>
      <c r="QEM34" s="75"/>
      <c r="QEN34" s="75"/>
      <c r="QEO34" s="75"/>
      <c r="QEP34" s="75"/>
      <c r="QEQ34" s="75"/>
      <c r="QER34" s="75"/>
      <c r="QES34" s="75"/>
      <c r="QET34" s="75"/>
      <c r="QEU34" s="75"/>
      <c r="QEV34" s="75"/>
      <c r="QEW34" s="75"/>
      <c r="QEX34" s="75"/>
      <c r="QEY34" s="75"/>
      <c r="QEZ34" s="75"/>
      <c r="QFA34" s="75"/>
      <c r="QFB34" s="75"/>
      <c r="QFC34" s="75"/>
      <c r="QFD34" s="75"/>
      <c r="QFE34" s="75"/>
      <c r="QFF34" s="75"/>
      <c r="QFG34" s="75"/>
      <c r="QFH34" s="75"/>
      <c r="QFI34" s="75"/>
      <c r="QFJ34" s="75"/>
      <c r="QFK34" s="75"/>
      <c r="QFL34" s="75"/>
      <c r="QFM34" s="75"/>
      <c r="QFN34" s="75"/>
      <c r="QFO34" s="75"/>
      <c r="QFP34" s="75"/>
      <c r="QFQ34" s="75"/>
      <c r="QFR34" s="75"/>
      <c r="QFS34" s="75"/>
      <c r="QFT34" s="75"/>
      <c r="QFU34" s="75"/>
      <c r="QFV34" s="75"/>
      <c r="QFW34" s="75"/>
      <c r="QFX34" s="75"/>
      <c r="QFY34" s="75"/>
      <c r="QFZ34" s="75"/>
      <c r="QGA34" s="75"/>
      <c r="QGB34" s="75"/>
      <c r="QGC34" s="75"/>
      <c r="QGD34" s="75"/>
      <c r="QGE34" s="75"/>
      <c r="QGF34" s="75"/>
      <c r="QGG34" s="75"/>
      <c r="QGH34" s="75"/>
      <c r="QGI34" s="75"/>
      <c r="QGJ34" s="75"/>
      <c r="QGK34" s="75"/>
      <c r="QGL34" s="75"/>
      <c r="QGM34" s="75"/>
      <c r="QGN34" s="75"/>
      <c r="QGO34" s="75"/>
      <c r="QGP34" s="75"/>
      <c r="QGQ34" s="75"/>
      <c r="QGR34" s="75"/>
      <c r="QGS34" s="75"/>
      <c r="QGT34" s="75"/>
      <c r="QGU34" s="75"/>
      <c r="QGV34" s="75"/>
      <c r="QGW34" s="75"/>
      <c r="QGX34" s="75"/>
      <c r="QGY34" s="75"/>
      <c r="QGZ34" s="75"/>
      <c r="QHA34" s="75"/>
      <c r="QHB34" s="75"/>
      <c r="QHC34" s="75"/>
      <c r="QHD34" s="75"/>
      <c r="QHE34" s="75"/>
      <c r="QHF34" s="75"/>
      <c r="QHG34" s="75"/>
      <c r="QHH34" s="75"/>
      <c r="QHI34" s="75"/>
      <c r="QHJ34" s="75"/>
      <c r="QHK34" s="75"/>
      <c r="QHL34" s="75"/>
      <c r="QHM34" s="75"/>
      <c r="QHN34" s="75"/>
      <c r="QHO34" s="75"/>
      <c r="QHP34" s="75"/>
      <c r="QHQ34" s="75"/>
      <c r="QHR34" s="75"/>
      <c r="QHS34" s="75"/>
      <c r="QHT34" s="75"/>
      <c r="QHU34" s="75"/>
      <c r="QHV34" s="75"/>
      <c r="QHW34" s="75"/>
      <c r="QHX34" s="75"/>
      <c r="QHY34" s="75"/>
      <c r="QHZ34" s="75"/>
      <c r="QIA34" s="75"/>
      <c r="QIB34" s="75"/>
      <c r="QIC34" s="75"/>
      <c r="QID34" s="75"/>
      <c r="QIE34" s="75"/>
      <c r="QIF34" s="75"/>
      <c r="QIG34" s="75"/>
      <c r="QIH34" s="75"/>
      <c r="QII34" s="75"/>
      <c r="QIJ34" s="75"/>
      <c r="QIK34" s="75"/>
      <c r="QIL34" s="75"/>
      <c r="QIM34" s="75"/>
      <c r="QIN34" s="75"/>
      <c r="QIO34" s="75"/>
      <c r="QIP34" s="75"/>
      <c r="QIQ34" s="75"/>
      <c r="QIR34" s="75"/>
      <c r="QIS34" s="75"/>
      <c r="QIT34" s="75"/>
      <c r="QIU34" s="75"/>
      <c r="QIV34" s="75"/>
      <c r="QIW34" s="75"/>
      <c r="QIX34" s="75"/>
      <c r="QIY34" s="75"/>
      <c r="QIZ34" s="75"/>
      <c r="QJA34" s="75"/>
      <c r="QJB34" s="75"/>
      <c r="QJC34" s="75"/>
      <c r="QJD34" s="75"/>
      <c r="QJE34" s="75"/>
      <c r="QJF34" s="75"/>
      <c r="QJG34" s="75"/>
      <c r="QJH34" s="75"/>
      <c r="QJI34" s="75"/>
      <c r="QJJ34" s="75"/>
      <c r="QJK34" s="75"/>
      <c r="QJL34" s="75"/>
      <c r="QJM34" s="75"/>
      <c r="QJN34" s="75"/>
      <c r="QJO34" s="75"/>
      <c r="QJP34" s="75"/>
      <c r="QJQ34" s="75"/>
      <c r="QJR34" s="75"/>
      <c r="QJS34" s="75"/>
      <c r="QJT34" s="75"/>
      <c r="QJU34" s="75"/>
      <c r="QJV34" s="75"/>
      <c r="QJW34" s="75"/>
      <c r="QJX34" s="75"/>
      <c r="QJY34" s="75"/>
      <c r="QJZ34" s="75"/>
      <c r="QKA34" s="75"/>
      <c r="QKB34" s="75"/>
      <c r="QKC34" s="75"/>
      <c r="QKD34" s="75"/>
      <c r="QKE34" s="75"/>
      <c r="QKF34" s="75"/>
      <c r="QKG34" s="75"/>
      <c r="QKH34" s="75"/>
      <c r="QKI34" s="75"/>
      <c r="QKJ34" s="75"/>
      <c r="QKK34" s="75"/>
      <c r="QKL34" s="75"/>
      <c r="QKM34" s="75"/>
      <c r="QKN34" s="75"/>
      <c r="QKO34" s="75"/>
      <c r="QKP34" s="75"/>
      <c r="QKQ34" s="75"/>
      <c r="QKR34" s="75"/>
      <c r="QKS34" s="75"/>
      <c r="QKT34" s="75"/>
      <c r="QKU34" s="75"/>
      <c r="QKV34" s="75"/>
      <c r="QKW34" s="75"/>
      <c r="QKX34" s="75"/>
      <c r="QKY34" s="75"/>
      <c r="QKZ34" s="75"/>
      <c r="QLA34" s="75"/>
      <c r="QLB34" s="75"/>
      <c r="QLC34" s="75"/>
      <c r="QLD34" s="75"/>
      <c r="QLE34" s="75"/>
      <c r="QLF34" s="75"/>
      <c r="QLG34" s="75"/>
      <c r="QLH34" s="75"/>
      <c r="QLI34" s="75"/>
      <c r="QLJ34" s="75"/>
      <c r="QLK34" s="75"/>
      <c r="QLL34" s="75"/>
      <c r="QLM34" s="75"/>
      <c r="QLN34" s="75"/>
      <c r="QLO34" s="75"/>
      <c r="QLP34" s="75"/>
      <c r="QLQ34" s="75"/>
      <c r="QLR34" s="75"/>
      <c r="QLS34" s="75"/>
      <c r="QLT34" s="75"/>
      <c r="QLU34" s="75"/>
      <c r="QLV34" s="75"/>
      <c r="QLW34" s="75"/>
      <c r="QLX34" s="75"/>
      <c r="QLY34" s="75"/>
      <c r="QLZ34" s="75"/>
      <c r="QMA34" s="75"/>
      <c r="QMB34" s="75"/>
      <c r="QMC34" s="75"/>
      <c r="QMD34" s="75"/>
      <c r="QME34" s="75"/>
      <c r="QMF34" s="75"/>
      <c r="QMG34" s="75"/>
      <c r="QMH34" s="75"/>
      <c r="QMI34" s="75"/>
      <c r="QMJ34" s="75"/>
      <c r="QMK34" s="75"/>
      <c r="QML34" s="75"/>
      <c r="QMM34" s="75"/>
      <c r="QMN34" s="75"/>
      <c r="QMO34" s="75"/>
      <c r="QMP34" s="75"/>
      <c r="QMQ34" s="75"/>
      <c r="QMR34" s="75"/>
      <c r="QMS34" s="75"/>
      <c r="QMT34" s="75"/>
      <c r="QMU34" s="75"/>
      <c r="QMV34" s="75"/>
      <c r="QMW34" s="75"/>
      <c r="QMX34" s="75"/>
      <c r="QMY34" s="75"/>
      <c r="QMZ34" s="75"/>
      <c r="QNA34" s="75"/>
      <c r="QNB34" s="75"/>
      <c r="QNC34" s="75"/>
      <c r="QND34" s="75"/>
      <c r="QNE34" s="75"/>
      <c r="QNF34" s="75"/>
      <c r="QNG34" s="75"/>
      <c r="QNH34" s="75"/>
      <c r="QNI34" s="75"/>
      <c r="QNJ34" s="75"/>
      <c r="QNK34" s="75"/>
      <c r="QNL34" s="75"/>
      <c r="QNM34" s="75"/>
      <c r="QNN34" s="75"/>
      <c r="QNO34" s="75"/>
      <c r="QNP34" s="75"/>
      <c r="QNQ34" s="75"/>
      <c r="QNR34" s="75"/>
      <c r="QNS34" s="75"/>
      <c r="QNT34" s="75"/>
      <c r="QNU34" s="75"/>
      <c r="QNV34" s="75"/>
      <c r="QNW34" s="75"/>
      <c r="QNX34" s="75"/>
      <c r="QNY34" s="75"/>
      <c r="QNZ34" s="75"/>
      <c r="QOA34" s="75"/>
      <c r="QOB34" s="75"/>
      <c r="QOC34" s="75"/>
      <c r="QOD34" s="75"/>
      <c r="QOE34" s="75"/>
      <c r="QOF34" s="75"/>
      <c r="QOG34" s="75"/>
      <c r="QOH34" s="75"/>
      <c r="QOI34" s="75"/>
      <c r="QOJ34" s="75"/>
      <c r="QOK34" s="75"/>
      <c r="QOL34" s="75"/>
      <c r="QOM34" s="75"/>
      <c r="QON34" s="75"/>
      <c r="QOO34" s="75"/>
      <c r="QOP34" s="75"/>
      <c r="QOQ34" s="75"/>
      <c r="QOR34" s="75"/>
      <c r="QOS34" s="75"/>
      <c r="QOT34" s="75"/>
      <c r="QOU34" s="75"/>
      <c r="QOV34" s="75"/>
      <c r="QOW34" s="75"/>
      <c r="QOX34" s="75"/>
      <c r="QOY34" s="75"/>
      <c r="QOZ34" s="75"/>
      <c r="QPA34" s="75"/>
      <c r="QPB34" s="75"/>
      <c r="QPC34" s="75"/>
      <c r="QPD34" s="75"/>
      <c r="QPE34" s="75"/>
      <c r="QPF34" s="75"/>
      <c r="QPG34" s="75"/>
      <c r="QPH34" s="75"/>
      <c r="QPI34" s="75"/>
      <c r="QPJ34" s="75"/>
      <c r="QPK34" s="75"/>
      <c r="QPL34" s="75"/>
      <c r="QPM34" s="75"/>
      <c r="QPN34" s="75"/>
      <c r="QPO34" s="75"/>
      <c r="QPP34" s="75"/>
      <c r="QPQ34" s="75"/>
      <c r="QPR34" s="75"/>
      <c r="QPS34" s="75"/>
      <c r="QPT34" s="75"/>
      <c r="QPU34" s="75"/>
      <c r="QPV34" s="75"/>
      <c r="QPW34" s="75"/>
      <c r="QPX34" s="75"/>
      <c r="QPY34" s="75"/>
      <c r="QPZ34" s="75"/>
      <c r="QQA34" s="75"/>
      <c r="QQB34" s="75"/>
      <c r="QQC34" s="75"/>
      <c r="QQD34" s="75"/>
      <c r="QQE34" s="75"/>
      <c r="QQF34" s="75"/>
      <c r="QQG34" s="75"/>
      <c r="QQH34" s="75"/>
      <c r="QQI34" s="75"/>
      <c r="QQJ34" s="75"/>
      <c r="QQK34" s="75"/>
      <c r="QQL34" s="75"/>
      <c r="QQM34" s="75"/>
      <c r="QQN34" s="75"/>
      <c r="QQO34" s="75"/>
      <c r="QQP34" s="75"/>
      <c r="QQQ34" s="75"/>
      <c r="QQR34" s="75"/>
      <c r="QQS34" s="75"/>
      <c r="QQT34" s="75"/>
      <c r="QQU34" s="75"/>
      <c r="QQV34" s="75"/>
      <c r="QQW34" s="75"/>
      <c r="QQX34" s="75"/>
      <c r="QQY34" s="75"/>
      <c r="QQZ34" s="75"/>
      <c r="QRA34" s="75"/>
      <c r="QRB34" s="75"/>
      <c r="QRC34" s="75"/>
      <c r="QRD34" s="75"/>
      <c r="QRE34" s="75"/>
      <c r="QRF34" s="75"/>
      <c r="QRG34" s="75"/>
      <c r="QRH34" s="75"/>
      <c r="QRI34" s="75"/>
      <c r="QRJ34" s="75"/>
      <c r="QRK34" s="75"/>
      <c r="QRL34" s="75"/>
      <c r="QRM34" s="75"/>
      <c r="QRN34" s="75"/>
      <c r="QRO34" s="75"/>
      <c r="QRP34" s="75"/>
      <c r="QRQ34" s="75"/>
      <c r="QRR34" s="75"/>
      <c r="QRS34" s="75"/>
      <c r="QRT34" s="75"/>
      <c r="QRU34" s="75"/>
      <c r="QRV34" s="75"/>
      <c r="QRW34" s="75"/>
      <c r="QRX34" s="75"/>
      <c r="QRY34" s="75"/>
      <c r="QRZ34" s="75"/>
      <c r="QSA34" s="75"/>
      <c r="QSB34" s="75"/>
      <c r="QSC34" s="75"/>
      <c r="QSD34" s="75"/>
      <c r="QSE34" s="75"/>
      <c r="QSF34" s="75"/>
      <c r="QSG34" s="75"/>
      <c r="QSH34" s="75"/>
      <c r="QSI34" s="75"/>
      <c r="QSJ34" s="75"/>
      <c r="QSK34" s="75"/>
      <c r="QSL34" s="75"/>
      <c r="QSM34" s="75"/>
      <c r="QSN34" s="75"/>
      <c r="QSO34" s="75"/>
      <c r="QSP34" s="75"/>
      <c r="QSQ34" s="75"/>
      <c r="QSR34" s="75"/>
      <c r="QSS34" s="75"/>
      <c r="QST34" s="75"/>
      <c r="QSU34" s="75"/>
      <c r="QSV34" s="75"/>
      <c r="QSW34" s="75"/>
      <c r="QSX34" s="75"/>
      <c r="QSY34" s="75"/>
      <c r="QSZ34" s="75"/>
      <c r="QTA34" s="75"/>
      <c r="QTB34" s="75"/>
      <c r="QTC34" s="75"/>
      <c r="QTD34" s="75"/>
      <c r="QTE34" s="75"/>
      <c r="QTF34" s="75"/>
      <c r="QTG34" s="75"/>
      <c r="QTH34" s="75"/>
      <c r="QTI34" s="75"/>
      <c r="QTJ34" s="75"/>
      <c r="QTK34" s="75"/>
      <c r="QTL34" s="75"/>
      <c r="QTM34" s="75"/>
      <c r="QTN34" s="75"/>
      <c r="QTO34" s="75"/>
      <c r="QTP34" s="75"/>
      <c r="QTQ34" s="75"/>
      <c r="QTR34" s="75"/>
      <c r="QTS34" s="75"/>
      <c r="QTT34" s="75"/>
      <c r="QTU34" s="75"/>
      <c r="QTV34" s="75"/>
      <c r="QTW34" s="75"/>
      <c r="QTX34" s="75"/>
      <c r="QTY34" s="75"/>
      <c r="QTZ34" s="75"/>
      <c r="QUA34" s="75"/>
      <c r="QUB34" s="75"/>
      <c r="QUC34" s="75"/>
      <c r="QUD34" s="75"/>
      <c r="QUE34" s="75"/>
      <c r="QUF34" s="75"/>
      <c r="QUG34" s="75"/>
      <c r="QUH34" s="75"/>
      <c r="QUI34" s="75"/>
      <c r="QUJ34" s="75"/>
      <c r="QUK34" s="75"/>
      <c r="QUL34" s="75"/>
      <c r="QUM34" s="75"/>
      <c r="QUN34" s="75"/>
      <c r="QUO34" s="75"/>
      <c r="QUP34" s="75"/>
      <c r="QUQ34" s="75"/>
      <c r="QUR34" s="75"/>
      <c r="QUS34" s="75"/>
      <c r="QUT34" s="75"/>
      <c r="QUU34" s="75"/>
      <c r="QUV34" s="75"/>
      <c r="QUW34" s="75"/>
      <c r="QUX34" s="75"/>
      <c r="QUY34" s="75"/>
      <c r="QUZ34" s="75"/>
      <c r="QVA34" s="75"/>
      <c r="QVB34" s="75"/>
      <c r="QVC34" s="75"/>
      <c r="QVD34" s="75"/>
      <c r="QVE34" s="75"/>
      <c r="QVF34" s="75"/>
      <c r="QVG34" s="75"/>
      <c r="QVH34" s="75"/>
      <c r="QVI34" s="75"/>
      <c r="QVJ34" s="75"/>
      <c r="QVK34" s="75"/>
      <c r="QVL34" s="75"/>
      <c r="QVM34" s="75"/>
      <c r="QVN34" s="75"/>
      <c r="QVO34" s="75"/>
      <c r="QVP34" s="75"/>
      <c r="QVQ34" s="75"/>
      <c r="QVR34" s="75"/>
      <c r="QVS34" s="75"/>
      <c r="QVT34" s="75"/>
      <c r="QVU34" s="75"/>
      <c r="QVV34" s="75"/>
      <c r="QVW34" s="75"/>
      <c r="QVX34" s="75"/>
      <c r="QVY34" s="75"/>
      <c r="QVZ34" s="75"/>
      <c r="QWA34" s="75"/>
      <c r="QWB34" s="75"/>
      <c r="QWC34" s="75"/>
      <c r="QWD34" s="75"/>
      <c r="QWE34" s="75"/>
      <c r="QWF34" s="75"/>
      <c r="QWG34" s="75"/>
      <c r="QWH34" s="75"/>
      <c r="QWI34" s="75"/>
      <c r="QWJ34" s="75"/>
      <c r="QWK34" s="75"/>
      <c r="QWL34" s="75"/>
      <c r="QWM34" s="75"/>
      <c r="QWN34" s="75"/>
      <c r="QWO34" s="75"/>
      <c r="QWP34" s="75"/>
      <c r="QWQ34" s="75"/>
      <c r="QWR34" s="75"/>
      <c r="QWS34" s="75"/>
      <c r="QWT34" s="75"/>
      <c r="QWU34" s="75"/>
      <c r="QWV34" s="75"/>
      <c r="QWW34" s="75"/>
      <c r="QWX34" s="75"/>
      <c r="QWY34" s="75"/>
      <c r="QWZ34" s="75"/>
      <c r="QXA34" s="75"/>
      <c r="QXB34" s="75"/>
      <c r="QXC34" s="75"/>
      <c r="QXD34" s="75"/>
      <c r="QXE34" s="75"/>
      <c r="QXF34" s="75"/>
      <c r="QXG34" s="75"/>
      <c r="QXH34" s="75"/>
      <c r="QXI34" s="75"/>
      <c r="QXJ34" s="75"/>
      <c r="QXK34" s="75"/>
      <c r="QXL34" s="75"/>
      <c r="QXM34" s="75"/>
      <c r="QXN34" s="75"/>
      <c r="QXO34" s="75"/>
      <c r="QXP34" s="75"/>
      <c r="QXQ34" s="75"/>
      <c r="QXR34" s="75"/>
      <c r="QXS34" s="75"/>
      <c r="QXT34" s="75"/>
      <c r="QXU34" s="75"/>
      <c r="QXV34" s="75"/>
      <c r="QXW34" s="75"/>
      <c r="QXX34" s="75"/>
      <c r="QXY34" s="75"/>
      <c r="QXZ34" s="75"/>
      <c r="QYA34" s="75"/>
      <c r="QYB34" s="75"/>
      <c r="QYC34" s="75"/>
      <c r="QYD34" s="75"/>
      <c r="QYE34" s="75"/>
      <c r="QYF34" s="75"/>
      <c r="QYG34" s="75"/>
      <c r="QYH34" s="75"/>
      <c r="QYI34" s="75"/>
      <c r="QYJ34" s="75"/>
      <c r="QYK34" s="75"/>
      <c r="QYL34" s="75"/>
      <c r="QYM34" s="75"/>
      <c r="QYN34" s="75"/>
      <c r="QYO34" s="75"/>
      <c r="QYP34" s="75"/>
      <c r="QYQ34" s="75"/>
      <c r="QYR34" s="75"/>
      <c r="QYS34" s="75"/>
      <c r="QYT34" s="75"/>
      <c r="QYU34" s="75"/>
      <c r="QYV34" s="75"/>
      <c r="QYW34" s="75"/>
      <c r="QYX34" s="75"/>
      <c r="QYY34" s="75"/>
      <c r="QYZ34" s="75"/>
      <c r="QZA34" s="75"/>
      <c r="QZB34" s="75"/>
      <c r="QZC34" s="75"/>
      <c r="QZD34" s="75"/>
      <c r="QZE34" s="75"/>
      <c r="QZF34" s="75"/>
      <c r="QZG34" s="75"/>
      <c r="QZH34" s="75"/>
      <c r="QZI34" s="75"/>
      <c r="QZJ34" s="75"/>
      <c r="QZK34" s="75"/>
      <c r="QZL34" s="75"/>
      <c r="QZM34" s="75"/>
      <c r="QZN34" s="75"/>
      <c r="QZO34" s="75"/>
      <c r="QZP34" s="75"/>
      <c r="QZQ34" s="75"/>
      <c r="QZR34" s="75"/>
      <c r="QZS34" s="75"/>
      <c r="QZT34" s="75"/>
      <c r="QZU34" s="75"/>
      <c r="QZV34" s="75"/>
      <c r="QZW34" s="75"/>
      <c r="QZX34" s="75"/>
      <c r="QZY34" s="75"/>
      <c r="QZZ34" s="75"/>
      <c r="RAA34" s="75"/>
      <c r="RAB34" s="75"/>
      <c r="RAC34" s="75"/>
      <c r="RAD34" s="75"/>
      <c r="RAE34" s="75"/>
      <c r="RAF34" s="75"/>
      <c r="RAG34" s="75"/>
      <c r="RAH34" s="75"/>
      <c r="RAI34" s="75"/>
      <c r="RAJ34" s="75"/>
      <c r="RAK34" s="75"/>
      <c r="RAL34" s="75"/>
      <c r="RAM34" s="75"/>
      <c r="RAN34" s="75"/>
      <c r="RAO34" s="75"/>
      <c r="RAP34" s="75"/>
      <c r="RAQ34" s="75"/>
      <c r="RAR34" s="75"/>
      <c r="RAS34" s="75"/>
      <c r="RAT34" s="75"/>
      <c r="RAU34" s="75"/>
      <c r="RAV34" s="75"/>
      <c r="RAW34" s="75"/>
      <c r="RAX34" s="75"/>
      <c r="RAY34" s="75"/>
      <c r="RAZ34" s="75"/>
      <c r="RBA34" s="75"/>
      <c r="RBB34" s="75"/>
      <c r="RBC34" s="75"/>
      <c r="RBD34" s="75"/>
      <c r="RBE34" s="75"/>
      <c r="RBF34" s="75"/>
      <c r="RBG34" s="75"/>
      <c r="RBH34" s="75"/>
      <c r="RBI34" s="75"/>
      <c r="RBJ34" s="75"/>
      <c r="RBK34" s="75"/>
      <c r="RBL34" s="75"/>
      <c r="RBM34" s="75"/>
      <c r="RBN34" s="75"/>
      <c r="RBO34" s="75"/>
      <c r="RBP34" s="75"/>
      <c r="RBQ34" s="75"/>
      <c r="RBR34" s="75"/>
      <c r="RBS34" s="75"/>
      <c r="RBT34" s="75"/>
      <c r="RBU34" s="75"/>
      <c r="RBV34" s="75"/>
      <c r="RBW34" s="75"/>
      <c r="RBX34" s="75"/>
      <c r="RBY34" s="75"/>
      <c r="RBZ34" s="75"/>
      <c r="RCA34" s="75"/>
      <c r="RCB34" s="75"/>
      <c r="RCC34" s="75"/>
      <c r="RCD34" s="75"/>
      <c r="RCE34" s="75"/>
      <c r="RCF34" s="75"/>
      <c r="RCG34" s="75"/>
      <c r="RCH34" s="75"/>
      <c r="RCI34" s="75"/>
      <c r="RCJ34" s="75"/>
      <c r="RCK34" s="75"/>
      <c r="RCL34" s="75"/>
      <c r="RCM34" s="75"/>
      <c r="RCN34" s="75"/>
      <c r="RCO34" s="75"/>
      <c r="RCP34" s="75"/>
      <c r="RCQ34" s="75"/>
      <c r="RCR34" s="75"/>
      <c r="RCS34" s="75"/>
      <c r="RCT34" s="75"/>
      <c r="RCU34" s="75"/>
      <c r="RCV34" s="75"/>
      <c r="RCW34" s="75"/>
      <c r="RCX34" s="75"/>
      <c r="RCY34" s="75"/>
      <c r="RCZ34" s="75"/>
      <c r="RDA34" s="75"/>
      <c r="RDB34" s="75"/>
      <c r="RDC34" s="75"/>
      <c r="RDD34" s="75"/>
      <c r="RDE34" s="75"/>
      <c r="RDF34" s="75"/>
      <c r="RDG34" s="75"/>
      <c r="RDH34" s="75"/>
      <c r="RDI34" s="75"/>
      <c r="RDJ34" s="75"/>
      <c r="RDK34" s="75"/>
      <c r="RDL34" s="75"/>
      <c r="RDM34" s="75"/>
      <c r="RDN34" s="75"/>
      <c r="RDO34" s="75"/>
      <c r="RDP34" s="75"/>
      <c r="RDQ34" s="75"/>
      <c r="RDR34" s="75"/>
      <c r="RDS34" s="75"/>
      <c r="RDT34" s="75"/>
      <c r="RDU34" s="75"/>
      <c r="RDV34" s="75"/>
      <c r="RDW34" s="75"/>
      <c r="RDX34" s="75"/>
      <c r="RDY34" s="75"/>
      <c r="RDZ34" s="75"/>
      <c r="REA34" s="75"/>
      <c r="REB34" s="75"/>
      <c r="REC34" s="75"/>
      <c r="RED34" s="75"/>
      <c r="REE34" s="75"/>
      <c r="REF34" s="75"/>
      <c r="REG34" s="75"/>
      <c r="REH34" s="75"/>
      <c r="REI34" s="75"/>
      <c r="REJ34" s="75"/>
      <c r="REK34" s="75"/>
      <c r="REL34" s="75"/>
      <c r="REM34" s="75"/>
      <c r="REN34" s="75"/>
      <c r="REO34" s="75"/>
      <c r="REP34" s="75"/>
      <c r="REQ34" s="75"/>
      <c r="RER34" s="75"/>
      <c r="RES34" s="75"/>
      <c r="RET34" s="75"/>
      <c r="REU34" s="75"/>
      <c r="REV34" s="75"/>
      <c r="REW34" s="75"/>
      <c r="REX34" s="75"/>
      <c r="REY34" s="75"/>
      <c r="REZ34" s="75"/>
      <c r="RFA34" s="75"/>
      <c r="RFB34" s="75"/>
      <c r="RFC34" s="75"/>
      <c r="RFD34" s="75"/>
      <c r="RFE34" s="75"/>
      <c r="RFF34" s="75"/>
      <c r="RFG34" s="75"/>
      <c r="RFH34" s="75"/>
      <c r="RFI34" s="75"/>
      <c r="RFJ34" s="75"/>
      <c r="RFK34" s="75"/>
      <c r="RFL34" s="75"/>
      <c r="RFM34" s="75"/>
      <c r="RFN34" s="75"/>
      <c r="RFO34" s="75"/>
      <c r="RFP34" s="75"/>
      <c r="RFQ34" s="75"/>
      <c r="RFR34" s="75"/>
      <c r="RFS34" s="75"/>
      <c r="RFT34" s="75"/>
      <c r="RFU34" s="75"/>
      <c r="RFV34" s="75"/>
      <c r="RFW34" s="75"/>
      <c r="RFX34" s="75"/>
      <c r="RFY34" s="75"/>
      <c r="RFZ34" s="75"/>
      <c r="RGA34" s="75"/>
      <c r="RGB34" s="75"/>
      <c r="RGC34" s="75"/>
      <c r="RGD34" s="75"/>
      <c r="RGE34" s="75"/>
      <c r="RGF34" s="75"/>
      <c r="RGG34" s="75"/>
      <c r="RGH34" s="75"/>
      <c r="RGI34" s="75"/>
      <c r="RGJ34" s="75"/>
      <c r="RGK34" s="75"/>
      <c r="RGL34" s="75"/>
      <c r="RGM34" s="75"/>
      <c r="RGN34" s="75"/>
      <c r="RGO34" s="75"/>
      <c r="RGP34" s="75"/>
      <c r="RGQ34" s="75"/>
      <c r="RGR34" s="75"/>
      <c r="RGS34" s="75"/>
      <c r="RGT34" s="75"/>
      <c r="RGU34" s="75"/>
      <c r="RGV34" s="75"/>
      <c r="RGW34" s="75"/>
      <c r="RGX34" s="75"/>
      <c r="RGY34" s="75"/>
      <c r="RGZ34" s="75"/>
      <c r="RHA34" s="75"/>
      <c r="RHB34" s="75"/>
      <c r="RHC34" s="75"/>
      <c r="RHD34" s="75"/>
      <c r="RHE34" s="75"/>
      <c r="RHF34" s="75"/>
      <c r="RHG34" s="75"/>
      <c r="RHH34" s="75"/>
      <c r="RHI34" s="75"/>
      <c r="RHJ34" s="75"/>
      <c r="RHK34" s="75"/>
      <c r="RHL34" s="75"/>
      <c r="RHM34" s="75"/>
      <c r="RHN34" s="75"/>
      <c r="RHO34" s="75"/>
      <c r="RHP34" s="75"/>
      <c r="RHQ34" s="75"/>
      <c r="RHR34" s="75"/>
      <c r="RHS34" s="75"/>
      <c r="RHT34" s="75"/>
      <c r="RHU34" s="75"/>
      <c r="RHV34" s="75"/>
      <c r="RHW34" s="75"/>
      <c r="RHX34" s="75"/>
      <c r="RHY34" s="75"/>
      <c r="RHZ34" s="75"/>
      <c r="RIA34" s="75"/>
      <c r="RIB34" s="75"/>
      <c r="RIC34" s="75"/>
      <c r="RID34" s="75"/>
      <c r="RIE34" s="75"/>
      <c r="RIF34" s="75"/>
      <c r="RIG34" s="75"/>
      <c r="RIH34" s="75"/>
      <c r="RII34" s="75"/>
      <c r="RIJ34" s="75"/>
      <c r="RIK34" s="75"/>
      <c r="RIL34" s="75"/>
      <c r="RIM34" s="75"/>
      <c r="RIN34" s="75"/>
      <c r="RIO34" s="75"/>
      <c r="RIP34" s="75"/>
      <c r="RIQ34" s="75"/>
      <c r="RIR34" s="75"/>
      <c r="RIS34" s="75"/>
      <c r="RIT34" s="75"/>
      <c r="RIU34" s="75"/>
      <c r="RIV34" s="75"/>
      <c r="RIW34" s="75"/>
      <c r="RIX34" s="75"/>
      <c r="RIY34" s="75"/>
      <c r="RIZ34" s="75"/>
      <c r="RJA34" s="75"/>
      <c r="RJB34" s="75"/>
      <c r="RJC34" s="75"/>
      <c r="RJD34" s="75"/>
      <c r="RJE34" s="75"/>
      <c r="RJF34" s="75"/>
      <c r="RJG34" s="75"/>
      <c r="RJH34" s="75"/>
      <c r="RJI34" s="75"/>
      <c r="RJJ34" s="75"/>
      <c r="RJK34" s="75"/>
      <c r="RJL34" s="75"/>
      <c r="RJM34" s="75"/>
      <c r="RJN34" s="75"/>
      <c r="RJO34" s="75"/>
      <c r="RJP34" s="75"/>
      <c r="RJQ34" s="75"/>
      <c r="RJR34" s="75"/>
      <c r="RJS34" s="75"/>
      <c r="RJT34" s="75"/>
      <c r="RJU34" s="75"/>
      <c r="RJV34" s="75"/>
      <c r="RJW34" s="75"/>
      <c r="RJX34" s="75"/>
      <c r="RJY34" s="75"/>
      <c r="RJZ34" s="75"/>
      <c r="RKA34" s="75"/>
      <c r="RKB34" s="75"/>
      <c r="RKC34" s="75"/>
      <c r="RKD34" s="75"/>
      <c r="RKE34" s="75"/>
      <c r="RKF34" s="75"/>
      <c r="RKG34" s="75"/>
      <c r="RKH34" s="75"/>
      <c r="RKI34" s="75"/>
      <c r="RKJ34" s="75"/>
      <c r="RKK34" s="75"/>
      <c r="RKL34" s="75"/>
      <c r="RKM34" s="75"/>
      <c r="RKN34" s="75"/>
      <c r="RKO34" s="75"/>
      <c r="RKP34" s="75"/>
      <c r="RKQ34" s="75"/>
      <c r="RKR34" s="75"/>
      <c r="RKS34" s="75"/>
      <c r="RKT34" s="75"/>
      <c r="RKU34" s="75"/>
      <c r="RKV34" s="75"/>
      <c r="RKW34" s="75"/>
      <c r="RKX34" s="75"/>
      <c r="RKY34" s="75"/>
      <c r="RKZ34" s="75"/>
      <c r="RLA34" s="75"/>
      <c r="RLB34" s="75"/>
      <c r="RLC34" s="75"/>
      <c r="RLD34" s="75"/>
      <c r="RLE34" s="75"/>
      <c r="RLF34" s="75"/>
      <c r="RLG34" s="75"/>
      <c r="RLH34" s="75"/>
      <c r="RLI34" s="75"/>
      <c r="RLJ34" s="75"/>
      <c r="RLK34" s="75"/>
      <c r="RLL34" s="75"/>
      <c r="RLM34" s="75"/>
      <c r="RLN34" s="75"/>
      <c r="RLO34" s="75"/>
      <c r="RLP34" s="75"/>
      <c r="RLQ34" s="75"/>
      <c r="RLR34" s="75"/>
      <c r="RLS34" s="75"/>
      <c r="RLT34" s="75"/>
      <c r="RLU34" s="75"/>
      <c r="RLV34" s="75"/>
      <c r="RLW34" s="75"/>
      <c r="RLX34" s="75"/>
      <c r="RLY34" s="75"/>
      <c r="RLZ34" s="75"/>
      <c r="RMA34" s="75"/>
      <c r="RMB34" s="75"/>
      <c r="RMC34" s="75"/>
      <c r="RMD34" s="75"/>
      <c r="RME34" s="75"/>
      <c r="RMF34" s="75"/>
      <c r="RMG34" s="75"/>
      <c r="RMH34" s="75"/>
      <c r="RMI34" s="75"/>
      <c r="RMJ34" s="75"/>
      <c r="RMK34" s="75"/>
      <c r="RML34" s="75"/>
      <c r="RMM34" s="75"/>
      <c r="RMN34" s="75"/>
      <c r="RMO34" s="75"/>
      <c r="RMP34" s="75"/>
      <c r="RMQ34" s="75"/>
      <c r="RMR34" s="75"/>
      <c r="RMS34" s="75"/>
      <c r="RMT34" s="75"/>
      <c r="RMU34" s="75"/>
      <c r="RMV34" s="75"/>
      <c r="RMW34" s="75"/>
      <c r="RMX34" s="75"/>
      <c r="RMY34" s="75"/>
      <c r="RMZ34" s="75"/>
      <c r="RNA34" s="75"/>
      <c r="RNB34" s="75"/>
      <c r="RNC34" s="75"/>
      <c r="RND34" s="75"/>
      <c r="RNE34" s="75"/>
      <c r="RNF34" s="75"/>
      <c r="RNG34" s="75"/>
      <c r="RNH34" s="75"/>
      <c r="RNI34" s="75"/>
      <c r="RNJ34" s="75"/>
      <c r="RNK34" s="75"/>
      <c r="RNL34" s="75"/>
      <c r="RNM34" s="75"/>
      <c r="RNN34" s="75"/>
      <c r="RNO34" s="75"/>
      <c r="RNP34" s="75"/>
      <c r="RNQ34" s="75"/>
      <c r="RNR34" s="75"/>
      <c r="RNS34" s="75"/>
      <c r="RNT34" s="75"/>
      <c r="RNU34" s="75"/>
      <c r="RNV34" s="75"/>
      <c r="RNW34" s="75"/>
      <c r="RNX34" s="75"/>
      <c r="RNY34" s="75"/>
      <c r="RNZ34" s="75"/>
      <c r="ROA34" s="75"/>
      <c r="ROB34" s="75"/>
      <c r="ROC34" s="75"/>
      <c r="ROD34" s="75"/>
      <c r="ROE34" s="75"/>
      <c r="ROF34" s="75"/>
      <c r="ROG34" s="75"/>
      <c r="ROH34" s="75"/>
      <c r="ROI34" s="75"/>
      <c r="ROJ34" s="75"/>
      <c r="ROK34" s="75"/>
      <c r="ROL34" s="75"/>
      <c r="ROM34" s="75"/>
      <c r="RON34" s="75"/>
      <c r="ROO34" s="75"/>
      <c r="ROP34" s="75"/>
      <c r="ROQ34" s="75"/>
      <c r="ROR34" s="75"/>
      <c r="ROS34" s="75"/>
      <c r="ROT34" s="75"/>
      <c r="ROU34" s="75"/>
      <c r="ROV34" s="75"/>
      <c r="ROW34" s="75"/>
      <c r="ROX34" s="75"/>
      <c r="ROY34" s="75"/>
      <c r="ROZ34" s="75"/>
      <c r="RPA34" s="75"/>
      <c r="RPB34" s="75"/>
      <c r="RPC34" s="75"/>
      <c r="RPD34" s="75"/>
      <c r="RPE34" s="75"/>
      <c r="RPF34" s="75"/>
      <c r="RPG34" s="75"/>
      <c r="RPH34" s="75"/>
      <c r="RPI34" s="75"/>
      <c r="RPJ34" s="75"/>
      <c r="RPK34" s="75"/>
      <c r="RPL34" s="75"/>
      <c r="RPM34" s="75"/>
      <c r="RPN34" s="75"/>
      <c r="RPO34" s="75"/>
      <c r="RPP34" s="75"/>
      <c r="RPQ34" s="75"/>
      <c r="RPR34" s="75"/>
      <c r="RPS34" s="75"/>
      <c r="RPT34" s="75"/>
      <c r="RPU34" s="75"/>
      <c r="RPV34" s="75"/>
      <c r="RPW34" s="75"/>
      <c r="RPX34" s="75"/>
      <c r="RPY34" s="75"/>
      <c r="RPZ34" s="75"/>
      <c r="RQA34" s="75"/>
      <c r="RQB34" s="75"/>
      <c r="RQC34" s="75"/>
      <c r="RQD34" s="75"/>
      <c r="RQE34" s="75"/>
      <c r="RQF34" s="75"/>
      <c r="RQG34" s="75"/>
      <c r="RQH34" s="75"/>
      <c r="RQI34" s="75"/>
      <c r="RQJ34" s="75"/>
      <c r="RQK34" s="75"/>
      <c r="RQL34" s="75"/>
      <c r="RQM34" s="75"/>
      <c r="RQN34" s="75"/>
      <c r="RQO34" s="75"/>
      <c r="RQP34" s="75"/>
      <c r="RQQ34" s="75"/>
      <c r="RQR34" s="75"/>
      <c r="RQS34" s="75"/>
      <c r="RQT34" s="75"/>
      <c r="RQU34" s="75"/>
      <c r="RQV34" s="75"/>
      <c r="RQW34" s="75"/>
      <c r="RQX34" s="75"/>
      <c r="RQY34" s="75"/>
      <c r="RQZ34" s="75"/>
      <c r="RRA34" s="75"/>
      <c r="RRB34" s="75"/>
      <c r="RRC34" s="75"/>
      <c r="RRD34" s="75"/>
      <c r="RRE34" s="75"/>
      <c r="RRF34" s="75"/>
      <c r="RRG34" s="75"/>
      <c r="RRH34" s="75"/>
      <c r="RRI34" s="75"/>
      <c r="RRJ34" s="75"/>
      <c r="RRK34" s="75"/>
      <c r="RRL34" s="75"/>
      <c r="RRM34" s="75"/>
      <c r="RRN34" s="75"/>
      <c r="RRO34" s="75"/>
      <c r="RRP34" s="75"/>
      <c r="RRQ34" s="75"/>
      <c r="RRR34" s="75"/>
      <c r="RRS34" s="75"/>
      <c r="RRT34" s="75"/>
      <c r="RRU34" s="75"/>
      <c r="RRV34" s="75"/>
      <c r="RRW34" s="75"/>
      <c r="RRX34" s="75"/>
      <c r="RRY34" s="75"/>
      <c r="RRZ34" s="75"/>
      <c r="RSA34" s="75"/>
      <c r="RSB34" s="75"/>
      <c r="RSC34" s="75"/>
      <c r="RSD34" s="75"/>
      <c r="RSE34" s="75"/>
      <c r="RSF34" s="75"/>
      <c r="RSG34" s="75"/>
      <c r="RSH34" s="75"/>
      <c r="RSI34" s="75"/>
      <c r="RSJ34" s="75"/>
      <c r="RSK34" s="75"/>
      <c r="RSL34" s="75"/>
      <c r="RSM34" s="75"/>
      <c r="RSN34" s="75"/>
      <c r="RSO34" s="75"/>
      <c r="RSP34" s="75"/>
      <c r="RSQ34" s="75"/>
      <c r="RSR34" s="75"/>
      <c r="RSS34" s="75"/>
      <c r="RST34" s="75"/>
      <c r="RSU34" s="75"/>
      <c r="RSV34" s="75"/>
      <c r="RSW34" s="75"/>
      <c r="RSX34" s="75"/>
      <c r="RSY34" s="75"/>
      <c r="RSZ34" s="75"/>
      <c r="RTA34" s="75"/>
      <c r="RTB34" s="75"/>
      <c r="RTC34" s="75"/>
      <c r="RTD34" s="75"/>
      <c r="RTE34" s="75"/>
      <c r="RTF34" s="75"/>
      <c r="RTG34" s="75"/>
      <c r="RTH34" s="75"/>
      <c r="RTI34" s="75"/>
      <c r="RTJ34" s="75"/>
      <c r="RTK34" s="75"/>
      <c r="RTL34" s="75"/>
      <c r="RTM34" s="75"/>
      <c r="RTN34" s="75"/>
      <c r="RTO34" s="75"/>
      <c r="RTP34" s="75"/>
      <c r="RTQ34" s="75"/>
      <c r="RTR34" s="75"/>
      <c r="RTS34" s="75"/>
      <c r="RTT34" s="75"/>
      <c r="RTU34" s="75"/>
      <c r="RTV34" s="75"/>
      <c r="RTW34" s="75"/>
      <c r="RTX34" s="75"/>
      <c r="RTY34" s="75"/>
      <c r="RTZ34" s="75"/>
      <c r="RUA34" s="75"/>
      <c r="RUB34" s="75"/>
      <c r="RUC34" s="75"/>
      <c r="RUD34" s="75"/>
      <c r="RUE34" s="75"/>
      <c r="RUF34" s="75"/>
      <c r="RUG34" s="75"/>
      <c r="RUH34" s="75"/>
      <c r="RUI34" s="75"/>
      <c r="RUJ34" s="75"/>
      <c r="RUK34" s="75"/>
      <c r="RUL34" s="75"/>
      <c r="RUM34" s="75"/>
      <c r="RUN34" s="75"/>
      <c r="RUO34" s="75"/>
      <c r="RUP34" s="75"/>
      <c r="RUQ34" s="75"/>
      <c r="RUR34" s="75"/>
      <c r="RUS34" s="75"/>
      <c r="RUT34" s="75"/>
      <c r="RUU34" s="75"/>
      <c r="RUV34" s="75"/>
      <c r="RUW34" s="75"/>
      <c r="RUX34" s="75"/>
      <c r="RUY34" s="75"/>
      <c r="RUZ34" s="75"/>
      <c r="RVA34" s="75"/>
      <c r="RVB34" s="75"/>
      <c r="RVC34" s="75"/>
      <c r="RVD34" s="75"/>
      <c r="RVE34" s="75"/>
      <c r="RVF34" s="75"/>
      <c r="RVG34" s="75"/>
      <c r="RVH34" s="75"/>
      <c r="RVI34" s="75"/>
      <c r="RVJ34" s="75"/>
      <c r="RVK34" s="75"/>
      <c r="RVL34" s="75"/>
      <c r="RVM34" s="75"/>
      <c r="RVN34" s="75"/>
      <c r="RVO34" s="75"/>
      <c r="RVP34" s="75"/>
      <c r="RVQ34" s="75"/>
      <c r="RVR34" s="75"/>
      <c r="RVS34" s="75"/>
      <c r="RVT34" s="75"/>
      <c r="RVU34" s="75"/>
      <c r="RVV34" s="75"/>
      <c r="RVW34" s="75"/>
      <c r="RVX34" s="75"/>
      <c r="RVY34" s="75"/>
      <c r="RVZ34" s="75"/>
      <c r="RWA34" s="75"/>
      <c r="RWB34" s="75"/>
      <c r="RWC34" s="75"/>
      <c r="RWD34" s="75"/>
      <c r="RWE34" s="75"/>
      <c r="RWF34" s="75"/>
      <c r="RWG34" s="75"/>
      <c r="RWH34" s="75"/>
      <c r="RWI34" s="75"/>
      <c r="RWJ34" s="75"/>
      <c r="RWK34" s="75"/>
      <c r="RWL34" s="75"/>
      <c r="RWM34" s="75"/>
      <c r="RWN34" s="75"/>
      <c r="RWO34" s="75"/>
      <c r="RWP34" s="75"/>
      <c r="RWQ34" s="75"/>
      <c r="RWR34" s="75"/>
      <c r="RWS34" s="75"/>
      <c r="RWT34" s="75"/>
      <c r="RWU34" s="75"/>
      <c r="RWV34" s="75"/>
      <c r="RWW34" s="75"/>
      <c r="RWX34" s="75"/>
      <c r="RWY34" s="75"/>
      <c r="RWZ34" s="75"/>
      <c r="RXA34" s="75"/>
      <c r="RXB34" s="75"/>
      <c r="RXC34" s="75"/>
      <c r="RXD34" s="75"/>
      <c r="RXE34" s="75"/>
      <c r="RXF34" s="75"/>
      <c r="RXG34" s="75"/>
      <c r="RXH34" s="75"/>
      <c r="RXI34" s="75"/>
      <c r="RXJ34" s="75"/>
      <c r="RXK34" s="75"/>
      <c r="RXL34" s="75"/>
      <c r="RXM34" s="75"/>
      <c r="RXN34" s="75"/>
      <c r="RXO34" s="75"/>
      <c r="RXP34" s="75"/>
      <c r="RXQ34" s="75"/>
      <c r="RXR34" s="75"/>
      <c r="RXS34" s="75"/>
      <c r="RXT34" s="75"/>
      <c r="RXU34" s="75"/>
      <c r="RXV34" s="75"/>
      <c r="RXW34" s="75"/>
      <c r="RXX34" s="75"/>
      <c r="RXY34" s="75"/>
      <c r="RXZ34" s="75"/>
      <c r="RYA34" s="75"/>
      <c r="RYB34" s="75"/>
      <c r="RYC34" s="75"/>
      <c r="RYD34" s="75"/>
      <c r="RYE34" s="75"/>
      <c r="RYF34" s="75"/>
      <c r="RYG34" s="75"/>
      <c r="RYH34" s="75"/>
      <c r="RYI34" s="75"/>
      <c r="RYJ34" s="75"/>
      <c r="RYK34" s="75"/>
      <c r="RYL34" s="75"/>
      <c r="RYM34" s="75"/>
      <c r="RYN34" s="75"/>
      <c r="RYO34" s="75"/>
      <c r="RYP34" s="75"/>
      <c r="RYQ34" s="75"/>
      <c r="RYR34" s="75"/>
      <c r="RYS34" s="75"/>
      <c r="RYT34" s="75"/>
      <c r="RYU34" s="75"/>
      <c r="RYV34" s="75"/>
      <c r="RYW34" s="75"/>
      <c r="RYX34" s="75"/>
      <c r="RYY34" s="75"/>
      <c r="RYZ34" s="75"/>
      <c r="RZA34" s="75"/>
      <c r="RZB34" s="75"/>
      <c r="RZC34" s="75"/>
      <c r="RZD34" s="75"/>
      <c r="RZE34" s="75"/>
      <c r="RZF34" s="75"/>
      <c r="RZG34" s="75"/>
      <c r="RZH34" s="75"/>
      <c r="RZI34" s="75"/>
      <c r="RZJ34" s="75"/>
      <c r="RZK34" s="75"/>
      <c r="RZL34" s="75"/>
      <c r="RZM34" s="75"/>
      <c r="RZN34" s="75"/>
      <c r="RZO34" s="75"/>
      <c r="RZP34" s="75"/>
      <c r="RZQ34" s="75"/>
      <c r="RZR34" s="75"/>
      <c r="RZS34" s="75"/>
      <c r="RZT34" s="75"/>
      <c r="RZU34" s="75"/>
      <c r="RZV34" s="75"/>
      <c r="RZW34" s="75"/>
      <c r="RZX34" s="75"/>
      <c r="RZY34" s="75"/>
      <c r="RZZ34" s="75"/>
      <c r="SAA34" s="75"/>
      <c r="SAB34" s="75"/>
      <c r="SAC34" s="75"/>
      <c r="SAD34" s="75"/>
      <c r="SAE34" s="75"/>
      <c r="SAF34" s="75"/>
      <c r="SAG34" s="75"/>
      <c r="SAH34" s="75"/>
      <c r="SAI34" s="75"/>
      <c r="SAJ34" s="75"/>
      <c r="SAK34" s="75"/>
      <c r="SAL34" s="75"/>
      <c r="SAM34" s="75"/>
      <c r="SAN34" s="75"/>
      <c r="SAO34" s="75"/>
      <c r="SAP34" s="75"/>
      <c r="SAQ34" s="75"/>
      <c r="SAR34" s="75"/>
      <c r="SAS34" s="75"/>
      <c r="SAT34" s="75"/>
      <c r="SAU34" s="75"/>
      <c r="SAV34" s="75"/>
      <c r="SAW34" s="75"/>
      <c r="SAX34" s="75"/>
      <c r="SAY34" s="75"/>
      <c r="SAZ34" s="75"/>
      <c r="SBA34" s="75"/>
      <c r="SBB34" s="75"/>
      <c r="SBC34" s="75"/>
      <c r="SBD34" s="75"/>
      <c r="SBE34" s="75"/>
      <c r="SBF34" s="75"/>
      <c r="SBG34" s="75"/>
      <c r="SBH34" s="75"/>
      <c r="SBI34" s="75"/>
      <c r="SBJ34" s="75"/>
      <c r="SBK34" s="75"/>
      <c r="SBL34" s="75"/>
      <c r="SBM34" s="75"/>
      <c r="SBN34" s="75"/>
      <c r="SBO34" s="75"/>
      <c r="SBP34" s="75"/>
      <c r="SBQ34" s="75"/>
      <c r="SBR34" s="75"/>
      <c r="SBS34" s="75"/>
      <c r="SBT34" s="75"/>
      <c r="SBU34" s="75"/>
      <c r="SBV34" s="75"/>
      <c r="SBW34" s="75"/>
      <c r="SBX34" s="75"/>
      <c r="SBY34" s="75"/>
      <c r="SBZ34" s="75"/>
      <c r="SCA34" s="75"/>
      <c r="SCB34" s="75"/>
      <c r="SCC34" s="75"/>
      <c r="SCD34" s="75"/>
      <c r="SCE34" s="75"/>
      <c r="SCF34" s="75"/>
      <c r="SCG34" s="75"/>
      <c r="SCH34" s="75"/>
      <c r="SCI34" s="75"/>
      <c r="SCJ34" s="75"/>
      <c r="SCK34" s="75"/>
      <c r="SCL34" s="75"/>
      <c r="SCM34" s="75"/>
      <c r="SCN34" s="75"/>
      <c r="SCO34" s="75"/>
      <c r="SCP34" s="75"/>
      <c r="SCQ34" s="75"/>
      <c r="SCR34" s="75"/>
      <c r="SCS34" s="75"/>
      <c r="SCT34" s="75"/>
      <c r="SCU34" s="75"/>
      <c r="SCV34" s="75"/>
      <c r="SCW34" s="75"/>
      <c r="SCX34" s="75"/>
      <c r="SCY34" s="75"/>
      <c r="SCZ34" s="75"/>
      <c r="SDA34" s="75"/>
      <c r="SDB34" s="75"/>
      <c r="SDC34" s="75"/>
      <c r="SDD34" s="75"/>
      <c r="SDE34" s="75"/>
      <c r="SDF34" s="75"/>
      <c r="SDG34" s="75"/>
      <c r="SDH34" s="75"/>
      <c r="SDI34" s="75"/>
      <c r="SDJ34" s="75"/>
      <c r="SDK34" s="75"/>
      <c r="SDL34" s="75"/>
      <c r="SDM34" s="75"/>
      <c r="SDN34" s="75"/>
      <c r="SDO34" s="75"/>
      <c r="SDP34" s="75"/>
      <c r="SDQ34" s="75"/>
      <c r="SDR34" s="75"/>
      <c r="SDS34" s="75"/>
      <c r="SDT34" s="75"/>
      <c r="SDU34" s="75"/>
      <c r="SDV34" s="75"/>
      <c r="SDW34" s="75"/>
      <c r="SDX34" s="75"/>
      <c r="SDY34" s="75"/>
      <c r="SDZ34" s="75"/>
      <c r="SEA34" s="75"/>
      <c r="SEB34" s="75"/>
      <c r="SEC34" s="75"/>
      <c r="SED34" s="75"/>
      <c r="SEE34" s="75"/>
      <c r="SEF34" s="75"/>
      <c r="SEG34" s="75"/>
      <c r="SEH34" s="75"/>
      <c r="SEI34" s="75"/>
      <c r="SEJ34" s="75"/>
      <c r="SEK34" s="75"/>
      <c r="SEL34" s="75"/>
      <c r="SEM34" s="75"/>
      <c r="SEN34" s="75"/>
      <c r="SEO34" s="75"/>
      <c r="SEP34" s="75"/>
      <c r="SEQ34" s="75"/>
      <c r="SER34" s="75"/>
      <c r="SES34" s="75"/>
      <c r="SET34" s="75"/>
      <c r="SEU34" s="75"/>
      <c r="SEV34" s="75"/>
      <c r="SEW34" s="75"/>
      <c r="SEX34" s="75"/>
      <c r="SEY34" s="75"/>
      <c r="SEZ34" s="75"/>
      <c r="SFA34" s="75"/>
      <c r="SFB34" s="75"/>
      <c r="SFC34" s="75"/>
      <c r="SFD34" s="75"/>
      <c r="SFE34" s="75"/>
      <c r="SFF34" s="75"/>
      <c r="SFG34" s="75"/>
      <c r="SFH34" s="75"/>
      <c r="SFI34" s="75"/>
      <c r="SFJ34" s="75"/>
      <c r="SFK34" s="75"/>
      <c r="SFL34" s="75"/>
      <c r="SFM34" s="75"/>
      <c r="SFN34" s="75"/>
      <c r="SFO34" s="75"/>
      <c r="SFP34" s="75"/>
      <c r="SFQ34" s="75"/>
      <c r="SFR34" s="75"/>
      <c r="SFS34" s="75"/>
      <c r="SFT34" s="75"/>
      <c r="SFU34" s="75"/>
      <c r="SFV34" s="75"/>
      <c r="SFW34" s="75"/>
      <c r="SFX34" s="75"/>
      <c r="SFY34" s="75"/>
      <c r="SFZ34" s="75"/>
      <c r="SGA34" s="75"/>
      <c r="SGB34" s="75"/>
      <c r="SGC34" s="75"/>
      <c r="SGD34" s="75"/>
      <c r="SGE34" s="75"/>
      <c r="SGF34" s="75"/>
      <c r="SGG34" s="75"/>
      <c r="SGH34" s="75"/>
      <c r="SGI34" s="75"/>
      <c r="SGJ34" s="75"/>
      <c r="SGK34" s="75"/>
      <c r="SGL34" s="75"/>
      <c r="SGM34" s="75"/>
      <c r="SGN34" s="75"/>
      <c r="SGO34" s="75"/>
      <c r="SGP34" s="75"/>
      <c r="SGQ34" s="75"/>
      <c r="SGR34" s="75"/>
      <c r="SGS34" s="75"/>
      <c r="SGT34" s="75"/>
      <c r="SGU34" s="75"/>
      <c r="SGV34" s="75"/>
      <c r="SGW34" s="75"/>
      <c r="SGX34" s="75"/>
      <c r="SGY34" s="75"/>
      <c r="SGZ34" s="75"/>
      <c r="SHA34" s="75"/>
      <c r="SHB34" s="75"/>
      <c r="SHC34" s="75"/>
      <c r="SHD34" s="75"/>
      <c r="SHE34" s="75"/>
      <c r="SHF34" s="75"/>
      <c r="SHG34" s="75"/>
      <c r="SHH34" s="75"/>
      <c r="SHI34" s="75"/>
      <c r="SHJ34" s="75"/>
      <c r="SHK34" s="75"/>
      <c r="SHL34" s="75"/>
      <c r="SHM34" s="75"/>
      <c r="SHN34" s="75"/>
      <c r="SHO34" s="75"/>
      <c r="SHP34" s="75"/>
      <c r="SHQ34" s="75"/>
      <c r="SHR34" s="75"/>
      <c r="SHS34" s="75"/>
      <c r="SHT34" s="75"/>
      <c r="SHU34" s="75"/>
      <c r="SHV34" s="75"/>
      <c r="SHW34" s="75"/>
      <c r="SHX34" s="75"/>
      <c r="SHY34" s="75"/>
      <c r="SHZ34" s="75"/>
      <c r="SIA34" s="75"/>
      <c r="SIB34" s="75"/>
      <c r="SIC34" s="75"/>
      <c r="SID34" s="75"/>
      <c r="SIE34" s="75"/>
      <c r="SIF34" s="75"/>
      <c r="SIG34" s="75"/>
      <c r="SIH34" s="75"/>
      <c r="SII34" s="75"/>
      <c r="SIJ34" s="75"/>
      <c r="SIK34" s="75"/>
      <c r="SIL34" s="75"/>
      <c r="SIM34" s="75"/>
      <c r="SIN34" s="75"/>
      <c r="SIO34" s="75"/>
      <c r="SIP34" s="75"/>
      <c r="SIQ34" s="75"/>
      <c r="SIR34" s="75"/>
      <c r="SIS34" s="75"/>
      <c r="SIT34" s="75"/>
      <c r="SIU34" s="75"/>
      <c r="SIV34" s="75"/>
      <c r="SIW34" s="75"/>
      <c r="SIX34" s="75"/>
      <c r="SIY34" s="75"/>
      <c r="SIZ34" s="75"/>
      <c r="SJA34" s="75"/>
      <c r="SJB34" s="75"/>
      <c r="SJC34" s="75"/>
      <c r="SJD34" s="75"/>
      <c r="SJE34" s="75"/>
      <c r="SJF34" s="75"/>
      <c r="SJG34" s="75"/>
      <c r="SJH34" s="75"/>
      <c r="SJI34" s="75"/>
      <c r="SJJ34" s="75"/>
      <c r="SJK34" s="75"/>
      <c r="SJL34" s="75"/>
      <c r="SJM34" s="75"/>
      <c r="SJN34" s="75"/>
      <c r="SJO34" s="75"/>
      <c r="SJP34" s="75"/>
      <c r="SJQ34" s="75"/>
      <c r="SJR34" s="75"/>
      <c r="SJS34" s="75"/>
      <c r="SJT34" s="75"/>
      <c r="SJU34" s="75"/>
      <c r="SJV34" s="75"/>
      <c r="SJW34" s="75"/>
      <c r="SJX34" s="75"/>
      <c r="SJY34" s="75"/>
      <c r="SJZ34" s="75"/>
      <c r="SKA34" s="75"/>
      <c r="SKB34" s="75"/>
      <c r="SKC34" s="75"/>
      <c r="SKD34" s="75"/>
      <c r="SKE34" s="75"/>
      <c r="SKF34" s="75"/>
      <c r="SKG34" s="75"/>
      <c r="SKH34" s="75"/>
      <c r="SKI34" s="75"/>
      <c r="SKJ34" s="75"/>
      <c r="SKK34" s="75"/>
      <c r="SKL34" s="75"/>
      <c r="SKM34" s="75"/>
      <c r="SKN34" s="75"/>
      <c r="SKO34" s="75"/>
      <c r="SKP34" s="75"/>
      <c r="SKQ34" s="75"/>
      <c r="SKR34" s="75"/>
      <c r="SKS34" s="75"/>
      <c r="SKT34" s="75"/>
      <c r="SKU34" s="75"/>
      <c r="SKV34" s="75"/>
      <c r="SKW34" s="75"/>
      <c r="SKX34" s="75"/>
      <c r="SKY34" s="75"/>
      <c r="SKZ34" s="75"/>
      <c r="SLA34" s="75"/>
      <c r="SLB34" s="75"/>
      <c r="SLC34" s="75"/>
      <c r="SLD34" s="75"/>
      <c r="SLE34" s="75"/>
      <c r="SLF34" s="75"/>
      <c r="SLG34" s="75"/>
      <c r="SLH34" s="75"/>
      <c r="SLI34" s="75"/>
      <c r="SLJ34" s="75"/>
      <c r="SLK34" s="75"/>
      <c r="SLL34" s="75"/>
      <c r="SLM34" s="75"/>
      <c r="SLN34" s="75"/>
      <c r="SLO34" s="75"/>
      <c r="SLP34" s="75"/>
      <c r="SLQ34" s="75"/>
      <c r="SLR34" s="75"/>
      <c r="SLS34" s="75"/>
      <c r="SLT34" s="75"/>
      <c r="SLU34" s="75"/>
      <c r="SLV34" s="75"/>
      <c r="SLW34" s="75"/>
      <c r="SLX34" s="75"/>
      <c r="SLY34" s="75"/>
      <c r="SLZ34" s="75"/>
      <c r="SMA34" s="75"/>
      <c r="SMB34" s="75"/>
      <c r="SMC34" s="75"/>
      <c r="SMD34" s="75"/>
      <c r="SME34" s="75"/>
      <c r="SMF34" s="75"/>
      <c r="SMG34" s="75"/>
      <c r="SMH34" s="75"/>
      <c r="SMI34" s="75"/>
      <c r="SMJ34" s="75"/>
      <c r="SMK34" s="75"/>
      <c r="SML34" s="75"/>
      <c r="SMM34" s="75"/>
      <c r="SMN34" s="75"/>
      <c r="SMO34" s="75"/>
      <c r="SMP34" s="75"/>
      <c r="SMQ34" s="75"/>
      <c r="SMR34" s="75"/>
      <c r="SMS34" s="75"/>
      <c r="SMT34" s="75"/>
      <c r="SMU34" s="75"/>
      <c r="SMV34" s="75"/>
      <c r="SMW34" s="75"/>
      <c r="SMX34" s="75"/>
      <c r="SMY34" s="75"/>
      <c r="SMZ34" s="75"/>
      <c r="SNA34" s="75"/>
      <c r="SNB34" s="75"/>
      <c r="SNC34" s="75"/>
      <c r="SND34" s="75"/>
      <c r="SNE34" s="75"/>
      <c r="SNF34" s="75"/>
      <c r="SNG34" s="75"/>
      <c r="SNH34" s="75"/>
      <c r="SNI34" s="75"/>
      <c r="SNJ34" s="75"/>
      <c r="SNK34" s="75"/>
      <c r="SNL34" s="75"/>
      <c r="SNM34" s="75"/>
      <c r="SNN34" s="75"/>
      <c r="SNO34" s="75"/>
      <c r="SNP34" s="75"/>
      <c r="SNQ34" s="75"/>
      <c r="SNR34" s="75"/>
      <c r="SNS34" s="75"/>
      <c r="SNT34" s="75"/>
      <c r="SNU34" s="75"/>
      <c r="SNV34" s="75"/>
      <c r="SNW34" s="75"/>
      <c r="SNX34" s="75"/>
      <c r="SNY34" s="75"/>
      <c r="SNZ34" s="75"/>
      <c r="SOA34" s="75"/>
      <c r="SOB34" s="75"/>
      <c r="SOC34" s="75"/>
      <c r="SOD34" s="75"/>
      <c r="SOE34" s="75"/>
      <c r="SOF34" s="75"/>
      <c r="SOG34" s="75"/>
      <c r="SOH34" s="75"/>
      <c r="SOI34" s="75"/>
      <c r="SOJ34" s="75"/>
      <c r="SOK34" s="75"/>
      <c r="SOL34" s="75"/>
      <c r="SOM34" s="75"/>
      <c r="SON34" s="75"/>
      <c r="SOO34" s="75"/>
      <c r="SOP34" s="75"/>
      <c r="SOQ34" s="75"/>
      <c r="SOR34" s="75"/>
      <c r="SOS34" s="75"/>
      <c r="SOT34" s="75"/>
      <c r="SOU34" s="75"/>
      <c r="SOV34" s="75"/>
      <c r="SOW34" s="75"/>
      <c r="SOX34" s="75"/>
      <c r="SOY34" s="75"/>
      <c r="SOZ34" s="75"/>
      <c r="SPA34" s="75"/>
      <c r="SPB34" s="75"/>
      <c r="SPC34" s="75"/>
      <c r="SPD34" s="75"/>
      <c r="SPE34" s="75"/>
      <c r="SPF34" s="75"/>
      <c r="SPG34" s="75"/>
      <c r="SPH34" s="75"/>
      <c r="SPI34" s="75"/>
      <c r="SPJ34" s="75"/>
      <c r="SPK34" s="75"/>
      <c r="SPL34" s="75"/>
      <c r="SPM34" s="75"/>
      <c r="SPN34" s="75"/>
      <c r="SPO34" s="75"/>
      <c r="SPP34" s="75"/>
      <c r="SPQ34" s="75"/>
      <c r="SPR34" s="75"/>
      <c r="SPS34" s="75"/>
      <c r="SPT34" s="75"/>
      <c r="SPU34" s="75"/>
      <c r="SPV34" s="75"/>
      <c r="SPW34" s="75"/>
      <c r="SPX34" s="75"/>
      <c r="SPY34" s="75"/>
      <c r="SPZ34" s="75"/>
      <c r="SQA34" s="75"/>
      <c r="SQB34" s="75"/>
      <c r="SQC34" s="75"/>
      <c r="SQD34" s="75"/>
      <c r="SQE34" s="75"/>
      <c r="SQF34" s="75"/>
      <c r="SQG34" s="75"/>
      <c r="SQH34" s="75"/>
      <c r="SQI34" s="75"/>
      <c r="SQJ34" s="75"/>
      <c r="SQK34" s="75"/>
      <c r="SQL34" s="75"/>
      <c r="SQM34" s="75"/>
      <c r="SQN34" s="75"/>
      <c r="SQO34" s="75"/>
      <c r="SQP34" s="75"/>
      <c r="SQQ34" s="75"/>
      <c r="SQR34" s="75"/>
      <c r="SQS34" s="75"/>
      <c r="SQT34" s="75"/>
      <c r="SQU34" s="75"/>
      <c r="SQV34" s="75"/>
      <c r="SQW34" s="75"/>
      <c r="SQX34" s="75"/>
      <c r="SQY34" s="75"/>
      <c r="SQZ34" s="75"/>
      <c r="SRA34" s="75"/>
      <c r="SRB34" s="75"/>
      <c r="SRC34" s="75"/>
      <c r="SRD34" s="75"/>
      <c r="SRE34" s="75"/>
      <c r="SRF34" s="75"/>
      <c r="SRG34" s="75"/>
      <c r="SRH34" s="75"/>
      <c r="SRI34" s="75"/>
      <c r="SRJ34" s="75"/>
      <c r="SRK34" s="75"/>
      <c r="SRL34" s="75"/>
      <c r="SRM34" s="75"/>
      <c r="SRN34" s="75"/>
      <c r="SRO34" s="75"/>
      <c r="SRP34" s="75"/>
      <c r="SRQ34" s="75"/>
      <c r="SRR34" s="75"/>
      <c r="SRS34" s="75"/>
      <c r="SRT34" s="75"/>
      <c r="SRU34" s="75"/>
      <c r="SRV34" s="75"/>
      <c r="SRW34" s="75"/>
      <c r="SRX34" s="75"/>
      <c r="SRY34" s="75"/>
      <c r="SRZ34" s="75"/>
      <c r="SSA34" s="75"/>
      <c r="SSB34" s="75"/>
      <c r="SSC34" s="75"/>
      <c r="SSD34" s="75"/>
      <c r="SSE34" s="75"/>
      <c r="SSF34" s="75"/>
      <c r="SSG34" s="75"/>
      <c r="SSH34" s="75"/>
      <c r="SSI34" s="75"/>
      <c r="SSJ34" s="75"/>
      <c r="SSK34" s="75"/>
      <c r="SSL34" s="75"/>
      <c r="SSM34" s="75"/>
      <c r="SSN34" s="75"/>
      <c r="SSO34" s="75"/>
      <c r="SSP34" s="75"/>
      <c r="SSQ34" s="75"/>
      <c r="SSR34" s="75"/>
      <c r="SSS34" s="75"/>
      <c r="SST34" s="75"/>
      <c r="SSU34" s="75"/>
      <c r="SSV34" s="75"/>
      <c r="SSW34" s="75"/>
      <c r="SSX34" s="75"/>
      <c r="SSY34" s="75"/>
      <c r="SSZ34" s="75"/>
      <c r="STA34" s="75"/>
      <c r="STB34" s="75"/>
      <c r="STC34" s="75"/>
      <c r="STD34" s="75"/>
      <c r="STE34" s="75"/>
      <c r="STF34" s="75"/>
      <c r="STG34" s="75"/>
      <c r="STH34" s="75"/>
      <c r="STI34" s="75"/>
      <c r="STJ34" s="75"/>
      <c r="STK34" s="75"/>
      <c r="STL34" s="75"/>
      <c r="STM34" s="75"/>
      <c r="STN34" s="75"/>
      <c r="STO34" s="75"/>
      <c r="STP34" s="75"/>
      <c r="STQ34" s="75"/>
      <c r="STR34" s="75"/>
      <c r="STS34" s="75"/>
      <c r="STT34" s="75"/>
      <c r="STU34" s="75"/>
      <c r="STV34" s="75"/>
      <c r="STW34" s="75"/>
      <c r="STX34" s="75"/>
      <c r="STY34" s="75"/>
      <c r="STZ34" s="75"/>
      <c r="SUA34" s="75"/>
      <c r="SUB34" s="75"/>
      <c r="SUC34" s="75"/>
      <c r="SUD34" s="75"/>
      <c r="SUE34" s="75"/>
      <c r="SUF34" s="75"/>
      <c r="SUG34" s="75"/>
      <c r="SUH34" s="75"/>
      <c r="SUI34" s="75"/>
      <c r="SUJ34" s="75"/>
      <c r="SUK34" s="75"/>
      <c r="SUL34" s="75"/>
      <c r="SUM34" s="75"/>
      <c r="SUN34" s="75"/>
      <c r="SUO34" s="75"/>
      <c r="SUP34" s="75"/>
      <c r="SUQ34" s="75"/>
      <c r="SUR34" s="75"/>
      <c r="SUS34" s="75"/>
      <c r="SUT34" s="75"/>
      <c r="SUU34" s="75"/>
      <c r="SUV34" s="75"/>
      <c r="SUW34" s="75"/>
      <c r="SUX34" s="75"/>
      <c r="SUY34" s="75"/>
      <c r="SUZ34" s="75"/>
      <c r="SVA34" s="75"/>
      <c r="SVB34" s="75"/>
      <c r="SVC34" s="75"/>
      <c r="SVD34" s="75"/>
      <c r="SVE34" s="75"/>
      <c r="SVF34" s="75"/>
      <c r="SVG34" s="75"/>
      <c r="SVH34" s="75"/>
      <c r="SVI34" s="75"/>
      <c r="SVJ34" s="75"/>
      <c r="SVK34" s="75"/>
      <c r="SVL34" s="75"/>
      <c r="SVM34" s="75"/>
      <c r="SVN34" s="75"/>
      <c r="SVO34" s="75"/>
      <c r="SVP34" s="75"/>
      <c r="SVQ34" s="75"/>
      <c r="SVR34" s="75"/>
      <c r="SVS34" s="75"/>
      <c r="SVT34" s="75"/>
      <c r="SVU34" s="75"/>
      <c r="SVV34" s="75"/>
      <c r="SVW34" s="75"/>
      <c r="SVX34" s="75"/>
      <c r="SVY34" s="75"/>
      <c r="SVZ34" s="75"/>
      <c r="SWA34" s="75"/>
      <c r="SWB34" s="75"/>
      <c r="SWC34" s="75"/>
      <c r="SWD34" s="75"/>
      <c r="SWE34" s="75"/>
      <c r="SWF34" s="75"/>
      <c r="SWG34" s="75"/>
      <c r="SWH34" s="75"/>
      <c r="SWI34" s="75"/>
      <c r="SWJ34" s="75"/>
      <c r="SWK34" s="75"/>
      <c r="SWL34" s="75"/>
      <c r="SWM34" s="75"/>
      <c r="SWN34" s="75"/>
      <c r="SWO34" s="75"/>
      <c r="SWP34" s="75"/>
      <c r="SWQ34" s="75"/>
      <c r="SWR34" s="75"/>
      <c r="SWS34" s="75"/>
      <c r="SWT34" s="75"/>
      <c r="SWU34" s="75"/>
      <c r="SWV34" s="75"/>
      <c r="SWW34" s="75"/>
      <c r="SWX34" s="75"/>
      <c r="SWY34" s="75"/>
      <c r="SWZ34" s="75"/>
      <c r="SXA34" s="75"/>
      <c r="SXB34" s="75"/>
      <c r="SXC34" s="75"/>
      <c r="SXD34" s="75"/>
      <c r="SXE34" s="75"/>
      <c r="SXF34" s="75"/>
      <c r="SXG34" s="75"/>
      <c r="SXH34" s="75"/>
      <c r="SXI34" s="75"/>
      <c r="SXJ34" s="75"/>
      <c r="SXK34" s="75"/>
      <c r="SXL34" s="75"/>
      <c r="SXM34" s="75"/>
      <c r="SXN34" s="75"/>
      <c r="SXO34" s="75"/>
      <c r="SXP34" s="75"/>
      <c r="SXQ34" s="75"/>
      <c r="SXR34" s="75"/>
      <c r="SXS34" s="75"/>
      <c r="SXT34" s="75"/>
      <c r="SXU34" s="75"/>
      <c r="SXV34" s="75"/>
      <c r="SXW34" s="75"/>
      <c r="SXX34" s="75"/>
      <c r="SXY34" s="75"/>
      <c r="SXZ34" s="75"/>
      <c r="SYA34" s="75"/>
      <c r="SYB34" s="75"/>
      <c r="SYC34" s="75"/>
      <c r="SYD34" s="75"/>
      <c r="SYE34" s="75"/>
      <c r="SYF34" s="75"/>
      <c r="SYG34" s="75"/>
      <c r="SYH34" s="75"/>
      <c r="SYI34" s="75"/>
      <c r="SYJ34" s="75"/>
      <c r="SYK34" s="75"/>
      <c r="SYL34" s="75"/>
      <c r="SYM34" s="75"/>
      <c r="SYN34" s="75"/>
      <c r="SYO34" s="75"/>
      <c r="SYP34" s="75"/>
      <c r="SYQ34" s="75"/>
      <c r="SYR34" s="75"/>
      <c r="SYS34" s="75"/>
      <c r="SYT34" s="75"/>
      <c r="SYU34" s="75"/>
      <c r="SYV34" s="75"/>
      <c r="SYW34" s="75"/>
      <c r="SYX34" s="75"/>
      <c r="SYY34" s="75"/>
      <c r="SYZ34" s="75"/>
      <c r="SZA34" s="75"/>
      <c r="SZB34" s="75"/>
      <c r="SZC34" s="75"/>
      <c r="SZD34" s="75"/>
      <c r="SZE34" s="75"/>
      <c r="SZF34" s="75"/>
      <c r="SZG34" s="75"/>
      <c r="SZH34" s="75"/>
      <c r="SZI34" s="75"/>
      <c r="SZJ34" s="75"/>
      <c r="SZK34" s="75"/>
      <c r="SZL34" s="75"/>
      <c r="SZM34" s="75"/>
      <c r="SZN34" s="75"/>
      <c r="SZO34" s="75"/>
      <c r="SZP34" s="75"/>
      <c r="SZQ34" s="75"/>
      <c r="SZR34" s="75"/>
      <c r="SZS34" s="75"/>
      <c r="SZT34" s="75"/>
      <c r="SZU34" s="75"/>
      <c r="SZV34" s="75"/>
      <c r="SZW34" s="75"/>
      <c r="SZX34" s="75"/>
      <c r="SZY34" s="75"/>
      <c r="SZZ34" s="75"/>
      <c r="TAA34" s="75"/>
      <c r="TAB34" s="75"/>
      <c r="TAC34" s="75"/>
      <c r="TAD34" s="75"/>
      <c r="TAE34" s="75"/>
      <c r="TAF34" s="75"/>
      <c r="TAG34" s="75"/>
      <c r="TAH34" s="75"/>
      <c r="TAI34" s="75"/>
      <c r="TAJ34" s="75"/>
      <c r="TAK34" s="75"/>
      <c r="TAL34" s="75"/>
      <c r="TAM34" s="75"/>
      <c r="TAN34" s="75"/>
      <c r="TAO34" s="75"/>
      <c r="TAP34" s="75"/>
      <c r="TAQ34" s="75"/>
      <c r="TAR34" s="75"/>
      <c r="TAS34" s="75"/>
      <c r="TAT34" s="75"/>
      <c r="TAU34" s="75"/>
      <c r="TAV34" s="75"/>
      <c r="TAW34" s="75"/>
      <c r="TAX34" s="75"/>
      <c r="TAY34" s="75"/>
      <c r="TAZ34" s="75"/>
      <c r="TBA34" s="75"/>
      <c r="TBB34" s="75"/>
      <c r="TBC34" s="75"/>
      <c r="TBD34" s="75"/>
      <c r="TBE34" s="75"/>
      <c r="TBF34" s="75"/>
      <c r="TBG34" s="75"/>
      <c r="TBH34" s="75"/>
      <c r="TBI34" s="75"/>
      <c r="TBJ34" s="75"/>
      <c r="TBK34" s="75"/>
      <c r="TBL34" s="75"/>
      <c r="TBM34" s="75"/>
      <c r="TBN34" s="75"/>
      <c r="TBO34" s="75"/>
      <c r="TBP34" s="75"/>
      <c r="TBQ34" s="75"/>
      <c r="TBR34" s="75"/>
      <c r="TBS34" s="75"/>
      <c r="TBT34" s="75"/>
      <c r="TBU34" s="75"/>
      <c r="TBV34" s="75"/>
      <c r="TBW34" s="75"/>
      <c r="TBX34" s="75"/>
      <c r="TBY34" s="75"/>
      <c r="TBZ34" s="75"/>
      <c r="TCA34" s="75"/>
      <c r="TCB34" s="75"/>
      <c r="TCC34" s="75"/>
      <c r="TCD34" s="75"/>
      <c r="TCE34" s="75"/>
      <c r="TCF34" s="75"/>
      <c r="TCG34" s="75"/>
      <c r="TCH34" s="75"/>
      <c r="TCI34" s="75"/>
      <c r="TCJ34" s="75"/>
      <c r="TCK34" s="75"/>
      <c r="TCL34" s="75"/>
      <c r="TCM34" s="75"/>
      <c r="TCN34" s="75"/>
      <c r="TCO34" s="75"/>
      <c r="TCP34" s="75"/>
      <c r="TCQ34" s="75"/>
      <c r="TCR34" s="75"/>
      <c r="TCS34" s="75"/>
      <c r="TCT34" s="75"/>
      <c r="TCU34" s="75"/>
      <c r="TCV34" s="75"/>
      <c r="TCW34" s="75"/>
      <c r="TCX34" s="75"/>
      <c r="TCY34" s="75"/>
      <c r="TCZ34" s="75"/>
      <c r="TDA34" s="75"/>
      <c r="TDB34" s="75"/>
      <c r="TDC34" s="75"/>
      <c r="TDD34" s="75"/>
      <c r="TDE34" s="75"/>
      <c r="TDF34" s="75"/>
      <c r="TDG34" s="75"/>
      <c r="TDH34" s="75"/>
      <c r="TDI34" s="75"/>
      <c r="TDJ34" s="75"/>
      <c r="TDK34" s="75"/>
      <c r="TDL34" s="75"/>
      <c r="TDM34" s="75"/>
      <c r="TDN34" s="75"/>
      <c r="TDO34" s="75"/>
      <c r="TDP34" s="75"/>
      <c r="TDQ34" s="75"/>
      <c r="TDR34" s="75"/>
      <c r="TDS34" s="75"/>
      <c r="TDT34" s="75"/>
      <c r="TDU34" s="75"/>
      <c r="TDV34" s="75"/>
      <c r="TDW34" s="75"/>
      <c r="TDX34" s="75"/>
      <c r="TDY34" s="75"/>
      <c r="TDZ34" s="75"/>
      <c r="TEA34" s="75"/>
      <c r="TEB34" s="75"/>
      <c r="TEC34" s="75"/>
      <c r="TED34" s="75"/>
      <c r="TEE34" s="75"/>
      <c r="TEF34" s="75"/>
      <c r="TEG34" s="75"/>
      <c r="TEH34" s="75"/>
      <c r="TEI34" s="75"/>
      <c r="TEJ34" s="75"/>
      <c r="TEK34" s="75"/>
      <c r="TEL34" s="75"/>
      <c r="TEM34" s="75"/>
      <c r="TEN34" s="75"/>
      <c r="TEO34" s="75"/>
      <c r="TEP34" s="75"/>
      <c r="TEQ34" s="75"/>
      <c r="TER34" s="75"/>
      <c r="TES34" s="75"/>
      <c r="TET34" s="75"/>
      <c r="TEU34" s="75"/>
      <c r="TEV34" s="75"/>
      <c r="TEW34" s="75"/>
      <c r="TEX34" s="75"/>
      <c r="TEY34" s="75"/>
      <c r="TEZ34" s="75"/>
      <c r="TFA34" s="75"/>
      <c r="TFB34" s="75"/>
      <c r="TFC34" s="75"/>
      <c r="TFD34" s="75"/>
      <c r="TFE34" s="75"/>
      <c r="TFF34" s="75"/>
      <c r="TFG34" s="75"/>
      <c r="TFH34" s="75"/>
      <c r="TFI34" s="75"/>
      <c r="TFJ34" s="75"/>
      <c r="TFK34" s="75"/>
      <c r="TFL34" s="75"/>
      <c r="TFM34" s="75"/>
      <c r="TFN34" s="75"/>
      <c r="TFO34" s="75"/>
      <c r="TFP34" s="75"/>
      <c r="TFQ34" s="75"/>
      <c r="TFR34" s="75"/>
      <c r="TFS34" s="75"/>
      <c r="TFT34" s="75"/>
      <c r="TFU34" s="75"/>
      <c r="TFV34" s="75"/>
      <c r="TFW34" s="75"/>
      <c r="TFX34" s="75"/>
      <c r="TFY34" s="75"/>
      <c r="TFZ34" s="75"/>
      <c r="TGA34" s="75"/>
      <c r="TGB34" s="75"/>
      <c r="TGC34" s="75"/>
      <c r="TGD34" s="75"/>
      <c r="TGE34" s="75"/>
      <c r="TGF34" s="75"/>
      <c r="TGG34" s="75"/>
      <c r="TGH34" s="75"/>
      <c r="TGI34" s="75"/>
      <c r="TGJ34" s="75"/>
      <c r="TGK34" s="75"/>
      <c r="TGL34" s="75"/>
      <c r="TGM34" s="75"/>
      <c r="TGN34" s="75"/>
      <c r="TGO34" s="75"/>
      <c r="TGP34" s="75"/>
      <c r="TGQ34" s="75"/>
      <c r="TGR34" s="75"/>
      <c r="TGS34" s="75"/>
      <c r="TGT34" s="75"/>
      <c r="TGU34" s="75"/>
      <c r="TGV34" s="75"/>
      <c r="TGW34" s="75"/>
      <c r="TGX34" s="75"/>
      <c r="TGY34" s="75"/>
      <c r="TGZ34" s="75"/>
      <c r="THA34" s="75"/>
      <c r="THB34" s="75"/>
      <c r="THC34" s="75"/>
      <c r="THD34" s="75"/>
      <c r="THE34" s="75"/>
      <c r="THF34" s="75"/>
      <c r="THG34" s="75"/>
      <c r="THH34" s="75"/>
      <c r="THI34" s="75"/>
      <c r="THJ34" s="75"/>
      <c r="THK34" s="75"/>
      <c r="THL34" s="75"/>
      <c r="THM34" s="75"/>
      <c r="THN34" s="75"/>
      <c r="THO34" s="75"/>
      <c r="THP34" s="75"/>
      <c r="THQ34" s="75"/>
      <c r="THR34" s="75"/>
      <c r="THS34" s="75"/>
      <c r="THT34" s="75"/>
      <c r="THU34" s="75"/>
      <c r="THV34" s="75"/>
      <c r="THW34" s="75"/>
      <c r="THX34" s="75"/>
      <c r="THY34" s="75"/>
      <c r="THZ34" s="75"/>
      <c r="TIA34" s="75"/>
      <c r="TIB34" s="75"/>
      <c r="TIC34" s="75"/>
      <c r="TID34" s="75"/>
      <c r="TIE34" s="75"/>
      <c r="TIF34" s="75"/>
      <c r="TIG34" s="75"/>
      <c r="TIH34" s="75"/>
      <c r="TII34" s="75"/>
      <c r="TIJ34" s="75"/>
      <c r="TIK34" s="75"/>
      <c r="TIL34" s="75"/>
      <c r="TIM34" s="75"/>
      <c r="TIN34" s="75"/>
      <c r="TIO34" s="75"/>
      <c r="TIP34" s="75"/>
      <c r="TIQ34" s="75"/>
      <c r="TIR34" s="75"/>
      <c r="TIS34" s="75"/>
      <c r="TIT34" s="75"/>
      <c r="TIU34" s="75"/>
      <c r="TIV34" s="75"/>
      <c r="TIW34" s="75"/>
      <c r="TIX34" s="75"/>
      <c r="TIY34" s="75"/>
      <c r="TIZ34" s="75"/>
      <c r="TJA34" s="75"/>
      <c r="TJB34" s="75"/>
      <c r="TJC34" s="75"/>
      <c r="TJD34" s="75"/>
      <c r="TJE34" s="75"/>
      <c r="TJF34" s="75"/>
      <c r="TJG34" s="75"/>
      <c r="TJH34" s="75"/>
      <c r="TJI34" s="75"/>
      <c r="TJJ34" s="75"/>
      <c r="TJK34" s="75"/>
      <c r="TJL34" s="75"/>
      <c r="TJM34" s="75"/>
      <c r="TJN34" s="75"/>
      <c r="TJO34" s="75"/>
      <c r="TJP34" s="75"/>
      <c r="TJQ34" s="75"/>
      <c r="TJR34" s="75"/>
      <c r="TJS34" s="75"/>
      <c r="TJT34" s="75"/>
      <c r="TJU34" s="75"/>
      <c r="TJV34" s="75"/>
      <c r="TJW34" s="75"/>
      <c r="TJX34" s="75"/>
      <c r="TJY34" s="75"/>
      <c r="TJZ34" s="75"/>
      <c r="TKA34" s="75"/>
      <c r="TKB34" s="75"/>
      <c r="TKC34" s="75"/>
      <c r="TKD34" s="75"/>
      <c r="TKE34" s="75"/>
      <c r="TKF34" s="75"/>
      <c r="TKG34" s="75"/>
      <c r="TKH34" s="75"/>
      <c r="TKI34" s="75"/>
      <c r="TKJ34" s="75"/>
      <c r="TKK34" s="75"/>
      <c r="TKL34" s="75"/>
      <c r="TKM34" s="75"/>
      <c r="TKN34" s="75"/>
      <c r="TKO34" s="75"/>
      <c r="TKP34" s="75"/>
      <c r="TKQ34" s="75"/>
      <c r="TKR34" s="75"/>
      <c r="TKS34" s="75"/>
      <c r="TKT34" s="75"/>
      <c r="TKU34" s="75"/>
      <c r="TKV34" s="75"/>
      <c r="TKW34" s="75"/>
      <c r="TKX34" s="75"/>
      <c r="TKY34" s="75"/>
      <c r="TKZ34" s="75"/>
      <c r="TLA34" s="75"/>
      <c r="TLB34" s="75"/>
      <c r="TLC34" s="75"/>
      <c r="TLD34" s="75"/>
      <c r="TLE34" s="75"/>
      <c r="TLF34" s="75"/>
      <c r="TLG34" s="75"/>
      <c r="TLH34" s="75"/>
      <c r="TLI34" s="75"/>
      <c r="TLJ34" s="75"/>
      <c r="TLK34" s="75"/>
      <c r="TLL34" s="75"/>
      <c r="TLM34" s="75"/>
      <c r="TLN34" s="75"/>
      <c r="TLO34" s="75"/>
      <c r="TLP34" s="75"/>
      <c r="TLQ34" s="75"/>
      <c r="TLR34" s="75"/>
      <c r="TLS34" s="75"/>
      <c r="TLT34" s="75"/>
      <c r="TLU34" s="75"/>
      <c r="TLV34" s="75"/>
      <c r="TLW34" s="75"/>
      <c r="TLX34" s="75"/>
      <c r="TLY34" s="75"/>
      <c r="TLZ34" s="75"/>
      <c r="TMA34" s="75"/>
      <c r="TMB34" s="75"/>
      <c r="TMC34" s="75"/>
      <c r="TMD34" s="75"/>
      <c r="TME34" s="75"/>
      <c r="TMF34" s="75"/>
      <c r="TMG34" s="75"/>
      <c r="TMH34" s="75"/>
      <c r="TMI34" s="75"/>
      <c r="TMJ34" s="75"/>
      <c r="TMK34" s="75"/>
      <c r="TML34" s="75"/>
      <c r="TMM34" s="75"/>
      <c r="TMN34" s="75"/>
      <c r="TMO34" s="75"/>
      <c r="TMP34" s="75"/>
      <c r="TMQ34" s="75"/>
      <c r="TMR34" s="75"/>
      <c r="TMS34" s="75"/>
      <c r="TMT34" s="75"/>
      <c r="TMU34" s="75"/>
      <c r="TMV34" s="75"/>
      <c r="TMW34" s="75"/>
      <c r="TMX34" s="75"/>
      <c r="TMY34" s="75"/>
      <c r="TMZ34" s="75"/>
      <c r="TNA34" s="75"/>
      <c r="TNB34" s="75"/>
      <c r="TNC34" s="75"/>
      <c r="TND34" s="75"/>
      <c r="TNE34" s="75"/>
      <c r="TNF34" s="75"/>
      <c r="TNG34" s="75"/>
      <c r="TNH34" s="75"/>
      <c r="TNI34" s="75"/>
      <c r="TNJ34" s="75"/>
      <c r="TNK34" s="75"/>
      <c r="TNL34" s="75"/>
      <c r="TNM34" s="75"/>
      <c r="TNN34" s="75"/>
      <c r="TNO34" s="75"/>
      <c r="TNP34" s="75"/>
      <c r="TNQ34" s="75"/>
      <c r="TNR34" s="75"/>
      <c r="TNS34" s="75"/>
      <c r="TNT34" s="75"/>
      <c r="TNU34" s="75"/>
      <c r="TNV34" s="75"/>
      <c r="TNW34" s="75"/>
      <c r="TNX34" s="75"/>
      <c r="TNY34" s="75"/>
      <c r="TNZ34" s="75"/>
      <c r="TOA34" s="75"/>
      <c r="TOB34" s="75"/>
      <c r="TOC34" s="75"/>
      <c r="TOD34" s="75"/>
      <c r="TOE34" s="75"/>
      <c r="TOF34" s="75"/>
      <c r="TOG34" s="75"/>
      <c r="TOH34" s="75"/>
      <c r="TOI34" s="75"/>
      <c r="TOJ34" s="75"/>
      <c r="TOK34" s="75"/>
      <c r="TOL34" s="75"/>
      <c r="TOM34" s="75"/>
      <c r="TON34" s="75"/>
      <c r="TOO34" s="75"/>
      <c r="TOP34" s="75"/>
      <c r="TOQ34" s="75"/>
      <c r="TOR34" s="75"/>
      <c r="TOS34" s="75"/>
      <c r="TOT34" s="75"/>
      <c r="TOU34" s="75"/>
      <c r="TOV34" s="75"/>
      <c r="TOW34" s="75"/>
      <c r="TOX34" s="75"/>
      <c r="TOY34" s="75"/>
      <c r="TOZ34" s="75"/>
      <c r="TPA34" s="75"/>
      <c r="TPB34" s="75"/>
      <c r="TPC34" s="75"/>
      <c r="TPD34" s="75"/>
      <c r="TPE34" s="75"/>
      <c r="TPF34" s="75"/>
      <c r="TPG34" s="75"/>
      <c r="TPH34" s="75"/>
      <c r="TPI34" s="75"/>
      <c r="TPJ34" s="75"/>
      <c r="TPK34" s="75"/>
      <c r="TPL34" s="75"/>
      <c r="TPM34" s="75"/>
      <c r="TPN34" s="75"/>
      <c r="TPO34" s="75"/>
      <c r="TPP34" s="75"/>
      <c r="TPQ34" s="75"/>
      <c r="TPR34" s="75"/>
      <c r="TPS34" s="75"/>
      <c r="TPT34" s="75"/>
      <c r="TPU34" s="75"/>
      <c r="TPV34" s="75"/>
      <c r="TPW34" s="75"/>
      <c r="TPX34" s="75"/>
      <c r="TPY34" s="75"/>
      <c r="TPZ34" s="75"/>
      <c r="TQA34" s="75"/>
      <c r="TQB34" s="75"/>
      <c r="TQC34" s="75"/>
      <c r="TQD34" s="75"/>
      <c r="TQE34" s="75"/>
      <c r="TQF34" s="75"/>
      <c r="TQG34" s="75"/>
      <c r="TQH34" s="75"/>
      <c r="TQI34" s="75"/>
      <c r="TQJ34" s="75"/>
      <c r="TQK34" s="75"/>
      <c r="TQL34" s="75"/>
      <c r="TQM34" s="75"/>
      <c r="TQN34" s="75"/>
      <c r="TQO34" s="75"/>
      <c r="TQP34" s="75"/>
      <c r="TQQ34" s="75"/>
      <c r="TQR34" s="75"/>
      <c r="TQS34" s="75"/>
      <c r="TQT34" s="75"/>
      <c r="TQU34" s="75"/>
      <c r="TQV34" s="75"/>
      <c r="TQW34" s="75"/>
      <c r="TQX34" s="75"/>
      <c r="TQY34" s="75"/>
      <c r="TQZ34" s="75"/>
      <c r="TRA34" s="75"/>
      <c r="TRB34" s="75"/>
      <c r="TRC34" s="75"/>
      <c r="TRD34" s="75"/>
      <c r="TRE34" s="75"/>
      <c r="TRF34" s="75"/>
      <c r="TRG34" s="75"/>
      <c r="TRH34" s="75"/>
      <c r="TRI34" s="75"/>
      <c r="TRJ34" s="75"/>
      <c r="TRK34" s="75"/>
      <c r="TRL34" s="75"/>
      <c r="TRM34" s="75"/>
      <c r="TRN34" s="75"/>
      <c r="TRO34" s="75"/>
      <c r="TRP34" s="75"/>
      <c r="TRQ34" s="75"/>
      <c r="TRR34" s="75"/>
      <c r="TRS34" s="75"/>
      <c r="TRT34" s="75"/>
      <c r="TRU34" s="75"/>
      <c r="TRV34" s="75"/>
      <c r="TRW34" s="75"/>
      <c r="TRX34" s="75"/>
      <c r="TRY34" s="75"/>
      <c r="TRZ34" s="75"/>
      <c r="TSA34" s="75"/>
      <c r="TSB34" s="75"/>
      <c r="TSC34" s="75"/>
      <c r="TSD34" s="75"/>
      <c r="TSE34" s="75"/>
      <c r="TSF34" s="75"/>
      <c r="TSG34" s="75"/>
      <c r="TSH34" s="75"/>
      <c r="TSI34" s="75"/>
      <c r="TSJ34" s="75"/>
      <c r="TSK34" s="75"/>
      <c r="TSL34" s="75"/>
      <c r="TSM34" s="75"/>
      <c r="TSN34" s="75"/>
      <c r="TSO34" s="75"/>
      <c r="TSP34" s="75"/>
      <c r="TSQ34" s="75"/>
      <c r="TSR34" s="75"/>
      <c r="TSS34" s="75"/>
      <c r="TST34" s="75"/>
      <c r="TSU34" s="75"/>
      <c r="TSV34" s="75"/>
      <c r="TSW34" s="75"/>
      <c r="TSX34" s="75"/>
      <c r="TSY34" s="75"/>
      <c r="TSZ34" s="75"/>
      <c r="TTA34" s="75"/>
      <c r="TTB34" s="75"/>
      <c r="TTC34" s="75"/>
      <c r="TTD34" s="75"/>
      <c r="TTE34" s="75"/>
      <c r="TTF34" s="75"/>
      <c r="TTG34" s="75"/>
      <c r="TTH34" s="75"/>
      <c r="TTI34" s="75"/>
      <c r="TTJ34" s="75"/>
      <c r="TTK34" s="75"/>
      <c r="TTL34" s="75"/>
      <c r="TTM34" s="75"/>
      <c r="TTN34" s="75"/>
      <c r="TTO34" s="75"/>
      <c r="TTP34" s="75"/>
      <c r="TTQ34" s="75"/>
      <c r="TTR34" s="75"/>
      <c r="TTS34" s="75"/>
      <c r="TTT34" s="75"/>
      <c r="TTU34" s="75"/>
      <c r="TTV34" s="75"/>
      <c r="TTW34" s="75"/>
      <c r="TTX34" s="75"/>
      <c r="TTY34" s="75"/>
      <c r="TTZ34" s="75"/>
      <c r="TUA34" s="75"/>
      <c r="TUB34" s="75"/>
      <c r="TUC34" s="75"/>
      <c r="TUD34" s="75"/>
      <c r="TUE34" s="75"/>
      <c r="TUF34" s="75"/>
      <c r="TUG34" s="75"/>
      <c r="TUH34" s="75"/>
      <c r="TUI34" s="75"/>
      <c r="TUJ34" s="75"/>
      <c r="TUK34" s="75"/>
      <c r="TUL34" s="75"/>
      <c r="TUM34" s="75"/>
      <c r="TUN34" s="75"/>
      <c r="TUO34" s="75"/>
      <c r="TUP34" s="75"/>
      <c r="TUQ34" s="75"/>
      <c r="TUR34" s="75"/>
      <c r="TUS34" s="75"/>
      <c r="TUT34" s="75"/>
      <c r="TUU34" s="75"/>
      <c r="TUV34" s="75"/>
      <c r="TUW34" s="75"/>
      <c r="TUX34" s="75"/>
      <c r="TUY34" s="75"/>
      <c r="TUZ34" s="75"/>
      <c r="TVA34" s="75"/>
      <c r="TVB34" s="75"/>
      <c r="TVC34" s="75"/>
      <c r="TVD34" s="75"/>
      <c r="TVE34" s="75"/>
      <c r="TVF34" s="75"/>
      <c r="TVG34" s="75"/>
      <c r="TVH34" s="75"/>
      <c r="TVI34" s="75"/>
      <c r="TVJ34" s="75"/>
      <c r="TVK34" s="75"/>
      <c r="TVL34" s="75"/>
      <c r="TVM34" s="75"/>
      <c r="TVN34" s="75"/>
      <c r="TVO34" s="75"/>
      <c r="TVP34" s="75"/>
      <c r="TVQ34" s="75"/>
      <c r="TVR34" s="75"/>
      <c r="TVS34" s="75"/>
      <c r="TVT34" s="75"/>
      <c r="TVU34" s="75"/>
      <c r="TVV34" s="75"/>
      <c r="TVW34" s="75"/>
      <c r="TVX34" s="75"/>
      <c r="TVY34" s="75"/>
      <c r="TVZ34" s="75"/>
      <c r="TWA34" s="75"/>
      <c r="TWB34" s="75"/>
      <c r="TWC34" s="75"/>
      <c r="TWD34" s="75"/>
      <c r="TWE34" s="75"/>
      <c r="TWF34" s="75"/>
      <c r="TWG34" s="75"/>
      <c r="TWH34" s="75"/>
      <c r="TWI34" s="75"/>
      <c r="TWJ34" s="75"/>
      <c r="TWK34" s="75"/>
      <c r="TWL34" s="75"/>
      <c r="TWM34" s="75"/>
      <c r="TWN34" s="75"/>
      <c r="TWO34" s="75"/>
      <c r="TWP34" s="75"/>
      <c r="TWQ34" s="75"/>
      <c r="TWR34" s="75"/>
      <c r="TWS34" s="75"/>
      <c r="TWT34" s="75"/>
      <c r="TWU34" s="75"/>
      <c r="TWV34" s="75"/>
      <c r="TWW34" s="75"/>
      <c r="TWX34" s="75"/>
      <c r="TWY34" s="75"/>
      <c r="TWZ34" s="75"/>
      <c r="TXA34" s="75"/>
      <c r="TXB34" s="75"/>
      <c r="TXC34" s="75"/>
      <c r="TXD34" s="75"/>
      <c r="TXE34" s="75"/>
      <c r="TXF34" s="75"/>
      <c r="TXG34" s="75"/>
      <c r="TXH34" s="75"/>
      <c r="TXI34" s="75"/>
      <c r="TXJ34" s="75"/>
      <c r="TXK34" s="75"/>
      <c r="TXL34" s="75"/>
      <c r="TXM34" s="75"/>
      <c r="TXN34" s="75"/>
      <c r="TXO34" s="75"/>
      <c r="TXP34" s="75"/>
      <c r="TXQ34" s="75"/>
      <c r="TXR34" s="75"/>
      <c r="TXS34" s="75"/>
      <c r="TXT34" s="75"/>
      <c r="TXU34" s="75"/>
      <c r="TXV34" s="75"/>
      <c r="TXW34" s="75"/>
      <c r="TXX34" s="75"/>
      <c r="TXY34" s="75"/>
      <c r="TXZ34" s="75"/>
      <c r="TYA34" s="75"/>
      <c r="TYB34" s="75"/>
      <c r="TYC34" s="75"/>
      <c r="TYD34" s="75"/>
      <c r="TYE34" s="75"/>
      <c r="TYF34" s="75"/>
      <c r="TYG34" s="75"/>
      <c r="TYH34" s="75"/>
      <c r="TYI34" s="75"/>
      <c r="TYJ34" s="75"/>
      <c r="TYK34" s="75"/>
      <c r="TYL34" s="75"/>
      <c r="TYM34" s="75"/>
      <c r="TYN34" s="75"/>
      <c r="TYO34" s="75"/>
      <c r="TYP34" s="75"/>
      <c r="TYQ34" s="75"/>
      <c r="TYR34" s="75"/>
      <c r="TYS34" s="75"/>
      <c r="TYT34" s="75"/>
      <c r="TYU34" s="75"/>
      <c r="TYV34" s="75"/>
      <c r="TYW34" s="75"/>
      <c r="TYX34" s="75"/>
      <c r="TYY34" s="75"/>
      <c r="TYZ34" s="75"/>
      <c r="TZA34" s="75"/>
      <c r="TZB34" s="75"/>
      <c r="TZC34" s="75"/>
      <c r="TZD34" s="75"/>
      <c r="TZE34" s="75"/>
      <c r="TZF34" s="75"/>
      <c r="TZG34" s="75"/>
      <c r="TZH34" s="75"/>
      <c r="TZI34" s="75"/>
      <c r="TZJ34" s="75"/>
      <c r="TZK34" s="75"/>
      <c r="TZL34" s="75"/>
      <c r="TZM34" s="75"/>
      <c r="TZN34" s="75"/>
      <c r="TZO34" s="75"/>
      <c r="TZP34" s="75"/>
      <c r="TZQ34" s="75"/>
      <c r="TZR34" s="75"/>
      <c r="TZS34" s="75"/>
      <c r="TZT34" s="75"/>
      <c r="TZU34" s="75"/>
      <c r="TZV34" s="75"/>
      <c r="TZW34" s="75"/>
      <c r="TZX34" s="75"/>
      <c r="TZY34" s="75"/>
      <c r="TZZ34" s="75"/>
      <c r="UAA34" s="75"/>
      <c r="UAB34" s="75"/>
      <c r="UAC34" s="75"/>
      <c r="UAD34" s="75"/>
      <c r="UAE34" s="75"/>
      <c r="UAF34" s="75"/>
      <c r="UAG34" s="75"/>
      <c r="UAH34" s="75"/>
      <c r="UAI34" s="75"/>
      <c r="UAJ34" s="75"/>
      <c r="UAK34" s="75"/>
      <c r="UAL34" s="75"/>
      <c r="UAM34" s="75"/>
      <c r="UAN34" s="75"/>
      <c r="UAO34" s="75"/>
      <c r="UAP34" s="75"/>
      <c r="UAQ34" s="75"/>
      <c r="UAR34" s="75"/>
      <c r="UAS34" s="75"/>
      <c r="UAT34" s="75"/>
      <c r="UAU34" s="75"/>
      <c r="UAV34" s="75"/>
      <c r="UAW34" s="75"/>
      <c r="UAX34" s="75"/>
      <c r="UAY34" s="75"/>
      <c r="UAZ34" s="75"/>
      <c r="UBA34" s="75"/>
      <c r="UBB34" s="75"/>
      <c r="UBC34" s="75"/>
      <c r="UBD34" s="75"/>
      <c r="UBE34" s="75"/>
      <c r="UBF34" s="75"/>
      <c r="UBG34" s="75"/>
      <c r="UBH34" s="75"/>
      <c r="UBI34" s="75"/>
      <c r="UBJ34" s="75"/>
      <c r="UBK34" s="75"/>
      <c r="UBL34" s="75"/>
      <c r="UBM34" s="75"/>
      <c r="UBN34" s="75"/>
      <c r="UBO34" s="75"/>
      <c r="UBP34" s="75"/>
      <c r="UBQ34" s="75"/>
      <c r="UBR34" s="75"/>
      <c r="UBS34" s="75"/>
      <c r="UBT34" s="75"/>
      <c r="UBU34" s="75"/>
      <c r="UBV34" s="75"/>
      <c r="UBW34" s="75"/>
      <c r="UBX34" s="75"/>
      <c r="UBY34" s="75"/>
      <c r="UBZ34" s="75"/>
      <c r="UCA34" s="75"/>
      <c r="UCB34" s="75"/>
      <c r="UCC34" s="75"/>
      <c r="UCD34" s="75"/>
      <c r="UCE34" s="75"/>
      <c r="UCF34" s="75"/>
      <c r="UCG34" s="75"/>
      <c r="UCH34" s="75"/>
      <c r="UCI34" s="75"/>
      <c r="UCJ34" s="75"/>
      <c r="UCK34" s="75"/>
      <c r="UCL34" s="75"/>
      <c r="UCM34" s="75"/>
      <c r="UCN34" s="75"/>
      <c r="UCO34" s="75"/>
      <c r="UCP34" s="75"/>
      <c r="UCQ34" s="75"/>
      <c r="UCR34" s="75"/>
      <c r="UCS34" s="75"/>
      <c r="UCT34" s="75"/>
      <c r="UCU34" s="75"/>
      <c r="UCV34" s="75"/>
      <c r="UCW34" s="75"/>
      <c r="UCX34" s="75"/>
      <c r="UCY34" s="75"/>
      <c r="UCZ34" s="75"/>
      <c r="UDA34" s="75"/>
      <c r="UDB34" s="75"/>
      <c r="UDC34" s="75"/>
      <c r="UDD34" s="75"/>
      <c r="UDE34" s="75"/>
      <c r="UDF34" s="75"/>
      <c r="UDG34" s="75"/>
      <c r="UDH34" s="75"/>
      <c r="UDI34" s="75"/>
      <c r="UDJ34" s="75"/>
      <c r="UDK34" s="75"/>
      <c r="UDL34" s="75"/>
      <c r="UDM34" s="75"/>
      <c r="UDN34" s="75"/>
      <c r="UDO34" s="75"/>
      <c r="UDP34" s="75"/>
      <c r="UDQ34" s="75"/>
      <c r="UDR34" s="75"/>
      <c r="UDS34" s="75"/>
      <c r="UDT34" s="75"/>
      <c r="UDU34" s="75"/>
      <c r="UDV34" s="75"/>
      <c r="UDW34" s="75"/>
      <c r="UDX34" s="75"/>
      <c r="UDY34" s="75"/>
      <c r="UDZ34" s="75"/>
      <c r="UEA34" s="75"/>
      <c r="UEB34" s="75"/>
      <c r="UEC34" s="75"/>
      <c r="UED34" s="75"/>
      <c r="UEE34" s="75"/>
      <c r="UEF34" s="75"/>
      <c r="UEG34" s="75"/>
      <c r="UEH34" s="75"/>
      <c r="UEI34" s="75"/>
      <c r="UEJ34" s="75"/>
      <c r="UEK34" s="75"/>
      <c r="UEL34" s="75"/>
      <c r="UEM34" s="75"/>
      <c r="UEN34" s="75"/>
      <c r="UEO34" s="75"/>
      <c r="UEP34" s="75"/>
      <c r="UEQ34" s="75"/>
      <c r="UER34" s="75"/>
      <c r="UES34" s="75"/>
      <c r="UET34" s="75"/>
      <c r="UEU34" s="75"/>
      <c r="UEV34" s="75"/>
      <c r="UEW34" s="75"/>
      <c r="UEX34" s="75"/>
      <c r="UEY34" s="75"/>
      <c r="UEZ34" s="75"/>
      <c r="UFA34" s="75"/>
      <c r="UFB34" s="75"/>
      <c r="UFC34" s="75"/>
      <c r="UFD34" s="75"/>
      <c r="UFE34" s="75"/>
      <c r="UFF34" s="75"/>
      <c r="UFG34" s="75"/>
      <c r="UFH34" s="75"/>
      <c r="UFI34" s="75"/>
      <c r="UFJ34" s="75"/>
      <c r="UFK34" s="75"/>
      <c r="UFL34" s="75"/>
      <c r="UFM34" s="75"/>
      <c r="UFN34" s="75"/>
      <c r="UFO34" s="75"/>
      <c r="UFP34" s="75"/>
      <c r="UFQ34" s="75"/>
      <c r="UFR34" s="75"/>
      <c r="UFS34" s="75"/>
      <c r="UFT34" s="75"/>
      <c r="UFU34" s="75"/>
      <c r="UFV34" s="75"/>
      <c r="UFW34" s="75"/>
      <c r="UFX34" s="75"/>
      <c r="UFY34" s="75"/>
      <c r="UFZ34" s="75"/>
      <c r="UGA34" s="75"/>
      <c r="UGB34" s="75"/>
      <c r="UGC34" s="75"/>
      <c r="UGD34" s="75"/>
      <c r="UGE34" s="75"/>
      <c r="UGF34" s="75"/>
      <c r="UGG34" s="75"/>
      <c r="UGH34" s="75"/>
      <c r="UGI34" s="75"/>
      <c r="UGJ34" s="75"/>
      <c r="UGK34" s="75"/>
      <c r="UGL34" s="75"/>
      <c r="UGM34" s="75"/>
      <c r="UGN34" s="75"/>
      <c r="UGO34" s="75"/>
      <c r="UGP34" s="75"/>
      <c r="UGQ34" s="75"/>
      <c r="UGR34" s="75"/>
      <c r="UGS34" s="75"/>
      <c r="UGT34" s="75"/>
      <c r="UGU34" s="75"/>
      <c r="UGV34" s="75"/>
      <c r="UGW34" s="75"/>
      <c r="UGX34" s="75"/>
      <c r="UGY34" s="75"/>
      <c r="UGZ34" s="75"/>
      <c r="UHA34" s="75"/>
      <c r="UHB34" s="75"/>
      <c r="UHC34" s="75"/>
      <c r="UHD34" s="75"/>
      <c r="UHE34" s="75"/>
      <c r="UHF34" s="75"/>
      <c r="UHG34" s="75"/>
      <c r="UHH34" s="75"/>
      <c r="UHI34" s="75"/>
      <c r="UHJ34" s="75"/>
      <c r="UHK34" s="75"/>
      <c r="UHL34" s="75"/>
      <c r="UHM34" s="75"/>
      <c r="UHN34" s="75"/>
      <c r="UHO34" s="75"/>
      <c r="UHP34" s="75"/>
      <c r="UHQ34" s="75"/>
      <c r="UHR34" s="75"/>
      <c r="UHS34" s="75"/>
      <c r="UHT34" s="75"/>
      <c r="UHU34" s="75"/>
      <c r="UHV34" s="75"/>
      <c r="UHW34" s="75"/>
      <c r="UHX34" s="75"/>
      <c r="UHY34" s="75"/>
      <c r="UHZ34" s="75"/>
      <c r="UIA34" s="75"/>
      <c r="UIB34" s="75"/>
      <c r="UIC34" s="75"/>
      <c r="UID34" s="75"/>
      <c r="UIE34" s="75"/>
      <c r="UIF34" s="75"/>
      <c r="UIG34" s="75"/>
      <c r="UIH34" s="75"/>
      <c r="UII34" s="75"/>
      <c r="UIJ34" s="75"/>
      <c r="UIK34" s="75"/>
      <c r="UIL34" s="75"/>
      <c r="UIM34" s="75"/>
      <c r="UIN34" s="75"/>
      <c r="UIO34" s="75"/>
      <c r="UIP34" s="75"/>
      <c r="UIQ34" s="75"/>
      <c r="UIR34" s="75"/>
      <c r="UIS34" s="75"/>
      <c r="UIT34" s="75"/>
      <c r="UIU34" s="75"/>
      <c r="UIV34" s="75"/>
      <c r="UIW34" s="75"/>
      <c r="UIX34" s="75"/>
      <c r="UIY34" s="75"/>
      <c r="UIZ34" s="75"/>
      <c r="UJA34" s="75"/>
      <c r="UJB34" s="75"/>
      <c r="UJC34" s="75"/>
      <c r="UJD34" s="75"/>
      <c r="UJE34" s="75"/>
      <c r="UJF34" s="75"/>
      <c r="UJG34" s="75"/>
      <c r="UJH34" s="75"/>
      <c r="UJI34" s="75"/>
      <c r="UJJ34" s="75"/>
      <c r="UJK34" s="75"/>
      <c r="UJL34" s="75"/>
      <c r="UJM34" s="75"/>
      <c r="UJN34" s="75"/>
      <c r="UJO34" s="75"/>
      <c r="UJP34" s="75"/>
      <c r="UJQ34" s="75"/>
      <c r="UJR34" s="75"/>
      <c r="UJS34" s="75"/>
      <c r="UJT34" s="75"/>
      <c r="UJU34" s="75"/>
      <c r="UJV34" s="75"/>
      <c r="UJW34" s="75"/>
      <c r="UJX34" s="75"/>
      <c r="UJY34" s="75"/>
      <c r="UJZ34" s="75"/>
      <c r="UKA34" s="75"/>
      <c r="UKB34" s="75"/>
      <c r="UKC34" s="75"/>
      <c r="UKD34" s="75"/>
      <c r="UKE34" s="75"/>
      <c r="UKF34" s="75"/>
      <c r="UKG34" s="75"/>
      <c r="UKH34" s="75"/>
      <c r="UKI34" s="75"/>
      <c r="UKJ34" s="75"/>
      <c r="UKK34" s="75"/>
      <c r="UKL34" s="75"/>
      <c r="UKM34" s="75"/>
      <c r="UKN34" s="75"/>
      <c r="UKO34" s="75"/>
      <c r="UKP34" s="75"/>
      <c r="UKQ34" s="75"/>
      <c r="UKR34" s="75"/>
      <c r="UKS34" s="75"/>
      <c r="UKT34" s="75"/>
      <c r="UKU34" s="75"/>
      <c r="UKV34" s="75"/>
      <c r="UKW34" s="75"/>
      <c r="UKX34" s="75"/>
      <c r="UKY34" s="75"/>
      <c r="UKZ34" s="75"/>
      <c r="ULA34" s="75"/>
      <c r="ULB34" s="75"/>
      <c r="ULC34" s="75"/>
      <c r="ULD34" s="75"/>
      <c r="ULE34" s="75"/>
      <c r="ULF34" s="75"/>
      <c r="ULG34" s="75"/>
      <c r="ULH34" s="75"/>
      <c r="ULI34" s="75"/>
      <c r="ULJ34" s="75"/>
      <c r="ULK34" s="75"/>
      <c r="ULL34" s="75"/>
      <c r="ULM34" s="75"/>
      <c r="ULN34" s="75"/>
      <c r="ULO34" s="75"/>
      <c r="ULP34" s="75"/>
      <c r="ULQ34" s="75"/>
      <c r="ULR34" s="75"/>
      <c r="ULS34" s="75"/>
      <c r="ULT34" s="75"/>
      <c r="ULU34" s="75"/>
      <c r="ULV34" s="75"/>
      <c r="ULW34" s="75"/>
      <c r="ULX34" s="75"/>
      <c r="ULY34" s="75"/>
      <c r="ULZ34" s="75"/>
      <c r="UMA34" s="75"/>
      <c r="UMB34" s="75"/>
      <c r="UMC34" s="75"/>
      <c r="UMD34" s="75"/>
      <c r="UME34" s="75"/>
      <c r="UMF34" s="75"/>
      <c r="UMG34" s="75"/>
      <c r="UMH34" s="75"/>
      <c r="UMI34" s="75"/>
      <c r="UMJ34" s="75"/>
      <c r="UMK34" s="75"/>
      <c r="UML34" s="75"/>
      <c r="UMM34" s="75"/>
      <c r="UMN34" s="75"/>
      <c r="UMO34" s="75"/>
      <c r="UMP34" s="75"/>
      <c r="UMQ34" s="75"/>
      <c r="UMR34" s="75"/>
      <c r="UMS34" s="75"/>
      <c r="UMT34" s="75"/>
      <c r="UMU34" s="75"/>
      <c r="UMV34" s="75"/>
      <c r="UMW34" s="75"/>
      <c r="UMX34" s="75"/>
      <c r="UMY34" s="75"/>
      <c r="UMZ34" s="75"/>
      <c r="UNA34" s="75"/>
      <c r="UNB34" s="75"/>
      <c r="UNC34" s="75"/>
      <c r="UND34" s="75"/>
      <c r="UNE34" s="75"/>
      <c r="UNF34" s="75"/>
      <c r="UNG34" s="75"/>
      <c r="UNH34" s="75"/>
      <c r="UNI34" s="75"/>
      <c r="UNJ34" s="75"/>
      <c r="UNK34" s="75"/>
      <c r="UNL34" s="75"/>
      <c r="UNM34" s="75"/>
      <c r="UNN34" s="75"/>
      <c r="UNO34" s="75"/>
      <c r="UNP34" s="75"/>
      <c r="UNQ34" s="75"/>
      <c r="UNR34" s="75"/>
      <c r="UNS34" s="75"/>
      <c r="UNT34" s="75"/>
      <c r="UNU34" s="75"/>
      <c r="UNV34" s="75"/>
      <c r="UNW34" s="75"/>
      <c r="UNX34" s="75"/>
      <c r="UNY34" s="75"/>
      <c r="UNZ34" s="75"/>
      <c r="UOA34" s="75"/>
      <c r="UOB34" s="75"/>
      <c r="UOC34" s="75"/>
      <c r="UOD34" s="75"/>
      <c r="UOE34" s="75"/>
      <c r="UOF34" s="75"/>
      <c r="UOG34" s="75"/>
      <c r="UOH34" s="75"/>
      <c r="UOI34" s="75"/>
      <c r="UOJ34" s="75"/>
      <c r="UOK34" s="75"/>
      <c r="UOL34" s="75"/>
      <c r="UOM34" s="75"/>
      <c r="UON34" s="75"/>
      <c r="UOO34" s="75"/>
      <c r="UOP34" s="75"/>
      <c r="UOQ34" s="75"/>
      <c r="UOR34" s="75"/>
      <c r="UOS34" s="75"/>
      <c r="UOT34" s="75"/>
      <c r="UOU34" s="75"/>
      <c r="UOV34" s="75"/>
      <c r="UOW34" s="75"/>
      <c r="UOX34" s="75"/>
      <c r="UOY34" s="75"/>
      <c r="UOZ34" s="75"/>
      <c r="UPA34" s="75"/>
      <c r="UPB34" s="75"/>
      <c r="UPC34" s="75"/>
      <c r="UPD34" s="75"/>
      <c r="UPE34" s="75"/>
      <c r="UPF34" s="75"/>
      <c r="UPG34" s="75"/>
      <c r="UPH34" s="75"/>
      <c r="UPI34" s="75"/>
      <c r="UPJ34" s="75"/>
      <c r="UPK34" s="75"/>
      <c r="UPL34" s="75"/>
      <c r="UPM34" s="75"/>
      <c r="UPN34" s="75"/>
      <c r="UPO34" s="75"/>
      <c r="UPP34" s="75"/>
      <c r="UPQ34" s="75"/>
      <c r="UPR34" s="75"/>
      <c r="UPS34" s="75"/>
      <c r="UPT34" s="75"/>
      <c r="UPU34" s="75"/>
      <c r="UPV34" s="75"/>
      <c r="UPW34" s="75"/>
      <c r="UPX34" s="75"/>
      <c r="UPY34" s="75"/>
      <c r="UPZ34" s="75"/>
      <c r="UQA34" s="75"/>
      <c r="UQB34" s="75"/>
      <c r="UQC34" s="75"/>
      <c r="UQD34" s="75"/>
      <c r="UQE34" s="75"/>
      <c r="UQF34" s="75"/>
      <c r="UQG34" s="75"/>
      <c r="UQH34" s="75"/>
      <c r="UQI34" s="75"/>
      <c r="UQJ34" s="75"/>
      <c r="UQK34" s="75"/>
      <c r="UQL34" s="75"/>
      <c r="UQM34" s="75"/>
      <c r="UQN34" s="75"/>
      <c r="UQO34" s="75"/>
      <c r="UQP34" s="75"/>
      <c r="UQQ34" s="75"/>
      <c r="UQR34" s="75"/>
      <c r="UQS34" s="75"/>
      <c r="UQT34" s="75"/>
      <c r="UQU34" s="75"/>
      <c r="UQV34" s="75"/>
      <c r="UQW34" s="75"/>
      <c r="UQX34" s="75"/>
      <c r="UQY34" s="75"/>
      <c r="UQZ34" s="75"/>
      <c r="URA34" s="75"/>
      <c r="URB34" s="75"/>
      <c r="URC34" s="75"/>
      <c r="URD34" s="75"/>
      <c r="URE34" s="75"/>
      <c r="URF34" s="75"/>
      <c r="URG34" s="75"/>
      <c r="URH34" s="75"/>
      <c r="URI34" s="75"/>
      <c r="URJ34" s="75"/>
      <c r="URK34" s="75"/>
      <c r="URL34" s="75"/>
      <c r="URM34" s="75"/>
      <c r="URN34" s="75"/>
      <c r="URO34" s="75"/>
      <c r="URP34" s="75"/>
      <c r="URQ34" s="75"/>
      <c r="URR34" s="75"/>
      <c r="URS34" s="75"/>
      <c r="URT34" s="75"/>
      <c r="URU34" s="75"/>
      <c r="URV34" s="75"/>
      <c r="URW34" s="75"/>
      <c r="URX34" s="75"/>
      <c r="URY34" s="75"/>
      <c r="URZ34" s="75"/>
      <c r="USA34" s="75"/>
      <c r="USB34" s="75"/>
      <c r="USC34" s="75"/>
      <c r="USD34" s="75"/>
      <c r="USE34" s="75"/>
      <c r="USF34" s="75"/>
      <c r="USG34" s="75"/>
      <c r="USH34" s="75"/>
      <c r="USI34" s="75"/>
      <c r="USJ34" s="75"/>
      <c r="USK34" s="75"/>
      <c r="USL34" s="75"/>
      <c r="USM34" s="75"/>
      <c r="USN34" s="75"/>
      <c r="USO34" s="75"/>
      <c r="USP34" s="75"/>
      <c r="USQ34" s="75"/>
      <c r="USR34" s="75"/>
      <c r="USS34" s="75"/>
      <c r="UST34" s="75"/>
      <c r="USU34" s="75"/>
      <c r="USV34" s="75"/>
      <c r="USW34" s="75"/>
      <c r="USX34" s="75"/>
      <c r="USY34" s="75"/>
      <c r="USZ34" s="75"/>
      <c r="UTA34" s="75"/>
      <c r="UTB34" s="75"/>
      <c r="UTC34" s="75"/>
      <c r="UTD34" s="75"/>
      <c r="UTE34" s="75"/>
      <c r="UTF34" s="75"/>
      <c r="UTG34" s="75"/>
      <c r="UTH34" s="75"/>
      <c r="UTI34" s="75"/>
      <c r="UTJ34" s="75"/>
      <c r="UTK34" s="75"/>
      <c r="UTL34" s="75"/>
      <c r="UTM34" s="75"/>
      <c r="UTN34" s="75"/>
      <c r="UTO34" s="75"/>
      <c r="UTP34" s="75"/>
      <c r="UTQ34" s="75"/>
      <c r="UTR34" s="75"/>
      <c r="UTS34" s="75"/>
      <c r="UTT34" s="75"/>
      <c r="UTU34" s="75"/>
      <c r="UTV34" s="75"/>
      <c r="UTW34" s="75"/>
      <c r="UTX34" s="75"/>
      <c r="UTY34" s="75"/>
      <c r="UTZ34" s="75"/>
      <c r="UUA34" s="75"/>
      <c r="UUB34" s="75"/>
      <c r="UUC34" s="75"/>
      <c r="UUD34" s="75"/>
      <c r="UUE34" s="75"/>
      <c r="UUF34" s="75"/>
      <c r="UUG34" s="75"/>
      <c r="UUH34" s="75"/>
      <c r="UUI34" s="75"/>
      <c r="UUJ34" s="75"/>
      <c r="UUK34" s="75"/>
      <c r="UUL34" s="75"/>
      <c r="UUM34" s="75"/>
      <c r="UUN34" s="75"/>
      <c r="UUO34" s="75"/>
      <c r="UUP34" s="75"/>
      <c r="UUQ34" s="75"/>
      <c r="UUR34" s="75"/>
      <c r="UUS34" s="75"/>
      <c r="UUT34" s="75"/>
      <c r="UUU34" s="75"/>
      <c r="UUV34" s="75"/>
      <c r="UUW34" s="75"/>
      <c r="UUX34" s="75"/>
      <c r="UUY34" s="75"/>
      <c r="UUZ34" s="75"/>
      <c r="UVA34" s="75"/>
      <c r="UVB34" s="75"/>
      <c r="UVC34" s="75"/>
      <c r="UVD34" s="75"/>
      <c r="UVE34" s="75"/>
      <c r="UVF34" s="75"/>
      <c r="UVG34" s="75"/>
      <c r="UVH34" s="75"/>
      <c r="UVI34" s="75"/>
      <c r="UVJ34" s="75"/>
      <c r="UVK34" s="75"/>
      <c r="UVL34" s="75"/>
      <c r="UVM34" s="75"/>
      <c r="UVN34" s="75"/>
      <c r="UVO34" s="75"/>
      <c r="UVP34" s="75"/>
      <c r="UVQ34" s="75"/>
      <c r="UVR34" s="75"/>
      <c r="UVS34" s="75"/>
      <c r="UVT34" s="75"/>
      <c r="UVU34" s="75"/>
      <c r="UVV34" s="75"/>
      <c r="UVW34" s="75"/>
      <c r="UVX34" s="75"/>
      <c r="UVY34" s="75"/>
      <c r="UVZ34" s="75"/>
      <c r="UWA34" s="75"/>
      <c r="UWB34" s="75"/>
      <c r="UWC34" s="75"/>
      <c r="UWD34" s="75"/>
      <c r="UWE34" s="75"/>
      <c r="UWF34" s="75"/>
      <c r="UWG34" s="75"/>
      <c r="UWH34" s="75"/>
      <c r="UWI34" s="75"/>
      <c r="UWJ34" s="75"/>
      <c r="UWK34" s="75"/>
      <c r="UWL34" s="75"/>
      <c r="UWM34" s="75"/>
      <c r="UWN34" s="75"/>
      <c r="UWO34" s="75"/>
      <c r="UWP34" s="75"/>
      <c r="UWQ34" s="75"/>
      <c r="UWR34" s="75"/>
      <c r="UWS34" s="75"/>
      <c r="UWT34" s="75"/>
      <c r="UWU34" s="75"/>
      <c r="UWV34" s="75"/>
      <c r="UWW34" s="75"/>
      <c r="UWX34" s="75"/>
      <c r="UWY34" s="75"/>
      <c r="UWZ34" s="75"/>
      <c r="UXA34" s="75"/>
      <c r="UXB34" s="75"/>
      <c r="UXC34" s="75"/>
      <c r="UXD34" s="75"/>
      <c r="UXE34" s="75"/>
      <c r="UXF34" s="75"/>
      <c r="UXG34" s="75"/>
      <c r="UXH34" s="75"/>
      <c r="UXI34" s="75"/>
      <c r="UXJ34" s="75"/>
      <c r="UXK34" s="75"/>
      <c r="UXL34" s="75"/>
      <c r="UXM34" s="75"/>
      <c r="UXN34" s="75"/>
      <c r="UXO34" s="75"/>
      <c r="UXP34" s="75"/>
      <c r="UXQ34" s="75"/>
      <c r="UXR34" s="75"/>
      <c r="UXS34" s="75"/>
      <c r="UXT34" s="75"/>
      <c r="UXU34" s="75"/>
      <c r="UXV34" s="75"/>
      <c r="UXW34" s="75"/>
      <c r="UXX34" s="75"/>
      <c r="UXY34" s="75"/>
      <c r="UXZ34" s="75"/>
      <c r="UYA34" s="75"/>
      <c r="UYB34" s="75"/>
      <c r="UYC34" s="75"/>
      <c r="UYD34" s="75"/>
      <c r="UYE34" s="75"/>
      <c r="UYF34" s="75"/>
      <c r="UYG34" s="75"/>
      <c r="UYH34" s="75"/>
      <c r="UYI34" s="75"/>
      <c r="UYJ34" s="75"/>
      <c r="UYK34" s="75"/>
      <c r="UYL34" s="75"/>
      <c r="UYM34" s="75"/>
      <c r="UYN34" s="75"/>
      <c r="UYO34" s="75"/>
      <c r="UYP34" s="75"/>
      <c r="UYQ34" s="75"/>
      <c r="UYR34" s="75"/>
      <c r="UYS34" s="75"/>
      <c r="UYT34" s="75"/>
      <c r="UYU34" s="75"/>
      <c r="UYV34" s="75"/>
      <c r="UYW34" s="75"/>
      <c r="UYX34" s="75"/>
      <c r="UYY34" s="75"/>
      <c r="UYZ34" s="75"/>
      <c r="UZA34" s="75"/>
      <c r="UZB34" s="75"/>
      <c r="UZC34" s="75"/>
      <c r="UZD34" s="75"/>
      <c r="UZE34" s="75"/>
      <c r="UZF34" s="75"/>
      <c r="UZG34" s="75"/>
      <c r="UZH34" s="75"/>
      <c r="UZI34" s="75"/>
      <c r="UZJ34" s="75"/>
      <c r="UZK34" s="75"/>
      <c r="UZL34" s="75"/>
      <c r="UZM34" s="75"/>
      <c r="UZN34" s="75"/>
      <c r="UZO34" s="75"/>
      <c r="UZP34" s="75"/>
      <c r="UZQ34" s="75"/>
      <c r="UZR34" s="75"/>
      <c r="UZS34" s="75"/>
      <c r="UZT34" s="75"/>
      <c r="UZU34" s="75"/>
      <c r="UZV34" s="75"/>
      <c r="UZW34" s="75"/>
      <c r="UZX34" s="75"/>
      <c r="UZY34" s="75"/>
      <c r="UZZ34" s="75"/>
      <c r="VAA34" s="75"/>
      <c r="VAB34" s="75"/>
      <c r="VAC34" s="75"/>
      <c r="VAD34" s="75"/>
      <c r="VAE34" s="75"/>
      <c r="VAF34" s="75"/>
      <c r="VAG34" s="75"/>
      <c r="VAH34" s="75"/>
      <c r="VAI34" s="75"/>
      <c r="VAJ34" s="75"/>
      <c r="VAK34" s="75"/>
      <c r="VAL34" s="75"/>
      <c r="VAM34" s="75"/>
      <c r="VAN34" s="75"/>
      <c r="VAO34" s="75"/>
      <c r="VAP34" s="75"/>
      <c r="VAQ34" s="75"/>
      <c r="VAR34" s="75"/>
      <c r="VAS34" s="75"/>
      <c r="VAT34" s="75"/>
      <c r="VAU34" s="75"/>
      <c r="VAV34" s="75"/>
      <c r="VAW34" s="75"/>
      <c r="VAX34" s="75"/>
      <c r="VAY34" s="75"/>
      <c r="VAZ34" s="75"/>
      <c r="VBA34" s="75"/>
      <c r="VBB34" s="75"/>
      <c r="VBC34" s="75"/>
      <c r="VBD34" s="75"/>
      <c r="VBE34" s="75"/>
      <c r="VBF34" s="75"/>
      <c r="VBG34" s="75"/>
      <c r="VBH34" s="75"/>
      <c r="VBI34" s="75"/>
      <c r="VBJ34" s="75"/>
      <c r="VBK34" s="75"/>
      <c r="VBL34" s="75"/>
      <c r="VBM34" s="75"/>
      <c r="VBN34" s="75"/>
      <c r="VBO34" s="75"/>
      <c r="VBP34" s="75"/>
      <c r="VBQ34" s="75"/>
      <c r="VBR34" s="75"/>
      <c r="VBS34" s="75"/>
      <c r="VBT34" s="75"/>
      <c r="VBU34" s="75"/>
      <c r="VBV34" s="75"/>
      <c r="VBW34" s="75"/>
      <c r="VBX34" s="75"/>
      <c r="VBY34" s="75"/>
      <c r="VBZ34" s="75"/>
      <c r="VCA34" s="75"/>
      <c r="VCB34" s="75"/>
      <c r="VCC34" s="75"/>
      <c r="VCD34" s="75"/>
      <c r="VCE34" s="75"/>
      <c r="VCF34" s="75"/>
      <c r="VCG34" s="75"/>
      <c r="VCH34" s="75"/>
      <c r="VCI34" s="75"/>
      <c r="VCJ34" s="75"/>
      <c r="VCK34" s="75"/>
      <c r="VCL34" s="75"/>
      <c r="VCM34" s="75"/>
      <c r="VCN34" s="75"/>
      <c r="VCO34" s="75"/>
      <c r="VCP34" s="75"/>
      <c r="VCQ34" s="75"/>
      <c r="VCR34" s="75"/>
      <c r="VCS34" s="75"/>
      <c r="VCT34" s="75"/>
      <c r="VCU34" s="75"/>
      <c r="VCV34" s="75"/>
      <c r="VCW34" s="75"/>
      <c r="VCX34" s="75"/>
      <c r="VCY34" s="75"/>
      <c r="VCZ34" s="75"/>
      <c r="VDA34" s="75"/>
      <c r="VDB34" s="75"/>
      <c r="VDC34" s="75"/>
      <c r="VDD34" s="75"/>
      <c r="VDE34" s="75"/>
      <c r="VDF34" s="75"/>
      <c r="VDG34" s="75"/>
      <c r="VDH34" s="75"/>
      <c r="VDI34" s="75"/>
      <c r="VDJ34" s="75"/>
      <c r="VDK34" s="75"/>
      <c r="VDL34" s="75"/>
      <c r="VDM34" s="75"/>
      <c r="VDN34" s="75"/>
      <c r="VDO34" s="75"/>
      <c r="VDP34" s="75"/>
      <c r="VDQ34" s="75"/>
      <c r="VDR34" s="75"/>
      <c r="VDS34" s="75"/>
      <c r="VDT34" s="75"/>
      <c r="VDU34" s="75"/>
      <c r="VDV34" s="75"/>
      <c r="VDW34" s="75"/>
      <c r="VDX34" s="75"/>
      <c r="VDY34" s="75"/>
      <c r="VDZ34" s="75"/>
      <c r="VEA34" s="75"/>
      <c r="VEB34" s="75"/>
      <c r="VEC34" s="75"/>
      <c r="VED34" s="75"/>
      <c r="VEE34" s="75"/>
      <c r="VEF34" s="75"/>
      <c r="VEG34" s="75"/>
      <c r="VEH34" s="75"/>
      <c r="VEI34" s="75"/>
      <c r="VEJ34" s="75"/>
      <c r="VEK34" s="75"/>
      <c r="VEL34" s="75"/>
      <c r="VEM34" s="75"/>
      <c r="VEN34" s="75"/>
      <c r="VEO34" s="75"/>
      <c r="VEP34" s="75"/>
      <c r="VEQ34" s="75"/>
      <c r="VER34" s="75"/>
      <c r="VES34" s="75"/>
      <c r="VET34" s="75"/>
      <c r="VEU34" s="75"/>
      <c r="VEV34" s="75"/>
      <c r="VEW34" s="75"/>
      <c r="VEX34" s="75"/>
      <c r="VEY34" s="75"/>
      <c r="VEZ34" s="75"/>
      <c r="VFA34" s="75"/>
      <c r="VFB34" s="75"/>
      <c r="VFC34" s="75"/>
      <c r="VFD34" s="75"/>
      <c r="VFE34" s="75"/>
      <c r="VFF34" s="75"/>
      <c r="VFG34" s="75"/>
      <c r="VFH34" s="75"/>
      <c r="VFI34" s="75"/>
      <c r="VFJ34" s="75"/>
      <c r="VFK34" s="75"/>
      <c r="VFL34" s="75"/>
      <c r="VFM34" s="75"/>
      <c r="VFN34" s="75"/>
      <c r="VFO34" s="75"/>
      <c r="VFP34" s="75"/>
      <c r="VFQ34" s="75"/>
      <c r="VFR34" s="75"/>
      <c r="VFS34" s="75"/>
      <c r="VFT34" s="75"/>
      <c r="VFU34" s="75"/>
      <c r="VFV34" s="75"/>
      <c r="VFW34" s="75"/>
      <c r="VFX34" s="75"/>
      <c r="VFY34" s="75"/>
      <c r="VFZ34" s="75"/>
      <c r="VGA34" s="75"/>
      <c r="VGB34" s="75"/>
      <c r="VGC34" s="75"/>
      <c r="VGD34" s="75"/>
      <c r="VGE34" s="75"/>
      <c r="VGF34" s="75"/>
      <c r="VGG34" s="75"/>
      <c r="VGH34" s="75"/>
      <c r="VGI34" s="75"/>
      <c r="VGJ34" s="75"/>
      <c r="VGK34" s="75"/>
      <c r="VGL34" s="75"/>
      <c r="VGM34" s="75"/>
      <c r="VGN34" s="75"/>
      <c r="VGO34" s="75"/>
      <c r="VGP34" s="75"/>
      <c r="VGQ34" s="75"/>
      <c r="VGR34" s="75"/>
      <c r="VGS34" s="75"/>
      <c r="VGT34" s="75"/>
      <c r="VGU34" s="75"/>
      <c r="VGV34" s="75"/>
      <c r="VGW34" s="75"/>
      <c r="VGX34" s="75"/>
      <c r="VGY34" s="75"/>
      <c r="VGZ34" s="75"/>
      <c r="VHA34" s="75"/>
      <c r="VHB34" s="75"/>
      <c r="VHC34" s="75"/>
      <c r="VHD34" s="75"/>
      <c r="VHE34" s="75"/>
      <c r="VHF34" s="75"/>
      <c r="VHG34" s="75"/>
      <c r="VHH34" s="75"/>
      <c r="VHI34" s="75"/>
      <c r="VHJ34" s="75"/>
      <c r="VHK34" s="75"/>
      <c r="VHL34" s="75"/>
      <c r="VHM34" s="75"/>
      <c r="VHN34" s="75"/>
      <c r="VHO34" s="75"/>
      <c r="VHP34" s="75"/>
      <c r="VHQ34" s="75"/>
      <c r="VHR34" s="75"/>
      <c r="VHS34" s="75"/>
      <c r="VHT34" s="75"/>
      <c r="VHU34" s="75"/>
      <c r="VHV34" s="75"/>
      <c r="VHW34" s="75"/>
      <c r="VHX34" s="75"/>
      <c r="VHY34" s="75"/>
      <c r="VHZ34" s="75"/>
      <c r="VIA34" s="75"/>
      <c r="VIB34" s="75"/>
      <c r="VIC34" s="75"/>
      <c r="VID34" s="75"/>
      <c r="VIE34" s="75"/>
      <c r="VIF34" s="75"/>
      <c r="VIG34" s="75"/>
      <c r="VIH34" s="75"/>
      <c r="VII34" s="75"/>
      <c r="VIJ34" s="75"/>
      <c r="VIK34" s="75"/>
      <c r="VIL34" s="75"/>
      <c r="VIM34" s="75"/>
      <c r="VIN34" s="75"/>
      <c r="VIO34" s="75"/>
      <c r="VIP34" s="75"/>
      <c r="VIQ34" s="75"/>
      <c r="VIR34" s="75"/>
      <c r="VIS34" s="75"/>
      <c r="VIT34" s="75"/>
      <c r="VIU34" s="75"/>
      <c r="VIV34" s="75"/>
      <c r="VIW34" s="75"/>
      <c r="VIX34" s="75"/>
      <c r="VIY34" s="75"/>
      <c r="VIZ34" s="75"/>
      <c r="VJA34" s="75"/>
      <c r="VJB34" s="75"/>
      <c r="VJC34" s="75"/>
      <c r="VJD34" s="75"/>
      <c r="VJE34" s="75"/>
      <c r="VJF34" s="75"/>
      <c r="VJG34" s="75"/>
      <c r="VJH34" s="75"/>
      <c r="VJI34" s="75"/>
      <c r="VJJ34" s="75"/>
      <c r="VJK34" s="75"/>
      <c r="VJL34" s="75"/>
      <c r="VJM34" s="75"/>
      <c r="VJN34" s="75"/>
      <c r="VJO34" s="75"/>
      <c r="VJP34" s="75"/>
      <c r="VJQ34" s="75"/>
      <c r="VJR34" s="75"/>
      <c r="VJS34" s="75"/>
      <c r="VJT34" s="75"/>
      <c r="VJU34" s="75"/>
      <c r="VJV34" s="75"/>
      <c r="VJW34" s="75"/>
      <c r="VJX34" s="75"/>
      <c r="VJY34" s="75"/>
      <c r="VJZ34" s="75"/>
      <c r="VKA34" s="75"/>
      <c r="VKB34" s="75"/>
      <c r="VKC34" s="75"/>
      <c r="VKD34" s="75"/>
      <c r="VKE34" s="75"/>
      <c r="VKF34" s="75"/>
      <c r="VKG34" s="75"/>
      <c r="VKH34" s="75"/>
      <c r="VKI34" s="75"/>
      <c r="VKJ34" s="75"/>
      <c r="VKK34" s="75"/>
      <c r="VKL34" s="75"/>
      <c r="VKM34" s="75"/>
      <c r="VKN34" s="75"/>
      <c r="VKO34" s="75"/>
      <c r="VKP34" s="75"/>
      <c r="VKQ34" s="75"/>
      <c r="VKR34" s="75"/>
      <c r="VKS34" s="75"/>
      <c r="VKT34" s="75"/>
      <c r="VKU34" s="75"/>
      <c r="VKV34" s="75"/>
      <c r="VKW34" s="75"/>
      <c r="VKX34" s="75"/>
      <c r="VKY34" s="75"/>
      <c r="VKZ34" s="75"/>
      <c r="VLA34" s="75"/>
      <c r="VLB34" s="75"/>
      <c r="VLC34" s="75"/>
      <c r="VLD34" s="75"/>
      <c r="VLE34" s="75"/>
      <c r="VLF34" s="75"/>
      <c r="VLG34" s="75"/>
      <c r="VLH34" s="75"/>
      <c r="VLI34" s="75"/>
      <c r="VLJ34" s="75"/>
      <c r="VLK34" s="75"/>
      <c r="VLL34" s="75"/>
      <c r="VLM34" s="75"/>
      <c r="VLN34" s="75"/>
      <c r="VLO34" s="75"/>
      <c r="VLP34" s="75"/>
      <c r="VLQ34" s="75"/>
      <c r="VLR34" s="75"/>
      <c r="VLS34" s="75"/>
      <c r="VLT34" s="75"/>
      <c r="VLU34" s="75"/>
      <c r="VLV34" s="75"/>
      <c r="VLW34" s="75"/>
      <c r="VLX34" s="75"/>
      <c r="VLY34" s="75"/>
      <c r="VLZ34" s="75"/>
      <c r="VMA34" s="75"/>
      <c r="VMB34" s="75"/>
      <c r="VMC34" s="75"/>
      <c r="VMD34" s="75"/>
      <c r="VME34" s="75"/>
      <c r="VMF34" s="75"/>
      <c r="VMG34" s="75"/>
      <c r="VMH34" s="75"/>
      <c r="VMI34" s="75"/>
      <c r="VMJ34" s="75"/>
      <c r="VMK34" s="75"/>
      <c r="VML34" s="75"/>
      <c r="VMM34" s="75"/>
      <c r="VMN34" s="75"/>
      <c r="VMO34" s="75"/>
      <c r="VMP34" s="75"/>
      <c r="VMQ34" s="75"/>
      <c r="VMR34" s="75"/>
      <c r="VMS34" s="75"/>
      <c r="VMT34" s="75"/>
      <c r="VMU34" s="75"/>
      <c r="VMV34" s="75"/>
      <c r="VMW34" s="75"/>
      <c r="VMX34" s="75"/>
      <c r="VMY34" s="75"/>
      <c r="VMZ34" s="75"/>
      <c r="VNA34" s="75"/>
      <c r="VNB34" s="75"/>
      <c r="VNC34" s="75"/>
      <c r="VND34" s="75"/>
      <c r="VNE34" s="75"/>
      <c r="VNF34" s="75"/>
      <c r="VNG34" s="75"/>
      <c r="VNH34" s="75"/>
      <c r="VNI34" s="75"/>
      <c r="VNJ34" s="75"/>
      <c r="VNK34" s="75"/>
      <c r="VNL34" s="75"/>
      <c r="VNM34" s="75"/>
      <c r="VNN34" s="75"/>
      <c r="VNO34" s="75"/>
      <c r="VNP34" s="75"/>
      <c r="VNQ34" s="75"/>
      <c r="VNR34" s="75"/>
      <c r="VNS34" s="75"/>
      <c r="VNT34" s="75"/>
      <c r="VNU34" s="75"/>
      <c r="VNV34" s="75"/>
      <c r="VNW34" s="75"/>
      <c r="VNX34" s="75"/>
      <c r="VNY34" s="75"/>
      <c r="VNZ34" s="75"/>
      <c r="VOA34" s="75"/>
      <c r="VOB34" s="75"/>
      <c r="VOC34" s="75"/>
      <c r="VOD34" s="75"/>
      <c r="VOE34" s="75"/>
      <c r="VOF34" s="75"/>
      <c r="VOG34" s="75"/>
      <c r="VOH34" s="75"/>
      <c r="VOI34" s="75"/>
      <c r="VOJ34" s="75"/>
      <c r="VOK34" s="75"/>
      <c r="VOL34" s="75"/>
      <c r="VOM34" s="75"/>
      <c r="VON34" s="75"/>
      <c r="VOO34" s="75"/>
      <c r="VOP34" s="75"/>
      <c r="VOQ34" s="75"/>
      <c r="VOR34" s="75"/>
      <c r="VOS34" s="75"/>
      <c r="VOT34" s="75"/>
      <c r="VOU34" s="75"/>
      <c r="VOV34" s="75"/>
      <c r="VOW34" s="75"/>
      <c r="VOX34" s="75"/>
      <c r="VOY34" s="75"/>
      <c r="VOZ34" s="75"/>
      <c r="VPA34" s="75"/>
      <c r="VPB34" s="75"/>
      <c r="VPC34" s="75"/>
      <c r="VPD34" s="75"/>
      <c r="VPE34" s="75"/>
      <c r="VPF34" s="75"/>
      <c r="VPG34" s="75"/>
      <c r="VPH34" s="75"/>
      <c r="VPI34" s="75"/>
      <c r="VPJ34" s="75"/>
      <c r="VPK34" s="75"/>
      <c r="VPL34" s="75"/>
      <c r="VPM34" s="75"/>
      <c r="VPN34" s="75"/>
      <c r="VPO34" s="75"/>
      <c r="VPP34" s="75"/>
      <c r="VPQ34" s="75"/>
      <c r="VPR34" s="75"/>
      <c r="VPS34" s="75"/>
      <c r="VPT34" s="75"/>
      <c r="VPU34" s="75"/>
      <c r="VPV34" s="75"/>
      <c r="VPW34" s="75"/>
      <c r="VPX34" s="75"/>
      <c r="VPY34" s="75"/>
      <c r="VPZ34" s="75"/>
      <c r="VQA34" s="75"/>
      <c r="VQB34" s="75"/>
      <c r="VQC34" s="75"/>
      <c r="VQD34" s="75"/>
      <c r="VQE34" s="75"/>
      <c r="VQF34" s="75"/>
      <c r="VQG34" s="75"/>
      <c r="VQH34" s="75"/>
      <c r="VQI34" s="75"/>
      <c r="VQJ34" s="75"/>
      <c r="VQK34" s="75"/>
      <c r="VQL34" s="75"/>
      <c r="VQM34" s="75"/>
      <c r="VQN34" s="75"/>
      <c r="VQO34" s="75"/>
      <c r="VQP34" s="75"/>
      <c r="VQQ34" s="75"/>
      <c r="VQR34" s="75"/>
      <c r="VQS34" s="75"/>
      <c r="VQT34" s="75"/>
      <c r="VQU34" s="75"/>
      <c r="VQV34" s="75"/>
      <c r="VQW34" s="75"/>
      <c r="VQX34" s="75"/>
      <c r="VQY34" s="75"/>
      <c r="VQZ34" s="75"/>
      <c r="VRA34" s="75"/>
      <c r="VRB34" s="75"/>
      <c r="VRC34" s="75"/>
      <c r="VRD34" s="75"/>
      <c r="VRE34" s="75"/>
      <c r="VRF34" s="75"/>
      <c r="VRG34" s="75"/>
      <c r="VRH34" s="75"/>
      <c r="VRI34" s="75"/>
      <c r="VRJ34" s="75"/>
      <c r="VRK34" s="75"/>
      <c r="VRL34" s="75"/>
      <c r="VRM34" s="75"/>
      <c r="VRN34" s="75"/>
      <c r="VRO34" s="75"/>
      <c r="VRP34" s="75"/>
      <c r="VRQ34" s="75"/>
      <c r="VRR34" s="75"/>
      <c r="VRS34" s="75"/>
      <c r="VRT34" s="75"/>
      <c r="VRU34" s="75"/>
      <c r="VRV34" s="75"/>
      <c r="VRW34" s="75"/>
      <c r="VRX34" s="75"/>
      <c r="VRY34" s="75"/>
      <c r="VRZ34" s="75"/>
      <c r="VSA34" s="75"/>
      <c r="VSB34" s="75"/>
      <c r="VSC34" s="75"/>
      <c r="VSD34" s="75"/>
      <c r="VSE34" s="75"/>
      <c r="VSF34" s="75"/>
      <c r="VSG34" s="75"/>
      <c r="VSH34" s="75"/>
      <c r="VSI34" s="75"/>
      <c r="VSJ34" s="75"/>
      <c r="VSK34" s="75"/>
      <c r="VSL34" s="75"/>
      <c r="VSM34" s="75"/>
      <c r="VSN34" s="75"/>
      <c r="VSO34" s="75"/>
      <c r="VSP34" s="75"/>
      <c r="VSQ34" s="75"/>
      <c r="VSR34" s="75"/>
      <c r="VSS34" s="75"/>
      <c r="VST34" s="75"/>
      <c r="VSU34" s="75"/>
      <c r="VSV34" s="75"/>
      <c r="VSW34" s="75"/>
      <c r="VSX34" s="75"/>
      <c r="VSY34" s="75"/>
      <c r="VSZ34" s="75"/>
      <c r="VTA34" s="75"/>
      <c r="VTB34" s="75"/>
      <c r="VTC34" s="75"/>
      <c r="VTD34" s="75"/>
      <c r="VTE34" s="75"/>
      <c r="VTF34" s="75"/>
      <c r="VTG34" s="75"/>
      <c r="VTH34" s="75"/>
      <c r="VTI34" s="75"/>
      <c r="VTJ34" s="75"/>
      <c r="VTK34" s="75"/>
      <c r="VTL34" s="75"/>
      <c r="VTM34" s="75"/>
      <c r="VTN34" s="75"/>
      <c r="VTO34" s="75"/>
      <c r="VTP34" s="75"/>
      <c r="VTQ34" s="75"/>
      <c r="VTR34" s="75"/>
      <c r="VTS34" s="75"/>
      <c r="VTT34" s="75"/>
      <c r="VTU34" s="75"/>
      <c r="VTV34" s="75"/>
      <c r="VTW34" s="75"/>
      <c r="VTX34" s="75"/>
      <c r="VTY34" s="75"/>
      <c r="VTZ34" s="75"/>
      <c r="VUA34" s="75"/>
      <c r="VUB34" s="75"/>
      <c r="VUC34" s="75"/>
      <c r="VUD34" s="75"/>
      <c r="VUE34" s="75"/>
      <c r="VUF34" s="75"/>
      <c r="VUG34" s="75"/>
      <c r="VUH34" s="75"/>
      <c r="VUI34" s="75"/>
      <c r="VUJ34" s="75"/>
      <c r="VUK34" s="75"/>
      <c r="VUL34" s="75"/>
      <c r="VUM34" s="75"/>
      <c r="VUN34" s="75"/>
      <c r="VUO34" s="75"/>
      <c r="VUP34" s="75"/>
      <c r="VUQ34" s="75"/>
      <c r="VUR34" s="75"/>
      <c r="VUS34" s="75"/>
      <c r="VUT34" s="75"/>
      <c r="VUU34" s="75"/>
      <c r="VUV34" s="75"/>
      <c r="VUW34" s="75"/>
      <c r="VUX34" s="75"/>
      <c r="VUY34" s="75"/>
      <c r="VUZ34" s="75"/>
      <c r="VVA34" s="75"/>
      <c r="VVB34" s="75"/>
      <c r="VVC34" s="75"/>
      <c r="VVD34" s="75"/>
      <c r="VVE34" s="75"/>
      <c r="VVF34" s="75"/>
      <c r="VVG34" s="75"/>
      <c r="VVH34" s="75"/>
      <c r="VVI34" s="75"/>
      <c r="VVJ34" s="75"/>
      <c r="VVK34" s="75"/>
      <c r="VVL34" s="75"/>
      <c r="VVM34" s="75"/>
      <c r="VVN34" s="75"/>
      <c r="VVO34" s="75"/>
      <c r="VVP34" s="75"/>
      <c r="VVQ34" s="75"/>
      <c r="VVR34" s="75"/>
      <c r="VVS34" s="75"/>
      <c r="VVT34" s="75"/>
      <c r="VVU34" s="75"/>
      <c r="VVV34" s="75"/>
      <c r="VVW34" s="75"/>
      <c r="VVX34" s="75"/>
      <c r="VVY34" s="75"/>
      <c r="VVZ34" s="75"/>
      <c r="VWA34" s="75"/>
      <c r="VWB34" s="75"/>
      <c r="VWC34" s="75"/>
      <c r="VWD34" s="75"/>
      <c r="VWE34" s="75"/>
      <c r="VWF34" s="75"/>
      <c r="VWG34" s="75"/>
      <c r="VWH34" s="75"/>
      <c r="VWI34" s="75"/>
      <c r="VWJ34" s="75"/>
      <c r="VWK34" s="75"/>
      <c r="VWL34" s="75"/>
      <c r="VWM34" s="75"/>
      <c r="VWN34" s="75"/>
      <c r="VWO34" s="75"/>
      <c r="VWP34" s="75"/>
      <c r="VWQ34" s="75"/>
      <c r="VWR34" s="75"/>
      <c r="VWS34" s="75"/>
      <c r="VWT34" s="75"/>
      <c r="VWU34" s="75"/>
      <c r="VWV34" s="75"/>
      <c r="VWW34" s="75"/>
      <c r="VWX34" s="75"/>
      <c r="VWY34" s="75"/>
      <c r="VWZ34" s="75"/>
      <c r="VXA34" s="75"/>
      <c r="VXB34" s="75"/>
      <c r="VXC34" s="75"/>
      <c r="VXD34" s="75"/>
      <c r="VXE34" s="75"/>
      <c r="VXF34" s="75"/>
      <c r="VXG34" s="75"/>
      <c r="VXH34" s="75"/>
      <c r="VXI34" s="75"/>
      <c r="VXJ34" s="75"/>
      <c r="VXK34" s="75"/>
      <c r="VXL34" s="75"/>
      <c r="VXM34" s="75"/>
      <c r="VXN34" s="75"/>
      <c r="VXO34" s="75"/>
      <c r="VXP34" s="75"/>
      <c r="VXQ34" s="75"/>
      <c r="VXR34" s="75"/>
      <c r="VXS34" s="75"/>
      <c r="VXT34" s="75"/>
      <c r="VXU34" s="75"/>
      <c r="VXV34" s="75"/>
      <c r="VXW34" s="75"/>
      <c r="VXX34" s="75"/>
      <c r="VXY34" s="75"/>
      <c r="VXZ34" s="75"/>
      <c r="VYA34" s="75"/>
      <c r="VYB34" s="75"/>
      <c r="VYC34" s="75"/>
      <c r="VYD34" s="75"/>
      <c r="VYE34" s="75"/>
      <c r="VYF34" s="75"/>
      <c r="VYG34" s="75"/>
      <c r="VYH34" s="75"/>
      <c r="VYI34" s="75"/>
      <c r="VYJ34" s="75"/>
      <c r="VYK34" s="75"/>
      <c r="VYL34" s="75"/>
      <c r="VYM34" s="75"/>
      <c r="VYN34" s="75"/>
      <c r="VYO34" s="75"/>
      <c r="VYP34" s="75"/>
      <c r="VYQ34" s="75"/>
      <c r="VYR34" s="75"/>
      <c r="VYS34" s="75"/>
      <c r="VYT34" s="75"/>
      <c r="VYU34" s="75"/>
      <c r="VYV34" s="75"/>
      <c r="VYW34" s="75"/>
      <c r="VYX34" s="75"/>
      <c r="VYY34" s="75"/>
      <c r="VYZ34" s="75"/>
      <c r="VZA34" s="75"/>
      <c r="VZB34" s="75"/>
      <c r="VZC34" s="75"/>
      <c r="VZD34" s="75"/>
      <c r="VZE34" s="75"/>
      <c r="VZF34" s="75"/>
      <c r="VZG34" s="75"/>
      <c r="VZH34" s="75"/>
      <c r="VZI34" s="75"/>
      <c r="VZJ34" s="75"/>
      <c r="VZK34" s="75"/>
      <c r="VZL34" s="75"/>
      <c r="VZM34" s="75"/>
      <c r="VZN34" s="75"/>
      <c r="VZO34" s="75"/>
      <c r="VZP34" s="75"/>
      <c r="VZQ34" s="75"/>
      <c r="VZR34" s="75"/>
      <c r="VZS34" s="75"/>
      <c r="VZT34" s="75"/>
      <c r="VZU34" s="75"/>
      <c r="VZV34" s="75"/>
      <c r="VZW34" s="75"/>
      <c r="VZX34" s="75"/>
      <c r="VZY34" s="75"/>
      <c r="VZZ34" s="75"/>
      <c r="WAA34" s="75"/>
      <c r="WAB34" s="75"/>
      <c r="WAC34" s="75"/>
      <c r="WAD34" s="75"/>
      <c r="WAE34" s="75"/>
      <c r="WAF34" s="75"/>
      <c r="WAG34" s="75"/>
      <c r="WAH34" s="75"/>
      <c r="WAI34" s="75"/>
      <c r="WAJ34" s="75"/>
      <c r="WAK34" s="75"/>
      <c r="WAL34" s="75"/>
      <c r="WAM34" s="75"/>
      <c r="WAN34" s="75"/>
      <c r="WAO34" s="75"/>
      <c r="WAP34" s="75"/>
      <c r="WAQ34" s="75"/>
      <c r="WAR34" s="75"/>
      <c r="WAS34" s="75"/>
      <c r="WAT34" s="75"/>
      <c r="WAU34" s="75"/>
      <c r="WAV34" s="75"/>
      <c r="WAW34" s="75"/>
      <c r="WAX34" s="75"/>
      <c r="WAY34" s="75"/>
      <c r="WAZ34" s="75"/>
      <c r="WBA34" s="75"/>
      <c r="WBB34" s="75"/>
      <c r="WBC34" s="75"/>
      <c r="WBD34" s="75"/>
      <c r="WBE34" s="75"/>
      <c r="WBF34" s="75"/>
      <c r="WBG34" s="75"/>
      <c r="WBH34" s="75"/>
      <c r="WBI34" s="75"/>
      <c r="WBJ34" s="75"/>
      <c r="WBK34" s="75"/>
      <c r="WBL34" s="75"/>
      <c r="WBM34" s="75"/>
      <c r="WBN34" s="75"/>
      <c r="WBO34" s="75"/>
      <c r="WBP34" s="75"/>
      <c r="WBQ34" s="75"/>
      <c r="WBR34" s="75"/>
      <c r="WBS34" s="75"/>
      <c r="WBT34" s="75"/>
      <c r="WBU34" s="75"/>
      <c r="WBV34" s="75"/>
      <c r="WBW34" s="75"/>
      <c r="WBX34" s="75"/>
      <c r="WBY34" s="75"/>
      <c r="WBZ34" s="75"/>
      <c r="WCA34" s="75"/>
      <c r="WCB34" s="75"/>
      <c r="WCC34" s="75"/>
      <c r="WCD34" s="75"/>
      <c r="WCE34" s="75"/>
      <c r="WCF34" s="75"/>
      <c r="WCG34" s="75"/>
      <c r="WCH34" s="75"/>
      <c r="WCI34" s="75"/>
      <c r="WCJ34" s="75"/>
      <c r="WCK34" s="75"/>
      <c r="WCL34" s="75"/>
      <c r="WCM34" s="75"/>
      <c r="WCN34" s="75"/>
      <c r="WCO34" s="75"/>
      <c r="WCP34" s="75"/>
      <c r="WCQ34" s="75"/>
      <c r="WCR34" s="75"/>
      <c r="WCS34" s="75"/>
      <c r="WCT34" s="75"/>
      <c r="WCU34" s="75"/>
      <c r="WCV34" s="75"/>
      <c r="WCW34" s="75"/>
      <c r="WCX34" s="75"/>
      <c r="WCY34" s="75"/>
      <c r="WCZ34" s="75"/>
      <c r="WDA34" s="75"/>
      <c r="WDB34" s="75"/>
      <c r="WDC34" s="75"/>
      <c r="WDD34" s="75"/>
      <c r="WDE34" s="75"/>
      <c r="WDF34" s="75"/>
      <c r="WDG34" s="75"/>
      <c r="WDH34" s="75"/>
      <c r="WDI34" s="75"/>
      <c r="WDJ34" s="75"/>
      <c r="WDK34" s="75"/>
      <c r="WDL34" s="75"/>
      <c r="WDM34" s="75"/>
      <c r="WDN34" s="75"/>
      <c r="WDO34" s="75"/>
      <c r="WDP34" s="75"/>
      <c r="WDQ34" s="75"/>
      <c r="WDR34" s="75"/>
      <c r="WDS34" s="75"/>
      <c r="WDT34" s="75"/>
      <c r="WDU34" s="75"/>
      <c r="WDV34" s="75"/>
      <c r="WDW34" s="75"/>
      <c r="WDX34" s="75"/>
      <c r="WDY34" s="75"/>
      <c r="WDZ34" s="75"/>
      <c r="WEA34" s="75"/>
      <c r="WEB34" s="75"/>
      <c r="WEC34" s="75"/>
      <c r="WED34" s="75"/>
      <c r="WEE34" s="75"/>
      <c r="WEF34" s="75"/>
      <c r="WEG34" s="75"/>
      <c r="WEH34" s="75"/>
      <c r="WEI34" s="75"/>
      <c r="WEJ34" s="75"/>
      <c r="WEK34" s="75"/>
      <c r="WEL34" s="75"/>
      <c r="WEM34" s="75"/>
      <c r="WEN34" s="75"/>
      <c r="WEO34" s="75"/>
      <c r="WEP34" s="75"/>
      <c r="WEQ34" s="75"/>
      <c r="WER34" s="75"/>
      <c r="WES34" s="75"/>
      <c r="WET34" s="75"/>
      <c r="WEU34" s="75"/>
      <c r="WEV34" s="75"/>
      <c r="WEW34" s="75"/>
      <c r="WEX34" s="75"/>
      <c r="WEY34" s="75"/>
      <c r="WEZ34" s="75"/>
      <c r="WFA34" s="75"/>
      <c r="WFB34" s="75"/>
      <c r="WFC34" s="75"/>
      <c r="WFD34" s="75"/>
      <c r="WFE34" s="75"/>
      <c r="WFF34" s="75"/>
      <c r="WFG34" s="75"/>
      <c r="WFH34" s="75"/>
      <c r="WFI34" s="75"/>
      <c r="WFJ34" s="75"/>
      <c r="WFK34" s="75"/>
      <c r="WFL34" s="75"/>
      <c r="WFM34" s="75"/>
      <c r="WFN34" s="75"/>
      <c r="WFO34" s="75"/>
      <c r="WFP34" s="75"/>
      <c r="WFQ34" s="75"/>
      <c r="WFR34" s="75"/>
      <c r="WFS34" s="75"/>
      <c r="WFT34" s="75"/>
      <c r="WFU34" s="75"/>
      <c r="WFV34" s="75"/>
      <c r="WFW34" s="75"/>
      <c r="WFX34" s="75"/>
      <c r="WFY34" s="75"/>
      <c r="WFZ34" s="75"/>
      <c r="WGA34" s="75"/>
      <c r="WGB34" s="75"/>
      <c r="WGC34" s="75"/>
      <c r="WGD34" s="75"/>
      <c r="WGE34" s="75"/>
      <c r="WGF34" s="75"/>
      <c r="WGG34" s="75"/>
      <c r="WGH34" s="75"/>
      <c r="WGI34" s="75"/>
      <c r="WGJ34" s="75"/>
      <c r="WGK34" s="75"/>
      <c r="WGL34" s="75"/>
      <c r="WGM34" s="75"/>
      <c r="WGN34" s="75"/>
      <c r="WGO34" s="75"/>
      <c r="WGP34" s="75"/>
      <c r="WGQ34" s="75"/>
      <c r="WGR34" s="75"/>
      <c r="WGS34" s="75"/>
      <c r="WGT34" s="75"/>
      <c r="WGU34" s="75"/>
      <c r="WGV34" s="75"/>
      <c r="WGW34" s="75"/>
      <c r="WGX34" s="75"/>
      <c r="WGY34" s="75"/>
      <c r="WGZ34" s="75"/>
      <c r="WHA34" s="75"/>
      <c r="WHB34" s="75"/>
      <c r="WHC34" s="75"/>
      <c r="WHD34" s="75"/>
      <c r="WHE34" s="75"/>
      <c r="WHF34" s="75"/>
      <c r="WHG34" s="75"/>
      <c r="WHH34" s="75"/>
      <c r="WHI34" s="75"/>
      <c r="WHJ34" s="75"/>
      <c r="WHK34" s="75"/>
      <c r="WHL34" s="75"/>
      <c r="WHM34" s="75"/>
      <c r="WHN34" s="75"/>
      <c r="WHO34" s="75"/>
      <c r="WHP34" s="75"/>
      <c r="WHQ34" s="75"/>
      <c r="WHR34" s="75"/>
      <c r="WHS34" s="75"/>
      <c r="WHT34" s="75"/>
      <c r="WHU34" s="75"/>
      <c r="WHV34" s="75"/>
      <c r="WHW34" s="75"/>
      <c r="WHX34" s="75"/>
      <c r="WHY34" s="75"/>
      <c r="WHZ34" s="75"/>
      <c r="WIA34" s="75"/>
      <c r="WIB34" s="75"/>
      <c r="WIC34" s="75"/>
      <c r="WID34" s="75"/>
      <c r="WIE34" s="75"/>
      <c r="WIF34" s="75"/>
      <c r="WIG34" s="75"/>
      <c r="WIH34" s="75"/>
      <c r="WII34" s="75"/>
      <c r="WIJ34" s="75"/>
      <c r="WIK34" s="75"/>
      <c r="WIL34" s="75"/>
      <c r="WIM34" s="75"/>
      <c r="WIN34" s="75"/>
      <c r="WIO34" s="75"/>
      <c r="WIP34" s="75"/>
      <c r="WIQ34" s="75"/>
      <c r="WIR34" s="75"/>
      <c r="WIS34" s="75"/>
      <c r="WIT34" s="75"/>
      <c r="WIU34" s="75"/>
      <c r="WIV34" s="75"/>
      <c r="WIW34" s="75"/>
      <c r="WIX34" s="75"/>
      <c r="WIY34" s="75"/>
      <c r="WIZ34" s="75"/>
      <c r="WJA34" s="75"/>
      <c r="WJB34" s="75"/>
      <c r="WJC34" s="75"/>
      <c r="WJD34" s="75"/>
      <c r="WJE34" s="75"/>
      <c r="WJF34" s="75"/>
      <c r="WJG34" s="75"/>
      <c r="WJH34" s="75"/>
      <c r="WJI34" s="75"/>
      <c r="WJJ34" s="75"/>
      <c r="WJK34" s="75"/>
      <c r="WJL34" s="75"/>
      <c r="WJM34" s="75"/>
      <c r="WJN34" s="75"/>
      <c r="WJO34" s="75"/>
      <c r="WJP34" s="75"/>
      <c r="WJQ34" s="75"/>
      <c r="WJR34" s="75"/>
      <c r="WJS34" s="75"/>
      <c r="WJT34" s="75"/>
      <c r="WJU34" s="75"/>
      <c r="WJV34" s="75"/>
      <c r="WJW34" s="75"/>
      <c r="WJX34" s="75"/>
      <c r="WJY34" s="75"/>
      <c r="WJZ34" s="75"/>
      <c r="WKA34" s="75"/>
      <c r="WKB34" s="75"/>
      <c r="WKC34" s="75"/>
      <c r="WKD34" s="75"/>
      <c r="WKE34" s="75"/>
      <c r="WKF34" s="75"/>
      <c r="WKG34" s="75"/>
      <c r="WKH34" s="75"/>
      <c r="WKI34" s="75"/>
      <c r="WKJ34" s="75"/>
      <c r="WKK34" s="75"/>
      <c r="WKL34" s="75"/>
      <c r="WKM34" s="75"/>
      <c r="WKN34" s="75"/>
      <c r="WKO34" s="75"/>
      <c r="WKP34" s="75"/>
      <c r="WKQ34" s="75"/>
      <c r="WKR34" s="75"/>
      <c r="WKS34" s="75"/>
      <c r="WKT34" s="75"/>
      <c r="WKU34" s="75"/>
      <c r="WKV34" s="75"/>
      <c r="WKW34" s="75"/>
      <c r="WKX34" s="75"/>
      <c r="WKY34" s="75"/>
      <c r="WKZ34" s="75"/>
      <c r="WLA34" s="75"/>
      <c r="WLB34" s="75"/>
      <c r="WLC34" s="75"/>
      <c r="WLD34" s="75"/>
      <c r="WLE34" s="75"/>
      <c r="WLF34" s="75"/>
      <c r="WLG34" s="75"/>
      <c r="WLH34" s="75"/>
      <c r="WLI34" s="75"/>
      <c r="WLJ34" s="75"/>
      <c r="WLK34" s="75"/>
      <c r="WLL34" s="75"/>
      <c r="WLM34" s="75"/>
      <c r="WLN34" s="75"/>
      <c r="WLO34" s="75"/>
      <c r="WLP34" s="75"/>
      <c r="WLQ34" s="75"/>
      <c r="WLR34" s="75"/>
      <c r="WLS34" s="75"/>
      <c r="WLT34" s="75"/>
      <c r="WLU34" s="75"/>
      <c r="WLV34" s="75"/>
      <c r="WLW34" s="75"/>
      <c r="WLX34" s="75"/>
      <c r="WLY34" s="75"/>
      <c r="WLZ34" s="75"/>
      <c r="WMA34" s="75"/>
      <c r="WMB34" s="75"/>
      <c r="WMC34" s="75"/>
      <c r="WMD34" s="75"/>
      <c r="WME34" s="75"/>
      <c r="WMF34" s="75"/>
      <c r="WMG34" s="75"/>
      <c r="WMH34" s="75"/>
      <c r="WMI34" s="75"/>
      <c r="WMJ34" s="75"/>
      <c r="WMK34" s="75"/>
      <c r="WML34" s="75"/>
      <c r="WMM34" s="75"/>
      <c r="WMN34" s="75"/>
      <c r="WMO34" s="75"/>
      <c r="WMP34" s="75"/>
      <c r="WMQ34" s="75"/>
      <c r="WMR34" s="75"/>
      <c r="WMS34" s="75"/>
      <c r="WMT34" s="75"/>
      <c r="WMU34" s="75"/>
      <c r="WMV34" s="75"/>
      <c r="WMW34" s="75"/>
      <c r="WMX34" s="75"/>
      <c r="WMY34" s="75"/>
      <c r="WMZ34" s="75"/>
      <c r="WNA34" s="75"/>
      <c r="WNB34" s="75"/>
      <c r="WNC34" s="75"/>
      <c r="WND34" s="75"/>
      <c r="WNE34" s="75"/>
      <c r="WNF34" s="75"/>
      <c r="WNG34" s="75"/>
      <c r="WNH34" s="75"/>
      <c r="WNI34" s="75"/>
      <c r="WNJ34" s="75"/>
      <c r="WNK34" s="75"/>
      <c r="WNL34" s="75"/>
      <c r="WNM34" s="75"/>
      <c r="WNN34" s="75"/>
      <c r="WNO34" s="75"/>
      <c r="WNP34" s="75"/>
      <c r="WNQ34" s="75"/>
      <c r="WNR34" s="75"/>
      <c r="WNS34" s="75"/>
      <c r="WNT34" s="75"/>
      <c r="WNU34" s="75"/>
      <c r="WNV34" s="75"/>
      <c r="WNW34" s="75"/>
      <c r="WNX34" s="75"/>
      <c r="WNY34" s="75"/>
      <c r="WNZ34" s="75"/>
      <c r="WOA34" s="75"/>
      <c r="WOB34" s="75"/>
      <c r="WOC34" s="75"/>
      <c r="WOD34" s="75"/>
      <c r="WOE34" s="75"/>
      <c r="WOF34" s="75"/>
      <c r="WOG34" s="75"/>
      <c r="WOH34" s="75"/>
      <c r="WOI34" s="75"/>
      <c r="WOJ34" s="75"/>
      <c r="WOK34" s="75"/>
      <c r="WOL34" s="75"/>
      <c r="WOM34" s="75"/>
      <c r="WON34" s="75"/>
      <c r="WOO34" s="75"/>
      <c r="WOP34" s="75"/>
      <c r="WOQ34" s="75"/>
      <c r="WOR34" s="75"/>
      <c r="WOS34" s="75"/>
      <c r="WOT34" s="75"/>
      <c r="WOU34" s="75"/>
      <c r="WOV34" s="75"/>
      <c r="WOW34" s="75"/>
      <c r="WOX34" s="75"/>
      <c r="WOY34" s="75"/>
      <c r="WOZ34" s="75"/>
      <c r="WPA34" s="75"/>
      <c r="WPB34" s="75"/>
      <c r="WPC34" s="75"/>
      <c r="WPD34" s="75"/>
      <c r="WPE34" s="75"/>
      <c r="WPF34" s="75"/>
      <c r="WPG34" s="75"/>
      <c r="WPH34" s="75"/>
      <c r="WPI34" s="75"/>
      <c r="WPJ34" s="75"/>
      <c r="WPK34" s="75"/>
      <c r="WPL34" s="75"/>
      <c r="WPM34" s="75"/>
      <c r="WPN34" s="75"/>
      <c r="WPO34" s="75"/>
      <c r="WPP34" s="75"/>
      <c r="WPQ34" s="75"/>
      <c r="WPR34" s="75"/>
      <c r="WPS34" s="75"/>
      <c r="WPT34" s="75"/>
      <c r="WPU34" s="75"/>
      <c r="WPV34" s="75"/>
      <c r="WPW34" s="75"/>
      <c r="WPX34" s="75"/>
      <c r="WPY34" s="75"/>
      <c r="WPZ34" s="75"/>
      <c r="WQA34" s="75"/>
      <c r="WQB34" s="75"/>
      <c r="WQC34" s="75"/>
      <c r="WQD34" s="75"/>
      <c r="WQE34" s="75"/>
      <c r="WQF34" s="75"/>
      <c r="WQG34" s="75"/>
      <c r="WQH34" s="75"/>
      <c r="WQI34" s="75"/>
      <c r="WQJ34" s="75"/>
      <c r="WQK34" s="75"/>
      <c r="WQL34" s="75"/>
      <c r="WQM34" s="75"/>
      <c r="WQN34" s="75"/>
      <c r="WQO34" s="75"/>
      <c r="WQP34" s="75"/>
      <c r="WQQ34" s="75"/>
      <c r="WQR34" s="75"/>
      <c r="WQS34" s="75"/>
      <c r="WQT34" s="75"/>
      <c r="WQU34" s="75"/>
      <c r="WQV34" s="75"/>
      <c r="WQW34" s="75"/>
      <c r="WQX34" s="75"/>
      <c r="WQY34" s="75"/>
      <c r="WQZ34" s="75"/>
      <c r="WRA34" s="75"/>
      <c r="WRB34" s="75"/>
      <c r="WRC34" s="75"/>
      <c r="WRD34" s="75"/>
      <c r="WRE34" s="75"/>
      <c r="WRF34" s="75"/>
      <c r="WRG34" s="75"/>
      <c r="WRH34" s="75"/>
      <c r="WRI34" s="75"/>
      <c r="WRJ34" s="75"/>
      <c r="WRK34" s="75"/>
      <c r="WRL34" s="75"/>
      <c r="WRM34" s="75"/>
      <c r="WRN34" s="75"/>
      <c r="WRO34" s="75"/>
      <c r="WRP34" s="75"/>
      <c r="WRQ34" s="75"/>
      <c r="WRR34" s="75"/>
      <c r="WRS34" s="75"/>
      <c r="WRT34" s="75"/>
      <c r="WRU34" s="75"/>
      <c r="WRV34" s="75"/>
      <c r="WRW34" s="75"/>
      <c r="WRX34" s="75"/>
      <c r="WRY34" s="75"/>
      <c r="WRZ34" s="75"/>
      <c r="WSA34" s="75"/>
      <c r="WSB34" s="75"/>
      <c r="WSC34" s="75"/>
      <c r="WSD34" s="75"/>
      <c r="WSE34" s="75"/>
      <c r="WSF34" s="75"/>
      <c r="WSG34" s="75"/>
      <c r="WSH34" s="75"/>
      <c r="WSI34" s="75"/>
      <c r="WSJ34" s="75"/>
      <c r="WSK34" s="75"/>
      <c r="WSL34" s="75"/>
      <c r="WSM34" s="75"/>
      <c r="WSN34" s="75"/>
      <c r="WSO34" s="75"/>
      <c r="WSP34" s="75"/>
      <c r="WSQ34" s="75"/>
      <c r="WSR34" s="75"/>
      <c r="WSS34" s="75"/>
      <c r="WST34" s="75"/>
      <c r="WSU34" s="75"/>
      <c r="WSV34" s="75"/>
      <c r="WSW34" s="75"/>
      <c r="WSX34" s="75"/>
      <c r="WSY34" s="75"/>
      <c r="WSZ34" s="75"/>
      <c r="WTA34" s="75"/>
      <c r="WTB34" s="75"/>
      <c r="WTC34" s="75"/>
      <c r="WTD34" s="75"/>
      <c r="WTE34" s="75"/>
      <c r="WTF34" s="75"/>
      <c r="WTG34" s="75"/>
      <c r="WTH34" s="75"/>
      <c r="WTI34" s="75"/>
      <c r="WTJ34" s="75"/>
      <c r="WTK34" s="75"/>
      <c r="WTL34" s="75"/>
      <c r="WTM34" s="75"/>
      <c r="WTN34" s="75"/>
      <c r="WTO34" s="75"/>
      <c r="WTP34" s="75"/>
      <c r="WTQ34" s="75"/>
      <c r="WTR34" s="75"/>
      <c r="WTS34" s="75"/>
      <c r="WTT34" s="75"/>
      <c r="WTU34" s="75"/>
      <c r="WTV34" s="75"/>
      <c r="WTW34" s="75"/>
      <c r="WTX34" s="75"/>
      <c r="WTY34" s="75"/>
      <c r="WTZ34" s="75"/>
      <c r="WUA34" s="75"/>
      <c r="WUB34" s="75"/>
      <c r="WUC34" s="75"/>
      <c r="WUD34" s="75"/>
      <c r="WUE34" s="75"/>
      <c r="WUF34" s="75"/>
      <c r="WUG34" s="75"/>
      <c r="WUH34" s="75"/>
      <c r="WUI34" s="75"/>
      <c r="WUJ34" s="75"/>
      <c r="WUK34" s="75"/>
      <c r="WUL34" s="75"/>
      <c r="WUM34" s="75"/>
      <c r="WUN34" s="75"/>
      <c r="WUO34" s="75"/>
      <c r="WUP34" s="75"/>
      <c r="WUQ34" s="75"/>
      <c r="WUR34" s="75"/>
      <c r="WUS34" s="75"/>
      <c r="WUT34" s="75"/>
      <c r="WUU34" s="75"/>
      <c r="WUV34" s="75"/>
      <c r="WUW34" s="75"/>
      <c r="WUX34" s="75"/>
      <c r="WUY34" s="75"/>
      <c r="WUZ34" s="75"/>
      <c r="WVA34" s="75"/>
      <c r="WVB34" s="75"/>
      <c r="WVC34" s="75"/>
      <c r="WVD34" s="75"/>
      <c r="WVE34" s="75"/>
      <c r="WVF34" s="75"/>
      <c r="WVG34" s="75"/>
      <c r="WVH34" s="75"/>
      <c r="WVI34" s="75"/>
      <c r="WVJ34" s="75"/>
      <c r="WVK34" s="75"/>
      <c r="WVL34" s="75"/>
      <c r="WVM34" s="75"/>
      <c r="WVN34" s="75"/>
      <c r="WVO34" s="75"/>
      <c r="WVP34" s="75"/>
      <c r="WVQ34" s="75"/>
      <c r="WVR34" s="75"/>
      <c r="WVS34" s="75"/>
      <c r="WVT34" s="75"/>
      <c r="WVU34" s="75"/>
      <c r="WVV34" s="75"/>
      <c r="WVW34" s="75"/>
      <c r="WVX34" s="75"/>
      <c r="WVY34" s="75"/>
      <c r="WVZ34" s="75"/>
      <c r="WWA34" s="75"/>
      <c r="WWB34" s="75"/>
      <c r="WWC34" s="75"/>
      <c r="WWD34" s="75"/>
      <c r="WWE34" s="75"/>
      <c r="WWF34" s="75"/>
      <c r="WWG34" s="75"/>
      <c r="WWH34" s="75"/>
      <c r="WWI34" s="75"/>
      <c r="WWJ34" s="75"/>
      <c r="WWK34" s="75"/>
      <c r="WWL34" s="75"/>
      <c r="WWM34" s="75"/>
      <c r="WWN34" s="75"/>
      <c r="WWO34" s="75"/>
      <c r="WWP34" s="75"/>
      <c r="WWQ34" s="75"/>
      <c r="WWR34" s="75"/>
      <c r="WWS34" s="75"/>
      <c r="WWT34" s="75"/>
      <c r="WWU34" s="75"/>
      <c r="WWV34" s="75"/>
      <c r="WWW34" s="75"/>
      <c r="WWX34" s="75"/>
      <c r="WWY34" s="75"/>
      <c r="WWZ34" s="75"/>
      <c r="WXA34" s="75"/>
      <c r="WXB34" s="75"/>
      <c r="WXC34" s="75"/>
      <c r="WXD34" s="75"/>
      <c r="WXE34" s="75"/>
      <c r="WXF34" s="75"/>
      <c r="WXG34" s="75"/>
      <c r="WXH34" s="75"/>
      <c r="WXI34" s="75"/>
      <c r="WXJ34" s="75"/>
      <c r="WXK34" s="75"/>
      <c r="WXL34" s="75"/>
      <c r="WXM34" s="75"/>
      <c r="WXN34" s="75"/>
      <c r="WXO34" s="75"/>
      <c r="WXP34" s="75"/>
      <c r="WXQ34" s="75"/>
      <c r="WXR34" s="75"/>
      <c r="WXS34" s="75"/>
      <c r="WXT34" s="75"/>
      <c r="WXU34" s="75"/>
      <c r="WXV34" s="75"/>
      <c r="WXW34" s="75"/>
      <c r="WXX34" s="75"/>
      <c r="WXY34" s="75"/>
      <c r="WXZ34" s="75"/>
      <c r="WYA34" s="75"/>
      <c r="WYB34" s="75"/>
      <c r="WYC34" s="75"/>
      <c r="WYD34" s="75"/>
      <c r="WYE34" s="75"/>
      <c r="WYF34" s="75"/>
      <c r="WYG34" s="75"/>
      <c r="WYH34" s="75"/>
      <c r="WYI34" s="75"/>
      <c r="WYJ34" s="75"/>
      <c r="WYK34" s="75"/>
      <c r="WYL34" s="75"/>
      <c r="WYM34" s="75"/>
      <c r="WYN34" s="75"/>
      <c r="WYO34" s="75"/>
      <c r="WYP34" s="75"/>
      <c r="WYQ34" s="75"/>
      <c r="WYR34" s="75"/>
      <c r="WYS34" s="75"/>
      <c r="WYT34" s="75"/>
      <c r="WYU34" s="75"/>
      <c r="WYV34" s="75"/>
      <c r="WYW34" s="75"/>
      <c r="WYX34" s="75"/>
      <c r="WYY34" s="75"/>
      <c r="WYZ34" s="75"/>
      <c r="WZA34" s="75"/>
      <c r="WZB34" s="75"/>
      <c r="WZC34" s="75"/>
      <c r="WZD34" s="75"/>
      <c r="WZE34" s="75"/>
      <c r="WZF34" s="75"/>
      <c r="WZG34" s="75"/>
      <c r="WZH34" s="75"/>
      <c r="WZI34" s="75"/>
      <c r="WZJ34" s="75"/>
      <c r="WZK34" s="75"/>
      <c r="WZL34" s="75"/>
      <c r="WZM34" s="75"/>
      <c r="WZN34" s="75"/>
      <c r="WZO34" s="75"/>
      <c r="WZP34" s="75"/>
      <c r="WZQ34" s="75"/>
      <c r="WZR34" s="75"/>
      <c r="WZS34" s="75"/>
      <c r="WZT34" s="75"/>
      <c r="WZU34" s="75"/>
      <c r="WZV34" s="75"/>
      <c r="WZW34" s="75"/>
      <c r="WZX34" s="75"/>
      <c r="WZY34" s="75"/>
      <c r="WZZ34" s="75"/>
      <c r="XAA34" s="75"/>
      <c r="XAB34" s="75"/>
      <c r="XAC34" s="75"/>
      <c r="XAD34" s="75"/>
      <c r="XAE34" s="75"/>
      <c r="XAF34" s="75"/>
      <c r="XAG34" s="75"/>
      <c r="XAH34" s="75"/>
      <c r="XAI34" s="75"/>
      <c r="XAJ34" s="75"/>
      <c r="XAK34" s="75"/>
      <c r="XAL34" s="75"/>
      <c r="XAM34" s="75"/>
      <c r="XAN34" s="75"/>
      <c r="XAO34" s="75"/>
      <c r="XAP34" s="75"/>
      <c r="XAQ34" s="75"/>
      <c r="XAR34" s="75"/>
      <c r="XAS34" s="75"/>
      <c r="XAT34" s="75"/>
      <c r="XAU34" s="75"/>
      <c r="XAV34" s="75"/>
      <c r="XAW34" s="75"/>
      <c r="XAX34" s="75"/>
      <c r="XAY34" s="75"/>
      <c r="XAZ34" s="75"/>
      <c r="XBA34" s="75"/>
      <c r="XBB34" s="75"/>
      <c r="XBC34" s="75"/>
      <c r="XBD34" s="75"/>
      <c r="XBE34" s="75"/>
      <c r="XBF34" s="75"/>
      <c r="XBG34" s="75"/>
      <c r="XBH34" s="75"/>
      <c r="XBI34" s="75"/>
      <c r="XBJ34" s="75"/>
      <c r="XBK34" s="75"/>
      <c r="XBL34" s="75"/>
      <c r="XBM34" s="75"/>
      <c r="XBN34" s="75"/>
      <c r="XBO34" s="75"/>
      <c r="XBP34" s="75"/>
      <c r="XBQ34" s="75"/>
      <c r="XBR34" s="75"/>
      <c r="XBS34" s="75"/>
      <c r="XBT34" s="75"/>
      <c r="XBU34" s="75"/>
      <c r="XBV34" s="75"/>
      <c r="XBW34" s="75"/>
      <c r="XBX34" s="75"/>
      <c r="XBY34" s="75"/>
      <c r="XBZ34" s="75"/>
      <c r="XCA34" s="75"/>
      <c r="XCB34" s="75"/>
      <c r="XCC34" s="75"/>
      <c r="XCD34" s="75"/>
      <c r="XCE34" s="75"/>
      <c r="XCF34" s="75"/>
      <c r="XCG34" s="75"/>
      <c r="XCH34" s="75"/>
      <c r="XCI34" s="75"/>
      <c r="XCJ34" s="75"/>
      <c r="XCK34" s="75"/>
      <c r="XCL34" s="75"/>
      <c r="XCM34" s="75"/>
      <c r="XCN34" s="75"/>
      <c r="XCO34" s="75"/>
      <c r="XCP34" s="75"/>
      <c r="XCQ34" s="75"/>
      <c r="XCR34" s="75"/>
      <c r="XCS34" s="75"/>
      <c r="XCT34" s="75"/>
      <c r="XCU34" s="75"/>
      <c r="XCV34" s="75"/>
      <c r="XCW34" s="75"/>
      <c r="XCX34" s="75"/>
      <c r="XCY34" s="75"/>
      <c r="XCZ34" s="75"/>
      <c r="XDA34" s="75"/>
      <c r="XDB34" s="75"/>
      <c r="XDC34" s="75"/>
      <c r="XDD34" s="75"/>
      <c r="XDE34" s="75"/>
      <c r="XDF34" s="75"/>
      <c r="XDG34" s="75"/>
      <c r="XDH34" s="75"/>
      <c r="XDI34" s="75"/>
      <c r="XDJ34" s="75"/>
      <c r="XDK34" s="75"/>
      <c r="XDL34" s="75"/>
      <c r="XDM34" s="75"/>
      <c r="XDN34" s="75"/>
      <c r="XDO34" s="75"/>
      <c r="XDP34" s="75"/>
      <c r="XDQ34" s="75"/>
      <c r="XDR34" s="75"/>
      <c r="XDS34" s="75"/>
      <c r="XDT34" s="75"/>
      <c r="XDU34" s="75"/>
      <c r="XDV34" s="75"/>
      <c r="XDW34" s="75"/>
      <c r="XDX34" s="75"/>
      <c r="XDY34" s="75"/>
      <c r="XDZ34" s="75"/>
      <c r="XEA34" s="75"/>
      <c r="XEB34" s="75"/>
      <c r="XEC34" s="75"/>
      <c r="XED34" s="75"/>
      <c r="XEE34" s="75"/>
      <c r="XEF34" s="75"/>
      <c r="XEG34" s="75"/>
      <c r="XEH34" s="75"/>
      <c r="XEI34" s="75"/>
      <c r="XEJ34" s="75"/>
      <c r="XEK34" s="75"/>
      <c r="XEL34" s="75"/>
      <c r="XEM34" s="75"/>
      <c r="XEN34" s="75"/>
      <c r="XEO34" s="75"/>
      <c r="XEP34" s="75"/>
      <c r="XEQ34" s="75"/>
      <c r="XER34" s="75"/>
      <c r="XES34" s="75"/>
      <c r="XET34" s="75"/>
      <c r="XEU34" s="75"/>
      <c r="XEV34" s="75"/>
      <c r="XEW34" s="75"/>
      <c r="XEX34" s="75"/>
      <c r="XEY34" s="75"/>
      <c r="XEZ34" s="75"/>
      <c r="XFA34" s="75"/>
      <c r="XFB34" s="75"/>
      <c r="XFC34" s="75"/>
      <c r="XFD34" s="75"/>
    </row>
    <row r="35" spans="1:16384">
      <c r="B35" s="1" t="s">
        <v>25</v>
      </c>
      <c r="E35" s="102">
        <f>SUM(F35:AE35)</f>
        <v>6388934246.5753422</v>
      </c>
      <c r="F35" s="7">
        <f t="shared" ref="F35" si="11">SUM(F33:F33)</f>
        <v>0</v>
      </c>
      <c r="G35" s="7">
        <f>+SUM(G33:G34)</f>
        <v>0</v>
      </c>
      <c r="H35" s="7">
        <f t="shared" ref="H35:AE35" si="12">+SUM(H33:H34)</f>
        <v>269000000</v>
      </c>
      <c r="I35" s="7">
        <f t="shared" si="12"/>
        <v>269000000</v>
      </c>
      <c r="J35" s="7">
        <f t="shared" si="12"/>
        <v>269000000</v>
      </c>
      <c r="K35" s="7">
        <f t="shared" si="12"/>
        <v>269000000</v>
      </c>
      <c r="L35" s="7">
        <f t="shared" si="12"/>
        <v>269000000</v>
      </c>
      <c r="M35" s="7">
        <f t="shared" si="12"/>
        <v>269000000</v>
      </c>
      <c r="N35" s="7">
        <f t="shared" si="12"/>
        <v>269000000</v>
      </c>
      <c r="O35" s="7">
        <f t="shared" si="12"/>
        <v>269000000</v>
      </c>
      <c r="P35" s="7">
        <f t="shared" si="12"/>
        <v>269000000</v>
      </c>
      <c r="Q35" s="7">
        <f t="shared" si="12"/>
        <v>269000000</v>
      </c>
      <c r="R35" s="7">
        <f t="shared" si="12"/>
        <v>269000000</v>
      </c>
      <c r="S35" s="7">
        <f t="shared" si="12"/>
        <v>269000000</v>
      </c>
      <c r="T35" s="7">
        <f t="shared" si="12"/>
        <v>269000000</v>
      </c>
      <c r="U35" s="7">
        <f t="shared" si="12"/>
        <v>269000000</v>
      </c>
      <c r="V35" s="7">
        <f t="shared" si="12"/>
        <v>269000000</v>
      </c>
      <c r="W35" s="7">
        <f t="shared" si="12"/>
        <v>269000000</v>
      </c>
      <c r="X35" s="7">
        <f t="shared" si="12"/>
        <v>269000000</v>
      </c>
      <c r="Y35" s="7">
        <f t="shared" si="12"/>
        <v>269000000</v>
      </c>
      <c r="Z35" s="7">
        <f t="shared" si="12"/>
        <v>269000000</v>
      </c>
      <c r="AA35" s="7">
        <f t="shared" si="12"/>
        <v>269000000</v>
      </c>
      <c r="AB35" s="7">
        <f t="shared" si="12"/>
        <v>269000000</v>
      </c>
      <c r="AC35" s="7">
        <f t="shared" si="12"/>
        <v>269000000</v>
      </c>
      <c r="AD35" s="7">
        <f t="shared" si="12"/>
        <v>269000000</v>
      </c>
      <c r="AE35" s="7">
        <f t="shared" si="12"/>
        <v>201934246.57534248</v>
      </c>
    </row>
    <row r="36" spans="1:16384">
      <c r="E36" s="102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</row>
    <row r="37" spans="1:16384">
      <c r="E37" s="510"/>
    </row>
    <row r="38" spans="1:16384">
      <c r="B38" s="453" t="s">
        <v>66</v>
      </c>
      <c r="C38" s="14"/>
      <c r="D38" s="14"/>
      <c r="E38" s="519">
        <f>SUM(F38:AE38)</f>
        <v>12364914116.257364</v>
      </c>
      <c r="F38" s="75">
        <f>+F33*F$28</f>
        <v>0</v>
      </c>
      <c r="G38" s="75">
        <f>+G33*G$28</f>
        <v>0</v>
      </c>
      <c r="H38" s="75">
        <f t="shared" ref="H38:AE38" si="13">+H33*H$20</f>
        <v>290390880</v>
      </c>
      <c r="I38" s="75">
        <f t="shared" si="13"/>
        <v>302006515.19999999</v>
      </c>
      <c r="J38" s="75">
        <f t="shared" si="13"/>
        <v>315596808.384</v>
      </c>
      <c r="K38" s="75">
        <f t="shared" si="13"/>
        <v>329798664.76128</v>
      </c>
      <c r="L38" s="75">
        <f t="shared" si="13"/>
        <v>344639604.67553759</v>
      </c>
      <c r="M38" s="75">
        <f t="shared" si="13"/>
        <v>360148386.8859368</v>
      </c>
      <c r="N38" s="75">
        <f t="shared" si="13"/>
        <v>378155806.23023367</v>
      </c>
      <c r="O38" s="75">
        <f t="shared" si="13"/>
        <v>397063596.54174536</v>
      </c>
      <c r="P38" s="75">
        <f t="shared" si="13"/>
        <v>416916776.36883265</v>
      </c>
      <c r="Q38" s="75">
        <f t="shared" si="13"/>
        <v>437762615.18727434</v>
      </c>
      <c r="R38" s="75">
        <f t="shared" si="13"/>
        <v>459650745.94663805</v>
      </c>
      <c r="S38" s="75">
        <f t="shared" si="13"/>
        <v>482633283.24396998</v>
      </c>
      <c r="T38" s="75">
        <f t="shared" si="13"/>
        <v>506764947.40616852</v>
      </c>
      <c r="U38" s="75">
        <f t="shared" si="13"/>
        <v>532103194.77647698</v>
      </c>
      <c r="V38" s="75">
        <f t="shared" si="13"/>
        <v>558708354.51530087</v>
      </c>
      <c r="W38" s="75">
        <f t="shared" si="13"/>
        <v>586643772.24106598</v>
      </c>
      <c r="X38" s="75">
        <f t="shared" si="13"/>
        <v>615975960.85311925</v>
      </c>
      <c r="Y38" s="75">
        <f t="shared" si="13"/>
        <v>646774758.89577532</v>
      </c>
      <c r="Z38" s="75">
        <f t="shared" si="13"/>
        <v>679113496.84056401</v>
      </c>
      <c r="AA38" s="75">
        <f t="shared" si="13"/>
        <v>713069171.68259227</v>
      </c>
      <c r="AB38" s="75">
        <f t="shared" si="13"/>
        <v>748722630.26672196</v>
      </c>
      <c r="AC38" s="75">
        <f t="shared" si="13"/>
        <v>786158761.78005803</v>
      </c>
      <c r="AD38" s="75">
        <f t="shared" si="13"/>
        <v>825466699.86906087</v>
      </c>
      <c r="AE38" s="75">
        <f t="shared" si="13"/>
        <v>650648683.70501053</v>
      </c>
    </row>
    <row r="39" spans="1:16384">
      <c r="B39" s="342" t="s">
        <v>554</v>
      </c>
      <c r="C39" s="19"/>
      <c r="D39" s="19"/>
      <c r="E39" s="520">
        <f>SUM(F39:AE39)</f>
        <v>0</v>
      </c>
      <c r="F39" s="47">
        <f>+F34</f>
        <v>0</v>
      </c>
      <c r="G39" s="47">
        <f>+G34</f>
        <v>0</v>
      </c>
      <c r="H39" s="47">
        <f t="shared" ref="H39:AE39" si="14">+H34</f>
        <v>0</v>
      </c>
      <c r="I39" s="47">
        <f t="shared" si="14"/>
        <v>0</v>
      </c>
      <c r="J39" s="47">
        <f t="shared" si="14"/>
        <v>0</v>
      </c>
      <c r="K39" s="47">
        <f t="shared" si="14"/>
        <v>0</v>
      </c>
      <c r="L39" s="47">
        <f t="shared" si="14"/>
        <v>0</v>
      </c>
      <c r="M39" s="47">
        <f t="shared" si="14"/>
        <v>0</v>
      </c>
      <c r="N39" s="47">
        <f t="shared" si="14"/>
        <v>0</v>
      </c>
      <c r="O39" s="47">
        <f t="shared" si="14"/>
        <v>0</v>
      </c>
      <c r="P39" s="47">
        <f t="shared" si="14"/>
        <v>0</v>
      </c>
      <c r="Q39" s="47">
        <f t="shared" si="14"/>
        <v>0</v>
      </c>
      <c r="R39" s="47">
        <f t="shared" si="14"/>
        <v>0</v>
      </c>
      <c r="S39" s="47">
        <f t="shared" si="14"/>
        <v>0</v>
      </c>
      <c r="T39" s="47">
        <f t="shared" si="14"/>
        <v>0</v>
      </c>
      <c r="U39" s="47">
        <f t="shared" si="14"/>
        <v>0</v>
      </c>
      <c r="V39" s="47">
        <f t="shared" si="14"/>
        <v>0</v>
      </c>
      <c r="W39" s="47">
        <f t="shared" si="14"/>
        <v>0</v>
      </c>
      <c r="X39" s="47">
        <f t="shared" si="14"/>
        <v>0</v>
      </c>
      <c r="Y39" s="47">
        <f t="shared" si="14"/>
        <v>0</v>
      </c>
      <c r="Z39" s="47">
        <f t="shared" si="14"/>
        <v>0</v>
      </c>
      <c r="AA39" s="47">
        <f t="shared" si="14"/>
        <v>0</v>
      </c>
      <c r="AB39" s="47">
        <f t="shared" si="14"/>
        <v>0</v>
      </c>
      <c r="AC39" s="47">
        <f t="shared" si="14"/>
        <v>0</v>
      </c>
      <c r="AD39" s="47">
        <f t="shared" si="14"/>
        <v>0</v>
      </c>
      <c r="AE39" s="47">
        <f t="shared" si="14"/>
        <v>0</v>
      </c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5"/>
      <c r="OS39" s="75"/>
      <c r="OT39" s="75"/>
      <c r="OU39" s="75"/>
      <c r="OV39" s="75"/>
      <c r="OW39" s="75"/>
      <c r="OX39" s="75"/>
      <c r="OY39" s="75"/>
      <c r="OZ39" s="75"/>
      <c r="PA39" s="75"/>
      <c r="PB39" s="75"/>
      <c r="PC39" s="75"/>
      <c r="PD39" s="75"/>
      <c r="PE39" s="75"/>
      <c r="PF39" s="75"/>
      <c r="PG39" s="75"/>
      <c r="PH39" s="75"/>
      <c r="PI39" s="75"/>
      <c r="PJ39" s="75"/>
      <c r="PK39" s="75"/>
      <c r="PL39" s="75"/>
      <c r="PM39" s="75"/>
      <c r="PN39" s="75"/>
      <c r="PO39" s="75"/>
      <c r="PP39" s="75"/>
      <c r="PQ39" s="75"/>
      <c r="PR39" s="75"/>
      <c r="PS39" s="75"/>
      <c r="PT39" s="75"/>
      <c r="PU39" s="75"/>
      <c r="PV39" s="75"/>
      <c r="PW39" s="75"/>
      <c r="PX39" s="75"/>
      <c r="PY39" s="75"/>
      <c r="PZ39" s="75"/>
      <c r="QA39" s="75"/>
      <c r="QB39" s="75"/>
      <c r="QC39" s="75"/>
      <c r="QD39" s="75"/>
      <c r="QE39" s="75"/>
      <c r="QF39" s="75"/>
      <c r="QG39" s="75"/>
      <c r="QH39" s="75"/>
      <c r="QI39" s="75"/>
      <c r="QJ39" s="75"/>
      <c r="QK39" s="75"/>
      <c r="QL39" s="75"/>
      <c r="QM39" s="75"/>
      <c r="QN39" s="75"/>
      <c r="QO39" s="75"/>
      <c r="QP39" s="75"/>
      <c r="QQ39" s="75"/>
      <c r="QR39" s="75"/>
      <c r="QS39" s="75"/>
      <c r="QT39" s="75"/>
      <c r="QU39" s="75"/>
      <c r="QV39" s="75"/>
      <c r="QW39" s="75"/>
      <c r="QX39" s="75"/>
      <c r="QY39" s="75"/>
      <c r="QZ39" s="75"/>
      <c r="RA39" s="75"/>
      <c r="RB39" s="75"/>
      <c r="RC39" s="75"/>
      <c r="RD39" s="75"/>
      <c r="RE39" s="75"/>
      <c r="RF39" s="75"/>
      <c r="RG39" s="75"/>
      <c r="RH39" s="75"/>
      <c r="RI39" s="75"/>
      <c r="RJ39" s="75"/>
      <c r="RK39" s="75"/>
      <c r="RL39" s="75"/>
      <c r="RM39" s="75"/>
      <c r="RN39" s="75"/>
      <c r="RO39" s="75"/>
      <c r="RP39" s="75"/>
      <c r="RQ39" s="75"/>
      <c r="RR39" s="75"/>
      <c r="RS39" s="75"/>
      <c r="RT39" s="75"/>
      <c r="RU39" s="75"/>
      <c r="RV39" s="75"/>
      <c r="RW39" s="75"/>
      <c r="RX39" s="75"/>
      <c r="RY39" s="75"/>
      <c r="RZ39" s="75"/>
      <c r="SA39" s="75"/>
      <c r="SB39" s="75"/>
      <c r="SC39" s="75"/>
      <c r="SD39" s="75"/>
      <c r="SE39" s="75"/>
      <c r="SF39" s="75"/>
      <c r="SG39" s="75"/>
      <c r="SH39" s="75"/>
      <c r="SI39" s="75"/>
      <c r="SJ39" s="75"/>
      <c r="SK39" s="75"/>
      <c r="SL39" s="75"/>
      <c r="SM39" s="75"/>
      <c r="SN39" s="75"/>
      <c r="SO39" s="75"/>
      <c r="SP39" s="75"/>
      <c r="SQ39" s="75"/>
      <c r="SR39" s="75"/>
      <c r="SS39" s="75"/>
      <c r="ST39" s="75"/>
      <c r="SU39" s="75"/>
      <c r="SV39" s="75"/>
      <c r="SW39" s="75"/>
      <c r="SX39" s="75"/>
      <c r="SY39" s="75"/>
      <c r="SZ39" s="75"/>
      <c r="TA39" s="75"/>
      <c r="TB39" s="75"/>
      <c r="TC39" s="75"/>
      <c r="TD39" s="75"/>
      <c r="TE39" s="75"/>
      <c r="TF39" s="75"/>
      <c r="TG39" s="75"/>
      <c r="TH39" s="75"/>
      <c r="TI39" s="75"/>
      <c r="TJ39" s="75"/>
      <c r="TK39" s="75"/>
      <c r="TL39" s="75"/>
      <c r="TM39" s="75"/>
      <c r="TN39" s="75"/>
      <c r="TO39" s="75"/>
      <c r="TP39" s="75"/>
      <c r="TQ39" s="75"/>
      <c r="TR39" s="75"/>
      <c r="TS39" s="75"/>
      <c r="TT39" s="75"/>
      <c r="TU39" s="75"/>
      <c r="TV39" s="75"/>
      <c r="TW39" s="75"/>
      <c r="TX39" s="75"/>
      <c r="TY39" s="75"/>
      <c r="TZ39" s="75"/>
      <c r="UA39" s="75"/>
      <c r="UB39" s="75"/>
      <c r="UC39" s="75"/>
      <c r="UD39" s="75"/>
      <c r="UE39" s="75"/>
      <c r="UF39" s="75"/>
      <c r="UG39" s="75"/>
      <c r="UH39" s="75"/>
      <c r="UI39" s="75"/>
      <c r="UJ39" s="75"/>
      <c r="UK39" s="75"/>
      <c r="UL39" s="75"/>
      <c r="UM39" s="75"/>
      <c r="UN39" s="75"/>
      <c r="UO39" s="75"/>
      <c r="UP39" s="75"/>
      <c r="UQ39" s="75"/>
      <c r="UR39" s="75"/>
      <c r="US39" s="75"/>
      <c r="UT39" s="75"/>
      <c r="UU39" s="75"/>
      <c r="UV39" s="75"/>
      <c r="UW39" s="75"/>
      <c r="UX39" s="75"/>
      <c r="UY39" s="75"/>
      <c r="UZ39" s="75"/>
      <c r="VA39" s="75"/>
      <c r="VB39" s="75"/>
      <c r="VC39" s="75"/>
      <c r="VD39" s="75"/>
      <c r="VE39" s="75"/>
      <c r="VF39" s="75"/>
      <c r="VG39" s="75"/>
      <c r="VH39" s="75"/>
      <c r="VI39" s="75"/>
      <c r="VJ39" s="75"/>
      <c r="VK39" s="75"/>
      <c r="VL39" s="75"/>
      <c r="VM39" s="75"/>
      <c r="VN39" s="75"/>
      <c r="VO39" s="75"/>
      <c r="VP39" s="75"/>
      <c r="VQ39" s="75"/>
      <c r="VR39" s="75"/>
      <c r="VS39" s="75"/>
      <c r="VT39" s="75"/>
      <c r="VU39" s="75"/>
      <c r="VV39" s="75"/>
      <c r="VW39" s="75"/>
      <c r="VX39" s="75"/>
      <c r="VY39" s="75"/>
      <c r="VZ39" s="75"/>
      <c r="WA39" s="75"/>
      <c r="WB39" s="75"/>
      <c r="WC39" s="75"/>
      <c r="WD39" s="75"/>
      <c r="WE39" s="75"/>
      <c r="WF39" s="75"/>
      <c r="WG39" s="75"/>
      <c r="WH39" s="75"/>
      <c r="WI39" s="75"/>
      <c r="WJ39" s="75"/>
      <c r="WK39" s="75"/>
      <c r="WL39" s="75"/>
      <c r="WM39" s="75"/>
      <c r="WN39" s="75"/>
      <c r="WO39" s="75"/>
      <c r="WP39" s="75"/>
      <c r="WQ39" s="75"/>
      <c r="WR39" s="75"/>
      <c r="WS39" s="75"/>
      <c r="WT39" s="75"/>
      <c r="WU39" s="75"/>
      <c r="WV39" s="75"/>
      <c r="WW39" s="75"/>
      <c r="WX39" s="75"/>
      <c r="WY39" s="75"/>
      <c r="WZ39" s="75"/>
      <c r="XA39" s="75"/>
      <c r="XB39" s="75"/>
      <c r="XC39" s="75"/>
      <c r="XD39" s="75"/>
      <c r="XE39" s="75"/>
      <c r="XF39" s="75"/>
      <c r="XG39" s="75"/>
      <c r="XH39" s="75"/>
      <c r="XI39" s="75"/>
      <c r="XJ39" s="75"/>
      <c r="XK39" s="75"/>
      <c r="XL39" s="75"/>
      <c r="XM39" s="75"/>
      <c r="XN39" s="75"/>
      <c r="XO39" s="75"/>
      <c r="XP39" s="75"/>
      <c r="XQ39" s="75"/>
      <c r="XR39" s="75"/>
      <c r="XS39" s="75"/>
      <c r="XT39" s="75"/>
      <c r="XU39" s="75"/>
      <c r="XV39" s="75"/>
      <c r="XW39" s="75"/>
      <c r="XX39" s="75"/>
      <c r="XY39" s="75"/>
      <c r="XZ39" s="75"/>
      <c r="YA39" s="75"/>
      <c r="YB39" s="75"/>
      <c r="YC39" s="75"/>
      <c r="YD39" s="75"/>
      <c r="YE39" s="75"/>
      <c r="YF39" s="75"/>
      <c r="YG39" s="75"/>
      <c r="YH39" s="75"/>
      <c r="YI39" s="75"/>
      <c r="YJ39" s="75"/>
      <c r="YK39" s="75"/>
      <c r="YL39" s="75"/>
      <c r="YM39" s="75"/>
      <c r="YN39" s="75"/>
      <c r="YO39" s="75"/>
      <c r="YP39" s="75"/>
      <c r="YQ39" s="75"/>
      <c r="YR39" s="75"/>
      <c r="YS39" s="75"/>
      <c r="YT39" s="75"/>
      <c r="YU39" s="75"/>
      <c r="YV39" s="75"/>
      <c r="YW39" s="75"/>
      <c r="YX39" s="75"/>
      <c r="YY39" s="75"/>
      <c r="YZ39" s="75"/>
      <c r="ZA39" s="75"/>
      <c r="ZB39" s="75"/>
      <c r="ZC39" s="75"/>
      <c r="ZD39" s="75"/>
      <c r="ZE39" s="75"/>
      <c r="ZF39" s="75"/>
      <c r="ZG39" s="75"/>
      <c r="ZH39" s="75"/>
      <c r="ZI39" s="75"/>
      <c r="ZJ39" s="75"/>
      <c r="ZK39" s="75"/>
      <c r="ZL39" s="75"/>
      <c r="ZM39" s="75"/>
      <c r="ZN39" s="75"/>
      <c r="ZO39" s="75"/>
      <c r="ZP39" s="75"/>
      <c r="ZQ39" s="75"/>
      <c r="ZR39" s="75"/>
      <c r="ZS39" s="75"/>
      <c r="ZT39" s="75"/>
      <c r="ZU39" s="75"/>
      <c r="ZV39" s="75"/>
      <c r="ZW39" s="75"/>
      <c r="ZX39" s="75"/>
      <c r="ZY39" s="75"/>
      <c r="ZZ39" s="75"/>
      <c r="AAA39" s="75"/>
      <c r="AAB39" s="75"/>
      <c r="AAC39" s="75"/>
      <c r="AAD39" s="75"/>
      <c r="AAE39" s="75"/>
      <c r="AAF39" s="75"/>
      <c r="AAG39" s="75"/>
      <c r="AAH39" s="75"/>
      <c r="AAI39" s="75"/>
      <c r="AAJ39" s="75"/>
      <c r="AAK39" s="75"/>
      <c r="AAL39" s="75"/>
      <c r="AAM39" s="75"/>
      <c r="AAN39" s="75"/>
      <c r="AAO39" s="75"/>
      <c r="AAP39" s="75"/>
      <c r="AAQ39" s="75"/>
      <c r="AAR39" s="75"/>
      <c r="AAS39" s="75"/>
      <c r="AAT39" s="75"/>
      <c r="AAU39" s="75"/>
      <c r="AAV39" s="75"/>
      <c r="AAW39" s="75"/>
      <c r="AAX39" s="75"/>
      <c r="AAY39" s="75"/>
      <c r="AAZ39" s="75"/>
      <c r="ABA39" s="75"/>
      <c r="ABB39" s="75"/>
      <c r="ABC39" s="75"/>
      <c r="ABD39" s="75"/>
      <c r="ABE39" s="75"/>
      <c r="ABF39" s="75"/>
      <c r="ABG39" s="75"/>
      <c r="ABH39" s="75"/>
      <c r="ABI39" s="75"/>
      <c r="ABJ39" s="75"/>
      <c r="ABK39" s="75"/>
      <c r="ABL39" s="75"/>
      <c r="ABM39" s="75"/>
      <c r="ABN39" s="75"/>
      <c r="ABO39" s="75"/>
      <c r="ABP39" s="75"/>
      <c r="ABQ39" s="75"/>
      <c r="ABR39" s="75"/>
      <c r="ABS39" s="75"/>
      <c r="ABT39" s="75"/>
      <c r="ABU39" s="75"/>
      <c r="ABV39" s="75"/>
      <c r="ABW39" s="75"/>
      <c r="ABX39" s="75"/>
      <c r="ABY39" s="75"/>
      <c r="ABZ39" s="75"/>
      <c r="ACA39" s="75"/>
      <c r="ACB39" s="75"/>
      <c r="ACC39" s="75"/>
      <c r="ACD39" s="75"/>
      <c r="ACE39" s="75"/>
      <c r="ACF39" s="75"/>
      <c r="ACG39" s="75"/>
      <c r="ACH39" s="75"/>
      <c r="ACI39" s="75"/>
      <c r="ACJ39" s="75"/>
      <c r="ACK39" s="75"/>
      <c r="ACL39" s="75"/>
      <c r="ACM39" s="75"/>
      <c r="ACN39" s="75"/>
      <c r="ACO39" s="75"/>
      <c r="ACP39" s="75"/>
      <c r="ACQ39" s="75"/>
      <c r="ACR39" s="75"/>
      <c r="ACS39" s="75"/>
      <c r="ACT39" s="75"/>
      <c r="ACU39" s="75"/>
      <c r="ACV39" s="75"/>
      <c r="ACW39" s="75"/>
      <c r="ACX39" s="75"/>
      <c r="ACY39" s="75"/>
      <c r="ACZ39" s="75"/>
      <c r="ADA39" s="75"/>
      <c r="ADB39" s="75"/>
      <c r="ADC39" s="75"/>
      <c r="ADD39" s="75"/>
      <c r="ADE39" s="75"/>
      <c r="ADF39" s="75"/>
      <c r="ADG39" s="75"/>
      <c r="ADH39" s="75"/>
      <c r="ADI39" s="75"/>
      <c r="ADJ39" s="75"/>
      <c r="ADK39" s="75"/>
      <c r="ADL39" s="75"/>
      <c r="ADM39" s="75"/>
      <c r="ADN39" s="75"/>
      <c r="ADO39" s="75"/>
      <c r="ADP39" s="75"/>
      <c r="ADQ39" s="75"/>
      <c r="ADR39" s="75"/>
      <c r="ADS39" s="75"/>
      <c r="ADT39" s="75"/>
      <c r="ADU39" s="75"/>
      <c r="ADV39" s="75"/>
      <c r="ADW39" s="75"/>
      <c r="ADX39" s="75"/>
      <c r="ADY39" s="75"/>
      <c r="ADZ39" s="75"/>
      <c r="AEA39" s="75"/>
      <c r="AEB39" s="75"/>
      <c r="AEC39" s="75"/>
      <c r="AED39" s="75"/>
      <c r="AEE39" s="75"/>
      <c r="AEF39" s="75"/>
      <c r="AEG39" s="75"/>
      <c r="AEH39" s="75"/>
      <c r="AEI39" s="75"/>
      <c r="AEJ39" s="75"/>
      <c r="AEK39" s="75"/>
      <c r="AEL39" s="75"/>
      <c r="AEM39" s="75"/>
      <c r="AEN39" s="75"/>
      <c r="AEO39" s="75"/>
      <c r="AEP39" s="75"/>
      <c r="AEQ39" s="75"/>
      <c r="AER39" s="75"/>
      <c r="AES39" s="75"/>
      <c r="AET39" s="75"/>
      <c r="AEU39" s="75"/>
      <c r="AEV39" s="75"/>
      <c r="AEW39" s="75"/>
      <c r="AEX39" s="75"/>
      <c r="AEY39" s="75"/>
      <c r="AEZ39" s="75"/>
      <c r="AFA39" s="75"/>
      <c r="AFB39" s="75"/>
      <c r="AFC39" s="75"/>
      <c r="AFD39" s="75"/>
      <c r="AFE39" s="75"/>
      <c r="AFF39" s="75"/>
      <c r="AFG39" s="75"/>
      <c r="AFH39" s="75"/>
      <c r="AFI39" s="75"/>
      <c r="AFJ39" s="75"/>
      <c r="AFK39" s="75"/>
      <c r="AFL39" s="75"/>
      <c r="AFM39" s="75"/>
      <c r="AFN39" s="75"/>
      <c r="AFO39" s="75"/>
      <c r="AFP39" s="75"/>
      <c r="AFQ39" s="75"/>
      <c r="AFR39" s="75"/>
      <c r="AFS39" s="75"/>
      <c r="AFT39" s="75"/>
      <c r="AFU39" s="75"/>
      <c r="AFV39" s="75"/>
      <c r="AFW39" s="75"/>
      <c r="AFX39" s="75"/>
      <c r="AFY39" s="75"/>
      <c r="AFZ39" s="75"/>
      <c r="AGA39" s="75"/>
      <c r="AGB39" s="75"/>
      <c r="AGC39" s="75"/>
      <c r="AGD39" s="75"/>
      <c r="AGE39" s="75"/>
      <c r="AGF39" s="75"/>
      <c r="AGG39" s="75"/>
      <c r="AGH39" s="75"/>
      <c r="AGI39" s="75"/>
      <c r="AGJ39" s="75"/>
      <c r="AGK39" s="75"/>
      <c r="AGL39" s="75"/>
      <c r="AGM39" s="75"/>
      <c r="AGN39" s="75"/>
      <c r="AGO39" s="75"/>
      <c r="AGP39" s="75"/>
      <c r="AGQ39" s="75"/>
      <c r="AGR39" s="75"/>
      <c r="AGS39" s="75"/>
      <c r="AGT39" s="75"/>
      <c r="AGU39" s="75"/>
      <c r="AGV39" s="75"/>
      <c r="AGW39" s="75"/>
      <c r="AGX39" s="75"/>
      <c r="AGY39" s="75"/>
      <c r="AGZ39" s="75"/>
      <c r="AHA39" s="75"/>
      <c r="AHB39" s="75"/>
      <c r="AHC39" s="75"/>
      <c r="AHD39" s="75"/>
      <c r="AHE39" s="75"/>
      <c r="AHF39" s="75"/>
      <c r="AHG39" s="75"/>
      <c r="AHH39" s="75"/>
      <c r="AHI39" s="75"/>
      <c r="AHJ39" s="75"/>
      <c r="AHK39" s="75"/>
      <c r="AHL39" s="75"/>
      <c r="AHM39" s="75"/>
      <c r="AHN39" s="75"/>
      <c r="AHO39" s="75"/>
      <c r="AHP39" s="75"/>
      <c r="AHQ39" s="75"/>
      <c r="AHR39" s="75"/>
      <c r="AHS39" s="75"/>
      <c r="AHT39" s="75"/>
      <c r="AHU39" s="75"/>
      <c r="AHV39" s="75"/>
      <c r="AHW39" s="75"/>
      <c r="AHX39" s="75"/>
      <c r="AHY39" s="75"/>
      <c r="AHZ39" s="75"/>
      <c r="AIA39" s="75"/>
      <c r="AIB39" s="75"/>
      <c r="AIC39" s="75"/>
      <c r="AID39" s="75"/>
      <c r="AIE39" s="75"/>
      <c r="AIF39" s="75"/>
      <c r="AIG39" s="75"/>
      <c r="AIH39" s="75"/>
      <c r="AII39" s="75"/>
      <c r="AIJ39" s="75"/>
      <c r="AIK39" s="75"/>
      <c r="AIL39" s="75"/>
      <c r="AIM39" s="75"/>
      <c r="AIN39" s="75"/>
      <c r="AIO39" s="75"/>
      <c r="AIP39" s="75"/>
      <c r="AIQ39" s="75"/>
      <c r="AIR39" s="75"/>
      <c r="AIS39" s="75"/>
      <c r="AIT39" s="75"/>
      <c r="AIU39" s="75"/>
      <c r="AIV39" s="75"/>
      <c r="AIW39" s="75"/>
      <c r="AIX39" s="75"/>
      <c r="AIY39" s="75"/>
      <c r="AIZ39" s="75"/>
      <c r="AJA39" s="75"/>
      <c r="AJB39" s="75"/>
      <c r="AJC39" s="75"/>
      <c r="AJD39" s="75"/>
      <c r="AJE39" s="75"/>
      <c r="AJF39" s="75"/>
      <c r="AJG39" s="75"/>
      <c r="AJH39" s="75"/>
      <c r="AJI39" s="75"/>
      <c r="AJJ39" s="75"/>
      <c r="AJK39" s="75"/>
      <c r="AJL39" s="75"/>
      <c r="AJM39" s="75"/>
      <c r="AJN39" s="75"/>
      <c r="AJO39" s="75"/>
      <c r="AJP39" s="75"/>
      <c r="AJQ39" s="75"/>
      <c r="AJR39" s="75"/>
      <c r="AJS39" s="75"/>
      <c r="AJT39" s="75"/>
      <c r="AJU39" s="75"/>
      <c r="AJV39" s="75"/>
      <c r="AJW39" s="75"/>
      <c r="AJX39" s="75"/>
      <c r="AJY39" s="75"/>
      <c r="AJZ39" s="75"/>
      <c r="AKA39" s="75"/>
      <c r="AKB39" s="75"/>
      <c r="AKC39" s="75"/>
      <c r="AKD39" s="75"/>
      <c r="AKE39" s="75"/>
      <c r="AKF39" s="75"/>
      <c r="AKG39" s="75"/>
      <c r="AKH39" s="75"/>
      <c r="AKI39" s="75"/>
      <c r="AKJ39" s="75"/>
      <c r="AKK39" s="75"/>
      <c r="AKL39" s="75"/>
      <c r="AKM39" s="75"/>
      <c r="AKN39" s="75"/>
      <c r="AKO39" s="75"/>
      <c r="AKP39" s="75"/>
      <c r="AKQ39" s="75"/>
      <c r="AKR39" s="75"/>
      <c r="AKS39" s="75"/>
      <c r="AKT39" s="75"/>
      <c r="AKU39" s="75"/>
      <c r="AKV39" s="75"/>
      <c r="AKW39" s="75"/>
      <c r="AKX39" s="75"/>
      <c r="AKY39" s="75"/>
      <c r="AKZ39" s="75"/>
      <c r="ALA39" s="75"/>
      <c r="ALB39" s="75"/>
      <c r="ALC39" s="75"/>
      <c r="ALD39" s="75"/>
      <c r="ALE39" s="75"/>
      <c r="ALF39" s="75"/>
      <c r="ALG39" s="75"/>
      <c r="ALH39" s="75"/>
      <c r="ALI39" s="75"/>
      <c r="ALJ39" s="75"/>
      <c r="ALK39" s="75"/>
      <c r="ALL39" s="75"/>
      <c r="ALM39" s="75"/>
      <c r="ALN39" s="75"/>
      <c r="ALO39" s="75"/>
      <c r="ALP39" s="75"/>
      <c r="ALQ39" s="75"/>
      <c r="ALR39" s="75"/>
      <c r="ALS39" s="75"/>
      <c r="ALT39" s="75"/>
      <c r="ALU39" s="75"/>
      <c r="ALV39" s="75"/>
      <c r="ALW39" s="75"/>
      <c r="ALX39" s="75"/>
      <c r="ALY39" s="75"/>
      <c r="ALZ39" s="75"/>
      <c r="AMA39" s="75"/>
      <c r="AMB39" s="75"/>
      <c r="AMC39" s="75"/>
      <c r="AMD39" s="75"/>
      <c r="AME39" s="75"/>
      <c r="AMF39" s="75"/>
      <c r="AMG39" s="75"/>
      <c r="AMH39" s="75"/>
      <c r="AMI39" s="75"/>
      <c r="AMJ39" s="75"/>
      <c r="AMK39" s="75"/>
      <c r="AML39" s="75"/>
      <c r="AMM39" s="75"/>
      <c r="AMN39" s="75"/>
      <c r="AMO39" s="75"/>
      <c r="AMP39" s="75"/>
      <c r="AMQ39" s="75"/>
      <c r="AMR39" s="75"/>
      <c r="AMS39" s="75"/>
      <c r="AMT39" s="75"/>
      <c r="AMU39" s="75"/>
      <c r="AMV39" s="75"/>
      <c r="AMW39" s="75"/>
      <c r="AMX39" s="75"/>
      <c r="AMY39" s="75"/>
      <c r="AMZ39" s="75"/>
      <c r="ANA39" s="75"/>
      <c r="ANB39" s="75"/>
      <c r="ANC39" s="75"/>
      <c r="AND39" s="75"/>
      <c r="ANE39" s="75"/>
      <c r="ANF39" s="75"/>
      <c r="ANG39" s="75"/>
      <c r="ANH39" s="75"/>
      <c r="ANI39" s="75"/>
      <c r="ANJ39" s="75"/>
      <c r="ANK39" s="75"/>
      <c r="ANL39" s="75"/>
      <c r="ANM39" s="75"/>
      <c r="ANN39" s="75"/>
      <c r="ANO39" s="75"/>
      <c r="ANP39" s="75"/>
      <c r="ANQ39" s="75"/>
      <c r="ANR39" s="75"/>
      <c r="ANS39" s="75"/>
      <c r="ANT39" s="75"/>
      <c r="ANU39" s="75"/>
      <c r="ANV39" s="75"/>
      <c r="ANW39" s="75"/>
      <c r="ANX39" s="75"/>
      <c r="ANY39" s="75"/>
      <c r="ANZ39" s="75"/>
      <c r="AOA39" s="75"/>
      <c r="AOB39" s="75"/>
      <c r="AOC39" s="75"/>
      <c r="AOD39" s="75"/>
      <c r="AOE39" s="75"/>
      <c r="AOF39" s="75"/>
      <c r="AOG39" s="75"/>
      <c r="AOH39" s="75"/>
      <c r="AOI39" s="75"/>
      <c r="AOJ39" s="75"/>
      <c r="AOK39" s="75"/>
      <c r="AOL39" s="75"/>
      <c r="AOM39" s="75"/>
      <c r="AON39" s="75"/>
      <c r="AOO39" s="75"/>
      <c r="AOP39" s="75"/>
      <c r="AOQ39" s="75"/>
      <c r="AOR39" s="75"/>
      <c r="AOS39" s="75"/>
      <c r="AOT39" s="75"/>
      <c r="AOU39" s="75"/>
      <c r="AOV39" s="75"/>
      <c r="AOW39" s="75"/>
      <c r="AOX39" s="75"/>
      <c r="AOY39" s="75"/>
      <c r="AOZ39" s="75"/>
      <c r="APA39" s="75"/>
      <c r="APB39" s="75"/>
      <c r="APC39" s="75"/>
      <c r="APD39" s="75"/>
      <c r="APE39" s="75"/>
      <c r="APF39" s="75"/>
      <c r="APG39" s="75"/>
      <c r="APH39" s="75"/>
      <c r="API39" s="75"/>
      <c r="APJ39" s="75"/>
      <c r="APK39" s="75"/>
      <c r="APL39" s="75"/>
      <c r="APM39" s="75"/>
      <c r="APN39" s="75"/>
      <c r="APO39" s="75"/>
      <c r="APP39" s="75"/>
      <c r="APQ39" s="75"/>
      <c r="APR39" s="75"/>
      <c r="APS39" s="75"/>
      <c r="APT39" s="75"/>
      <c r="APU39" s="75"/>
      <c r="APV39" s="75"/>
      <c r="APW39" s="75"/>
      <c r="APX39" s="75"/>
      <c r="APY39" s="75"/>
      <c r="APZ39" s="75"/>
      <c r="AQA39" s="75"/>
      <c r="AQB39" s="75"/>
      <c r="AQC39" s="75"/>
      <c r="AQD39" s="75"/>
      <c r="AQE39" s="75"/>
      <c r="AQF39" s="75"/>
      <c r="AQG39" s="75"/>
      <c r="AQH39" s="75"/>
      <c r="AQI39" s="75"/>
      <c r="AQJ39" s="75"/>
      <c r="AQK39" s="75"/>
      <c r="AQL39" s="75"/>
      <c r="AQM39" s="75"/>
      <c r="AQN39" s="75"/>
      <c r="AQO39" s="75"/>
      <c r="AQP39" s="75"/>
      <c r="AQQ39" s="75"/>
      <c r="AQR39" s="75"/>
      <c r="AQS39" s="75"/>
      <c r="AQT39" s="75"/>
      <c r="AQU39" s="75"/>
      <c r="AQV39" s="75"/>
      <c r="AQW39" s="75"/>
      <c r="AQX39" s="75"/>
      <c r="AQY39" s="75"/>
      <c r="AQZ39" s="75"/>
      <c r="ARA39" s="75"/>
      <c r="ARB39" s="75"/>
      <c r="ARC39" s="75"/>
      <c r="ARD39" s="75"/>
      <c r="ARE39" s="75"/>
      <c r="ARF39" s="75"/>
      <c r="ARG39" s="75"/>
      <c r="ARH39" s="75"/>
      <c r="ARI39" s="75"/>
      <c r="ARJ39" s="75"/>
      <c r="ARK39" s="75"/>
      <c r="ARL39" s="75"/>
      <c r="ARM39" s="75"/>
      <c r="ARN39" s="75"/>
      <c r="ARO39" s="75"/>
      <c r="ARP39" s="75"/>
      <c r="ARQ39" s="75"/>
      <c r="ARR39" s="75"/>
      <c r="ARS39" s="75"/>
      <c r="ART39" s="75"/>
      <c r="ARU39" s="75"/>
      <c r="ARV39" s="75"/>
      <c r="ARW39" s="75"/>
      <c r="ARX39" s="75"/>
      <c r="ARY39" s="75"/>
      <c r="ARZ39" s="75"/>
      <c r="ASA39" s="75"/>
      <c r="ASB39" s="75"/>
      <c r="ASC39" s="75"/>
      <c r="ASD39" s="75"/>
      <c r="ASE39" s="75"/>
      <c r="ASF39" s="75"/>
      <c r="ASG39" s="75"/>
      <c r="ASH39" s="75"/>
      <c r="ASI39" s="75"/>
      <c r="ASJ39" s="75"/>
      <c r="ASK39" s="75"/>
      <c r="ASL39" s="75"/>
      <c r="ASM39" s="75"/>
      <c r="ASN39" s="75"/>
      <c r="ASO39" s="75"/>
      <c r="ASP39" s="75"/>
      <c r="ASQ39" s="75"/>
      <c r="ASR39" s="75"/>
      <c r="ASS39" s="75"/>
      <c r="AST39" s="75"/>
      <c r="ASU39" s="75"/>
      <c r="ASV39" s="75"/>
      <c r="ASW39" s="75"/>
      <c r="ASX39" s="75"/>
      <c r="ASY39" s="75"/>
      <c r="ASZ39" s="75"/>
      <c r="ATA39" s="75"/>
      <c r="ATB39" s="75"/>
      <c r="ATC39" s="75"/>
      <c r="ATD39" s="75"/>
      <c r="ATE39" s="75"/>
      <c r="ATF39" s="75"/>
      <c r="ATG39" s="75"/>
      <c r="ATH39" s="75"/>
      <c r="ATI39" s="75"/>
      <c r="ATJ39" s="75"/>
      <c r="ATK39" s="75"/>
      <c r="ATL39" s="75"/>
      <c r="ATM39" s="75"/>
      <c r="ATN39" s="75"/>
      <c r="ATO39" s="75"/>
      <c r="ATP39" s="75"/>
      <c r="ATQ39" s="75"/>
      <c r="ATR39" s="75"/>
      <c r="ATS39" s="75"/>
      <c r="ATT39" s="75"/>
      <c r="ATU39" s="75"/>
      <c r="ATV39" s="75"/>
      <c r="ATW39" s="75"/>
      <c r="ATX39" s="75"/>
      <c r="ATY39" s="75"/>
      <c r="ATZ39" s="75"/>
      <c r="AUA39" s="75"/>
      <c r="AUB39" s="75"/>
      <c r="AUC39" s="75"/>
      <c r="AUD39" s="75"/>
      <c r="AUE39" s="75"/>
      <c r="AUF39" s="75"/>
      <c r="AUG39" s="75"/>
      <c r="AUH39" s="75"/>
      <c r="AUI39" s="75"/>
      <c r="AUJ39" s="75"/>
      <c r="AUK39" s="75"/>
      <c r="AUL39" s="75"/>
      <c r="AUM39" s="75"/>
      <c r="AUN39" s="75"/>
      <c r="AUO39" s="75"/>
      <c r="AUP39" s="75"/>
      <c r="AUQ39" s="75"/>
      <c r="AUR39" s="75"/>
      <c r="AUS39" s="75"/>
      <c r="AUT39" s="75"/>
      <c r="AUU39" s="75"/>
      <c r="AUV39" s="75"/>
      <c r="AUW39" s="75"/>
      <c r="AUX39" s="75"/>
      <c r="AUY39" s="75"/>
      <c r="AUZ39" s="75"/>
      <c r="AVA39" s="75"/>
      <c r="AVB39" s="75"/>
      <c r="AVC39" s="75"/>
      <c r="AVD39" s="75"/>
      <c r="AVE39" s="75"/>
      <c r="AVF39" s="75"/>
      <c r="AVG39" s="75"/>
      <c r="AVH39" s="75"/>
      <c r="AVI39" s="75"/>
      <c r="AVJ39" s="75"/>
      <c r="AVK39" s="75"/>
      <c r="AVL39" s="75"/>
      <c r="AVM39" s="75"/>
      <c r="AVN39" s="75"/>
      <c r="AVO39" s="75"/>
      <c r="AVP39" s="75"/>
      <c r="AVQ39" s="75"/>
      <c r="AVR39" s="75"/>
      <c r="AVS39" s="75"/>
      <c r="AVT39" s="75"/>
      <c r="AVU39" s="75"/>
      <c r="AVV39" s="75"/>
      <c r="AVW39" s="75"/>
      <c r="AVX39" s="75"/>
      <c r="AVY39" s="75"/>
      <c r="AVZ39" s="75"/>
      <c r="AWA39" s="75"/>
      <c r="AWB39" s="75"/>
      <c r="AWC39" s="75"/>
      <c r="AWD39" s="75"/>
      <c r="AWE39" s="75"/>
      <c r="AWF39" s="75"/>
      <c r="AWG39" s="75"/>
      <c r="AWH39" s="75"/>
      <c r="AWI39" s="75"/>
      <c r="AWJ39" s="75"/>
      <c r="AWK39" s="75"/>
      <c r="AWL39" s="75"/>
      <c r="AWM39" s="75"/>
      <c r="AWN39" s="75"/>
      <c r="AWO39" s="75"/>
      <c r="AWP39" s="75"/>
      <c r="AWQ39" s="75"/>
      <c r="AWR39" s="75"/>
      <c r="AWS39" s="75"/>
      <c r="AWT39" s="75"/>
      <c r="AWU39" s="75"/>
      <c r="AWV39" s="75"/>
      <c r="AWW39" s="75"/>
      <c r="AWX39" s="75"/>
      <c r="AWY39" s="75"/>
      <c r="AWZ39" s="75"/>
      <c r="AXA39" s="75"/>
      <c r="AXB39" s="75"/>
      <c r="AXC39" s="75"/>
      <c r="AXD39" s="75"/>
      <c r="AXE39" s="75"/>
      <c r="AXF39" s="75"/>
      <c r="AXG39" s="75"/>
      <c r="AXH39" s="75"/>
      <c r="AXI39" s="75"/>
      <c r="AXJ39" s="75"/>
      <c r="AXK39" s="75"/>
      <c r="AXL39" s="75"/>
      <c r="AXM39" s="75"/>
      <c r="AXN39" s="75"/>
      <c r="AXO39" s="75"/>
      <c r="AXP39" s="75"/>
      <c r="AXQ39" s="75"/>
      <c r="AXR39" s="75"/>
      <c r="AXS39" s="75"/>
      <c r="AXT39" s="75"/>
      <c r="AXU39" s="75"/>
      <c r="AXV39" s="75"/>
      <c r="AXW39" s="75"/>
      <c r="AXX39" s="75"/>
      <c r="AXY39" s="75"/>
      <c r="AXZ39" s="75"/>
      <c r="AYA39" s="75"/>
      <c r="AYB39" s="75"/>
      <c r="AYC39" s="75"/>
      <c r="AYD39" s="75"/>
      <c r="AYE39" s="75"/>
      <c r="AYF39" s="75"/>
      <c r="AYG39" s="75"/>
      <c r="AYH39" s="75"/>
      <c r="AYI39" s="75"/>
      <c r="AYJ39" s="75"/>
      <c r="AYK39" s="75"/>
      <c r="AYL39" s="75"/>
      <c r="AYM39" s="75"/>
      <c r="AYN39" s="75"/>
      <c r="AYO39" s="75"/>
      <c r="AYP39" s="75"/>
      <c r="AYQ39" s="75"/>
      <c r="AYR39" s="75"/>
      <c r="AYS39" s="75"/>
      <c r="AYT39" s="75"/>
      <c r="AYU39" s="75"/>
      <c r="AYV39" s="75"/>
      <c r="AYW39" s="75"/>
      <c r="AYX39" s="75"/>
      <c r="AYY39" s="75"/>
      <c r="AYZ39" s="75"/>
      <c r="AZA39" s="75"/>
      <c r="AZB39" s="75"/>
      <c r="AZC39" s="75"/>
      <c r="AZD39" s="75"/>
      <c r="AZE39" s="75"/>
      <c r="AZF39" s="75"/>
      <c r="AZG39" s="75"/>
      <c r="AZH39" s="75"/>
      <c r="AZI39" s="75"/>
      <c r="AZJ39" s="75"/>
      <c r="AZK39" s="75"/>
      <c r="AZL39" s="75"/>
      <c r="AZM39" s="75"/>
      <c r="AZN39" s="75"/>
      <c r="AZO39" s="75"/>
      <c r="AZP39" s="75"/>
      <c r="AZQ39" s="75"/>
      <c r="AZR39" s="75"/>
      <c r="AZS39" s="75"/>
      <c r="AZT39" s="75"/>
      <c r="AZU39" s="75"/>
      <c r="AZV39" s="75"/>
      <c r="AZW39" s="75"/>
      <c r="AZX39" s="75"/>
      <c r="AZY39" s="75"/>
      <c r="AZZ39" s="75"/>
      <c r="BAA39" s="75"/>
      <c r="BAB39" s="75"/>
      <c r="BAC39" s="75"/>
      <c r="BAD39" s="75"/>
      <c r="BAE39" s="75"/>
      <c r="BAF39" s="75"/>
      <c r="BAG39" s="75"/>
      <c r="BAH39" s="75"/>
      <c r="BAI39" s="75"/>
      <c r="BAJ39" s="75"/>
      <c r="BAK39" s="75"/>
      <c r="BAL39" s="75"/>
      <c r="BAM39" s="75"/>
      <c r="BAN39" s="75"/>
      <c r="BAO39" s="75"/>
      <c r="BAP39" s="75"/>
      <c r="BAQ39" s="75"/>
      <c r="BAR39" s="75"/>
      <c r="BAS39" s="75"/>
      <c r="BAT39" s="75"/>
      <c r="BAU39" s="75"/>
      <c r="BAV39" s="75"/>
      <c r="BAW39" s="75"/>
      <c r="BAX39" s="75"/>
      <c r="BAY39" s="75"/>
      <c r="BAZ39" s="75"/>
      <c r="BBA39" s="75"/>
      <c r="BBB39" s="75"/>
      <c r="BBC39" s="75"/>
      <c r="BBD39" s="75"/>
      <c r="BBE39" s="75"/>
      <c r="BBF39" s="75"/>
      <c r="BBG39" s="75"/>
      <c r="BBH39" s="75"/>
      <c r="BBI39" s="75"/>
      <c r="BBJ39" s="75"/>
      <c r="BBK39" s="75"/>
      <c r="BBL39" s="75"/>
      <c r="BBM39" s="75"/>
      <c r="BBN39" s="75"/>
      <c r="BBO39" s="75"/>
      <c r="BBP39" s="75"/>
      <c r="BBQ39" s="75"/>
      <c r="BBR39" s="75"/>
      <c r="BBS39" s="75"/>
      <c r="BBT39" s="75"/>
      <c r="BBU39" s="75"/>
      <c r="BBV39" s="75"/>
      <c r="BBW39" s="75"/>
      <c r="BBX39" s="75"/>
      <c r="BBY39" s="75"/>
      <c r="BBZ39" s="75"/>
      <c r="BCA39" s="75"/>
      <c r="BCB39" s="75"/>
      <c r="BCC39" s="75"/>
      <c r="BCD39" s="75"/>
      <c r="BCE39" s="75"/>
      <c r="BCF39" s="75"/>
      <c r="BCG39" s="75"/>
      <c r="BCH39" s="75"/>
      <c r="BCI39" s="75"/>
      <c r="BCJ39" s="75"/>
      <c r="BCK39" s="75"/>
      <c r="BCL39" s="75"/>
      <c r="BCM39" s="75"/>
      <c r="BCN39" s="75"/>
      <c r="BCO39" s="75"/>
      <c r="BCP39" s="75"/>
      <c r="BCQ39" s="75"/>
      <c r="BCR39" s="75"/>
      <c r="BCS39" s="75"/>
      <c r="BCT39" s="75"/>
      <c r="BCU39" s="75"/>
      <c r="BCV39" s="75"/>
      <c r="BCW39" s="75"/>
      <c r="BCX39" s="75"/>
      <c r="BCY39" s="75"/>
      <c r="BCZ39" s="75"/>
      <c r="BDA39" s="75"/>
      <c r="BDB39" s="75"/>
      <c r="BDC39" s="75"/>
      <c r="BDD39" s="75"/>
      <c r="BDE39" s="75"/>
      <c r="BDF39" s="75"/>
      <c r="BDG39" s="75"/>
      <c r="BDH39" s="75"/>
      <c r="BDI39" s="75"/>
      <c r="BDJ39" s="75"/>
      <c r="BDK39" s="75"/>
      <c r="BDL39" s="75"/>
      <c r="BDM39" s="75"/>
      <c r="BDN39" s="75"/>
      <c r="BDO39" s="75"/>
      <c r="BDP39" s="75"/>
      <c r="BDQ39" s="75"/>
      <c r="BDR39" s="75"/>
      <c r="BDS39" s="75"/>
      <c r="BDT39" s="75"/>
      <c r="BDU39" s="75"/>
      <c r="BDV39" s="75"/>
      <c r="BDW39" s="75"/>
      <c r="BDX39" s="75"/>
      <c r="BDY39" s="75"/>
      <c r="BDZ39" s="75"/>
      <c r="BEA39" s="75"/>
      <c r="BEB39" s="75"/>
      <c r="BEC39" s="75"/>
      <c r="BED39" s="75"/>
      <c r="BEE39" s="75"/>
      <c r="BEF39" s="75"/>
      <c r="BEG39" s="75"/>
      <c r="BEH39" s="75"/>
      <c r="BEI39" s="75"/>
      <c r="BEJ39" s="75"/>
      <c r="BEK39" s="75"/>
      <c r="BEL39" s="75"/>
      <c r="BEM39" s="75"/>
      <c r="BEN39" s="75"/>
      <c r="BEO39" s="75"/>
      <c r="BEP39" s="75"/>
      <c r="BEQ39" s="75"/>
      <c r="BER39" s="75"/>
      <c r="BES39" s="75"/>
      <c r="BET39" s="75"/>
      <c r="BEU39" s="75"/>
      <c r="BEV39" s="75"/>
      <c r="BEW39" s="75"/>
      <c r="BEX39" s="75"/>
      <c r="BEY39" s="75"/>
      <c r="BEZ39" s="75"/>
      <c r="BFA39" s="75"/>
      <c r="BFB39" s="75"/>
      <c r="BFC39" s="75"/>
      <c r="BFD39" s="75"/>
      <c r="BFE39" s="75"/>
      <c r="BFF39" s="75"/>
      <c r="BFG39" s="75"/>
      <c r="BFH39" s="75"/>
      <c r="BFI39" s="75"/>
      <c r="BFJ39" s="75"/>
      <c r="BFK39" s="75"/>
      <c r="BFL39" s="75"/>
      <c r="BFM39" s="75"/>
      <c r="BFN39" s="75"/>
      <c r="BFO39" s="75"/>
      <c r="BFP39" s="75"/>
      <c r="BFQ39" s="75"/>
      <c r="BFR39" s="75"/>
      <c r="BFS39" s="75"/>
      <c r="BFT39" s="75"/>
      <c r="BFU39" s="75"/>
      <c r="BFV39" s="75"/>
      <c r="BFW39" s="75"/>
      <c r="BFX39" s="75"/>
      <c r="BFY39" s="75"/>
      <c r="BFZ39" s="75"/>
      <c r="BGA39" s="75"/>
      <c r="BGB39" s="75"/>
      <c r="BGC39" s="75"/>
      <c r="BGD39" s="75"/>
      <c r="BGE39" s="75"/>
      <c r="BGF39" s="75"/>
      <c r="BGG39" s="75"/>
      <c r="BGH39" s="75"/>
      <c r="BGI39" s="75"/>
      <c r="BGJ39" s="75"/>
      <c r="BGK39" s="75"/>
      <c r="BGL39" s="75"/>
      <c r="BGM39" s="75"/>
      <c r="BGN39" s="75"/>
      <c r="BGO39" s="75"/>
      <c r="BGP39" s="75"/>
      <c r="BGQ39" s="75"/>
      <c r="BGR39" s="75"/>
      <c r="BGS39" s="75"/>
      <c r="BGT39" s="75"/>
      <c r="BGU39" s="75"/>
      <c r="BGV39" s="75"/>
      <c r="BGW39" s="75"/>
      <c r="BGX39" s="75"/>
      <c r="BGY39" s="75"/>
      <c r="BGZ39" s="75"/>
      <c r="BHA39" s="75"/>
      <c r="BHB39" s="75"/>
      <c r="BHC39" s="75"/>
      <c r="BHD39" s="75"/>
      <c r="BHE39" s="75"/>
      <c r="BHF39" s="75"/>
      <c r="BHG39" s="75"/>
      <c r="BHH39" s="75"/>
      <c r="BHI39" s="75"/>
      <c r="BHJ39" s="75"/>
      <c r="BHK39" s="75"/>
      <c r="BHL39" s="75"/>
      <c r="BHM39" s="75"/>
      <c r="BHN39" s="75"/>
      <c r="BHO39" s="75"/>
      <c r="BHP39" s="75"/>
      <c r="BHQ39" s="75"/>
      <c r="BHR39" s="75"/>
      <c r="BHS39" s="75"/>
      <c r="BHT39" s="75"/>
      <c r="BHU39" s="75"/>
      <c r="BHV39" s="75"/>
      <c r="BHW39" s="75"/>
      <c r="BHX39" s="75"/>
      <c r="BHY39" s="75"/>
      <c r="BHZ39" s="75"/>
      <c r="BIA39" s="75"/>
      <c r="BIB39" s="75"/>
      <c r="BIC39" s="75"/>
      <c r="BID39" s="75"/>
      <c r="BIE39" s="75"/>
      <c r="BIF39" s="75"/>
      <c r="BIG39" s="75"/>
      <c r="BIH39" s="75"/>
      <c r="BII39" s="75"/>
      <c r="BIJ39" s="75"/>
      <c r="BIK39" s="75"/>
      <c r="BIL39" s="75"/>
      <c r="BIM39" s="75"/>
      <c r="BIN39" s="75"/>
      <c r="BIO39" s="75"/>
      <c r="BIP39" s="75"/>
      <c r="BIQ39" s="75"/>
      <c r="BIR39" s="75"/>
      <c r="BIS39" s="75"/>
      <c r="BIT39" s="75"/>
      <c r="BIU39" s="75"/>
      <c r="BIV39" s="75"/>
      <c r="BIW39" s="75"/>
      <c r="BIX39" s="75"/>
      <c r="BIY39" s="75"/>
      <c r="BIZ39" s="75"/>
      <c r="BJA39" s="75"/>
      <c r="BJB39" s="75"/>
      <c r="BJC39" s="75"/>
      <c r="BJD39" s="75"/>
      <c r="BJE39" s="75"/>
      <c r="BJF39" s="75"/>
      <c r="BJG39" s="75"/>
      <c r="BJH39" s="75"/>
      <c r="BJI39" s="75"/>
      <c r="BJJ39" s="75"/>
      <c r="BJK39" s="75"/>
      <c r="BJL39" s="75"/>
      <c r="BJM39" s="75"/>
      <c r="BJN39" s="75"/>
      <c r="BJO39" s="75"/>
      <c r="BJP39" s="75"/>
      <c r="BJQ39" s="75"/>
      <c r="BJR39" s="75"/>
      <c r="BJS39" s="75"/>
      <c r="BJT39" s="75"/>
      <c r="BJU39" s="75"/>
      <c r="BJV39" s="75"/>
      <c r="BJW39" s="75"/>
      <c r="BJX39" s="75"/>
      <c r="BJY39" s="75"/>
      <c r="BJZ39" s="75"/>
      <c r="BKA39" s="75"/>
      <c r="BKB39" s="75"/>
      <c r="BKC39" s="75"/>
      <c r="BKD39" s="75"/>
      <c r="BKE39" s="75"/>
      <c r="BKF39" s="75"/>
      <c r="BKG39" s="75"/>
      <c r="BKH39" s="75"/>
      <c r="BKI39" s="75"/>
      <c r="BKJ39" s="75"/>
      <c r="BKK39" s="75"/>
      <c r="BKL39" s="75"/>
      <c r="BKM39" s="75"/>
      <c r="BKN39" s="75"/>
      <c r="BKO39" s="75"/>
      <c r="BKP39" s="75"/>
      <c r="BKQ39" s="75"/>
      <c r="BKR39" s="75"/>
      <c r="BKS39" s="75"/>
      <c r="BKT39" s="75"/>
      <c r="BKU39" s="75"/>
      <c r="BKV39" s="75"/>
      <c r="BKW39" s="75"/>
      <c r="BKX39" s="75"/>
      <c r="BKY39" s="75"/>
      <c r="BKZ39" s="75"/>
      <c r="BLA39" s="75"/>
      <c r="BLB39" s="75"/>
      <c r="BLC39" s="75"/>
      <c r="BLD39" s="75"/>
      <c r="BLE39" s="75"/>
      <c r="BLF39" s="75"/>
      <c r="BLG39" s="75"/>
      <c r="BLH39" s="75"/>
      <c r="BLI39" s="75"/>
      <c r="BLJ39" s="75"/>
      <c r="BLK39" s="75"/>
      <c r="BLL39" s="75"/>
      <c r="BLM39" s="75"/>
      <c r="BLN39" s="75"/>
      <c r="BLO39" s="75"/>
      <c r="BLP39" s="75"/>
      <c r="BLQ39" s="75"/>
      <c r="BLR39" s="75"/>
      <c r="BLS39" s="75"/>
      <c r="BLT39" s="75"/>
      <c r="BLU39" s="75"/>
      <c r="BLV39" s="75"/>
      <c r="BLW39" s="75"/>
      <c r="BLX39" s="75"/>
      <c r="BLY39" s="75"/>
      <c r="BLZ39" s="75"/>
      <c r="BMA39" s="75"/>
      <c r="BMB39" s="75"/>
      <c r="BMC39" s="75"/>
      <c r="BMD39" s="75"/>
      <c r="BME39" s="75"/>
      <c r="BMF39" s="75"/>
      <c r="BMG39" s="75"/>
      <c r="BMH39" s="75"/>
      <c r="BMI39" s="75"/>
      <c r="BMJ39" s="75"/>
      <c r="BMK39" s="75"/>
      <c r="BML39" s="75"/>
      <c r="BMM39" s="75"/>
      <c r="BMN39" s="75"/>
      <c r="BMO39" s="75"/>
      <c r="BMP39" s="75"/>
      <c r="BMQ39" s="75"/>
      <c r="BMR39" s="75"/>
      <c r="BMS39" s="75"/>
      <c r="BMT39" s="75"/>
      <c r="BMU39" s="75"/>
      <c r="BMV39" s="75"/>
      <c r="BMW39" s="75"/>
      <c r="BMX39" s="75"/>
      <c r="BMY39" s="75"/>
      <c r="BMZ39" s="75"/>
      <c r="BNA39" s="75"/>
      <c r="BNB39" s="75"/>
      <c r="BNC39" s="75"/>
      <c r="BND39" s="75"/>
      <c r="BNE39" s="75"/>
      <c r="BNF39" s="75"/>
      <c r="BNG39" s="75"/>
      <c r="BNH39" s="75"/>
      <c r="BNI39" s="75"/>
      <c r="BNJ39" s="75"/>
      <c r="BNK39" s="75"/>
      <c r="BNL39" s="75"/>
      <c r="BNM39" s="75"/>
      <c r="BNN39" s="75"/>
      <c r="BNO39" s="75"/>
      <c r="BNP39" s="75"/>
      <c r="BNQ39" s="75"/>
      <c r="BNR39" s="75"/>
      <c r="BNS39" s="75"/>
      <c r="BNT39" s="75"/>
      <c r="BNU39" s="75"/>
      <c r="BNV39" s="75"/>
      <c r="BNW39" s="75"/>
      <c r="BNX39" s="75"/>
      <c r="BNY39" s="75"/>
      <c r="BNZ39" s="75"/>
      <c r="BOA39" s="75"/>
      <c r="BOB39" s="75"/>
      <c r="BOC39" s="75"/>
      <c r="BOD39" s="75"/>
      <c r="BOE39" s="75"/>
      <c r="BOF39" s="75"/>
      <c r="BOG39" s="75"/>
      <c r="BOH39" s="75"/>
      <c r="BOI39" s="75"/>
      <c r="BOJ39" s="75"/>
      <c r="BOK39" s="75"/>
      <c r="BOL39" s="75"/>
      <c r="BOM39" s="75"/>
      <c r="BON39" s="75"/>
      <c r="BOO39" s="75"/>
      <c r="BOP39" s="75"/>
      <c r="BOQ39" s="75"/>
      <c r="BOR39" s="75"/>
      <c r="BOS39" s="75"/>
      <c r="BOT39" s="75"/>
      <c r="BOU39" s="75"/>
      <c r="BOV39" s="75"/>
      <c r="BOW39" s="75"/>
      <c r="BOX39" s="75"/>
      <c r="BOY39" s="75"/>
      <c r="BOZ39" s="75"/>
      <c r="BPA39" s="75"/>
      <c r="BPB39" s="75"/>
      <c r="BPC39" s="75"/>
      <c r="BPD39" s="75"/>
      <c r="BPE39" s="75"/>
      <c r="BPF39" s="75"/>
      <c r="BPG39" s="75"/>
      <c r="BPH39" s="75"/>
      <c r="BPI39" s="75"/>
      <c r="BPJ39" s="75"/>
      <c r="BPK39" s="75"/>
      <c r="BPL39" s="75"/>
      <c r="BPM39" s="75"/>
      <c r="BPN39" s="75"/>
      <c r="BPO39" s="75"/>
      <c r="BPP39" s="75"/>
      <c r="BPQ39" s="75"/>
      <c r="BPR39" s="75"/>
      <c r="BPS39" s="75"/>
      <c r="BPT39" s="75"/>
      <c r="BPU39" s="75"/>
      <c r="BPV39" s="75"/>
      <c r="BPW39" s="75"/>
      <c r="BPX39" s="75"/>
      <c r="BPY39" s="75"/>
      <c r="BPZ39" s="75"/>
      <c r="BQA39" s="75"/>
      <c r="BQB39" s="75"/>
      <c r="BQC39" s="75"/>
      <c r="BQD39" s="75"/>
      <c r="BQE39" s="75"/>
      <c r="BQF39" s="75"/>
      <c r="BQG39" s="75"/>
      <c r="BQH39" s="75"/>
      <c r="BQI39" s="75"/>
      <c r="BQJ39" s="75"/>
      <c r="BQK39" s="75"/>
      <c r="BQL39" s="75"/>
      <c r="BQM39" s="75"/>
      <c r="BQN39" s="75"/>
      <c r="BQO39" s="75"/>
      <c r="BQP39" s="75"/>
      <c r="BQQ39" s="75"/>
      <c r="BQR39" s="75"/>
      <c r="BQS39" s="75"/>
      <c r="BQT39" s="75"/>
      <c r="BQU39" s="75"/>
      <c r="BQV39" s="75"/>
      <c r="BQW39" s="75"/>
      <c r="BQX39" s="75"/>
      <c r="BQY39" s="75"/>
      <c r="BQZ39" s="75"/>
      <c r="BRA39" s="75"/>
      <c r="BRB39" s="75"/>
      <c r="BRC39" s="75"/>
      <c r="BRD39" s="75"/>
      <c r="BRE39" s="75"/>
      <c r="BRF39" s="75"/>
      <c r="BRG39" s="75"/>
      <c r="BRH39" s="75"/>
      <c r="BRI39" s="75"/>
      <c r="BRJ39" s="75"/>
      <c r="BRK39" s="75"/>
      <c r="BRL39" s="75"/>
      <c r="BRM39" s="75"/>
      <c r="BRN39" s="75"/>
      <c r="BRO39" s="75"/>
      <c r="BRP39" s="75"/>
      <c r="BRQ39" s="75"/>
      <c r="BRR39" s="75"/>
      <c r="BRS39" s="75"/>
      <c r="BRT39" s="75"/>
      <c r="BRU39" s="75"/>
      <c r="BRV39" s="75"/>
      <c r="BRW39" s="75"/>
      <c r="BRX39" s="75"/>
      <c r="BRY39" s="75"/>
      <c r="BRZ39" s="75"/>
      <c r="BSA39" s="75"/>
      <c r="BSB39" s="75"/>
      <c r="BSC39" s="75"/>
      <c r="BSD39" s="75"/>
      <c r="BSE39" s="75"/>
      <c r="BSF39" s="75"/>
      <c r="BSG39" s="75"/>
      <c r="BSH39" s="75"/>
      <c r="BSI39" s="75"/>
      <c r="BSJ39" s="75"/>
      <c r="BSK39" s="75"/>
      <c r="BSL39" s="75"/>
      <c r="BSM39" s="75"/>
      <c r="BSN39" s="75"/>
      <c r="BSO39" s="75"/>
      <c r="BSP39" s="75"/>
      <c r="BSQ39" s="75"/>
      <c r="BSR39" s="75"/>
      <c r="BSS39" s="75"/>
      <c r="BST39" s="75"/>
      <c r="BSU39" s="75"/>
      <c r="BSV39" s="75"/>
      <c r="BSW39" s="75"/>
      <c r="BSX39" s="75"/>
      <c r="BSY39" s="75"/>
      <c r="BSZ39" s="75"/>
      <c r="BTA39" s="75"/>
      <c r="BTB39" s="75"/>
      <c r="BTC39" s="75"/>
      <c r="BTD39" s="75"/>
      <c r="BTE39" s="75"/>
      <c r="BTF39" s="75"/>
      <c r="BTG39" s="75"/>
      <c r="BTH39" s="75"/>
      <c r="BTI39" s="75"/>
      <c r="BTJ39" s="75"/>
      <c r="BTK39" s="75"/>
      <c r="BTL39" s="75"/>
      <c r="BTM39" s="75"/>
      <c r="BTN39" s="75"/>
      <c r="BTO39" s="75"/>
      <c r="BTP39" s="75"/>
      <c r="BTQ39" s="75"/>
      <c r="BTR39" s="75"/>
      <c r="BTS39" s="75"/>
      <c r="BTT39" s="75"/>
      <c r="BTU39" s="75"/>
      <c r="BTV39" s="75"/>
      <c r="BTW39" s="75"/>
      <c r="BTX39" s="75"/>
      <c r="BTY39" s="75"/>
      <c r="BTZ39" s="75"/>
      <c r="BUA39" s="75"/>
      <c r="BUB39" s="75"/>
      <c r="BUC39" s="75"/>
      <c r="BUD39" s="75"/>
      <c r="BUE39" s="75"/>
      <c r="BUF39" s="75"/>
      <c r="BUG39" s="75"/>
      <c r="BUH39" s="75"/>
      <c r="BUI39" s="75"/>
      <c r="BUJ39" s="75"/>
      <c r="BUK39" s="75"/>
      <c r="BUL39" s="75"/>
      <c r="BUM39" s="75"/>
      <c r="BUN39" s="75"/>
      <c r="BUO39" s="75"/>
      <c r="BUP39" s="75"/>
      <c r="BUQ39" s="75"/>
      <c r="BUR39" s="75"/>
      <c r="BUS39" s="75"/>
      <c r="BUT39" s="75"/>
      <c r="BUU39" s="75"/>
      <c r="BUV39" s="75"/>
      <c r="BUW39" s="75"/>
      <c r="BUX39" s="75"/>
      <c r="BUY39" s="75"/>
      <c r="BUZ39" s="75"/>
      <c r="BVA39" s="75"/>
      <c r="BVB39" s="75"/>
      <c r="BVC39" s="75"/>
      <c r="BVD39" s="75"/>
      <c r="BVE39" s="75"/>
      <c r="BVF39" s="75"/>
      <c r="BVG39" s="75"/>
      <c r="BVH39" s="75"/>
      <c r="BVI39" s="75"/>
      <c r="BVJ39" s="75"/>
      <c r="BVK39" s="75"/>
      <c r="BVL39" s="75"/>
      <c r="BVM39" s="75"/>
      <c r="BVN39" s="75"/>
      <c r="BVO39" s="75"/>
      <c r="BVP39" s="75"/>
      <c r="BVQ39" s="75"/>
      <c r="BVR39" s="75"/>
      <c r="BVS39" s="75"/>
      <c r="BVT39" s="75"/>
      <c r="BVU39" s="75"/>
      <c r="BVV39" s="75"/>
      <c r="BVW39" s="75"/>
      <c r="BVX39" s="75"/>
      <c r="BVY39" s="75"/>
      <c r="BVZ39" s="75"/>
      <c r="BWA39" s="75"/>
      <c r="BWB39" s="75"/>
      <c r="BWC39" s="75"/>
      <c r="BWD39" s="75"/>
      <c r="BWE39" s="75"/>
      <c r="BWF39" s="75"/>
      <c r="BWG39" s="75"/>
      <c r="BWH39" s="75"/>
      <c r="BWI39" s="75"/>
      <c r="BWJ39" s="75"/>
      <c r="BWK39" s="75"/>
      <c r="BWL39" s="75"/>
      <c r="BWM39" s="75"/>
      <c r="BWN39" s="75"/>
      <c r="BWO39" s="75"/>
      <c r="BWP39" s="75"/>
      <c r="BWQ39" s="75"/>
      <c r="BWR39" s="75"/>
      <c r="BWS39" s="75"/>
      <c r="BWT39" s="75"/>
      <c r="BWU39" s="75"/>
      <c r="BWV39" s="75"/>
      <c r="BWW39" s="75"/>
      <c r="BWX39" s="75"/>
      <c r="BWY39" s="75"/>
      <c r="BWZ39" s="75"/>
      <c r="BXA39" s="75"/>
      <c r="BXB39" s="75"/>
      <c r="BXC39" s="75"/>
      <c r="BXD39" s="75"/>
      <c r="BXE39" s="75"/>
      <c r="BXF39" s="75"/>
      <c r="BXG39" s="75"/>
      <c r="BXH39" s="75"/>
      <c r="BXI39" s="75"/>
      <c r="BXJ39" s="75"/>
      <c r="BXK39" s="75"/>
      <c r="BXL39" s="75"/>
      <c r="BXM39" s="75"/>
      <c r="BXN39" s="75"/>
      <c r="BXO39" s="75"/>
      <c r="BXP39" s="75"/>
      <c r="BXQ39" s="75"/>
      <c r="BXR39" s="75"/>
      <c r="BXS39" s="75"/>
      <c r="BXT39" s="75"/>
      <c r="BXU39" s="75"/>
      <c r="BXV39" s="75"/>
      <c r="BXW39" s="75"/>
      <c r="BXX39" s="75"/>
      <c r="BXY39" s="75"/>
      <c r="BXZ39" s="75"/>
      <c r="BYA39" s="75"/>
      <c r="BYB39" s="75"/>
      <c r="BYC39" s="75"/>
      <c r="BYD39" s="75"/>
      <c r="BYE39" s="75"/>
      <c r="BYF39" s="75"/>
      <c r="BYG39" s="75"/>
      <c r="BYH39" s="75"/>
      <c r="BYI39" s="75"/>
      <c r="BYJ39" s="75"/>
      <c r="BYK39" s="75"/>
      <c r="BYL39" s="75"/>
      <c r="BYM39" s="75"/>
      <c r="BYN39" s="75"/>
      <c r="BYO39" s="75"/>
      <c r="BYP39" s="75"/>
      <c r="BYQ39" s="75"/>
      <c r="BYR39" s="75"/>
      <c r="BYS39" s="75"/>
      <c r="BYT39" s="75"/>
      <c r="BYU39" s="75"/>
      <c r="BYV39" s="75"/>
      <c r="BYW39" s="75"/>
      <c r="BYX39" s="75"/>
      <c r="BYY39" s="75"/>
      <c r="BYZ39" s="75"/>
      <c r="BZA39" s="75"/>
      <c r="BZB39" s="75"/>
      <c r="BZC39" s="75"/>
      <c r="BZD39" s="75"/>
      <c r="BZE39" s="75"/>
      <c r="BZF39" s="75"/>
      <c r="BZG39" s="75"/>
      <c r="BZH39" s="75"/>
      <c r="BZI39" s="75"/>
      <c r="BZJ39" s="75"/>
      <c r="BZK39" s="75"/>
      <c r="BZL39" s="75"/>
      <c r="BZM39" s="75"/>
      <c r="BZN39" s="75"/>
      <c r="BZO39" s="75"/>
      <c r="BZP39" s="75"/>
      <c r="BZQ39" s="75"/>
      <c r="BZR39" s="75"/>
      <c r="BZS39" s="75"/>
      <c r="BZT39" s="75"/>
      <c r="BZU39" s="75"/>
      <c r="BZV39" s="75"/>
      <c r="BZW39" s="75"/>
      <c r="BZX39" s="75"/>
      <c r="BZY39" s="75"/>
      <c r="BZZ39" s="75"/>
      <c r="CAA39" s="75"/>
      <c r="CAB39" s="75"/>
      <c r="CAC39" s="75"/>
      <c r="CAD39" s="75"/>
      <c r="CAE39" s="75"/>
      <c r="CAF39" s="75"/>
      <c r="CAG39" s="75"/>
      <c r="CAH39" s="75"/>
      <c r="CAI39" s="75"/>
      <c r="CAJ39" s="75"/>
      <c r="CAK39" s="75"/>
      <c r="CAL39" s="75"/>
      <c r="CAM39" s="75"/>
      <c r="CAN39" s="75"/>
      <c r="CAO39" s="75"/>
      <c r="CAP39" s="75"/>
      <c r="CAQ39" s="75"/>
      <c r="CAR39" s="75"/>
      <c r="CAS39" s="75"/>
      <c r="CAT39" s="75"/>
      <c r="CAU39" s="75"/>
      <c r="CAV39" s="75"/>
      <c r="CAW39" s="75"/>
      <c r="CAX39" s="75"/>
      <c r="CAY39" s="75"/>
      <c r="CAZ39" s="75"/>
      <c r="CBA39" s="75"/>
      <c r="CBB39" s="75"/>
      <c r="CBC39" s="75"/>
      <c r="CBD39" s="75"/>
      <c r="CBE39" s="75"/>
      <c r="CBF39" s="75"/>
      <c r="CBG39" s="75"/>
      <c r="CBH39" s="75"/>
      <c r="CBI39" s="75"/>
      <c r="CBJ39" s="75"/>
      <c r="CBK39" s="75"/>
      <c r="CBL39" s="75"/>
      <c r="CBM39" s="75"/>
      <c r="CBN39" s="75"/>
      <c r="CBO39" s="75"/>
      <c r="CBP39" s="75"/>
      <c r="CBQ39" s="75"/>
      <c r="CBR39" s="75"/>
      <c r="CBS39" s="75"/>
      <c r="CBT39" s="75"/>
      <c r="CBU39" s="75"/>
      <c r="CBV39" s="75"/>
      <c r="CBW39" s="75"/>
      <c r="CBX39" s="75"/>
      <c r="CBY39" s="75"/>
      <c r="CBZ39" s="75"/>
      <c r="CCA39" s="75"/>
      <c r="CCB39" s="75"/>
      <c r="CCC39" s="75"/>
      <c r="CCD39" s="75"/>
      <c r="CCE39" s="75"/>
      <c r="CCF39" s="75"/>
      <c r="CCG39" s="75"/>
      <c r="CCH39" s="75"/>
      <c r="CCI39" s="75"/>
      <c r="CCJ39" s="75"/>
      <c r="CCK39" s="75"/>
      <c r="CCL39" s="75"/>
      <c r="CCM39" s="75"/>
      <c r="CCN39" s="75"/>
      <c r="CCO39" s="75"/>
      <c r="CCP39" s="75"/>
      <c r="CCQ39" s="75"/>
      <c r="CCR39" s="75"/>
      <c r="CCS39" s="75"/>
      <c r="CCT39" s="75"/>
      <c r="CCU39" s="75"/>
      <c r="CCV39" s="75"/>
      <c r="CCW39" s="75"/>
      <c r="CCX39" s="75"/>
      <c r="CCY39" s="75"/>
      <c r="CCZ39" s="75"/>
      <c r="CDA39" s="75"/>
      <c r="CDB39" s="75"/>
      <c r="CDC39" s="75"/>
      <c r="CDD39" s="75"/>
      <c r="CDE39" s="75"/>
      <c r="CDF39" s="75"/>
      <c r="CDG39" s="75"/>
      <c r="CDH39" s="75"/>
      <c r="CDI39" s="75"/>
      <c r="CDJ39" s="75"/>
      <c r="CDK39" s="75"/>
      <c r="CDL39" s="75"/>
      <c r="CDM39" s="75"/>
      <c r="CDN39" s="75"/>
      <c r="CDO39" s="75"/>
      <c r="CDP39" s="75"/>
      <c r="CDQ39" s="75"/>
      <c r="CDR39" s="75"/>
      <c r="CDS39" s="75"/>
      <c r="CDT39" s="75"/>
      <c r="CDU39" s="75"/>
      <c r="CDV39" s="75"/>
      <c r="CDW39" s="75"/>
      <c r="CDX39" s="75"/>
      <c r="CDY39" s="75"/>
      <c r="CDZ39" s="75"/>
      <c r="CEA39" s="75"/>
      <c r="CEB39" s="75"/>
      <c r="CEC39" s="75"/>
      <c r="CED39" s="75"/>
      <c r="CEE39" s="75"/>
      <c r="CEF39" s="75"/>
      <c r="CEG39" s="75"/>
      <c r="CEH39" s="75"/>
      <c r="CEI39" s="75"/>
      <c r="CEJ39" s="75"/>
      <c r="CEK39" s="75"/>
      <c r="CEL39" s="75"/>
      <c r="CEM39" s="75"/>
      <c r="CEN39" s="75"/>
      <c r="CEO39" s="75"/>
      <c r="CEP39" s="75"/>
      <c r="CEQ39" s="75"/>
      <c r="CER39" s="75"/>
      <c r="CES39" s="75"/>
      <c r="CET39" s="75"/>
      <c r="CEU39" s="75"/>
      <c r="CEV39" s="75"/>
      <c r="CEW39" s="75"/>
      <c r="CEX39" s="75"/>
      <c r="CEY39" s="75"/>
      <c r="CEZ39" s="75"/>
      <c r="CFA39" s="75"/>
      <c r="CFB39" s="75"/>
      <c r="CFC39" s="75"/>
      <c r="CFD39" s="75"/>
      <c r="CFE39" s="75"/>
      <c r="CFF39" s="75"/>
      <c r="CFG39" s="75"/>
      <c r="CFH39" s="75"/>
      <c r="CFI39" s="75"/>
      <c r="CFJ39" s="75"/>
      <c r="CFK39" s="75"/>
      <c r="CFL39" s="75"/>
      <c r="CFM39" s="75"/>
      <c r="CFN39" s="75"/>
      <c r="CFO39" s="75"/>
      <c r="CFP39" s="75"/>
      <c r="CFQ39" s="75"/>
      <c r="CFR39" s="75"/>
      <c r="CFS39" s="75"/>
      <c r="CFT39" s="75"/>
      <c r="CFU39" s="75"/>
      <c r="CFV39" s="75"/>
      <c r="CFW39" s="75"/>
      <c r="CFX39" s="75"/>
      <c r="CFY39" s="75"/>
      <c r="CFZ39" s="75"/>
      <c r="CGA39" s="75"/>
      <c r="CGB39" s="75"/>
      <c r="CGC39" s="75"/>
      <c r="CGD39" s="75"/>
      <c r="CGE39" s="75"/>
      <c r="CGF39" s="75"/>
      <c r="CGG39" s="75"/>
      <c r="CGH39" s="75"/>
      <c r="CGI39" s="75"/>
      <c r="CGJ39" s="75"/>
      <c r="CGK39" s="75"/>
      <c r="CGL39" s="75"/>
      <c r="CGM39" s="75"/>
      <c r="CGN39" s="75"/>
      <c r="CGO39" s="75"/>
      <c r="CGP39" s="75"/>
      <c r="CGQ39" s="75"/>
      <c r="CGR39" s="75"/>
      <c r="CGS39" s="75"/>
      <c r="CGT39" s="75"/>
      <c r="CGU39" s="75"/>
      <c r="CGV39" s="75"/>
      <c r="CGW39" s="75"/>
      <c r="CGX39" s="75"/>
      <c r="CGY39" s="75"/>
      <c r="CGZ39" s="75"/>
      <c r="CHA39" s="75"/>
      <c r="CHB39" s="75"/>
      <c r="CHC39" s="75"/>
      <c r="CHD39" s="75"/>
      <c r="CHE39" s="75"/>
      <c r="CHF39" s="75"/>
      <c r="CHG39" s="75"/>
      <c r="CHH39" s="75"/>
      <c r="CHI39" s="75"/>
      <c r="CHJ39" s="75"/>
      <c r="CHK39" s="75"/>
      <c r="CHL39" s="75"/>
      <c r="CHM39" s="75"/>
      <c r="CHN39" s="75"/>
      <c r="CHO39" s="75"/>
      <c r="CHP39" s="75"/>
      <c r="CHQ39" s="75"/>
      <c r="CHR39" s="75"/>
      <c r="CHS39" s="75"/>
      <c r="CHT39" s="75"/>
      <c r="CHU39" s="75"/>
      <c r="CHV39" s="75"/>
      <c r="CHW39" s="75"/>
      <c r="CHX39" s="75"/>
      <c r="CHY39" s="75"/>
      <c r="CHZ39" s="75"/>
      <c r="CIA39" s="75"/>
      <c r="CIB39" s="75"/>
      <c r="CIC39" s="75"/>
      <c r="CID39" s="75"/>
      <c r="CIE39" s="75"/>
      <c r="CIF39" s="75"/>
      <c r="CIG39" s="75"/>
      <c r="CIH39" s="75"/>
      <c r="CII39" s="75"/>
      <c r="CIJ39" s="75"/>
      <c r="CIK39" s="75"/>
      <c r="CIL39" s="75"/>
      <c r="CIM39" s="75"/>
      <c r="CIN39" s="75"/>
      <c r="CIO39" s="75"/>
      <c r="CIP39" s="75"/>
      <c r="CIQ39" s="75"/>
      <c r="CIR39" s="75"/>
      <c r="CIS39" s="75"/>
      <c r="CIT39" s="75"/>
      <c r="CIU39" s="75"/>
      <c r="CIV39" s="75"/>
      <c r="CIW39" s="75"/>
      <c r="CIX39" s="75"/>
      <c r="CIY39" s="75"/>
      <c r="CIZ39" s="75"/>
      <c r="CJA39" s="75"/>
      <c r="CJB39" s="75"/>
      <c r="CJC39" s="75"/>
      <c r="CJD39" s="75"/>
      <c r="CJE39" s="75"/>
      <c r="CJF39" s="75"/>
      <c r="CJG39" s="75"/>
      <c r="CJH39" s="75"/>
      <c r="CJI39" s="75"/>
      <c r="CJJ39" s="75"/>
      <c r="CJK39" s="75"/>
      <c r="CJL39" s="75"/>
      <c r="CJM39" s="75"/>
      <c r="CJN39" s="75"/>
      <c r="CJO39" s="75"/>
      <c r="CJP39" s="75"/>
      <c r="CJQ39" s="75"/>
      <c r="CJR39" s="75"/>
      <c r="CJS39" s="75"/>
      <c r="CJT39" s="75"/>
      <c r="CJU39" s="75"/>
      <c r="CJV39" s="75"/>
      <c r="CJW39" s="75"/>
      <c r="CJX39" s="75"/>
      <c r="CJY39" s="75"/>
      <c r="CJZ39" s="75"/>
      <c r="CKA39" s="75"/>
      <c r="CKB39" s="75"/>
      <c r="CKC39" s="75"/>
      <c r="CKD39" s="75"/>
      <c r="CKE39" s="75"/>
      <c r="CKF39" s="75"/>
      <c r="CKG39" s="75"/>
      <c r="CKH39" s="75"/>
      <c r="CKI39" s="75"/>
      <c r="CKJ39" s="75"/>
      <c r="CKK39" s="75"/>
      <c r="CKL39" s="75"/>
      <c r="CKM39" s="75"/>
      <c r="CKN39" s="75"/>
      <c r="CKO39" s="75"/>
      <c r="CKP39" s="75"/>
      <c r="CKQ39" s="75"/>
      <c r="CKR39" s="75"/>
      <c r="CKS39" s="75"/>
      <c r="CKT39" s="75"/>
      <c r="CKU39" s="75"/>
      <c r="CKV39" s="75"/>
      <c r="CKW39" s="75"/>
      <c r="CKX39" s="75"/>
      <c r="CKY39" s="75"/>
      <c r="CKZ39" s="75"/>
      <c r="CLA39" s="75"/>
      <c r="CLB39" s="75"/>
      <c r="CLC39" s="75"/>
      <c r="CLD39" s="75"/>
      <c r="CLE39" s="75"/>
      <c r="CLF39" s="75"/>
      <c r="CLG39" s="75"/>
      <c r="CLH39" s="75"/>
      <c r="CLI39" s="75"/>
      <c r="CLJ39" s="75"/>
      <c r="CLK39" s="75"/>
      <c r="CLL39" s="75"/>
      <c r="CLM39" s="75"/>
      <c r="CLN39" s="75"/>
      <c r="CLO39" s="75"/>
      <c r="CLP39" s="75"/>
      <c r="CLQ39" s="75"/>
      <c r="CLR39" s="75"/>
      <c r="CLS39" s="75"/>
      <c r="CLT39" s="75"/>
      <c r="CLU39" s="75"/>
      <c r="CLV39" s="75"/>
      <c r="CLW39" s="75"/>
      <c r="CLX39" s="75"/>
      <c r="CLY39" s="75"/>
      <c r="CLZ39" s="75"/>
      <c r="CMA39" s="75"/>
      <c r="CMB39" s="75"/>
      <c r="CMC39" s="75"/>
      <c r="CMD39" s="75"/>
      <c r="CME39" s="75"/>
      <c r="CMF39" s="75"/>
      <c r="CMG39" s="75"/>
      <c r="CMH39" s="75"/>
      <c r="CMI39" s="75"/>
      <c r="CMJ39" s="75"/>
      <c r="CMK39" s="75"/>
      <c r="CML39" s="75"/>
      <c r="CMM39" s="75"/>
      <c r="CMN39" s="75"/>
      <c r="CMO39" s="75"/>
      <c r="CMP39" s="75"/>
      <c r="CMQ39" s="75"/>
      <c r="CMR39" s="75"/>
      <c r="CMS39" s="75"/>
      <c r="CMT39" s="75"/>
      <c r="CMU39" s="75"/>
      <c r="CMV39" s="75"/>
      <c r="CMW39" s="75"/>
      <c r="CMX39" s="75"/>
      <c r="CMY39" s="75"/>
      <c r="CMZ39" s="75"/>
      <c r="CNA39" s="75"/>
      <c r="CNB39" s="75"/>
      <c r="CNC39" s="75"/>
      <c r="CND39" s="75"/>
      <c r="CNE39" s="75"/>
      <c r="CNF39" s="75"/>
      <c r="CNG39" s="75"/>
      <c r="CNH39" s="75"/>
      <c r="CNI39" s="75"/>
      <c r="CNJ39" s="75"/>
      <c r="CNK39" s="75"/>
      <c r="CNL39" s="75"/>
      <c r="CNM39" s="75"/>
      <c r="CNN39" s="75"/>
      <c r="CNO39" s="75"/>
      <c r="CNP39" s="75"/>
      <c r="CNQ39" s="75"/>
      <c r="CNR39" s="75"/>
      <c r="CNS39" s="75"/>
      <c r="CNT39" s="75"/>
      <c r="CNU39" s="75"/>
      <c r="CNV39" s="75"/>
      <c r="CNW39" s="75"/>
      <c r="CNX39" s="75"/>
      <c r="CNY39" s="75"/>
      <c r="CNZ39" s="75"/>
      <c r="COA39" s="75"/>
      <c r="COB39" s="75"/>
      <c r="COC39" s="75"/>
      <c r="COD39" s="75"/>
      <c r="COE39" s="75"/>
      <c r="COF39" s="75"/>
      <c r="COG39" s="75"/>
      <c r="COH39" s="75"/>
      <c r="COI39" s="75"/>
      <c r="COJ39" s="75"/>
      <c r="COK39" s="75"/>
      <c r="COL39" s="75"/>
      <c r="COM39" s="75"/>
      <c r="CON39" s="75"/>
      <c r="COO39" s="75"/>
      <c r="COP39" s="75"/>
      <c r="COQ39" s="75"/>
      <c r="COR39" s="75"/>
      <c r="COS39" s="75"/>
      <c r="COT39" s="75"/>
      <c r="COU39" s="75"/>
      <c r="COV39" s="75"/>
      <c r="COW39" s="75"/>
      <c r="COX39" s="75"/>
      <c r="COY39" s="75"/>
      <c r="COZ39" s="75"/>
      <c r="CPA39" s="75"/>
      <c r="CPB39" s="75"/>
      <c r="CPC39" s="75"/>
      <c r="CPD39" s="75"/>
      <c r="CPE39" s="75"/>
      <c r="CPF39" s="75"/>
      <c r="CPG39" s="75"/>
      <c r="CPH39" s="75"/>
      <c r="CPI39" s="75"/>
      <c r="CPJ39" s="75"/>
      <c r="CPK39" s="75"/>
      <c r="CPL39" s="75"/>
      <c r="CPM39" s="75"/>
      <c r="CPN39" s="75"/>
      <c r="CPO39" s="75"/>
      <c r="CPP39" s="75"/>
      <c r="CPQ39" s="75"/>
      <c r="CPR39" s="75"/>
      <c r="CPS39" s="75"/>
      <c r="CPT39" s="75"/>
      <c r="CPU39" s="75"/>
      <c r="CPV39" s="75"/>
      <c r="CPW39" s="75"/>
      <c r="CPX39" s="75"/>
      <c r="CPY39" s="75"/>
      <c r="CPZ39" s="75"/>
      <c r="CQA39" s="75"/>
      <c r="CQB39" s="75"/>
      <c r="CQC39" s="75"/>
      <c r="CQD39" s="75"/>
      <c r="CQE39" s="75"/>
      <c r="CQF39" s="75"/>
      <c r="CQG39" s="75"/>
      <c r="CQH39" s="75"/>
      <c r="CQI39" s="75"/>
      <c r="CQJ39" s="75"/>
      <c r="CQK39" s="75"/>
      <c r="CQL39" s="75"/>
      <c r="CQM39" s="75"/>
      <c r="CQN39" s="75"/>
      <c r="CQO39" s="75"/>
      <c r="CQP39" s="75"/>
      <c r="CQQ39" s="75"/>
      <c r="CQR39" s="75"/>
      <c r="CQS39" s="75"/>
      <c r="CQT39" s="75"/>
      <c r="CQU39" s="75"/>
      <c r="CQV39" s="75"/>
      <c r="CQW39" s="75"/>
      <c r="CQX39" s="75"/>
      <c r="CQY39" s="75"/>
      <c r="CQZ39" s="75"/>
      <c r="CRA39" s="75"/>
      <c r="CRB39" s="75"/>
      <c r="CRC39" s="75"/>
      <c r="CRD39" s="75"/>
      <c r="CRE39" s="75"/>
      <c r="CRF39" s="75"/>
      <c r="CRG39" s="75"/>
      <c r="CRH39" s="75"/>
      <c r="CRI39" s="75"/>
      <c r="CRJ39" s="75"/>
      <c r="CRK39" s="75"/>
      <c r="CRL39" s="75"/>
      <c r="CRM39" s="75"/>
      <c r="CRN39" s="75"/>
      <c r="CRO39" s="75"/>
      <c r="CRP39" s="75"/>
      <c r="CRQ39" s="75"/>
      <c r="CRR39" s="75"/>
      <c r="CRS39" s="75"/>
      <c r="CRT39" s="75"/>
      <c r="CRU39" s="75"/>
      <c r="CRV39" s="75"/>
      <c r="CRW39" s="75"/>
      <c r="CRX39" s="75"/>
      <c r="CRY39" s="75"/>
      <c r="CRZ39" s="75"/>
      <c r="CSA39" s="75"/>
      <c r="CSB39" s="75"/>
      <c r="CSC39" s="75"/>
      <c r="CSD39" s="75"/>
      <c r="CSE39" s="75"/>
      <c r="CSF39" s="75"/>
      <c r="CSG39" s="75"/>
      <c r="CSH39" s="75"/>
      <c r="CSI39" s="75"/>
      <c r="CSJ39" s="75"/>
      <c r="CSK39" s="75"/>
      <c r="CSL39" s="75"/>
      <c r="CSM39" s="75"/>
      <c r="CSN39" s="75"/>
      <c r="CSO39" s="75"/>
      <c r="CSP39" s="75"/>
      <c r="CSQ39" s="75"/>
      <c r="CSR39" s="75"/>
      <c r="CSS39" s="75"/>
      <c r="CST39" s="75"/>
      <c r="CSU39" s="75"/>
      <c r="CSV39" s="75"/>
      <c r="CSW39" s="75"/>
      <c r="CSX39" s="75"/>
      <c r="CSY39" s="75"/>
      <c r="CSZ39" s="75"/>
      <c r="CTA39" s="75"/>
      <c r="CTB39" s="75"/>
      <c r="CTC39" s="75"/>
      <c r="CTD39" s="75"/>
      <c r="CTE39" s="75"/>
      <c r="CTF39" s="75"/>
      <c r="CTG39" s="75"/>
      <c r="CTH39" s="75"/>
      <c r="CTI39" s="75"/>
      <c r="CTJ39" s="75"/>
      <c r="CTK39" s="75"/>
      <c r="CTL39" s="75"/>
      <c r="CTM39" s="75"/>
      <c r="CTN39" s="75"/>
      <c r="CTO39" s="75"/>
      <c r="CTP39" s="75"/>
      <c r="CTQ39" s="75"/>
      <c r="CTR39" s="75"/>
      <c r="CTS39" s="75"/>
      <c r="CTT39" s="75"/>
      <c r="CTU39" s="75"/>
      <c r="CTV39" s="75"/>
      <c r="CTW39" s="75"/>
      <c r="CTX39" s="75"/>
      <c r="CTY39" s="75"/>
      <c r="CTZ39" s="75"/>
      <c r="CUA39" s="75"/>
      <c r="CUB39" s="75"/>
      <c r="CUC39" s="75"/>
      <c r="CUD39" s="75"/>
      <c r="CUE39" s="75"/>
      <c r="CUF39" s="75"/>
      <c r="CUG39" s="75"/>
      <c r="CUH39" s="75"/>
      <c r="CUI39" s="75"/>
      <c r="CUJ39" s="75"/>
      <c r="CUK39" s="75"/>
      <c r="CUL39" s="75"/>
      <c r="CUM39" s="75"/>
      <c r="CUN39" s="75"/>
      <c r="CUO39" s="75"/>
      <c r="CUP39" s="75"/>
      <c r="CUQ39" s="75"/>
      <c r="CUR39" s="75"/>
      <c r="CUS39" s="75"/>
      <c r="CUT39" s="75"/>
      <c r="CUU39" s="75"/>
      <c r="CUV39" s="75"/>
      <c r="CUW39" s="75"/>
      <c r="CUX39" s="75"/>
      <c r="CUY39" s="75"/>
      <c r="CUZ39" s="75"/>
      <c r="CVA39" s="75"/>
      <c r="CVB39" s="75"/>
      <c r="CVC39" s="75"/>
      <c r="CVD39" s="75"/>
      <c r="CVE39" s="75"/>
      <c r="CVF39" s="75"/>
      <c r="CVG39" s="75"/>
      <c r="CVH39" s="75"/>
      <c r="CVI39" s="75"/>
      <c r="CVJ39" s="75"/>
      <c r="CVK39" s="75"/>
      <c r="CVL39" s="75"/>
      <c r="CVM39" s="75"/>
      <c r="CVN39" s="75"/>
      <c r="CVO39" s="75"/>
      <c r="CVP39" s="75"/>
      <c r="CVQ39" s="75"/>
      <c r="CVR39" s="75"/>
      <c r="CVS39" s="75"/>
      <c r="CVT39" s="75"/>
      <c r="CVU39" s="75"/>
      <c r="CVV39" s="75"/>
      <c r="CVW39" s="75"/>
      <c r="CVX39" s="75"/>
      <c r="CVY39" s="75"/>
      <c r="CVZ39" s="75"/>
      <c r="CWA39" s="75"/>
      <c r="CWB39" s="75"/>
      <c r="CWC39" s="75"/>
      <c r="CWD39" s="75"/>
      <c r="CWE39" s="75"/>
      <c r="CWF39" s="75"/>
      <c r="CWG39" s="75"/>
      <c r="CWH39" s="75"/>
      <c r="CWI39" s="75"/>
      <c r="CWJ39" s="75"/>
      <c r="CWK39" s="75"/>
      <c r="CWL39" s="75"/>
      <c r="CWM39" s="75"/>
      <c r="CWN39" s="75"/>
      <c r="CWO39" s="75"/>
      <c r="CWP39" s="75"/>
      <c r="CWQ39" s="75"/>
      <c r="CWR39" s="75"/>
      <c r="CWS39" s="75"/>
      <c r="CWT39" s="75"/>
      <c r="CWU39" s="75"/>
      <c r="CWV39" s="75"/>
      <c r="CWW39" s="75"/>
      <c r="CWX39" s="75"/>
      <c r="CWY39" s="75"/>
      <c r="CWZ39" s="75"/>
      <c r="CXA39" s="75"/>
      <c r="CXB39" s="75"/>
      <c r="CXC39" s="75"/>
      <c r="CXD39" s="75"/>
      <c r="CXE39" s="75"/>
      <c r="CXF39" s="75"/>
      <c r="CXG39" s="75"/>
      <c r="CXH39" s="75"/>
      <c r="CXI39" s="75"/>
      <c r="CXJ39" s="75"/>
      <c r="CXK39" s="75"/>
      <c r="CXL39" s="75"/>
      <c r="CXM39" s="75"/>
      <c r="CXN39" s="75"/>
      <c r="CXO39" s="75"/>
      <c r="CXP39" s="75"/>
      <c r="CXQ39" s="75"/>
      <c r="CXR39" s="75"/>
      <c r="CXS39" s="75"/>
      <c r="CXT39" s="75"/>
      <c r="CXU39" s="75"/>
      <c r="CXV39" s="75"/>
      <c r="CXW39" s="75"/>
      <c r="CXX39" s="75"/>
      <c r="CXY39" s="75"/>
      <c r="CXZ39" s="75"/>
      <c r="CYA39" s="75"/>
      <c r="CYB39" s="75"/>
      <c r="CYC39" s="75"/>
      <c r="CYD39" s="75"/>
      <c r="CYE39" s="75"/>
      <c r="CYF39" s="75"/>
      <c r="CYG39" s="75"/>
      <c r="CYH39" s="75"/>
      <c r="CYI39" s="75"/>
      <c r="CYJ39" s="75"/>
      <c r="CYK39" s="75"/>
      <c r="CYL39" s="75"/>
      <c r="CYM39" s="75"/>
      <c r="CYN39" s="75"/>
      <c r="CYO39" s="75"/>
      <c r="CYP39" s="75"/>
      <c r="CYQ39" s="75"/>
      <c r="CYR39" s="75"/>
      <c r="CYS39" s="75"/>
      <c r="CYT39" s="75"/>
      <c r="CYU39" s="75"/>
      <c r="CYV39" s="75"/>
      <c r="CYW39" s="75"/>
      <c r="CYX39" s="75"/>
      <c r="CYY39" s="75"/>
      <c r="CYZ39" s="75"/>
      <c r="CZA39" s="75"/>
      <c r="CZB39" s="75"/>
      <c r="CZC39" s="75"/>
      <c r="CZD39" s="75"/>
      <c r="CZE39" s="75"/>
      <c r="CZF39" s="75"/>
      <c r="CZG39" s="75"/>
      <c r="CZH39" s="75"/>
      <c r="CZI39" s="75"/>
      <c r="CZJ39" s="75"/>
      <c r="CZK39" s="75"/>
      <c r="CZL39" s="75"/>
      <c r="CZM39" s="75"/>
      <c r="CZN39" s="75"/>
      <c r="CZO39" s="75"/>
      <c r="CZP39" s="75"/>
      <c r="CZQ39" s="75"/>
      <c r="CZR39" s="75"/>
      <c r="CZS39" s="75"/>
      <c r="CZT39" s="75"/>
      <c r="CZU39" s="75"/>
      <c r="CZV39" s="75"/>
      <c r="CZW39" s="75"/>
      <c r="CZX39" s="75"/>
      <c r="CZY39" s="75"/>
      <c r="CZZ39" s="75"/>
      <c r="DAA39" s="75"/>
      <c r="DAB39" s="75"/>
      <c r="DAC39" s="75"/>
      <c r="DAD39" s="75"/>
      <c r="DAE39" s="75"/>
      <c r="DAF39" s="75"/>
      <c r="DAG39" s="75"/>
      <c r="DAH39" s="75"/>
      <c r="DAI39" s="75"/>
      <c r="DAJ39" s="75"/>
      <c r="DAK39" s="75"/>
      <c r="DAL39" s="75"/>
      <c r="DAM39" s="75"/>
      <c r="DAN39" s="75"/>
      <c r="DAO39" s="75"/>
      <c r="DAP39" s="75"/>
      <c r="DAQ39" s="75"/>
      <c r="DAR39" s="75"/>
      <c r="DAS39" s="75"/>
      <c r="DAT39" s="75"/>
      <c r="DAU39" s="75"/>
      <c r="DAV39" s="75"/>
      <c r="DAW39" s="75"/>
      <c r="DAX39" s="75"/>
      <c r="DAY39" s="75"/>
      <c r="DAZ39" s="75"/>
      <c r="DBA39" s="75"/>
      <c r="DBB39" s="75"/>
      <c r="DBC39" s="75"/>
      <c r="DBD39" s="75"/>
      <c r="DBE39" s="75"/>
      <c r="DBF39" s="75"/>
      <c r="DBG39" s="75"/>
      <c r="DBH39" s="75"/>
      <c r="DBI39" s="75"/>
      <c r="DBJ39" s="75"/>
      <c r="DBK39" s="75"/>
      <c r="DBL39" s="75"/>
      <c r="DBM39" s="75"/>
      <c r="DBN39" s="75"/>
      <c r="DBO39" s="75"/>
      <c r="DBP39" s="75"/>
      <c r="DBQ39" s="75"/>
      <c r="DBR39" s="75"/>
      <c r="DBS39" s="75"/>
      <c r="DBT39" s="75"/>
      <c r="DBU39" s="75"/>
      <c r="DBV39" s="75"/>
      <c r="DBW39" s="75"/>
      <c r="DBX39" s="75"/>
      <c r="DBY39" s="75"/>
      <c r="DBZ39" s="75"/>
      <c r="DCA39" s="75"/>
      <c r="DCB39" s="75"/>
      <c r="DCC39" s="75"/>
      <c r="DCD39" s="75"/>
      <c r="DCE39" s="75"/>
      <c r="DCF39" s="75"/>
      <c r="DCG39" s="75"/>
      <c r="DCH39" s="75"/>
      <c r="DCI39" s="75"/>
      <c r="DCJ39" s="75"/>
      <c r="DCK39" s="75"/>
      <c r="DCL39" s="75"/>
      <c r="DCM39" s="75"/>
      <c r="DCN39" s="75"/>
      <c r="DCO39" s="75"/>
      <c r="DCP39" s="75"/>
      <c r="DCQ39" s="75"/>
      <c r="DCR39" s="75"/>
      <c r="DCS39" s="75"/>
      <c r="DCT39" s="75"/>
      <c r="DCU39" s="75"/>
      <c r="DCV39" s="75"/>
      <c r="DCW39" s="75"/>
      <c r="DCX39" s="75"/>
      <c r="DCY39" s="75"/>
      <c r="DCZ39" s="75"/>
      <c r="DDA39" s="75"/>
      <c r="DDB39" s="75"/>
      <c r="DDC39" s="75"/>
      <c r="DDD39" s="75"/>
      <c r="DDE39" s="75"/>
      <c r="DDF39" s="75"/>
      <c r="DDG39" s="75"/>
      <c r="DDH39" s="75"/>
      <c r="DDI39" s="75"/>
      <c r="DDJ39" s="75"/>
      <c r="DDK39" s="75"/>
      <c r="DDL39" s="75"/>
      <c r="DDM39" s="75"/>
      <c r="DDN39" s="75"/>
      <c r="DDO39" s="75"/>
      <c r="DDP39" s="75"/>
      <c r="DDQ39" s="75"/>
      <c r="DDR39" s="75"/>
      <c r="DDS39" s="75"/>
      <c r="DDT39" s="75"/>
      <c r="DDU39" s="75"/>
      <c r="DDV39" s="75"/>
      <c r="DDW39" s="75"/>
      <c r="DDX39" s="75"/>
      <c r="DDY39" s="75"/>
      <c r="DDZ39" s="75"/>
      <c r="DEA39" s="75"/>
      <c r="DEB39" s="75"/>
      <c r="DEC39" s="75"/>
      <c r="DED39" s="75"/>
      <c r="DEE39" s="75"/>
      <c r="DEF39" s="75"/>
      <c r="DEG39" s="75"/>
      <c r="DEH39" s="75"/>
      <c r="DEI39" s="75"/>
      <c r="DEJ39" s="75"/>
      <c r="DEK39" s="75"/>
      <c r="DEL39" s="75"/>
      <c r="DEM39" s="75"/>
      <c r="DEN39" s="75"/>
      <c r="DEO39" s="75"/>
      <c r="DEP39" s="75"/>
      <c r="DEQ39" s="75"/>
      <c r="DER39" s="75"/>
      <c r="DES39" s="75"/>
      <c r="DET39" s="75"/>
      <c r="DEU39" s="75"/>
      <c r="DEV39" s="75"/>
      <c r="DEW39" s="75"/>
      <c r="DEX39" s="75"/>
      <c r="DEY39" s="75"/>
      <c r="DEZ39" s="75"/>
      <c r="DFA39" s="75"/>
      <c r="DFB39" s="75"/>
      <c r="DFC39" s="75"/>
      <c r="DFD39" s="75"/>
      <c r="DFE39" s="75"/>
      <c r="DFF39" s="75"/>
      <c r="DFG39" s="75"/>
      <c r="DFH39" s="75"/>
      <c r="DFI39" s="75"/>
      <c r="DFJ39" s="75"/>
      <c r="DFK39" s="75"/>
      <c r="DFL39" s="75"/>
      <c r="DFM39" s="75"/>
      <c r="DFN39" s="75"/>
      <c r="DFO39" s="75"/>
      <c r="DFP39" s="75"/>
      <c r="DFQ39" s="75"/>
      <c r="DFR39" s="75"/>
      <c r="DFS39" s="75"/>
      <c r="DFT39" s="75"/>
      <c r="DFU39" s="75"/>
      <c r="DFV39" s="75"/>
      <c r="DFW39" s="75"/>
      <c r="DFX39" s="75"/>
      <c r="DFY39" s="75"/>
      <c r="DFZ39" s="75"/>
      <c r="DGA39" s="75"/>
      <c r="DGB39" s="75"/>
      <c r="DGC39" s="75"/>
      <c r="DGD39" s="75"/>
      <c r="DGE39" s="75"/>
      <c r="DGF39" s="75"/>
      <c r="DGG39" s="75"/>
      <c r="DGH39" s="75"/>
      <c r="DGI39" s="75"/>
      <c r="DGJ39" s="75"/>
      <c r="DGK39" s="75"/>
      <c r="DGL39" s="75"/>
      <c r="DGM39" s="75"/>
      <c r="DGN39" s="75"/>
      <c r="DGO39" s="75"/>
      <c r="DGP39" s="75"/>
      <c r="DGQ39" s="75"/>
      <c r="DGR39" s="75"/>
      <c r="DGS39" s="75"/>
      <c r="DGT39" s="75"/>
      <c r="DGU39" s="75"/>
      <c r="DGV39" s="75"/>
      <c r="DGW39" s="75"/>
      <c r="DGX39" s="75"/>
      <c r="DGY39" s="75"/>
      <c r="DGZ39" s="75"/>
      <c r="DHA39" s="75"/>
      <c r="DHB39" s="75"/>
      <c r="DHC39" s="75"/>
      <c r="DHD39" s="75"/>
      <c r="DHE39" s="75"/>
      <c r="DHF39" s="75"/>
      <c r="DHG39" s="75"/>
      <c r="DHH39" s="75"/>
      <c r="DHI39" s="75"/>
      <c r="DHJ39" s="75"/>
      <c r="DHK39" s="75"/>
      <c r="DHL39" s="75"/>
      <c r="DHM39" s="75"/>
      <c r="DHN39" s="75"/>
      <c r="DHO39" s="75"/>
      <c r="DHP39" s="75"/>
      <c r="DHQ39" s="75"/>
      <c r="DHR39" s="75"/>
      <c r="DHS39" s="75"/>
      <c r="DHT39" s="75"/>
      <c r="DHU39" s="75"/>
      <c r="DHV39" s="75"/>
      <c r="DHW39" s="75"/>
      <c r="DHX39" s="75"/>
      <c r="DHY39" s="75"/>
      <c r="DHZ39" s="75"/>
      <c r="DIA39" s="75"/>
      <c r="DIB39" s="75"/>
      <c r="DIC39" s="75"/>
      <c r="DID39" s="75"/>
      <c r="DIE39" s="75"/>
      <c r="DIF39" s="75"/>
      <c r="DIG39" s="75"/>
      <c r="DIH39" s="75"/>
      <c r="DII39" s="75"/>
      <c r="DIJ39" s="75"/>
      <c r="DIK39" s="75"/>
      <c r="DIL39" s="75"/>
      <c r="DIM39" s="75"/>
      <c r="DIN39" s="75"/>
      <c r="DIO39" s="75"/>
      <c r="DIP39" s="75"/>
      <c r="DIQ39" s="75"/>
      <c r="DIR39" s="75"/>
      <c r="DIS39" s="75"/>
      <c r="DIT39" s="75"/>
      <c r="DIU39" s="75"/>
      <c r="DIV39" s="75"/>
      <c r="DIW39" s="75"/>
      <c r="DIX39" s="75"/>
      <c r="DIY39" s="75"/>
      <c r="DIZ39" s="75"/>
      <c r="DJA39" s="75"/>
      <c r="DJB39" s="75"/>
      <c r="DJC39" s="75"/>
      <c r="DJD39" s="75"/>
      <c r="DJE39" s="75"/>
      <c r="DJF39" s="75"/>
      <c r="DJG39" s="75"/>
      <c r="DJH39" s="75"/>
      <c r="DJI39" s="75"/>
      <c r="DJJ39" s="75"/>
      <c r="DJK39" s="75"/>
      <c r="DJL39" s="75"/>
      <c r="DJM39" s="75"/>
      <c r="DJN39" s="75"/>
      <c r="DJO39" s="75"/>
      <c r="DJP39" s="75"/>
      <c r="DJQ39" s="75"/>
      <c r="DJR39" s="75"/>
      <c r="DJS39" s="75"/>
      <c r="DJT39" s="75"/>
      <c r="DJU39" s="75"/>
      <c r="DJV39" s="75"/>
      <c r="DJW39" s="75"/>
      <c r="DJX39" s="75"/>
      <c r="DJY39" s="75"/>
      <c r="DJZ39" s="75"/>
      <c r="DKA39" s="75"/>
      <c r="DKB39" s="75"/>
      <c r="DKC39" s="75"/>
      <c r="DKD39" s="75"/>
      <c r="DKE39" s="75"/>
      <c r="DKF39" s="75"/>
      <c r="DKG39" s="75"/>
      <c r="DKH39" s="75"/>
      <c r="DKI39" s="75"/>
      <c r="DKJ39" s="75"/>
      <c r="DKK39" s="75"/>
      <c r="DKL39" s="75"/>
      <c r="DKM39" s="75"/>
      <c r="DKN39" s="75"/>
      <c r="DKO39" s="75"/>
      <c r="DKP39" s="75"/>
      <c r="DKQ39" s="75"/>
      <c r="DKR39" s="75"/>
      <c r="DKS39" s="75"/>
      <c r="DKT39" s="75"/>
      <c r="DKU39" s="75"/>
      <c r="DKV39" s="75"/>
      <c r="DKW39" s="75"/>
      <c r="DKX39" s="75"/>
      <c r="DKY39" s="75"/>
      <c r="DKZ39" s="75"/>
      <c r="DLA39" s="75"/>
      <c r="DLB39" s="75"/>
      <c r="DLC39" s="75"/>
      <c r="DLD39" s="75"/>
      <c r="DLE39" s="75"/>
      <c r="DLF39" s="75"/>
      <c r="DLG39" s="75"/>
      <c r="DLH39" s="75"/>
      <c r="DLI39" s="75"/>
      <c r="DLJ39" s="75"/>
      <c r="DLK39" s="75"/>
      <c r="DLL39" s="75"/>
      <c r="DLM39" s="75"/>
      <c r="DLN39" s="75"/>
      <c r="DLO39" s="75"/>
      <c r="DLP39" s="75"/>
      <c r="DLQ39" s="75"/>
      <c r="DLR39" s="75"/>
      <c r="DLS39" s="75"/>
      <c r="DLT39" s="75"/>
      <c r="DLU39" s="75"/>
      <c r="DLV39" s="75"/>
      <c r="DLW39" s="75"/>
      <c r="DLX39" s="75"/>
      <c r="DLY39" s="75"/>
      <c r="DLZ39" s="75"/>
      <c r="DMA39" s="75"/>
      <c r="DMB39" s="75"/>
      <c r="DMC39" s="75"/>
      <c r="DMD39" s="75"/>
      <c r="DME39" s="75"/>
      <c r="DMF39" s="75"/>
      <c r="DMG39" s="75"/>
      <c r="DMH39" s="75"/>
      <c r="DMI39" s="75"/>
      <c r="DMJ39" s="75"/>
      <c r="DMK39" s="75"/>
      <c r="DML39" s="75"/>
      <c r="DMM39" s="75"/>
      <c r="DMN39" s="75"/>
      <c r="DMO39" s="75"/>
      <c r="DMP39" s="75"/>
      <c r="DMQ39" s="75"/>
      <c r="DMR39" s="75"/>
      <c r="DMS39" s="75"/>
      <c r="DMT39" s="75"/>
      <c r="DMU39" s="75"/>
      <c r="DMV39" s="75"/>
      <c r="DMW39" s="75"/>
      <c r="DMX39" s="75"/>
      <c r="DMY39" s="75"/>
      <c r="DMZ39" s="75"/>
      <c r="DNA39" s="75"/>
      <c r="DNB39" s="75"/>
      <c r="DNC39" s="75"/>
      <c r="DND39" s="75"/>
      <c r="DNE39" s="75"/>
      <c r="DNF39" s="75"/>
      <c r="DNG39" s="75"/>
      <c r="DNH39" s="75"/>
      <c r="DNI39" s="75"/>
      <c r="DNJ39" s="75"/>
      <c r="DNK39" s="75"/>
      <c r="DNL39" s="75"/>
      <c r="DNM39" s="75"/>
      <c r="DNN39" s="75"/>
      <c r="DNO39" s="75"/>
      <c r="DNP39" s="75"/>
      <c r="DNQ39" s="75"/>
      <c r="DNR39" s="75"/>
      <c r="DNS39" s="75"/>
      <c r="DNT39" s="75"/>
      <c r="DNU39" s="75"/>
      <c r="DNV39" s="75"/>
      <c r="DNW39" s="75"/>
      <c r="DNX39" s="75"/>
      <c r="DNY39" s="75"/>
      <c r="DNZ39" s="75"/>
      <c r="DOA39" s="75"/>
      <c r="DOB39" s="75"/>
      <c r="DOC39" s="75"/>
      <c r="DOD39" s="75"/>
      <c r="DOE39" s="75"/>
      <c r="DOF39" s="75"/>
      <c r="DOG39" s="75"/>
      <c r="DOH39" s="75"/>
      <c r="DOI39" s="75"/>
      <c r="DOJ39" s="75"/>
      <c r="DOK39" s="75"/>
      <c r="DOL39" s="75"/>
      <c r="DOM39" s="75"/>
      <c r="DON39" s="75"/>
      <c r="DOO39" s="75"/>
      <c r="DOP39" s="75"/>
      <c r="DOQ39" s="75"/>
      <c r="DOR39" s="75"/>
      <c r="DOS39" s="75"/>
      <c r="DOT39" s="75"/>
      <c r="DOU39" s="75"/>
      <c r="DOV39" s="75"/>
      <c r="DOW39" s="75"/>
      <c r="DOX39" s="75"/>
      <c r="DOY39" s="75"/>
      <c r="DOZ39" s="75"/>
      <c r="DPA39" s="75"/>
      <c r="DPB39" s="75"/>
      <c r="DPC39" s="75"/>
      <c r="DPD39" s="75"/>
      <c r="DPE39" s="75"/>
      <c r="DPF39" s="75"/>
      <c r="DPG39" s="75"/>
      <c r="DPH39" s="75"/>
      <c r="DPI39" s="75"/>
      <c r="DPJ39" s="75"/>
      <c r="DPK39" s="75"/>
      <c r="DPL39" s="75"/>
      <c r="DPM39" s="75"/>
      <c r="DPN39" s="75"/>
      <c r="DPO39" s="75"/>
      <c r="DPP39" s="75"/>
      <c r="DPQ39" s="75"/>
      <c r="DPR39" s="75"/>
      <c r="DPS39" s="75"/>
      <c r="DPT39" s="75"/>
      <c r="DPU39" s="75"/>
      <c r="DPV39" s="75"/>
      <c r="DPW39" s="75"/>
      <c r="DPX39" s="75"/>
      <c r="DPY39" s="75"/>
      <c r="DPZ39" s="75"/>
      <c r="DQA39" s="75"/>
      <c r="DQB39" s="75"/>
      <c r="DQC39" s="75"/>
      <c r="DQD39" s="75"/>
      <c r="DQE39" s="75"/>
      <c r="DQF39" s="75"/>
      <c r="DQG39" s="75"/>
      <c r="DQH39" s="75"/>
      <c r="DQI39" s="75"/>
      <c r="DQJ39" s="75"/>
      <c r="DQK39" s="75"/>
      <c r="DQL39" s="75"/>
      <c r="DQM39" s="75"/>
      <c r="DQN39" s="75"/>
      <c r="DQO39" s="75"/>
      <c r="DQP39" s="75"/>
      <c r="DQQ39" s="75"/>
      <c r="DQR39" s="75"/>
      <c r="DQS39" s="75"/>
      <c r="DQT39" s="75"/>
      <c r="DQU39" s="75"/>
      <c r="DQV39" s="75"/>
      <c r="DQW39" s="75"/>
      <c r="DQX39" s="75"/>
      <c r="DQY39" s="75"/>
      <c r="DQZ39" s="75"/>
      <c r="DRA39" s="75"/>
      <c r="DRB39" s="75"/>
      <c r="DRC39" s="75"/>
      <c r="DRD39" s="75"/>
      <c r="DRE39" s="75"/>
      <c r="DRF39" s="75"/>
      <c r="DRG39" s="75"/>
      <c r="DRH39" s="75"/>
      <c r="DRI39" s="75"/>
      <c r="DRJ39" s="75"/>
      <c r="DRK39" s="75"/>
      <c r="DRL39" s="75"/>
      <c r="DRM39" s="75"/>
      <c r="DRN39" s="75"/>
      <c r="DRO39" s="75"/>
      <c r="DRP39" s="75"/>
      <c r="DRQ39" s="75"/>
      <c r="DRR39" s="75"/>
      <c r="DRS39" s="75"/>
      <c r="DRT39" s="75"/>
      <c r="DRU39" s="75"/>
      <c r="DRV39" s="75"/>
      <c r="DRW39" s="75"/>
      <c r="DRX39" s="75"/>
      <c r="DRY39" s="75"/>
      <c r="DRZ39" s="75"/>
      <c r="DSA39" s="75"/>
      <c r="DSB39" s="75"/>
      <c r="DSC39" s="75"/>
      <c r="DSD39" s="75"/>
      <c r="DSE39" s="75"/>
      <c r="DSF39" s="75"/>
      <c r="DSG39" s="75"/>
      <c r="DSH39" s="75"/>
      <c r="DSI39" s="75"/>
      <c r="DSJ39" s="75"/>
      <c r="DSK39" s="75"/>
      <c r="DSL39" s="75"/>
      <c r="DSM39" s="75"/>
      <c r="DSN39" s="75"/>
      <c r="DSO39" s="75"/>
      <c r="DSP39" s="75"/>
      <c r="DSQ39" s="75"/>
      <c r="DSR39" s="75"/>
      <c r="DSS39" s="75"/>
      <c r="DST39" s="75"/>
      <c r="DSU39" s="75"/>
      <c r="DSV39" s="75"/>
      <c r="DSW39" s="75"/>
      <c r="DSX39" s="75"/>
      <c r="DSY39" s="75"/>
      <c r="DSZ39" s="75"/>
      <c r="DTA39" s="75"/>
      <c r="DTB39" s="75"/>
      <c r="DTC39" s="75"/>
      <c r="DTD39" s="75"/>
      <c r="DTE39" s="75"/>
      <c r="DTF39" s="75"/>
      <c r="DTG39" s="75"/>
      <c r="DTH39" s="75"/>
      <c r="DTI39" s="75"/>
      <c r="DTJ39" s="75"/>
      <c r="DTK39" s="75"/>
      <c r="DTL39" s="75"/>
      <c r="DTM39" s="75"/>
      <c r="DTN39" s="75"/>
      <c r="DTO39" s="75"/>
      <c r="DTP39" s="75"/>
      <c r="DTQ39" s="75"/>
      <c r="DTR39" s="75"/>
      <c r="DTS39" s="75"/>
      <c r="DTT39" s="75"/>
      <c r="DTU39" s="75"/>
      <c r="DTV39" s="75"/>
      <c r="DTW39" s="75"/>
      <c r="DTX39" s="75"/>
      <c r="DTY39" s="75"/>
      <c r="DTZ39" s="75"/>
      <c r="DUA39" s="75"/>
      <c r="DUB39" s="75"/>
      <c r="DUC39" s="75"/>
      <c r="DUD39" s="75"/>
      <c r="DUE39" s="75"/>
      <c r="DUF39" s="75"/>
      <c r="DUG39" s="75"/>
      <c r="DUH39" s="75"/>
      <c r="DUI39" s="75"/>
      <c r="DUJ39" s="75"/>
      <c r="DUK39" s="75"/>
      <c r="DUL39" s="75"/>
      <c r="DUM39" s="75"/>
      <c r="DUN39" s="75"/>
      <c r="DUO39" s="75"/>
      <c r="DUP39" s="75"/>
      <c r="DUQ39" s="75"/>
      <c r="DUR39" s="75"/>
      <c r="DUS39" s="75"/>
      <c r="DUT39" s="75"/>
      <c r="DUU39" s="75"/>
      <c r="DUV39" s="75"/>
      <c r="DUW39" s="75"/>
      <c r="DUX39" s="75"/>
      <c r="DUY39" s="75"/>
      <c r="DUZ39" s="75"/>
      <c r="DVA39" s="75"/>
      <c r="DVB39" s="75"/>
      <c r="DVC39" s="75"/>
      <c r="DVD39" s="75"/>
      <c r="DVE39" s="75"/>
      <c r="DVF39" s="75"/>
      <c r="DVG39" s="75"/>
      <c r="DVH39" s="75"/>
      <c r="DVI39" s="75"/>
      <c r="DVJ39" s="75"/>
      <c r="DVK39" s="75"/>
      <c r="DVL39" s="75"/>
      <c r="DVM39" s="75"/>
      <c r="DVN39" s="75"/>
      <c r="DVO39" s="75"/>
      <c r="DVP39" s="75"/>
      <c r="DVQ39" s="75"/>
      <c r="DVR39" s="75"/>
      <c r="DVS39" s="75"/>
      <c r="DVT39" s="75"/>
      <c r="DVU39" s="75"/>
      <c r="DVV39" s="75"/>
      <c r="DVW39" s="75"/>
      <c r="DVX39" s="75"/>
      <c r="DVY39" s="75"/>
      <c r="DVZ39" s="75"/>
      <c r="DWA39" s="75"/>
      <c r="DWB39" s="75"/>
      <c r="DWC39" s="75"/>
      <c r="DWD39" s="75"/>
      <c r="DWE39" s="75"/>
      <c r="DWF39" s="75"/>
      <c r="DWG39" s="75"/>
      <c r="DWH39" s="75"/>
      <c r="DWI39" s="75"/>
      <c r="DWJ39" s="75"/>
      <c r="DWK39" s="75"/>
      <c r="DWL39" s="75"/>
      <c r="DWM39" s="75"/>
      <c r="DWN39" s="75"/>
      <c r="DWO39" s="75"/>
      <c r="DWP39" s="75"/>
      <c r="DWQ39" s="75"/>
      <c r="DWR39" s="75"/>
      <c r="DWS39" s="75"/>
      <c r="DWT39" s="75"/>
      <c r="DWU39" s="75"/>
      <c r="DWV39" s="75"/>
      <c r="DWW39" s="75"/>
      <c r="DWX39" s="75"/>
      <c r="DWY39" s="75"/>
      <c r="DWZ39" s="75"/>
      <c r="DXA39" s="75"/>
      <c r="DXB39" s="75"/>
      <c r="DXC39" s="75"/>
      <c r="DXD39" s="75"/>
      <c r="DXE39" s="75"/>
      <c r="DXF39" s="75"/>
      <c r="DXG39" s="75"/>
      <c r="DXH39" s="75"/>
      <c r="DXI39" s="75"/>
      <c r="DXJ39" s="75"/>
      <c r="DXK39" s="75"/>
      <c r="DXL39" s="75"/>
      <c r="DXM39" s="75"/>
      <c r="DXN39" s="75"/>
      <c r="DXO39" s="75"/>
      <c r="DXP39" s="75"/>
      <c r="DXQ39" s="75"/>
      <c r="DXR39" s="75"/>
      <c r="DXS39" s="75"/>
      <c r="DXT39" s="75"/>
      <c r="DXU39" s="75"/>
      <c r="DXV39" s="75"/>
      <c r="DXW39" s="75"/>
      <c r="DXX39" s="75"/>
      <c r="DXY39" s="75"/>
      <c r="DXZ39" s="75"/>
      <c r="DYA39" s="75"/>
      <c r="DYB39" s="75"/>
      <c r="DYC39" s="75"/>
      <c r="DYD39" s="75"/>
      <c r="DYE39" s="75"/>
      <c r="DYF39" s="75"/>
      <c r="DYG39" s="75"/>
      <c r="DYH39" s="75"/>
      <c r="DYI39" s="75"/>
      <c r="DYJ39" s="75"/>
      <c r="DYK39" s="75"/>
      <c r="DYL39" s="75"/>
      <c r="DYM39" s="75"/>
      <c r="DYN39" s="75"/>
      <c r="DYO39" s="75"/>
      <c r="DYP39" s="75"/>
      <c r="DYQ39" s="75"/>
      <c r="DYR39" s="75"/>
      <c r="DYS39" s="75"/>
      <c r="DYT39" s="75"/>
      <c r="DYU39" s="75"/>
      <c r="DYV39" s="75"/>
      <c r="DYW39" s="75"/>
      <c r="DYX39" s="75"/>
      <c r="DYY39" s="75"/>
      <c r="DYZ39" s="75"/>
      <c r="DZA39" s="75"/>
      <c r="DZB39" s="75"/>
      <c r="DZC39" s="75"/>
      <c r="DZD39" s="75"/>
      <c r="DZE39" s="75"/>
      <c r="DZF39" s="75"/>
      <c r="DZG39" s="75"/>
      <c r="DZH39" s="75"/>
      <c r="DZI39" s="75"/>
      <c r="DZJ39" s="75"/>
      <c r="DZK39" s="75"/>
      <c r="DZL39" s="75"/>
      <c r="DZM39" s="75"/>
      <c r="DZN39" s="75"/>
      <c r="DZO39" s="75"/>
      <c r="DZP39" s="75"/>
      <c r="DZQ39" s="75"/>
      <c r="DZR39" s="75"/>
      <c r="DZS39" s="75"/>
      <c r="DZT39" s="75"/>
      <c r="DZU39" s="75"/>
      <c r="DZV39" s="75"/>
      <c r="DZW39" s="75"/>
      <c r="DZX39" s="75"/>
      <c r="DZY39" s="75"/>
      <c r="DZZ39" s="75"/>
      <c r="EAA39" s="75"/>
      <c r="EAB39" s="75"/>
      <c r="EAC39" s="75"/>
      <c r="EAD39" s="75"/>
      <c r="EAE39" s="75"/>
      <c r="EAF39" s="75"/>
      <c r="EAG39" s="75"/>
      <c r="EAH39" s="75"/>
      <c r="EAI39" s="75"/>
      <c r="EAJ39" s="75"/>
      <c r="EAK39" s="75"/>
      <c r="EAL39" s="75"/>
      <c r="EAM39" s="75"/>
      <c r="EAN39" s="75"/>
      <c r="EAO39" s="75"/>
      <c r="EAP39" s="75"/>
      <c r="EAQ39" s="75"/>
      <c r="EAR39" s="75"/>
      <c r="EAS39" s="75"/>
      <c r="EAT39" s="75"/>
      <c r="EAU39" s="75"/>
      <c r="EAV39" s="75"/>
      <c r="EAW39" s="75"/>
      <c r="EAX39" s="75"/>
      <c r="EAY39" s="75"/>
      <c r="EAZ39" s="75"/>
      <c r="EBA39" s="75"/>
      <c r="EBB39" s="75"/>
      <c r="EBC39" s="75"/>
      <c r="EBD39" s="75"/>
      <c r="EBE39" s="75"/>
      <c r="EBF39" s="75"/>
      <c r="EBG39" s="75"/>
      <c r="EBH39" s="75"/>
      <c r="EBI39" s="75"/>
      <c r="EBJ39" s="75"/>
      <c r="EBK39" s="75"/>
      <c r="EBL39" s="75"/>
      <c r="EBM39" s="75"/>
      <c r="EBN39" s="75"/>
      <c r="EBO39" s="75"/>
      <c r="EBP39" s="75"/>
      <c r="EBQ39" s="75"/>
      <c r="EBR39" s="75"/>
      <c r="EBS39" s="75"/>
      <c r="EBT39" s="75"/>
      <c r="EBU39" s="75"/>
      <c r="EBV39" s="75"/>
      <c r="EBW39" s="75"/>
      <c r="EBX39" s="75"/>
      <c r="EBY39" s="75"/>
      <c r="EBZ39" s="75"/>
      <c r="ECA39" s="75"/>
      <c r="ECB39" s="75"/>
      <c r="ECC39" s="75"/>
      <c r="ECD39" s="75"/>
      <c r="ECE39" s="75"/>
      <c r="ECF39" s="75"/>
      <c r="ECG39" s="75"/>
      <c r="ECH39" s="75"/>
      <c r="ECI39" s="75"/>
      <c r="ECJ39" s="75"/>
      <c r="ECK39" s="75"/>
      <c r="ECL39" s="75"/>
      <c r="ECM39" s="75"/>
      <c r="ECN39" s="75"/>
      <c r="ECO39" s="75"/>
      <c r="ECP39" s="75"/>
      <c r="ECQ39" s="75"/>
      <c r="ECR39" s="75"/>
      <c r="ECS39" s="75"/>
      <c r="ECT39" s="75"/>
      <c r="ECU39" s="75"/>
      <c r="ECV39" s="75"/>
      <c r="ECW39" s="75"/>
      <c r="ECX39" s="75"/>
      <c r="ECY39" s="75"/>
      <c r="ECZ39" s="75"/>
      <c r="EDA39" s="75"/>
      <c r="EDB39" s="75"/>
      <c r="EDC39" s="75"/>
      <c r="EDD39" s="75"/>
      <c r="EDE39" s="75"/>
      <c r="EDF39" s="75"/>
      <c r="EDG39" s="75"/>
      <c r="EDH39" s="75"/>
      <c r="EDI39" s="75"/>
      <c r="EDJ39" s="75"/>
      <c r="EDK39" s="75"/>
      <c r="EDL39" s="75"/>
      <c r="EDM39" s="75"/>
      <c r="EDN39" s="75"/>
      <c r="EDO39" s="75"/>
      <c r="EDP39" s="75"/>
      <c r="EDQ39" s="75"/>
      <c r="EDR39" s="75"/>
      <c r="EDS39" s="75"/>
      <c r="EDT39" s="75"/>
      <c r="EDU39" s="75"/>
      <c r="EDV39" s="75"/>
      <c r="EDW39" s="75"/>
      <c r="EDX39" s="75"/>
      <c r="EDY39" s="75"/>
      <c r="EDZ39" s="75"/>
      <c r="EEA39" s="75"/>
      <c r="EEB39" s="75"/>
      <c r="EEC39" s="75"/>
      <c r="EED39" s="75"/>
      <c r="EEE39" s="75"/>
      <c r="EEF39" s="75"/>
      <c r="EEG39" s="75"/>
      <c r="EEH39" s="75"/>
      <c r="EEI39" s="75"/>
      <c r="EEJ39" s="75"/>
      <c r="EEK39" s="75"/>
      <c r="EEL39" s="75"/>
      <c r="EEM39" s="75"/>
      <c r="EEN39" s="75"/>
      <c r="EEO39" s="75"/>
      <c r="EEP39" s="75"/>
      <c r="EEQ39" s="75"/>
      <c r="EER39" s="75"/>
      <c r="EES39" s="75"/>
      <c r="EET39" s="75"/>
      <c r="EEU39" s="75"/>
      <c r="EEV39" s="75"/>
      <c r="EEW39" s="75"/>
      <c r="EEX39" s="75"/>
      <c r="EEY39" s="75"/>
      <c r="EEZ39" s="75"/>
      <c r="EFA39" s="75"/>
      <c r="EFB39" s="75"/>
      <c r="EFC39" s="75"/>
      <c r="EFD39" s="75"/>
      <c r="EFE39" s="75"/>
      <c r="EFF39" s="75"/>
      <c r="EFG39" s="75"/>
      <c r="EFH39" s="75"/>
      <c r="EFI39" s="75"/>
      <c r="EFJ39" s="75"/>
      <c r="EFK39" s="75"/>
      <c r="EFL39" s="75"/>
      <c r="EFM39" s="75"/>
      <c r="EFN39" s="75"/>
      <c r="EFO39" s="75"/>
      <c r="EFP39" s="75"/>
      <c r="EFQ39" s="75"/>
      <c r="EFR39" s="75"/>
      <c r="EFS39" s="75"/>
      <c r="EFT39" s="75"/>
      <c r="EFU39" s="75"/>
      <c r="EFV39" s="75"/>
      <c r="EFW39" s="75"/>
      <c r="EFX39" s="75"/>
      <c r="EFY39" s="75"/>
      <c r="EFZ39" s="75"/>
      <c r="EGA39" s="75"/>
      <c r="EGB39" s="75"/>
      <c r="EGC39" s="75"/>
      <c r="EGD39" s="75"/>
      <c r="EGE39" s="75"/>
      <c r="EGF39" s="75"/>
      <c r="EGG39" s="75"/>
      <c r="EGH39" s="75"/>
      <c r="EGI39" s="75"/>
      <c r="EGJ39" s="75"/>
      <c r="EGK39" s="75"/>
      <c r="EGL39" s="75"/>
      <c r="EGM39" s="75"/>
      <c r="EGN39" s="75"/>
      <c r="EGO39" s="75"/>
      <c r="EGP39" s="75"/>
      <c r="EGQ39" s="75"/>
      <c r="EGR39" s="75"/>
      <c r="EGS39" s="75"/>
      <c r="EGT39" s="75"/>
      <c r="EGU39" s="75"/>
      <c r="EGV39" s="75"/>
      <c r="EGW39" s="75"/>
      <c r="EGX39" s="75"/>
      <c r="EGY39" s="75"/>
      <c r="EGZ39" s="75"/>
      <c r="EHA39" s="75"/>
      <c r="EHB39" s="75"/>
      <c r="EHC39" s="75"/>
      <c r="EHD39" s="75"/>
      <c r="EHE39" s="75"/>
      <c r="EHF39" s="75"/>
      <c r="EHG39" s="75"/>
      <c r="EHH39" s="75"/>
      <c r="EHI39" s="75"/>
      <c r="EHJ39" s="75"/>
      <c r="EHK39" s="75"/>
      <c r="EHL39" s="75"/>
      <c r="EHM39" s="75"/>
      <c r="EHN39" s="75"/>
      <c r="EHO39" s="75"/>
      <c r="EHP39" s="75"/>
      <c r="EHQ39" s="75"/>
      <c r="EHR39" s="75"/>
      <c r="EHS39" s="75"/>
      <c r="EHT39" s="75"/>
      <c r="EHU39" s="75"/>
      <c r="EHV39" s="75"/>
      <c r="EHW39" s="75"/>
      <c r="EHX39" s="75"/>
      <c r="EHY39" s="75"/>
      <c r="EHZ39" s="75"/>
      <c r="EIA39" s="75"/>
      <c r="EIB39" s="75"/>
      <c r="EIC39" s="75"/>
      <c r="EID39" s="75"/>
      <c r="EIE39" s="75"/>
      <c r="EIF39" s="75"/>
      <c r="EIG39" s="75"/>
      <c r="EIH39" s="75"/>
      <c r="EII39" s="75"/>
      <c r="EIJ39" s="75"/>
      <c r="EIK39" s="75"/>
      <c r="EIL39" s="75"/>
      <c r="EIM39" s="75"/>
      <c r="EIN39" s="75"/>
      <c r="EIO39" s="75"/>
      <c r="EIP39" s="75"/>
      <c r="EIQ39" s="75"/>
      <c r="EIR39" s="75"/>
      <c r="EIS39" s="75"/>
      <c r="EIT39" s="75"/>
      <c r="EIU39" s="75"/>
      <c r="EIV39" s="75"/>
      <c r="EIW39" s="75"/>
      <c r="EIX39" s="75"/>
      <c r="EIY39" s="75"/>
      <c r="EIZ39" s="75"/>
      <c r="EJA39" s="75"/>
      <c r="EJB39" s="75"/>
      <c r="EJC39" s="75"/>
      <c r="EJD39" s="75"/>
      <c r="EJE39" s="75"/>
      <c r="EJF39" s="75"/>
      <c r="EJG39" s="75"/>
      <c r="EJH39" s="75"/>
      <c r="EJI39" s="75"/>
      <c r="EJJ39" s="75"/>
      <c r="EJK39" s="75"/>
      <c r="EJL39" s="75"/>
      <c r="EJM39" s="75"/>
      <c r="EJN39" s="75"/>
      <c r="EJO39" s="75"/>
      <c r="EJP39" s="75"/>
      <c r="EJQ39" s="75"/>
      <c r="EJR39" s="75"/>
      <c r="EJS39" s="75"/>
      <c r="EJT39" s="75"/>
      <c r="EJU39" s="75"/>
      <c r="EJV39" s="75"/>
      <c r="EJW39" s="75"/>
      <c r="EJX39" s="75"/>
      <c r="EJY39" s="75"/>
      <c r="EJZ39" s="75"/>
      <c r="EKA39" s="75"/>
      <c r="EKB39" s="75"/>
      <c r="EKC39" s="75"/>
      <c r="EKD39" s="75"/>
      <c r="EKE39" s="75"/>
      <c r="EKF39" s="75"/>
      <c r="EKG39" s="75"/>
      <c r="EKH39" s="75"/>
      <c r="EKI39" s="75"/>
      <c r="EKJ39" s="75"/>
      <c r="EKK39" s="75"/>
      <c r="EKL39" s="75"/>
      <c r="EKM39" s="75"/>
      <c r="EKN39" s="75"/>
      <c r="EKO39" s="75"/>
      <c r="EKP39" s="75"/>
      <c r="EKQ39" s="75"/>
      <c r="EKR39" s="75"/>
      <c r="EKS39" s="75"/>
      <c r="EKT39" s="75"/>
      <c r="EKU39" s="75"/>
      <c r="EKV39" s="75"/>
      <c r="EKW39" s="75"/>
      <c r="EKX39" s="75"/>
      <c r="EKY39" s="75"/>
      <c r="EKZ39" s="75"/>
      <c r="ELA39" s="75"/>
      <c r="ELB39" s="75"/>
      <c r="ELC39" s="75"/>
      <c r="ELD39" s="75"/>
      <c r="ELE39" s="75"/>
      <c r="ELF39" s="75"/>
      <c r="ELG39" s="75"/>
      <c r="ELH39" s="75"/>
      <c r="ELI39" s="75"/>
      <c r="ELJ39" s="75"/>
      <c r="ELK39" s="75"/>
      <c r="ELL39" s="75"/>
      <c r="ELM39" s="75"/>
      <c r="ELN39" s="75"/>
      <c r="ELO39" s="75"/>
      <c r="ELP39" s="75"/>
      <c r="ELQ39" s="75"/>
      <c r="ELR39" s="75"/>
      <c r="ELS39" s="75"/>
      <c r="ELT39" s="75"/>
      <c r="ELU39" s="75"/>
      <c r="ELV39" s="75"/>
      <c r="ELW39" s="75"/>
      <c r="ELX39" s="75"/>
      <c r="ELY39" s="75"/>
      <c r="ELZ39" s="75"/>
      <c r="EMA39" s="75"/>
      <c r="EMB39" s="75"/>
      <c r="EMC39" s="75"/>
      <c r="EMD39" s="75"/>
      <c r="EME39" s="75"/>
      <c r="EMF39" s="75"/>
      <c r="EMG39" s="75"/>
      <c r="EMH39" s="75"/>
      <c r="EMI39" s="75"/>
      <c r="EMJ39" s="75"/>
      <c r="EMK39" s="75"/>
      <c r="EML39" s="75"/>
      <c r="EMM39" s="75"/>
      <c r="EMN39" s="75"/>
      <c r="EMO39" s="75"/>
      <c r="EMP39" s="75"/>
      <c r="EMQ39" s="75"/>
      <c r="EMR39" s="75"/>
      <c r="EMS39" s="75"/>
      <c r="EMT39" s="75"/>
      <c r="EMU39" s="75"/>
      <c r="EMV39" s="75"/>
      <c r="EMW39" s="75"/>
      <c r="EMX39" s="75"/>
      <c r="EMY39" s="75"/>
      <c r="EMZ39" s="75"/>
      <c r="ENA39" s="75"/>
      <c r="ENB39" s="75"/>
      <c r="ENC39" s="75"/>
      <c r="END39" s="75"/>
      <c r="ENE39" s="75"/>
      <c r="ENF39" s="75"/>
      <c r="ENG39" s="75"/>
      <c r="ENH39" s="75"/>
      <c r="ENI39" s="75"/>
      <c r="ENJ39" s="75"/>
      <c r="ENK39" s="75"/>
      <c r="ENL39" s="75"/>
      <c r="ENM39" s="75"/>
      <c r="ENN39" s="75"/>
      <c r="ENO39" s="75"/>
      <c r="ENP39" s="75"/>
      <c r="ENQ39" s="75"/>
      <c r="ENR39" s="75"/>
      <c r="ENS39" s="75"/>
      <c r="ENT39" s="75"/>
      <c r="ENU39" s="75"/>
      <c r="ENV39" s="75"/>
      <c r="ENW39" s="75"/>
      <c r="ENX39" s="75"/>
      <c r="ENY39" s="75"/>
      <c r="ENZ39" s="75"/>
      <c r="EOA39" s="75"/>
      <c r="EOB39" s="75"/>
      <c r="EOC39" s="75"/>
      <c r="EOD39" s="75"/>
      <c r="EOE39" s="75"/>
      <c r="EOF39" s="75"/>
      <c r="EOG39" s="75"/>
      <c r="EOH39" s="75"/>
      <c r="EOI39" s="75"/>
      <c r="EOJ39" s="75"/>
      <c r="EOK39" s="75"/>
      <c r="EOL39" s="75"/>
      <c r="EOM39" s="75"/>
      <c r="EON39" s="75"/>
      <c r="EOO39" s="75"/>
      <c r="EOP39" s="75"/>
      <c r="EOQ39" s="75"/>
      <c r="EOR39" s="75"/>
      <c r="EOS39" s="75"/>
      <c r="EOT39" s="75"/>
      <c r="EOU39" s="75"/>
      <c r="EOV39" s="75"/>
      <c r="EOW39" s="75"/>
      <c r="EOX39" s="75"/>
      <c r="EOY39" s="75"/>
      <c r="EOZ39" s="75"/>
      <c r="EPA39" s="75"/>
      <c r="EPB39" s="75"/>
      <c r="EPC39" s="75"/>
      <c r="EPD39" s="75"/>
      <c r="EPE39" s="75"/>
      <c r="EPF39" s="75"/>
      <c r="EPG39" s="75"/>
      <c r="EPH39" s="75"/>
      <c r="EPI39" s="75"/>
      <c r="EPJ39" s="75"/>
      <c r="EPK39" s="75"/>
      <c r="EPL39" s="75"/>
      <c r="EPM39" s="75"/>
      <c r="EPN39" s="75"/>
      <c r="EPO39" s="75"/>
      <c r="EPP39" s="75"/>
      <c r="EPQ39" s="75"/>
      <c r="EPR39" s="75"/>
      <c r="EPS39" s="75"/>
      <c r="EPT39" s="75"/>
      <c r="EPU39" s="75"/>
      <c r="EPV39" s="75"/>
      <c r="EPW39" s="75"/>
      <c r="EPX39" s="75"/>
      <c r="EPY39" s="75"/>
      <c r="EPZ39" s="75"/>
      <c r="EQA39" s="75"/>
      <c r="EQB39" s="75"/>
      <c r="EQC39" s="75"/>
      <c r="EQD39" s="75"/>
      <c r="EQE39" s="75"/>
      <c r="EQF39" s="75"/>
      <c r="EQG39" s="75"/>
      <c r="EQH39" s="75"/>
      <c r="EQI39" s="75"/>
      <c r="EQJ39" s="75"/>
      <c r="EQK39" s="75"/>
      <c r="EQL39" s="75"/>
      <c r="EQM39" s="75"/>
      <c r="EQN39" s="75"/>
      <c r="EQO39" s="75"/>
      <c r="EQP39" s="75"/>
      <c r="EQQ39" s="75"/>
      <c r="EQR39" s="75"/>
      <c r="EQS39" s="75"/>
      <c r="EQT39" s="75"/>
      <c r="EQU39" s="75"/>
      <c r="EQV39" s="75"/>
      <c r="EQW39" s="75"/>
      <c r="EQX39" s="75"/>
      <c r="EQY39" s="75"/>
      <c r="EQZ39" s="75"/>
      <c r="ERA39" s="75"/>
      <c r="ERB39" s="75"/>
      <c r="ERC39" s="75"/>
      <c r="ERD39" s="75"/>
      <c r="ERE39" s="75"/>
      <c r="ERF39" s="75"/>
      <c r="ERG39" s="75"/>
      <c r="ERH39" s="75"/>
      <c r="ERI39" s="75"/>
      <c r="ERJ39" s="75"/>
      <c r="ERK39" s="75"/>
      <c r="ERL39" s="75"/>
      <c r="ERM39" s="75"/>
      <c r="ERN39" s="75"/>
      <c r="ERO39" s="75"/>
      <c r="ERP39" s="75"/>
      <c r="ERQ39" s="75"/>
      <c r="ERR39" s="75"/>
      <c r="ERS39" s="75"/>
      <c r="ERT39" s="75"/>
      <c r="ERU39" s="75"/>
      <c r="ERV39" s="75"/>
      <c r="ERW39" s="75"/>
      <c r="ERX39" s="75"/>
      <c r="ERY39" s="75"/>
      <c r="ERZ39" s="75"/>
      <c r="ESA39" s="75"/>
      <c r="ESB39" s="75"/>
      <c r="ESC39" s="75"/>
      <c r="ESD39" s="75"/>
      <c r="ESE39" s="75"/>
      <c r="ESF39" s="75"/>
      <c r="ESG39" s="75"/>
      <c r="ESH39" s="75"/>
      <c r="ESI39" s="75"/>
      <c r="ESJ39" s="75"/>
      <c r="ESK39" s="75"/>
      <c r="ESL39" s="75"/>
      <c r="ESM39" s="75"/>
      <c r="ESN39" s="75"/>
      <c r="ESO39" s="75"/>
      <c r="ESP39" s="75"/>
      <c r="ESQ39" s="75"/>
      <c r="ESR39" s="75"/>
      <c r="ESS39" s="75"/>
      <c r="EST39" s="75"/>
      <c r="ESU39" s="75"/>
      <c r="ESV39" s="75"/>
      <c r="ESW39" s="75"/>
      <c r="ESX39" s="75"/>
      <c r="ESY39" s="75"/>
      <c r="ESZ39" s="75"/>
      <c r="ETA39" s="75"/>
      <c r="ETB39" s="75"/>
      <c r="ETC39" s="75"/>
      <c r="ETD39" s="75"/>
      <c r="ETE39" s="75"/>
      <c r="ETF39" s="75"/>
      <c r="ETG39" s="75"/>
      <c r="ETH39" s="75"/>
      <c r="ETI39" s="75"/>
      <c r="ETJ39" s="75"/>
      <c r="ETK39" s="75"/>
      <c r="ETL39" s="75"/>
      <c r="ETM39" s="75"/>
      <c r="ETN39" s="75"/>
      <c r="ETO39" s="75"/>
      <c r="ETP39" s="75"/>
      <c r="ETQ39" s="75"/>
      <c r="ETR39" s="75"/>
      <c r="ETS39" s="75"/>
      <c r="ETT39" s="75"/>
      <c r="ETU39" s="75"/>
      <c r="ETV39" s="75"/>
      <c r="ETW39" s="75"/>
      <c r="ETX39" s="75"/>
      <c r="ETY39" s="75"/>
      <c r="ETZ39" s="75"/>
      <c r="EUA39" s="75"/>
      <c r="EUB39" s="75"/>
      <c r="EUC39" s="75"/>
      <c r="EUD39" s="75"/>
      <c r="EUE39" s="75"/>
      <c r="EUF39" s="75"/>
      <c r="EUG39" s="75"/>
      <c r="EUH39" s="75"/>
      <c r="EUI39" s="75"/>
      <c r="EUJ39" s="75"/>
      <c r="EUK39" s="75"/>
      <c r="EUL39" s="75"/>
      <c r="EUM39" s="75"/>
      <c r="EUN39" s="75"/>
      <c r="EUO39" s="75"/>
      <c r="EUP39" s="75"/>
      <c r="EUQ39" s="75"/>
      <c r="EUR39" s="75"/>
      <c r="EUS39" s="75"/>
      <c r="EUT39" s="75"/>
      <c r="EUU39" s="75"/>
      <c r="EUV39" s="75"/>
      <c r="EUW39" s="75"/>
      <c r="EUX39" s="75"/>
      <c r="EUY39" s="75"/>
      <c r="EUZ39" s="75"/>
      <c r="EVA39" s="75"/>
      <c r="EVB39" s="75"/>
      <c r="EVC39" s="75"/>
      <c r="EVD39" s="75"/>
      <c r="EVE39" s="75"/>
      <c r="EVF39" s="75"/>
      <c r="EVG39" s="75"/>
      <c r="EVH39" s="75"/>
      <c r="EVI39" s="75"/>
      <c r="EVJ39" s="75"/>
      <c r="EVK39" s="75"/>
      <c r="EVL39" s="75"/>
      <c r="EVM39" s="75"/>
      <c r="EVN39" s="75"/>
      <c r="EVO39" s="75"/>
      <c r="EVP39" s="75"/>
      <c r="EVQ39" s="75"/>
      <c r="EVR39" s="75"/>
      <c r="EVS39" s="75"/>
      <c r="EVT39" s="75"/>
      <c r="EVU39" s="75"/>
      <c r="EVV39" s="75"/>
      <c r="EVW39" s="75"/>
      <c r="EVX39" s="75"/>
      <c r="EVY39" s="75"/>
      <c r="EVZ39" s="75"/>
      <c r="EWA39" s="75"/>
      <c r="EWB39" s="75"/>
      <c r="EWC39" s="75"/>
      <c r="EWD39" s="75"/>
      <c r="EWE39" s="75"/>
      <c r="EWF39" s="75"/>
      <c r="EWG39" s="75"/>
      <c r="EWH39" s="75"/>
      <c r="EWI39" s="75"/>
      <c r="EWJ39" s="75"/>
      <c r="EWK39" s="75"/>
      <c r="EWL39" s="75"/>
      <c r="EWM39" s="75"/>
      <c r="EWN39" s="75"/>
      <c r="EWO39" s="75"/>
      <c r="EWP39" s="75"/>
      <c r="EWQ39" s="75"/>
      <c r="EWR39" s="75"/>
      <c r="EWS39" s="75"/>
      <c r="EWT39" s="75"/>
      <c r="EWU39" s="75"/>
      <c r="EWV39" s="75"/>
      <c r="EWW39" s="75"/>
      <c r="EWX39" s="75"/>
      <c r="EWY39" s="75"/>
      <c r="EWZ39" s="75"/>
      <c r="EXA39" s="75"/>
      <c r="EXB39" s="75"/>
      <c r="EXC39" s="75"/>
      <c r="EXD39" s="75"/>
      <c r="EXE39" s="75"/>
      <c r="EXF39" s="75"/>
      <c r="EXG39" s="75"/>
      <c r="EXH39" s="75"/>
      <c r="EXI39" s="75"/>
      <c r="EXJ39" s="75"/>
      <c r="EXK39" s="75"/>
      <c r="EXL39" s="75"/>
      <c r="EXM39" s="75"/>
      <c r="EXN39" s="75"/>
      <c r="EXO39" s="75"/>
      <c r="EXP39" s="75"/>
      <c r="EXQ39" s="75"/>
      <c r="EXR39" s="75"/>
      <c r="EXS39" s="75"/>
      <c r="EXT39" s="75"/>
      <c r="EXU39" s="75"/>
      <c r="EXV39" s="75"/>
      <c r="EXW39" s="75"/>
      <c r="EXX39" s="75"/>
      <c r="EXY39" s="75"/>
      <c r="EXZ39" s="75"/>
      <c r="EYA39" s="75"/>
      <c r="EYB39" s="75"/>
      <c r="EYC39" s="75"/>
      <c r="EYD39" s="75"/>
      <c r="EYE39" s="75"/>
      <c r="EYF39" s="75"/>
      <c r="EYG39" s="75"/>
      <c r="EYH39" s="75"/>
      <c r="EYI39" s="75"/>
      <c r="EYJ39" s="75"/>
      <c r="EYK39" s="75"/>
      <c r="EYL39" s="75"/>
      <c r="EYM39" s="75"/>
      <c r="EYN39" s="75"/>
      <c r="EYO39" s="75"/>
      <c r="EYP39" s="75"/>
      <c r="EYQ39" s="75"/>
      <c r="EYR39" s="75"/>
      <c r="EYS39" s="75"/>
      <c r="EYT39" s="75"/>
      <c r="EYU39" s="75"/>
      <c r="EYV39" s="75"/>
      <c r="EYW39" s="75"/>
      <c r="EYX39" s="75"/>
      <c r="EYY39" s="75"/>
      <c r="EYZ39" s="75"/>
      <c r="EZA39" s="75"/>
      <c r="EZB39" s="75"/>
      <c r="EZC39" s="75"/>
      <c r="EZD39" s="75"/>
      <c r="EZE39" s="75"/>
      <c r="EZF39" s="75"/>
      <c r="EZG39" s="75"/>
      <c r="EZH39" s="75"/>
      <c r="EZI39" s="75"/>
      <c r="EZJ39" s="75"/>
      <c r="EZK39" s="75"/>
      <c r="EZL39" s="75"/>
      <c r="EZM39" s="75"/>
      <c r="EZN39" s="75"/>
      <c r="EZO39" s="75"/>
      <c r="EZP39" s="75"/>
      <c r="EZQ39" s="75"/>
      <c r="EZR39" s="75"/>
      <c r="EZS39" s="75"/>
      <c r="EZT39" s="75"/>
      <c r="EZU39" s="75"/>
      <c r="EZV39" s="75"/>
      <c r="EZW39" s="75"/>
      <c r="EZX39" s="75"/>
      <c r="EZY39" s="75"/>
      <c r="EZZ39" s="75"/>
      <c r="FAA39" s="75"/>
      <c r="FAB39" s="75"/>
      <c r="FAC39" s="75"/>
      <c r="FAD39" s="75"/>
      <c r="FAE39" s="75"/>
      <c r="FAF39" s="75"/>
      <c r="FAG39" s="75"/>
      <c r="FAH39" s="75"/>
      <c r="FAI39" s="75"/>
      <c r="FAJ39" s="75"/>
      <c r="FAK39" s="75"/>
      <c r="FAL39" s="75"/>
      <c r="FAM39" s="75"/>
      <c r="FAN39" s="75"/>
      <c r="FAO39" s="75"/>
      <c r="FAP39" s="75"/>
      <c r="FAQ39" s="75"/>
      <c r="FAR39" s="75"/>
      <c r="FAS39" s="75"/>
      <c r="FAT39" s="75"/>
      <c r="FAU39" s="75"/>
      <c r="FAV39" s="75"/>
      <c r="FAW39" s="75"/>
      <c r="FAX39" s="75"/>
      <c r="FAY39" s="75"/>
      <c r="FAZ39" s="75"/>
      <c r="FBA39" s="75"/>
      <c r="FBB39" s="75"/>
      <c r="FBC39" s="75"/>
      <c r="FBD39" s="75"/>
      <c r="FBE39" s="75"/>
      <c r="FBF39" s="75"/>
      <c r="FBG39" s="75"/>
      <c r="FBH39" s="75"/>
      <c r="FBI39" s="75"/>
      <c r="FBJ39" s="75"/>
      <c r="FBK39" s="75"/>
      <c r="FBL39" s="75"/>
      <c r="FBM39" s="75"/>
      <c r="FBN39" s="75"/>
      <c r="FBO39" s="75"/>
      <c r="FBP39" s="75"/>
      <c r="FBQ39" s="75"/>
      <c r="FBR39" s="75"/>
      <c r="FBS39" s="75"/>
      <c r="FBT39" s="75"/>
      <c r="FBU39" s="75"/>
      <c r="FBV39" s="75"/>
      <c r="FBW39" s="75"/>
      <c r="FBX39" s="75"/>
      <c r="FBY39" s="75"/>
      <c r="FBZ39" s="75"/>
      <c r="FCA39" s="75"/>
      <c r="FCB39" s="75"/>
      <c r="FCC39" s="75"/>
      <c r="FCD39" s="75"/>
      <c r="FCE39" s="75"/>
      <c r="FCF39" s="75"/>
      <c r="FCG39" s="75"/>
      <c r="FCH39" s="75"/>
      <c r="FCI39" s="75"/>
      <c r="FCJ39" s="75"/>
      <c r="FCK39" s="75"/>
      <c r="FCL39" s="75"/>
      <c r="FCM39" s="75"/>
      <c r="FCN39" s="75"/>
      <c r="FCO39" s="75"/>
      <c r="FCP39" s="75"/>
      <c r="FCQ39" s="75"/>
      <c r="FCR39" s="75"/>
      <c r="FCS39" s="75"/>
      <c r="FCT39" s="75"/>
      <c r="FCU39" s="75"/>
      <c r="FCV39" s="75"/>
      <c r="FCW39" s="75"/>
      <c r="FCX39" s="75"/>
      <c r="FCY39" s="75"/>
      <c r="FCZ39" s="75"/>
      <c r="FDA39" s="75"/>
      <c r="FDB39" s="75"/>
      <c r="FDC39" s="75"/>
      <c r="FDD39" s="75"/>
      <c r="FDE39" s="75"/>
      <c r="FDF39" s="75"/>
      <c r="FDG39" s="75"/>
      <c r="FDH39" s="75"/>
      <c r="FDI39" s="75"/>
      <c r="FDJ39" s="75"/>
      <c r="FDK39" s="75"/>
      <c r="FDL39" s="75"/>
      <c r="FDM39" s="75"/>
      <c r="FDN39" s="75"/>
      <c r="FDO39" s="75"/>
      <c r="FDP39" s="75"/>
      <c r="FDQ39" s="75"/>
      <c r="FDR39" s="75"/>
      <c r="FDS39" s="75"/>
      <c r="FDT39" s="75"/>
      <c r="FDU39" s="75"/>
      <c r="FDV39" s="75"/>
      <c r="FDW39" s="75"/>
      <c r="FDX39" s="75"/>
      <c r="FDY39" s="75"/>
      <c r="FDZ39" s="75"/>
      <c r="FEA39" s="75"/>
      <c r="FEB39" s="75"/>
      <c r="FEC39" s="75"/>
      <c r="FED39" s="75"/>
      <c r="FEE39" s="75"/>
      <c r="FEF39" s="75"/>
      <c r="FEG39" s="75"/>
      <c r="FEH39" s="75"/>
      <c r="FEI39" s="75"/>
      <c r="FEJ39" s="75"/>
      <c r="FEK39" s="75"/>
      <c r="FEL39" s="75"/>
      <c r="FEM39" s="75"/>
      <c r="FEN39" s="75"/>
      <c r="FEO39" s="75"/>
      <c r="FEP39" s="75"/>
      <c r="FEQ39" s="75"/>
      <c r="FER39" s="75"/>
      <c r="FES39" s="75"/>
      <c r="FET39" s="75"/>
      <c r="FEU39" s="75"/>
      <c r="FEV39" s="75"/>
      <c r="FEW39" s="75"/>
      <c r="FEX39" s="75"/>
      <c r="FEY39" s="75"/>
      <c r="FEZ39" s="75"/>
      <c r="FFA39" s="75"/>
      <c r="FFB39" s="75"/>
      <c r="FFC39" s="75"/>
      <c r="FFD39" s="75"/>
      <c r="FFE39" s="75"/>
      <c r="FFF39" s="75"/>
      <c r="FFG39" s="75"/>
      <c r="FFH39" s="75"/>
      <c r="FFI39" s="75"/>
      <c r="FFJ39" s="75"/>
      <c r="FFK39" s="75"/>
      <c r="FFL39" s="75"/>
      <c r="FFM39" s="75"/>
      <c r="FFN39" s="75"/>
      <c r="FFO39" s="75"/>
      <c r="FFP39" s="75"/>
      <c r="FFQ39" s="75"/>
      <c r="FFR39" s="75"/>
      <c r="FFS39" s="75"/>
      <c r="FFT39" s="75"/>
      <c r="FFU39" s="75"/>
      <c r="FFV39" s="75"/>
      <c r="FFW39" s="75"/>
      <c r="FFX39" s="75"/>
      <c r="FFY39" s="75"/>
      <c r="FFZ39" s="75"/>
      <c r="FGA39" s="75"/>
      <c r="FGB39" s="75"/>
      <c r="FGC39" s="75"/>
      <c r="FGD39" s="75"/>
      <c r="FGE39" s="75"/>
      <c r="FGF39" s="75"/>
      <c r="FGG39" s="75"/>
      <c r="FGH39" s="75"/>
      <c r="FGI39" s="75"/>
      <c r="FGJ39" s="75"/>
      <c r="FGK39" s="75"/>
      <c r="FGL39" s="75"/>
      <c r="FGM39" s="75"/>
      <c r="FGN39" s="75"/>
      <c r="FGO39" s="75"/>
      <c r="FGP39" s="75"/>
      <c r="FGQ39" s="75"/>
      <c r="FGR39" s="75"/>
      <c r="FGS39" s="75"/>
      <c r="FGT39" s="75"/>
      <c r="FGU39" s="75"/>
      <c r="FGV39" s="75"/>
      <c r="FGW39" s="75"/>
      <c r="FGX39" s="75"/>
      <c r="FGY39" s="75"/>
      <c r="FGZ39" s="75"/>
      <c r="FHA39" s="75"/>
      <c r="FHB39" s="75"/>
      <c r="FHC39" s="75"/>
      <c r="FHD39" s="75"/>
      <c r="FHE39" s="75"/>
      <c r="FHF39" s="75"/>
      <c r="FHG39" s="75"/>
      <c r="FHH39" s="75"/>
      <c r="FHI39" s="75"/>
      <c r="FHJ39" s="75"/>
      <c r="FHK39" s="75"/>
      <c r="FHL39" s="75"/>
      <c r="FHM39" s="75"/>
      <c r="FHN39" s="75"/>
      <c r="FHO39" s="75"/>
      <c r="FHP39" s="75"/>
      <c r="FHQ39" s="75"/>
      <c r="FHR39" s="75"/>
      <c r="FHS39" s="75"/>
      <c r="FHT39" s="75"/>
      <c r="FHU39" s="75"/>
      <c r="FHV39" s="75"/>
      <c r="FHW39" s="75"/>
      <c r="FHX39" s="75"/>
      <c r="FHY39" s="75"/>
      <c r="FHZ39" s="75"/>
      <c r="FIA39" s="75"/>
      <c r="FIB39" s="75"/>
      <c r="FIC39" s="75"/>
      <c r="FID39" s="75"/>
      <c r="FIE39" s="75"/>
      <c r="FIF39" s="75"/>
      <c r="FIG39" s="75"/>
      <c r="FIH39" s="75"/>
      <c r="FII39" s="75"/>
      <c r="FIJ39" s="75"/>
      <c r="FIK39" s="75"/>
      <c r="FIL39" s="75"/>
      <c r="FIM39" s="75"/>
      <c r="FIN39" s="75"/>
      <c r="FIO39" s="75"/>
      <c r="FIP39" s="75"/>
      <c r="FIQ39" s="75"/>
      <c r="FIR39" s="75"/>
      <c r="FIS39" s="75"/>
      <c r="FIT39" s="75"/>
      <c r="FIU39" s="75"/>
      <c r="FIV39" s="75"/>
      <c r="FIW39" s="75"/>
      <c r="FIX39" s="75"/>
      <c r="FIY39" s="75"/>
      <c r="FIZ39" s="75"/>
      <c r="FJA39" s="75"/>
      <c r="FJB39" s="75"/>
      <c r="FJC39" s="75"/>
      <c r="FJD39" s="75"/>
      <c r="FJE39" s="75"/>
      <c r="FJF39" s="75"/>
      <c r="FJG39" s="75"/>
      <c r="FJH39" s="75"/>
      <c r="FJI39" s="75"/>
      <c r="FJJ39" s="75"/>
      <c r="FJK39" s="75"/>
      <c r="FJL39" s="75"/>
      <c r="FJM39" s="75"/>
      <c r="FJN39" s="75"/>
      <c r="FJO39" s="75"/>
      <c r="FJP39" s="75"/>
      <c r="FJQ39" s="75"/>
      <c r="FJR39" s="75"/>
      <c r="FJS39" s="75"/>
      <c r="FJT39" s="75"/>
      <c r="FJU39" s="75"/>
      <c r="FJV39" s="75"/>
      <c r="FJW39" s="75"/>
      <c r="FJX39" s="75"/>
      <c r="FJY39" s="75"/>
      <c r="FJZ39" s="75"/>
      <c r="FKA39" s="75"/>
      <c r="FKB39" s="75"/>
      <c r="FKC39" s="75"/>
      <c r="FKD39" s="75"/>
      <c r="FKE39" s="75"/>
      <c r="FKF39" s="75"/>
      <c r="FKG39" s="75"/>
      <c r="FKH39" s="75"/>
      <c r="FKI39" s="75"/>
      <c r="FKJ39" s="75"/>
      <c r="FKK39" s="75"/>
      <c r="FKL39" s="75"/>
      <c r="FKM39" s="75"/>
      <c r="FKN39" s="75"/>
      <c r="FKO39" s="75"/>
      <c r="FKP39" s="75"/>
      <c r="FKQ39" s="75"/>
      <c r="FKR39" s="75"/>
      <c r="FKS39" s="75"/>
      <c r="FKT39" s="75"/>
      <c r="FKU39" s="75"/>
      <c r="FKV39" s="75"/>
      <c r="FKW39" s="75"/>
      <c r="FKX39" s="75"/>
      <c r="FKY39" s="75"/>
      <c r="FKZ39" s="75"/>
      <c r="FLA39" s="75"/>
      <c r="FLB39" s="75"/>
      <c r="FLC39" s="75"/>
      <c r="FLD39" s="75"/>
      <c r="FLE39" s="75"/>
      <c r="FLF39" s="75"/>
      <c r="FLG39" s="75"/>
      <c r="FLH39" s="75"/>
      <c r="FLI39" s="75"/>
      <c r="FLJ39" s="75"/>
      <c r="FLK39" s="75"/>
      <c r="FLL39" s="75"/>
      <c r="FLM39" s="75"/>
      <c r="FLN39" s="75"/>
      <c r="FLO39" s="75"/>
      <c r="FLP39" s="75"/>
      <c r="FLQ39" s="75"/>
      <c r="FLR39" s="75"/>
      <c r="FLS39" s="75"/>
      <c r="FLT39" s="75"/>
      <c r="FLU39" s="75"/>
      <c r="FLV39" s="75"/>
      <c r="FLW39" s="75"/>
      <c r="FLX39" s="75"/>
      <c r="FLY39" s="75"/>
      <c r="FLZ39" s="75"/>
      <c r="FMA39" s="75"/>
      <c r="FMB39" s="75"/>
      <c r="FMC39" s="75"/>
      <c r="FMD39" s="75"/>
      <c r="FME39" s="75"/>
      <c r="FMF39" s="75"/>
      <c r="FMG39" s="75"/>
      <c r="FMH39" s="75"/>
      <c r="FMI39" s="75"/>
      <c r="FMJ39" s="75"/>
      <c r="FMK39" s="75"/>
      <c r="FML39" s="75"/>
      <c r="FMM39" s="75"/>
      <c r="FMN39" s="75"/>
      <c r="FMO39" s="75"/>
      <c r="FMP39" s="75"/>
      <c r="FMQ39" s="75"/>
      <c r="FMR39" s="75"/>
      <c r="FMS39" s="75"/>
      <c r="FMT39" s="75"/>
      <c r="FMU39" s="75"/>
      <c r="FMV39" s="75"/>
      <c r="FMW39" s="75"/>
      <c r="FMX39" s="75"/>
      <c r="FMY39" s="75"/>
      <c r="FMZ39" s="75"/>
      <c r="FNA39" s="75"/>
      <c r="FNB39" s="75"/>
      <c r="FNC39" s="75"/>
      <c r="FND39" s="75"/>
      <c r="FNE39" s="75"/>
      <c r="FNF39" s="75"/>
      <c r="FNG39" s="75"/>
      <c r="FNH39" s="75"/>
      <c r="FNI39" s="75"/>
      <c r="FNJ39" s="75"/>
      <c r="FNK39" s="75"/>
      <c r="FNL39" s="75"/>
      <c r="FNM39" s="75"/>
      <c r="FNN39" s="75"/>
      <c r="FNO39" s="75"/>
      <c r="FNP39" s="75"/>
      <c r="FNQ39" s="75"/>
      <c r="FNR39" s="75"/>
      <c r="FNS39" s="75"/>
      <c r="FNT39" s="75"/>
      <c r="FNU39" s="75"/>
      <c r="FNV39" s="75"/>
      <c r="FNW39" s="75"/>
      <c r="FNX39" s="75"/>
      <c r="FNY39" s="75"/>
      <c r="FNZ39" s="75"/>
      <c r="FOA39" s="75"/>
      <c r="FOB39" s="75"/>
      <c r="FOC39" s="75"/>
      <c r="FOD39" s="75"/>
      <c r="FOE39" s="75"/>
      <c r="FOF39" s="75"/>
      <c r="FOG39" s="75"/>
      <c r="FOH39" s="75"/>
      <c r="FOI39" s="75"/>
      <c r="FOJ39" s="75"/>
      <c r="FOK39" s="75"/>
      <c r="FOL39" s="75"/>
      <c r="FOM39" s="75"/>
      <c r="FON39" s="75"/>
      <c r="FOO39" s="75"/>
      <c r="FOP39" s="75"/>
      <c r="FOQ39" s="75"/>
      <c r="FOR39" s="75"/>
      <c r="FOS39" s="75"/>
      <c r="FOT39" s="75"/>
      <c r="FOU39" s="75"/>
      <c r="FOV39" s="75"/>
      <c r="FOW39" s="75"/>
      <c r="FOX39" s="75"/>
      <c r="FOY39" s="75"/>
      <c r="FOZ39" s="75"/>
      <c r="FPA39" s="75"/>
      <c r="FPB39" s="75"/>
      <c r="FPC39" s="75"/>
      <c r="FPD39" s="75"/>
      <c r="FPE39" s="75"/>
      <c r="FPF39" s="75"/>
      <c r="FPG39" s="75"/>
      <c r="FPH39" s="75"/>
      <c r="FPI39" s="75"/>
      <c r="FPJ39" s="75"/>
      <c r="FPK39" s="75"/>
      <c r="FPL39" s="75"/>
      <c r="FPM39" s="75"/>
      <c r="FPN39" s="75"/>
      <c r="FPO39" s="75"/>
      <c r="FPP39" s="75"/>
      <c r="FPQ39" s="75"/>
      <c r="FPR39" s="75"/>
      <c r="FPS39" s="75"/>
      <c r="FPT39" s="75"/>
      <c r="FPU39" s="75"/>
      <c r="FPV39" s="75"/>
      <c r="FPW39" s="75"/>
      <c r="FPX39" s="75"/>
      <c r="FPY39" s="75"/>
      <c r="FPZ39" s="75"/>
      <c r="FQA39" s="75"/>
      <c r="FQB39" s="75"/>
      <c r="FQC39" s="75"/>
      <c r="FQD39" s="75"/>
      <c r="FQE39" s="75"/>
      <c r="FQF39" s="75"/>
      <c r="FQG39" s="75"/>
      <c r="FQH39" s="75"/>
      <c r="FQI39" s="75"/>
      <c r="FQJ39" s="75"/>
      <c r="FQK39" s="75"/>
      <c r="FQL39" s="75"/>
      <c r="FQM39" s="75"/>
      <c r="FQN39" s="75"/>
      <c r="FQO39" s="75"/>
      <c r="FQP39" s="75"/>
      <c r="FQQ39" s="75"/>
      <c r="FQR39" s="75"/>
      <c r="FQS39" s="75"/>
      <c r="FQT39" s="75"/>
      <c r="FQU39" s="75"/>
      <c r="FQV39" s="75"/>
      <c r="FQW39" s="75"/>
      <c r="FQX39" s="75"/>
      <c r="FQY39" s="75"/>
      <c r="FQZ39" s="75"/>
      <c r="FRA39" s="75"/>
      <c r="FRB39" s="75"/>
      <c r="FRC39" s="75"/>
      <c r="FRD39" s="75"/>
      <c r="FRE39" s="75"/>
      <c r="FRF39" s="75"/>
      <c r="FRG39" s="75"/>
      <c r="FRH39" s="75"/>
      <c r="FRI39" s="75"/>
      <c r="FRJ39" s="75"/>
      <c r="FRK39" s="75"/>
      <c r="FRL39" s="75"/>
      <c r="FRM39" s="75"/>
      <c r="FRN39" s="75"/>
      <c r="FRO39" s="75"/>
      <c r="FRP39" s="75"/>
      <c r="FRQ39" s="75"/>
      <c r="FRR39" s="75"/>
      <c r="FRS39" s="75"/>
      <c r="FRT39" s="75"/>
      <c r="FRU39" s="75"/>
      <c r="FRV39" s="75"/>
      <c r="FRW39" s="75"/>
      <c r="FRX39" s="75"/>
      <c r="FRY39" s="75"/>
      <c r="FRZ39" s="75"/>
      <c r="FSA39" s="75"/>
      <c r="FSB39" s="75"/>
      <c r="FSC39" s="75"/>
      <c r="FSD39" s="75"/>
      <c r="FSE39" s="75"/>
      <c r="FSF39" s="75"/>
      <c r="FSG39" s="75"/>
      <c r="FSH39" s="75"/>
      <c r="FSI39" s="75"/>
      <c r="FSJ39" s="75"/>
      <c r="FSK39" s="75"/>
      <c r="FSL39" s="75"/>
      <c r="FSM39" s="75"/>
      <c r="FSN39" s="75"/>
      <c r="FSO39" s="75"/>
      <c r="FSP39" s="75"/>
      <c r="FSQ39" s="75"/>
      <c r="FSR39" s="75"/>
      <c r="FSS39" s="75"/>
      <c r="FST39" s="75"/>
      <c r="FSU39" s="75"/>
      <c r="FSV39" s="75"/>
      <c r="FSW39" s="75"/>
      <c r="FSX39" s="75"/>
      <c r="FSY39" s="75"/>
      <c r="FSZ39" s="75"/>
      <c r="FTA39" s="75"/>
      <c r="FTB39" s="75"/>
      <c r="FTC39" s="75"/>
      <c r="FTD39" s="75"/>
      <c r="FTE39" s="75"/>
      <c r="FTF39" s="75"/>
      <c r="FTG39" s="75"/>
      <c r="FTH39" s="75"/>
      <c r="FTI39" s="75"/>
      <c r="FTJ39" s="75"/>
      <c r="FTK39" s="75"/>
      <c r="FTL39" s="75"/>
      <c r="FTM39" s="75"/>
      <c r="FTN39" s="75"/>
      <c r="FTO39" s="75"/>
      <c r="FTP39" s="75"/>
      <c r="FTQ39" s="75"/>
      <c r="FTR39" s="75"/>
      <c r="FTS39" s="75"/>
      <c r="FTT39" s="75"/>
      <c r="FTU39" s="75"/>
      <c r="FTV39" s="75"/>
      <c r="FTW39" s="75"/>
      <c r="FTX39" s="75"/>
      <c r="FTY39" s="75"/>
      <c r="FTZ39" s="75"/>
      <c r="FUA39" s="75"/>
      <c r="FUB39" s="75"/>
      <c r="FUC39" s="75"/>
      <c r="FUD39" s="75"/>
      <c r="FUE39" s="75"/>
      <c r="FUF39" s="75"/>
      <c r="FUG39" s="75"/>
      <c r="FUH39" s="75"/>
      <c r="FUI39" s="75"/>
      <c r="FUJ39" s="75"/>
      <c r="FUK39" s="75"/>
      <c r="FUL39" s="75"/>
      <c r="FUM39" s="75"/>
      <c r="FUN39" s="75"/>
      <c r="FUO39" s="75"/>
      <c r="FUP39" s="75"/>
      <c r="FUQ39" s="75"/>
      <c r="FUR39" s="75"/>
      <c r="FUS39" s="75"/>
      <c r="FUT39" s="75"/>
      <c r="FUU39" s="75"/>
      <c r="FUV39" s="75"/>
      <c r="FUW39" s="75"/>
      <c r="FUX39" s="75"/>
      <c r="FUY39" s="75"/>
      <c r="FUZ39" s="75"/>
      <c r="FVA39" s="75"/>
      <c r="FVB39" s="75"/>
      <c r="FVC39" s="75"/>
      <c r="FVD39" s="75"/>
      <c r="FVE39" s="75"/>
      <c r="FVF39" s="75"/>
      <c r="FVG39" s="75"/>
      <c r="FVH39" s="75"/>
      <c r="FVI39" s="75"/>
      <c r="FVJ39" s="75"/>
      <c r="FVK39" s="75"/>
      <c r="FVL39" s="75"/>
      <c r="FVM39" s="75"/>
      <c r="FVN39" s="75"/>
      <c r="FVO39" s="75"/>
      <c r="FVP39" s="75"/>
      <c r="FVQ39" s="75"/>
      <c r="FVR39" s="75"/>
      <c r="FVS39" s="75"/>
      <c r="FVT39" s="75"/>
      <c r="FVU39" s="75"/>
      <c r="FVV39" s="75"/>
      <c r="FVW39" s="75"/>
      <c r="FVX39" s="75"/>
      <c r="FVY39" s="75"/>
      <c r="FVZ39" s="75"/>
      <c r="FWA39" s="75"/>
      <c r="FWB39" s="75"/>
      <c r="FWC39" s="75"/>
      <c r="FWD39" s="75"/>
      <c r="FWE39" s="75"/>
      <c r="FWF39" s="75"/>
      <c r="FWG39" s="75"/>
      <c r="FWH39" s="75"/>
      <c r="FWI39" s="75"/>
      <c r="FWJ39" s="75"/>
      <c r="FWK39" s="75"/>
      <c r="FWL39" s="75"/>
      <c r="FWM39" s="75"/>
      <c r="FWN39" s="75"/>
      <c r="FWO39" s="75"/>
      <c r="FWP39" s="75"/>
      <c r="FWQ39" s="75"/>
      <c r="FWR39" s="75"/>
      <c r="FWS39" s="75"/>
      <c r="FWT39" s="75"/>
      <c r="FWU39" s="75"/>
      <c r="FWV39" s="75"/>
      <c r="FWW39" s="75"/>
      <c r="FWX39" s="75"/>
      <c r="FWY39" s="75"/>
      <c r="FWZ39" s="75"/>
      <c r="FXA39" s="75"/>
      <c r="FXB39" s="75"/>
      <c r="FXC39" s="75"/>
      <c r="FXD39" s="75"/>
      <c r="FXE39" s="75"/>
      <c r="FXF39" s="75"/>
      <c r="FXG39" s="75"/>
      <c r="FXH39" s="75"/>
      <c r="FXI39" s="75"/>
      <c r="FXJ39" s="75"/>
      <c r="FXK39" s="75"/>
      <c r="FXL39" s="75"/>
      <c r="FXM39" s="75"/>
      <c r="FXN39" s="75"/>
      <c r="FXO39" s="75"/>
      <c r="FXP39" s="75"/>
      <c r="FXQ39" s="75"/>
      <c r="FXR39" s="75"/>
      <c r="FXS39" s="75"/>
      <c r="FXT39" s="75"/>
      <c r="FXU39" s="75"/>
      <c r="FXV39" s="75"/>
      <c r="FXW39" s="75"/>
      <c r="FXX39" s="75"/>
      <c r="FXY39" s="75"/>
      <c r="FXZ39" s="75"/>
      <c r="FYA39" s="75"/>
      <c r="FYB39" s="75"/>
      <c r="FYC39" s="75"/>
      <c r="FYD39" s="75"/>
      <c r="FYE39" s="75"/>
      <c r="FYF39" s="75"/>
      <c r="FYG39" s="75"/>
      <c r="FYH39" s="75"/>
      <c r="FYI39" s="75"/>
      <c r="FYJ39" s="75"/>
      <c r="FYK39" s="75"/>
      <c r="FYL39" s="75"/>
      <c r="FYM39" s="75"/>
      <c r="FYN39" s="75"/>
      <c r="FYO39" s="75"/>
      <c r="FYP39" s="75"/>
      <c r="FYQ39" s="75"/>
      <c r="FYR39" s="75"/>
      <c r="FYS39" s="75"/>
      <c r="FYT39" s="75"/>
      <c r="FYU39" s="75"/>
      <c r="FYV39" s="75"/>
      <c r="FYW39" s="75"/>
      <c r="FYX39" s="75"/>
      <c r="FYY39" s="75"/>
      <c r="FYZ39" s="75"/>
      <c r="FZA39" s="75"/>
      <c r="FZB39" s="75"/>
      <c r="FZC39" s="75"/>
      <c r="FZD39" s="75"/>
      <c r="FZE39" s="75"/>
      <c r="FZF39" s="75"/>
      <c r="FZG39" s="75"/>
      <c r="FZH39" s="75"/>
      <c r="FZI39" s="75"/>
      <c r="FZJ39" s="75"/>
      <c r="FZK39" s="75"/>
      <c r="FZL39" s="75"/>
      <c r="FZM39" s="75"/>
      <c r="FZN39" s="75"/>
      <c r="FZO39" s="75"/>
      <c r="FZP39" s="75"/>
      <c r="FZQ39" s="75"/>
      <c r="FZR39" s="75"/>
      <c r="FZS39" s="75"/>
      <c r="FZT39" s="75"/>
      <c r="FZU39" s="75"/>
      <c r="FZV39" s="75"/>
      <c r="FZW39" s="75"/>
      <c r="FZX39" s="75"/>
      <c r="FZY39" s="75"/>
      <c r="FZZ39" s="75"/>
      <c r="GAA39" s="75"/>
      <c r="GAB39" s="75"/>
      <c r="GAC39" s="75"/>
      <c r="GAD39" s="75"/>
      <c r="GAE39" s="75"/>
      <c r="GAF39" s="75"/>
      <c r="GAG39" s="75"/>
      <c r="GAH39" s="75"/>
      <c r="GAI39" s="75"/>
      <c r="GAJ39" s="75"/>
      <c r="GAK39" s="75"/>
      <c r="GAL39" s="75"/>
      <c r="GAM39" s="75"/>
      <c r="GAN39" s="75"/>
      <c r="GAO39" s="75"/>
      <c r="GAP39" s="75"/>
      <c r="GAQ39" s="75"/>
      <c r="GAR39" s="75"/>
      <c r="GAS39" s="75"/>
      <c r="GAT39" s="75"/>
      <c r="GAU39" s="75"/>
      <c r="GAV39" s="75"/>
      <c r="GAW39" s="75"/>
      <c r="GAX39" s="75"/>
      <c r="GAY39" s="75"/>
      <c r="GAZ39" s="75"/>
      <c r="GBA39" s="75"/>
      <c r="GBB39" s="75"/>
      <c r="GBC39" s="75"/>
      <c r="GBD39" s="75"/>
      <c r="GBE39" s="75"/>
      <c r="GBF39" s="75"/>
      <c r="GBG39" s="75"/>
      <c r="GBH39" s="75"/>
      <c r="GBI39" s="75"/>
      <c r="GBJ39" s="75"/>
      <c r="GBK39" s="75"/>
      <c r="GBL39" s="75"/>
      <c r="GBM39" s="75"/>
      <c r="GBN39" s="75"/>
      <c r="GBO39" s="75"/>
      <c r="GBP39" s="75"/>
      <c r="GBQ39" s="75"/>
      <c r="GBR39" s="75"/>
      <c r="GBS39" s="75"/>
      <c r="GBT39" s="75"/>
      <c r="GBU39" s="75"/>
      <c r="GBV39" s="75"/>
      <c r="GBW39" s="75"/>
      <c r="GBX39" s="75"/>
      <c r="GBY39" s="75"/>
      <c r="GBZ39" s="75"/>
      <c r="GCA39" s="75"/>
      <c r="GCB39" s="75"/>
      <c r="GCC39" s="75"/>
      <c r="GCD39" s="75"/>
      <c r="GCE39" s="75"/>
      <c r="GCF39" s="75"/>
      <c r="GCG39" s="75"/>
      <c r="GCH39" s="75"/>
      <c r="GCI39" s="75"/>
      <c r="GCJ39" s="75"/>
      <c r="GCK39" s="75"/>
      <c r="GCL39" s="75"/>
      <c r="GCM39" s="75"/>
      <c r="GCN39" s="75"/>
      <c r="GCO39" s="75"/>
      <c r="GCP39" s="75"/>
      <c r="GCQ39" s="75"/>
      <c r="GCR39" s="75"/>
      <c r="GCS39" s="75"/>
      <c r="GCT39" s="75"/>
      <c r="GCU39" s="75"/>
      <c r="GCV39" s="75"/>
      <c r="GCW39" s="75"/>
      <c r="GCX39" s="75"/>
      <c r="GCY39" s="75"/>
      <c r="GCZ39" s="75"/>
      <c r="GDA39" s="75"/>
      <c r="GDB39" s="75"/>
      <c r="GDC39" s="75"/>
      <c r="GDD39" s="75"/>
      <c r="GDE39" s="75"/>
      <c r="GDF39" s="75"/>
      <c r="GDG39" s="75"/>
      <c r="GDH39" s="75"/>
      <c r="GDI39" s="75"/>
      <c r="GDJ39" s="75"/>
      <c r="GDK39" s="75"/>
      <c r="GDL39" s="75"/>
      <c r="GDM39" s="75"/>
      <c r="GDN39" s="75"/>
      <c r="GDO39" s="75"/>
      <c r="GDP39" s="75"/>
      <c r="GDQ39" s="75"/>
      <c r="GDR39" s="75"/>
      <c r="GDS39" s="75"/>
      <c r="GDT39" s="75"/>
      <c r="GDU39" s="75"/>
      <c r="GDV39" s="75"/>
      <c r="GDW39" s="75"/>
      <c r="GDX39" s="75"/>
      <c r="GDY39" s="75"/>
      <c r="GDZ39" s="75"/>
      <c r="GEA39" s="75"/>
      <c r="GEB39" s="75"/>
      <c r="GEC39" s="75"/>
      <c r="GED39" s="75"/>
      <c r="GEE39" s="75"/>
      <c r="GEF39" s="75"/>
      <c r="GEG39" s="75"/>
      <c r="GEH39" s="75"/>
      <c r="GEI39" s="75"/>
      <c r="GEJ39" s="75"/>
      <c r="GEK39" s="75"/>
      <c r="GEL39" s="75"/>
      <c r="GEM39" s="75"/>
      <c r="GEN39" s="75"/>
      <c r="GEO39" s="75"/>
      <c r="GEP39" s="75"/>
      <c r="GEQ39" s="75"/>
      <c r="GER39" s="75"/>
      <c r="GES39" s="75"/>
      <c r="GET39" s="75"/>
      <c r="GEU39" s="75"/>
      <c r="GEV39" s="75"/>
      <c r="GEW39" s="75"/>
      <c r="GEX39" s="75"/>
      <c r="GEY39" s="75"/>
      <c r="GEZ39" s="75"/>
      <c r="GFA39" s="75"/>
      <c r="GFB39" s="75"/>
      <c r="GFC39" s="75"/>
      <c r="GFD39" s="75"/>
      <c r="GFE39" s="75"/>
      <c r="GFF39" s="75"/>
      <c r="GFG39" s="75"/>
      <c r="GFH39" s="75"/>
      <c r="GFI39" s="75"/>
      <c r="GFJ39" s="75"/>
      <c r="GFK39" s="75"/>
      <c r="GFL39" s="75"/>
      <c r="GFM39" s="75"/>
      <c r="GFN39" s="75"/>
      <c r="GFO39" s="75"/>
      <c r="GFP39" s="75"/>
      <c r="GFQ39" s="75"/>
      <c r="GFR39" s="75"/>
      <c r="GFS39" s="75"/>
      <c r="GFT39" s="75"/>
      <c r="GFU39" s="75"/>
      <c r="GFV39" s="75"/>
      <c r="GFW39" s="75"/>
      <c r="GFX39" s="75"/>
      <c r="GFY39" s="75"/>
      <c r="GFZ39" s="75"/>
      <c r="GGA39" s="75"/>
      <c r="GGB39" s="75"/>
      <c r="GGC39" s="75"/>
      <c r="GGD39" s="75"/>
      <c r="GGE39" s="75"/>
      <c r="GGF39" s="75"/>
      <c r="GGG39" s="75"/>
      <c r="GGH39" s="75"/>
      <c r="GGI39" s="75"/>
      <c r="GGJ39" s="75"/>
      <c r="GGK39" s="75"/>
      <c r="GGL39" s="75"/>
      <c r="GGM39" s="75"/>
      <c r="GGN39" s="75"/>
      <c r="GGO39" s="75"/>
      <c r="GGP39" s="75"/>
      <c r="GGQ39" s="75"/>
      <c r="GGR39" s="75"/>
      <c r="GGS39" s="75"/>
      <c r="GGT39" s="75"/>
      <c r="GGU39" s="75"/>
      <c r="GGV39" s="75"/>
      <c r="GGW39" s="75"/>
      <c r="GGX39" s="75"/>
      <c r="GGY39" s="75"/>
      <c r="GGZ39" s="75"/>
      <c r="GHA39" s="75"/>
      <c r="GHB39" s="75"/>
      <c r="GHC39" s="75"/>
      <c r="GHD39" s="75"/>
      <c r="GHE39" s="75"/>
      <c r="GHF39" s="75"/>
      <c r="GHG39" s="75"/>
      <c r="GHH39" s="75"/>
      <c r="GHI39" s="75"/>
      <c r="GHJ39" s="75"/>
      <c r="GHK39" s="75"/>
      <c r="GHL39" s="75"/>
      <c r="GHM39" s="75"/>
      <c r="GHN39" s="75"/>
      <c r="GHO39" s="75"/>
      <c r="GHP39" s="75"/>
      <c r="GHQ39" s="75"/>
      <c r="GHR39" s="75"/>
      <c r="GHS39" s="75"/>
      <c r="GHT39" s="75"/>
      <c r="GHU39" s="75"/>
      <c r="GHV39" s="75"/>
      <c r="GHW39" s="75"/>
      <c r="GHX39" s="75"/>
      <c r="GHY39" s="75"/>
      <c r="GHZ39" s="75"/>
      <c r="GIA39" s="75"/>
      <c r="GIB39" s="75"/>
      <c r="GIC39" s="75"/>
      <c r="GID39" s="75"/>
      <c r="GIE39" s="75"/>
      <c r="GIF39" s="75"/>
      <c r="GIG39" s="75"/>
      <c r="GIH39" s="75"/>
      <c r="GII39" s="75"/>
      <c r="GIJ39" s="75"/>
      <c r="GIK39" s="75"/>
      <c r="GIL39" s="75"/>
      <c r="GIM39" s="75"/>
      <c r="GIN39" s="75"/>
      <c r="GIO39" s="75"/>
      <c r="GIP39" s="75"/>
      <c r="GIQ39" s="75"/>
      <c r="GIR39" s="75"/>
      <c r="GIS39" s="75"/>
      <c r="GIT39" s="75"/>
      <c r="GIU39" s="75"/>
      <c r="GIV39" s="75"/>
      <c r="GIW39" s="75"/>
      <c r="GIX39" s="75"/>
      <c r="GIY39" s="75"/>
      <c r="GIZ39" s="75"/>
      <c r="GJA39" s="75"/>
      <c r="GJB39" s="75"/>
      <c r="GJC39" s="75"/>
      <c r="GJD39" s="75"/>
      <c r="GJE39" s="75"/>
      <c r="GJF39" s="75"/>
      <c r="GJG39" s="75"/>
      <c r="GJH39" s="75"/>
      <c r="GJI39" s="75"/>
      <c r="GJJ39" s="75"/>
      <c r="GJK39" s="75"/>
      <c r="GJL39" s="75"/>
      <c r="GJM39" s="75"/>
      <c r="GJN39" s="75"/>
      <c r="GJO39" s="75"/>
      <c r="GJP39" s="75"/>
      <c r="GJQ39" s="75"/>
      <c r="GJR39" s="75"/>
      <c r="GJS39" s="75"/>
      <c r="GJT39" s="75"/>
      <c r="GJU39" s="75"/>
      <c r="GJV39" s="75"/>
      <c r="GJW39" s="75"/>
      <c r="GJX39" s="75"/>
      <c r="GJY39" s="75"/>
      <c r="GJZ39" s="75"/>
      <c r="GKA39" s="75"/>
      <c r="GKB39" s="75"/>
      <c r="GKC39" s="75"/>
      <c r="GKD39" s="75"/>
      <c r="GKE39" s="75"/>
      <c r="GKF39" s="75"/>
      <c r="GKG39" s="75"/>
      <c r="GKH39" s="75"/>
      <c r="GKI39" s="75"/>
      <c r="GKJ39" s="75"/>
      <c r="GKK39" s="75"/>
      <c r="GKL39" s="75"/>
      <c r="GKM39" s="75"/>
      <c r="GKN39" s="75"/>
      <c r="GKO39" s="75"/>
      <c r="GKP39" s="75"/>
      <c r="GKQ39" s="75"/>
      <c r="GKR39" s="75"/>
      <c r="GKS39" s="75"/>
      <c r="GKT39" s="75"/>
      <c r="GKU39" s="75"/>
      <c r="GKV39" s="75"/>
      <c r="GKW39" s="75"/>
      <c r="GKX39" s="75"/>
      <c r="GKY39" s="75"/>
      <c r="GKZ39" s="75"/>
      <c r="GLA39" s="75"/>
      <c r="GLB39" s="75"/>
      <c r="GLC39" s="75"/>
      <c r="GLD39" s="75"/>
      <c r="GLE39" s="75"/>
      <c r="GLF39" s="75"/>
      <c r="GLG39" s="75"/>
      <c r="GLH39" s="75"/>
      <c r="GLI39" s="75"/>
      <c r="GLJ39" s="75"/>
      <c r="GLK39" s="75"/>
      <c r="GLL39" s="75"/>
      <c r="GLM39" s="75"/>
      <c r="GLN39" s="75"/>
      <c r="GLO39" s="75"/>
      <c r="GLP39" s="75"/>
      <c r="GLQ39" s="75"/>
      <c r="GLR39" s="75"/>
      <c r="GLS39" s="75"/>
      <c r="GLT39" s="75"/>
      <c r="GLU39" s="75"/>
      <c r="GLV39" s="75"/>
      <c r="GLW39" s="75"/>
      <c r="GLX39" s="75"/>
      <c r="GLY39" s="75"/>
      <c r="GLZ39" s="75"/>
      <c r="GMA39" s="75"/>
      <c r="GMB39" s="75"/>
      <c r="GMC39" s="75"/>
      <c r="GMD39" s="75"/>
      <c r="GME39" s="75"/>
      <c r="GMF39" s="75"/>
      <c r="GMG39" s="75"/>
      <c r="GMH39" s="75"/>
      <c r="GMI39" s="75"/>
      <c r="GMJ39" s="75"/>
      <c r="GMK39" s="75"/>
      <c r="GML39" s="75"/>
      <c r="GMM39" s="75"/>
      <c r="GMN39" s="75"/>
      <c r="GMO39" s="75"/>
      <c r="GMP39" s="75"/>
      <c r="GMQ39" s="75"/>
      <c r="GMR39" s="75"/>
      <c r="GMS39" s="75"/>
      <c r="GMT39" s="75"/>
      <c r="GMU39" s="75"/>
      <c r="GMV39" s="75"/>
      <c r="GMW39" s="75"/>
      <c r="GMX39" s="75"/>
      <c r="GMY39" s="75"/>
      <c r="GMZ39" s="75"/>
      <c r="GNA39" s="75"/>
      <c r="GNB39" s="75"/>
      <c r="GNC39" s="75"/>
      <c r="GND39" s="75"/>
      <c r="GNE39" s="75"/>
      <c r="GNF39" s="75"/>
      <c r="GNG39" s="75"/>
      <c r="GNH39" s="75"/>
      <c r="GNI39" s="75"/>
      <c r="GNJ39" s="75"/>
      <c r="GNK39" s="75"/>
      <c r="GNL39" s="75"/>
      <c r="GNM39" s="75"/>
      <c r="GNN39" s="75"/>
      <c r="GNO39" s="75"/>
      <c r="GNP39" s="75"/>
      <c r="GNQ39" s="75"/>
      <c r="GNR39" s="75"/>
      <c r="GNS39" s="75"/>
      <c r="GNT39" s="75"/>
      <c r="GNU39" s="75"/>
      <c r="GNV39" s="75"/>
      <c r="GNW39" s="75"/>
      <c r="GNX39" s="75"/>
      <c r="GNY39" s="75"/>
      <c r="GNZ39" s="75"/>
      <c r="GOA39" s="75"/>
      <c r="GOB39" s="75"/>
      <c r="GOC39" s="75"/>
      <c r="GOD39" s="75"/>
      <c r="GOE39" s="75"/>
      <c r="GOF39" s="75"/>
      <c r="GOG39" s="75"/>
      <c r="GOH39" s="75"/>
      <c r="GOI39" s="75"/>
      <c r="GOJ39" s="75"/>
      <c r="GOK39" s="75"/>
      <c r="GOL39" s="75"/>
      <c r="GOM39" s="75"/>
      <c r="GON39" s="75"/>
      <c r="GOO39" s="75"/>
      <c r="GOP39" s="75"/>
      <c r="GOQ39" s="75"/>
      <c r="GOR39" s="75"/>
      <c r="GOS39" s="75"/>
      <c r="GOT39" s="75"/>
      <c r="GOU39" s="75"/>
      <c r="GOV39" s="75"/>
      <c r="GOW39" s="75"/>
      <c r="GOX39" s="75"/>
      <c r="GOY39" s="75"/>
      <c r="GOZ39" s="75"/>
      <c r="GPA39" s="75"/>
      <c r="GPB39" s="75"/>
      <c r="GPC39" s="75"/>
      <c r="GPD39" s="75"/>
      <c r="GPE39" s="75"/>
      <c r="GPF39" s="75"/>
      <c r="GPG39" s="75"/>
      <c r="GPH39" s="75"/>
      <c r="GPI39" s="75"/>
      <c r="GPJ39" s="75"/>
      <c r="GPK39" s="75"/>
      <c r="GPL39" s="75"/>
      <c r="GPM39" s="75"/>
      <c r="GPN39" s="75"/>
      <c r="GPO39" s="75"/>
      <c r="GPP39" s="75"/>
      <c r="GPQ39" s="75"/>
      <c r="GPR39" s="75"/>
      <c r="GPS39" s="75"/>
      <c r="GPT39" s="75"/>
      <c r="GPU39" s="75"/>
      <c r="GPV39" s="75"/>
      <c r="GPW39" s="75"/>
      <c r="GPX39" s="75"/>
      <c r="GPY39" s="75"/>
      <c r="GPZ39" s="75"/>
      <c r="GQA39" s="75"/>
      <c r="GQB39" s="75"/>
      <c r="GQC39" s="75"/>
      <c r="GQD39" s="75"/>
      <c r="GQE39" s="75"/>
      <c r="GQF39" s="75"/>
      <c r="GQG39" s="75"/>
      <c r="GQH39" s="75"/>
      <c r="GQI39" s="75"/>
      <c r="GQJ39" s="75"/>
      <c r="GQK39" s="75"/>
      <c r="GQL39" s="75"/>
      <c r="GQM39" s="75"/>
      <c r="GQN39" s="75"/>
      <c r="GQO39" s="75"/>
      <c r="GQP39" s="75"/>
      <c r="GQQ39" s="75"/>
      <c r="GQR39" s="75"/>
      <c r="GQS39" s="75"/>
      <c r="GQT39" s="75"/>
      <c r="GQU39" s="75"/>
      <c r="GQV39" s="75"/>
      <c r="GQW39" s="75"/>
      <c r="GQX39" s="75"/>
      <c r="GQY39" s="75"/>
      <c r="GQZ39" s="75"/>
      <c r="GRA39" s="75"/>
      <c r="GRB39" s="75"/>
      <c r="GRC39" s="75"/>
      <c r="GRD39" s="75"/>
      <c r="GRE39" s="75"/>
      <c r="GRF39" s="75"/>
      <c r="GRG39" s="75"/>
      <c r="GRH39" s="75"/>
      <c r="GRI39" s="75"/>
      <c r="GRJ39" s="75"/>
      <c r="GRK39" s="75"/>
      <c r="GRL39" s="75"/>
      <c r="GRM39" s="75"/>
      <c r="GRN39" s="75"/>
      <c r="GRO39" s="75"/>
      <c r="GRP39" s="75"/>
      <c r="GRQ39" s="75"/>
      <c r="GRR39" s="75"/>
      <c r="GRS39" s="75"/>
      <c r="GRT39" s="75"/>
      <c r="GRU39" s="75"/>
      <c r="GRV39" s="75"/>
      <c r="GRW39" s="75"/>
      <c r="GRX39" s="75"/>
      <c r="GRY39" s="75"/>
      <c r="GRZ39" s="75"/>
      <c r="GSA39" s="75"/>
      <c r="GSB39" s="75"/>
      <c r="GSC39" s="75"/>
      <c r="GSD39" s="75"/>
      <c r="GSE39" s="75"/>
      <c r="GSF39" s="75"/>
      <c r="GSG39" s="75"/>
      <c r="GSH39" s="75"/>
      <c r="GSI39" s="75"/>
      <c r="GSJ39" s="75"/>
      <c r="GSK39" s="75"/>
      <c r="GSL39" s="75"/>
      <c r="GSM39" s="75"/>
      <c r="GSN39" s="75"/>
      <c r="GSO39" s="75"/>
      <c r="GSP39" s="75"/>
      <c r="GSQ39" s="75"/>
      <c r="GSR39" s="75"/>
      <c r="GSS39" s="75"/>
      <c r="GST39" s="75"/>
      <c r="GSU39" s="75"/>
      <c r="GSV39" s="75"/>
      <c r="GSW39" s="75"/>
      <c r="GSX39" s="75"/>
      <c r="GSY39" s="75"/>
      <c r="GSZ39" s="75"/>
      <c r="GTA39" s="75"/>
      <c r="GTB39" s="75"/>
      <c r="GTC39" s="75"/>
      <c r="GTD39" s="75"/>
      <c r="GTE39" s="75"/>
      <c r="GTF39" s="75"/>
      <c r="GTG39" s="75"/>
      <c r="GTH39" s="75"/>
      <c r="GTI39" s="75"/>
      <c r="GTJ39" s="75"/>
      <c r="GTK39" s="75"/>
      <c r="GTL39" s="75"/>
      <c r="GTM39" s="75"/>
      <c r="GTN39" s="75"/>
      <c r="GTO39" s="75"/>
      <c r="GTP39" s="75"/>
      <c r="GTQ39" s="75"/>
      <c r="GTR39" s="75"/>
      <c r="GTS39" s="75"/>
      <c r="GTT39" s="75"/>
      <c r="GTU39" s="75"/>
      <c r="GTV39" s="75"/>
      <c r="GTW39" s="75"/>
      <c r="GTX39" s="75"/>
      <c r="GTY39" s="75"/>
      <c r="GTZ39" s="75"/>
      <c r="GUA39" s="75"/>
      <c r="GUB39" s="75"/>
      <c r="GUC39" s="75"/>
      <c r="GUD39" s="75"/>
      <c r="GUE39" s="75"/>
      <c r="GUF39" s="75"/>
      <c r="GUG39" s="75"/>
      <c r="GUH39" s="75"/>
      <c r="GUI39" s="75"/>
      <c r="GUJ39" s="75"/>
      <c r="GUK39" s="75"/>
      <c r="GUL39" s="75"/>
      <c r="GUM39" s="75"/>
      <c r="GUN39" s="75"/>
      <c r="GUO39" s="75"/>
      <c r="GUP39" s="75"/>
      <c r="GUQ39" s="75"/>
      <c r="GUR39" s="75"/>
      <c r="GUS39" s="75"/>
      <c r="GUT39" s="75"/>
      <c r="GUU39" s="75"/>
      <c r="GUV39" s="75"/>
      <c r="GUW39" s="75"/>
      <c r="GUX39" s="75"/>
      <c r="GUY39" s="75"/>
      <c r="GUZ39" s="75"/>
      <c r="GVA39" s="75"/>
      <c r="GVB39" s="75"/>
      <c r="GVC39" s="75"/>
      <c r="GVD39" s="75"/>
      <c r="GVE39" s="75"/>
      <c r="GVF39" s="75"/>
      <c r="GVG39" s="75"/>
      <c r="GVH39" s="75"/>
      <c r="GVI39" s="75"/>
      <c r="GVJ39" s="75"/>
      <c r="GVK39" s="75"/>
      <c r="GVL39" s="75"/>
      <c r="GVM39" s="75"/>
      <c r="GVN39" s="75"/>
      <c r="GVO39" s="75"/>
      <c r="GVP39" s="75"/>
      <c r="GVQ39" s="75"/>
      <c r="GVR39" s="75"/>
      <c r="GVS39" s="75"/>
      <c r="GVT39" s="75"/>
      <c r="GVU39" s="75"/>
      <c r="GVV39" s="75"/>
      <c r="GVW39" s="75"/>
      <c r="GVX39" s="75"/>
      <c r="GVY39" s="75"/>
      <c r="GVZ39" s="75"/>
      <c r="GWA39" s="75"/>
      <c r="GWB39" s="75"/>
      <c r="GWC39" s="75"/>
      <c r="GWD39" s="75"/>
      <c r="GWE39" s="75"/>
      <c r="GWF39" s="75"/>
      <c r="GWG39" s="75"/>
      <c r="GWH39" s="75"/>
      <c r="GWI39" s="75"/>
      <c r="GWJ39" s="75"/>
      <c r="GWK39" s="75"/>
      <c r="GWL39" s="75"/>
      <c r="GWM39" s="75"/>
      <c r="GWN39" s="75"/>
      <c r="GWO39" s="75"/>
      <c r="GWP39" s="75"/>
      <c r="GWQ39" s="75"/>
      <c r="GWR39" s="75"/>
      <c r="GWS39" s="75"/>
      <c r="GWT39" s="75"/>
      <c r="GWU39" s="75"/>
      <c r="GWV39" s="75"/>
      <c r="GWW39" s="75"/>
      <c r="GWX39" s="75"/>
      <c r="GWY39" s="75"/>
      <c r="GWZ39" s="75"/>
      <c r="GXA39" s="75"/>
      <c r="GXB39" s="75"/>
      <c r="GXC39" s="75"/>
      <c r="GXD39" s="75"/>
      <c r="GXE39" s="75"/>
      <c r="GXF39" s="75"/>
      <c r="GXG39" s="75"/>
      <c r="GXH39" s="75"/>
      <c r="GXI39" s="75"/>
      <c r="GXJ39" s="75"/>
      <c r="GXK39" s="75"/>
      <c r="GXL39" s="75"/>
      <c r="GXM39" s="75"/>
      <c r="GXN39" s="75"/>
      <c r="GXO39" s="75"/>
      <c r="GXP39" s="75"/>
      <c r="GXQ39" s="75"/>
      <c r="GXR39" s="75"/>
      <c r="GXS39" s="75"/>
      <c r="GXT39" s="75"/>
      <c r="GXU39" s="75"/>
      <c r="GXV39" s="75"/>
      <c r="GXW39" s="75"/>
      <c r="GXX39" s="75"/>
      <c r="GXY39" s="75"/>
      <c r="GXZ39" s="75"/>
      <c r="GYA39" s="75"/>
      <c r="GYB39" s="75"/>
      <c r="GYC39" s="75"/>
      <c r="GYD39" s="75"/>
      <c r="GYE39" s="75"/>
      <c r="GYF39" s="75"/>
      <c r="GYG39" s="75"/>
      <c r="GYH39" s="75"/>
      <c r="GYI39" s="75"/>
      <c r="GYJ39" s="75"/>
      <c r="GYK39" s="75"/>
      <c r="GYL39" s="75"/>
      <c r="GYM39" s="75"/>
      <c r="GYN39" s="75"/>
      <c r="GYO39" s="75"/>
      <c r="GYP39" s="75"/>
      <c r="GYQ39" s="75"/>
      <c r="GYR39" s="75"/>
      <c r="GYS39" s="75"/>
      <c r="GYT39" s="75"/>
      <c r="GYU39" s="75"/>
      <c r="GYV39" s="75"/>
      <c r="GYW39" s="75"/>
      <c r="GYX39" s="75"/>
      <c r="GYY39" s="75"/>
      <c r="GYZ39" s="75"/>
      <c r="GZA39" s="75"/>
      <c r="GZB39" s="75"/>
      <c r="GZC39" s="75"/>
      <c r="GZD39" s="75"/>
      <c r="GZE39" s="75"/>
      <c r="GZF39" s="75"/>
      <c r="GZG39" s="75"/>
      <c r="GZH39" s="75"/>
      <c r="GZI39" s="75"/>
      <c r="GZJ39" s="75"/>
      <c r="GZK39" s="75"/>
      <c r="GZL39" s="75"/>
      <c r="GZM39" s="75"/>
      <c r="GZN39" s="75"/>
      <c r="GZO39" s="75"/>
      <c r="GZP39" s="75"/>
      <c r="GZQ39" s="75"/>
      <c r="GZR39" s="75"/>
      <c r="GZS39" s="75"/>
      <c r="GZT39" s="75"/>
      <c r="GZU39" s="75"/>
      <c r="GZV39" s="75"/>
      <c r="GZW39" s="75"/>
      <c r="GZX39" s="75"/>
      <c r="GZY39" s="75"/>
      <c r="GZZ39" s="75"/>
      <c r="HAA39" s="75"/>
      <c r="HAB39" s="75"/>
      <c r="HAC39" s="75"/>
      <c r="HAD39" s="75"/>
      <c r="HAE39" s="75"/>
      <c r="HAF39" s="75"/>
      <c r="HAG39" s="75"/>
      <c r="HAH39" s="75"/>
      <c r="HAI39" s="75"/>
      <c r="HAJ39" s="75"/>
      <c r="HAK39" s="75"/>
      <c r="HAL39" s="75"/>
      <c r="HAM39" s="75"/>
      <c r="HAN39" s="75"/>
      <c r="HAO39" s="75"/>
      <c r="HAP39" s="75"/>
      <c r="HAQ39" s="75"/>
      <c r="HAR39" s="75"/>
      <c r="HAS39" s="75"/>
      <c r="HAT39" s="75"/>
      <c r="HAU39" s="75"/>
      <c r="HAV39" s="75"/>
      <c r="HAW39" s="75"/>
      <c r="HAX39" s="75"/>
      <c r="HAY39" s="75"/>
      <c r="HAZ39" s="75"/>
      <c r="HBA39" s="75"/>
      <c r="HBB39" s="75"/>
      <c r="HBC39" s="75"/>
      <c r="HBD39" s="75"/>
      <c r="HBE39" s="75"/>
      <c r="HBF39" s="75"/>
      <c r="HBG39" s="75"/>
      <c r="HBH39" s="75"/>
      <c r="HBI39" s="75"/>
      <c r="HBJ39" s="75"/>
      <c r="HBK39" s="75"/>
      <c r="HBL39" s="75"/>
      <c r="HBM39" s="75"/>
      <c r="HBN39" s="75"/>
      <c r="HBO39" s="75"/>
      <c r="HBP39" s="75"/>
      <c r="HBQ39" s="75"/>
      <c r="HBR39" s="75"/>
      <c r="HBS39" s="75"/>
      <c r="HBT39" s="75"/>
      <c r="HBU39" s="75"/>
      <c r="HBV39" s="75"/>
      <c r="HBW39" s="75"/>
      <c r="HBX39" s="75"/>
      <c r="HBY39" s="75"/>
      <c r="HBZ39" s="75"/>
      <c r="HCA39" s="75"/>
      <c r="HCB39" s="75"/>
      <c r="HCC39" s="75"/>
      <c r="HCD39" s="75"/>
      <c r="HCE39" s="75"/>
      <c r="HCF39" s="75"/>
      <c r="HCG39" s="75"/>
      <c r="HCH39" s="75"/>
      <c r="HCI39" s="75"/>
      <c r="HCJ39" s="75"/>
      <c r="HCK39" s="75"/>
      <c r="HCL39" s="75"/>
      <c r="HCM39" s="75"/>
      <c r="HCN39" s="75"/>
      <c r="HCO39" s="75"/>
      <c r="HCP39" s="75"/>
      <c r="HCQ39" s="75"/>
      <c r="HCR39" s="75"/>
      <c r="HCS39" s="75"/>
      <c r="HCT39" s="75"/>
      <c r="HCU39" s="75"/>
      <c r="HCV39" s="75"/>
      <c r="HCW39" s="75"/>
      <c r="HCX39" s="75"/>
      <c r="HCY39" s="75"/>
      <c r="HCZ39" s="75"/>
      <c r="HDA39" s="75"/>
      <c r="HDB39" s="75"/>
      <c r="HDC39" s="75"/>
      <c r="HDD39" s="75"/>
      <c r="HDE39" s="75"/>
      <c r="HDF39" s="75"/>
      <c r="HDG39" s="75"/>
      <c r="HDH39" s="75"/>
      <c r="HDI39" s="75"/>
      <c r="HDJ39" s="75"/>
      <c r="HDK39" s="75"/>
      <c r="HDL39" s="75"/>
      <c r="HDM39" s="75"/>
      <c r="HDN39" s="75"/>
      <c r="HDO39" s="75"/>
      <c r="HDP39" s="75"/>
      <c r="HDQ39" s="75"/>
      <c r="HDR39" s="75"/>
      <c r="HDS39" s="75"/>
      <c r="HDT39" s="75"/>
      <c r="HDU39" s="75"/>
      <c r="HDV39" s="75"/>
      <c r="HDW39" s="75"/>
      <c r="HDX39" s="75"/>
      <c r="HDY39" s="75"/>
      <c r="HDZ39" s="75"/>
      <c r="HEA39" s="75"/>
      <c r="HEB39" s="75"/>
      <c r="HEC39" s="75"/>
      <c r="HED39" s="75"/>
      <c r="HEE39" s="75"/>
      <c r="HEF39" s="75"/>
      <c r="HEG39" s="75"/>
      <c r="HEH39" s="75"/>
      <c r="HEI39" s="75"/>
      <c r="HEJ39" s="75"/>
      <c r="HEK39" s="75"/>
      <c r="HEL39" s="75"/>
      <c r="HEM39" s="75"/>
      <c r="HEN39" s="75"/>
      <c r="HEO39" s="75"/>
      <c r="HEP39" s="75"/>
      <c r="HEQ39" s="75"/>
      <c r="HER39" s="75"/>
      <c r="HES39" s="75"/>
      <c r="HET39" s="75"/>
      <c r="HEU39" s="75"/>
      <c r="HEV39" s="75"/>
      <c r="HEW39" s="75"/>
      <c r="HEX39" s="75"/>
      <c r="HEY39" s="75"/>
      <c r="HEZ39" s="75"/>
      <c r="HFA39" s="75"/>
      <c r="HFB39" s="75"/>
      <c r="HFC39" s="75"/>
      <c r="HFD39" s="75"/>
      <c r="HFE39" s="75"/>
      <c r="HFF39" s="75"/>
      <c r="HFG39" s="75"/>
      <c r="HFH39" s="75"/>
      <c r="HFI39" s="75"/>
      <c r="HFJ39" s="75"/>
      <c r="HFK39" s="75"/>
      <c r="HFL39" s="75"/>
      <c r="HFM39" s="75"/>
      <c r="HFN39" s="75"/>
      <c r="HFO39" s="75"/>
      <c r="HFP39" s="75"/>
      <c r="HFQ39" s="75"/>
      <c r="HFR39" s="75"/>
      <c r="HFS39" s="75"/>
      <c r="HFT39" s="75"/>
      <c r="HFU39" s="75"/>
      <c r="HFV39" s="75"/>
      <c r="HFW39" s="75"/>
      <c r="HFX39" s="75"/>
      <c r="HFY39" s="75"/>
      <c r="HFZ39" s="75"/>
      <c r="HGA39" s="75"/>
      <c r="HGB39" s="75"/>
      <c r="HGC39" s="75"/>
      <c r="HGD39" s="75"/>
      <c r="HGE39" s="75"/>
      <c r="HGF39" s="75"/>
      <c r="HGG39" s="75"/>
      <c r="HGH39" s="75"/>
      <c r="HGI39" s="75"/>
      <c r="HGJ39" s="75"/>
      <c r="HGK39" s="75"/>
      <c r="HGL39" s="75"/>
      <c r="HGM39" s="75"/>
      <c r="HGN39" s="75"/>
      <c r="HGO39" s="75"/>
      <c r="HGP39" s="75"/>
      <c r="HGQ39" s="75"/>
      <c r="HGR39" s="75"/>
      <c r="HGS39" s="75"/>
      <c r="HGT39" s="75"/>
      <c r="HGU39" s="75"/>
      <c r="HGV39" s="75"/>
      <c r="HGW39" s="75"/>
      <c r="HGX39" s="75"/>
      <c r="HGY39" s="75"/>
      <c r="HGZ39" s="75"/>
      <c r="HHA39" s="75"/>
      <c r="HHB39" s="75"/>
      <c r="HHC39" s="75"/>
      <c r="HHD39" s="75"/>
      <c r="HHE39" s="75"/>
      <c r="HHF39" s="75"/>
      <c r="HHG39" s="75"/>
      <c r="HHH39" s="75"/>
      <c r="HHI39" s="75"/>
      <c r="HHJ39" s="75"/>
      <c r="HHK39" s="75"/>
      <c r="HHL39" s="75"/>
      <c r="HHM39" s="75"/>
      <c r="HHN39" s="75"/>
      <c r="HHO39" s="75"/>
      <c r="HHP39" s="75"/>
      <c r="HHQ39" s="75"/>
      <c r="HHR39" s="75"/>
      <c r="HHS39" s="75"/>
      <c r="HHT39" s="75"/>
      <c r="HHU39" s="75"/>
      <c r="HHV39" s="75"/>
      <c r="HHW39" s="75"/>
      <c r="HHX39" s="75"/>
      <c r="HHY39" s="75"/>
      <c r="HHZ39" s="75"/>
      <c r="HIA39" s="75"/>
      <c r="HIB39" s="75"/>
      <c r="HIC39" s="75"/>
      <c r="HID39" s="75"/>
      <c r="HIE39" s="75"/>
      <c r="HIF39" s="75"/>
      <c r="HIG39" s="75"/>
      <c r="HIH39" s="75"/>
      <c r="HII39" s="75"/>
      <c r="HIJ39" s="75"/>
      <c r="HIK39" s="75"/>
      <c r="HIL39" s="75"/>
      <c r="HIM39" s="75"/>
      <c r="HIN39" s="75"/>
      <c r="HIO39" s="75"/>
      <c r="HIP39" s="75"/>
      <c r="HIQ39" s="75"/>
      <c r="HIR39" s="75"/>
      <c r="HIS39" s="75"/>
      <c r="HIT39" s="75"/>
      <c r="HIU39" s="75"/>
      <c r="HIV39" s="75"/>
      <c r="HIW39" s="75"/>
      <c r="HIX39" s="75"/>
      <c r="HIY39" s="75"/>
      <c r="HIZ39" s="75"/>
      <c r="HJA39" s="75"/>
      <c r="HJB39" s="75"/>
      <c r="HJC39" s="75"/>
      <c r="HJD39" s="75"/>
      <c r="HJE39" s="75"/>
      <c r="HJF39" s="75"/>
      <c r="HJG39" s="75"/>
      <c r="HJH39" s="75"/>
      <c r="HJI39" s="75"/>
      <c r="HJJ39" s="75"/>
      <c r="HJK39" s="75"/>
      <c r="HJL39" s="75"/>
      <c r="HJM39" s="75"/>
      <c r="HJN39" s="75"/>
      <c r="HJO39" s="75"/>
      <c r="HJP39" s="75"/>
      <c r="HJQ39" s="75"/>
      <c r="HJR39" s="75"/>
      <c r="HJS39" s="75"/>
      <c r="HJT39" s="75"/>
      <c r="HJU39" s="75"/>
      <c r="HJV39" s="75"/>
      <c r="HJW39" s="75"/>
      <c r="HJX39" s="75"/>
      <c r="HJY39" s="75"/>
      <c r="HJZ39" s="75"/>
      <c r="HKA39" s="75"/>
      <c r="HKB39" s="75"/>
      <c r="HKC39" s="75"/>
      <c r="HKD39" s="75"/>
      <c r="HKE39" s="75"/>
      <c r="HKF39" s="75"/>
      <c r="HKG39" s="75"/>
      <c r="HKH39" s="75"/>
      <c r="HKI39" s="75"/>
      <c r="HKJ39" s="75"/>
      <c r="HKK39" s="75"/>
      <c r="HKL39" s="75"/>
      <c r="HKM39" s="75"/>
      <c r="HKN39" s="75"/>
      <c r="HKO39" s="75"/>
      <c r="HKP39" s="75"/>
      <c r="HKQ39" s="75"/>
      <c r="HKR39" s="75"/>
      <c r="HKS39" s="75"/>
      <c r="HKT39" s="75"/>
      <c r="HKU39" s="75"/>
      <c r="HKV39" s="75"/>
      <c r="HKW39" s="75"/>
      <c r="HKX39" s="75"/>
      <c r="HKY39" s="75"/>
      <c r="HKZ39" s="75"/>
      <c r="HLA39" s="75"/>
      <c r="HLB39" s="75"/>
      <c r="HLC39" s="75"/>
      <c r="HLD39" s="75"/>
      <c r="HLE39" s="75"/>
      <c r="HLF39" s="75"/>
      <c r="HLG39" s="75"/>
      <c r="HLH39" s="75"/>
      <c r="HLI39" s="75"/>
      <c r="HLJ39" s="75"/>
      <c r="HLK39" s="75"/>
      <c r="HLL39" s="75"/>
      <c r="HLM39" s="75"/>
      <c r="HLN39" s="75"/>
      <c r="HLO39" s="75"/>
      <c r="HLP39" s="75"/>
      <c r="HLQ39" s="75"/>
      <c r="HLR39" s="75"/>
      <c r="HLS39" s="75"/>
      <c r="HLT39" s="75"/>
      <c r="HLU39" s="75"/>
      <c r="HLV39" s="75"/>
      <c r="HLW39" s="75"/>
      <c r="HLX39" s="75"/>
      <c r="HLY39" s="75"/>
      <c r="HLZ39" s="75"/>
      <c r="HMA39" s="75"/>
      <c r="HMB39" s="75"/>
      <c r="HMC39" s="75"/>
      <c r="HMD39" s="75"/>
      <c r="HME39" s="75"/>
      <c r="HMF39" s="75"/>
      <c r="HMG39" s="75"/>
      <c r="HMH39" s="75"/>
      <c r="HMI39" s="75"/>
      <c r="HMJ39" s="75"/>
      <c r="HMK39" s="75"/>
      <c r="HML39" s="75"/>
      <c r="HMM39" s="75"/>
      <c r="HMN39" s="75"/>
      <c r="HMO39" s="75"/>
      <c r="HMP39" s="75"/>
      <c r="HMQ39" s="75"/>
      <c r="HMR39" s="75"/>
      <c r="HMS39" s="75"/>
      <c r="HMT39" s="75"/>
      <c r="HMU39" s="75"/>
      <c r="HMV39" s="75"/>
      <c r="HMW39" s="75"/>
      <c r="HMX39" s="75"/>
      <c r="HMY39" s="75"/>
      <c r="HMZ39" s="75"/>
      <c r="HNA39" s="75"/>
      <c r="HNB39" s="75"/>
      <c r="HNC39" s="75"/>
      <c r="HND39" s="75"/>
      <c r="HNE39" s="75"/>
      <c r="HNF39" s="75"/>
      <c r="HNG39" s="75"/>
      <c r="HNH39" s="75"/>
      <c r="HNI39" s="75"/>
      <c r="HNJ39" s="75"/>
      <c r="HNK39" s="75"/>
      <c r="HNL39" s="75"/>
      <c r="HNM39" s="75"/>
      <c r="HNN39" s="75"/>
      <c r="HNO39" s="75"/>
      <c r="HNP39" s="75"/>
      <c r="HNQ39" s="75"/>
      <c r="HNR39" s="75"/>
      <c r="HNS39" s="75"/>
      <c r="HNT39" s="75"/>
      <c r="HNU39" s="75"/>
      <c r="HNV39" s="75"/>
      <c r="HNW39" s="75"/>
      <c r="HNX39" s="75"/>
      <c r="HNY39" s="75"/>
      <c r="HNZ39" s="75"/>
      <c r="HOA39" s="75"/>
      <c r="HOB39" s="75"/>
      <c r="HOC39" s="75"/>
      <c r="HOD39" s="75"/>
      <c r="HOE39" s="75"/>
      <c r="HOF39" s="75"/>
      <c r="HOG39" s="75"/>
      <c r="HOH39" s="75"/>
      <c r="HOI39" s="75"/>
      <c r="HOJ39" s="75"/>
      <c r="HOK39" s="75"/>
      <c r="HOL39" s="75"/>
      <c r="HOM39" s="75"/>
      <c r="HON39" s="75"/>
      <c r="HOO39" s="75"/>
      <c r="HOP39" s="75"/>
      <c r="HOQ39" s="75"/>
      <c r="HOR39" s="75"/>
      <c r="HOS39" s="75"/>
      <c r="HOT39" s="75"/>
      <c r="HOU39" s="75"/>
      <c r="HOV39" s="75"/>
      <c r="HOW39" s="75"/>
      <c r="HOX39" s="75"/>
      <c r="HOY39" s="75"/>
      <c r="HOZ39" s="75"/>
      <c r="HPA39" s="75"/>
      <c r="HPB39" s="75"/>
      <c r="HPC39" s="75"/>
      <c r="HPD39" s="75"/>
      <c r="HPE39" s="75"/>
      <c r="HPF39" s="75"/>
      <c r="HPG39" s="75"/>
      <c r="HPH39" s="75"/>
      <c r="HPI39" s="75"/>
      <c r="HPJ39" s="75"/>
      <c r="HPK39" s="75"/>
      <c r="HPL39" s="75"/>
      <c r="HPM39" s="75"/>
      <c r="HPN39" s="75"/>
      <c r="HPO39" s="75"/>
      <c r="HPP39" s="75"/>
      <c r="HPQ39" s="75"/>
      <c r="HPR39" s="75"/>
      <c r="HPS39" s="75"/>
      <c r="HPT39" s="75"/>
      <c r="HPU39" s="75"/>
      <c r="HPV39" s="75"/>
      <c r="HPW39" s="75"/>
      <c r="HPX39" s="75"/>
      <c r="HPY39" s="75"/>
      <c r="HPZ39" s="75"/>
      <c r="HQA39" s="75"/>
      <c r="HQB39" s="75"/>
      <c r="HQC39" s="75"/>
      <c r="HQD39" s="75"/>
      <c r="HQE39" s="75"/>
      <c r="HQF39" s="75"/>
      <c r="HQG39" s="75"/>
      <c r="HQH39" s="75"/>
      <c r="HQI39" s="75"/>
      <c r="HQJ39" s="75"/>
      <c r="HQK39" s="75"/>
      <c r="HQL39" s="75"/>
      <c r="HQM39" s="75"/>
      <c r="HQN39" s="75"/>
      <c r="HQO39" s="75"/>
      <c r="HQP39" s="75"/>
      <c r="HQQ39" s="75"/>
      <c r="HQR39" s="75"/>
      <c r="HQS39" s="75"/>
      <c r="HQT39" s="75"/>
      <c r="HQU39" s="75"/>
      <c r="HQV39" s="75"/>
      <c r="HQW39" s="75"/>
      <c r="HQX39" s="75"/>
      <c r="HQY39" s="75"/>
      <c r="HQZ39" s="75"/>
      <c r="HRA39" s="75"/>
      <c r="HRB39" s="75"/>
      <c r="HRC39" s="75"/>
      <c r="HRD39" s="75"/>
      <c r="HRE39" s="75"/>
      <c r="HRF39" s="75"/>
      <c r="HRG39" s="75"/>
      <c r="HRH39" s="75"/>
      <c r="HRI39" s="75"/>
      <c r="HRJ39" s="75"/>
      <c r="HRK39" s="75"/>
      <c r="HRL39" s="75"/>
      <c r="HRM39" s="75"/>
      <c r="HRN39" s="75"/>
      <c r="HRO39" s="75"/>
      <c r="HRP39" s="75"/>
      <c r="HRQ39" s="75"/>
      <c r="HRR39" s="75"/>
      <c r="HRS39" s="75"/>
      <c r="HRT39" s="75"/>
      <c r="HRU39" s="75"/>
      <c r="HRV39" s="75"/>
      <c r="HRW39" s="75"/>
      <c r="HRX39" s="75"/>
      <c r="HRY39" s="75"/>
      <c r="HRZ39" s="75"/>
      <c r="HSA39" s="75"/>
      <c r="HSB39" s="75"/>
      <c r="HSC39" s="75"/>
      <c r="HSD39" s="75"/>
      <c r="HSE39" s="75"/>
      <c r="HSF39" s="75"/>
      <c r="HSG39" s="75"/>
      <c r="HSH39" s="75"/>
      <c r="HSI39" s="75"/>
      <c r="HSJ39" s="75"/>
      <c r="HSK39" s="75"/>
      <c r="HSL39" s="75"/>
      <c r="HSM39" s="75"/>
      <c r="HSN39" s="75"/>
      <c r="HSO39" s="75"/>
      <c r="HSP39" s="75"/>
      <c r="HSQ39" s="75"/>
      <c r="HSR39" s="75"/>
      <c r="HSS39" s="75"/>
      <c r="HST39" s="75"/>
      <c r="HSU39" s="75"/>
      <c r="HSV39" s="75"/>
      <c r="HSW39" s="75"/>
      <c r="HSX39" s="75"/>
      <c r="HSY39" s="75"/>
      <c r="HSZ39" s="75"/>
      <c r="HTA39" s="75"/>
      <c r="HTB39" s="75"/>
      <c r="HTC39" s="75"/>
      <c r="HTD39" s="75"/>
      <c r="HTE39" s="75"/>
      <c r="HTF39" s="75"/>
      <c r="HTG39" s="75"/>
      <c r="HTH39" s="75"/>
      <c r="HTI39" s="75"/>
      <c r="HTJ39" s="75"/>
      <c r="HTK39" s="75"/>
      <c r="HTL39" s="75"/>
      <c r="HTM39" s="75"/>
      <c r="HTN39" s="75"/>
      <c r="HTO39" s="75"/>
      <c r="HTP39" s="75"/>
      <c r="HTQ39" s="75"/>
      <c r="HTR39" s="75"/>
      <c r="HTS39" s="75"/>
      <c r="HTT39" s="75"/>
      <c r="HTU39" s="75"/>
      <c r="HTV39" s="75"/>
      <c r="HTW39" s="75"/>
      <c r="HTX39" s="75"/>
      <c r="HTY39" s="75"/>
      <c r="HTZ39" s="75"/>
      <c r="HUA39" s="75"/>
      <c r="HUB39" s="75"/>
      <c r="HUC39" s="75"/>
      <c r="HUD39" s="75"/>
      <c r="HUE39" s="75"/>
      <c r="HUF39" s="75"/>
      <c r="HUG39" s="75"/>
      <c r="HUH39" s="75"/>
      <c r="HUI39" s="75"/>
      <c r="HUJ39" s="75"/>
      <c r="HUK39" s="75"/>
      <c r="HUL39" s="75"/>
      <c r="HUM39" s="75"/>
      <c r="HUN39" s="75"/>
      <c r="HUO39" s="75"/>
      <c r="HUP39" s="75"/>
      <c r="HUQ39" s="75"/>
      <c r="HUR39" s="75"/>
      <c r="HUS39" s="75"/>
      <c r="HUT39" s="75"/>
      <c r="HUU39" s="75"/>
      <c r="HUV39" s="75"/>
      <c r="HUW39" s="75"/>
      <c r="HUX39" s="75"/>
      <c r="HUY39" s="75"/>
      <c r="HUZ39" s="75"/>
      <c r="HVA39" s="75"/>
      <c r="HVB39" s="75"/>
      <c r="HVC39" s="75"/>
      <c r="HVD39" s="75"/>
      <c r="HVE39" s="75"/>
      <c r="HVF39" s="75"/>
      <c r="HVG39" s="75"/>
      <c r="HVH39" s="75"/>
      <c r="HVI39" s="75"/>
      <c r="HVJ39" s="75"/>
      <c r="HVK39" s="75"/>
      <c r="HVL39" s="75"/>
      <c r="HVM39" s="75"/>
      <c r="HVN39" s="75"/>
      <c r="HVO39" s="75"/>
      <c r="HVP39" s="75"/>
      <c r="HVQ39" s="75"/>
      <c r="HVR39" s="75"/>
      <c r="HVS39" s="75"/>
      <c r="HVT39" s="75"/>
      <c r="HVU39" s="75"/>
      <c r="HVV39" s="75"/>
      <c r="HVW39" s="75"/>
      <c r="HVX39" s="75"/>
      <c r="HVY39" s="75"/>
      <c r="HVZ39" s="75"/>
      <c r="HWA39" s="75"/>
      <c r="HWB39" s="75"/>
      <c r="HWC39" s="75"/>
      <c r="HWD39" s="75"/>
      <c r="HWE39" s="75"/>
      <c r="HWF39" s="75"/>
      <c r="HWG39" s="75"/>
      <c r="HWH39" s="75"/>
      <c r="HWI39" s="75"/>
      <c r="HWJ39" s="75"/>
      <c r="HWK39" s="75"/>
      <c r="HWL39" s="75"/>
      <c r="HWM39" s="75"/>
      <c r="HWN39" s="75"/>
      <c r="HWO39" s="75"/>
      <c r="HWP39" s="75"/>
      <c r="HWQ39" s="75"/>
      <c r="HWR39" s="75"/>
      <c r="HWS39" s="75"/>
      <c r="HWT39" s="75"/>
      <c r="HWU39" s="75"/>
      <c r="HWV39" s="75"/>
      <c r="HWW39" s="75"/>
      <c r="HWX39" s="75"/>
      <c r="HWY39" s="75"/>
      <c r="HWZ39" s="75"/>
      <c r="HXA39" s="75"/>
      <c r="HXB39" s="75"/>
      <c r="HXC39" s="75"/>
      <c r="HXD39" s="75"/>
      <c r="HXE39" s="75"/>
      <c r="HXF39" s="75"/>
      <c r="HXG39" s="75"/>
      <c r="HXH39" s="75"/>
      <c r="HXI39" s="75"/>
      <c r="HXJ39" s="75"/>
      <c r="HXK39" s="75"/>
      <c r="HXL39" s="75"/>
      <c r="HXM39" s="75"/>
      <c r="HXN39" s="75"/>
      <c r="HXO39" s="75"/>
      <c r="HXP39" s="75"/>
      <c r="HXQ39" s="75"/>
      <c r="HXR39" s="75"/>
      <c r="HXS39" s="75"/>
      <c r="HXT39" s="75"/>
      <c r="HXU39" s="75"/>
      <c r="HXV39" s="75"/>
      <c r="HXW39" s="75"/>
      <c r="HXX39" s="75"/>
      <c r="HXY39" s="75"/>
      <c r="HXZ39" s="75"/>
      <c r="HYA39" s="75"/>
      <c r="HYB39" s="75"/>
      <c r="HYC39" s="75"/>
      <c r="HYD39" s="75"/>
      <c r="HYE39" s="75"/>
      <c r="HYF39" s="75"/>
      <c r="HYG39" s="75"/>
      <c r="HYH39" s="75"/>
      <c r="HYI39" s="75"/>
      <c r="HYJ39" s="75"/>
      <c r="HYK39" s="75"/>
      <c r="HYL39" s="75"/>
      <c r="HYM39" s="75"/>
      <c r="HYN39" s="75"/>
      <c r="HYO39" s="75"/>
      <c r="HYP39" s="75"/>
      <c r="HYQ39" s="75"/>
      <c r="HYR39" s="75"/>
      <c r="HYS39" s="75"/>
      <c r="HYT39" s="75"/>
      <c r="HYU39" s="75"/>
      <c r="HYV39" s="75"/>
      <c r="HYW39" s="75"/>
      <c r="HYX39" s="75"/>
      <c r="HYY39" s="75"/>
      <c r="HYZ39" s="75"/>
      <c r="HZA39" s="75"/>
      <c r="HZB39" s="75"/>
      <c r="HZC39" s="75"/>
      <c r="HZD39" s="75"/>
      <c r="HZE39" s="75"/>
      <c r="HZF39" s="75"/>
      <c r="HZG39" s="75"/>
      <c r="HZH39" s="75"/>
      <c r="HZI39" s="75"/>
      <c r="HZJ39" s="75"/>
      <c r="HZK39" s="75"/>
      <c r="HZL39" s="75"/>
      <c r="HZM39" s="75"/>
      <c r="HZN39" s="75"/>
      <c r="HZO39" s="75"/>
      <c r="HZP39" s="75"/>
      <c r="HZQ39" s="75"/>
      <c r="HZR39" s="75"/>
      <c r="HZS39" s="75"/>
      <c r="HZT39" s="75"/>
      <c r="HZU39" s="75"/>
      <c r="HZV39" s="75"/>
      <c r="HZW39" s="75"/>
      <c r="HZX39" s="75"/>
      <c r="HZY39" s="75"/>
      <c r="HZZ39" s="75"/>
      <c r="IAA39" s="75"/>
      <c r="IAB39" s="75"/>
      <c r="IAC39" s="75"/>
      <c r="IAD39" s="75"/>
      <c r="IAE39" s="75"/>
      <c r="IAF39" s="75"/>
      <c r="IAG39" s="75"/>
      <c r="IAH39" s="75"/>
      <c r="IAI39" s="75"/>
      <c r="IAJ39" s="75"/>
      <c r="IAK39" s="75"/>
      <c r="IAL39" s="75"/>
      <c r="IAM39" s="75"/>
      <c r="IAN39" s="75"/>
      <c r="IAO39" s="75"/>
      <c r="IAP39" s="75"/>
      <c r="IAQ39" s="75"/>
      <c r="IAR39" s="75"/>
      <c r="IAS39" s="75"/>
      <c r="IAT39" s="75"/>
      <c r="IAU39" s="75"/>
      <c r="IAV39" s="75"/>
      <c r="IAW39" s="75"/>
      <c r="IAX39" s="75"/>
      <c r="IAY39" s="75"/>
      <c r="IAZ39" s="75"/>
      <c r="IBA39" s="75"/>
      <c r="IBB39" s="75"/>
      <c r="IBC39" s="75"/>
      <c r="IBD39" s="75"/>
      <c r="IBE39" s="75"/>
      <c r="IBF39" s="75"/>
      <c r="IBG39" s="75"/>
      <c r="IBH39" s="75"/>
      <c r="IBI39" s="75"/>
      <c r="IBJ39" s="75"/>
      <c r="IBK39" s="75"/>
      <c r="IBL39" s="75"/>
      <c r="IBM39" s="75"/>
      <c r="IBN39" s="75"/>
      <c r="IBO39" s="75"/>
      <c r="IBP39" s="75"/>
      <c r="IBQ39" s="75"/>
      <c r="IBR39" s="75"/>
      <c r="IBS39" s="75"/>
      <c r="IBT39" s="75"/>
      <c r="IBU39" s="75"/>
      <c r="IBV39" s="75"/>
      <c r="IBW39" s="75"/>
      <c r="IBX39" s="75"/>
      <c r="IBY39" s="75"/>
      <c r="IBZ39" s="75"/>
      <c r="ICA39" s="75"/>
      <c r="ICB39" s="75"/>
      <c r="ICC39" s="75"/>
      <c r="ICD39" s="75"/>
      <c r="ICE39" s="75"/>
      <c r="ICF39" s="75"/>
      <c r="ICG39" s="75"/>
      <c r="ICH39" s="75"/>
      <c r="ICI39" s="75"/>
      <c r="ICJ39" s="75"/>
      <c r="ICK39" s="75"/>
      <c r="ICL39" s="75"/>
      <c r="ICM39" s="75"/>
      <c r="ICN39" s="75"/>
      <c r="ICO39" s="75"/>
      <c r="ICP39" s="75"/>
      <c r="ICQ39" s="75"/>
      <c r="ICR39" s="75"/>
      <c r="ICS39" s="75"/>
      <c r="ICT39" s="75"/>
      <c r="ICU39" s="75"/>
      <c r="ICV39" s="75"/>
      <c r="ICW39" s="75"/>
      <c r="ICX39" s="75"/>
      <c r="ICY39" s="75"/>
      <c r="ICZ39" s="75"/>
      <c r="IDA39" s="75"/>
      <c r="IDB39" s="75"/>
      <c r="IDC39" s="75"/>
      <c r="IDD39" s="75"/>
      <c r="IDE39" s="75"/>
      <c r="IDF39" s="75"/>
      <c r="IDG39" s="75"/>
      <c r="IDH39" s="75"/>
      <c r="IDI39" s="75"/>
      <c r="IDJ39" s="75"/>
      <c r="IDK39" s="75"/>
      <c r="IDL39" s="75"/>
      <c r="IDM39" s="75"/>
      <c r="IDN39" s="75"/>
      <c r="IDO39" s="75"/>
      <c r="IDP39" s="75"/>
      <c r="IDQ39" s="75"/>
      <c r="IDR39" s="75"/>
      <c r="IDS39" s="75"/>
      <c r="IDT39" s="75"/>
      <c r="IDU39" s="75"/>
      <c r="IDV39" s="75"/>
      <c r="IDW39" s="75"/>
      <c r="IDX39" s="75"/>
      <c r="IDY39" s="75"/>
      <c r="IDZ39" s="75"/>
      <c r="IEA39" s="75"/>
      <c r="IEB39" s="75"/>
      <c r="IEC39" s="75"/>
      <c r="IED39" s="75"/>
      <c r="IEE39" s="75"/>
      <c r="IEF39" s="75"/>
      <c r="IEG39" s="75"/>
      <c r="IEH39" s="75"/>
      <c r="IEI39" s="75"/>
      <c r="IEJ39" s="75"/>
      <c r="IEK39" s="75"/>
      <c r="IEL39" s="75"/>
      <c r="IEM39" s="75"/>
      <c r="IEN39" s="75"/>
      <c r="IEO39" s="75"/>
      <c r="IEP39" s="75"/>
      <c r="IEQ39" s="75"/>
      <c r="IER39" s="75"/>
      <c r="IES39" s="75"/>
      <c r="IET39" s="75"/>
      <c r="IEU39" s="75"/>
      <c r="IEV39" s="75"/>
      <c r="IEW39" s="75"/>
      <c r="IEX39" s="75"/>
      <c r="IEY39" s="75"/>
      <c r="IEZ39" s="75"/>
      <c r="IFA39" s="75"/>
      <c r="IFB39" s="75"/>
      <c r="IFC39" s="75"/>
      <c r="IFD39" s="75"/>
      <c r="IFE39" s="75"/>
      <c r="IFF39" s="75"/>
      <c r="IFG39" s="75"/>
      <c r="IFH39" s="75"/>
      <c r="IFI39" s="75"/>
      <c r="IFJ39" s="75"/>
      <c r="IFK39" s="75"/>
      <c r="IFL39" s="75"/>
      <c r="IFM39" s="75"/>
      <c r="IFN39" s="75"/>
      <c r="IFO39" s="75"/>
      <c r="IFP39" s="75"/>
      <c r="IFQ39" s="75"/>
      <c r="IFR39" s="75"/>
      <c r="IFS39" s="75"/>
      <c r="IFT39" s="75"/>
      <c r="IFU39" s="75"/>
      <c r="IFV39" s="75"/>
      <c r="IFW39" s="75"/>
      <c r="IFX39" s="75"/>
      <c r="IFY39" s="75"/>
      <c r="IFZ39" s="75"/>
      <c r="IGA39" s="75"/>
      <c r="IGB39" s="75"/>
      <c r="IGC39" s="75"/>
      <c r="IGD39" s="75"/>
      <c r="IGE39" s="75"/>
      <c r="IGF39" s="75"/>
      <c r="IGG39" s="75"/>
      <c r="IGH39" s="75"/>
      <c r="IGI39" s="75"/>
      <c r="IGJ39" s="75"/>
      <c r="IGK39" s="75"/>
      <c r="IGL39" s="75"/>
      <c r="IGM39" s="75"/>
      <c r="IGN39" s="75"/>
      <c r="IGO39" s="75"/>
      <c r="IGP39" s="75"/>
      <c r="IGQ39" s="75"/>
      <c r="IGR39" s="75"/>
      <c r="IGS39" s="75"/>
      <c r="IGT39" s="75"/>
      <c r="IGU39" s="75"/>
      <c r="IGV39" s="75"/>
      <c r="IGW39" s="75"/>
      <c r="IGX39" s="75"/>
      <c r="IGY39" s="75"/>
      <c r="IGZ39" s="75"/>
      <c r="IHA39" s="75"/>
      <c r="IHB39" s="75"/>
      <c r="IHC39" s="75"/>
      <c r="IHD39" s="75"/>
      <c r="IHE39" s="75"/>
      <c r="IHF39" s="75"/>
      <c r="IHG39" s="75"/>
      <c r="IHH39" s="75"/>
      <c r="IHI39" s="75"/>
      <c r="IHJ39" s="75"/>
      <c r="IHK39" s="75"/>
      <c r="IHL39" s="75"/>
      <c r="IHM39" s="75"/>
      <c r="IHN39" s="75"/>
      <c r="IHO39" s="75"/>
      <c r="IHP39" s="75"/>
      <c r="IHQ39" s="75"/>
      <c r="IHR39" s="75"/>
      <c r="IHS39" s="75"/>
      <c r="IHT39" s="75"/>
      <c r="IHU39" s="75"/>
      <c r="IHV39" s="75"/>
      <c r="IHW39" s="75"/>
      <c r="IHX39" s="75"/>
      <c r="IHY39" s="75"/>
      <c r="IHZ39" s="75"/>
      <c r="IIA39" s="75"/>
      <c r="IIB39" s="75"/>
      <c r="IIC39" s="75"/>
      <c r="IID39" s="75"/>
      <c r="IIE39" s="75"/>
      <c r="IIF39" s="75"/>
      <c r="IIG39" s="75"/>
      <c r="IIH39" s="75"/>
      <c r="III39" s="75"/>
      <c r="IIJ39" s="75"/>
      <c r="IIK39" s="75"/>
      <c r="IIL39" s="75"/>
      <c r="IIM39" s="75"/>
      <c r="IIN39" s="75"/>
      <c r="IIO39" s="75"/>
      <c r="IIP39" s="75"/>
      <c r="IIQ39" s="75"/>
      <c r="IIR39" s="75"/>
      <c r="IIS39" s="75"/>
      <c r="IIT39" s="75"/>
      <c r="IIU39" s="75"/>
      <c r="IIV39" s="75"/>
      <c r="IIW39" s="75"/>
      <c r="IIX39" s="75"/>
      <c r="IIY39" s="75"/>
      <c r="IIZ39" s="75"/>
      <c r="IJA39" s="75"/>
      <c r="IJB39" s="75"/>
      <c r="IJC39" s="75"/>
      <c r="IJD39" s="75"/>
      <c r="IJE39" s="75"/>
      <c r="IJF39" s="75"/>
      <c r="IJG39" s="75"/>
      <c r="IJH39" s="75"/>
      <c r="IJI39" s="75"/>
      <c r="IJJ39" s="75"/>
      <c r="IJK39" s="75"/>
      <c r="IJL39" s="75"/>
      <c r="IJM39" s="75"/>
      <c r="IJN39" s="75"/>
      <c r="IJO39" s="75"/>
      <c r="IJP39" s="75"/>
      <c r="IJQ39" s="75"/>
      <c r="IJR39" s="75"/>
      <c r="IJS39" s="75"/>
      <c r="IJT39" s="75"/>
      <c r="IJU39" s="75"/>
      <c r="IJV39" s="75"/>
      <c r="IJW39" s="75"/>
      <c r="IJX39" s="75"/>
      <c r="IJY39" s="75"/>
      <c r="IJZ39" s="75"/>
      <c r="IKA39" s="75"/>
      <c r="IKB39" s="75"/>
      <c r="IKC39" s="75"/>
      <c r="IKD39" s="75"/>
      <c r="IKE39" s="75"/>
      <c r="IKF39" s="75"/>
      <c r="IKG39" s="75"/>
      <c r="IKH39" s="75"/>
      <c r="IKI39" s="75"/>
      <c r="IKJ39" s="75"/>
      <c r="IKK39" s="75"/>
      <c r="IKL39" s="75"/>
      <c r="IKM39" s="75"/>
      <c r="IKN39" s="75"/>
      <c r="IKO39" s="75"/>
      <c r="IKP39" s="75"/>
      <c r="IKQ39" s="75"/>
      <c r="IKR39" s="75"/>
      <c r="IKS39" s="75"/>
      <c r="IKT39" s="75"/>
      <c r="IKU39" s="75"/>
      <c r="IKV39" s="75"/>
      <c r="IKW39" s="75"/>
      <c r="IKX39" s="75"/>
      <c r="IKY39" s="75"/>
      <c r="IKZ39" s="75"/>
      <c r="ILA39" s="75"/>
      <c r="ILB39" s="75"/>
      <c r="ILC39" s="75"/>
      <c r="ILD39" s="75"/>
      <c r="ILE39" s="75"/>
      <c r="ILF39" s="75"/>
      <c r="ILG39" s="75"/>
      <c r="ILH39" s="75"/>
      <c r="ILI39" s="75"/>
      <c r="ILJ39" s="75"/>
      <c r="ILK39" s="75"/>
      <c r="ILL39" s="75"/>
      <c r="ILM39" s="75"/>
      <c r="ILN39" s="75"/>
      <c r="ILO39" s="75"/>
      <c r="ILP39" s="75"/>
      <c r="ILQ39" s="75"/>
      <c r="ILR39" s="75"/>
      <c r="ILS39" s="75"/>
      <c r="ILT39" s="75"/>
      <c r="ILU39" s="75"/>
      <c r="ILV39" s="75"/>
      <c r="ILW39" s="75"/>
      <c r="ILX39" s="75"/>
      <c r="ILY39" s="75"/>
      <c r="ILZ39" s="75"/>
      <c r="IMA39" s="75"/>
      <c r="IMB39" s="75"/>
      <c r="IMC39" s="75"/>
      <c r="IMD39" s="75"/>
      <c r="IME39" s="75"/>
      <c r="IMF39" s="75"/>
      <c r="IMG39" s="75"/>
      <c r="IMH39" s="75"/>
      <c r="IMI39" s="75"/>
      <c r="IMJ39" s="75"/>
      <c r="IMK39" s="75"/>
      <c r="IML39" s="75"/>
      <c r="IMM39" s="75"/>
      <c r="IMN39" s="75"/>
      <c r="IMO39" s="75"/>
      <c r="IMP39" s="75"/>
      <c r="IMQ39" s="75"/>
      <c r="IMR39" s="75"/>
      <c r="IMS39" s="75"/>
      <c r="IMT39" s="75"/>
      <c r="IMU39" s="75"/>
      <c r="IMV39" s="75"/>
      <c r="IMW39" s="75"/>
      <c r="IMX39" s="75"/>
      <c r="IMY39" s="75"/>
      <c r="IMZ39" s="75"/>
      <c r="INA39" s="75"/>
      <c r="INB39" s="75"/>
      <c r="INC39" s="75"/>
      <c r="IND39" s="75"/>
      <c r="INE39" s="75"/>
      <c r="INF39" s="75"/>
      <c r="ING39" s="75"/>
      <c r="INH39" s="75"/>
      <c r="INI39" s="75"/>
      <c r="INJ39" s="75"/>
      <c r="INK39" s="75"/>
      <c r="INL39" s="75"/>
      <c r="INM39" s="75"/>
      <c r="INN39" s="75"/>
      <c r="INO39" s="75"/>
      <c r="INP39" s="75"/>
      <c r="INQ39" s="75"/>
      <c r="INR39" s="75"/>
      <c r="INS39" s="75"/>
      <c r="INT39" s="75"/>
      <c r="INU39" s="75"/>
      <c r="INV39" s="75"/>
      <c r="INW39" s="75"/>
      <c r="INX39" s="75"/>
      <c r="INY39" s="75"/>
      <c r="INZ39" s="75"/>
      <c r="IOA39" s="75"/>
      <c r="IOB39" s="75"/>
      <c r="IOC39" s="75"/>
      <c r="IOD39" s="75"/>
      <c r="IOE39" s="75"/>
      <c r="IOF39" s="75"/>
      <c r="IOG39" s="75"/>
      <c r="IOH39" s="75"/>
      <c r="IOI39" s="75"/>
      <c r="IOJ39" s="75"/>
      <c r="IOK39" s="75"/>
      <c r="IOL39" s="75"/>
      <c r="IOM39" s="75"/>
      <c r="ION39" s="75"/>
      <c r="IOO39" s="75"/>
      <c r="IOP39" s="75"/>
      <c r="IOQ39" s="75"/>
      <c r="IOR39" s="75"/>
      <c r="IOS39" s="75"/>
      <c r="IOT39" s="75"/>
      <c r="IOU39" s="75"/>
      <c r="IOV39" s="75"/>
      <c r="IOW39" s="75"/>
      <c r="IOX39" s="75"/>
      <c r="IOY39" s="75"/>
      <c r="IOZ39" s="75"/>
      <c r="IPA39" s="75"/>
      <c r="IPB39" s="75"/>
      <c r="IPC39" s="75"/>
      <c r="IPD39" s="75"/>
      <c r="IPE39" s="75"/>
      <c r="IPF39" s="75"/>
      <c r="IPG39" s="75"/>
      <c r="IPH39" s="75"/>
      <c r="IPI39" s="75"/>
      <c r="IPJ39" s="75"/>
      <c r="IPK39" s="75"/>
      <c r="IPL39" s="75"/>
      <c r="IPM39" s="75"/>
      <c r="IPN39" s="75"/>
      <c r="IPO39" s="75"/>
      <c r="IPP39" s="75"/>
      <c r="IPQ39" s="75"/>
      <c r="IPR39" s="75"/>
      <c r="IPS39" s="75"/>
      <c r="IPT39" s="75"/>
      <c r="IPU39" s="75"/>
      <c r="IPV39" s="75"/>
      <c r="IPW39" s="75"/>
      <c r="IPX39" s="75"/>
      <c r="IPY39" s="75"/>
      <c r="IPZ39" s="75"/>
      <c r="IQA39" s="75"/>
      <c r="IQB39" s="75"/>
      <c r="IQC39" s="75"/>
      <c r="IQD39" s="75"/>
      <c r="IQE39" s="75"/>
      <c r="IQF39" s="75"/>
      <c r="IQG39" s="75"/>
      <c r="IQH39" s="75"/>
      <c r="IQI39" s="75"/>
      <c r="IQJ39" s="75"/>
      <c r="IQK39" s="75"/>
      <c r="IQL39" s="75"/>
      <c r="IQM39" s="75"/>
      <c r="IQN39" s="75"/>
      <c r="IQO39" s="75"/>
      <c r="IQP39" s="75"/>
      <c r="IQQ39" s="75"/>
      <c r="IQR39" s="75"/>
      <c r="IQS39" s="75"/>
      <c r="IQT39" s="75"/>
      <c r="IQU39" s="75"/>
      <c r="IQV39" s="75"/>
      <c r="IQW39" s="75"/>
      <c r="IQX39" s="75"/>
      <c r="IQY39" s="75"/>
      <c r="IQZ39" s="75"/>
      <c r="IRA39" s="75"/>
      <c r="IRB39" s="75"/>
      <c r="IRC39" s="75"/>
      <c r="IRD39" s="75"/>
      <c r="IRE39" s="75"/>
      <c r="IRF39" s="75"/>
      <c r="IRG39" s="75"/>
      <c r="IRH39" s="75"/>
      <c r="IRI39" s="75"/>
      <c r="IRJ39" s="75"/>
      <c r="IRK39" s="75"/>
      <c r="IRL39" s="75"/>
      <c r="IRM39" s="75"/>
      <c r="IRN39" s="75"/>
      <c r="IRO39" s="75"/>
      <c r="IRP39" s="75"/>
      <c r="IRQ39" s="75"/>
      <c r="IRR39" s="75"/>
      <c r="IRS39" s="75"/>
      <c r="IRT39" s="75"/>
      <c r="IRU39" s="75"/>
      <c r="IRV39" s="75"/>
      <c r="IRW39" s="75"/>
      <c r="IRX39" s="75"/>
      <c r="IRY39" s="75"/>
      <c r="IRZ39" s="75"/>
      <c r="ISA39" s="75"/>
      <c r="ISB39" s="75"/>
      <c r="ISC39" s="75"/>
      <c r="ISD39" s="75"/>
      <c r="ISE39" s="75"/>
      <c r="ISF39" s="75"/>
      <c r="ISG39" s="75"/>
      <c r="ISH39" s="75"/>
      <c r="ISI39" s="75"/>
      <c r="ISJ39" s="75"/>
      <c r="ISK39" s="75"/>
      <c r="ISL39" s="75"/>
      <c r="ISM39" s="75"/>
      <c r="ISN39" s="75"/>
      <c r="ISO39" s="75"/>
      <c r="ISP39" s="75"/>
      <c r="ISQ39" s="75"/>
      <c r="ISR39" s="75"/>
      <c r="ISS39" s="75"/>
      <c r="IST39" s="75"/>
      <c r="ISU39" s="75"/>
      <c r="ISV39" s="75"/>
      <c r="ISW39" s="75"/>
      <c r="ISX39" s="75"/>
      <c r="ISY39" s="75"/>
      <c r="ISZ39" s="75"/>
      <c r="ITA39" s="75"/>
      <c r="ITB39" s="75"/>
      <c r="ITC39" s="75"/>
      <c r="ITD39" s="75"/>
      <c r="ITE39" s="75"/>
      <c r="ITF39" s="75"/>
      <c r="ITG39" s="75"/>
      <c r="ITH39" s="75"/>
      <c r="ITI39" s="75"/>
      <c r="ITJ39" s="75"/>
      <c r="ITK39" s="75"/>
      <c r="ITL39" s="75"/>
      <c r="ITM39" s="75"/>
      <c r="ITN39" s="75"/>
      <c r="ITO39" s="75"/>
      <c r="ITP39" s="75"/>
      <c r="ITQ39" s="75"/>
      <c r="ITR39" s="75"/>
      <c r="ITS39" s="75"/>
      <c r="ITT39" s="75"/>
      <c r="ITU39" s="75"/>
      <c r="ITV39" s="75"/>
      <c r="ITW39" s="75"/>
      <c r="ITX39" s="75"/>
      <c r="ITY39" s="75"/>
      <c r="ITZ39" s="75"/>
      <c r="IUA39" s="75"/>
      <c r="IUB39" s="75"/>
      <c r="IUC39" s="75"/>
      <c r="IUD39" s="75"/>
      <c r="IUE39" s="75"/>
      <c r="IUF39" s="75"/>
      <c r="IUG39" s="75"/>
      <c r="IUH39" s="75"/>
      <c r="IUI39" s="75"/>
      <c r="IUJ39" s="75"/>
      <c r="IUK39" s="75"/>
      <c r="IUL39" s="75"/>
      <c r="IUM39" s="75"/>
      <c r="IUN39" s="75"/>
      <c r="IUO39" s="75"/>
      <c r="IUP39" s="75"/>
      <c r="IUQ39" s="75"/>
      <c r="IUR39" s="75"/>
      <c r="IUS39" s="75"/>
      <c r="IUT39" s="75"/>
      <c r="IUU39" s="75"/>
      <c r="IUV39" s="75"/>
      <c r="IUW39" s="75"/>
      <c r="IUX39" s="75"/>
      <c r="IUY39" s="75"/>
      <c r="IUZ39" s="75"/>
      <c r="IVA39" s="75"/>
      <c r="IVB39" s="75"/>
      <c r="IVC39" s="75"/>
      <c r="IVD39" s="75"/>
      <c r="IVE39" s="75"/>
      <c r="IVF39" s="75"/>
      <c r="IVG39" s="75"/>
      <c r="IVH39" s="75"/>
      <c r="IVI39" s="75"/>
      <c r="IVJ39" s="75"/>
      <c r="IVK39" s="75"/>
      <c r="IVL39" s="75"/>
      <c r="IVM39" s="75"/>
      <c r="IVN39" s="75"/>
      <c r="IVO39" s="75"/>
      <c r="IVP39" s="75"/>
      <c r="IVQ39" s="75"/>
      <c r="IVR39" s="75"/>
      <c r="IVS39" s="75"/>
      <c r="IVT39" s="75"/>
      <c r="IVU39" s="75"/>
      <c r="IVV39" s="75"/>
      <c r="IVW39" s="75"/>
      <c r="IVX39" s="75"/>
      <c r="IVY39" s="75"/>
      <c r="IVZ39" s="75"/>
      <c r="IWA39" s="75"/>
      <c r="IWB39" s="75"/>
      <c r="IWC39" s="75"/>
      <c r="IWD39" s="75"/>
      <c r="IWE39" s="75"/>
      <c r="IWF39" s="75"/>
      <c r="IWG39" s="75"/>
      <c r="IWH39" s="75"/>
      <c r="IWI39" s="75"/>
      <c r="IWJ39" s="75"/>
      <c r="IWK39" s="75"/>
      <c r="IWL39" s="75"/>
      <c r="IWM39" s="75"/>
      <c r="IWN39" s="75"/>
      <c r="IWO39" s="75"/>
      <c r="IWP39" s="75"/>
      <c r="IWQ39" s="75"/>
      <c r="IWR39" s="75"/>
      <c r="IWS39" s="75"/>
      <c r="IWT39" s="75"/>
      <c r="IWU39" s="75"/>
      <c r="IWV39" s="75"/>
      <c r="IWW39" s="75"/>
      <c r="IWX39" s="75"/>
      <c r="IWY39" s="75"/>
      <c r="IWZ39" s="75"/>
      <c r="IXA39" s="75"/>
      <c r="IXB39" s="75"/>
      <c r="IXC39" s="75"/>
      <c r="IXD39" s="75"/>
      <c r="IXE39" s="75"/>
      <c r="IXF39" s="75"/>
      <c r="IXG39" s="75"/>
      <c r="IXH39" s="75"/>
      <c r="IXI39" s="75"/>
      <c r="IXJ39" s="75"/>
      <c r="IXK39" s="75"/>
      <c r="IXL39" s="75"/>
      <c r="IXM39" s="75"/>
      <c r="IXN39" s="75"/>
      <c r="IXO39" s="75"/>
      <c r="IXP39" s="75"/>
      <c r="IXQ39" s="75"/>
      <c r="IXR39" s="75"/>
      <c r="IXS39" s="75"/>
      <c r="IXT39" s="75"/>
      <c r="IXU39" s="75"/>
      <c r="IXV39" s="75"/>
      <c r="IXW39" s="75"/>
      <c r="IXX39" s="75"/>
      <c r="IXY39" s="75"/>
      <c r="IXZ39" s="75"/>
      <c r="IYA39" s="75"/>
      <c r="IYB39" s="75"/>
      <c r="IYC39" s="75"/>
      <c r="IYD39" s="75"/>
      <c r="IYE39" s="75"/>
      <c r="IYF39" s="75"/>
      <c r="IYG39" s="75"/>
      <c r="IYH39" s="75"/>
      <c r="IYI39" s="75"/>
      <c r="IYJ39" s="75"/>
      <c r="IYK39" s="75"/>
      <c r="IYL39" s="75"/>
      <c r="IYM39" s="75"/>
      <c r="IYN39" s="75"/>
      <c r="IYO39" s="75"/>
      <c r="IYP39" s="75"/>
      <c r="IYQ39" s="75"/>
      <c r="IYR39" s="75"/>
      <c r="IYS39" s="75"/>
      <c r="IYT39" s="75"/>
      <c r="IYU39" s="75"/>
      <c r="IYV39" s="75"/>
      <c r="IYW39" s="75"/>
      <c r="IYX39" s="75"/>
      <c r="IYY39" s="75"/>
      <c r="IYZ39" s="75"/>
      <c r="IZA39" s="75"/>
      <c r="IZB39" s="75"/>
      <c r="IZC39" s="75"/>
      <c r="IZD39" s="75"/>
      <c r="IZE39" s="75"/>
      <c r="IZF39" s="75"/>
      <c r="IZG39" s="75"/>
      <c r="IZH39" s="75"/>
      <c r="IZI39" s="75"/>
      <c r="IZJ39" s="75"/>
      <c r="IZK39" s="75"/>
      <c r="IZL39" s="75"/>
      <c r="IZM39" s="75"/>
      <c r="IZN39" s="75"/>
      <c r="IZO39" s="75"/>
      <c r="IZP39" s="75"/>
      <c r="IZQ39" s="75"/>
      <c r="IZR39" s="75"/>
      <c r="IZS39" s="75"/>
      <c r="IZT39" s="75"/>
      <c r="IZU39" s="75"/>
      <c r="IZV39" s="75"/>
      <c r="IZW39" s="75"/>
      <c r="IZX39" s="75"/>
      <c r="IZY39" s="75"/>
      <c r="IZZ39" s="75"/>
      <c r="JAA39" s="75"/>
      <c r="JAB39" s="75"/>
      <c r="JAC39" s="75"/>
      <c r="JAD39" s="75"/>
      <c r="JAE39" s="75"/>
      <c r="JAF39" s="75"/>
      <c r="JAG39" s="75"/>
      <c r="JAH39" s="75"/>
      <c r="JAI39" s="75"/>
      <c r="JAJ39" s="75"/>
      <c r="JAK39" s="75"/>
      <c r="JAL39" s="75"/>
      <c r="JAM39" s="75"/>
      <c r="JAN39" s="75"/>
      <c r="JAO39" s="75"/>
      <c r="JAP39" s="75"/>
      <c r="JAQ39" s="75"/>
      <c r="JAR39" s="75"/>
      <c r="JAS39" s="75"/>
      <c r="JAT39" s="75"/>
      <c r="JAU39" s="75"/>
      <c r="JAV39" s="75"/>
      <c r="JAW39" s="75"/>
      <c r="JAX39" s="75"/>
      <c r="JAY39" s="75"/>
      <c r="JAZ39" s="75"/>
      <c r="JBA39" s="75"/>
      <c r="JBB39" s="75"/>
      <c r="JBC39" s="75"/>
      <c r="JBD39" s="75"/>
      <c r="JBE39" s="75"/>
      <c r="JBF39" s="75"/>
      <c r="JBG39" s="75"/>
      <c r="JBH39" s="75"/>
      <c r="JBI39" s="75"/>
      <c r="JBJ39" s="75"/>
      <c r="JBK39" s="75"/>
      <c r="JBL39" s="75"/>
      <c r="JBM39" s="75"/>
      <c r="JBN39" s="75"/>
      <c r="JBO39" s="75"/>
      <c r="JBP39" s="75"/>
      <c r="JBQ39" s="75"/>
      <c r="JBR39" s="75"/>
      <c r="JBS39" s="75"/>
      <c r="JBT39" s="75"/>
      <c r="JBU39" s="75"/>
      <c r="JBV39" s="75"/>
      <c r="JBW39" s="75"/>
      <c r="JBX39" s="75"/>
      <c r="JBY39" s="75"/>
      <c r="JBZ39" s="75"/>
      <c r="JCA39" s="75"/>
      <c r="JCB39" s="75"/>
      <c r="JCC39" s="75"/>
      <c r="JCD39" s="75"/>
      <c r="JCE39" s="75"/>
      <c r="JCF39" s="75"/>
      <c r="JCG39" s="75"/>
      <c r="JCH39" s="75"/>
      <c r="JCI39" s="75"/>
      <c r="JCJ39" s="75"/>
      <c r="JCK39" s="75"/>
      <c r="JCL39" s="75"/>
      <c r="JCM39" s="75"/>
      <c r="JCN39" s="75"/>
      <c r="JCO39" s="75"/>
      <c r="JCP39" s="75"/>
      <c r="JCQ39" s="75"/>
      <c r="JCR39" s="75"/>
      <c r="JCS39" s="75"/>
      <c r="JCT39" s="75"/>
      <c r="JCU39" s="75"/>
      <c r="JCV39" s="75"/>
      <c r="JCW39" s="75"/>
      <c r="JCX39" s="75"/>
      <c r="JCY39" s="75"/>
      <c r="JCZ39" s="75"/>
      <c r="JDA39" s="75"/>
      <c r="JDB39" s="75"/>
      <c r="JDC39" s="75"/>
      <c r="JDD39" s="75"/>
      <c r="JDE39" s="75"/>
      <c r="JDF39" s="75"/>
      <c r="JDG39" s="75"/>
      <c r="JDH39" s="75"/>
      <c r="JDI39" s="75"/>
      <c r="JDJ39" s="75"/>
      <c r="JDK39" s="75"/>
      <c r="JDL39" s="75"/>
      <c r="JDM39" s="75"/>
      <c r="JDN39" s="75"/>
      <c r="JDO39" s="75"/>
      <c r="JDP39" s="75"/>
      <c r="JDQ39" s="75"/>
      <c r="JDR39" s="75"/>
      <c r="JDS39" s="75"/>
      <c r="JDT39" s="75"/>
      <c r="JDU39" s="75"/>
      <c r="JDV39" s="75"/>
      <c r="JDW39" s="75"/>
      <c r="JDX39" s="75"/>
      <c r="JDY39" s="75"/>
      <c r="JDZ39" s="75"/>
      <c r="JEA39" s="75"/>
      <c r="JEB39" s="75"/>
      <c r="JEC39" s="75"/>
      <c r="JED39" s="75"/>
      <c r="JEE39" s="75"/>
      <c r="JEF39" s="75"/>
      <c r="JEG39" s="75"/>
      <c r="JEH39" s="75"/>
      <c r="JEI39" s="75"/>
      <c r="JEJ39" s="75"/>
      <c r="JEK39" s="75"/>
      <c r="JEL39" s="75"/>
      <c r="JEM39" s="75"/>
      <c r="JEN39" s="75"/>
      <c r="JEO39" s="75"/>
      <c r="JEP39" s="75"/>
      <c r="JEQ39" s="75"/>
      <c r="JER39" s="75"/>
      <c r="JES39" s="75"/>
      <c r="JET39" s="75"/>
      <c r="JEU39" s="75"/>
      <c r="JEV39" s="75"/>
      <c r="JEW39" s="75"/>
      <c r="JEX39" s="75"/>
      <c r="JEY39" s="75"/>
      <c r="JEZ39" s="75"/>
      <c r="JFA39" s="75"/>
      <c r="JFB39" s="75"/>
      <c r="JFC39" s="75"/>
      <c r="JFD39" s="75"/>
      <c r="JFE39" s="75"/>
      <c r="JFF39" s="75"/>
      <c r="JFG39" s="75"/>
      <c r="JFH39" s="75"/>
      <c r="JFI39" s="75"/>
      <c r="JFJ39" s="75"/>
      <c r="JFK39" s="75"/>
      <c r="JFL39" s="75"/>
      <c r="JFM39" s="75"/>
      <c r="JFN39" s="75"/>
      <c r="JFO39" s="75"/>
      <c r="JFP39" s="75"/>
      <c r="JFQ39" s="75"/>
      <c r="JFR39" s="75"/>
      <c r="JFS39" s="75"/>
      <c r="JFT39" s="75"/>
      <c r="JFU39" s="75"/>
      <c r="JFV39" s="75"/>
      <c r="JFW39" s="75"/>
      <c r="JFX39" s="75"/>
      <c r="JFY39" s="75"/>
      <c r="JFZ39" s="75"/>
      <c r="JGA39" s="75"/>
      <c r="JGB39" s="75"/>
      <c r="JGC39" s="75"/>
      <c r="JGD39" s="75"/>
      <c r="JGE39" s="75"/>
      <c r="JGF39" s="75"/>
      <c r="JGG39" s="75"/>
      <c r="JGH39" s="75"/>
      <c r="JGI39" s="75"/>
      <c r="JGJ39" s="75"/>
      <c r="JGK39" s="75"/>
      <c r="JGL39" s="75"/>
      <c r="JGM39" s="75"/>
      <c r="JGN39" s="75"/>
      <c r="JGO39" s="75"/>
      <c r="JGP39" s="75"/>
      <c r="JGQ39" s="75"/>
      <c r="JGR39" s="75"/>
      <c r="JGS39" s="75"/>
      <c r="JGT39" s="75"/>
      <c r="JGU39" s="75"/>
      <c r="JGV39" s="75"/>
      <c r="JGW39" s="75"/>
      <c r="JGX39" s="75"/>
      <c r="JGY39" s="75"/>
      <c r="JGZ39" s="75"/>
      <c r="JHA39" s="75"/>
      <c r="JHB39" s="75"/>
      <c r="JHC39" s="75"/>
      <c r="JHD39" s="75"/>
      <c r="JHE39" s="75"/>
      <c r="JHF39" s="75"/>
      <c r="JHG39" s="75"/>
      <c r="JHH39" s="75"/>
      <c r="JHI39" s="75"/>
      <c r="JHJ39" s="75"/>
      <c r="JHK39" s="75"/>
      <c r="JHL39" s="75"/>
      <c r="JHM39" s="75"/>
      <c r="JHN39" s="75"/>
      <c r="JHO39" s="75"/>
      <c r="JHP39" s="75"/>
      <c r="JHQ39" s="75"/>
      <c r="JHR39" s="75"/>
      <c r="JHS39" s="75"/>
      <c r="JHT39" s="75"/>
      <c r="JHU39" s="75"/>
      <c r="JHV39" s="75"/>
      <c r="JHW39" s="75"/>
      <c r="JHX39" s="75"/>
      <c r="JHY39" s="75"/>
      <c r="JHZ39" s="75"/>
      <c r="JIA39" s="75"/>
      <c r="JIB39" s="75"/>
      <c r="JIC39" s="75"/>
      <c r="JID39" s="75"/>
      <c r="JIE39" s="75"/>
      <c r="JIF39" s="75"/>
      <c r="JIG39" s="75"/>
      <c r="JIH39" s="75"/>
      <c r="JII39" s="75"/>
      <c r="JIJ39" s="75"/>
      <c r="JIK39" s="75"/>
      <c r="JIL39" s="75"/>
      <c r="JIM39" s="75"/>
      <c r="JIN39" s="75"/>
      <c r="JIO39" s="75"/>
      <c r="JIP39" s="75"/>
      <c r="JIQ39" s="75"/>
      <c r="JIR39" s="75"/>
      <c r="JIS39" s="75"/>
      <c r="JIT39" s="75"/>
      <c r="JIU39" s="75"/>
      <c r="JIV39" s="75"/>
      <c r="JIW39" s="75"/>
      <c r="JIX39" s="75"/>
      <c r="JIY39" s="75"/>
      <c r="JIZ39" s="75"/>
      <c r="JJA39" s="75"/>
      <c r="JJB39" s="75"/>
      <c r="JJC39" s="75"/>
      <c r="JJD39" s="75"/>
      <c r="JJE39" s="75"/>
      <c r="JJF39" s="75"/>
      <c r="JJG39" s="75"/>
      <c r="JJH39" s="75"/>
      <c r="JJI39" s="75"/>
      <c r="JJJ39" s="75"/>
      <c r="JJK39" s="75"/>
      <c r="JJL39" s="75"/>
      <c r="JJM39" s="75"/>
      <c r="JJN39" s="75"/>
      <c r="JJO39" s="75"/>
      <c r="JJP39" s="75"/>
      <c r="JJQ39" s="75"/>
      <c r="JJR39" s="75"/>
      <c r="JJS39" s="75"/>
      <c r="JJT39" s="75"/>
      <c r="JJU39" s="75"/>
      <c r="JJV39" s="75"/>
      <c r="JJW39" s="75"/>
      <c r="JJX39" s="75"/>
      <c r="JJY39" s="75"/>
      <c r="JJZ39" s="75"/>
      <c r="JKA39" s="75"/>
      <c r="JKB39" s="75"/>
      <c r="JKC39" s="75"/>
      <c r="JKD39" s="75"/>
      <c r="JKE39" s="75"/>
      <c r="JKF39" s="75"/>
      <c r="JKG39" s="75"/>
      <c r="JKH39" s="75"/>
      <c r="JKI39" s="75"/>
      <c r="JKJ39" s="75"/>
      <c r="JKK39" s="75"/>
      <c r="JKL39" s="75"/>
      <c r="JKM39" s="75"/>
      <c r="JKN39" s="75"/>
      <c r="JKO39" s="75"/>
      <c r="JKP39" s="75"/>
      <c r="JKQ39" s="75"/>
      <c r="JKR39" s="75"/>
      <c r="JKS39" s="75"/>
      <c r="JKT39" s="75"/>
      <c r="JKU39" s="75"/>
      <c r="JKV39" s="75"/>
      <c r="JKW39" s="75"/>
      <c r="JKX39" s="75"/>
      <c r="JKY39" s="75"/>
      <c r="JKZ39" s="75"/>
      <c r="JLA39" s="75"/>
      <c r="JLB39" s="75"/>
      <c r="JLC39" s="75"/>
      <c r="JLD39" s="75"/>
      <c r="JLE39" s="75"/>
      <c r="JLF39" s="75"/>
      <c r="JLG39" s="75"/>
      <c r="JLH39" s="75"/>
      <c r="JLI39" s="75"/>
      <c r="JLJ39" s="75"/>
      <c r="JLK39" s="75"/>
      <c r="JLL39" s="75"/>
      <c r="JLM39" s="75"/>
      <c r="JLN39" s="75"/>
      <c r="JLO39" s="75"/>
      <c r="JLP39" s="75"/>
      <c r="JLQ39" s="75"/>
      <c r="JLR39" s="75"/>
      <c r="JLS39" s="75"/>
      <c r="JLT39" s="75"/>
      <c r="JLU39" s="75"/>
      <c r="JLV39" s="75"/>
      <c r="JLW39" s="75"/>
      <c r="JLX39" s="75"/>
      <c r="JLY39" s="75"/>
      <c r="JLZ39" s="75"/>
      <c r="JMA39" s="75"/>
      <c r="JMB39" s="75"/>
      <c r="JMC39" s="75"/>
      <c r="JMD39" s="75"/>
      <c r="JME39" s="75"/>
      <c r="JMF39" s="75"/>
      <c r="JMG39" s="75"/>
      <c r="JMH39" s="75"/>
      <c r="JMI39" s="75"/>
      <c r="JMJ39" s="75"/>
      <c r="JMK39" s="75"/>
      <c r="JML39" s="75"/>
      <c r="JMM39" s="75"/>
      <c r="JMN39" s="75"/>
      <c r="JMO39" s="75"/>
      <c r="JMP39" s="75"/>
      <c r="JMQ39" s="75"/>
      <c r="JMR39" s="75"/>
      <c r="JMS39" s="75"/>
      <c r="JMT39" s="75"/>
      <c r="JMU39" s="75"/>
      <c r="JMV39" s="75"/>
      <c r="JMW39" s="75"/>
      <c r="JMX39" s="75"/>
      <c r="JMY39" s="75"/>
      <c r="JMZ39" s="75"/>
      <c r="JNA39" s="75"/>
      <c r="JNB39" s="75"/>
      <c r="JNC39" s="75"/>
      <c r="JND39" s="75"/>
      <c r="JNE39" s="75"/>
      <c r="JNF39" s="75"/>
      <c r="JNG39" s="75"/>
      <c r="JNH39" s="75"/>
      <c r="JNI39" s="75"/>
      <c r="JNJ39" s="75"/>
      <c r="JNK39" s="75"/>
      <c r="JNL39" s="75"/>
      <c r="JNM39" s="75"/>
      <c r="JNN39" s="75"/>
      <c r="JNO39" s="75"/>
      <c r="JNP39" s="75"/>
      <c r="JNQ39" s="75"/>
      <c r="JNR39" s="75"/>
      <c r="JNS39" s="75"/>
      <c r="JNT39" s="75"/>
      <c r="JNU39" s="75"/>
      <c r="JNV39" s="75"/>
      <c r="JNW39" s="75"/>
      <c r="JNX39" s="75"/>
      <c r="JNY39" s="75"/>
      <c r="JNZ39" s="75"/>
      <c r="JOA39" s="75"/>
      <c r="JOB39" s="75"/>
      <c r="JOC39" s="75"/>
      <c r="JOD39" s="75"/>
      <c r="JOE39" s="75"/>
      <c r="JOF39" s="75"/>
      <c r="JOG39" s="75"/>
      <c r="JOH39" s="75"/>
      <c r="JOI39" s="75"/>
      <c r="JOJ39" s="75"/>
      <c r="JOK39" s="75"/>
      <c r="JOL39" s="75"/>
      <c r="JOM39" s="75"/>
      <c r="JON39" s="75"/>
      <c r="JOO39" s="75"/>
      <c r="JOP39" s="75"/>
      <c r="JOQ39" s="75"/>
      <c r="JOR39" s="75"/>
      <c r="JOS39" s="75"/>
      <c r="JOT39" s="75"/>
      <c r="JOU39" s="75"/>
      <c r="JOV39" s="75"/>
      <c r="JOW39" s="75"/>
      <c r="JOX39" s="75"/>
      <c r="JOY39" s="75"/>
      <c r="JOZ39" s="75"/>
      <c r="JPA39" s="75"/>
      <c r="JPB39" s="75"/>
      <c r="JPC39" s="75"/>
      <c r="JPD39" s="75"/>
      <c r="JPE39" s="75"/>
      <c r="JPF39" s="75"/>
      <c r="JPG39" s="75"/>
      <c r="JPH39" s="75"/>
      <c r="JPI39" s="75"/>
      <c r="JPJ39" s="75"/>
      <c r="JPK39" s="75"/>
      <c r="JPL39" s="75"/>
      <c r="JPM39" s="75"/>
      <c r="JPN39" s="75"/>
      <c r="JPO39" s="75"/>
      <c r="JPP39" s="75"/>
      <c r="JPQ39" s="75"/>
      <c r="JPR39" s="75"/>
      <c r="JPS39" s="75"/>
      <c r="JPT39" s="75"/>
      <c r="JPU39" s="75"/>
      <c r="JPV39" s="75"/>
      <c r="JPW39" s="75"/>
      <c r="JPX39" s="75"/>
      <c r="JPY39" s="75"/>
      <c r="JPZ39" s="75"/>
      <c r="JQA39" s="75"/>
      <c r="JQB39" s="75"/>
      <c r="JQC39" s="75"/>
      <c r="JQD39" s="75"/>
      <c r="JQE39" s="75"/>
      <c r="JQF39" s="75"/>
      <c r="JQG39" s="75"/>
      <c r="JQH39" s="75"/>
      <c r="JQI39" s="75"/>
      <c r="JQJ39" s="75"/>
      <c r="JQK39" s="75"/>
      <c r="JQL39" s="75"/>
      <c r="JQM39" s="75"/>
      <c r="JQN39" s="75"/>
      <c r="JQO39" s="75"/>
      <c r="JQP39" s="75"/>
      <c r="JQQ39" s="75"/>
      <c r="JQR39" s="75"/>
      <c r="JQS39" s="75"/>
      <c r="JQT39" s="75"/>
      <c r="JQU39" s="75"/>
      <c r="JQV39" s="75"/>
      <c r="JQW39" s="75"/>
      <c r="JQX39" s="75"/>
      <c r="JQY39" s="75"/>
      <c r="JQZ39" s="75"/>
      <c r="JRA39" s="75"/>
      <c r="JRB39" s="75"/>
      <c r="JRC39" s="75"/>
      <c r="JRD39" s="75"/>
      <c r="JRE39" s="75"/>
      <c r="JRF39" s="75"/>
      <c r="JRG39" s="75"/>
      <c r="JRH39" s="75"/>
      <c r="JRI39" s="75"/>
      <c r="JRJ39" s="75"/>
      <c r="JRK39" s="75"/>
      <c r="JRL39" s="75"/>
      <c r="JRM39" s="75"/>
      <c r="JRN39" s="75"/>
      <c r="JRO39" s="75"/>
      <c r="JRP39" s="75"/>
      <c r="JRQ39" s="75"/>
      <c r="JRR39" s="75"/>
      <c r="JRS39" s="75"/>
      <c r="JRT39" s="75"/>
      <c r="JRU39" s="75"/>
      <c r="JRV39" s="75"/>
      <c r="JRW39" s="75"/>
      <c r="JRX39" s="75"/>
      <c r="JRY39" s="75"/>
      <c r="JRZ39" s="75"/>
      <c r="JSA39" s="75"/>
      <c r="JSB39" s="75"/>
      <c r="JSC39" s="75"/>
      <c r="JSD39" s="75"/>
      <c r="JSE39" s="75"/>
      <c r="JSF39" s="75"/>
      <c r="JSG39" s="75"/>
      <c r="JSH39" s="75"/>
      <c r="JSI39" s="75"/>
      <c r="JSJ39" s="75"/>
      <c r="JSK39" s="75"/>
      <c r="JSL39" s="75"/>
      <c r="JSM39" s="75"/>
      <c r="JSN39" s="75"/>
      <c r="JSO39" s="75"/>
      <c r="JSP39" s="75"/>
      <c r="JSQ39" s="75"/>
      <c r="JSR39" s="75"/>
      <c r="JSS39" s="75"/>
      <c r="JST39" s="75"/>
      <c r="JSU39" s="75"/>
      <c r="JSV39" s="75"/>
      <c r="JSW39" s="75"/>
      <c r="JSX39" s="75"/>
      <c r="JSY39" s="75"/>
      <c r="JSZ39" s="75"/>
      <c r="JTA39" s="75"/>
      <c r="JTB39" s="75"/>
      <c r="JTC39" s="75"/>
      <c r="JTD39" s="75"/>
      <c r="JTE39" s="75"/>
      <c r="JTF39" s="75"/>
      <c r="JTG39" s="75"/>
      <c r="JTH39" s="75"/>
      <c r="JTI39" s="75"/>
      <c r="JTJ39" s="75"/>
      <c r="JTK39" s="75"/>
      <c r="JTL39" s="75"/>
      <c r="JTM39" s="75"/>
      <c r="JTN39" s="75"/>
      <c r="JTO39" s="75"/>
      <c r="JTP39" s="75"/>
      <c r="JTQ39" s="75"/>
      <c r="JTR39" s="75"/>
      <c r="JTS39" s="75"/>
      <c r="JTT39" s="75"/>
      <c r="JTU39" s="75"/>
      <c r="JTV39" s="75"/>
      <c r="JTW39" s="75"/>
      <c r="JTX39" s="75"/>
      <c r="JTY39" s="75"/>
      <c r="JTZ39" s="75"/>
      <c r="JUA39" s="75"/>
      <c r="JUB39" s="75"/>
      <c r="JUC39" s="75"/>
      <c r="JUD39" s="75"/>
      <c r="JUE39" s="75"/>
      <c r="JUF39" s="75"/>
      <c r="JUG39" s="75"/>
      <c r="JUH39" s="75"/>
      <c r="JUI39" s="75"/>
      <c r="JUJ39" s="75"/>
      <c r="JUK39" s="75"/>
      <c r="JUL39" s="75"/>
      <c r="JUM39" s="75"/>
      <c r="JUN39" s="75"/>
      <c r="JUO39" s="75"/>
      <c r="JUP39" s="75"/>
      <c r="JUQ39" s="75"/>
      <c r="JUR39" s="75"/>
      <c r="JUS39" s="75"/>
      <c r="JUT39" s="75"/>
      <c r="JUU39" s="75"/>
      <c r="JUV39" s="75"/>
      <c r="JUW39" s="75"/>
      <c r="JUX39" s="75"/>
      <c r="JUY39" s="75"/>
      <c r="JUZ39" s="75"/>
      <c r="JVA39" s="75"/>
      <c r="JVB39" s="75"/>
      <c r="JVC39" s="75"/>
      <c r="JVD39" s="75"/>
      <c r="JVE39" s="75"/>
      <c r="JVF39" s="75"/>
      <c r="JVG39" s="75"/>
      <c r="JVH39" s="75"/>
      <c r="JVI39" s="75"/>
      <c r="JVJ39" s="75"/>
      <c r="JVK39" s="75"/>
      <c r="JVL39" s="75"/>
      <c r="JVM39" s="75"/>
      <c r="JVN39" s="75"/>
      <c r="JVO39" s="75"/>
      <c r="JVP39" s="75"/>
      <c r="JVQ39" s="75"/>
      <c r="JVR39" s="75"/>
      <c r="JVS39" s="75"/>
      <c r="JVT39" s="75"/>
      <c r="JVU39" s="75"/>
      <c r="JVV39" s="75"/>
      <c r="JVW39" s="75"/>
      <c r="JVX39" s="75"/>
      <c r="JVY39" s="75"/>
      <c r="JVZ39" s="75"/>
      <c r="JWA39" s="75"/>
      <c r="JWB39" s="75"/>
      <c r="JWC39" s="75"/>
      <c r="JWD39" s="75"/>
      <c r="JWE39" s="75"/>
      <c r="JWF39" s="75"/>
      <c r="JWG39" s="75"/>
      <c r="JWH39" s="75"/>
      <c r="JWI39" s="75"/>
      <c r="JWJ39" s="75"/>
      <c r="JWK39" s="75"/>
      <c r="JWL39" s="75"/>
      <c r="JWM39" s="75"/>
      <c r="JWN39" s="75"/>
      <c r="JWO39" s="75"/>
      <c r="JWP39" s="75"/>
      <c r="JWQ39" s="75"/>
      <c r="JWR39" s="75"/>
      <c r="JWS39" s="75"/>
      <c r="JWT39" s="75"/>
      <c r="JWU39" s="75"/>
      <c r="JWV39" s="75"/>
      <c r="JWW39" s="75"/>
      <c r="JWX39" s="75"/>
      <c r="JWY39" s="75"/>
      <c r="JWZ39" s="75"/>
      <c r="JXA39" s="75"/>
      <c r="JXB39" s="75"/>
      <c r="JXC39" s="75"/>
      <c r="JXD39" s="75"/>
      <c r="JXE39" s="75"/>
      <c r="JXF39" s="75"/>
      <c r="JXG39" s="75"/>
      <c r="JXH39" s="75"/>
      <c r="JXI39" s="75"/>
      <c r="JXJ39" s="75"/>
      <c r="JXK39" s="75"/>
      <c r="JXL39" s="75"/>
      <c r="JXM39" s="75"/>
      <c r="JXN39" s="75"/>
      <c r="JXO39" s="75"/>
      <c r="JXP39" s="75"/>
      <c r="JXQ39" s="75"/>
      <c r="JXR39" s="75"/>
      <c r="JXS39" s="75"/>
      <c r="JXT39" s="75"/>
      <c r="JXU39" s="75"/>
      <c r="JXV39" s="75"/>
      <c r="JXW39" s="75"/>
      <c r="JXX39" s="75"/>
      <c r="JXY39" s="75"/>
      <c r="JXZ39" s="75"/>
      <c r="JYA39" s="75"/>
      <c r="JYB39" s="75"/>
      <c r="JYC39" s="75"/>
      <c r="JYD39" s="75"/>
      <c r="JYE39" s="75"/>
      <c r="JYF39" s="75"/>
      <c r="JYG39" s="75"/>
      <c r="JYH39" s="75"/>
      <c r="JYI39" s="75"/>
      <c r="JYJ39" s="75"/>
      <c r="JYK39" s="75"/>
      <c r="JYL39" s="75"/>
      <c r="JYM39" s="75"/>
      <c r="JYN39" s="75"/>
      <c r="JYO39" s="75"/>
      <c r="JYP39" s="75"/>
      <c r="JYQ39" s="75"/>
      <c r="JYR39" s="75"/>
      <c r="JYS39" s="75"/>
      <c r="JYT39" s="75"/>
      <c r="JYU39" s="75"/>
      <c r="JYV39" s="75"/>
      <c r="JYW39" s="75"/>
      <c r="JYX39" s="75"/>
      <c r="JYY39" s="75"/>
      <c r="JYZ39" s="75"/>
      <c r="JZA39" s="75"/>
      <c r="JZB39" s="75"/>
      <c r="JZC39" s="75"/>
      <c r="JZD39" s="75"/>
      <c r="JZE39" s="75"/>
      <c r="JZF39" s="75"/>
      <c r="JZG39" s="75"/>
      <c r="JZH39" s="75"/>
      <c r="JZI39" s="75"/>
      <c r="JZJ39" s="75"/>
      <c r="JZK39" s="75"/>
      <c r="JZL39" s="75"/>
      <c r="JZM39" s="75"/>
      <c r="JZN39" s="75"/>
      <c r="JZO39" s="75"/>
      <c r="JZP39" s="75"/>
      <c r="JZQ39" s="75"/>
      <c r="JZR39" s="75"/>
      <c r="JZS39" s="75"/>
      <c r="JZT39" s="75"/>
      <c r="JZU39" s="75"/>
      <c r="JZV39" s="75"/>
      <c r="JZW39" s="75"/>
      <c r="JZX39" s="75"/>
      <c r="JZY39" s="75"/>
      <c r="JZZ39" s="75"/>
      <c r="KAA39" s="75"/>
      <c r="KAB39" s="75"/>
      <c r="KAC39" s="75"/>
      <c r="KAD39" s="75"/>
      <c r="KAE39" s="75"/>
      <c r="KAF39" s="75"/>
      <c r="KAG39" s="75"/>
      <c r="KAH39" s="75"/>
      <c r="KAI39" s="75"/>
      <c r="KAJ39" s="75"/>
      <c r="KAK39" s="75"/>
      <c r="KAL39" s="75"/>
      <c r="KAM39" s="75"/>
      <c r="KAN39" s="75"/>
      <c r="KAO39" s="75"/>
      <c r="KAP39" s="75"/>
      <c r="KAQ39" s="75"/>
      <c r="KAR39" s="75"/>
      <c r="KAS39" s="75"/>
      <c r="KAT39" s="75"/>
      <c r="KAU39" s="75"/>
      <c r="KAV39" s="75"/>
      <c r="KAW39" s="75"/>
      <c r="KAX39" s="75"/>
      <c r="KAY39" s="75"/>
      <c r="KAZ39" s="75"/>
      <c r="KBA39" s="75"/>
      <c r="KBB39" s="75"/>
      <c r="KBC39" s="75"/>
      <c r="KBD39" s="75"/>
      <c r="KBE39" s="75"/>
      <c r="KBF39" s="75"/>
      <c r="KBG39" s="75"/>
      <c r="KBH39" s="75"/>
      <c r="KBI39" s="75"/>
      <c r="KBJ39" s="75"/>
      <c r="KBK39" s="75"/>
      <c r="KBL39" s="75"/>
      <c r="KBM39" s="75"/>
      <c r="KBN39" s="75"/>
      <c r="KBO39" s="75"/>
      <c r="KBP39" s="75"/>
      <c r="KBQ39" s="75"/>
      <c r="KBR39" s="75"/>
      <c r="KBS39" s="75"/>
      <c r="KBT39" s="75"/>
      <c r="KBU39" s="75"/>
      <c r="KBV39" s="75"/>
      <c r="KBW39" s="75"/>
      <c r="KBX39" s="75"/>
      <c r="KBY39" s="75"/>
      <c r="KBZ39" s="75"/>
      <c r="KCA39" s="75"/>
      <c r="KCB39" s="75"/>
      <c r="KCC39" s="75"/>
      <c r="KCD39" s="75"/>
      <c r="KCE39" s="75"/>
      <c r="KCF39" s="75"/>
      <c r="KCG39" s="75"/>
      <c r="KCH39" s="75"/>
      <c r="KCI39" s="75"/>
      <c r="KCJ39" s="75"/>
      <c r="KCK39" s="75"/>
      <c r="KCL39" s="75"/>
      <c r="KCM39" s="75"/>
      <c r="KCN39" s="75"/>
      <c r="KCO39" s="75"/>
      <c r="KCP39" s="75"/>
      <c r="KCQ39" s="75"/>
      <c r="KCR39" s="75"/>
      <c r="KCS39" s="75"/>
      <c r="KCT39" s="75"/>
      <c r="KCU39" s="75"/>
      <c r="KCV39" s="75"/>
      <c r="KCW39" s="75"/>
      <c r="KCX39" s="75"/>
      <c r="KCY39" s="75"/>
      <c r="KCZ39" s="75"/>
      <c r="KDA39" s="75"/>
      <c r="KDB39" s="75"/>
      <c r="KDC39" s="75"/>
      <c r="KDD39" s="75"/>
      <c r="KDE39" s="75"/>
      <c r="KDF39" s="75"/>
      <c r="KDG39" s="75"/>
      <c r="KDH39" s="75"/>
      <c r="KDI39" s="75"/>
      <c r="KDJ39" s="75"/>
      <c r="KDK39" s="75"/>
      <c r="KDL39" s="75"/>
      <c r="KDM39" s="75"/>
      <c r="KDN39" s="75"/>
      <c r="KDO39" s="75"/>
      <c r="KDP39" s="75"/>
      <c r="KDQ39" s="75"/>
      <c r="KDR39" s="75"/>
      <c r="KDS39" s="75"/>
      <c r="KDT39" s="75"/>
      <c r="KDU39" s="75"/>
      <c r="KDV39" s="75"/>
      <c r="KDW39" s="75"/>
      <c r="KDX39" s="75"/>
      <c r="KDY39" s="75"/>
      <c r="KDZ39" s="75"/>
      <c r="KEA39" s="75"/>
      <c r="KEB39" s="75"/>
      <c r="KEC39" s="75"/>
      <c r="KED39" s="75"/>
      <c r="KEE39" s="75"/>
      <c r="KEF39" s="75"/>
      <c r="KEG39" s="75"/>
      <c r="KEH39" s="75"/>
      <c r="KEI39" s="75"/>
      <c r="KEJ39" s="75"/>
      <c r="KEK39" s="75"/>
      <c r="KEL39" s="75"/>
      <c r="KEM39" s="75"/>
      <c r="KEN39" s="75"/>
      <c r="KEO39" s="75"/>
      <c r="KEP39" s="75"/>
      <c r="KEQ39" s="75"/>
      <c r="KER39" s="75"/>
      <c r="KES39" s="75"/>
      <c r="KET39" s="75"/>
      <c r="KEU39" s="75"/>
      <c r="KEV39" s="75"/>
      <c r="KEW39" s="75"/>
      <c r="KEX39" s="75"/>
      <c r="KEY39" s="75"/>
      <c r="KEZ39" s="75"/>
      <c r="KFA39" s="75"/>
      <c r="KFB39" s="75"/>
      <c r="KFC39" s="75"/>
      <c r="KFD39" s="75"/>
      <c r="KFE39" s="75"/>
      <c r="KFF39" s="75"/>
      <c r="KFG39" s="75"/>
      <c r="KFH39" s="75"/>
      <c r="KFI39" s="75"/>
      <c r="KFJ39" s="75"/>
      <c r="KFK39" s="75"/>
      <c r="KFL39" s="75"/>
      <c r="KFM39" s="75"/>
      <c r="KFN39" s="75"/>
      <c r="KFO39" s="75"/>
      <c r="KFP39" s="75"/>
      <c r="KFQ39" s="75"/>
      <c r="KFR39" s="75"/>
      <c r="KFS39" s="75"/>
      <c r="KFT39" s="75"/>
      <c r="KFU39" s="75"/>
      <c r="KFV39" s="75"/>
      <c r="KFW39" s="75"/>
      <c r="KFX39" s="75"/>
      <c r="KFY39" s="75"/>
      <c r="KFZ39" s="75"/>
      <c r="KGA39" s="75"/>
      <c r="KGB39" s="75"/>
      <c r="KGC39" s="75"/>
      <c r="KGD39" s="75"/>
      <c r="KGE39" s="75"/>
      <c r="KGF39" s="75"/>
      <c r="KGG39" s="75"/>
      <c r="KGH39" s="75"/>
      <c r="KGI39" s="75"/>
      <c r="KGJ39" s="75"/>
      <c r="KGK39" s="75"/>
      <c r="KGL39" s="75"/>
      <c r="KGM39" s="75"/>
      <c r="KGN39" s="75"/>
      <c r="KGO39" s="75"/>
      <c r="KGP39" s="75"/>
      <c r="KGQ39" s="75"/>
      <c r="KGR39" s="75"/>
      <c r="KGS39" s="75"/>
      <c r="KGT39" s="75"/>
      <c r="KGU39" s="75"/>
      <c r="KGV39" s="75"/>
      <c r="KGW39" s="75"/>
      <c r="KGX39" s="75"/>
      <c r="KGY39" s="75"/>
      <c r="KGZ39" s="75"/>
      <c r="KHA39" s="75"/>
      <c r="KHB39" s="75"/>
      <c r="KHC39" s="75"/>
      <c r="KHD39" s="75"/>
      <c r="KHE39" s="75"/>
      <c r="KHF39" s="75"/>
      <c r="KHG39" s="75"/>
      <c r="KHH39" s="75"/>
      <c r="KHI39" s="75"/>
      <c r="KHJ39" s="75"/>
      <c r="KHK39" s="75"/>
      <c r="KHL39" s="75"/>
      <c r="KHM39" s="75"/>
      <c r="KHN39" s="75"/>
      <c r="KHO39" s="75"/>
      <c r="KHP39" s="75"/>
      <c r="KHQ39" s="75"/>
      <c r="KHR39" s="75"/>
      <c r="KHS39" s="75"/>
      <c r="KHT39" s="75"/>
      <c r="KHU39" s="75"/>
      <c r="KHV39" s="75"/>
      <c r="KHW39" s="75"/>
      <c r="KHX39" s="75"/>
      <c r="KHY39" s="75"/>
      <c r="KHZ39" s="75"/>
      <c r="KIA39" s="75"/>
      <c r="KIB39" s="75"/>
      <c r="KIC39" s="75"/>
      <c r="KID39" s="75"/>
      <c r="KIE39" s="75"/>
      <c r="KIF39" s="75"/>
      <c r="KIG39" s="75"/>
      <c r="KIH39" s="75"/>
      <c r="KII39" s="75"/>
      <c r="KIJ39" s="75"/>
      <c r="KIK39" s="75"/>
      <c r="KIL39" s="75"/>
      <c r="KIM39" s="75"/>
      <c r="KIN39" s="75"/>
      <c r="KIO39" s="75"/>
      <c r="KIP39" s="75"/>
      <c r="KIQ39" s="75"/>
      <c r="KIR39" s="75"/>
      <c r="KIS39" s="75"/>
      <c r="KIT39" s="75"/>
      <c r="KIU39" s="75"/>
      <c r="KIV39" s="75"/>
      <c r="KIW39" s="75"/>
      <c r="KIX39" s="75"/>
      <c r="KIY39" s="75"/>
      <c r="KIZ39" s="75"/>
      <c r="KJA39" s="75"/>
      <c r="KJB39" s="75"/>
      <c r="KJC39" s="75"/>
      <c r="KJD39" s="75"/>
      <c r="KJE39" s="75"/>
      <c r="KJF39" s="75"/>
      <c r="KJG39" s="75"/>
      <c r="KJH39" s="75"/>
      <c r="KJI39" s="75"/>
      <c r="KJJ39" s="75"/>
      <c r="KJK39" s="75"/>
      <c r="KJL39" s="75"/>
      <c r="KJM39" s="75"/>
      <c r="KJN39" s="75"/>
      <c r="KJO39" s="75"/>
      <c r="KJP39" s="75"/>
      <c r="KJQ39" s="75"/>
      <c r="KJR39" s="75"/>
      <c r="KJS39" s="75"/>
      <c r="KJT39" s="75"/>
      <c r="KJU39" s="75"/>
      <c r="KJV39" s="75"/>
      <c r="KJW39" s="75"/>
      <c r="KJX39" s="75"/>
      <c r="KJY39" s="75"/>
      <c r="KJZ39" s="75"/>
      <c r="KKA39" s="75"/>
      <c r="KKB39" s="75"/>
      <c r="KKC39" s="75"/>
      <c r="KKD39" s="75"/>
      <c r="KKE39" s="75"/>
      <c r="KKF39" s="75"/>
      <c r="KKG39" s="75"/>
      <c r="KKH39" s="75"/>
      <c r="KKI39" s="75"/>
      <c r="KKJ39" s="75"/>
      <c r="KKK39" s="75"/>
      <c r="KKL39" s="75"/>
      <c r="KKM39" s="75"/>
      <c r="KKN39" s="75"/>
      <c r="KKO39" s="75"/>
      <c r="KKP39" s="75"/>
      <c r="KKQ39" s="75"/>
      <c r="KKR39" s="75"/>
      <c r="KKS39" s="75"/>
      <c r="KKT39" s="75"/>
      <c r="KKU39" s="75"/>
      <c r="KKV39" s="75"/>
      <c r="KKW39" s="75"/>
      <c r="KKX39" s="75"/>
      <c r="KKY39" s="75"/>
      <c r="KKZ39" s="75"/>
      <c r="KLA39" s="75"/>
      <c r="KLB39" s="75"/>
      <c r="KLC39" s="75"/>
      <c r="KLD39" s="75"/>
      <c r="KLE39" s="75"/>
      <c r="KLF39" s="75"/>
      <c r="KLG39" s="75"/>
      <c r="KLH39" s="75"/>
      <c r="KLI39" s="75"/>
      <c r="KLJ39" s="75"/>
      <c r="KLK39" s="75"/>
      <c r="KLL39" s="75"/>
      <c r="KLM39" s="75"/>
      <c r="KLN39" s="75"/>
      <c r="KLO39" s="75"/>
      <c r="KLP39" s="75"/>
      <c r="KLQ39" s="75"/>
      <c r="KLR39" s="75"/>
      <c r="KLS39" s="75"/>
      <c r="KLT39" s="75"/>
      <c r="KLU39" s="75"/>
      <c r="KLV39" s="75"/>
      <c r="KLW39" s="75"/>
      <c r="KLX39" s="75"/>
      <c r="KLY39" s="75"/>
      <c r="KLZ39" s="75"/>
      <c r="KMA39" s="75"/>
      <c r="KMB39" s="75"/>
      <c r="KMC39" s="75"/>
      <c r="KMD39" s="75"/>
      <c r="KME39" s="75"/>
      <c r="KMF39" s="75"/>
      <c r="KMG39" s="75"/>
      <c r="KMH39" s="75"/>
      <c r="KMI39" s="75"/>
      <c r="KMJ39" s="75"/>
      <c r="KMK39" s="75"/>
      <c r="KML39" s="75"/>
      <c r="KMM39" s="75"/>
      <c r="KMN39" s="75"/>
      <c r="KMO39" s="75"/>
      <c r="KMP39" s="75"/>
      <c r="KMQ39" s="75"/>
      <c r="KMR39" s="75"/>
      <c r="KMS39" s="75"/>
      <c r="KMT39" s="75"/>
      <c r="KMU39" s="75"/>
      <c r="KMV39" s="75"/>
      <c r="KMW39" s="75"/>
      <c r="KMX39" s="75"/>
      <c r="KMY39" s="75"/>
      <c r="KMZ39" s="75"/>
      <c r="KNA39" s="75"/>
      <c r="KNB39" s="75"/>
      <c r="KNC39" s="75"/>
      <c r="KND39" s="75"/>
      <c r="KNE39" s="75"/>
      <c r="KNF39" s="75"/>
      <c r="KNG39" s="75"/>
      <c r="KNH39" s="75"/>
      <c r="KNI39" s="75"/>
      <c r="KNJ39" s="75"/>
      <c r="KNK39" s="75"/>
      <c r="KNL39" s="75"/>
      <c r="KNM39" s="75"/>
      <c r="KNN39" s="75"/>
      <c r="KNO39" s="75"/>
      <c r="KNP39" s="75"/>
      <c r="KNQ39" s="75"/>
      <c r="KNR39" s="75"/>
      <c r="KNS39" s="75"/>
      <c r="KNT39" s="75"/>
      <c r="KNU39" s="75"/>
      <c r="KNV39" s="75"/>
      <c r="KNW39" s="75"/>
      <c r="KNX39" s="75"/>
      <c r="KNY39" s="75"/>
      <c r="KNZ39" s="75"/>
      <c r="KOA39" s="75"/>
      <c r="KOB39" s="75"/>
      <c r="KOC39" s="75"/>
      <c r="KOD39" s="75"/>
      <c r="KOE39" s="75"/>
      <c r="KOF39" s="75"/>
      <c r="KOG39" s="75"/>
      <c r="KOH39" s="75"/>
      <c r="KOI39" s="75"/>
      <c r="KOJ39" s="75"/>
      <c r="KOK39" s="75"/>
      <c r="KOL39" s="75"/>
      <c r="KOM39" s="75"/>
      <c r="KON39" s="75"/>
      <c r="KOO39" s="75"/>
      <c r="KOP39" s="75"/>
      <c r="KOQ39" s="75"/>
      <c r="KOR39" s="75"/>
      <c r="KOS39" s="75"/>
      <c r="KOT39" s="75"/>
      <c r="KOU39" s="75"/>
      <c r="KOV39" s="75"/>
      <c r="KOW39" s="75"/>
      <c r="KOX39" s="75"/>
      <c r="KOY39" s="75"/>
      <c r="KOZ39" s="75"/>
      <c r="KPA39" s="75"/>
      <c r="KPB39" s="75"/>
      <c r="KPC39" s="75"/>
      <c r="KPD39" s="75"/>
      <c r="KPE39" s="75"/>
      <c r="KPF39" s="75"/>
      <c r="KPG39" s="75"/>
      <c r="KPH39" s="75"/>
      <c r="KPI39" s="75"/>
      <c r="KPJ39" s="75"/>
      <c r="KPK39" s="75"/>
      <c r="KPL39" s="75"/>
      <c r="KPM39" s="75"/>
      <c r="KPN39" s="75"/>
      <c r="KPO39" s="75"/>
      <c r="KPP39" s="75"/>
      <c r="KPQ39" s="75"/>
      <c r="KPR39" s="75"/>
      <c r="KPS39" s="75"/>
      <c r="KPT39" s="75"/>
      <c r="KPU39" s="75"/>
      <c r="KPV39" s="75"/>
      <c r="KPW39" s="75"/>
      <c r="KPX39" s="75"/>
      <c r="KPY39" s="75"/>
      <c r="KPZ39" s="75"/>
      <c r="KQA39" s="75"/>
      <c r="KQB39" s="75"/>
      <c r="KQC39" s="75"/>
      <c r="KQD39" s="75"/>
      <c r="KQE39" s="75"/>
      <c r="KQF39" s="75"/>
      <c r="KQG39" s="75"/>
      <c r="KQH39" s="75"/>
      <c r="KQI39" s="75"/>
      <c r="KQJ39" s="75"/>
      <c r="KQK39" s="75"/>
      <c r="KQL39" s="75"/>
      <c r="KQM39" s="75"/>
      <c r="KQN39" s="75"/>
      <c r="KQO39" s="75"/>
      <c r="KQP39" s="75"/>
      <c r="KQQ39" s="75"/>
      <c r="KQR39" s="75"/>
      <c r="KQS39" s="75"/>
      <c r="KQT39" s="75"/>
      <c r="KQU39" s="75"/>
      <c r="KQV39" s="75"/>
      <c r="KQW39" s="75"/>
      <c r="KQX39" s="75"/>
      <c r="KQY39" s="75"/>
      <c r="KQZ39" s="75"/>
      <c r="KRA39" s="75"/>
      <c r="KRB39" s="75"/>
      <c r="KRC39" s="75"/>
      <c r="KRD39" s="75"/>
      <c r="KRE39" s="75"/>
      <c r="KRF39" s="75"/>
      <c r="KRG39" s="75"/>
      <c r="KRH39" s="75"/>
      <c r="KRI39" s="75"/>
      <c r="KRJ39" s="75"/>
      <c r="KRK39" s="75"/>
      <c r="KRL39" s="75"/>
      <c r="KRM39" s="75"/>
      <c r="KRN39" s="75"/>
      <c r="KRO39" s="75"/>
      <c r="KRP39" s="75"/>
      <c r="KRQ39" s="75"/>
      <c r="KRR39" s="75"/>
      <c r="KRS39" s="75"/>
      <c r="KRT39" s="75"/>
      <c r="KRU39" s="75"/>
      <c r="KRV39" s="75"/>
      <c r="KRW39" s="75"/>
      <c r="KRX39" s="75"/>
      <c r="KRY39" s="75"/>
      <c r="KRZ39" s="75"/>
      <c r="KSA39" s="75"/>
      <c r="KSB39" s="75"/>
      <c r="KSC39" s="75"/>
      <c r="KSD39" s="75"/>
      <c r="KSE39" s="75"/>
      <c r="KSF39" s="75"/>
      <c r="KSG39" s="75"/>
      <c r="KSH39" s="75"/>
      <c r="KSI39" s="75"/>
      <c r="KSJ39" s="75"/>
      <c r="KSK39" s="75"/>
      <c r="KSL39" s="75"/>
      <c r="KSM39" s="75"/>
      <c r="KSN39" s="75"/>
      <c r="KSO39" s="75"/>
      <c r="KSP39" s="75"/>
      <c r="KSQ39" s="75"/>
      <c r="KSR39" s="75"/>
      <c r="KSS39" s="75"/>
      <c r="KST39" s="75"/>
      <c r="KSU39" s="75"/>
      <c r="KSV39" s="75"/>
      <c r="KSW39" s="75"/>
      <c r="KSX39" s="75"/>
      <c r="KSY39" s="75"/>
      <c r="KSZ39" s="75"/>
      <c r="KTA39" s="75"/>
      <c r="KTB39" s="75"/>
      <c r="KTC39" s="75"/>
      <c r="KTD39" s="75"/>
      <c r="KTE39" s="75"/>
      <c r="KTF39" s="75"/>
      <c r="KTG39" s="75"/>
      <c r="KTH39" s="75"/>
      <c r="KTI39" s="75"/>
      <c r="KTJ39" s="75"/>
      <c r="KTK39" s="75"/>
      <c r="KTL39" s="75"/>
      <c r="KTM39" s="75"/>
      <c r="KTN39" s="75"/>
      <c r="KTO39" s="75"/>
      <c r="KTP39" s="75"/>
      <c r="KTQ39" s="75"/>
      <c r="KTR39" s="75"/>
      <c r="KTS39" s="75"/>
      <c r="KTT39" s="75"/>
      <c r="KTU39" s="75"/>
      <c r="KTV39" s="75"/>
      <c r="KTW39" s="75"/>
      <c r="KTX39" s="75"/>
      <c r="KTY39" s="75"/>
      <c r="KTZ39" s="75"/>
      <c r="KUA39" s="75"/>
      <c r="KUB39" s="75"/>
      <c r="KUC39" s="75"/>
      <c r="KUD39" s="75"/>
      <c r="KUE39" s="75"/>
      <c r="KUF39" s="75"/>
      <c r="KUG39" s="75"/>
      <c r="KUH39" s="75"/>
      <c r="KUI39" s="75"/>
      <c r="KUJ39" s="75"/>
      <c r="KUK39" s="75"/>
      <c r="KUL39" s="75"/>
      <c r="KUM39" s="75"/>
      <c r="KUN39" s="75"/>
      <c r="KUO39" s="75"/>
      <c r="KUP39" s="75"/>
      <c r="KUQ39" s="75"/>
      <c r="KUR39" s="75"/>
      <c r="KUS39" s="75"/>
      <c r="KUT39" s="75"/>
      <c r="KUU39" s="75"/>
      <c r="KUV39" s="75"/>
      <c r="KUW39" s="75"/>
      <c r="KUX39" s="75"/>
      <c r="KUY39" s="75"/>
      <c r="KUZ39" s="75"/>
      <c r="KVA39" s="75"/>
      <c r="KVB39" s="75"/>
      <c r="KVC39" s="75"/>
      <c r="KVD39" s="75"/>
      <c r="KVE39" s="75"/>
      <c r="KVF39" s="75"/>
      <c r="KVG39" s="75"/>
      <c r="KVH39" s="75"/>
      <c r="KVI39" s="75"/>
      <c r="KVJ39" s="75"/>
      <c r="KVK39" s="75"/>
      <c r="KVL39" s="75"/>
      <c r="KVM39" s="75"/>
      <c r="KVN39" s="75"/>
      <c r="KVO39" s="75"/>
      <c r="KVP39" s="75"/>
      <c r="KVQ39" s="75"/>
      <c r="KVR39" s="75"/>
      <c r="KVS39" s="75"/>
      <c r="KVT39" s="75"/>
      <c r="KVU39" s="75"/>
      <c r="KVV39" s="75"/>
      <c r="KVW39" s="75"/>
      <c r="KVX39" s="75"/>
      <c r="KVY39" s="75"/>
      <c r="KVZ39" s="75"/>
      <c r="KWA39" s="75"/>
      <c r="KWB39" s="75"/>
      <c r="KWC39" s="75"/>
      <c r="KWD39" s="75"/>
      <c r="KWE39" s="75"/>
      <c r="KWF39" s="75"/>
      <c r="KWG39" s="75"/>
      <c r="KWH39" s="75"/>
      <c r="KWI39" s="75"/>
      <c r="KWJ39" s="75"/>
      <c r="KWK39" s="75"/>
      <c r="KWL39" s="75"/>
      <c r="KWM39" s="75"/>
      <c r="KWN39" s="75"/>
      <c r="KWO39" s="75"/>
      <c r="KWP39" s="75"/>
      <c r="KWQ39" s="75"/>
      <c r="KWR39" s="75"/>
      <c r="KWS39" s="75"/>
      <c r="KWT39" s="75"/>
      <c r="KWU39" s="75"/>
      <c r="KWV39" s="75"/>
      <c r="KWW39" s="75"/>
      <c r="KWX39" s="75"/>
      <c r="KWY39" s="75"/>
      <c r="KWZ39" s="75"/>
      <c r="KXA39" s="75"/>
      <c r="KXB39" s="75"/>
      <c r="KXC39" s="75"/>
      <c r="KXD39" s="75"/>
      <c r="KXE39" s="75"/>
      <c r="KXF39" s="75"/>
      <c r="KXG39" s="75"/>
      <c r="KXH39" s="75"/>
      <c r="KXI39" s="75"/>
      <c r="KXJ39" s="75"/>
      <c r="KXK39" s="75"/>
      <c r="KXL39" s="75"/>
      <c r="KXM39" s="75"/>
      <c r="KXN39" s="75"/>
      <c r="KXO39" s="75"/>
      <c r="KXP39" s="75"/>
      <c r="KXQ39" s="75"/>
      <c r="KXR39" s="75"/>
      <c r="KXS39" s="75"/>
      <c r="KXT39" s="75"/>
      <c r="KXU39" s="75"/>
      <c r="KXV39" s="75"/>
      <c r="KXW39" s="75"/>
      <c r="KXX39" s="75"/>
      <c r="KXY39" s="75"/>
      <c r="KXZ39" s="75"/>
      <c r="KYA39" s="75"/>
      <c r="KYB39" s="75"/>
      <c r="KYC39" s="75"/>
      <c r="KYD39" s="75"/>
      <c r="KYE39" s="75"/>
      <c r="KYF39" s="75"/>
      <c r="KYG39" s="75"/>
      <c r="KYH39" s="75"/>
      <c r="KYI39" s="75"/>
      <c r="KYJ39" s="75"/>
      <c r="KYK39" s="75"/>
      <c r="KYL39" s="75"/>
      <c r="KYM39" s="75"/>
      <c r="KYN39" s="75"/>
      <c r="KYO39" s="75"/>
      <c r="KYP39" s="75"/>
      <c r="KYQ39" s="75"/>
      <c r="KYR39" s="75"/>
      <c r="KYS39" s="75"/>
      <c r="KYT39" s="75"/>
      <c r="KYU39" s="75"/>
      <c r="KYV39" s="75"/>
      <c r="KYW39" s="75"/>
      <c r="KYX39" s="75"/>
      <c r="KYY39" s="75"/>
      <c r="KYZ39" s="75"/>
      <c r="KZA39" s="75"/>
      <c r="KZB39" s="75"/>
      <c r="KZC39" s="75"/>
      <c r="KZD39" s="75"/>
      <c r="KZE39" s="75"/>
      <c r="KZF39" s="75"/>
      <c r="KZG39" s="75"/>
      <c r="KZH39" s="75"/>
      <c r="KZI39" s="75"/>
      <c r="KZJ39" s="75"/>
      <c r="KZK39" s="75"/>
      <c r="KZL39" s="75"/>
      <c r="KZM39" s="75"/>
      <c r="KZN39" s="75"/>
      <c r="KZO39" s="75"/>
      <c r="KZP39" s="75"/>
      <c r="KZQ39" s="75"/>
      <c r="KZR39" s="75"/>
      <c r="KZS39" s="75"/>
      <c r="KZT39" s="75"/>
      <c r="KZU39" s="75"/>
      <c r="KZV39" s="75"/>
      <c r="KZW39" s="75"/>
      <c r="KZX39" s="75"/>
      <c r="KZY39" s="75"/>
      <c r="KZZ39" s="75"/>
      <c r="LAA39" s="75"/>
      <c r="LAB39" s="75"/>
      <c r="LAC39" s="75"/>
      <c r="LAD39" s="75"/>
      <c r="LAE39" s="75"/>
      <c r="LAF39" s="75"/>
      <c r="LAG39" s="75"/>
      <c r="LAH39" s="75"/>
      <c r="LAI39" s="75"/>
      <c r="LAJ39" s="75"/>
      <c r="LAK39" s="75"/>
      <c r="LAL39" s="75"/>
      <c r="LAM39" s="75"/>
      <c r="LAN39" s="75"/>
      <c r="LAO39" s="75"/>
      <c r="LAP39" s="75"/>
      <c r="LAQ39" s="75"/>
      <c r="LAR39" s="75"/>
      <c r="LAS39" s="75"/>
      <c r="LAT39" s="75"/>
      <c r="LAU39" s="75"/>
      <c r="LAV39" s="75"/>
      <c r="LAW39" s="75"/>
      <c r="LAX39" s="75"/>
      <c r="LAY39" s="75"/>
      <c r="LAZ39" s="75"/>
      <c r="LBA39" s="75"/>
      <c r="LBB39" s="75"/>
      <c r="LBC39" s="75"/>
      <c r="LBD39" s="75"/>
      <c r="LBE39" s="75"/>
      <c r="LBF39" s="75"/>
      <c r="LBG39" s="75"/>
      <c r="LBH39" s="75"/>
      <c r="LBI39" s="75"/>
      <c r="LBJ39" s="75"/>
      <c r="LBK39" s="75"/>
      <c r="LBL39" s="75"/>
      <c r="LBM39" s="75"/>
      <c r="LBN39" s="75"/>
      <c r="LBO39" s="75"/>
      <c r="LBP39" s="75"/>
      <c r="LBQ39" s="75"/>
      <c r="LBR39" s="75"/>
      <c r="LBS39" s="75"/>
      <c r="LBT39" s="75"/>
      <c r="LBU39" s="75"/>
      <c r="LBV39" s="75"/>
      <c r="LBW39" s="75"/>
      <c r="LBX39" s="75"/>
      <c r="LBY39" s="75"/>
      <c r="LBZ39" s="75"/>
      <c r="LCA39" s="75"/>
      <c r="LCB39" s="75"/>
      <c r="LCC39" s="75"/>
      <c r="LCD39" s="75"/>
      <c r="LCE39" s="75"/>
      <c r="LCF39" s="75"/>
      <c r="LCG39" s="75"/>
      <c r="LCH39" s="75"/>
      <c r="LCI39" s="75"/>
      <c r="LCJ39" s="75"/>
      <c r="LCK39" s="75"/>
      <c r="LCL39" s="75"/>
      <c r="LCM39" s="75"/>
      <c r="LCN39" s="75"/>
      <c r="LCO39" s="75"/>
      <c r="LCP39" s="75"/>
      <c r="LCQ39" s="75"/>
      <c r="LCR39" s="75"/>
      <c r="LCS39" s="75"/>
      <c r="LCT39" s="75"/>
      <c r="LCU39" s="75"/>
      <c r="LCV39" s="75"/>
      <c r="LCW39" s="75"/>
      <c r="LCX39" s="75"/>
      <c r="LCY39" s="75"/>
      <c r="LCZ39" s="75"/>
      <c r="LDA39" s="75"/>
      <c r="LDB39" s="75"/>
      <c r="LDC39" s="75"/>
      <c r="LDD39" s="75"/>
      <c r="LDE39" s="75"/>
      <c r="LDF39" s="75"/>
      <c r="LDG39" s="75"/>
      <c r="LDH39" s="75"/>
      <c r="LDI39" s="75"/>
      <c r="LDJ39" s="75"/>
      <c r="LDK39" s="75"/>
      <c r="LDL39" s="75"/>
      <c r="LDM39" s="75"/>
      <c r="LDN39" s="75"/>
      <c r="LDO39" s="75"/>
      <c r="LDP39" s="75"/>
      <c r="LDQ39" s="75"/>
      <c r="LDR39" s="75"/>
      <c r="LDS39" s="75"/>
      <c r="LDT39" s="75"/>
      <c r="LDU39" s="75"/>
      <c r="LDV39" s="75"/>
      <c r="LDW39" s="75"/>
      <c r="LDX39" s="75"/>
      <c r="LDY39" s="75"/>
      <c r="LDZ39" s="75"/>
      <c r="LEA39" s="75"/>
      <c r="LEB39" s="75"/>
      <c r="LEC39" s="75"/>
      <c r="LED39" s="75"/>
      <c r="LEE39" s="75"/>
      <c r="LEF39" s="75"/>
      <c r="LEG39" s="75"/>
      <c r="LEH39" s="75"/>
      <c r="LEI39" s="75"/>
      <c r="LEJ39" s="75"/>
      <c r="LEK39" s="75"/>
      <c r="LEL39" s="75"/>
      <c r="LEM39" s="75"/>
      <c r="LEN39" s="75"/>
      <c r="LEO39" s="75"/>
      <c r="LEP39" s="75"/>
      <c r="LEQ39" s="75"/>
      <c r="LER39" s="75"/>
      <c r="LES39" s="75"/>
      <c r="LET39" s="75"/>
      <c r="LEU39" s="75"/>
      <c r="LEV39" s="75"/>
      <c r="LEW39" s="75"/>
      <c r="LEX39" s="75"/>
      <c r="LEY39" s="75"/>
      <c r="LEZ39" s="75"/>
      <c r="LFA39" s="75"/>
      <c r="LFB39" s="75"/>
      <c r="LFC39" s="75"/>
      <c r="LFD39" s="75"/>
      <c r="LFE39" s="75"/>
      <c r="LFF39" s="75"/>
      <c r="LFG39" s="75"/>
      <c r="LFH39" s="75"/>
      <c r="LFI39" s="75"/>
      <c r="LFJ39" s="75"/>
      <c r="LFK39" s="75"/>
      <c r="LFL39" s="75"/>
      <c r="LFM39" s="75"/>
      <c r="LFN39" s="75"/>
      <c r="LFO39" s="75"/>
      <c r="LFP39" s="75"/>
      <c r="LFQ39" s="75"/>
      <c r="LFR39" s="75"/>
      <c r="LFS39" s="75"/>
      <c r="LFT39" s="75"/>
      <c r="LFU39" s="75"/>
      <c r="LFV39" s="75"/>
      <c r="LFW39" s="75"/>
      <c r="LFX39" s="75"/>
      <c r="LFY39" s="75"/>
      <c r="LFZ39" s="75"/>
      <c r="LGA39" s="75"/>
      <c r="LGB39" s="75"/>
      <c r="LGC39" s="75"/>
      <c r="LGD39" s="75"/>
      <c r="LGE39" s="75"/>
      <c r="LGF39" s="75"/>
      <c r="LGG39" s="75"/>
      <c r="LGH39" s="75"/>
      <c r="LGI39" s="75"/>
      <c r="LGJ39" s="75"/>
      <c r="LGK39" s="75"/>
      <c r="LGL39" s="75"/>
      <c r="LGM39" s="75"/>
      <c r="LGN39" s="75"/>
      <c r="LGO39" s="75"/>
      <c r="LGP39" s="75"/>
      <c r="LGQ39" s="75"/>
      <c r="LGR39" s="75"/>
      <c r="LGS39" s="75"/>
      <c r="LGT39" s="75"/>
      <c r="LGU39" s="75"/>
      <c r="LGV39" s="75"/>
      <c r="LGW39" s="75"/>
      <c r="LGX39" s="75"/>
      <c r="LGY39" s="75"/>
      <c r="LGZ39" s="75"/>
      <c r="LHA39" s="75"/>
      <c r="LHB39" s="75"/>
      <c r="LHC39" s="75"/>
      <c r="LHD39" s="75"/>
      <c r="LHE39" s="75"/>
      <c r="LHF39" s="75"/>
      <c r="LHG39" s="75"/>
      <c r="LHH39" s="75"/>
      <c r="LHI39" s="75"/>
      <c r="LHJ39" s="75"/>
      <c r="LHK39" s="75"/>
      <c r="LHL39" s="75"/>
      <c r="LHM39" s="75"/>
      <c r="LHN39" s="75"/>
      <c r="LHO39" s="75"/>
      <c r="LHP39" s="75"/>
      <c r="LHQ39" s="75"/>
      <c r="LHR39" s="75"/>
      <c r="LHS39" s="75"/>
      <c r="LHT39" s="75"/>
      <c r="LHU39" s="75"/>
      <c r="LHV39" s="75"/>
      <c r="LHW39" s="75"/>
      <c r="LHX39" s="75"/>
      <c r="LHY39" s="75"/>
      <c r="LHZ39" s="75"/>
      <c r="LIA39" s="75"/>
      <c r="LIB39" s="75"/>
      <c r="LIC39" s="75"/>
      <c r="LID39" s="75"/>
      <c r="LIE39" s="75"/>
      <c r="LIF39" s="75"/>
      <c r="LIG39" s="75"/>
      <c r="LIH39" s="75"/>
      <c r="LII39" s="75"/>
      <c r="LIJ39" s="75"/>
      <c r="LIK39" s="75"/>
      <c r="LIL39" s="75"/>
      <c r="LIM39" s="75"/>
      <c r="LIN39" s="75"/>
      <c r="LIO39" s="75"/>
      <c r="LIP39" s="75"/>
      <c r="LIQ39" s="75"/>
      <c r="LIR39" s="75"/>
      <c r="LIS39" s="75"/>
      <c r="LIT39" s="75"/>
      <c r="LIU39" s="75"/>
      <c r="LIV39" s="75"/>
      <c r="LIW39" s="75"/>
      <c r="LIX39" s="75"/>
      <c r="LIY39" s="75"/>
      <c r="LIZ39" s="75"/>
      <c r="LJA39" s="75"/>
      <c r="LJB39" s="75"/>
      <c r="LJC39" s="75"/>
      <c r="LJD39" s="75"/>
      <c r="LJE39" s="75"/>
      <c r="LJF39" s="75"/>
      <c r="LJG39" s="75"/>
      <c r="LJH39" s="75"/>
      <c r="LJI39" s="75"/>
      <c r="LJJ39" s="75"/>
      <c r="LJK39" s="75"/>
      <c r="LJL39" s="75"/>
      <c r="LJM39" s="75"/>
      <c r="LJN39" s="75"/>
      <c r="LJO39" s="75"/>
      <c r="LJP39" s="75"/>
      <c r="LJQ39" s="75"/>
      <c r="LJR39" s="75"/>
      <c r="LJS39" s="75"/>
      <c r="LJT39" s="75"/>
      <c r="LJU39" s="75"/>
      <c r="LJV39" s="75"/>
      <c r="LJW39" s="75"/>
      <c r="LJX39" s="75"/>
      <c r="LJY39" s="75"/>
      <c r="LJZ39" s="75"/>
      <c r="LKA39" s="75"/>
      <c r="LKB39" s="75"/>
      <c r="LKC39" s="75"/>
      <c r="LKD39" s="75"/>
      <c r="LKE39" s="75"/>
      <c r="LKF39" s="75"/>
      <c r="LKG39" s="75"/>
      <c r="LKH39" s="75"/>
      <c r="LKI39" s="75"/>
      <c r="LKJ39" s="75"/>
      <c r="LKK39" s="75"/>
      <c r="LKL39" s="75"/>
      <c r="LKM39" s="75"/>
      <c r="LKN39" s="75"/>
      <c r="LKO39" s="75"/>
      <c r="LKP39" s="75"/>
      <c r="LKQ39" s="75"/>
      <c r="LKR39" s="75"/>
      <c r="LKS39" s="75"/>
      <c r="LKT39" s="75"/>
      <c r="LKU39" s="75"/>
      <c r="LKV39" s="75"/>
      <c r="LKW39" s="75"/>
      <c r="LKX39" s="75"/>
      <c r="LKY39" s="75"/>
      <c r="LKZ39" s="75"/>
      <c r="LLA39" s="75"/>
      <c r="LLB39" s="75"/>
      <c r="LLC39" s="75"/>
      <c r="LLD39" s="75"/>
      <c r="LLE39" s="75"/>
      <c r="LLF39" s="75"/>
      <c r="LLG39" s="75"/>
      <c r="LLH39" s="75"/>
      <c r="LLI39" s="75"/>
      <c r="LLJ39" s="75"/>
      <c r="LLK39" s="75"/>
      <c r="LLL39" s="75"/>
      <c r="LLM39" s="75"/>
      <c r="LLN39" s="75"/>
      <c r="LLO39" s="75"/>
      <c r="LLP39" s="75"/>
      <c r="LLQ39" s="75"/>
      <c r="LLR39" s="75"/>
      <c r="LLS39" s="75"/>
      <c r="LLT39" s="75"/>
      <c r="LLU39" s="75"/>
      <c r="LLV39" s="75"/>
      <c r="LLW39" s="75"/>
      <c r="LLX39" s="75"/>
      <c r="LLY39" s="75"/>
      <c r="LLZ39" s="75"/>
      <c r="LMA39" s="75"/>
      <c r="LMB39" s="75"/>
      <c r="LMC39" s="75"/>
      <c r="LMD39" s="75"/>
      <c r="LME39" s="75"/>
      <c r="LMF39" s="75"/>
      <c r="LMG39" s="75"/>
      <c r="LMH39" s="75"/>
      <c r="LMI39" s="75"/>
      <c r="LMJ39" s="75"/>
      <c r="LMK39" s="75"/>
      <c r="LML39" s="75"/>
      <c r="LMM39" s="75"/>
      <c r="LMN39" s="75"/>
      <c r="LMO39" s="75"/>
      <c r="LMP39" s="75"/>
      <c r="LMQ39" s="75"/>
      <c r="LMR39" s="75"/>
      <c r="LMS39" s="75"/>
      <c r="LMT39" s="75"/>
      <c r="LMU39" s="75"/>
      <c r="LMV39" s="75"/>
      <c r="LMW39" s="75"/>
      <c r="LMX39" s="75"/>
      <c r="LMY39" s="75"/>
      <c r="LMZ39" s="75"/>
      <c r="LNA39" s="75"/>
      <c r="LNB39" s="75"/>
      <c r="LNC39" s="75"/>
      <c r="LND39" s="75"/>
      <c r="LNE39" s="75"/>
      <c r="LNF39" s="75"/>
      <c r="LNG39" s="75"/>
      <c r="LNH39" s="75"/>
      <c r="LNI39" s="75"/>
      <c r="LNJ39" s="75"/>
      <c r="LNK39" s="75"/>
      <c r="LNL39" s="75"/>
      <c r="LNM39" s="75"/>
      <c r="LNN39" s="75"/>
      <c r="LNO39" s="75"/>
      <c r="LNP39" s="75"/>
      <c r="LNQ39" s="75"/>
      <c r="LNR39" s="75"/>
      <c r="LNS39" s="75"/>
      <c r="LNT39" s="75"/>
      <c r="LNU39" s="75"/>
      <c r="LNV39" s="75"/>
      <c r="LNW39" s="75"/>
      <c r="LNX39" s="75"/>
      <c r="LNY39" s="75"/>
      <c r="LNZ39" s="75"/>
      <c r="LOA39" s="75"/>
      <c r="LOB39" s="75"/>
      <c r="LOC39" s="75"/>
      <c r="LOD39" s="75"/>
      <c r="LOE39" s="75"/>
      <c r="LOF39" s="75"/>
      <c r="LOG39" s="75"/>
      <c r="LOH39" s="75"/>
      <c r="LOI39" s="75"/>
      <c r="LOJ39" s="75"/>
      <c r="LOK39" s="75"/>
      <c r="LOL39" s="75"/>
      <c r="LOM39" s="75"/>
      <c r="LON39" s="75"/>
      <c r="LOO39" s="75"/>
      <c r="LOP39" s="75"/>
      <c r="LOQ39" s="75"/>
      <c r="LOR39" s="75"/>
      <c r="LOS39" s="75"/>
      <c r="LOT39" s="75"/>
      <c r="LOU39" s="75"/>
      <c r="LOV39" s="75"/>
      <c r="LOW39" s="75"/>
      <c r="LOX39" s="75"/>
      <c r="LOY39" s="75"/>
      <c r="LOZ39" s="75"/>
      <c r="LPA39" s="75"/>
      <c r="LPB39" s="75"/>
      <c r="LPC39" s="75"/>
      <c r="LPD39" s="75"/>
      <c r="LPE39" s="75"/>
      <c r="LPF39" s="75"/>
      <c r="LPG39" s="75"/>
      <c r="LPH39" s="75"/>
      <c r="LPI39" s="75"/>
      <c r="LPJ39" s="75"/>
      <c r="LPK39" s="75"/>
      <c r="LPL39" s="75"/>
      <c r="LPM39" s="75"/>
      <c r="LPN39" s="75"/>
      <c r="LPO39" s="75"/>
      <c r="LPP39" s="75"/>
      <c r="LPQ39" s="75"/>
      <c r="LPR39" s="75"/>
      <c r="LPS39" s="75"/>
      <c r="LPT39" s="75"/>
      <c r="LPU39" s="75"/>
      <c r="LPV39" s="75"/>
      <c r="LPW39" s="75"/>
      <c r="LPX39" s="75"/>
      <c r="LPY39" s="75"/>
      <c r="LPZ39" s="75"/>
      <c r="LQA39" s="75"/>
      <c r="LQB39" s="75"/>
      <c r="LQC39" s="75"/>
      <c r="LQD39" s="75"/>
      <c r="LQE39" s="75"/>
      <c r="LQF39" s="75"/>
      <c r="LQG39" s="75"/>
      <c r="LQH39" s="75"/>
      <c r="LQI39" s="75"/>
      <c r="LQJ39" s="75"/>
      <c r="LQK39" s="75"/>
      <c r="LQL39" s="75"/>
      <c r="LQM39" s="75"/>
      <c r="LQN39" s="75"/>
      <c r="LQO39" s="75"/>
      <c r="LQP39" s="75"/>
      <c r="LQQ39" s="75"/>
      <c r="LQR39" s="75"/>
      <c r="LQS39" s="75"/>
      <c r="LQT39" s="75"/>
      <c r="LQU39" s="75"/>
      <c r="LQV39" s="75"/>
      <c r="LQW39" s="75"/>
      <c r="LQX39" s="75"/>
      <c r="LQY39" s="75"/>
      <c r="LQZ39" s="75"/>
      <c r="LRA39" s="75"/>
      <c r="LRB39" s="75"/>
      <c r="LRC39" s="75"/>
      <c r="LRD39" s="75"/>
      <c r="LRE39" s="75"/>
      <c r="LRF39" s="75"/>
      <c r="LRG39" s="75"/>
      <c r="LRH39" s="75"/>
      <c r="LRI39" s="75"/>
      <c r="LRJ39" s="75"/>
      <c r="LRK39" s="75"/>
      <c r="LRL39" s="75"/>
      <c r="LRM39" s="75"/>
      <c r="LRN39" s="75"/>
      <c r="LRO39" s="75"/>
      <c r="LRP39" s="75"/>
      <c r="LRQ39" s="75"/>
      <c r="LRR39" s="75"/>
      <c r="LRS39" s="75"/>
      <c r="LRT39" s="75"/>
      <c r="LRU39" s="75"/>
      <c r="LRV39" s="75"/>
      <c r="LRW39" s="75"/>
      <c r="LRX39" s="75"/>
      <c r="LRY39" s="75"/>
      <c r="LRZ39" s="75"/>
      <c r="LSA39" s="75"/>
      <c r="LSB39" s="75"/>
      <c r="LSC39" s="75"/>
      <c r="LSD39" s="75"/>
      <c r="LSE39" s="75"/>
      <c r="LSF39" s="75"/>
      <c r="LSG39" s="75"/>
      <c r="LSH39" s="75"/>
      <c r="LSI39" s="75"/>
      <c r="LSJ39" s="75"/>
      <c r="LSK39" s="75"/>
      <c r="LSL39" s="75"/>
      <c r="LSM39" s="75"/>
      <c r="LSN39" s="75"/>
      <c r="LSO39" s="75"/>
      <c r="LSP39" s="75"/>
      <c r="LSQ39" s="75"/>
      <c r="LSR39" s="75"/>
      <c r="LSS39" s="75"/>
      <c r="LST39" s="75"/>
      <c r="LSU39" s="75"/>
      <c r="LSV39" s="75"/>
      <c r="LSW39" s="75"/>
      <c r="LSX39" s="75"/>
      <c r="LSY39" s="75"/>
      <c r="LSZ39" s="75"/>
      <c r="LTA39" s="75"/>
      <c r="LTB39" s="75"/>
      <c r="LTC39" s="75"/>
      <c r="LTD39" s="75"/>
      <c r="LTE39" s="75"/>
      <c r="LTF39" s="75"/>
      <c r="LTG39" s="75"/>
      <c r="LTH39" s="75"/>
      <c r="LTI39" s="75"/>
      <c r="LTJ39" s="75"/>
      <c r="LTK39" s="75"/>
      <c r="LTL39" s="75"/>
      <c r="LTM39" s="75"/>
      <c r="LTN39" s="75"/>
      <c r="LTO39" s="75"/>
      <c r="LTP39" s="75"/>
      <c r="LTQ39" s="75"/>
      <c r="LTR39" s="75"/>
      <c r="LTS39" s="75"/>
      <c r="LTT39" s="75"/>
      <c r="LTU39" s="75"/>
      <c r="LTV39" s="75"/>
      <c r="LTW39" s="75"/>
      <c r="LTX39" s="75"/>
      <c r="LTY39" s="75"/>
      <c r="LTZ39" s="75"/>
      <c r="LUA39" s="75"/>
      <c r="LUB39" s="75"/>
      <c r="LUC39" s="75"/>
      <c r="LUD39" s="75"/>
      <c r="LUE39" s="75"/>
      <c r="LUF39" s="75"/>
      <c r="LUG39" s="75"/>
      <c r="LUH39" s="75"/>
      <c r="LUI39" s="75"/>
      <c r="LUJ39" s="75"/>
      <c r="LUK39" s="75"/>
      <c r="LUL39" s="75"/>
      <c r="LUM39" s="75"/>
      <c r="LUN39" s="75"/>
      <c r="LUO39" s="75"/>
      <c r="LUP39" s="75"/>
      <c r="LUQ39" s="75"/>
      <c r="LUR39" s="75"/>
      <c r="LUS39" s="75"/>
      <c r="LUT39" s="75"/>
      <c r="LUU39" s="75"/>
      <c r="LUV39" s="75"/>
      <c r="LUW39" s="75"/>
      <c r="LUX39" s="75"/>
      <c r="LUY39" s="75"/>
      <c r="LUZ39" s="75"/>
      <c r="LVA39" s="75"/>
      <c r="LVB39" s="75"/>
      <c r="LVC39" s="75"/>
      <c r="LVD39" s="75"/>
      <c r="LVE39" s="75"/>
      <c r="LVF39" s="75"/>
      <c r="LVG39" s="75"/>
      <c r="LVH39" s="75"/>
      <c r="LVI39" s="75"/>
      <c r="LVJ39" s="75"/>
      <c r="LVK39" s="75"/>
      <c r="LVL39" s="75"/>
      <c r="LVM39" s="75"/>
      <c r="LVN39" s="75"/>
      <c r="LVO39" s="75"/>
      <c r="LVP39" s="75"/>
      <c r="LVQ39" s="75"/>
      <c r="LVR39" s="75"/>
      <c r="LVS39" s="75"/>
      <c r="LVT39" s="75"/>
      <c r="LVU39" s="75"/>
      <c r="LVV39" s="75"/>
      <c r="LVW39" s="75"/>
      <c r="LVX39" s="75"/>
      <c r="LVY39" s="75"/>
      <c r="LVZ39" s="75"/>
      <c r="LWA39" s="75"/>
      <c r="LWB39" s="75"/>
      <c r="LWC39" s="75"/>
      <c r="LWD39" s="75"/>
      <c r="LWE39" s="75"/>
      <c r="LWF39" s="75"/>
      <c r="LWG39" s="75"/>
      <c r="LWH39" s="75"/>
      <c r="LWI39" s="75"/>
      <c r="LWJ39" s="75"/>
      <c r="LWK39" s="75"/>
      <c r="LWL39" s="75"/>
      <c r="LWM39" s="75"/>
      <c r="LWN39" s="75"/>
      <c r="LWO39" s="75"/>
      <c r="LWP39" s="75"/>
      <c r="LWQ39" s="75"/>
      <c r="LWR39" s="75"/>
      <c r="LWS39" s="75"/>
      <c r="LWT39" s="75"/>
      <c r="LWU39" s="75"/>
      <c r="LWV39" s="75"/>
      <c r="LWW39" s="75"/>
      <c r="LWX39" s="75"/>
      <c r="LWY39" s="75"/>
      <c r="LWZ39" s="75"/>
      <c r="LXA39" s="75"/>
      <c r="LXB39" s="75"/>
      <c r="LXC39" s="75"/>
      <c r="LXD39" s="75"/>
      <c r="LXE39" s="75"/>
      <c r="LXF39" s="75"/>
      <c r="LXG39" s="75"/>
      <c r="LXH39" s="75"/>
      <c r="LXI39" s="75"/>
      <c r="LXJ39" s="75"/>
      <c r="LXK39" s="75"/>
      <c r="LXL39" s="75"/>
      <c r="LXM39" s="75"/>
      <c r="LXN39" s="75"/>
      <c r="LXO39" s="75"/>
      <c r="LXP39" s="75"/>
      <c r="LXQ39" s="75"/>
      <c r="LXR39" s="75"/>
      <c r="LXS39" s="75"/>
      <c r="LXT39" s="75"/>
      <c r="LXU39" s="75"/>
      <c r="LXV39" s="75"/>
      <c r="LXW39" s="75"/>
      <c r="LXX39" s="75"/>
      <c r="LXY39" s="75"/>
      <c r="LXZ39" s="75"/>
      <c r="LYA39" s="75"/>
      <c r="LYB39" s="75"/>
      <c r="LYC39" s="75"/>
      <c r="LYD39" s="75"/>
      <c r="LYE39" s="75"/>
      <c r="LYF39" s="75"/>
      <c r="LYG39" s="75"/>
      <c r="LYH39" s="75"/>
      <c r="LYI39" s="75"/>
      <c r="LYJ39" s="75"/>
      <c r="LYK39" s="75"/>
      <c r="LYL39" s="75"/>
      <c r="LYM39" s="75"/>
      <c r="LYN39" s="75"/>
      <c r="LYO39" s="75"/>
      <c r="LYP39" s="75"/>
      <c r="LYQ39" s="75"/>
      <c r="LYR39" s="75"/>
      <c r="LYS39" s="75"/>
      <c r="LYT39" s="75"/>
      <c r="LYU39" s="75"/>
      <c r="LYV39" s="75"/>
      <c r="LYW39" s="75"/>
      <c r="LYX39" s="75"/>
      <c r="LYY39" s="75"/>
      <c r="LYZ39" s="75"/>
      <c r="LZA39" s="75"/>
      <c r="LZB39" s="75"/>
      <c r="LZC39" s="75"/>
      <c r="LZD39" s="75"/>
      <c r="LZE39" s="75"/>
      <c r="LZF39" s="75"/>
      <c r="LZG39" s="75"/>
      <c r="LZH39" s="75"/>
      <c r="LZI39" s="75"/>
      <c r="LZJ39" s="75"/>
      <c r="LZK39" s="75"/>
      <c r="LZL39" s="75"/>
      <c r="LZM39" s="75"/>
      <c r="LZN39" s="75"/>
      <c r="LZO39" s="75"/>
      <c r="LZP39" s="75"/>
      <c r="LZQ39" s="75"/>
      <c r="LZR39" s="75"/>
      <c r="LZS39" s="75"/>
      <c r="LZT39" s="75"/>
      <c r="LZU39" s="75"/>
      <c r="LZV39" s="75"/>
      <c r="LZW39" s="75"/>
      <c r="LZX39" s="75"/>
      <c r="LZY39" s="75"/>
      <c r="LZZ39" s="75"/>
      <c r="MAA39" s="75"/>
      <c r="MAB39" s="75"/>
      <c r="MAC39" s="75"/>
      <c r="MAD39" s="75"/>
      <c r="MAE39" s="75"/>
      <c r="MAF39" s="75"/>
      <c r="MAG39" s="75"/>
      <c r="MAH39" s="75"/>
      <c r="MAI39" s="75"/>
      <c r="MAJ39" s="75"/>
      <c r="MAK39" s="75"/>
      <c r="MAL39" s="75"/>
      <c r="MAM39" s="75"/>
      <c r="MAN39" s="75"/>
      <c r="MAO39" s="75"/>
      <c r="MAP39" s="75"/>
      <c r="MAQ39" s="75"/>
      <c r="MAR39" s="75"/>
      <c r="MAS39" s="75"/>
      <c r="MAT39" s="75"/>
      <c r="MAU39" s="75"/>
      <c r="MAV39" s="75"/>
      <c r="MAW39" s="75"/>
      <c r="MAX39" s="75"/>
      <c r="MAY39" s="75"/>
      <c r="MAZ39" s="75"/>
      <c r="MBA39" s="75"/>
      <c r="MBB39" s="75"/>
      <c r="MBC39" s="75"/>
      <c r="MBD39" s="75"/>
      <c r="MBE39" s="75"/>
      <c r="MBF39" s="75"/>
      <c r="MBG39" s="75"/>
      <c r="MBH39" s="75"/>
      <c r="MBI39" s="75"/>
      <c r="MBJ39" s="75"/>
      <c r="MBK39" s="75"/>
      <c r="MBL39" s="75"/>
      <c r="MBM39" s="75"/>
      <c r="MBN39" s="75"/>
      <c r="MBO39" s="75"/>
      <c r="MBP39" s="75"/>
      <c r="MBQ39" s="75"/>
      <c r="MBR39" s="75"/>
      <c r="MBS39" s="75"/>
      <c r="MBT39" s="75"/>
      <c r="MBU39" s="75"/>
      <c r="MBV39" s="75"/>
      <c r="MBW39" s="75"/>
      <c r="MBX39" s="75"/>
      <c r="MBY39" s="75"/>
      <c r="MBZ39" s="75"/>
      <c r="MCA39" s="75"/>
      <c r="MCB39" s="75"/>
      <c r="MCC39" s="75"/>
      <c r="MCD39" s="75"/>
      <c r="MCE39" s="75"/>
      <c r="MCF39" s="75"/>
      <c r="MCG39" s="75"/>
      <c r="MCH39" s="75"/>
      <c r="MCI39" s="75"/>
      <c r="MCJ39" s="75"/>
      <c r="MCK39" s="75"/>
      <c r="MCL39" s="75"/>
      <c r="MCM39" s="75"/>
      <c r="MCN39" s="75"/>
      <c r="MCO39" s="75"/>
      <c r="MCP39" s="75"/>
      <c r="MCQ39" s="75"/>
      <c r="MCR39" s="75"/>
      <c r="MCS39" s="75"/>
      <c r="MCT39" s="75"/>
      <c r="MCU39" s="75"/>
      <c r="MCV39" s="75"/>
      <c r="MCW39" s="75"/>
      <c r="MCX39" s="75"/>
      <c r="MCY39" s="75"/>
      <c r="MCZ39" s="75"/>
      <c r="MDA39" s="75"/>
      <c r="MDB39" s="75"/>
      <c r="MDC39" s="75"/>
      <c r="MDD39" s="75"/>
      <c r="MDE39" s="75"/>
      <c r="MDF39" s="75"/>
      <c r="MDG39" s="75"/>
      <c r="MDH39" s="75"/>
      <c r="MDI39" s="75"/>
      <c r="MDJ39" s="75"/>
      <c r="MDK39" s="75"/>
      <c r="MDL39" s="75"/>
      <c r="MDM39" s="75"/>
      <c r="MDN39" s="75"/>
      <c r="MDO39" s="75"/>
      <c r="MDP39" s="75"/>
      <c r="MDQ39" s="75"/>
      <c r="MDR39" s="75"/>
      <c r="MDS39" s="75"/>
      <c r="MDT39" s="75"/>
      <c r="MDU39" s="75"/>
      <c r="MDV39" s="75"/>
      <c r="MDW39" s="75"/>
      <c r="MDX39" s="75"/>
      <c r="MDY39" s="75"/>
      <c r="MDZ39" s="75"/>
      <c r="MEA39" s="75"/>
      <c r="MEB39" s="75"/>
      <c r="MEC39" s="75"/>
      <c r="MED39" s="75"/>
      <c r="MEE39" s="75"/>
      <c r="MEF39" s="75"/>
      <c r="MEG39" s="75"/>
      <c r="MEH39" s="75"/>
      <c r="MEI39" s="75"/>
      <c r="MEJ39" s="75"/>
      <c r="MEK39" s="75"/>
      <c r="MEL39" s="75"/>
      <c r="MEM39" s="75"/>
      <c r="MEN39" s="75"/>
      <c r="MEO39" s="75"/>
      <c r="MEP39" s="75"/>
      <c r="MEQ39" s="75"/>
      <c r="MER39" s="75"/>
      <c r="MES39" s="75"/>
      <c r="MET39" s="75"/>
      <c r="MEU39" s="75"/>
      <c r="MEV39" s="75"/>
      <c r="MEW39" s="75"/>
      <c r="MEX39" s="75"/>
      <c r="MEY39" s="75"/>
      <c r="MEZ39" s="75"/>
      <c r="MFA39" s="75"/>
      <c r="MFB39" s="75"/>
      <c r="MFC39" s="75"/>
      <c r="MFD39" s="75"/>
      <c r="MFE39" s="75"/>
      <c r="MFF39" s="75"/>
      <c r="MFG39" s="75"/>
      <c r="MFH39" s="75"/>
      <c r="MFI39" s="75"/>
      <c r="MFJ39" s="75"/>
      <c r="MFK39" s="75"/>
      <c r="MFL39" s="75"/>
      <c r="MFM39" s="75"/>
      <c r="MFN39" s="75"/>
      <c r="MFO39" s="75"/>
      <c r="MFP39" s="75"/>
      <c r="MFQ39" s="75"/>
      <c r="MFR39" s="75"/>
      <c r="MFS39" s="75"/>
      <c r="MFT39" s="75"/>
      <c r="MFU39" s="75"/>
      <c r="MFV39" s="75"/>
      <c r="MFW39" s="75"/>
      <c r="MFX39" s="75"/>
      <c r="MFY39" s="75"/>
      <c r="MFZ39" s="75"/>
      <c r="MGA39" s="75"/>
      <c r="MGB39" s="75"/>
      <c r="MGC39" s="75"/>
      <c r="MGD39" s="75"/>
      <c r="MGE39" s="75"/>
      <c r="MGF39" s="75"/>
      <c r="MGG39" s="75"/>
      <c r="MGH39" s="75"/>
      <c r="MGI39" s="75"/>
      <c r="MGJ39" s="75"/>
      <c r="MGK39" s="75"/>
      <c r="MGL39" s="75"/>
      <c r="MGM39" s="75"/>
      <c r="MGN39" s="75"/>
      <c r="MGO39" s="75"/>
      <c r="MGP39" s="75"/>
      <c r="MGQ39" s="75"/>
      <c r="MGR39" s="75"/>
      <c r="MGS39" s="75"/>
      <c r="MGT39" s="75"/>
      <c r="MGU39" s="75"/>
      <c r="MGV39" s="75"/>
      <c r="MGW39" s="75"/>
      <c r="MGX39" s="75"/>
      <c r="MGY39" s="75"/>
      <c r="MGZ39" s="75"/>
      <c r="MHA39" s="75"/>
      <c r="MHB39" s="75"/>
      <c r="MHC39" s="75"/>
      <c r="MHD39" s="75"/>
      <c r="MHE39" s="75"/>
      <c r="MHF39" s="75"/>
      <c r="MHG39" s="75"/>
      <c r="MHH39" s="75"/>
      <c r="MHI39" s="75"/>
      <c r="MHJ39" s="75"/>
      <c r="MHK39" s="75"/>
      <c r="MHL39" s="75"/>
      <c r="MHM39" s="75"/>
      <c r="MHN39" s="75"/>
      <c r="MHO39" s="75"/>
      <c r="MHP39" s="75"/>
      <c r="MHQ39" s="75"/>
      <c r="MHR39" s="75"/>
      <c r="MHS39" s="75"/>
      <c r="MHT39" s="75"/>
      <c r="MHU39" s="75"/>
      <c r="MHV39" s="75"/>
      <c r="MHW39" s="75"/>
      <c r="MHX39" s="75"/>
      <c r="MHY39" s="75"/>
      <c r="MHZ39" s="75"/>
      <c r="MIA39" s="75"/>
      <c r="MIB39" s="75"/>
      <c r="MIC39" s="75"/>
      <c r="MID39" s="75"/>
      <c r="MIE39" s="75"/>
      <c r="MIF39" s="75"/>
      <c r="MIG39" s="75"/>
      <c r="MIH39" s="75"/>
      <c r="MII39" s="75"/>
      <c r="MIJ39" s="75"/>
      <c r="MIK39" s="75"/>
      <c r="MIL39" s="75"/>
      <c r="MIM39" s="75"/>
      <c r="MIN39" s="75"/>
      <c r="MIO39" s="75"/>
      <c r="MIP39" s="75"/>
      <c r="MIQ39" s="75"/>
      <c r="MIR39" s="75"/>
      <c r="MIS39" s="75"/>
      <c r="MIT39" s="75"/>
      <c r="MIU39" s="75"/>
      <c r="MIV39" s="75"/>
      <c r="MIW39" s="75"/>
      <c r="MIX39" s="75"/>
      <c r="MIY39" s="75"/>
      <c r="MIZ39" s="75"/>
      <c r="MJA39" s="75"/>
      <c r="MJB39" s="75"/>
      <c r="MJC39" s="75"/>
      <c r="MJD39" s="75"/>
      <c r="MJE39" s="75"/>
      <c r="MJF39" s="75"/>
      <c r="MJG39" s="75"/>
      <c r="MJH39" s="75"/>
      <c r="MJI39" s="75"/>
      <c r="MJJ39" s="75"/>
      <c r="MJK39" s="75"/>
      <c r="MJL39" s="75"/>
      <c r="MJM39" s="75"/>
      <c r="MJN39" s="75"/>
      <c r="MJO39" s="75"/>
      <c r="MJP39" s="75"/>
      <c r="MJQ39" s="75"/>
      <c r="MJR39" s="75"/>
      <c r="MJS39" s="75"/>
      <c r="MJT39" s="75"/>
      <c r="MJU39" s="75"/>
      <c r="MJV39" s="75"/>
      <c r="MJW39" s="75"/>
      <c r="MJX39" s="75"/>
      <c r="MJY39" s="75"/>
      <c r="MJZ39" s="75"/>
      <c r="MKA39" s="75"/>
      <c r="MKB39" s="75"/>
      <c r="MKC39" s="75"/>
      <c r="MKD39" s="75"/>
      <c r="MKE39" s="75"/>
      <c r="MKF39" s="75"/>
      <c r="MKG39" s="75"/>
      <c r="MKH39" s="75"/>
      <c r="MKI39" s="75"/>
      <c r="MKJ39" s="75"/>
      <c r="MKK39" s="75"/>
      <c r="MKL39" s="75"/>
      <c r="MKM39" s="75"/>
      <c r="MKN39" s="75"/>
      <c r="MKO39" s="75"/>
      <c r="MKP39" s="75"/>
      <c r="MKQ39" s="75"/>
      <c r="MKR39" s="75"/>
      <c r="MKS39" s="75"/>
      <c r="MKT39" s="75"/>
      <c r="MKU39" s="75"/>
      <c r="MKV39" s="75"/>
      <c r="MKW39" s="75"/>
      <c r="MKX39" s="75"/>
      <c r="MKY39" s="75"/>
      <c r="MKZ39" s="75"/>
      <c r="MLA39" s="75"/>
      <c r="MLB39" s="75"/>
      <c r="MLC39" s="75"/>
      <c r="MLD39" s="75"/>
      <c r="MLE39" s="75"/>
      <c r="MLF39" s="75"/>
      <c r="MLG39" s="75"/>
      <c r="MLH39" s="75"/>
      <c r="MLI39" s="75"/>
      <c r="MLJ39" s="75"/>
      <c r="MLK39" s="75"/>
      <c r="MLL39" s="75"/>
      <c r="MLM39" s="75"/>
      <c r="MLN39" s="75"/>
      <c r="MLO39" s="75"/>
      <c r="MLP39" s="75"/>
      <c r="MLQ39" s="75"/>
      <c r="MLR39" s="75"/>
      <c r="MLS39" s="75"/>
      <c r="MLT39" s="75"/>
      <c r="MLU39" s="75"/>
      <c r="MLV39" s="75"/>
      <c r="MLW39" s="75"/>
      <c r="MLX39" s="75"/>
      <c r="MLY39" s="75"/>
      <c r="MLZ39" s="75"/>
      <c r="MMA39" s="75"/>
      <c r="MMB39" s="75"/>
      <c r="MMC39" s="75"/>
      <c r="MMD39" s="75"/>
      <c r="MME39" s="75"/>
      <c r="MMF39" s="75"/>
      <c r="MMG39" s="75"/>
      <c r="MMH39" s="75"/>
      <c r="MMI39" s="75"/>
      <c r="MMJ39" s="75"/>
      <c r="MMK39" s="75"/>
      <c r="MML39" s="75"/>
      <c r="MMM39" s="75"/>
      <c r="MMN39" s="75"/>
      <c r="MMO39" s="75"/>
      <c r="MMP39" s="75"/>
      <c r="MMQ39" s="75"/>
      <c r="MMR39" s="75"/>
      <c r="MMS39" s="75"/>
      <c r="MMT39" s="75"/>
      <c r="MMU39" s="75"/>
      <c r="MMV39" s="75"/>
      <c r="MMW39" s="75"/>
      <c r="MMX39" s="75"/>
      <c r="MMY39" s="75"/>
      <c r="MMZ39" s="75"/>
      <c r="MNA39" s="75"/>
      <c r="MNB39" s="75"/>
      <c r="MNC39" s="75"/>
      <c r="MND39" s="75"/>
      <c r="MNE39" s="75"/>
      <c r="MNF39" s="75"/>
      <c r="MNG39" s="75"/>
      <c r="MNH39" s="75"/>
      <c r="MNI39" s="75"/>
      <c r="MNJ39" s="75"/>
      <c r="MNK39" s="75"/>
      <c r="MNL39" s="75"/>
      <c r="MNM39" s="75"/>
      <c r="MNN39" s="75"/>
      <c r="MNO39" s="75"/>
      <c r="MNP39" s="75"/>
      <c r="MNQ39" s="75"/>
      <c r="MNR39" s="75"/>
      <c r="MNS39" s="75"/>
      <c r="MNT39" s="75"/>
      <c r="MNU39" s="75"/>
      <c r="MNV39" s="75"/>
      <c r="MNW39" s="75"/>
      <c r="MNX39" s="75"/>
      <c r="MNY39" s="75"/>
      <c r="MNZ39" s="75"/>
      <c r="MOA39" s="75"/>
      <c r="MOB39" s="75"/>
      <c r="MOC39" s="75"/>
      <c r="MOD39" s="75"/>
      <c r="MOE39" s="75"/>
      <c r="MOF39" s="75"/>
      <c r="MOG39" s="75"/>
      <c r="MOH39" s="75"/>
      <c r="MOI39" s="75"/>
      <c r="MOJ39" s="75"/>
      <c r="MOK39" s="75"/>
      <c r="MOL39" s="75"/>
      <c r="MOM39" s="75"/>
      <c r="MON39" s="75"/>
      <c r="MOO39" s="75"/>
      <c r="MOP39" s="75"/>
      <c r="MOQ39" s="75"/>
      <c r="MOR39" s="75"/>
      <c r="MOS39" s="75"/>
      <c r="MOT39" s="75"/>
      <c r="MOU39" s="75"/>
      <c r="MOV39" s="75"/>
      <c r="MOW39" s="75"/>
      <c r="MOX39" s="75"/>
      <c r="MOY39" s="75"/>
      <c r="MOZ39" s="75"/>
      <c r="MPA39" s="75"/>
      <c r="MPB39" s="75"/>
      <c r="MPC39" s="75"/>
      <c r="MPD39" s="75"/>
      <c r="MPE39" s="75"/>
      <c r="MPF39" s="75"/>
      <c r="MPG39" s="75"/>
      <c r="MPH39" s="75"/>
      <c r="MPI39" s="75"/>
      <c r="MPJ39" s="75"/>
      <c r="MPK39" s="75"/>
      <c r="MPL39" s="75"/>
      <c r="MPM39" s="75"/>
      <c r="MPN39" s="75"/>
      <c r="MPO39" s="75"/>
      <c r="MPP39" s="75"/>
      <c r="MPQ39" s="75"/>
      <c r="MPR39" s="75"/>
      <c r="MPS39" s="75"/>
      <c r="MPT39" s="75"/>
      <c r="MPU39" s="75"/>
      <c r="MPV39" s="75"/>
      <c r="MPW39" s="75"/>
      <c r="MPX39" s="75"/>
      <c r="MPY39" s="75"/>
      <c r="MPZ39" s="75"/>
      <c r="MQA39" s="75"/>
      <c r="MQB39" s="75"/>
      <c r="MQC39" s="75"/>
      <c r="MQD39" s="75"/>
      <c r="MQE39" s="75"/>
      <c r="MQF39" s="75"/>
      <c r="MQG39" s="75"/>
      <c r="MQH39" s="75"/>
      <c r="MQI39" s="75"/>
      <c r="MQJ39" s="75"/>
      <c r="MQK39" s="75"/>
      <c r="MQL39" s="75"/>
      <c r="MQM39" s="75"/>
      <c r="MQN39" s="75"/>
      <c r="MQO39" s="75"/>
      <c r="MQP39" s="75"/>
      <c r="MQQ39" s="75"/>
      <c r="MQR39" s="75"/>
      <c r="MQS39" s="75"/>
      <c r="MQT39" s="75"/>
      <c r="MQU39" s="75"/>
      <c r="MQV39" s="75"/>
      <c r="MQW39" s="75"/>
      <c r="MQX39" s="75"/>
      <c r="MQY39" s="75"/>
      <c r="MQZ39" s="75"/>
      <c r="MRA39" s="75"/>
      <c r="MRB39" s="75"/>
      <c r="MRC39" s="75"/>
      <c r="MRD39" s="75"/>
      <c r="MRE39" s="75"/>
      <c r="MRF39" s="75"/>
      <c r="MRG39" s="75"/>
      <c r="MRH39" s="75"/>
      <c r="MRI39" s="75"/>
      <c r="MRJ39" s="75"/>
      <c r="MRK39" s="75"/>
      <c r="MRL39" s="75"/>
      <c r="MRM39" s="75"/>
      <c r="MRN39" s="75"/>
      <c r="MRO39" s="75"/>
      <c r="MRP39" s="75"/>
      <c r="MRQ39" s="75"/>
      <c r="MRR39" s="75"/>
      <c r="MRS39" s="75"/>
      <c r="MRT39" s="75"/>
      <c r="MRU39" s="75"/>
      <c r="MRV39" s="75"/>
      <c r="MRW39" s="75"/>
      <c r="MRX39" s="75"/>
      <c r="MRY39" s="75"/>
      <c r="MRZ39" s="75"/>
      <c r="MSA39" s="75"/>
      <c r="MSB39" s="75"/>
      <c r="MSC39" s="75"/>
      <c r="MSD39" s="75"/>
      <c r="MSE39" s="75"/>
      <c r="MSF39" s="75"/>
      <c r="MSG39" s="75"/>
      <c r="MSH39" s="75"/>
      <c r="MSI39" s="75"/>
      <c r="MSJ39" s="75"/>
      <c r="MSK39" s="75"/>
      <c r="MSL39" s="75"/>
      <c r="MSM39" s="75"/>
      <c r="MSN39" s="75"/>
      <c r="MSO39" s="75"/>
      <c r="MSP39" s="75"/>
      <c r="MSQ39" s="75"/>
      <c r="MSR39" s="75"/>
      <c r="MSS39" s="75"/>
      <c r="MST39" s="75"/>
      <c r="MSU39" s="75"/>
      <c r="MSV39" s="75"/>
      <c r="MSW39" s="75"/>
      <c r="MSX39" s="75"/>
      <c r="MSY39" s="75"/>
      <c r="MSZ39" s="75"/>
      <c r="MTA39" s="75"/>
      <c r="MTB39" s="75"/>
      <c r="MTC39" s="75"/>
      <c r="MTD39" s="75"/>
      <c r="MTE39" s="75"/>
      <c r="MTF39" s="75"/>
      <c r="MTG39" s="75"/>
      <c r="MTH39" s="75"/>
      <c r="MTI39" s="75"/>
      <c r="MTJ39" s="75"/>
      <c r="MTK39" s="75"/>
      <c r="MTL39" s="75"/>
      <c r="MTM39" s="75"/>
      <c r="MTN39" s="75"/>
      <c r="MTO39" s="75"/>
      <c r="MTP39" s="75"/>
      <c r="MTQ39" s="75"/>
      <c r="MTR39" s="75"/>
      <c r="MTS39" s="75"/>
      <c r="MTT39" s="75"/>
      <c r="MTU39" s="75"/>
      <c r="MTV39" s="75"/>
      <c r="MTW39" s="75"/>
      <c r="MTX39" s="75"/>
      <c r="MTY39" s="75"/>
      <c r="MTZ39" s="75"/>
      <c r="MUA39" s="75"/>
      <c r="MUB39" s="75"/>
      <c r="MUC39" s="75"/>
      <c r="MUD39" s="75"/>
      <c r="MUE39" s="75"/>
      <c r="MUF39" s="75"/>
      <c r="MUG39" s="75"/>
      <c r="MUH39" s="75"/>
      <c r="MUI39" s="75"/>
      <c r="MUJ39" s="75"/>
      <c r="MUK39" s="75"/>
      <c r="MUL39" s="75"/>
      <c r="MUM39" s="75"/>
      <c r="MUN39" s="75"/>
      <c r="MUO39" s="75"/>
      <c r="MUP39" s="75"/>
      <c r="MUQ39" s="75"/>
      <c r="MUR39" s="75"/>
      <c r="MUS39" s="75"/>
      <c r="MUT39" s="75"/>
      <c r="MUU39" s="75"/>
      <c r="MUV39" s="75"/>
      <c r="MUW39" s="75"/>
      <c r="MUX39" s="75"/>
      <c r="MUY39" s="75"/>
      <c r="MUZ39" s="75"/>
      <c r="MVA39" s="75"/>
      <c r="MVB39" s="75"/>
      <c r="MVC39" s="75"/>
      <c r="MVD39" s="75"/>
      <c r="MVE39" s="75"/>
      <c r="MVF39" s="75"/>
      <c r="MVG39" s="75"/>
      <c r="MVH39" s="75"/>
      <c r="MVI39" s="75"/>
      <c r="MVJ39" s="75"/>
      <c r="MVK39" s="75"/>
      <c r="MVL39" s="75"/>
      <c r="MVM39" s="75"/>
      <c r="MVN39" s="75"/>
      <c r="MVO39" s="75"/>
      <c r="MVP39" s="75"/>
      <c r="MVQ39" s="75"/>
      <c r="MVR39" s="75"/>
      <c r="MVS39" s="75"/>
      <c r="MVT39" s="75"/>
      <c r="MVU39" s="75"/>
      <c r="MVV39" s="75"/>
      <c r="MVW39" s="75"/>
      <c r="MVX39" s="75"/>
      <c r="MVY39" s="75"/>
      <c r="MVZ39" s="75"/>
      <c r="MWA39" s="75"/>
      <c r="MWB39" s="75"/>
      <c r="MWC39" s="75"/>
      <c r="MWD39" s="75"/>
      <c r="MWE39" s="75"/>
      <c r="MWF39" s="75"/>
      <c r="MWG39" s="75"/>
      <c r="MWH39" s="75"/>
      <c r="MWI39" s="75"/>
      <c r="MWJ39" s="75"/>
      <c r="MWK39" s="75"/>
      <c r="MWL39" s="75"/>
      <c r="MWM39" s="75"/>
      <c r="MWN39" s="75"/>
      <c r="MWO39" s="75"/>
      <c r="MWP39" s="75"/>
      <c r="MWQ39" s="75"/>
      <c r="MWR39" s="75"/>
      <c r="MWS39" s="75"/>
      <c r="MWT39" s="75"/>
      <c r="MWU39" s="75"/>
      <c r="MWV39" s="75"/>
      <c r="MWW39" s="75"/>
      <c r="MWX39" s="75"/>
      <c r="MWY39" s="75"/>
      <c r="MWZ39" s="75"/>
      <c r="MXA39" s="75"/>
      <c r="MXB39" s="75"/>
      <c r="MXC39" s="75"/>
      <c r="MXD39" s="75"/>
      <c r="MXE39" s="75"/>
      <c r="MXF39" s="75"/>
      <c r="MXG39" s="75"/>
      <c r="MXH39" s="75"/>
      <c r="MXI39" s="75"/>
      <c r="MXJ39" s="75"/>
      <c r="MXK39" s="75"/>
      <c r="MXL39" s="75"/>
      <c r="MXM39" s="75"/>
      <c r="MXN39" s="75"/>
      <c r="MXO39" s="75"/>
      <c r="MXP39" s="75"/>
      <c r="MXQ39" s="75"/>
      <c r="MXR39" s="75"/>
      <c r="MXS39" s="75"/>
      <c r="MXT39" s="75"/>
      <c r="MXU39" s="75"/>
      <c r="MXV39" s="75"/>
      <c r="MXW39" s="75"/>
      <c r="MXX39" s="75"/>
      <c r="MXY39" s="75"/>
      <c r="MXZ39" s="75"/>
      <c r="MYA39" s="75"/>
      <c r="MYB39" s="75"/>
      <c r="MYC39" s="75"/>
      <c r="MYD39" s="75"/>
      <c r="MYE39" s="75"/>
      <c r="MYF39" s="75"/>
      <c r="MYG39" s="75"/>
      <c r="MYH39" s="75"/>
      <c r="MYI39" s="75"/>
      <c r="MYJ39" s="75"/>
      <c r="MYK39" s="75"/>
      <c r="MYL39" s="75"/>
      <c r="MYM39" s="75"/>
      <c r="MYN39" s="75"/>
      <c r="MYO39" s="75"/>
      <c r="MYP39" s="75"/>
      <c r="MYQ39" s="75"/>
      <c r="MYR39" s="75"/>
      <c r="MYS39" s="75"/>
      <c r="MYT39" s="75"/>
      <c r="MYU39" s="75"/>
      <c r="MYV39" s="75"/>
      <c r="MYW39" s="75"/>
      <c r="MYX39" s="75"/>
      <c r="MYY39" s="75"/>
      <c r="MYZ39" s="75"/>
      <c r="MZA39" s="75"/>
      <c r="MZB39" s="75"/>
      <c r="MZC39" s="75"/>
      <c r="MZD39" s="75"/>
      <c r="MZE39" s="75"/>
      <c r="MZF39" s="75"/>
      <c r="MZG39" s="75"/>
      <c r="MZH39" s="75"/>
      <c r="MZI39" s="75"/>
      <c r="MZJ39" s="75"/>
      <c r="MZK39" s="75"/>
      <c r="MZL39" s="75"/>
      <c r="MZM39" s="75"/>
      <c r="MZN39" s="75"/>
      <c r="MZO39" s="75"/>
      <c r="MZP39" s="75"/>
      <c r="MZQ39" s="75"/>
      <c r="MZR39" s="75"/>
      <c r="MZS39" s="75"/>
      <c r="MZT39" s="75"/>
      <c r="MZU39" s="75"/>
      <c r="MZV39" s="75"/>
      <c r="MZW39" s="75"/>
      <c r="MZX39" s="75"/>
      <c r="MZY39" s="75"/>
      <c r="MZZ39" s="75"/>
      <c r="NAA39" s="75"/>
      <c r="NAB39" s="75"/>
      <c r="NAC39" s="75"/>
      <c r="NAD39" s="75"/>
      <c r="NAE39" s="75"/>
      <c r="NAF39" s="75"/>
      <c r="NAG39" s="75"/>
      <c r="NAH39" s="75"/>
      <c r="NAI39" s="75"/>
      <c r="NAJ39" s="75"/>
      <c r="NAK39" s="75"/>
      <c r="NAL39" s="75"/>
      <c r="NAM39" s="75"/>
      <c r="NAN39" s="75"/>
      <c r="NAO39" s="75"/>
      <c r="NAP39" s="75"/>
      <c r="NAQ39" s="75"/>
      <c r="NAR39" s="75"/>
      <c r="NAS39" s="75"/>
      <c r="NAT39" s="75"/>
      <c r="NAU39" s="75"/>
      <c r="NAV39" s="75"/>
      <c r="NAW39" s="75"/>
      <c r="NAX39" s="75"/>
      <c r="NAY39" s="75"/>
      <c r="NAZ39" s="75"/>
      <c r="NBA39" s="75"/>
      <c r="NBB39" s="75"/>
      <c r="NBC39" s="75"/>
      <c r="NBD39" s="75"/>
      <c r="NBE39" s="75"/>
      <c r="NBF39" s="75"/>
      <c r="NBG39" s="75"/>
      <c r="NBH39" s="75"/>
      <c r="NBI39" s="75"/>
      <c r="NBJ39" s="75"/>
      <c r="NBK39" s="75"/>
      <c r="NBL39" s="75"/>
      <c r="NBM39" s="75"/>
      <c r="NBN39" s="75"/>
      <c r="NBO39" s="75"/>
      <c r="NBP39" s="75"/>
      <c r="NBQ39" s="75"/>
      <c r="NBR39" s="75"/>
      <c r="NBS39" s="75"/>
      <c r="NBT39" s="75"/>
      <c r="NBU39" s="75"/>
      <c r="NBV39" s="75"/>
      <c r="NBW39" s="75"/>
      <c r="NBX39" s="75"/>
      <c r="NBY39" s="75"/>
      <c r="NBZ39" s="75"/>
      <c r="NCA39" s="75"/>
      <c r="NCB39" s="75"/>
      <c r="NCC39" s="75"/>
      <c r="NCD39" s="75"/>
      <c r="NCE39" s="75"/>
      <c r="NCF39" s="75"/>
      <c r="NCG39" s="75"/>
      <c r="NCH39" s="75"/>
      <c r="NCI39" s="75"/>
      <c r="NCJ39" s="75"/>
      <c r="NCK39" s="75"/>
      <c r="NCL39" s="75"/>
      <c r="NCM39" s="75"/>
      <c r="NCN39" s="75"/>
      <c r="NCO39" s="75"/>
      <c r="NCP39" s="75"/>
      <c r="NCQ39" s="75"/>
      <c r="NCR39" s="75"/>
      <c r="NCS39" s="75"/>
      <c r="NCT39" s="75"/>
      <c r="NCU39" s="75"/>
      <c r="NCV39" s="75"/>
      <c r="NCW39" s="75"/>
      <c r="NCX39" s="75"/>
      <c r="NCY39" s="75"/>
      <c r="NCZ39" s="75"/>
      <c r="NDA39" s="75"/>
      <c r="NDB39" s="75"/>
      <c r="NDC39" s="75"/>
      <c r="NDD39" s="75"/>
      <c r="NDE39" s="75"/>
      <c r="NDF39" s="75"/>
      <c r="NDG39" s="75"/>
      <c r="NDH39" s="75"/>
      <c r="NDI39" s="75"/>
      <c r="NDJ39" s="75"/>
      <c r="NDK39" s="75"/>
      <c r="NDL39" s="75"/>
      <c r="NDM39" s="75"/>
      <c r="NDN39" s="75"/>
      <c r="NDO39" s="75"/>
      <c r="NDP39" s="75"/>
      <c r="NDQ39" s="75"/>
      <c r="NDR39" s="75"/>
      <c r="NDS39" s="75"/>
      <c r="NDT39" s="75"/>
      <c r="NDU39" s="75"/>
      <c r="NDV39" s="75"/>
      <c r="NDW39" s="75"/>
      <c r="NDX39" s="75"/>
      <c r="NDY39" s="75"/>
      <c r="NDZ39" s="75"/>
      <c r="NEA39" s="75"/>
      <c r="NEB39" s="75"/>
      <c r="NEC39" s="75"/>
      <c r="NED39" s="75"/>
      <c r="NEE39" s="75"/>
      <c r="NEF39" s="75"/>
      <c r="NEG39" s="75"/>
      <c r="NEH39" s="75"/>
      <c r="NEI39" s="75"/>
      <c r="NEJ39" s="75"/>
      <c r="NEK39" s="75"/>
      <c r="NEL39" s="75"/>
      <c r="NEM39" s="75"/>
      <c r="NEN39" s="75"/>
      <c r="NEO39" s="75"/>
      <c r="NEP39" s="75"/>
      <c r="NEQ39" s="75"/>
      <c r="NER39" s="75"/>
      <c r="NES39" s="75"/>
      <c r="NET39" s="75"/>
      <c r="NEU39" s="75"/>
      <c r="NEV39" s="75"/>
      <c r="NEW39" s="75"/>
      <c r="NEX39" s="75"/>
      <c r="NEY39" s="75"/>
      <c r="NEZ39" s="75"/>
      <c r="NFA39" s="75"/>
      <c r="NFB39" s="75"/>
      <c r="NFC39" s="75"/>
      <c r="NFD39" s="75"/>
      <c r="NFE39" s="75"/>
      <c r="NFF39" s="75"/>
      <c r="NFG39" s="75"/>
      <c r="NFH39" s="75"/>
      <c r="NFI39" s="75"/>
      <c r="NFJ39" s="75"/>
      <c r="NFK39" s="75"/>
      <c r="NFL39" s="75"/>
      <c r="NFM39" s="75"/>
      <c r="NFN39" s="75"/>
      <c r="NFO39" s="75"/>
      <c r="NFP39" s="75"/>
      <c r="NFQ39" s="75"/>
      <c r="NFR39" s="75"/>
      <c r="NFS39" s="75"/>
      <c r="NFT39" s="75"/>
      <c r="NFU39" s="75"/>
      <c r="NFV39" s="75"/>
      <c r="NFW39" s="75"/>
      <c r="NFX39" s="75"/>
      <c r="NFY39" s="75"/>
      <c r="NFZ39" s="75"/>
      <c r="NGA39" s="75"/>
      <c r="NGB39" s="75"/>
      <c r="NGC39" s="75"/>
      <c r="NGD39" s="75"/>
      <c r="NGE39" s="75"/>
      <c r="NGF39" s="75"/>
      <c r="NGG39" s="75"/>
      <c r="NGH39" s="75"/>
      <c r="NGI39" s="75"/>
      <c r="NGJ39" s="75"/>
      <c r="NGK39" s="75"/>
      <c r="NGL39" s="75"/>
      <c r="NGM39" s="75"/>
      <c r="NGN39" s="75"/>
      <c r="NGO39" s="75"/>
      <c r="NGP39" s="75"/>
      <c r="NGQ39" s="75"/>
      <c r="NGR39" s="75"/>
      <c r="NGS39" s="75"/>
      <c r="NGT39" s="75"/>
      <c r="NGU39" s="75"/>
      <c r="NGV39" s="75"/>
      <c r="NGW39" s="75"/>
      <c r="NGX39" s="75"/>
      <c r="NGY39" s="75"/>
      <c r="NGZ39" s="75"/>
      <c r="NHA39" s="75"/>
      <c r="NHB39" s="75"/>
      <c r="NHC39" s="75"/>
      <c r="NHD39" s="75"/>
      <c r="NHE39" s="75"/>
      <c r="NHF39" s="75"/>
      <c r="NHG39" s="75"/>
      <c r="NHH39" s="75"/>
      <c r="NHI39" s="75"/>
      <c r="NHJ39" s="75"/>
      <c r="NHK39" s="75"/>
      <c r="NHL39" s="75"/>
      <c r="NHM39" s="75"/>
      <c r="NHN39" s="75"/>
      <c r="NHO39" s="75"/>
      <c r="NHP39" s="75"/>
      <c r="NHQ39" s="75"/>
      <c r="NHR39" s="75"/>
      <c r="NHS39" s="75"/>
      <c r="NHT39" s="75"/>
      <c r="NHU39" s="75"/>
      <c r="NHV39" s="75"/>
      <c r="NHW39" s="75"/>
      <c r="NHX39" s="75"/>
      <c r="NHY39" s="75"/>
      <c r="NHZ39" s="75"/>
      <c r="NIA39" s="75"/>
      <c r="NIB39" s="75"/>
      <c r="NIC39" s="75"/>
      <c r="NID39" s="75"/>
      <c r="NIE39" s="75"/>
      <c r="NIF39" s="75"/>
      <c r="NIG39" s="75"/>
      <c r="NIH39" s="75"/>
      <c r="NII39" s="75"/>
      <c r="NIJ39" s="75"/>
      <c r="NIK39" s="75"/>
      <c r="NIL39" s="75"/>
      <c r="NIM39" s="75"/>
      <c r="NIN39" s="75"/>
      <c r="NIO39" s="75"/>
      <c r="NIP39" s="75"/>
      <c r="NIQ39" s="75"/>
      <c r="NIR39" s="75"/>
      <c r="NIS39" s="75"/>
      <c r="NIT39" s="75"/>
      <c r="NIU39" s="75"/>
      <c r="NIV39" s="75"/>
      <c r="NIW39" s="75"/>
      <c r="NIX39" s="75"/>
      <c r="NIY39" s="75"/>
      <c r="NIZ39" s="75"/>
      <c r="NJA39" s="75"/>
      <c r="NJB39" s="75"/>
      <c r="NJC39" s="75"/>
      <c r="NJD39" s="75"/>
      <c r="NJE39" s="75"/>
      <c r="NJF39" s="75"/>
      <c r="NJG39" s="75"/>
      <c r="NJH39" s="75"/>
      <c r="NJI39" s="75"/>
      <c r="NJJ39" s="75"/>
      <c r="NJK39" s="75"/>
      <c r="NJL39" s="75"/>
      <c r="NJM39" s="75"/>
      <c r="NJN39" s="75"/>
      <c r="NJO39" s="75"/>
      <c r="NJP39" s="75"/>
      <c r="NJQ39" s="75"/>
      <c r="NJR39" s="75"/>
      <c r="NJS39" s="75"/>
      <c r="NJT39" s="75"/>
      <c r="NJU39" s="75"/>
      <c r="NJV39" s="75"/>
      <c r="NJW39" s="75"/>
      <c r="NJX39" s="75"/>
      <c r="NJY39" s="75"/>
      <c r="NJZ39" s="75"/>
      <c r="NKA39" s="75"/>
      <c r="NKB39" s="75"/>
      <c r="NKC39" s="75"/>
      <c r="NKD39" s="75"/>
      <c r="NKE39" s="75"/>
      <c r="NKF39" s="75"/>
      <c r="NKG39" s="75"/>
      <c r="NKH39" s="75"/>
      <c r="NKI39" s="75"/>
      <c r="NKJ39" s="75"/>
      <c r="NKK39" s="75"/>
      <c r="NKL39" s="75"/>
      <c r="NKM39" s="75"/>
      <c r="NKN39" s="75"/>
      <c r="NKO39" s="75"/>
      <c r="NKP39" s="75"/>
      <c r="NKQ39" s="75"/>
      <c r="NKR39" s="75"/>
      <c r="NKS39" s="75"/>
      <c r="NKT39" s="75"/>
      <c r="NKU39" s="75"/>
      <c r="NKV39" s="75"/>
      <c r="NKW39" s="75"/>
      <c r="NKX39" s="75"/>
      <c r="NKY39" s="75"/>
      <c r="NKZ39" s="75"/>
      <c r="NLA39" s="75"/>
      <c r="NLB39" s="75"/>
      <c r="NLC39" s="75"/>
      <c r="NLD39" s="75"/>
      <c r="NLE39" s="75"/>
      <c r="NLF39" s="75"/>
      <c r="NLG39" s="75"/>
      <c r="NLH39" s="75"/>
      <c r="NLI39" s="75"/>
      <c r="NLJ39" s="75"/>
      <c r="NLK39" s="75"/>
      <c r="NLL39" s="75"/>
      <c r="NLM39" s="75"/>
      <c r="NLN39" s="75"/>
      <c r="NLO39" s="75"/>
      <c r="NLP39" s="75"/>
      <c r="NLQ39" s="75"/>
      <c r="NLR39" s="75"/>
      <c r="NLS39" s="75"/>
      <c r="NLT39" s="75"/>
      <c r="NLU39" s="75"/>
      <c r="NLV39" s="75"/>
      <c r="NLW39" s="75"/>
      <c r="NLX39" s="75"/>
      <c r="NLY39" s="75"/>
      <c r="NLZ39" s="75"/>
      <c r="NMA39" s="75"/>
      <c r="NMB39" s="75"/>
      <c r="NMC39" s="75"/>
      <c r="NMD39" s="75"/>
      <c r="NME39" s="75"/>
      <c r="NMF39" s="75"/>
      <c r="NMG39" s="75"/>
      <c r="NMH39" s="75"/>
      <c r="NMI39" s="75"/>
      <c r="NMJ39" s="75"/>
      <c r="NMK39" s="75"/>
      <c r="NML39" s="75"/>
      <c r="NMM39" s="75"/>
      <c r="NMN39" s="75"/>
      <c r="NMO39" s="75"/>
      <c r="NMP39" s="75"/>
      <c r="NMQ39" s="75"/>
      <c r="NMR39" s="75"/>
      <c r="NMS39" s="75"/>
      <c r="NMT39" s="75"/>
      <c r="NMU39" s="75"/>
      <c r="NMV39" s="75"/>
      <c r="NMW39" s="75"/>
      <c r="NMX39" s="75"/>
      <c r="NMY39" s="75"/>
      <c r="NMZ39" s="75"/>
      <c r="NNA39" s="75"/>
      <c r="NNB39" s="75"/>
      <c r="NNC39" s="75"/>
      <c r="NND39" s="75"/>
      <c r="NNE39" s="75"/>
      <c r="NNF39" s="75"/>
      <c r="NNG39" s="75"/>
      <c r="NNH39" s="75"/>
      <c r="NNI39" s="75"/>
      <c r="NNJ39" s="75"/>
      <c r="NNK39" s="75"/>
      <c r="NNL39" s="75"/>
      <c r="NNM39" s="75"/>
      <c r="NNN39" s="75"/>
      <c r="NNO39" s="75"/>
      <c r="NNP39" s="75"/>
      <c r="NNQ39" s="75"/>
      <c r="NNR39" s="75"/>
      <c r="NNS39" s="75"/>
      <c r="NNT39" s="75"/>
      <c r="NNU39" s="75"/>
      <c r="NNV39" s="75"/>
      <c r="NNW39" s="75"/>
      <c r="NNX39" s="75"/>
      <c r="NNY39" s="75"/>
      <c r="NNZ39" s="75"/>
      <c r="NOA39" s="75"/>
      <c r="NOB39" s="75"/>
      <c r="NOC39" s="75"/>
      <c r="NOD39" s="75"/>
      <c r="NOE39" s="75"/>
      <c r="NOF39" s="75"/>
      <c r="NOG39" s="75"/>
      <c r="NOH39" s="75"/>
      <c r="NOI39" s="75"/>
      <c r="NOJ39" s="75"/>
      <c r="NOK39" s="75"/>
      <c r="NOL39" s="75"/>
      <c r="NOM39" s="75"/>
      <c r="NON39" s="75"/>
      <c r="NOO39" s="75"/>
      <c r="NOP39" s="75"/>
      <c r="NOQ39" s="75"/>
      <c r="NOR39" s="75"/>
      <c r="NOS39" s="75"/>
      <c r="NOT39" s="75"/>
      <c r="NOU39" s="75"/>
      <c r="NOV39" s="75"/>
      <c r="NOW39" s="75"/>
      <c r="NOX39" s="75"/>
      <c r="NOY39" s="75"/>
      <c r="NOZ39" s="75"/>
      <c r="NPA39" s="75"/>
      <c r="NPB39" s="75"/>
      <c r="NPC39" s="75"/>
      <c r="NPD39" s="75"/>
      <c r="NPE39" s="75"/>
      <c r="NPF39" s="75"/>
      <c r="NPG39" s="75"/>
      <c r="NPH39" s="75"/>
      <c r="NPI39" s="75"/>
      <c r="NPJ39" s="75"/>
      <c r="NPK39" s="75"/>
      <c r="NPL39" s="75"/>
      <c r="NPM39" s="75"/>
      <c r="NPN39" s="75"/>
      <c r="NPO39" s="75"/>
      <c r="NPP39" s="75"/>
      <c r="NPQ39" s="75"/>
      <c r="NPR39" s="75"/>
      <c r="NPS39" s="75"/>
      <c r="NPT39" s="75"/>
      <c r="NPU39" s="75"/>
      <c r="NPV39" s="75"/>
      <c r="NPW39" s="75"/>
      <c r="NPX39" s="75"/>
      <c r="NPY39" s="75"/>
      <c r="NPZ39" s="75"/>
      <c r="NQA39" s="75"/>
      <c r="NQB39" s="75"/>
      <c r="NQC39" s="75"/>
      <c r="NQD39" s="75"/>
      <c r="NQE39" s="75"/>
      <c r="NQF39" s="75"/>
      <c r="NQG39" s="75"/>
      <c r="NQH39" s="75"/>
      <c r="NQI39" s="75"/>
      <c r="NQJ39" s="75"/>
      <c r="NQK39" s="75"/>
      <c r="NQL39" s="75"/>
      <c r="NQM39" s="75"/>
      <c r="NQN39" s="75"/>
      <c r="NQO39" s="75"/>
      <c r="NQP39" s="75"/>
      <c r="NQQ39" s="75"/>
      <c r="NQR39" s="75"/>
      <c r="NQS39" s="75"/>
      <c r="NQT39" s="75"/>
      <c r="NQU39" s="75"/>
      <c r="NQV39" s="75"/>
      <c r="NQW39" s="75"/>
      <c r="NQX39" s="75"/>
      <c r="NQY39" s="75"/>
      <c r="NQZ39" s="75"/>
      <c r="NRA39" s="75"/>
      <c r="NRB39" s="75"/>
      <c r="NRC39" s="75"/>
      <c r="NRD39" s="75"/>
      <c r="NRE39" s="75"/>
      <c r="NRF39" s="75"/>
      <c r="NRG39" s="75"/>
      <c r="NRH39" s="75"/>
      <c r="NRI39" s="75"/>
      <c r="NRJ39" s="75"/>
      <c r="NRK39" s="75"/>
      <c r="NRL39" s="75"/>
      <c r="NRM39" s="75"/>
      <c r="NRN39" s="75"/>
      <c r="NRO39" s="75"/>
      <c r="NRP39" s="75"/>
      <c r="NRQ39" s="75"/>
      <c r="NRR39" s="75"/>
      <c r="NRS39" s="75"/>
      <c r="NRT39" s="75"/>
      <c r="NRU39" s="75"/>
      <c r="NRV39" s="75"/>
      <c r="NRW39" s="75"/>
      <c r="NRX39" s="75"/>
      <c r="NRY39" s="75"/>
      <c r="NRZ39" s="75"/>
      <c r="NSA39" s="75"/>
      <c r="NSB39" s="75"/>
      <c r="NSC39" s="75"/>
      <c r="NSD39" s="75"/>
      <c r="NSE39" s="75"/>
      <c r="NSF39" s="75"/>
      <c r="NSG39" s="75"/>
      <c r="NSH39" s="75"/>
      <c r="NSI39" s="75"/>
      <c r="NSJ39" s="75"/>
      <c r="NSK39" s="75"/>
      <c r="NSL39" s="75"/>
      <c r="NSM39" s="75"/>
      <c r="NSN39" s="75"/>
      <c r="NSO39" s="75"/>
      <c r="NSP39" s="75"/>
      <c r="NSQ39" s="75"/>
      <c r="NSR39" s="75"/>
      <c r="NSS39" s="75"/>
      <c r="NST39" s="75"/>
      <c r="NSU39" s="75"/>
      <c r="NSV39" s="75"/>
      <c r="NSW39" s="75"/>
      <c r="NSX39" s="75"/>
      <c r="NSY39" s="75"/>
      <c r="NSZ39" s="75"/>
      <c r="NTA39" s="75"/>
      <c r="NTB39" s="75"/>
      <c r="NTC39" s="75"/>
      <c r="NTD39" s="75"/>
      <c r="NTE39" s="75"/>
      <c r="NTF39" s="75"/>
      <c r="NTG39" s="75"/>
      <c r="NTH39" s="75"/>
      <c r="NTI39" s="75"/>
      <c r="NTJ39" s="75"/>
      <c r="NTK39" s="75"/>
      <c r="NTL39" s="75"/>
      <c r="NTM39" s="75"/>
      <c r="NTN39" s="75"/>
      <c r="NTO39" s="75"/>
      <c r="NTP39" s="75"/>
      <c r="NTQ39" s="75"/>
      <c r="NTR39" s="75"/>
      <c r="NTS39" s="75"/>
      <c r="NTT39" s="75"/>
      <c r="NTU39" s="75"/>
      <c r="NTV39" s="75"/>
      <c r="NTW39" s="75"/>
      <c r="NTX39" s="75"/>
      <c r="NTY39" s="75"/>
      <c r="NTZ39" s="75"/>
      <c r="NUA39" s="75"/>
      <c r="NUB39" s="75"/>
      <c r="NUC39" s="75"/>
      <c r="NUD39" s="75"/>
      <c r="NUE39" s="75"/>
      <c r="NUF39" s="75"/>
      <c r="NUG39" s="75"/>
      <c r="NUH39" s="75"/>
      <c r="NUI39" s="75"/>
      <c r="NUJ39" s="75"/>
      <c r="NUK39" s="75"/>
      <c r="NUL39" s="75"/>
      <c r="NUM39" s="75"/>
      <c r="NUN39" s="75"/>
      <c r="NUO39" s="75"/>
      <c r="NUP39" s="75"/>
      <c r="NUQ39" s="75"/>
      <c r="NUR39" s="75"/>
      <c r="NUS39" s="75"/>
      <c r="NUT39" s="75"/>
      <c r="NUU39" s="75"/>
      <c r="NUV39" s="75"/>
      <c r="NUW39" s="75"/>
      <c r="NUX39" s="75"/>
      <c r="NUY39" s="75"/>
      <c r="NUZ39" s="75"/>
      <c r="NVA39" s="75"/>
      <c r="NVB39" s="75"/>
      <c r="NVC39" s="75"/>
      <c r="NVD39" s="75"/>
      <c r="NVE39" s="75"/>
      <c r="NVF39" s="75"/>
      <c r="NVG39" s="75"/>
      <c r="NVH39" s="75"/>
      <c r="NVI39" s="75"/>
      <c r="NVJ39" s="75"/>
      <c r="NVK39" s="75"/>
      <c r="NVL39" s="75"/>
      <c r="NVM39" s="75"/>
      <c r="NVN39" s="75"/>
      <c r="NVO39" s="75"/>
      <c r="NVP39" s="75"/>
      <c r="NVQ39" s="75"/>
      <c r="NVR39" s="75"/>
      <c r="NVS39" s="75"/>
      <c r="NVT39" s="75"/>
      <c r="NVU39" s="75"/>
      <c r="NVV39" s="75"/>
      <c r="NVW39" s="75"/>
      <c r="NVX39" s="75"/>
      <c r="NVY39" s="75"/>
      <c r="NVZ39" s="75"/>
      <c r="NWA39" s="75"/>
      <c r="NWB39" s="75"/>
      <c r="NWC39" s="75"/>
      <c r="NWD39" s="75"/>
      <c r="NWE39" s="75"/>
      <c r="NWF39" s="75"/>
      <c r="NWG39" s="75"/>
      <c r="NWH39" s="75"/>
      <c r="NWI39" s="75"/>
      <c r="NWJ39" s="75"/>
      <c r="NWK39" s="75"/>
      <c r="NWL39" s="75"/>
      <c r="NWM39" s="75"/>
      <c r="NWN39" s="75"/>
      <c r="NWO39" s="75"/>
      <c r="NWP39" s="75"/>
      <c r="NWQ39" s="75"/>
      <c r="NWR39" s="75"/>
      <c r="NWS39" s="75"/>
      <c r="NWT39" s="75"/>
      <c r="NWU39" s="75"/>
      <c r="NWV39" s="75"/>
      <c r="NWW39" s="75"/>
      <c r="NWX39" s="75"/>
      <c r="NWY39" s="75"/>
      <c r="NWZ39" s="75"/>
      <c r="NXA39" s="75"/>
      <c r="NXB39" s="75"/>
      <c r="NXC39" s="75"/>
      <c r="NXD39" s="75"/>
      <c r="NXE39" s="75"/>
      <c r="NXF39" s="75"/>
      <c r="NXG39" s="75"/>
      <c r="NXH39" s="75"/>
      <c r="NXI39" s="75"/>
      <c r="NXJ39" s="75"/>
      <c r="NXK39" s="75"/>
      <c r="NXL39" s="75"/>
      <c r="NXM39" s="75"/>
      <c r="NXN39" s="75"/>
      <c r="NXO39" s="75"/>
      <c r="NXP39" s="75"/>
      <c r="NXQ39" s="75"/>
      <c r="NXR39" s="75"/>
      <c r="NXS39" s="75"/>
      <c r="NXT39" s="75"/>
      <c r="NXU39" s="75"/>
      <c r="NXV39" s="75"/>
      <c r="NXW39" s="75"/>
      <c r="NXX39" s="75"/>
      <c r="NXY39" s="75"/>
      <c r="NXZ39" s="75"/>
      <c r="NYA39" s="75"/>
      <c r="NYB39" s="75"/>
      <c r="NYC39" s="75"/>
      <c r="NYD39" s="75"/>
      <c r="NYE39" s="75"/>
      <c r="NYF39" s="75"/>
      <c r="NYG39" s="75"/>
      <c r="NYH39" s="75"/>
      <c r="NYI39" s="75"/>
      <c r="NYJ39" s="75"/>
      <c r="NYK39" s="75"/>
      <c r="NYL39" s="75"/>
      <c r="NYM39" s="75"/>
      <c r="NYN39" s="75"/>
      <c r="NYO39" s="75"/>
      <c r="NYP39" s="75"/>
      <c r="NYQ39" s="75"/>
      <c r="NYR39" s="75"/>
      <c r="NYS39" s="75"/>
      <c r="NYT39" s="75"/>
      <c r="NYU39" s="75"/>
      <c r="NYV39" s="75"/>
      <c r="NYW39" s="75"/>
      <c r="NYX39" s="75"/>
      <c r="NYY39" s="75"/>
      <c r="NYZ39" s="75"/>
      <c r="NZA39" s="75"/>
      <c r="NZB39" s="75"/>
      <c r="NZC39" s="75"/>
      <c r="NZD39" s="75"/>
      <c r="NZE39" s="75"/>
      <c r="NZF39" s="75"/>
      <c r="NZG39" s="75"/>
      <c r="NZH39" s="75"/>
      <c r="NZI39" s="75"/>
      <c r="NZJ39" s="75"/>
      <c r="NZK39" s="75"/>
      <c r="NZL39" s="75"/>
      <c r="NZM39" s="75"/>
      <c r="NZN39" s="75"/>
      <c r="NZO39" s="75"/>
      <c r="NZP39" s="75"/>
      <c r="NZQ39" s="75"/>
      <c r="NZR39" s="75"/>
      <c r="NZS39" s="75"/>
      <c r="NZT39" s="75"/>
      <c r="NZU39" s="75"/>
      <c r="NZV39" s="75"/>
      <c r="NZW39" s="75"/>
      <c r="NZX39" s="75"/>
      <c r="NZY39" s="75"/>
      <c r="NZZ39" s="75"/>
      <c r="OAA39" s="75"/>
      <c r="OAB39" s="75"/>
      <c r="OAC39" s="75"/>
      <c r="OAD39" s="75"/>
      <c r="OAE39" s="75"/>
      <c r="OAF39" s="75"/>
      <c r="OAG39" s="75"/>
      <c r="OAH39" s="75"/>
      <c r="OAI39" s="75"/>
      <c r="OAJ39" s="75"/>
      <c r="OAK39" s="75"/>
      <c r="OAL39" s="75"/>
      <c r="OAM39" s="75"/>
      <c r="OAN39" s="75"/>
      <c r="OAO39" s="75"/>
      <c r="OAP39" s="75"/>
      <c r="OAQ39" s="75"/>
      <c r="OAR39" s="75"/>
      <c r="OAS39" s="75"/>
      <c r="OAT39" s="75"/>
      <c r="OAU39" s="75"/>
      <c r="OAV39" s="75"/>
      <c r="OAW39" s="75"/>
      <c r="OAX39" s="75"/>
      <c r="OAY39" s="75"/>
      <c r="OAZ39" s="75"/>
      <c r="OBA39" s="75"/>
      <c r="OBB39" s="75"/>
      <c r="OBC39" s="75"/>
      <c r="OBD39" s="75"/>
      <c r="OBE39" s="75"/>
      <c r="OBF39" s="75"/>
      <c r="OBG39" s="75"/>
      <c r="OBH39" s="75"/>
      <c r="OBI39" s="75"/>
      <c r="OBJ39" s="75"/>
      <c r="OBK39" s="75"/>
      <c r="OBL39" s="75"/>
      <c r="OBM39" s="75"/>
      <c r="OBN39" s="75"/>
      <c r="OBO39" s="75"/>
      <c r="OBP39" s="75"/>
      <c r="OBQ39" s="75"/>
      <c r="OBR39" s="75"/>
      <c r="OBS39" s="75"/>
      <c r="OBT39" s="75"/>
      <c r="OBU39" s="75"/>
      <c r="OBV39" s="75"/>
      <c r="OBW39" s="75"/>
      <c r="OBX39" s="75"/>
      <c r="OBY39" s="75"/>
      <c r="OBZ39" s="75"/>
      <c r="OCA39" s="75"/>
      <c r="OCB39" s="75"/>
      <c r="OCC39" s="75"/>
      <c r="OCD39" s="75"/>
      <c r="OCE39" s="75"/>
      <c r="OCF39" s="75"/>
      <c r="OCG39" s="75"/>
      <c r="OCH39" s="75"/>
      <c r="OCI39" s="75"/>
      <c r="OCJ39" s="75"/>
      <c r="OCK39" s="75"/>
      <c r="OCL39" s="75"/>
      <c r="OCM39" s="75"/>
      <c r="OCN39" s="75"/>
      <c r="OCO39" s="75"/>
      <c r="OCP39" s="75"/>
      <c r="OCQ39" s="75"/>
      <c r="OCR39" s="75"/>
      <c r="OCS39" s="75"/>
      <c r="OCT39" s="75"/>
      <c r="OCU39" s="75"/>
      <c r="OCV39" s="75"/>
      <c r="OCW39" s="75"/>
      <c r="OCX39" s="75"/>
      <c r="OCY39" s="75"/>
      <c r="OCZ39" s="75"/>
      <c r="ODA39" s="75"/>
      <c r="ODB39" s="75"/>
      <c r="ODC39" s="75"/>
      <c r="ODD39" s="75"/>
      <c r="ODE39" s="75"/>
      <c r="ODF39" s="75"/>
      <c r="ODG39" s="75"/>
      <c r="ODH39" s="75"/>
      <c r="ODI39" s="75"/>
      <c r="ODJ39" s="75"/>
      <c r="ODK39" s="75"/>
      <c r="ODL39" s="75"/>
      <c r="ODM39" s="75"/>
      <c r="ODN39" s="75"/>
      <c r="ODO39" s="75"/>
      <c r="ODP39" s="75"/>
      <c r="ODQ39" s="75"/>
      <c r="ODR39" s="75"/>
      <c r="ODS39" s="75"/>
      <c r="ODT39" s="75"/>
      <c r="ODU39" s="75"/>
      <c r="ODV39" s="75"/>
      <c r="ODW39" s="75"/>
      <c r="ODX39" s="75"/>
      <c r="ODY39" s="75"/>
      <c r="ODZ39" s="75"/>
      <c r="OEA39" s="75"/>
      <c r="OEB39" s="75"/>
      <c r="OEC39" s="75"/>
      <c r="OED39" s="75"/>
      <c r="OEE39" s="75"/>
      <c r="OEF39" s="75"/>
      <c r="OEG39" s="75"/>
      <c r="OEH39" s="75"/>
      <c r="OEI39" s="75"/>
      <c r="OEJ39" s="75"/>
      <c r="OEK39" s="75"/>
      <c r="OEL39" s="75"/>
      <c r="OEM39" s="75"/>
      <c r="OEN39" s="75"/>
      <c r="OEO39" s="75"/>
      <c r="OEP39" s="75"/>
      <c r="OEQ39" s="75"/>
      <c r="OER39" s="75"/>
      <c r="OES39" s="75"/>
      <c r="OET39" s="75"/>
      <c r="OEU39" s="75"/>
      <c r="OEV39" s="75"/>
      <c r="OEW39" s="75"/>
      <c r="OEX39" s="75"/>
      <c r="OEY39" s="75"/>
      <c r="OEZ39" s="75"/>
      <c r="OFA39" s="75"/>
      <c r="OFB39" s="75"/>
      <c r="OFC39" s="75"/>
      <c r="OFD39" s="75"/>
      <c r="OFE39" s="75"/>
      <c r="OFF39" s="75"/>
      <c r="OFG39" s="75"/>
      <c r="OFH39" s="75"/>
      <c r="OFI39" s="75"/>
      <c r="OFJ39" s="75"/>
      <c r="OFK39" s="75"/>
      <c r="OFL39" s="75"/>
      <c r="OFM39" s="75"/>
      <c r="OFN39" s="75"/>
      <c r="OFO39" s="75"/>
      <c r="OFP39" s="75"/>
      <c r="OFQ39" s="75"/>
      <c r="OFR39" s="75"/>
      <c r="OFS39" s="75"/>
      <c r="OFT39" s="75"/>
      <c r="OFU39" s="75"/>
      <c r="OFV39" s="75"/>
      <c r="OFW39" s="75"/>
      <c r="OFX39" s="75"/>
      <c r="OFY39" s="75"/>
      <c r="OFZ39" s="75"/>
      <c r="OGA39" s="75"/>
      <c r="OGB39" s="75"/>
      <c r="OGC39" s="75"/>
      <c r="OGD39" s="75"/>
      <c r="OGE39" s="75"/>
      <c r="OGF39" s="75"/>
      <c r="OGG39" s="75"/>
      <c r="OGH39" s="75"/>
      <c r="OGI39" s="75"/>
      <c r="OGJ39" s="75"/>
      <c r="OGK39" s="75"/>
      <c r="OGL39" s="75"/>
      <c r="OGM39" s="75"/>
      <c r="OGN39" s="75"/>
      <c r="OGO39" s="75"/>
      <c r="OGP39" s="75"/>
      <c r="OGQ39" s="75"/>
      <c r="OGR39" s="75"/>
      <c r="OGS39" s="75"/>
      <c r="OGT39" s="75"/>
      <c r="OGU39" s="75"/>
      <c r="OGV39" s="75"/>
      <c r="OGW39" s="75"/>
      <c r="OGX39" s="75"/>
      <c r="OGY39" s="75"/>
      <c r="OGZ39" s="75"/>
      <c r="OHA39" s="75"/>
      <c r="OHB39" s="75"/>
      <c r="OHC39" s="75"/>
      <c r="OHD39" s="75"/>
      <c r="OHE39" s="75"/>
      <c r="OHF39" s="75"/>
      <c r="OHG39" s="75"/>
      <c r="OHH39" s="75"/>
      <c r="OHI39" s="75"/>
      <c r="OHJ39" s="75"/>
      <c r="OHK39" s="75"/>
      <c r="OHL39" s="75"/>
      <c r="OHM39" s="75"/>
      <c r="OHN39" s="75"/>
      <c r="OHO39" s="75"/>
      <c r="OHP39" s="75"/>
      <c r="OHQ39" s="75"/>
      <c r="OHR39" s="75"/>
      <c r="OHS39" s="75"/>
      <c r="OHT39" s="75"/>
      <c r="OHU39" s="75"/>
      <c r="OHV39" s="75"/>
      <c r="OHW39" s="75"/>
      <c r="OHX39" s="75"/>
      <c r="OHY39" s="75"/>
      <c r="OHZ39" s="75"/>
      <c r="OIA39" s="75"/>
      <c r="OIB39" s="75"/>
      <c r="OIC39" s="75"/>
      <c r="OID39" s="75"/>
      <c r="OIE39" s="75"/>
      <c r="OIF39" s="75"/>
      <c r="OIG39" s="75"/>
      <c r="OIH39" s="75"/>
      <c r="OII39" s="75"/>
      <c r="OIJ39" s="75"/>
      <c r="OIK39" s="75"/>
      <c r="OIL39" s="75"/>
      <c r="OIM39" s="75"/>
      <c r="OIN39" s="75"/>
      <c r="OIO39" s="75"/>
      <c r="OIP39" s="75"/>
      <c r="OIQ39" s="75"/>
      <c r="OIR39" s="75"/>
      <c r="OIS39" s="75"/>
      <c r="OIT39" s="75"/>
      <c r="OIU39" s="75"/>
      <c r="OIV39" s="75"/>
      <c r="OIW39" s="75"/>
      <c r="OIX39" s="75"/>
      <c r="OIY39" s="75"/>
      <c r="OIZ39" s="75"/>
      <c r="OJA39" s="75"/>
      <c r="OJB39" s="75"/>
      <c r="OJC39" s="75"/>
      <c r="OJD39" s="75"/>
      <c r="OJE39" s="75"/>
      <c r="OJF39" s="75"/>
      <c r="OJG39" s="75"/>
      <c r="OJH39" s="75"/>
      <c r="OJI39" s="75"/>
      <c r="OJJ39" s="75"/>
      <c r="OJK39" s="75"/>
      <c r="OJL39" s="75"/>
      <c r="OJM39" s="75"/>
      <c r="OJN39" s="75"/>
      <c r="OJO39" s="75"/>
      <c r="OJP39" s="75"/>
      <c r="OJQ39" s="75"/>
      <c r="OJR39" s="75"/>
      <c r="OJS39" s="75"/>
      <c r="OJT39" s="75"/>
      <c r="OJU39" s="75"/>
      <c r="OJV39" s="75"/>
      <c r="OJW39" s="75"/>
      <c r="OJX39" s="75"/>
      <c r="OJY39" s="75"/>
      <c r="OJZ39" s="75"/>
      <c r="OKA39" s="75"/>
      <c r="OKB39" s="75"/>
      <c r="OKC39" s="75"/>
      <c r="OKD39" s="75"/>
      <c r="OKE39" s="75"/>
      <c r="OKF39" s="75"/>
      <c r="OKG39" s="75"/>
      <c r="OKH39" s="75"/>
      <c r="OKI39" s="75"/>
      <c r="OKJ39" s="75"/>
      <c r="OKK39" s="75"/>
      <c r="OKL39" s="75"/>
      <c r="OKM39" s="75"/>
      <c r="OKN39" s="75"/>
      <c r="OKO39" s="75"/>
      <c r="OKP39" s="75"/>
      <c r="OKQ39" s="75"/>
      <c r="OKR39" s="75"/>
      <c r="OKS39" s="75"/>
      <c r="OKT39" s="75"/>
      <c r="OKU39" s="75"/>
      <c r="OKV39" s="75"/>
      <c r="OKW39" s="75"/>
      <c r="OKX39" s="75"/>
      <c r="OKY39" s="75"/>
      <c r="OKZ39" s="75"/>
      <c r="OLA39" s="75"/>
      <c r="OLB39" s="75"/>
      <c r="OLC39" s="75"/>
      <c r="OLD39" s="75"/>
      <c r="OLE39" s="75"/>
      <c r="OLF39" s="75"/>
      <c r="OLG39" s="75"/>
      <c r="OLH39" s="75"/>
      <c r="OLI39" s="75"/>
      <c r="OLJ39" s="75"/>
      <c r="OLK39" s="75"/>
      <c r="OLL39" s="75"/>
      <c r="OLM39" s="75"/>
      <c r="OLN39" s="75"/>
      <c r="OLO39" s="75"/>
      <c r="OLP39" s="75"/>
      <c r="OLQ39" s="75"/>
      <c r="OLR39" s="75"/>
      <c r="OLS39" s="75"/>
      <c r="OLT39" s="75"/>
      <c r="OLU39" s="75"/>
      <c r="OLV39" s="75"/>
      <c r="OLW39" s="75"/>
      <c r="OLX39" s="75"/>
      <c r="OLY39" s="75"/>
      <c r="OLZ39" s="75"/>
      <c r="OMA39" s="75"/>
      <c r="OMB39" s="75"/>
      <c r="OMC39" s="75"/>
      <c r="OMD39" s="75"/>
      <c r="OME39" s="75"/>
      <c r="OMF39" s="75"/>
      <c r="OMG39" s="75"/>
      <c r="OMH39" s="75"/>
      <c r="OMI39" s="75"/>
      <c r="OMJ39" s="75"/>
      <c r="OMK39" s="75"/>
      <c r="OML39" s="75"/>
      <c r="OMM39" s="75"/>
      <c r="OMN39" s="75"/>
      <c r="OMO39" s="75"/>
      <c r="OMP39" s="75"/>
      <c r="OMQ39" s="75"/>
      <c r="OMR39" s="75"/>
      <c r="OMS39" s="75"/>
      <c r="OMT39" s="75"/>
      <c r="OMU39" s="75"/>
      <c r="OMV39" s="75"/>
      <c r="OMW39" s="75"/>
      <c r="OMX39" s="75"/>
      <c r="OMY39" s="75"/>
      <c r="OMZ39" s="75"/>
      <c r="ONA39" s="75"/>
      <c r="ONB39" s="75"/>
      <c r="ONC39" s="75"/>
      <c r="OND39" s="75"/>
      <c r="ONE39" s="75"/>
      <c r="ONF39" s="75"/>
      <c r="ONG39" s="75"/>
      <c r="ONH39" s="75"/>
      <c r="ONI39" s="75"/>
      <c r="ONJ39" s="75"/>
      <c r="ONK39" s="75"/>
      <c r="ONL39" s="75"/>
      <c r="ONM39" s="75"/>
      <c r="ONN39" s="75"/>
      <c r="ONO39" s="75"/>
      <c r="ONP39" s="75"/>
      <c r="ONQ39" s="75"/>
      <c r="ONR39" s="75"/>
      <c r="ONS39" s="75"/>
      <c r="ONT39" s="75"/>
      <c r="ONU39" s="75"/>
      <c r="ONV39" s="75"/>
      <c r="ONW39" s="75"/>
      <c r="ONX39" s="75"/>
      <c r="ONY39" s="75"/>
      <c r="ONZ39" s="75"/>
      <c r="OOA39" s="75"/>
      <c r="OOB39" s="75"/>
      <c r="OOC39" s="75"/>
      <c r="OOD39" s="75"/>
      <c r="OOE39" s="75"/>
      <c r="OOF39" s="75"/>
      <c r="OOG39" s="75"/>
      <c r="OOH39" s="75"/>
      <c r="OOI39" s="75"/>
      <c r="OOJ39" s="75"/>
      <c r="OOK39" s="75"/>
      <c r="OOL39" s="75"/>
      <c r="OOM39" s="75"/>
      <c r="OON39" s="75"/>
      <c r="OOO39" s="75"/>
      <c r="OOP39" s="75"/>
      <c r="OOQ39" s="75"/>
      <c r="OOR39" s="75"/>
      <c r="OOS39" s="75"/>
      <c r="OOT39" s="75"/>
      <c r="OOU39" s="75"/>
      <c r="OOV39" s="75"/>
      <c r="OOW39" s="75"/>
      <c r="OOX39" s="75"/>
      <c r="OOY39" s="75"/>
      <c r="OOZ39" s="75"/>
      <c r="OPA39" s="75"/>
      <c r="OPB39" s="75"/>
      <c r="OPC39" s="75"/>
      <c r="OPD39" s="75"/>
      <c r="OPE39" s="75"/>
      <c r="OPF39" s="75"/>
      <c r="OPG39" s="75"/>
      <c r="OPH39" s="75"/>
      <c r="OPI39" s="75"/>
      <c r="OPJ39" s="75"/>
      <c r="OPK39" s="75"/>
      <c r="OPL39" s="75"/>
      <c r="OPM39" s="75"/>
      <c r="OPN39" s="75"/>
      <c r="OPO39" s="75"/>
      <c r="OPP39" s="75"/>
      <c r="OPQ39" s="75"/>
      <c r="OPR39" s="75"/>
      <c r="OPS39" s="75"/>
      <c r="OPT39" s="75"/>
      <c r="OPU39" s="75"/>
      <c r="OPV39" s="75"/>
      <c r="OPW39" s="75"/>
      <c r="OPX39" s="75"/>
      <c r="OPY39" s="75"/>
      <c r="OPZ39" s="75"/>
      <c r="OQA39" s="75"/>
      <c r="OQB39" s="75"/>
      <c r="OQC39" s="75"/>
      <c r="OQD39" s="75"/>
      <c r="OQE39" s="75"/>
      <c r="OQF39" s="75"/>
      <c r="OQG39" s="75"/>
      <c r="OQH39" s="75"/>
      <c r="OQI39" s="75"/>
      <c r="OQJ39" s="75"/>
      <c r="OQK39" s="75"/>
      <c r="OQL39" s="75"/>
      <c r="OQM39" s="75"/>
      <c r="OQN39" s="75"/>
      <c r="OQO39" s="75"/>
      <c r="OQP39" s="75"/>
      <c r="OQQ39" s="75"/>
      <c r="OQR39" s="75"/>
      <c r="OQS39" s="75"/>
      <c r="OQT39" s="75"/>
      <c r="OQU39" s="75"/>
      <c r="OQV39" s="75"/>
      <c r="OQW39" s="75"/>
      <c r="OQX39" s="75"/>
      <c r="OQY39" s="75"/>
      <c r="OQZ39" s="75"/>
      <c r="ORA39" s="75"/>
      <c r="ORB39" s="75"/>
      <c r="ORC39" s="75"/>
      <c r="ORD39" s="75"/>
      <c r="ORE39" s="75"/>
      <c r="ORF39" s="75"/>
      <c r="ORG39" s="75"/>
      <c r="ORH39" s="75"/>
      <c r="ORI39" s="75"/>
      <c r="ORJ39" s="75"/>
      <c r="ORK39" s="75"/>
      <c r="ORL39" s="75"/>
      <c r="ORM39" s="75"/>
      <c r="ORN39" s="75"/>
      <c r="ORO39" s="75"/>
      <c r="ORP39" s="75"/>
      <c r="ORQ39" s="75"/>
      <c r="ORR39" s="75"/>
      <c r="ORS39" s="75"/>
      <c r="ORT39" s="75"/>
      <c r="ORU39" s="75"/>
      <c r="ORV39" s="75"/>
      <c r="ORW39" s="75"/>
      <c r="ORX39" s="75"/>
      <c r="ORY39" s="75"/>
      <c r="ORZ39" s="75"/>
      <c r="OSA39" s="75"/>
      <c r="OSB39" s="75"/>
      <c r="OSC39" s="75"/>
      <c r="OSD39" s="75"/>
      <c r="OSE39" s="75"/>
      <c r="OSF39" s="75"/>
      <c r="OSG39" s="75"/>
      <c r="OSH39" s="75"/>
      <c r="OSI39" s="75"/>
      <c r="OSJ39" s="75"/>
      <c r="OSK39" s="75"/>
      <c r="OSL39" s="75"/>
      <c r="OSM39" s="75"/>
      <c r="OSN39" s="75"/>
      <c r="OSO39" s="75"/>
      <c r="OSP39" s="75"/>
      <c r="OSQ39" s="75"/>
      <c r="OSR39" s="75"/>
      <c r="OSS39" s="75"/>
      <c r="OST39" s="75"/>
      <c r="OSU39" s="75"/>
      <c r="OSV39" s="75"/>
      <c r="OSW39" s="75"/>
      <c r="OSX39" s="75"/>
      <c r="OSY39" s="75"/>
      <c r="OSZ39" s="75"/>
      <c r="OTA39" s="75"/>
      <c r="OTB39" s="75"/>
      <c r="OTC39" s="75"/>
      <c r="OTD39" s="75"/>
      <c r="OTE39" s="75"/>
      <c r="OTF39" s="75"/>
      <c r="OTG39" s="75"/>
      <c r="OTH39" s="75"/>
      <c r="OTI39" s="75"/>
      <c r="OTJ39" s="75"/>
      <c r="OTK39" s="75"/>
      <c r="OTL39" s="75"/>
      <c r="OTM39" s="75"/>
      <c r="OTN39" s="75"/>
      <c r="OTO39" s="75"/>
      <c r="OTP39" s="75"/>
      <c r="OTQ39" s="75"/>
      <c r="OTR39" s="75"/>
      <c r="OTS39" s="75"/>
      <c r="OTT39" s="75"/>
      <c r="OTU39" s="75"/>
      <c r="OTV39" s="75"/>
      <c r="OTW39" s="75"/>
      <c r="OTX39" s="75"/>
      <c r="OTY39" s="75"/>
      <c r="OTZ39" s="75"/>
      <c r="OUA39" s="75"/>
      <c r="OUB39" s="75"/>
      <c r="OUC39" s="75"/>
      <c r="OUD39" s="75"/>
      <c r="OUE39" s="75"/>
      <c r="OUF39" s="75"/>
      <c r="OUG39" s="75"/>
      <c r="OUH39" s="75"/>
      <c r="OUI39" s="75"/>
      <c r="OUJ39" s="75"/>
      <c r="OUK39" s="75"/>
      <c r="OUL39" s="75"/>
      <c r="OUM39" s="75"/>
      <c r="OUN39" s="75"/>
      <c r="OUO39" s="75"/>
      <c r="OUP39" s="75"/>
      <c r="OUQ39" s="75"/>
      <c r="OUR39" s="75"/>
      <c r="OUS39" s="75"/>
      <c r="OUT39" s="75"/>
      <c r="OUU39" s="75"/>
      <c r="OUV39" s="75"/>
      <c r="OUW39" s="75"/>
      <c r="OUX39" s="75"/>
      <c r="OUY39" s="75"/>
      <c r="OUZ39" s="75"/>
      <c r="OVA39" s="75"/>
      <c r="OVB39" s="75"/>
      <c r="OVC39" s="75"/>
      <c r="OVD39" s="75"/>
      <c r="OVE39" s="75"/>
      <c r="OVF39" s="75"/>
      <c r="OVG39" s="75"/>
      <c r="OVH39" s="75"/>
      <c r="OVI39" s="75"/>
      <c r="OVJ39" s="75"/>
      <c r="OVK39" s="75"/>
      <c r="OVL39" s="75"/>
      <c r="OVM39" s="75"/>
      <c r="OVN39" s="75"/>
      <c r="OVO39" s="75"/>
      <c r="OVP39" s="75"/>
      <c r="OVQ39" s="75"/>
      <c r="OVR39" s="75"/>
      <c r="OVS39" s="75"/>
      <c r="OVT39" s="75"/>
      <c r="OVU39" s="75"/>
      <c r="OVV39" s="75"/>
      <c r="OVW39" s="75"/>
      <c r="OVX39" s="75"/>
      <c r="OVY39" s="75"/>
      <c r="OVZ39" s="75"/>
      <c r="OWA39" s="75"/>
      <c r="OWB39" s="75"/>
      <c r="OWC39" s="75"/>
      <c r="OWD39" s="75"/>
      <c r="OWE39" s="75"/>
      <c r="OWF39" s="75"/>
      <c r="OWG39" s="75"/>
      <c r="OWH39" s="75"/>
      <c r="OWI39" s="75"/>
      <c r="OWJ39" s="75"/>
      <c r="OWK39" s="75"/>
      <c r="OWL39" s="75"/>
      <c r="OWM39" s="75"/>
      <c r="OWN39" s="75"/>
      <c r="OWO39" s="75"/>
      <c r="OWP39" s="75"/>
      <c r="OWQ39" s="75"/>
      <c r="OWR39" s="75"/>
      <c r="OWS39" s="75"/>
      <c r="OWT39" s="75"/>
      <c r="OWU39" s="75"/>
      <c r="OWV39" s="75"/>
      <c r="OWW39" s="75"/>
      <c r="OWX39" s="75"/>
      <c r="OWY39" s="75"/>
      <c r="OWZ39" s="75"/>
      <c r="OXA39" s="75"/>
      <c r="OXB39" s="75"/>
      <c r="OXC39" s="75"/>
      <c r="OXD39" s="75"/>
      <c r="OXE39" s="75"/>
      <c r="OXF39" s="75"/>
      <c r="OXG39" s="75"/>
      <c r="OXH39" s="75"/>
      <c r="OXI39" s="75"/>
      <c r="OXJ39" s="75"/>
      <c r="OXK39" s="75"/>
      <c r="OXL39" s="75"/>
      <c r="OXM39" s="75"/>
      <c r="OXN39" s="75"/>
      <c r="OXO39" s="75"/>
      <c r="OXP39" s="75"/>
      <c r="OXQ39" s="75"/>
      <c r="OXR39" s="75"/>
      <c r="OXS39" s="75"/>
      <c r="OXT39" s="75"/>
      <c r="OXU39" s="75"/>
      <c r="OXV39" s="75"/>
      <c r="OXW39" s="75"/>
      <c r="OXX39" s="75"/>
      <c r="OXY39" s="75"/>
      <c r="OXZ39" s="75"/>
      <c r="OYA39" s="75"/>
      <c r="OYB39" s="75"/>
      <c r="OYC39" s="75"/>
      <c r="OYD39" s="75"/>
      <c r="OYE39" s="75"/>
      <c r="OYF39" s="75"/>
      <c r="OYG39" s="75"/>
      <c r="OYH39" s="75"/>
      <c r="OYI39" s="75"/>
      <c r="OYJ39" s="75"/>
      <c r="OYK39" s="75"/>
      <c r="OYL39" s="75"/>
      <c r="OYM39" s="75"/>
      <c r="OYN39" s="75"/>
      <c r="OYO39" s="75"/>
      <c r="OYP39" s="75"/>
      <c r="OYQ39" s="75"/>
      <c r="OYR39" s="75"/>
      <c r="OYS39" s="75"/>
      <c r="OYT39" s="75"/>
      <c r="OYU39" s="75"/>
      <c r="OYV39" s="75"/>
      <c r="OYW39" s="75"/>
      <c r="OYX39" s="75"/>
      <c r="OYY39" s="75"/>
      <c r="OYZ39" s="75"/>
      <c r="OZA39" s="75"/>
      <c r="OZB39" s="75"/>
      <c r="OZC39" s="75"/>
      <c r="OZD39" s="75"/>
      <c r="OZE39" s="75"/>
      <c r="OZF39" s="75"/>
      <c r="OZG39" s="75"/>
      <c r="OZH39" s="75"/>
      <c r="OZI39" s="75"/>
      <c r="OZJ39" s="75"/>
      <c r="OZK39" s="75"/>
      <c r="OZL39" s="75"/>
      <c r="OZM39" s="75"/>
      <c r="OZN39" s="75"/>
      <c r="OZO39" s="75"/>
      <c r="OZP39" s="75"/>
      <c r="OZQ39" s="75"/>
      <c r="OZR39" s="75"/>
      <c r="OZS39" s="75"/>
      <c r="OZT39" s="75"/>
      <c r="OZU39" s="75"/>
      <c r="OZV39" s="75"/>
      <c r="OZW39" s="75"/>
      <c r="OZX39" s="75"/>
      <c r="OZY39" s="75"/>
      <c r="OZZ39" s="75"/>
      <c r="PAA39" s="75"/>
      <c r="PAB39" s="75"/>
      <c r="PAC39" s="75"/>
      <c r="PAD39" s="75"/>
      <c r="PAE39" s="75"/>
      <c r="PAF39" s="75"/>
      <c r="PAG39" s="75"/>
      <c r="PAH39" s="75"/>
      <c r="PAI39" s="75"/>
      <c r="PAJ39" s="75"/>
      <c r="PAK39" s="75"/>
      <c r="PAL39" s="75"/>
      <c r="PAM39" s="75"/>
      <c r="PAN39" s="75"/>
      <c r="PAO39" s="75"/>
      <c r="PAP39" s="75"/>
      <c r="PAQ39" s="75"/>
      <c r="PAR39" s="75"/>
      <c r="PAS39" s="75"/>
      <c r="PAT39" s="75"/>
      <c r="PAU39" s="75"/>
      <c r="PAV39" s="75"/>
      <c r="PAW39" s="75"/>
      <c r="PAX39" s="75"/>
      <c r="PAY39" s="75"/>
      <c r="PAZ39" s="75"/>
      <c r="PBA39" s="75"/>
      <c r="PBB39" s="75"/>
      <c r="PBC39" s="75"/>
      <c r="PBD39" s="75"/>
      <c r="PBE39" s="75"/>
      <c r="PBF39" s="75"/>
      <c r="PBG39" s="75"/>
      <c r="PBH39" s="75"/>
      <c r="PBI39" s="75"/>
      <c r="PBJ39" s="75"/>
      <c r="PBK39" s="75"/>
      <c r="PBL39" s="75"/>
      <c r="PBM39" s="75"/>
      <c r="PBN39" s="75"/>
      <c r="PBO39" s="75"/>
      <c r="PBP39" s="75"/>
      <c r="PBQ39" s="75"/>
      <c r="PBR39" s="75"/>
      <c r="PBS39" s="75"/>
      <c r="PBT39" s="75"/>
      <c r="PBU39" s="75"/>
      <c r="PBV39" s="75"/>
      <c r="PBW39" s="75"/>
      <c r="PBX39" s="75"/>
      <c r="PBY39" s="75"/>
      <c r="PBZ39" s="75"/>
      <c r="PCA39" s="75"/>
      <c r="PCB39" s="75"/>
      <c r="PCC39" s="75"/>
      <c r="PCD39" s="75"/>
      <c r="PCE39" s="75"/>
      <c r="PCF39" s="75"/>
      <c r="PCG39" s="75"/>
      <c r="PCH39" s="75"/>
      <c r="PCI39" s="75"/>
      <c r="PCJ39" s="75"/>
      <c r="PCK39" s="75"/>
      <c r="PCL39" s="75"/>
      <c r="PCM39" s="75"/>
      <c r="PCN39" s="75"/>
      <c r="PCO39" s="75"/>
      <c r="PCP39" s="75"/>
      <c r="PCQ39" s="75"/>
      <c r="PCR39" s="75"/>
      <c r="PCS39" s="75"/>
      <c r="PCT39" s="75"/>
      <c r="PCU39" s="75"/>
      <c r="PCV39" s="75"/>
      <c r="PCW39" s="75"/>
      <c r="PCX39" s="75"/>
      <c r="PCY39" s="75"/>
      <c r="PCZ39" s="75"/>
      <c r="PDA39" s="75"/>
      <c r="PDB39" s="75"/>
      <c r="PDC39" s="75"/>
      <c r="PDD39" s="75"/>
      <c r="PDE39" s="75"/>
      <c r="PDF39" s="75"/>
      <c r="PDG39" s="75"/>
      <c r="PDH39" s="75"/>
      <c r="PDI39" s="75"/>
      <c r="PDJ39" s="75"/>
      <c r="PDK39" s="75"/>
      <c r="PDL39" s="75"/>
      <c r="PDM39" s="75"/>
      <c r="PDN39" s="75"/>
      <c r="PDO39" s="75"/>
      <c r="PDP39" s="75"/>
      <c r="PDQ39" s="75"/>
      <c r="PDR39" s="75"/>
      <c r="PDS39" s="75"/>
      <c r="PDT39" s="75"/>
      <c r="PDU39" s="75"/>
      <c r="PDV39" s="75"/>
      <c r="PDW39" s="75"/>
      <c r="PDX39" s="75"/>
      <c r="PDY39" s="75"/>
      <c r="PDZ39" s="75"/>
      <c r="PEA39" s="75"/>
      <c r="PEB39" s="75"/>
      <c r="PEC39" s="75"/>
      <c r="PED39" s="75"/>
      <c r="PEE39" s="75"/>
      <c r="PEF39" s="75"/>
      <c r="PEG39" s="75"/>
      <c r="PEH39" s="75"/>
      <c r="PEI39" s="75"/>
      <c r="PEJ39" s="75"/>
      <c r="PEK39" s="75"/>
      <c r="PEL39" s="75"/>
      <c r="PEM39" s="75"/>
      <c r="PEN39" s="75"/>
      <c r="PEO39" s="75"/>
      <c r="PEP39" s="75"/>
      <c r="PEQ39" s="75"/>
      <c r="PER39" s="75"/>
      <c r="PES39" s="75"/>
      <c r="PET39" s="75"/>
      <c r="PEU39" s="75"/>
      <c r="PEV39" s="75"/>
      <c r="PEW39" s="75"/>
      <c r="PEX39" s="75"/>
      <c r="PEY39" s="75"/>
      <c r="PEZ39" s="75"/>
      <c r="PFA39" s="75"/>
      <c r="PFB39" s="75"/>
      <c r="PFC39" s="75"/>
      <c r="PFD39" s="75"/>
      <c r="PFE39" s="75"/>
      <c r="PFF39" s="75"/>
      <c r="PFG39" s="75"/>
      <c r="PFH39" s="75"/>
      <c r="PFI39" s="75"/>
      <c r="PFJ39" s="75"/>
      <c r="PFK39" s="75"/>
      <c r="PFL39" s="75"/>
      <c r="PFM39" s="75"/>
      <c r="PFN39" s="75"/>
      <c r="PFO39" s="75"/>
      <c r="PFP39" s="75"/>
      <c r="PFQ39" s="75"/>
      <c r="PFR39" s="75"/>
      <c r="PFS39" s="75"/>
      <c r="PFT39" s="75"/>
      <c r="PFU39" s="75"/>
      <c r="PFV39" s="75"/>
      <c r="PFW39" s="75"/>
      <c r="PFX39" s="75"/>
      <c r="PFY39" s="75"/>
      <c r="PFZ39" s="75"/>
      <c r="PGA39" s="75"/>
      <c r="PGB39" s="75"/>
      <c r="PGC39" s="75"/>
      <c r="PGD39" s="75"/>
      <c r="PGE39" s="75"/>
      <c r="PGF39" s="75"/>
      <c r="PGG39" s="75"/>
      <c r="PGH39" s="75"/>
      <c r="PGI39" s="75"/>
      <c r="PGJ39" s="75"/>
      <c r="PGK39" s="75"/>
      <c r="PGL39" s="75"/>
      <c r="PGM39" s="75"/>
      <c r="PGN39" s="75"/>
      <c r="PGO39" s="75"/>
      <c r="PGP39" s="75"/>
      <c r="PGQ39" s="75"/>
      <c r="PGR39" s="75"/>
      <c r="PGS39" s="75"/>
      <c r="PGT39" s="75"/>
      <c r="PGU39" s="75"/>
      <c r="PGV39" s="75"/>
      <c r="PGW39" s="75"/>
      <c r="PGX39" s="75"/>
      <c r="PGY39" s="75"/>
      <c r="PGZ39" s="75"/>
      <c r="PHA39" s="75"/>
      <c r="PHB39" s="75"/>
      <c r="PHC39" s="75"/>
      <c r="PHD39" s="75"/>
      <c r="PHE39" s="75"/>
      <c r="PHF39" s="75"/>
      <c r="PHG39" s="75"/>
      <c r="PHH39" s="75"/>
      <c r="PHI39" s="75"/>
      <c r="PHJ39" s="75"/>
      <c r="PHK39" s="75"/>
      <c r="PHL39" s="75"/>
      <c r="PHM39" s="75"/>
      <c r="PHN39" s="75"/>
      <c r="PHO39" s="75"/>
      <c r="PHP39" s="75"/>
      <c r="PHQ39" s="75"/>
      <c r="PHR39" s="75"/>
      <c r="PHS39" s="75"/>
      <c r="PHT39" s="75"/>
      <c r="PHU39" s="75"/>
      <c r="PHV39" s="75"/>
      <c r="PHW39" s="75"/>
      <c r="PHX39" s="75"/>
      <c r="PHY39" s="75"/>
      <c r="PHZ39" s="75"/>
      <c r="PIA39" s="75"/>
      <c r="PIB39" s="75"/>
      <c r="PIC39" s="75"/>
      <c r="PID39" s="75"/>
      <c r="PIE39" s="75"/>
      <c r="PIF39" s="75"/>
      <c r="PIG39" s="75"/>
      <c r="PIH39" s="75"/>
      <c r="PII39" s="75"/>
      <c r="PIJ39" s="75"/>
      <c r="PIK39" s="75"/>
      <c r="PIL39" s="75"/>
      <c r="PIM39" s="75"/>
      <c r="PIN39" s="75"/>
      <c r="PIO39" s="75"/>
      <c r="PIP39" s="75"/>
      <c r="PIQ39" s="75"/>
      <c r="PIR39" s="75"/>
      <c r="PIS39" s="75"/>
      <c r="PIT39" s="75"/>
      <c r="PIU39" s="75"/>
      <c r="PIV39" s="75"/>
      <c r="PIW39" s="75"/>
      <c r="PIX39" s="75"/>
      <c r="PIY39" s="75"/>
      <c r="PIZ39" s="75"/>
      <c r="PJA39" s="75"/>
      <c r="PJB39" s="75"/>
      <c r="PJC39" s="75"/>
      <c r="PJD39" s="75"/>
      <c r="PJE39" s="75"/>
      <c r="PJF39" s="75"/>
      <c r="PJG39" s="75"/>
      <c r="PJH39" s="75"/>
      <c r="PJI39" s="75"/>
      <c r="PJJ39" s="75"/>
      <c r="PJK39" s="75"/>
      <c r="PJL39" s="75"/>
      <c r="PJM39" s="75"/>
      <c r="PJN39" s="75"/>
      <c r="PJO39" s="75"/>
      <c r="PJP39" s="75"/>
      <c r="PJQ39" s="75"/>
      <c r="PJR39" s="75"/>
      <c r="PJS39" s="75"/>
      <c r="PJT39" s="75"/>
      <c r="PJU39" s="75"/>
      <c r="PJV39" s="75"/>
      <c r="PJW39" s="75"/>
      <c r="PJX39" s="75"/>
      <c r="PJY39" s="75"/>
      <c r="PJZ39" s="75"/>
      <c r="PKA39" s="75"/>
      <c r="PKB39" s="75"/>
      <c r="PKC39" s="75"/>
      <c r="PKD39" s="75"/>
      <c r="PKE39" s="75"/>
      <c r="PKF39" s="75"/>
      <c r="PKG39" s="75"/>
      <c r="PKH39" s="75"/>
      <c r="PKI39" s="75"/>
      <c r="PKJ39" s="75"/>
      <c r="PKK39" s="75"/>
      <c r="PKL39" s="75"/>
      <c r="PKM39" s="75"/>
      <c r="PKN39" s="75"/>
      <c r="PKO39" s="75"/>
      <c r="PKP39" s="75"/>
      <c r="PKQ39" s="75"/>
      <c r="PKR39" s="75"/>
      <c r="PKS39" s="75"/>
      <c r="PKT39" s="75"/>
      <c r="PKU39" s="75"/>
      <c r="PKV39" s="75"/>
      <c r="PKW39" s="75"/>
      <c r="PKX39" s="75"/>
      <c r="PKY39" s="75"/>
      <c r="PKZ39" s="75"/>
      <c r="PLA39" s="75"/>
      <c r="PLB39" s="75"/>
      <c r="PLC39" s="75"/>
      <c r="PLD39" s="75"/>
      <c r="PLE39" s="75"/>
      <c r="PLF39" s="75"/>
      <c r="PLG39" s="75"/>
      <c r="PLH39" s="75"/>
      <c r="PLI39" s="75"/>
      <c r="PLJ39" s="75"/>
      <c r="PLK39" s="75"/>
      <c r="PLL39" s="75"/>
      <c r="PLM39" s="75"/>
      <c r="PLN39" s="75"/>
      <c r="PLO39" s="75"/>
      <c r="PLP39" s="75"/>
      <c r="PLQ39" s="75"/>
      <c r="PLR39" s="75"/>
      <c r="PLS39" s="75"/>
      <c r="PLT39" s="75"/>
      <c r="PLU39" s="75"/>
      <c r="PLV39" s="75"/>
      <c r="PLW39" s="75"/>
      <c r="PLX39" s="75"/>
      <c r="PLY39" s="75"/>
      <c r="PLZ39" s="75"/>
      <c r="PMA39" s="75"/>
      <c r="PMB39" s="75"/>
      <c r="PMC39" s="75"/>
      <c r="PMD39" s="75"/>
      <c r="PME39" s="75"/>
      <c r="PMF39" s="75"/>
      <c r="PMG39" s="75"/>
      <c r="PMH39" s="75"/>
      <c r="PMI39" s="75"/>
      <c r="PMJ39" s="75"/>
      <c r="PMK39" s="75"/>
      <c r="PML39" s="75"/>
      <c r="PMM39" s="75"/>
      <c r="PMN39" s="75"/>
      <c r="PMO39" s="75"/>
      <c r="PMP39" s="75"/>
      <c r="PMQ39" s="75"/>
      <c r="PMR39" s="75"/>
      <c r="PMS39" s="75"/>
      <c r="PMT39" s="75"/>
      <c r="PMU39" s="75"/>
      <c r="PMV39" s="75"/>
      <c r="PMW39" s="75"/>
      <c r="PMX39" s="75"/>
      <c r="PMY39" s="75"/>
      <c r="PMZ39" s="75"/>
      <c r="PNA39" s="75"/>
      <c r="PNB39" s="75"/>
      <c r="PNC39" s="75"/>
      <c r="PND39" s="75"/>
      <c r="PNE39" s="75"/>
      <c r="PNF39" s="75"/>
      <c r="PNG39" s="75"/>
      <c r="PNH39" s="75"/>
      <c r="PNI39" s="75"/>
      <c r="PNJ39" s="75"/>
      <c r="PNK39" s="75"/>
      <c r="PNL39" s="75"/>
      <c r="PNM39" s="75"/>
      <c r="PNN39" s="75"/>
      <c r="PNO39" s="75"/>
      <c r="PNP39" s="75"/>
      <c r="PNQ39" s="75"/>
      <c r="PNR39" s="75"/>
      <c r="PNS39" s="75"/>
      <c r="PNT39" s="75"/>
      <c r="PNU39" s="75"/>
      <c r="PNV39" s="75"/>
      <c r="PNW39" s="75"/>
      <c r="PNX39" s="75"/>
      <c r="PNY39" s="75"/>
      <c r="PNZ39" s="75"/>
      <c r="POA39" s="75"/>
      <c r="POB39" s="75"/>
      <c r="POC39" s="75"/>
      <c r="POD39" s="75"/>
      <c r="POE39" s="75"/>
      <c r="POF39" s="75"/>
      <c r="POG39" s="75"/>
      <c r="POH39" s="75"/>
      <c r="POI39" s="75"/>
      <c r="POJ39" s="75"/>
      <c r="POK39" s="75"/>
      <c r="POL39" s="75"/>
      <c r="POM39" s="75"/>
      <c r="PON39" s="75"/>
      <c r="POO39" s="75"/>
      <c r="POP39" s="75"/>
      <c r="POQ39" s="75"/>
      <c r="POR39" s="75"/>
      <c r="POS39" s="75"/>
      <c r="POT39" s="75"/>
      <c r="POU39" s="75"/>
      <c r="POV39" s="75"/>
      <c r="POW39" s="75"/>
      <c r="POX39" s="75"/>
      <c r="POY39" s="75"/>
      <c r="POZ39" s="75"/>
      <c r="PPA39" s="75"/>
      <c r="PPB39" s="75"/>
      <c r="PPC39" s="75"/>
      <c r="PPD39" s="75"/>
      <c r="PPE39" s="75"/>
      <c r="PPF39" s="75"/>
      <c r="PPG39" s="75"/>
      <c r="PPH39" s="75"/>
      <c r="PPI39" s="75"/>
      <c r="PPJ39" s="75"/>
      <c r="PPK39" s="75"/>
      <c r="PPL39" s="75"/>
      <c r="PPM39" s="75"/>
      <c r="PPN39" s="75"/>
      <c r="PPO39" s="75"/>
      <c r="PPP39" s="75"/>
      <c r="PPQ39" s="75"/>
      <c r="PPR39" s="75"/>
      <c r="PPS39" s="75"/>
      <c r="PPT39" s="75"/>
      <c r="PPU39" s="75"/>
      <c r="PPV39" s="75"/>
      <c r="PPW39" s="75"/>
      <c r="PPX39" s="75"/>
      <c r="PPY39" s="75"/>
      <c r="PPZ39" s="75"/>
      <c r="PQA39" s="75"/>
      <c r="PQB39" s="75"/>
      <c r="PQC39" s="75"/>
      <c r="PQD39" s="75"/>
      <c r="PQE39" s="75"/>
      <c r="PQF39" s="75"/>
      <c r="PQG39" s="75"/>
      <c r="PQH39" s="75"/>
      <c r="PQI39" s="75"/>
      <c r="PQJ39" s="75"/>
      <c r="PQK39" s="75"/>
      <c r="PQL39" s="75"/>
      <c r="PQM39" s="75"/>
      <c r="PQN39" s="75"/>
      <c r="PQO39" s="75"/>
      <c r="PQP39" s="75"/>
      <c r="PQQ39" s="75"/>
      <c r="PQR39" s="75"/>
      <c r="PQS39" s="75"/>
      <c r="PQT39" s="75"/>
      <c r="PQU39" s="75"/>
      <c r="PQV39" s="75"/>
      <c r="PQW39" s="75"/>
      <c r="PQX39" s="75"/>
      <c r="PQY39" s="75"/>
      <c r="PQZ39" s="75"/>
      <c r="PRA39" s="75"/>
      <c r="PRB39" s="75"/>
      <c r="PRC39" s="75"/>
      <c r="PRD39" s="75"/>
      <c r="PRE39" s="75"/>
      <c r="PRF39" s="75"/>
      <c r="PRG39" s="75"/>
      <c r="PRH39" s="75"/>
      <c r="PRI39" s="75"/>
      <c r="PRJ39" s="75"/>
      <c r="PRK39" s="75"/>
      <c r="PRL39" s="75"/>
      <c r="PRM39" s="75"/>
      <c r="PRN39" s="75"/>
      <c r="PRO39" s="75"/>
      <c r="PRP39" s="75"/>
      <c r="PRQ39" s="75"/>
      <c r="PRR39" s="75"/>
      <c r="PRS39" s="75"/>
      <c r="PRT39" s="75"/>
      <c r="PRU39" s="75"/>
      <c r="PRV39" s="75"/>
      <c r="PRW39" s="75"/>
      <c r="PRX39" s="75"/>
      <c r="PRY39" s="75"/>
      <c r="PRZ39" s="75"/>
      <c r="PSA39" s="75"/>
      <c r="PSB39" s="75"/>
      <c r="PSC39" s="75"/>
      <c r="PSD39" s="75"/>
      <c r="PSE39" s="75"/>
      <c r="PSF39" s="75"/>
      <c r="PSG39" s="75"/>
      <c r="PSH39" s="75"/>
      <c r="PSI39" s="75"/>
      <c r="PSJ39" s="75"/>
      <c r="PSK39" s="75"/>
      <c r="PSL39" s="75"/>
      <c r="PSM39" s="75"/>
      <c r="PSN39" s="75"/>
      <c r="PSO39" s="75"/>
      <c r="PSP39" s="75"/>
      <c r="PSQ39" s="75"/>
      <c r="PSR39" s="75"/>
      <c r="PSS39" s="75"/>
      <c r="PST39" s="75"/>
      <c r="PSU39" s="75"/>
      <c r="PSV39" s="75"/>
      <c r="PSW39" s="75"/>
      <c r="PSX39" s="75"/>
      <c r="PSY39" s="75"/>
      <c r="PSZ39" s="75"/>
      <c r="PTA39" s="75"/>
      <c r="PTB39" s="75"/>
      <c r="PTC39" s="75"/>
      <c r="PTD39" s="75"/>
      <c r="PTE39" s="75"/>
      <c r="PTF39" s="75"/>
      <c r="PTG39" s="75"/>
      <c r="PTH39" s="75"/>
      <c r="PTI39" s="75"/>
      <c r="PTJ39" s="75"/>
      <c r="PTK39" s="75"/>
      <c r="PTL39" s="75"/>
      <c r="PTM39" s="75"/>
      <c r="PTN39" s="75"/>
      <c r="PTO39" s="75"/>
      <c r="PTP39" s="75"/>
      <c r="PTQ39" s="75"/>
      <c r="PTR39" s="75"/>
      <c r="PTS39" s="75"/>
      <c r="PTT39" s="75"/>
      <c r="PTU39" s="75"/>
      <c r="PTV39" s="75"/>
      <c r="PTW39" s="75"/>
      <c r="PTX39" s="75"/>
      <c r="PTY39" s="75"/>
      <c r="PTZ39" s="75"/>
      <c r="PUA39" s="75"/>
      <c r="PUB39" s="75"/>
      <c r="PUC39" s="75"/>
      <c r="PUD39" s="75"/>
      <c r="PUE39" s="75"/>
      <c r="PUF39" s="75"/>
      <c r="PUG39" s="75"/>
      <c r="PUH39" s="75"/>
      <c r="PUI39" s="75"/>
      <c r="PUJ39" s="75"/>
      <c r="PUK39" s="75"/>
      <c r="PUL39" s="75"/>
      <c r="PUM39" s="75"/>
      <c r="PUN39" s="75"/>
      <c r="PUO39" s="75"/>
      <c r="PUP39" s="75"/>
      <c r="PUQ39" s="75"/>
      <c r="PUR39" s="75"/>
      <c r="PUS39" s="75"/>
      <c r="PUT39" s="75"/>
      <c r="PUU39" s="75"/>
      <c r="PUV39" s="75"/>
      <c r="PUW39" s="75"/>
      <c r="PUX39" s="75"/>
      <c r="PUY39" s="75"/>
      <c r="PUZ39" s="75"/>
      <c r="PVA39" s="75"/>
      <c r="PVB39" s="75"/>
      <c r="PVC39" s="75"/>
      <c r="PVD39" s="75"/>
      <c r="PVE39" s="75"/>
      <c r="PVF39" s="75"/>
      <c r="PVG39" s="75"/>
      <c r="PVH39" s="75"/>
      <c r="PVI39" s="75"/>
      <c r="PVJ39" s="75"/>
      <c r="PVK39" s="75"/>
      <c r="PVL39" s="75"/>
      <c r="PVM39" s="75"/>
      <c r="PVN39" s="75"/>
      <c r="PVO39" s="75"/>
      <c r="PVP39" s="75"/>
      <c r="PVQ39" s="75"/>
      <c r="PVR39" s="75"/>
      <c r="PVS39" s="75"/>
      <c r="PVT39" s="75"/>
      <c r="PVU39" s="75"/>
      <c r="PVV39" s="75"/>
      <c r="PVW39" s="75"/>
      <c r="PVX39" s="75"/>
      <c r="PVY39" s="75"/>
      <c r="PVZ39" s="75"/>
      <c r="PWA39" s="75"/>
      <c r="PWB39" s="75"/>
      <c r="PWC39" s="75"/>
      <c r="PWD39" s="75"/>
      <c r="PWE39" s="75"/>
      <c r="PWF39" s="75"/>
      <c r="PWG39" s="75"/>
      <c r="PWH39" s="75"/>
      <c r="PWI39" s="75"/>
      <c r="PWJ39" s="75"/>
      <c r="PWK39" s="75"/>
      <c r="PWL39" s="75"/>
      <c r="PWM39" s="75"/>
      <c r="PWN39" s="75"/>
      <c r="PWO39" s="75"/>
      <c r="PWP39" s="75"/>
      <c r="PWQ39" s="75"/>
      <c r="PWR39" s="75"/>
      <c r="PWS39" s="75"/>
      <c r="PWT39" s="75"/>
      <c r="PWU39" s="75"/>
      <c r="PWV39" s="75"/>
      <c r="PWW39" s="75"/>
      <c r="PWX39" s="75"/>
      <c r="PWY39" s="75"/>
      <c r="PWZ39" s="75"/>
      <c r="PXA39" s="75"/>
      <c r="PXB39" s="75"/>
      <c r="PXC39" s="75"/>
      <c r="PXD39" s="75"/>
      <c r="PXE39" s="75"/>
      <c r="PXF39" s="75"/>
      <c r="PXG39" s="75"/>
      <c r="PXH39" s="75"/>
      <c r="PXI39" s="75"/>
      <c r="PXJ39" s="75"/>
      <c r="PXK39" s="75"/>
      <c r="PXL39" s="75"/>
      <c r="PXM39" s="75"/>
      <c r="PXN39" s="75"/>
      <c r="PXO39" s="75"/>
      <c r="PXP39" s="75"/>
      <c r="PXQ39" s="75"/>
      <c r="PXR39" s="75"/>
      <c r="PXS39" s="75"/>
      <c r="PXT39" s="75"/>
      <c r="PXU39" s="75"/>
      <c r="PXV39" s="75"/>
      <c r="PXW39" s="75"/>
      <c r="PXX39" s="75"/>
      <c r="PXY39" s="75"/>
      <c r="PXZ39" s="75"/>
      <c r="PYA39" s="75"/>
      <c r="PYB39" s="75"/>
      <c r="PYC39" s="75"/>
      <c r="PYD39" s="75"/>
      <c r="PYE39" s="75"/>
      <c r="PYF39" s="75"/>
      <c r="PYG39" s="75"/>
      <c r="PYH39" s="75"/>
      <c r="PYI39" s="75"/>
      <c r="PYJ39" s="75"/>
      <c r="PYK39" s="75"/>
      <c r="PYL39" s="75"/>
      <c r="PYM39" s="75"/>
      <c r="PYN39" s="75"/>
      <c r="PYO39" s="75"/>
      <c r="PYP39" s="75"/>
      <c r="PYQ39" s="75"/>
      <c r="PYR39" s="75"/>
      <c r="PYS39" s="75"/>
      <c r="PYT39" s="75"/>
      <c r="PYU39" s="75"/>
      <c r="PYV39" s="75"/>
      <c r="PYW39" s="75"/>
      <c r="PYX39" s="75"/>
      <c r="PYY39" s="75"/>
      <c r="PYZ39" s="75"/>
      <c r="PZA39" s="75"/>
      <c r="PZB39" s="75"/>
      <c r="PZC39" s="75"/>
      <c r="PZD39" s="75"/>
      <c r="PZE39" s="75"/>
      <c r="PZF39" s="75"/>
      <c r="PZG39" s="75"/>
      <c r="PZH39" s="75"/>
      <c r="PZI39" s="75"/>
      <c r="PZJ39" s="75"/>
      <c r="PZK39" s="75"/>
      <c r="PZL39" s="75"/>
      <c r="PZM39" s="75"/>
      <c r="PZN39" s="75"/>
      <c r="PZO39" s="75"/>
      <c r="PZP39" s="75"/>
      <c r="PZQ39" s="75"/>
      <c r="PZR39" s="75"/>
      <c r="PZS39" s="75"/>
      <c r="PZT39" s="75"/>
      <c r="PZU39" s="75"/>
      <c r="PZV39" s="75"/>
      <c r="PZW39" s="75"/>
      <c r="PZX39" s="75"/>
      <c r="PZY39" s="75"/>
      <c r="PZZ39" s="75"/>
      <c r="QAA39" s="75"/>
      <c r="QAB39" s="75"/>
      <c r="QAC39" s="75"/>
      <c r="QAD39" s="75"/>
      <c r="QAE39" s="75"/>
      <c r="QAF39" s="75"/>
      <c r="QAG39" s="75"/>
      <c r="QAH39" s="75"/>
      <c r="QAI39" s="75"/>
      <c r="QAJ39" s="75"/>
      <c r="QAK39" s="75"/>
      <c r="QAL39" s="75"/>
      <c r="QAM39" s="75"/>
      <c r="QAN39" s="75"/>
      <c r="QAO39" s="75"/>
      <c r="QAP39" s="75"/>
      <c r="QAQ39" s="75"/>
      <c r="QAR39" s="75"/>
      <c r="QAS39" s="75"/>
      <c r="QAT39" s="75"/>
      <c r="QAU39" s="75"/>
      <c r="QAV39" s="75"/>
      <c r="QAW39" s="75"/>
      <c r="QAX39" s="75"/>
      <c r="QAY39" s="75"/>
      <c r="QAZ39" s="75"/>
      <c r="QBA39" s="75"/>
      <c r="QBB39" s="75"/>
      <c r="QBC39" s="75"/>
      <c r="QBD39" s="75"/>
      <c r="QBE39" s="75"/>
      <c r="QBF39" s="75"/>
      <c r="QBG39" s="75"/>
      <c r="QBH39" s="75"/>
      <c r="QBI39" s="75"/>
      <c r="QBJ39" s="75"/>
      <c r="QBK39" s="75"/>
      <c r="QBL39" s="75"/>
      <c r="QBM39" s="75"/>
      <c r="QBN39" s="75"/>
      <c r="QBO39" s="75"/>
      <c r="QBP39" s="75"/>
      <c r="QBQ39" s="75"/>
      <c r="QBR39" s="75"/>
      <c r="QBS39" s="75"/>
      <c r="QBT39" s="75"/>
      <c r="QBU39" s="75"/>
      <c r="QBV39" s="75"/>
      <c r="QBW39" s="75"/>
      <c r="QBX39" s="75"/>
      <c r="QBY39" s="75"/>
      <c r="QBZ39" s="75"/>
      <c r="QCA39" s="75"/>
      <c r="QCB39" s="75"/>
      <c r="QCC39" s="75"/>
      <c r="QCD39" s="75"/>
      <c r="QCE39" s="75"/>
      <c r="QCF39" s="75"/>
      <c r="QCG39" s="75"/>
      <c r="QCH39" s="75"/>
      <c r="QCI39" s="75"/>
      <c r="QCJ39" s="75"/>
      <c r="QCK39" s="75"/>
      <c r="QCL39" s="75"/>
      <c r="QCM39" s="75"/>
      <c r="QCN39" s="75"/>
      <c r="QCO39" s="75"/>
      <c r="QCP39" s="75"/>
      <c r="QCQ39" s="75"/>
      <c r="QCR39" s="75"/>
      <c r="QCS39" s="75"/>
      <c r="QCT39" s="75"/>
      <c r="QCU39" s="75"/>
      <c r="QCV39" s="75"/>
      <c r="QCW39" s="75"/>
      <c r="QCX39" s="75"/>
      <c r="QCY39" s="75"/>
      <c r="QCZ39" s="75"/>
      <c r="QDA39" s="75"/>
      <c r="QDB39" s="75"/>
      <c r="QDC39" s="75"/>
      <c r="QDD39" s="75"/>
      <c r="QDE39" s="75"/>
      <c r="QDF39" s="75"/>
      <c r="QDG39" s="75"/>
      <c r="QDH39" s="75"/>
      <c r="QDI39" s="75"/>
      <c r="QDJ39" s="75"/>
      <c r="QDK39" s="75"/>
      <c r="QDL39" s="75"/>
      <c r="QDM39" s="75"/>
      <c r="QDN39" s="75"/>
      <c r="QDO39" s="75"/>
      <c r="QDP39" s="75"/>
      <c r="QDQ39" s="75"/>
      <c r="QDR39" s="75"/>
      <c r="QDS39" s="75"/>
      <c r="QDT39" s="75"/>
      <c r="QDU39" s="75"/>
      <c r="QDV39" s="75"/>
      <c r="QDW39" s="75"/>
      <c r="QDX39" s="75"/>
      <c r="QDY39" s="75"/>
      <c r="QDZ39" s="75"/>
      <c r="QEA39" s="75"/>
      <c r="QEB39" s="75"/>
      <c r="QEC39" s="75"/>
      <c r="QED39" s="75"/>
      <c r="QEE39" s="75"/>
      <c r="QEF39" s="75"/>
      <c r="QEG39" s="75"/>
      <c r="QEH39" s="75"/>
      <c r="QEI39" s="75"/>
      <c r="QEJ39" s="75"/>
      <c r="QEK39" s="75"/>
      <c r="QEL39" s="75"/>
      <c r="QEM39" s="75"/>
      <c r="QEN39" s="75"/>
      <c r="QEO39" s="75"/>
      <c r="QEP39" s="75"/>
      <c r="QEQ39" s="75"/>
      <c r="QER39" s="75"/>
      <c r="QES39" s="75"/>
      <c r="QET39" s="75"/>
      <c r="QEU39" s="75"/>
      <c r="QEV39" s="75"/>
      <c r="QEW39" s="75"/>
      <c r="QEX39" s="75"/>
      <c r="QEY39" s="75"/>
      <c r="QEZ39" s="75"/>
      <c r="QFA39" s="75"/>
      <c r="QFB39" s="75"/>
      <c r="QFC39" s="75"/>
      <c r="QFD39" s="75"/>
      <c r="QFE39" s="75"/>
      <c r="QFF39" s="75"/>
      <c r="QFG39" s="75"/>
      <c r="QFH39" s="75"/>
      <c r="QFI39" s="75"/>
      <c r="QFJ39" s="75"/>
      <c r="QFK39" s="75"/>
      <c r="QFL39" s="75"/>
      <c r="QFM39" s="75"/>
      <c r="QFN39" s="75"/>
      <c r="QFO39" s="75"/>
      <c r="QFP39" s="75"/>
      <c r="QFQ39" s="75"/>
      <c r="QFR39" s="75"/>
      <c r="QFS39" s="75"/>
      <c r="QFT39" s="75"/>
      <c r="QFU39" s="75"/>
      <c r="QFV39" s="75"/>
      <c r="QFW39" s="75"/>
      <c r="QFX39" s="75"/>
      <c r="QFY39" s="75"/>
      <c r="QFZ39" s="75"/>
      <c r="QGA39" s="75"/>
      <c r="QGB39" s="75"/>
      <c r="QGC39" s="75"/>
      <c r="QGD39" s="75"/>
      <c r="QGE39" s="75"/>
      <c r="QGF39" s="75"/>
      <c r="QGG39" s="75"/>
      <c r="QGH39" s="75"/>
      <c r="QGI39" s="75"/>
      <c r="QGJ39" s="75"/>
      <c r="QGK39" s="75"/>
      <c r="QGL39" s="75"/>
      <c r="QGM39" s="75"/>
      <c r="QGN39" s="75"/>
      <c r="QGO39" s="75"/>
      <c r="QGP39" s="75"/>
      <c r="QGQ39" s="75"/>
      <c r="QGR39" s="75"/>
      <c r="QGS39" s="75"/>
      <c r="QGT39" s="75"/>
      <c r="QGU39" s="75"/>
      <c r="QGV39" s="75"/>
      <c r="QGW39" s="75"/>
      <c r="QGX39" s="75"/>
      <c r="QGY39" s="75"/>
      <c r="QGZ39" s="75"/>
      <c r="QHA39" s="75"/>
      <c r="QHB39" s="75"/>
      <c r="QHC39" s="75"/>
      <c r="QHD39" s="75"/>
      <c r="QHE39" s="75"/>
      <c r="QHF39" s="75"/>
      <c r="QHG39" s="75"/>
      <c r="QHH39" s="75"/>
      <c r="QHI39" s="75"/>
      <c r="QHJ39" s="75"/>
      <c r="QHK39" s="75"/>
      <c r="QHL39" s="75"/>
      <c r="QHM39" s="75"/>
      <c r="QHN39" s="75"/>
      <c r="QHO39" s="75"/>
      <c r="QHP39" s="75"/>
      <c r="QHQ39" s="75"/>
      <c r="QHR39" s="75"/>
      <c r="QHS39" s="75"/>
      <c r="QHT39" s="75"/>
      <c r="QHU39" s="75"/>
      <c r="QHV39" s="75"/>
      <c r="QHW39" s="75"/>
      <c r="QHX39" s="75"/>
      <c r="QHY39" s="75"/>
      <c r="QHZ39" s="75"/>
      <c r="QIA39" s="75"/>
      <c r="QIB39" s="75"/>
      <c r="QIC39" s="75"/>
      <c r="QID39" s="75"/>
      <c r="QIE39" s="75"/>
      <c r="QIF39" s="75"/>
      <c r="QIG39" s="75"/>
      <c r="QIH39" s="75"/>
      <c r="QII39" s="75"/>
      <c r="QIJ39" s="75"/>
      <c r="QIK39" s="75"/>
      <c r="QIL39" s="75"/>
      <c r="QIM39" s="75"/>
      <c r="QIN39" s="75"/>
      <c r="QIO39" s="75"/>
      <c r="QIP39" s="75"/>
      <c r="QIQ39" s="75"/>
      <c r="QIR39" s="75"/>
      <c r="QIS39" s="75"/>
      <c r="QIT39" s="75"/>
      <c r="QIU39" s="75"/>
      <c r="QIV39" s="75"/>
      <c r="QIW39" s="75"/>
      <c r="QIX39" s="75"/>
      <c r="QIY39" s="75"/>
      <c r="QIZ39" s="75"/>
      <c r="QJA39" s="75"/>
      <c r="QJB39" s="75"/>
      <c r="QJC39" s="75"/>
      <c r="QJD39" s="75"/>
      <c r="QJE39" s="75"/>
      <c r="QJF39" s="75"/>
      <c r="QJG39" s="75"/>
      <c r="QJH39" s="75"/>
      <c r="QJI39" s="75"/>
      <c r="QJJ39" s="75"/>
      <c r="QJK39" s="75"/>
      <c r="QJL39" s="75"/>
      <c r="QJM39" s="75"/>
      <c r="QJN39" s="75"/>
      <c r="QJO39" s="75"/>
      <c r="QJP39" s="75"/>
      <c r="QJQ39" s="75"/>
      <c r="QJR39" s="75"/>
      <c r="QJS39" s="75"/>
      <c r="QJT39" s="75"/>
      <c r="QJU39" s="75"/>
      <c r="QJV39" s="75"/>
      <c r="QJW39" s="75"/>
      <c r="QJX39" s="75"/>
      <c r="QJY39" s="75"/>
      <c r="QJZ39" s="75"/>
      <c r="QKA39" s="75"/>
      <c r="QKB39" s="75"/>
      <c r="QKC39" s="75"/>
      <c r="QKD39" s="75"/>
      <c r="QKE39" s="75"/>
      <c r="QKF39" s="75"/>
      <c r="QKG39" s="75"/>
      <c r="QKH39" s="75"/>
      <c r="QKI39" s="75"/>
      <c r="QKJ39" s="75"/>
      <c r="QKK39" s="75"/>
      <c r="QKL39" s="75"/>
      <c r="QKM39" s="75"/>
      <c r="QKN39" s="75"/>
      <c r="QKO39" s="75"/>
      <c r="QKP39" s="75"/>
      <c r="QKQ39" s="75"/>
      <c r="QKR39" s="75"/>
      <c r="QKS39" s="75"/>
      <c r="QKT39" s="75"/>
      <c r="QKU39" s="75"/>
      <c r="QKV39" s="75"/>
      <c r="QKW39" s="75"/>
      <c r="QKX39" s="75"/>
      <c r="QKY39" s="75"/>
      <c r="QKZ39" s="75"/>
      <c r="QLA39" s="75"/>
      <c r="QLB39" s="75"/>
      <c r="QLC39" s="75"/>
      <c r="QLD39" s="75"/>
      <c r="QLE39" s="75"/>
      <c r="QLF39" s="75"/>
      <c r="QLG39" s="75"/>
      <c r="QLH39" s="75"/>
      <c r="QLI39" s="75"/>
      <c r="QLJ39" s="75"/>
      <c r="QLK39" s="75"/>
      <c r="QLL39" s="75"/>
      <c r="QLM39" s="75"/>
      <c r="QLN39" s="75"/>
      <c r="QLO39" s="75"/>
      <c r="QLP39" s="75"/>
      <c r="QLQ39" s="75"/>
      <c r="QLR39" s="75"/>
      <c r="QLS39" s="75"/>
      <c r="QLT39" s="75"/>
      <c r="QLU39" s="75"/>
      <c r="QLV39" s="75"/>
      <c r="QLW39" s="75"/>
      <c r="QLX39" s="75"/>
      <c r="QLY39" s="75"/>
      <c r="QLZ39" s="75"/>
      <c r="QMA39" s="75"/>
      <c r="QMB39" s="75"/>
      <c r="QMC39" s="75"/>
      <c r="QMD39" s="75"/>
      <c r="QME39" s="75"/>
      <c r="QMF39" s="75"/>
      <c r="QMG39" s="75"/>
      <c r="QMH39" s="75"/>
      <c r="QMI39" s="75"/>
      <c r="QMJ39" s="75"/>
      <c r="QMK39" s="75"/>
      <c r="QML39" s="75"/>
      <c r="QMM39" s="75"/>
      <c r="QMN39" s="75"/>
      <c r="QMO39" s="75"/>
      <c r="QMP39" s="75"/>
      <c r="QMQ39" s="75"/>
      <c r="QMR39" s="75"/>
      <c r="QMS39" s="75"/>
      <c r="QMT39" s="75"/>
      <c r="QMU39" s="75"/>
      <c r="QMV39" s="75"/>
      <c r="QMW39" s="75"/>
      <c r="QMX39" s="75"/>
      <c r="QMY39" s="75"/>
      <c r="QMZ39" s="75"/>
      <c r="QNA39" s="75"/>
      <c r="QNB39" s="75"/>
      <c r="QNC39" s="75"/>
      <c r="QND39" s="75"/>
      <c r="QNE39" s="75"/>
      <c r="QNF39" s="75"/>
      <c r="QNG39" s="75"/>
      <c r="QNH39" s="75"/>
      <c r="QNI39" s="75"/>
      <c r="QNJ39" s="75"/>
      <c r="QNK39" s="75"/>
      <c r="QNL39" s="75"/>
      <c r="QNM39" s="75"/>
      <c r="QNN39" s="75"/>
      <c r="QNO39" s="75"/>
      <c r="QNP39" s="75"/>
      <c r="QNQ39" s="75"/>
      <c r="QNR39" s="75"/>
      <c r="QNS39" s="75"/>
      <c r="QNT39" s="75"/>
      <c r="QNU39" s="75"/>
      <c r="QNV39" s="75"/>
      <c r="QNW39" s="75"/>
      <c r="QNX39" s="75"/>
      <c r="QNY39" s="75"/>
      <c r="QNZ39" s="75"/>
      <c r="QOA39" s="75"/>
      <c r="QOB39" s="75"/>
      <c r="QOC39" s="75"/>
      <c r="QOD39" s="75"/>
      <c r="QOE39" s="75"/>
      <c r="QOF39" s="75"/>
      <c r="QOG39" s="75"/>
      <c r="QOH39" s="75"/>
      <c r="QOI39" s="75"/>
      <c r="QOJ39" s="75"/>
      <c r="QOK39" s="75"/>
      <c r="QOL39" s="75"/>
      <c r="QOM39" s="75"/>
      <c r="QON39" s="75"/>
      <c r="QOO39" s="75"/>
      <c r="QOP39" s="75"/>
      <c r="QOQ39" s="75"/>
      <c r="QOR39" s="75"/>
      <c r="QOS39" s="75"/>
      <c r="QOT39" s="75"/>
      <c r="QOU39" s="75"/>
      <c r="QOV39" s="75"/>
      <c r="QOW39" s="75"/>
      <c r="QOX39" s="75"/>
      <c r="QOY39" s="75"/>
      <c r="QOZ39" s="75"/>
      <c r="QPA39" s="75"/>
      <c r="QPB39" s="75"/>
      <c r="QPC39" s="75"/>
      <c r="QPD39" s="75"/>
      <c r="QPE39" s="75"/>
      <c r="QPF39" s="75"/>
      <c r="QPG39" s="75"/>
      <c r="QPH39" s="75"/>
      <c r="QPI39" s="75"/>
      <c r="QPJ39" s="75"/>
      <c r="QPK39" s="75"/>
      <c r="QPL39" s="75"/>
      <c r="QPM39" s="75"/>
      <c r="QPN39" s="75"/>
      <c r="QPO39" s="75"/>
      <c r="QPP39" s="75"/>
      <c r="QPQ39" s="75"/>
      <c r="QPR39" s="75"/>
      <c r="QPS39" s="75"/>
      <c r="QPT39" s="75"/>
      <c r="QPU39" s="75"/>
      <c r="QPV39" s="75"/>
      <c r="QPW39" s="75"/>
      <c r="QPX39" s="75"/>
      <c r="QPY39" s="75"/>
      <c r="QPZ39" s="75"/>
      <c r="QQA39" s="75"/>
      <c r="QQB39" s="75"/>
      <c r="QQC39" s="75"/>
      <c r="QQD39" s="75"/>
      <c r="QQE39" s="75"/>
      <c r="QQF39" s="75"/>
      <c r="QQG39" s="75"/>
      <c r="QQH39" s="75"/>
      <c r="QQI39" s="75"/>
      <c r="QQJ39" s="75"/>
      <c r="QQK39" s="75"/>
      <c r="QQL39" s="75"/>
      <c r="QQM39" s="75"/>
      <c r="QQN39" s="75"/>
      <c r="QQO39" s="75"/>
      <c r="QQP39" s="75"/>
      <c r="QQQ39" s="75"/>
      <c r="QQR39" s="75"/>
      <c r="QQS39" s="75"/>
      <c r="QQT39" s="75"/>
      <c r="QQU39" s="75"/>
      <c r="QQV39" s="75"/>
      <c r="QQW39" s="75"/>
      <c r="QQX39" s="75"/>
      <c r="QQY39" s="75"/>
      <c r="QQZ39" s="75"/>
      <c r="QRA39" s="75"/>
      <c r="QRB39" s="75"/>
      <c r="QRC39" s="75"/>
      <c r="QRD39" s="75"/>
      <c r="QRE39" s="75"/>
      <c r="QRF39" s="75"/>
      <c r="QRG39" s="75"/>
      <c r="QRH39" s="75"/>
      <c r="QRI39" s="75"/>
      <c r="QRJ39" s="75"/>
      <c r="QRK39" s="75"/>
      <c r="QRL39" s="75"/>
      <c r="QRM39" s="75"/>
      <c r="QRN39" s="75"/>
      <c r="QRO39" s="75"/>
      <c r="QRP39" s="75"/>
      <c r="QRQ39" s="75"/>
      <c r="QRR39" s="75"/>
      <c r="QRS39" s="75"/>
      <c r="QRT39" s="75"/>
      <c r="QRU39" s="75"/>
      <c r="QRV39" s="75"/>
      <c r="QRW39" s="75"/>
      <c r="QRX39" s="75"/>
      <c r="QRY39" s="75"/>
      <c r="QRZ39" s="75"/>
      <c r="QSA39" s="75"/>
      <c r="QSB39" s="75"/>
      <c r="QSC39" s="75"/>
      <c r="QSD39" s="75"/>
      <c r="QSE39" s="75"/>
      <c r="QSF39" s="75"/>
      <c r="QSG39" s="75"/>
      <c r="QSH39" s="75"/>
      <c r="QSI39" s="75"/>
      <c r="QSJ39" s="75"/>
      <c r="QSK39" s="75"/>
      <c r="QSL39" s="75"/>
      <c r="QSM39" s="75"/>
      <c r="QSN39" s="75"/>
      <c r="QSO39" s="75"/>
      <c r="QSP39" s="75"/>
      <c r="QSQ39" s="75"/>
      <c r="QSR39" s="75"/>
      <c r="QSS39" s="75"/>
      <c r="QST39" s="75"/>
      <c r="QSU39" s="75"/>
      <c r="QSV39" s="75"/>
      <c r="QSW39" s="75"/>
      <c r="QSX39" s="75"/>
      <c r="QSY39" s="75"/>
      <c r="QSZ39" s="75"/>
      <c r="QTA39" s="75"/>
      <c r="QTB39" s="75"/>
      <c r="QTC39" s="75"/>
      <c r="QTD39" s="75"/>
      <c r="QTE39" s="75"/>
      <c r="QTF39" s="75"/>
      <c r="QTG39" s="75"/>
      <c r="QTH39" s="75"/>
      <c r="QTI39" s="75"/>
      <c r="QTJ39" s="75"/>
      <c r="QTK39" s="75"/>
      <c r="QTL39" s="75"/>
      <c r="QTM39" s="75"/>
      <c r="QTN39" s="75"/>
      <c r="QTO39" s="75"/>
      <c r="QTP39" s="75"/>
      <c r="QTQ39" s="75"/>
      <c r="QTR39" s="75"/>
      <c r="QTS39" s="75"/>
      <c r="QTT39" s="75"/>
      <c r="QTU39" s="75"/>
      <c r="QTV39" s="75"/>
      <c r="QTW39" s="75"/>
      <c r="QTX39" s="75"/>
      <c r="QTY39" s="75"/>
      <c r="QTZ39" s="75"/>
      <c r="QUA39" s="75"/>
      <c r="QUB39" s="75"/>
      <c r="QUC39" s="75"/>
      <c r="QUD39" s="75"/>
      <c r="QUE39" s="75"/>
      <c r="QUF39" s="75"/>
      <c r="QUG39" s="75"/>
      <c r="QUH39" s="75"/>
      <c r="QUI39" s="75"/>
      <c r="QUJ39" s="75"/>
      <c r="QUK39" s="75"/>
      <c r="QUL39" s="75"/>
      <c r="QUM39" s="75"/>
      <c r="QUN39" s="75"/>
      <c r="QUO39" s="75"/>
      <c r="QUP39" s="75"/>
      <c r="QUQ39" s="75"/>
      <c r="QUR39" s="75"/>
      <c r="QUS39" s="75"/>
      <c r="QUT39" s="75"/>
      <c r="QUU39" s="75"/>
      <c r="QUV39" s="75"/>
      <c r="QUW39" s="75"/>
      <c r="QUX39" s="75"/>
      <c r="QUY39" s="75"/>
      <c r="QUZ39" s="75"/>
      <c r="QVA39" s="75"/>
      <c r="QVB39" s="75"/>
      <c r="QVC39" s="75"/>
      <c r="QVD39" s="75"/>
      <c r="QVE39" s="75"/>
      <c r="QVF39" s="75"/>
      <c r="QVG39" s="75"/>
      <c r="QVH39" s="75"/>
      <c r="QVI39" s="75"/>
      <c r="QVJ39" s="75"/>
      <c r="QVK39" s="75"/>
      <c r="QVL39" s="75"/>
      <c r="QVM39" s="75"/>
      <c r="QVN39" s="75"/>
      <c r="QVO39" s="75"/>
      <c r="QVP39" s="75"/>
      <c r="QVQ39" s="75"/>
      <c r="QVR39" s="75"/>
      <c r="QVS39" s="75"/>
      <c r="QVT39" s="75"/>
      <c r="QVU39" s="75"/>
      <c r="QVV39" s="75"/>
      <c r="QVW39" s="75"/>
      <c r="QVX39" s="75"/>
      <c r="QVY39" s="75"/>
      <c r="QVZ39" s="75"/>
      <c r="QWA39" s="75"/>
      <c r="QWB39" s="75"/>
      <c r="QWC39" s="75"/>
      <c r="QWD39" s="75"/>
      <c r="QWE39" s="75"/>
      <c r="QWF39" s="75"/>
      <c r="QWG39" s="75"/>
      <c r="QWH39" s="75"/>
      <c r="QWI39" s="75"/>
      <c r="QWJ39" s="75"/>
      <c r="QWK39" s="75"/>
      <c r="QWL39" s="75"/>
      <c r="QWM39" s="75"/>
      <c r="QWN39" s="75"/>
      <c r="QWO39" s="75"/>
      <c r="QWP39" s="75"/>
      <c r="QWQ39" s="75"/>
      <c r="QWR39" s="75"/>
      <c r="QWS39" s="75"/>
      <c r="QWT39" s="75"/>
      <c r="QWU39" s="75"/>
      <c r="QWV39" s="75"/>
      <c r="QWW39" s="75"/>
      <c r="QWX39" s="75"/>
      <c r="QWY39" s="75"/>
      <c r="QWZ39" s="75"/>
      <c r="QXA39" s="75"/>
      <c r="QXB39" s="75"/>
      <c r="QXC39" s="75"/>
      <c r="QXD39" s="75"/>
      <c r="QXE39" s="75"/>
      <c r="QXF39" s="75"/>
      <c r="QXG39" s="75"/>
      <c r="QXH39" s="75"/>
      <c r="QXI39" s="75"/>
      <c r="QXJ39" s="75"/>
      <c r="QXK39" s="75"/>
      <c r="QXL39" s="75"/>
      <c r="QXM39" s="75"/>
      <c r="QXN39" s="75"/>
      <c r="QXO39" s="75"/>
      <c r="QXP39" s="75"/>
      <c r="QXQ39" s="75"/>
      <c r="QXR39" s="75"/>
      <c r="QXS39" s="75"/>
      <c r="QXT39" s="75"/>
      <c r="QXU39" s="75"/>
      <c r="QXV39" s="75"/>
      <c r="QXW39" s="75"/>
      <c r="QXX39" s="75"/>
      <c r="QXY39" s="75"/>
      <c r="QXZ39" s="75"/>
      <c r="QYA39" s="75"/>
      <c r="QYB39" s="75"/>
      <c r="QYC39" s="75"/>
      <c r="QYD39" s="75"/>
      <c r="QYE39" s="75"/>
      <c r="QYF39" s="75"/>
      <c r="QYG39" s="75"/>
      <c r="QYH39" s="75"/>
      <c r="QYI39" s="75"/>
      <c r="QYJ39" s="75"/>
      <c r="QYK39" s="75"/>
      <c r="QYL39" s="75"/>
      <c r="QYM39" s="75"/>
      <c r="QYN39" s="75"/>
      <c r="QYO39" s="75"/>
      <c r="QYP39" s="75"/>
      <c r="QYQ39" s="75"/>
      <c r="QYR39" s="75"/>
      <c r="QYS39" s="75"/>
      <c r="QYT39" s="75"/>
      <c r="QYU39" s="75"/>
      <c r="QYV39" s="75"/>
      <c r="QYW39" s="75"/>
      <c r="QYX39" s="75"/>
      <c r="QYY39" s="75"/>
      <c r="QYZ39" s="75"/>
      <c r="QZA39" s="75"/>
      <c r="QZB39" s="75"/>
      <c r="QZC39" s="75"/>
      <c r="QZD39" s="75"/>
      <c r="QZE39" s="75"/>
      <c r="QZF39" s="75"/>
      <c r="QZG39" s="75"/>
      <c r="QZH39" s="75"/>
      <c r="QZI39" s="75"/>
      <c r="QZJ39" s="75"/>
      <c r="QZK39" s="75"/>
      <c r="QZL39" s="75"/>
      <c r="QZM39" s="75"/>
      <c r="QZN39" s="75"/>
      <c r="QZO39" s="75"/>
      <c r="QZP39" s="75"/>
      <c r="QZQ39" s="75"/>
      <c r="QZR39" s="75"/>
      <c r="QZS39" s="75"/>
      <c r="QZT39" s="75"/>
      <c r="QZU39" s="75"/>
      <c r="QZV39" s="75"/>
      <c r="QZW39" s="75"/>
      <c r="QZX39" s="75"/>
      <c r="QZY39" s="75"/>
      <c r="QZZ39" s="75"/>
      <c r="RAA39" s="75"/>
      <c r="RAB39" s="75"/>
      <c r="RAC39" s="75"/>
      <c r="RAD39" s="75"/>
      <c r="RAE39" s="75"/>
      <c r="RAF39" s="75"/>
      <c r="RAG39" s="75"/>
      <c r="RAH39" s="75"/>
      <c r="RAI39" s="75"/>
      <c r="RAJ39" s="75"/>
      <c r="RAK39" s="75"/>
      <c r="RAL39" s="75"/>
      <c r="RAM39" s="75"/>
      <c r="RAN39" s="75"/>
      <c r="RAO39" s="75"/>
      <c r="RAP39" s="75"/>
      <c r="RAQ39" s="75"/>
      <c r="RAR39" s="75"/>
      <c r="RAS39" s="75"/>
      <c r="RAT39" s="75"/>
      <c r="RAU39" s="75"/>
      <c r="RAV39" s="75"/>
      <c r="RAW39" s="75"/>
      <c r="RAX39" s="75"/>
      <c r="RAY39" s="75"/>
      <c r="RAZ39" s="75"/>
      <c r="RBA39" s="75"/>
      <c r="RBB39" s="75"/>
      <c r="RBC39" s="75"/>
      <c r="RBD39" s="75"/>
      <c r="RBE39" s="75"/>
      <c r="RBF39" s="75"/>
      <c r="RBG39" s="75"/>
      <c r="RBH39" s="75"/>
      <c r="RBI39" s="75"/>
      <c r="RBJ39" s="75"/>
      <c r="RBK39" s="75"/>
      <c r="RBL39" s="75"/>
      <c r="RBM39" s="75"/>
      <c r="RBN39" s="75"/>
      <c r="RBO39" s="75"/>
      <c r="RBP39" s="75"/>
      <c r="RBQ39" s="75"/>
      <c r="RBR39" s="75"/>
      <c r="RBS39" s="75"/>
      <c r="RBT39" s="75"/>
      <c r="RBU39" s="75"/>
      <c r="RBV39" s="75"/>
      <c r="RBW39" s="75"/>
      <c r="RBX39" s="75"/>
      <c r="RBY39" s="75"/>
      <c r="RBZ39" s="75"/>
      <c r="RCA39" s="75"/>
      <c r="RCB39" s="75"/>
      <c r="RCC39" s="75"/>
      <c r="RCD39" s="75"/>
      <c r="RCE39" s="75"/>
      <c r="RCF39" s="75"/>
      <c r="RCG39" s="75"/>
      <c r="RCH39" s="75"/>
      <c r="RCI39" s="75"/>
      <c r="RCJ39" s="75"/>
      <c r="RCK39" s="75"/>
      <c r="RCL39" s="75"/>
      <c r="RCM39" s="75"/>
      <c r="RCN39" s="75"/>
      <c r="RCO39" s="75"/>
      <c r="RCP39" s="75"/>
      <c r="RCQ39" s="75"/>
      <c r="RCR39" s="75"/>
      <c r="RCS39" s="75"/>
      <c r="RCT39" s="75"/>
      <c r="RCU39" s="75"/>
      <c r="RCV39" s="75"/>
      <c r="RCW39" s="75"/>
      <c r="RCX39" s="75"/>
      <c r="RCY39" s="75"/>
      <c r="RCZ39" s="75"/>
      <c r="RDA39" s="75"/>
      <c r="RDB39" s="75"/>
      <c r="RDC39" s="75"/>
      <c r="RDD39" s="75"/>
      <c r="RDE39" s="75"/>
      <c r="RDF39" s="75"/>
      <c r="RDG39" s="75"/>
      <c r="RDH39" s="75"/>
      <c r="RDI39" s="75"/>
      <c r="RDJ39" s="75"/>
      <c r="RDK39" s="75"/>
      <c r="RDL39" s="75"/>
      <c r="RDM39" s="75"/>
      <c r="RDN39" s="75"/>
      <c r="RDO39" s="75"/>
      <c r="RDP39" s="75"/>
      <c r="RDQ39" s="75"/>
      <c r="RDR39" s="75"/>
      <c r="RDS39" s="75"/>
      <c r="RDT39" s="75"/>
      <c r="RDU39" s="75"/>
      <c r="RDV39" s="75"/>
      <c r="RDW39" s="75"/>
      <c r="RDX39" s="75"/>
      <c r="RDY39" s="75"/>
      <c r="RDZ39" s="75"/>
      <c r="REA39" s="75"/>
      <c r="REB39" s="75"/>
      <c r="REC39" s="75"/>
      <c r="RED39" s="75"/>
      <c r="REE39" s="75"/>
      <c r="REF39" s="75"/>
      <c r="REG39" s="75"/>
      <c r="REH39" s="75"/>
      <c r="REI39" s="75"/>
      <c r="REJ39" s="75"/>
      <c r="REK39" s="75"/>
      <c r="REL39" s="75"/>
      <c r="REM39" s="75"/>
      <c r="REN39" s="75"/>
      <c r="REO39" s="75"/>
      <c r="REP39" s="75"/>
      <c r="REQ39" s="75"/>
      <c r="RER39" s="75"/>
      <c r="RES39" s="75"/>
      <c r="RET39" s="75"/>
      <c r="REU39" s="75"/>
      <c r="REV39" s="75"/>
      <c r="REW39" s="75"/>
      <c r="REX39" s="75"/>
      <c r="REY39" s="75"/>
      <c r="REZ39" s="75"/>
      <c r="RFA39" s="75"/>
      <c r="RFB39" s="75"/>
      <c r="RFC39" s="75"/>
      <c r="RFD39" s="75"/>
      <c r="RFE39" s="75"/>
      <c r="RFF39" s="75"/>
      <c r="RFG39" s="75"/>
      <c r="RFH39" s="75"/>
      <c r="RFI39" s="75"/>
      <c r="RFJ39" s="75"/>
      <c r="RFK39" s="75"/>
      <c r="RFL39" s="75"/>
      <c r="RFM39" s="75"/>
      <c r="RFN39" s="75"/>
      <c r="RFO39" s="75"/>
      <c r="RFP39" s="75"/>
      <c r="RFQ39" s="75"/>
      <c r="RFR39" s="75"/>
      <c r="RFS39" s="75"/>
      <c r="RFT39" s="75"/>
      <c r="RFU39" s="75"/>
      <c r="RFV39" s="75"/>
      <c r="RFW39" s="75"/>
      <c r="RFX39" s="75"/>
      <c r="RFY39" s="75"/>
      <c r="RFZ39" s="75"/>
      <c r="RGA39" s="75"/>
      <c r="RGB39" s="75"/>
      <c r="RGC39" s="75"/>
      <c r="RGD39" s="75"/>
      <c r="RGE39" s="75"/>
      <c r="RGF39" s="75"/>
      <c r="RGG39" s="75"/>
      <c r="RGH39" s="75"/>
      <c r="RGI39" s="75"/>
      <c r="RGJ39" s="75"/>
      <c r="RGK39" s="75"/>
      <c r="RGL39" s="75"/>
      <c r="RGM39" s="75"/>
      <c r="RGN39" s="75"/>
      <c r="RGO39" s="75"/>
      <c r="RGP39" s="75"/>
      <c r="RGQ39" s="75"/>
      <c r="RGR39" s="75"/>
      <c r="RGS39" s="75"/>
      <c r="RGT39" s="75"/>
      <c r="RGU39" s="75"/>
      <c r="RGV39" s="75"/>
      <c r="RGW39" s="75"/>
      <c r="RGX39" s="75"/>
      <c r="RGY39" s="75"/>
      <c r="RGZ39" s="75"/>
      <c r="RHA39" s="75"/>
      <c r="RHB39" s="75"/>
      <c r="RHC39" s="75"/>
      <c r="RHD39" s="75"/>
      <c r="RHE39" s="75"/>
      <c r="RHF39" s="75"/>
      <c r="RHG39" s="75"/>
      <c r="RHH39" s="75"/>
      <c r="RHI39" s="75"/>
      <c r="RHJ39" s="75"/>
      <c r="RHK39" s="75"/>
      <c r="RHL39" s="75"/>
      <c r="RHM39" s="75"/>
      <c r="RHN39" s="75"/>
      <c r="RHO39" s="75"/>
      <c r="RHP39" s="75"/>
      <c r="RHQ39" s="75"/>
      <c r="RHR39" s="75"/>
      <c r="RHS39" s="75"/>
      <c r="RHT39" s="75"/>
      <c r="RHU39" s="75"/>
      <c r="RHV39" s="75"/>
      <c r="RHW39" s="75"/>
      <c r="RHX39" s="75"/>
      <c r="RHY39" s="75"/>
      <c r="RHZ39" s="75"/>
      <c r="RIA39" s="75"/>
      <c r="RIB39" s="75"/>
      <c r="RIC39" s="75"/>
      <c r="RID39" s="75"/>
      <c r="RIE39" s="75"/>
      <c r="RIF39" s="75"/>
      <c r="RIG39" s="75"/>
      <c r="RIH39" s="75"/>
      <c r="RII39" s="75"/>
      <c r="RIJ39" s="75"/>
      <c r="RIK39" s="75"/>
      <c r="RIL39" s="75"/>
      <c r="RIM39" s="75"/>
      <c r="RIN39" s="75"/>
      <c r="RIO39" s="75"/>
      <c r="RIP39" s="75"/>
      <c r="RIQ39" s="75"/>
      <c r="RIR39" s="75"/>
      <c r="RIS39" s="75"/>
      <c r="RIT39" s="75"/>
      <c r="RIU39" s="75"/>
      <c r="RIV39" s="75"/>
      <c r="RIW39" s="75"/>
      <c r="RIX39" s="75"/>
      <c r="RIY39" s="75"/>
      <c r="RIZ39" s="75"/>
      <c r="RJA39" s="75"/>
      <c r="RJB39" s="75"/>
      <c r="RJC39" s="75"/>
      <c r="RJD39" s="75"/>
      <c r="RJE39" s="75"/>
      <c r="RJF39" s="75"/>
      <c r="RJG39" s="75"/>
      <c r="RJH39" s="75"/>
      <c r="RJI39" s="75"/>
      <c r="RJJ39" s="75"/>
      <c r="RJK39" s="75"/>
      <c r="RJL39" s="75"/>
      <c r="RJM39" s="75"/>
      <c r="RJN39" s="75"/>
      <c r="RJO39" s="75"/>
      <c r="RJP39" s="75"/>
      <c r="RJQ39" s="75"/>
      <c r="RJR39" s="75"/>
      <c r="RJS39" s="75"/>
      <c r="RJT39" s="75"/>
      <c r="RJU39" s="75"/>
      <c r="RJV39" s="75"/>
      <c r="RJW39" s="75"/>
      <c r="RJX39" s="75"/>
      <c r="RJY39" s="75"/>
      <c r="RJZ39" s="75"/>
      <c r="RKA39" s="75"/>
      <c r="RKB39" s="75"/>
      <c r="RKC39" s="75"/>
      <c r="RKD39" s="75"/>
      <c r="RKE39" s="75"/>
      <c r="RKF39" s="75"/>
      <c r="RKG39" s="75"/>
      <c r="RKH39" s="75"/>
      <c r="RKI39" s="75"/>
      <c r="RKJ39" s="75"/>
      <c r="RKK39" s="75"/>
      <c r="RKL39" s="75"/>
      <c r="RKM39" s="75"/>
      <c r="RKN39" s="75"/>
      <c r="RKO39" s="75"/>
      <c r="RKP39" s="75"/>
      <c r="RKQ39" s="75"/>
      <c r="RKR39" s="75"/>
      <c r="RKS39" s="75"/>
      <c r="RKT39" s="75"/>
      <c r="RKU39" s="75"/>
      <c r="RKV39" s="75"/>
      <c r="RKW39" s="75"/>
      <c r="RKX39" s="75"/>
      <c r="RKY39" s="75"/>
      <c r="RKZ39" s="75"/>
      <c r="RLA39" s="75"/>
      <c r="RLB39" s="75"/>
      <c r="RLC39" s="75"/>
      <c r="RLD39" s="75"/>
      <c r="RLE39" s="75"/>
      <c r="RLF39" s="75"/>
      <c r="RLG39" s="75"/>
      <c r="RLH39" s="75"/>
      <c r="RLI39" s="75"/>
      <c r="RLJ39" s="75"/>
      <c r="RLK39" s="75"/>
      <c r="RLL39" s="75"/>
      <c r="RLM39" s="75"/>
      <c r="RLN39" s="75"/>
      <c r="RLO39" s="75"/>
      <c r="RLP39" s="75"/>
      <c r="RLQ39" s="75"/>
      <c r="RLR39" s="75"/>
      <c r="RLS39" s="75"/>
      <c r="RLT39" s="75"/>
      <c r="RLU39" s="75"/>
      <c r="RLV39" s="75"/>
      <c r="RLW39" s="75"/>
      <c r="RLX39" s="75"/>
      <c r="RLY39" s="75"/>
      <c r="RLZ39" s="75"/>
      <c r="RMA39" s="75"/>
      <c r="RMB39" s="75"/>
      <c r="RMC39" s="75"/>
      <c r="RMD39" s="75"/>
      <c r="RME39" s="75"/>
      <c r="RMF39" s="75"/>
      <c r="RMG39" s="75"/>
      <c r="RMH39" s="75"/>
      <c r="RMI39" s="75"/>
      <c r="RMJ39" s="75"/>
      <c r="RMK39" s="75"/>
      <c r="RML39" s="75"/>
      <c r="RMM39" s="75"/>
      <c r="RMN39" s="75"/>
      <c r="RMO39" s="75"/>
      <c r="RMP39" s="75"/>
      <c r="RMQ39" s="75"/>
      <c r="RMR39" s="75"/>
      <c r="RMS39" s="75"/>
      <c r="RMT39" s="75"/>
      <c r="RMU39" s="75"/>
      <c r="RMV39" s="75"/>
      <c r="RMW39" s="75"/>
      <c r="RMX39" s="75"/>
      <c r="RMY39" s="75"/>
      <c r="RMZ39" s="75"/>
      <c r="RNA39" s="75"/>
      <c r="RNB39" s="75"/>
      <c r="RNC39" s="75"/>
      <c r="RND39" s="75"/>
      <c r="RNE39" s="75"/>
      <c r="RNF39" s="75"/>
      <c r="RNG39" s="75"/>
      <c r="RNH39" s="75"/>
      <c r="RNI39" s="75"/>
      <c r="RNJ39" s="75"/>
      <c r="RNK39" s="75"/>
      <c r="RNL39" s="75"/>
      <c r="RNM39" s="75"/>
      <c r="RNN39" s="75"/>
      <c r="RNO39" s="75"/>
      <c r="RNP39" s="75"/>
      <c r="RNQ39" s="75"/>
      <c r="RNR39" s="75"/>
      <c r="RNS39" s="75"/>
      <c r="RNT39" s="75"/>
      <c r="RNU39" s="75"/>
      <c r="RNV39" s="75"/>
      <c r="RNW39" s="75"/>
      <c r="RNX39" s="75"/>
      <c r="RNY39" s="75"/>
      <c r="RNZ39" s="75"/>
      <c r="ROA39" s="75"/>
      <c r="ROB39" s="75"/>
      <c r="ROC39" s="75"/>
      <c r="ROD39" s="75"/>
      <c r="ROE39" s="75"/>
      <c r="ROF39" s="75"/>
      <c r="ROG39" s="75"/>
      <c r="ROH39" s="75"/>
      <c r="ROI39" s="75"/>
      <c r="ROJ39" s="75"/>
      <c r="ROK39" s="75"/>
      <c r="ROL39" s="75"/>
      <c r="ROM39" s="75"/>
      <c r="RON39" s="75"/>
      <c r="ROO39" s="75"/>
      <c r="ROP39" s="75"/>
      <c r="ROQ39" s="75"/>
      <c r="ROR39" s="75"/>
      <c r="ROS39" s="75"/>
      <c r="ROT39" s="75"/>
      <c r="ROU39" s="75"/>
      <c r="ROV39" s="75"/>
      <c r="ROW39" s="75"/>
      <c r="ROX39" s="75"/>
      <c r="ROY39" s="75"/>
      <c r="ROZ39" s="75"/>
      <c r="RPA39" s="75"/>
      <c r="RPB39" s="75"/>
      <c r="RPC39" s="75"/>
      <c r="RPD39" s="75"/>
      <c r="RPE39" s="75"/>
      <c r="RPF39" s="75"/>
      <c r="RPG39" s="75"/>
      <c r="RPH39" s="75"/>
      <c r="RPI39" s="75"/>
      <c r="RPJ39" s="75"/>
      <c r="RPK39" s="75"/>
      <c r="RPL39" s="75"/>
      <c r="RPM39" s="75"/>
      <c r="RPN39" s="75"/>
      <c r="RPO39" s="75"/>
      <c r="RPP39" s="75"/>
      <c r="RPQ39" s="75"/>
      <c r="RPR39" s="75"/>
      <c r="RPS39" s="75"/>
      <c r="RPT39" s="75"/>
      <c r="RPU39" s="75"/>
      <c r="RPV39" s="75"/>
      <c r="RPW39" s="75"/>
      <c r="RPX39" s="75"/>
      <c r="RPY39" s="75"/>
      <c r="RPZ39" s="75"/>
      <c r="RQA39" s="75"/>
      <c r="RQB39" s="75"/>
      <c r="RQC39" s="75"/>
      <c r="RQD39" s="75"/>
      <c r="RQE39" s="75"/>
      <c r="RQF39" s="75"/>
      <c r="RQG39" s="75"/>
      <c r="RQH39" s="75"/>
      <c r="RQI39" s="75"/>
      <c r="RQJ39" s="75"/>
      <c r="RQK39" s="75"/>
      <c r="RQL39" s="75"/>
      <c r="RQM39" s="75"/>
      <c r="RQN39" s="75"/>
      <c r="RQO39" s="75"/>
      <c r="RQP39" s="75"/>
      <c r="RQQ39" s="75"/>
      <c r="RQR39" s="75"/>
      <c r="RQS39" s="75"/>
      <c r="RQT39" s="75"/>
      <c r="RQU39" s="75"/>
      <c r="RQV39" s="75"/>
      <c r="RQW39" s="75"/>
      <c r="RQX39" s="75"/>
      <c r="RQY39" s="75"/>
      <c r="RQZ39" s="75"/>
      <c r="RRA39" s="75"/>
      <c r="RRB39" s="75"/>
      <c r="RRC39" s="75"/>
      <c r="RRD39" s="75"/>
      <c r="RRE39" s="75"/>
      <c r="RRF39" s="75"/>
      <c r="RRG39" s="75"/>
      <c r="RRH39" s="75"/>
      <c r="RRI39" s="75"/>
      <c r="RRJ39" s="75"/>
      <c r="RRK39" s="75"/>
      <c r="RRL39" s="75"/>
      <c r="RRM39" s="75"/>
      <c r="RRN39" s="75"/>
      <c r="RRO39" s="75"/>
      <c r="RRP39" s="75"/>
      <c r="RRQ39" s="75"/>
      <c r="RRR39" s="75"/>
      <c r="RRS39" s="75"/>
      <c r="RRT39" s="75"/>
      <c r="RRU39" s="75"/>
      <c r="RRV39" s="75"/>
      <c r="RRW39" s="75"/>
      <c r="RRX39" s="75"/>
      <c r="RRY39" s="75"/>
      <c r="RRZ39" s="75"/>
      <c r="RSA39" s="75"/>
      <c r="RSB39" s="75"/>
      <c r="RSC39" s="75"/>
      <c r="RSD39" s="75"/>
      <c r="RSE39" s="75"/>
      <c r="RSF39" s="75"/>
      <c r="RSG39" s="75"/>
      <c r="RSH39" s="75"/>
      <c r="RSI39" s="75"/>
      <c r="RSJ39" s="75"/>
      <c r="RSK39" s="75"/>
      <c r="RSL39" s="75"/>
      <c r="RSM39" s="75"/>
      <c r="RSN39" s="75"/>
      <c r="RSO39" s="75"/>
      <c r="RSP39" s="75"/>
      <c r="RSQ39" s="75"/>
      <c r="RSR39" s="75"/>
      <c r="RSS39" s="75"/>
      <c r="RST39" s="75"/>
      <c r="RSU39" s="75"/>
      <c r="RSV39" s="75"/>
      <c r="RSW39" s="75"/>
      <c r="RSX39" s="75"/>
      <c r="RSY39" s="75"/>
      <c r="RSZ39" s="75"/>
      <c r="RTA39" s="75"/>
      <c r="RTB39" s="75"/>
      <c r="RTC39" s="75"/>
      <c r="RTD39" s="75"/>
      <c r="RTE39" s="75"/>
      <c r="RTF39" s="75"/>
      <c r="RTG39" s="75"/>
      <c r="RTH39" s="75"/>
      <c r="RTI39" s="75"/>
      <c r="RTJ39" s="75"/>
      <c r="RTK39" s="75"/>
      <c r="RTL39" s="75"/>
      <c r="RTM39" s="75"/>
      <c r="RTN39" s="75"/>
      <c r="RTO39" s="75"/>
      <c r="RTP39" s="75"/>
      <c r="RTQ39" s="75"/>
      <c r="RTR39" s="75"/>
      <c r="RTS39" s="75"/>
      <c r="RTT39" s="75"/>
      <c r="RTU39" s="75"/>
      <c r="RTV39" s="75"/>
      <c r="RTW39" s="75"/>
      <c r="RTX39" s="75"/>
      <c r="RTY39" s="75"/>
      <c r="RTZ39" s="75"/>
      <c r="RUA39" s="75"/>
      <c r="RUB39" s="75"/>
      <c r="RUC39" s="75"/>
      <c r="RUD39" s="75"/>
      <c r="RUE39" s="75"/>
      <c r="RUF39" s="75"/>
      <c r="RUG39" s="75"/>
      <c r="RUH39" s="75"/>
      <c r="RUI39" s="75"/>
      <c r="RUJ39" s="75"/>
      <c r="RUK39" s="75"/>
      <c r="RUL39" s="75"/>
      <c r="RUM39" s="75"/>
      <c r="RUN39" s="75"/>
      <c r="RUO39" s="75"/>
      <c r="RUP39" s="75"/>
      <c r="RUQ39" s="75"/>
      <c r="RUR39" s="75"/>
      <c r="RUS39" s="75"/>
      <c r="RUT39" s="75"/>
      <c r="RUU39" s="75"/>
      <c r="RUV39" s="75"/>
      <c r="RUW39" s="75"/>
      <c r="RUX39" s="75"/>
      <c r="RUY39" s="75"/>
      <c r="RUZ39" s="75"/>
      <c r="RVA39" s="75"/>
      <c r="RVB39" s="75"/>
      <c r="RVC39" s="75"/>
      <c r="RVD39" s="75"/>
      <c r="RVE39" s="75"/>
      <c r="RVF39" s="75"/>
      <c r="RVG39" s="75"/>
      <c r="RVH39" s="75"/>
      <c r="RVI39" s="75"/>
      <c r="RVJ39" s="75"/>
      <c r="RVK39" s="75"/>
      <c r="RVL39" s="75"/>
      <c r="RVM39" s="75"/>
      <c r="RVN39" s="75"/>
      <c r="RVO39" s="75"/>
      <c r="RVP39" s="75"/>
      <c r="RVQ39" s="75"/>
      <c r="RVR39" s="75"/>
      <c r="RVS39" s="75"/>
      <c r="RVT39" s="75"/>
      <c r="RVU39" s="75"/>
      <c r="RVV39" s="75"/>
      <c r="RVW39" s="75"/>
      <c r="RVX39" s="75"/>
      <c r="RVY39" s="75"/>
      <c r="RVZ39" s="75"/>
      <c r="RWA39" s="75"/>
      <c r="RWB39" s="75"/>
      <c r="RWC39" s="75"/>
      <c r="RWD39" s="75"/>
      <c r="RWE39" s="75"/>
      <c r="RWF39" s="75"/>
      <c r="RWG39" s="75"/>
      <c r="RWH39" s="75"/>
      <c r="RWI39" s="75"/>
      <c r="RWJ39" s="75"/>
      <c r="RWK39" s="75"/>
      <c r="RWL39" s="75"/>
      <c r="RWM39" s="75"/>
      <c r="RWN39" s="75"/>
      <c r="RWO39" s="75"/>
      <c r="RWP39" s="75"/>
      <c r="RWQ39" s="75"/>
      <c r="RWR39" s="75"/>
      <c r="RWS39" s="75"/>
      <c r="RWT39" s="75"/>
      <c r="RWU39" s="75"/>
      <c r="RWV39" s="75"/>
      <c r="RWW39" s="75"/>
      <c r="RWX39" s="75"/>
      <c r="RWY39" s="75"/>
      <c r="RWZ39" s="75"/>
      <c r="RXA39" s="75"/>
      <c r="RXB39" s="75"/>
      <c r="RXC39" s="75"/>
      <c r="RXD39" s="75"/>
      <c r="RXE39" s="75"/>
      <c r="RXF39" s="75"/>
      <c r="RXG39" s="75"/>
      <c r="RXH39" s="75"/>
      <c r="RXI39" s="75"/>
      <c r="RXJ39" s="75"/>
      <c r="RXK39" s="75"/>
      <c r="RXL39" s="75"/>
      <c r="RXM39" s="75"/>
      <c r="RXN39" s="75"/>
      <c r="RXO39" s="75"/>
      <c r="RXP39" s="75"/>
      <c r="RXQ39" s="75"/>
      <c r="RXR39" s="75"/>
      <c r="RXS39" s="75"/>
      <c r="RXT39" s="75"/>
      <c r="RXU39" s="75"/>
      <c r="RXV39" s="75"/>
      <c r="RXW39" s="75"/>
      <c r="RXX39" s="75"/>
      <c r="RXY39" s="75"/>
      <c r="RXZ39" s="75"/>
      <c r="RYA39" s="75"/>
      <c r="RYB39" s="75"/>
      <c r="RYC39" s="75"/>
      <c r="RYD39" s="75"/>
      <c r="RYE39" s="75"/>
      <c r="RYF39" s="75"/>
      <c r="RYG39" s="75"/>
      <c r="RYH39" s="75"/>
      <c r="RYI39" s="75"/>
      <c r="RYJ39" s="75"/>
      <c r="RYK39" s="75"/>
      <c r="RYL39" s="75"/>
      <c r="RYM39" s="75"/>
      <c r="RYN39" s="75"/>
      <c r="RYO39" s="75"/>
      <c r="RYP39" s="75"/>
      <c r="RYQ39" s="75"/>
      <c r="RYR39" s="75"/>
      <c r="RYS39" s="75"/>
      <c r="RYT39" s="75"/>
      <c r="RYU39" s="75"/>
      <c r="RYV39" s="75"/>
      <c r="RYW39" s="75"/>
      <c r="RYX39" s="75"/>
      <c r="RYY39" s="75"/>
      <c r="RYZ39" s="75"/>
      <c r="RZA39" s="75"/>
      <c r="RZB39" s="75"/>
      <c r="RZC39" s="75"/>
      <c r="RZD39" s="75"/>
      <c r="RZE39" s="75"/>
      <c r="RZF39" s="75"/>
      <c r="RZG39" s="75"/>
      <c r="RZH39" s="75"/>
      <c r="RZI39" s="75"/>
      <c r="RZJ39" s="75"/>
      <c r="RZK39" s="75"/>
      <c r="RZL39" s="75"/>
      <c r="RZM39" s="75"/>
      <c r="RZN39" s="75"/>
      <c r="RZO39" s="75"/>
      <c r="RZP39" s="75"/>
      <c r="RZQ39" s="75"/>
      <c r="RZR39" s="75"/>
      <c r="RZS39" s="75"/>
      <c r="RZT39" s="75"/>
      <c r="RZU39" s="75"/>
      <c r="RZV39" s="75"/>
      <c r="RZW39" s="75"/>
      <c r="RZX39" s="75"/>
      <c r="RZY39" s="75"/>
      <c r="RZZ39" s="75"/>
      <c r="SAA39" s="75"/>
      <c r="SAB39" s="75"/>
      <c r="SAC39" s="75"/>
      <c r="SAD39" s="75"/>
      <c r="SAE39" s="75"/>
      <c r="SAF39" s="75"/>
      <c r="SAG39" s="75"/>
      <c r="SAH39" s="75"/>
      <c r="SAI39" s="75"/>
      <c r="SAJ39" s="75"/>
      <c r="SAK39" s="75"/>
      <c r="SAL39" s="75"/>
      <c r="SAM39" s="75"/>
      <c r="SAN39" s="75"/>
      <c r="SAO39" s="75"/>
      <c r="SAP39" s="75"/>
      <c r="SAQ39" s="75"/>
      <c r="SAR39" s="75"/>
      <c r="SAS39" s="75"/>
      <c r="SAT39" s="75"/>
      <c r="SAU39" s="75"/>
      <c r="SAV39" s="75"/>
      <c r="SAW39" s="75"/>
      <c r="SAX39" s="75"/>
      <c r="SAY39" s="75"/>
      <c r="SAZ39" s="75"/>
      <c r="SBA39" s="75"/>
      <c r="SBB39" s="75"/>
      <c r="SBC39" s="75"/>
      <c r="SBD39" s="75"/>
      <c r="SBE39" s="75"/>
      <c r="SBF39" s="75"/>
      <c r="SBG39" s="75"/>
      <c r="SBH39" s="75"/>
      <c r="SBI39" s="75"/>
      <c r="SBJ39" s="75"/>
      <c r="SBK39" s="75"/>
      <c r="SBL39" s="75"/>
      <c r="SBM39" s="75"/>
      <c r="SBN39" s="75"/>
      <c r="SBO39" s="75"/>
      <c r="SBP39" s="75"/>
      <c r="SBQ39" s="75"/>
      <c r="SBR39" s="75"/>
      <c r="SBS39" s="75"/>
      <c r="SBT39" s="75"/>
      <c r="SBU39" s="75"/>
      <c r="SBV39" s="75"/>
      <c r="SBW39" s="75"/>
      <c r="SBX39" s="75"/>
      <c r="SBY39" s="75"/>
      <c r="SBZ39" s="75"/>
      <c r="SCA39" s="75"/>
      <c r="SCB39" s="75"/>
      <c r="SCC39" s="75"/>
      <c r="SCD39" s="75"/>
      <c r="SCE39" s="75"/>
      <c r="SCF39" s="75"/>
      <c r="SCG39" s="75"/>
      <c r="SCH39" s="75"/>
      <c r="SCI39" s="75"/>
      <c r="SCJ39" s="75"/>
      <c r="SCK39" s="75"/>
      <c r="SCL39" s="75"/>
      <c r="SCM39" s="75"/>
      <c r="SCN39" s="75"/>
      <c r="SCO39" s="75"/>
      <c r="SCP39" s="75"/>
      <c r="SCQ39" s="75"/>
      <c r="SCR39" s="75"/>
      <c r="SCS39" s="75"/>
      <c r="SCT39" s="75"/>
      <c r="SCU39" s="75"/>
      <c r="SCV39" s="75"/>
      <c r="SCW39" s="75"/>
      <c r="SCX39" s="75"/>
      <c r="SCY39" s="75"/>
      <c r="SCZ39" s="75"/>
      <c r="SDA39" s="75"/>
      <c r="SDB39" s="75"/>
      <c r="SDC39" s="75"/>
      <c r="SDD39" s="75"/>
      <c r="SDE39" s="75"/>
      <c r="SDF39" s="75"/>
      <c r="SDG39" s="75"/>
      <c r="SDH39" s="75"/>
      <c r="SDI39" s="75"/>
      <c r="SDJ39" s="75"/>
      <c r="SDK39" s="75"/>
      <c r="SDL39" s="75"/>
      <c r="SDM39" s="75"/>
      <c r="SDN39" s="75"/>
      <c r="SDO39" s="75"/>
      <c r="SDP39" s="75"/>
      <c r="SDQ39" s="75"/>
      <c r="SDR39" s="75"/>
      <c r="SDS39" s="75"/>
      <c r="SDT39" s="75"/>
      <c r="SDU39" s="75"/>
      <c r="SDV39" s="75"/>
      <c r="SDW39" s="75"/>
      <c r="SDX39" s="75"/>
      <c r="SDY39" s="75"/>
      <c r="SDZ39" s="75"/>
      <c r="SEA39" s="75"/>
      <c r="SEB39" s="75"/>
      <c r="SEC39" s="75"/>
      <c r="SED39" s="75"/>
      <c r="SEE39" s="75"/>
      <c r="SEF39" s="75"/>
      <c r="SEG39" s="75"/>
      <c r="SEH39" s="75"/>
      <c r="SEI39" s="75"/>
      <c r="SEJ39" s="75"/>
      <c r="SEK39" s="75"/>
      <c r="SEL39" s="75"/>
      <c r="SEM39" s="75"/>
      <c r="SEN39" s="75"/>
      <c r="SEO39" s="75"/>
      <c r="SEP39" s="75"/>
      <c r="SEQ39" s="75"/>
      <c r="SER39" s="75"/>
      <c r="SES39" s="75"/>
      <c r="SET39" s="75"/>
      <c r="SEU39" s="75"/>
      <c r="SEV39" s="75"/>
      <c r="SEW39" s="75"/>
      <c r="SEX39" s="75"/>
      <c r="SEY39" s="75"/>
      <c r="SEZ39" s="75"/>
      <c r="SFA39" s="75"/>
      <c r="SFB39" s="75"/>
      <c r="SFC39" s="75"/>
      <c r="SFD39" s="75"/>
      <c r="SFE39" s="75"/>
      <c r="SFF39" s="75"/>
      <c r="SFG39" s="75"/>
      <c r="SFH39" s="75"/>
      <c r="SFI39" s="75"/>
      <c r="SFJ39" s="75"/>
      <c r="SFK39" s="75"/>
      <c r="SFL39" s="75"/>
      <c r="SFM39" s="75"/>
      <c r="SFN39" s="75"/>
      <c r="SFO39" s="75"/>
      <c r="SFP39" s="75"/>
      <c r="SFQ39" s="75"/>
      <c r="SFR39" s="75"/>
      <c r="SFS39" s="75"/>
      <c r="SFT39" s="75"/>
      <c r="SFU39" s="75"/>
      <c r="SFV39" s="75"/>
      <c r="SFW39" s="75"/>
      <c r="SFX39" s="75"/>
      <c r="SFY39" s="75"/>
      <c r="SFZ39" s="75"/>
      <c r="SGA39" s="75"/>
      <c r="SGB39" s="75"/>
      <c r="SGC39" s="75"/>
      <c r="SGD39" s="75"/>
      <c r="SGE39" s="75"/>
      <c r="SGF39" s="75"/>
      <c r="SGG39" s="75"/>
      <c r="SGH39" s="75"/>
      <c r="SGI39" s="75"/>
      <c r="SGJ39" s="75"/>
      <c r="SGK39" s="75"/>
      <c r="SGL39" s="75"/>
      <c r="SGM39" s="75"/>
      <c r="SGN39" s="75"/>
      <c r="SGO39" s="75"/>
      <c r="SGP39" s="75"/>
      <c r="SGQ39" s="75"/>
      <c r="SGR39" s="75"/>
      <c r="SGS39" s="75"/>
      <c r="SGT39" s="75"/>
      <c r="SGU39" s="75"/>
      <c r="SGV39" s="75"/>
      <c r="SGW39" s="75"/>
      <c r="SGX39" s="75"/>
      <c r="SGY39" s="75"/>
      <c r="SGZ39" s="75"/>
      <c r="SHA39" s="75"/>
      <c r="SHB39" s="75"/>
      <c r="SHC39" s="75"/>
      <c r="SHD39" s="75"/>
      <c r="SHE39" s="75"/>
      <c r="SHF39" s="75"/>
      <c r="SHG39" s="75"/>
      <c r="SHH39" s="75"/>
      <c r="SHI39" s="75"/>
      <c r="SHJ39" s="75"/>
      <c r="SHK39" s="75"/>
      <c r="SHL39" s="75"/>
      <c r="SHM39" s="75"/>
      <c r="SHN39" s="75"/>
      <c r="SHO39" s="75"/>
      <c r="SHP39" s="75"/>
      <c r="SHQ39" s="75"/>
      <c r="SHR39" s="75"/>
      <c r="SHS39" s="75"/>
      <c r="SHT39" s="75"/>
      <c r="SHU39" s="75"/>
      <c r="SHV39" s="75"/>
      <c r="SHW39" s="75"/>
      <c r="SHX39" s="75"/>
      <c r="SHY39" s="75"/>
      <c r="SHZ39" s="75"/>
      <c r="SIA39" s="75"/>
      <c r="SIB39" s="75"/>
      <c r="SIC39" s="75"/>
      <c r="SID39" s="75"/>
      <c r="SIE39" s="75"/>
      <c r="SIF39" s="75"/>
      <c r="SIG39" s="75"/>
      <c r="SIH39" s="75"/>
      <c r="SII39" s="75"/>
      <c r="SIJ39" s="75"/>
      <c r="SIK39" s="75"/>
      <c r="SIL39" s="75"/>
      <c r="SIM39" s="75"/>
      <c r="SIN39" s="75"/>
      <c r="SIO39" s="75"/>
      <c r="SIP39" s="75"/>
      <c r="SIQ39" s="75"/>
      <c r="SIR39" s="75"/>
      <c r="SIS39" s="75"/>
      <c r="SIT39" s="75"/>
      <c r="SIU39" s="75"/>
      <c r="SIV39" s="75"/>
      <c r="SIW39" s="75"/>
      <c r="SIX39" s="75"/>
      <c r="SIY39" s="75"/>
      <c r="SIZ39" s="75"/>
      <c r="SJA39" s="75"/>
      <c r="SJB39" s="75"/>
      <c r="SJC39" s="75"/>
      <c r="SJD39" s="75"/>
      <c r="SJE39" s="75"/>
      <c r="SJF39" s="75"/>
      <c r="SJG39" s="75"/>
      <c r="SJH39" s="75"/>
      <c r="SJI39" s="75"/>
      <c r="SJJ39" s="75"/>
      <c r="SJK39" s="75"/>
      <c r="SJL39" s="75"/>
      <c r="SJM39" s="75"/>
      <c r="SJN39" s="75"/>
      <c r="SJO39" s="75"/>
      <c r="SJP39" s="75"/>
      <c r="SJQ39" s="75"/>
      <c r="SJR39" s="75"/>
      <c r="SJS39" s="75"/>
      <c r="SJT39" s="75"/>
      <c r="SJU39" s="75"/>
      <c r="SJV39" s="75"/>
      <c r="SJW39" s="75"/>
      <c r="SJX39" s="75"/>
      <c r="SJY39" s="75"/>
      <c r="SJZ39" s="75"/>
      <c r="SKA39" s="75"/>
      <c r="SKB39" s="75"/>
      <c r="SKC39" s="75"/>
      <c r="SKD39" s="75"/>
      <c r="SKE39" s="75"/>
      <c r="SKF39" s="75"/>
      <c r="SKG39" s="75"/>
      <c r="SKH39" s="75"/>
      <c r="SKI39" s="75"/>
      <c r="SKJ39" s="75"/>
      <c r="SKK39" s="75"/>
      <c r="SKL39" s="75"/>
      <c r="SKM39" s="75"/>
      <c r="SKN39" s="75"/>
      <c r="SKO39" s="75"/>
      <c r="SKP39" s="75"/>
      <c r="SKQ39" s="75"/>
      <c r="SKR39" s="75"/>
      <c r="SKS39" s="75"/>
      <c r="SKT39" s="75"/>
      <c r="SKU39" s="75"/>
      <c r="SKV39" s="75"/>
      <c r="SKW39" s="75"/>
      <c r="SKX39" s="75"/>
      <c r="SKY39" s="75"/>
      <c r="SKZ39" s="75"/>
      <c r="SLA39" s="75"/>
      <c r="SLB39" s="75"/>
      <c r="SLC39" s="75"/>
      <c r="SLD39" s="75"/>
      <c r="SLE39" s="75"/>
      <c r="SLF39" s="75"/>
      <c r="SLG39" s="75"/>
      <c r="SLH39" s="75"/>
      <c r="SLI39" s="75"/>
      <c r="SLJ39" s="75"/>
      <c r="SLK39" s="75"/>
      <c r="SLL39" s="75"/>
      <c r="SLM39" s="75"/>
      <c r="SLN39" s="75"/>
      <c r="SLO39" s="75"/>
      <c r="SLP39" s="75"/>
      <c r="SLQ39" s="75"/>
      <c r="SLR39" s="75"/>
      <c r="SLS39" s="75"/>
      <c r="SLT39" s="75"/>
      <c r="SLU39" s="75"/>
      <c r="SLV39" s="75"/>
      <c r="SLW39" s="75"/>
      <c r="SLX39" s="75"/>
      <c r="SLY39" s="75"/>
      <c r="SLZ39" s="75"/>
      <c r="SMA39" s="75"/>
      <c r="SMB39" s="75"/>
      <c r="SMC39" s="75"/>
      <c r="SMD39" s="75"/>
      <c r="SME39" s="75"/>
      <c r="SMF39" s="75"/>
      <c r="SMG39" s="75"/>
      <c r="SMH39" s="75"/>
      <c r="SMI39" s="75"/>
      <c r="SMJ39" s="75"/>
      <c r="SMK39" s="75"/>
      <c r="SML39" s="75"/>
      <c r="SMM39" s="75"/>
      <c r="SMN39" s="75"/>
      <c r="SMO39" s="75"/>
      <c r="SMP39" s="75"/>
      <c r="SMQ39" s="75"/>
      <c r="SMR39" s="75"/>
      <c r="SMS39" s="75"/>
      <c r="SMT39" s="75"/>
      <c r="SMU39" s="75"/>
      <c r="SMV39" s="75"/>
      <c r="SMW39" s="75"/>
      <c r="SMX39" s="75"/>
      <c r="SMY39" s="75"/>
      <c r="SMZ39" s="75"/>
      <c r="SNA39" s="75"/>
      <c r="SNB39" s="75"/>
      <c r="SNC39" s="75"/>
      <c r="SND39" s="75"/>
      <c r="SNE39" s="75"/>
      <c r="SNF39" s="75"/>
      <c r="SNG39" s="75"/>
      <c r="SNH39" s="75"/>
      <c r="SNI39" s="75"/>
      <c r="SNJ39" s="75"/>
      <c r="SNK39" s="75"/>
      <c r="SNL39" s="75"/>
      <c r="SNM39" s="75"/>
      <c r="SNN39" s="75"/>
      <c r="SNO39" s="75"/>
      <c r="SNP39" s="75"/>
      <c r="SNQ39" s="75"/>
      <c r="SNR39" s="75"/>
      <c r="SNS39" s="75"/>
      <c r="SNT39" s="75"/>
      <c r="SNU39" s="75"/>
      <c r="SNV39" s="75"/>
      <c r="SNW39" s="75"/>
      <c r="SNX39" s="75"/>
      <c r="SNY39" s="75"/>
      <c r="SNZ39" s="75"/>
      <c r="SOA39" s="75"/>
      <c r="SOB39" s="75"/>
      <c r="SOC39" s="75"/>
      <c r="SOD39" s="75"/>
      <c r="SOE39" s="75"/>
      <c r="SOF39" s="75"/>
      <c r="SOG39" s="75"/>
      <c r="SOH39" s="75"/>
      <c r="SOI39" s="75"/>
      <c r="SOJ39" s="75"/>
      <c r="SOK39" s="75"/>
      <c r="SOL39" s="75"/>
      <c r="SOM39" s="75"/>
      <c r="SON39" s="75"/>
      <c r="SOO39" s="75"/>
      <c r="SOP39" s="75"/>
      <c r="SOQ39" s="75"/>
      <c r="SOR39" s="75"/>
      <c r="SOS39" s="75"/>
      <c r="SOT39" s="75"/>
      <c r="SOU39" s="75"/>
      <c r="SOV39" s="75"/>
      <c r="SOW39" s="75"/>
      <c r="SOX39" s="75"/>
      <c r="SOY39" s="75"/>
      <c r="SOZ39" s="75"/>
      <c r="SPA39" s="75"/>
      <c r="SPB39" s="75"/>
      <c r="SPC39" s="75"/>
      <c r="SPD39" s="75"/>
      <c r="SPE39" s="75"/>
      <c r="SPF39" s="75"/>
      <c r="SPG39" s="75"/>
      <c r="SPH39" s="75"/>
      <c r="SPI39" s="75"/>
      <c r="SPJ39" s="75"/>
      <c r="SPK39" s="75"/>
      <c r="SPL39" s="75"/>
      <c r="SPM39" s="75"/>
      <c r="SPN39" s="75"/>
      <c r="SPO39" s="75"/>
      <c r="SPP39" s="75"/>
      <c r="SPQ39" s="75"/>
      <c r="SPR39" s="75"/>
      <c r="SPS39" s="75"/>
      <c r="SPT39" s="75"/>
      <c r="SPU39" s="75"/>
      <c r="SPV39" s="75"/>
      <c r="SPW39" s="75"/>
      <c r="SPX39" s="75"/>
      <c r="SPY39" s="75"/>
      <c r="SPZ39" s="75"/>
      <c r="SQA39" s="75"/>
      <c r="SQB39" s="75"/>
      <c r="SQC39" s="75"/>
      <c r="SQD39" s="75"/>
      <c r="SQE39" s="75"/>
      <c r="SQF39" s="75"/>
      <c r="SQG39" s="75"/>
      <c r="SQH39" s="75"/>
      <c r="SQI39" s="75"/>
      <c r="SQJ39" s="75"/>
      <c r="SQK39" s="75"/>
      <c r="SQL39" s="75"/>
      <c r="SQM39" s="75"/>
      <c r="SQN39" s="75"/>
      <c r="SQO39" s="75"/>
      <c r="SQP39" s="75"/>
      <c r="SQQ39" s="75"/>
      <c r="SQR39" s="75"/>
      <c r="SQS39" s="75"/>
      <c r="SQT39" s="75"/>
      <c r="SQU39" s="75"/>
      <c r="SQV39" s="75"/>
      <c r="SQW39" s="75"/>
      <c r="SQX39" s="75"/>
      <c r="SQY39" s="75"/>
      <c r="SQZ39" s="75"/>
      <c r="SRA39" s="75"/>
      <c r="SRB39" s="75"/>
      <c r="SRC39" s="75"/>
      <c r="SRD39" s="75"/>
      <c r="SRE39" s="75"/>
      <c r="SRF39" s="75"/>
      <c r="SRG39" s="75"/>
      <c r="SRH39" s="75"/>
      <c r="SRI39" s="75"/>
      <c r="SRJ39" s="75"/>
      <c r="SRK39" s="75"/>
      <c r="SRL39" s="75"/>
      <c r="SRM39" s="75"/>
      <c r="SRN39" s="75"/>
      <c r="SRO39" s="75"/>
      <c r="SRP39" s="75"/>
      <c r="SRQ39" s="75"/>
      <c r="SRR39" s="75"/>
      <c r="SRS39" s="75"/>
      <c r="SRT39" s="75"/>
      <c r="SRU39" s="75"/>
      <c r="SRV39" s="75"/>
      <c r="SRW39" s="75"/>
      <c r="SRX39" s="75"/>
      <c r="SRY39" s="75"/>
      <c r="SRZ39" s="75"/>
      <c r="SSA39" s="75"/>
      <c r="SSB39" s="75"/>
      <c r="SSC39" s="75"/>
      <c r="SSD39" s="75"/>
      <c r="SSE39" s="75"/>
      <c r="SSF39" s="75"/>
      <c r="SSG39" s="75"/>
      <c r="SSH39" s="75"/>
      <c r="SSI39" s="75"/>
      <c r="SSJ39" s="75"/>
      <c r="SSK39" s="75"/>
      <c r="SSL39" s="75"/>
      <c r="SSM39" s="75"/>
      <c r="SSN39" s="75"/>
      <c r="SSO39" s="75"/>
      <c r="SSP39" s="75"/>
      <c r="SSQ39" s="75"/>
      <c r="SSR39" s="75"/>
      <c r="SSS39" s="75"/>
      <c r="SST39" s="75"/>
      <c r="SSU39" s="75"/>
      <c r="SSV39" s="75"/>
      <c r="SSW39" s="75"/>
      <c r="SSX39" s="75"/>
      <c r="SSY39" s="75"/>
      <c r="SSZ39" s="75"/>
      <c r="STA39" s="75"/>
      <c r="STB39" s="75"/>
      <c r="STC39" s="75"/>
      <c r="STD39" s="75"/>
      <c r="STE39" s="75"/>
      <c r="STF39" s="75"/>
      <c r="STG39" s="75"/>
      <c r="STH39" s="75"/>
      <c r="STI39" s="75"/>
      <c r="STJ39" s="75"/>
      <c r="STK39" s="75"/>
      <c r="STL39" s="75"/>
      <c r="STM39" s="75"/>
      <c r="STN39" s="75"/>
      <c r="STO39" s="75"/>
      <c r="STP39" s="75"/>
      <c r="STQ39" s="75"/>
      <c r="STR39" s="75"/>
      <c r="STS39" s="75"/>
      <c r="STT39" s="75"/>
      <c r="STU39" s="75"/>
      <c r="STV39" s="75"/>
      <c r="STW39" s="75"/>
      <c r="STX39" s="75"/>
      <c r="STY39" s="75"/>
      <c r="STZ39" s="75"/>
      <c r="SUA39" s="75"/>
      <c r="SUB39" s="75"/>
      <c r="SUC39" s="75"/>
      <c r="SUD39" s="75"/>
      <c r="SUE39" s="75"/>
      <c r="SUF39" s="75"/>
      <c r="SUG39" s="75"/>
      <c r="SUH39" s="75"/>
      <c r="SUI39" s="75"/>
      <c r="SUJ39" s="75"/>
      <c r="SUK39" s="75"/>
      <c r="SUL39" s="75"/>
      <c r="SUM39" s="75"/>
      <c r="SUN39" s="75"/>
      <c r="SUO39" s="75"/>
      <c r="SUP39" s="75"/>
      <c r="SUQ39" s="75"/>
      <c r="SUR39" s="75"/>
      <c r="SUS39" s="75"/>
      <c r="SUT39" s="75"/>
      <c r="SUU39" s="75"/>
      <c r="SUV39" s="75"/>
      <c r="SUW39" s="75"/>
      <c r="SUX39" s="75"/>
      <c r="SUY39" s="75"/>
      <c r="SUZ39" s="75"/>
      <c r="SVA39" s="75"/>
      <c r="SVB39" s="75"/>
      <c r="SVC39" s="75"/>
      <c r="SVD39" s="75"/>
      <c r="SVE39" s="75"/>
      <c r="SVF39" s="75"/>
      <c r="SVG39" s="75"/>
      <c r="SVH39" s="75"/>
      <c r="SVI39" s="75"/>
      <c r="SVJ39" s="75"/>
      <c r="SVK39" s="75"/>
      <c r="SVL39" s="75"/>
      <c r="SVM39" s="75"/>
      <c r="SVN39" s="75"/>
      <c r="SVO39" s="75"/>
      <c r="SVP39" s="75"/>
      <c r="SVQ39" s="75"/>
      <c r="SVR39" s="75"/>
      <c r="SVS39" s="75"/>
      <c r="SVT39" s="75"/>
      <c r="SVU39" s="75"/>
      <c r="SVV39" s="75"/>
      <c r="SVW39" s="75"/>
      <c r="SVX39" s="75"/>
      <c r="SVY39" s="75"/>
      <c r="SVZ39" s="75"/>
      <c r="SWA39" s="75"/>
      <c r="SWB39" s="75"/>
      <c r="SWC39" s="75"/>
      <c r="SWD39" s="75"/>
      <c r="SWE39" s="75"/>
      <c r="SWF39" s="75"/>
      <c r="SWG39" s="75"/>
      <c r="SWH39" s="75"/>
      <c r="SWI39" s="75"/>
      <c r="SWJ39" s="75"/>
      <c r="SWK39" s="75"/>
      <c r="SWL39" s="75"/>
      <c r="SWM39" s="75"/>
      <c r="SWN39" s="75"/>
      <c r="SWO39" s="75"/>
      <c r="SWP39" s="75"/>
      <c r="SWQ39" s="75"/>
      <c r="SWR39" s="75"/>
      <c r="SWS39" s="75"/>
      <c r="SWT39" s="75"/>
      <c r="SWU39" s="75"/>
      <c r="SWV39" s="75"/>
      <c r="SWW39" s="75"/>
      <c r="SWX39" s="75"/>
      <c r="SWY39" s="75"/>
      <c r="SWZ39" s="75"/>
      <c r="SXA39" s="75"/>
      <c r="SXB39" s="75"/>
      <c r="SXC39" s="75"/>
      <c r="SXD39" s="75"/>
      <c r="SXE39" s="75"/>
      <c r="SXF39" s="75"/>
      <c r="SXG39" s="75"/>
      <c r="SXH39" s="75"/>
      <c r="SXI39" s="75"/>
      <c r="SXJ39" s="75"/>
      <c r="SXK39" s="75"/>
      <c r="SXL39" s="75"/>
      <c r="SXM39" s="75"/>
      <c r="SXN39" s="75"/>
      <c r="SXO39" s="75"/>
      <c r="SXP39" s="75"/>
      <c r="SXQ39" s="75"/>
      <c r="SXR39" s="75"/>
      <c r="SXS39" s="75"/>
      <c r="SXT39" s="75"/>
      <c r="SXU39" s="75"/>
      <c r="SXV39" s="75"/>
      <c r="SXW39" s="75"/>
      <c r="SXX39" s="75"/>
      <c r="SXY39" s="75"/>
      <c r="SXZ39" s="75"/>
      <c r="SYA39" s="75"/>
      <c r="SYB39" s="75"/>
      <c r="SYC39" s="75"/>
      <c r="SYD39" s="75"/>
      <c r="SYE39" s="75"/>
      <c r="SYF39" s="75"/>
      <c r="SYG39" s="75"/>
      <c r="SYH39" s="75"/>
      <c r="SYI39" s="75"/>
      <c r="SYJ39" s="75"/>
      <c r="SYK39" s="75"/>
      <c r="SYL39" s="75"/>
      <c r="SYM39" s="75"/>
      <c r="SYN39" s="75"/>
      <c r="SYO39" s="75"/>
      <c r="SYP39" s="75"/>
      <c r="SYQ39" s="75"/>
      <c r="SYR39" s="75"/>
      <c r="SYS39" s="75"/>
      <c r="SYT39" s="75"/>
      <c r="SYU39" s="75"/>
      <c r="SYV39" s="75"/>
      <c r="SYW39" s="75"/>
      <c r="SYX39" s="75"/>
      <c r="SYY39" s="75"/>
      <c r="SYZ39" s="75"/>
      <c r="SZA39" s="75"/>
      <c r="SZB39" s="75"/>
      <c r="SZC39" s="75"/>
      <c r="SZD39" s="75"/>
      <c r="SZE39" s="75"/>
      <c r="SZF39" s="75"/>
      <c r="SZG39" s="75"/>
      <c r="SZH39" s="75"/>
      <c r="SZI39" s="75"/>
      <c r="SZJ39" s="75"/>
      <c r="SZK39" s="75"/>
      <c r="SZL39" s="75"/>
      <c r="SZM39" s="75"/>
      <c r="SZN39" s="75"/>
      <c r="SZO39" s="75"/>
      <c r="SZP39" s="75"/>
      <c r="SZQ39" s="75"/>
      <c r="SZR39" s="75"/>
      <c r="SZS39" s="75"/>
      <c r="SZT39" s="75"/>
      <c r="SZU39" s="75"/>
      <c r="SZV39" s="75"/>
      <c r="SZW39" s="75"/>
      <c r="SZX39" s="75"/>
      <c r="SZY39" s="75"/>
      <c r="SZZ39" s="75"/>
      <c r="TAA39" s="75"/>
      <c r="TAB39" s="75"/>
      <c r="TAC39" s="75"/>
      <c r="TAD39" s="75"/>
      <c r="TAE39" s="75"/>
      <c r="TAF39" s="75"/>
      <c r="TAG39" s="75"/>
      <c r="TAH39" s="75"/>
      <c r="TAI39" s="75"/>
      <c r="TAJ39" s="75"/>
      <c r="TAK39" s="75"/>
      <c r="TAL39" s="75"/>
      <c r="TAM39" s="75"/>
      <c r="TAN39" s="75"/>
      <c r="TAO39" s="75"/>
      <c r="TAP39" s="75"/>
      <c r="TAQ39" s="75"/>
      <c r="TAR39" s="75"/>
      <c r="TAS39" s="75"/>
      <c r="TAT39" s="75"/>
      <c r="TAU39" s="75"/>
      <c r="TAV39" s="75"/>
      <c r="TAW39" s="75"/>
      <c r="TAX39" s="75"/>
      <c r="TAY39" s="75"/>
      <c r="TAZ39" s="75"/>
      <c r="TBA39" s="75"/>
      <c r="TBB39" s="75"/>
      <c r="TBC39" s="75"/>
      <c r="TBD39" s="75"/>
      <c r="TBE39" s="75"/>
      <c r="TBF39" s="75"/>
      <c r="TBG39" s="75"/>
      <c r="TBH39" s="75"/>
      <c r="TBI39" s="75"/>
      <c r="TBJ39" s="75"/>
      <c r="TBK39" s="75"/>
      <c r="TBL39" s="75"/>
      <c r="TBM39" s="75"/>
      <c r="TBN39" s="75"/>
      <c r="TBO39" s="75"/>
      <c r="TBP39" s="75"/>
      <c r="TBQ39" s="75"/>
      <c r="TBR39" s="75"/>
      <c r="TBS39" s="75"/>
      <c r="TBT39" s="75"/>
      <c r="TBU39" s="75"/>
      <c r="TBV39" s="75"/>
      <c r="TBW39" s="75"/>
      <c r="TBX39" s="75"/>
      <c r="TBY39" s="75"/>
      <c r="TBZ39" s="75"/>
      <c r="TCA39" s="75"/>
      <c r="TCB39" s="75"/>
      <c r="TCC39" s="75"/>
      <c r="TCD39" s="75"/>
      <c r="TCE39" s="75"/>
      <c r="TCF39" s="75"/>
      <c r="TCG39" s="75"/>
      <c r="TCH39" s="75"/>
      <c r="TCI39" s="75"/>
      <c r="TCJ39" s="75"/>
      <c r="TCK39" s="75"/>
      <c r="TCL39" s="75"/>
      <c r="TCM39" s="75"/>
      <c r="TCN39" s="75"/>
      <c r="TCO39" s="75"/>
      <c r="TCP39" s="75"/>
      <c r="TCQ39" s="75"/>
      <c r="TCR39" s="75"/>
      <c r="TCS39" s="75"/>
      <c r="TCT39" s="75"/>
      <c r="TCU39" s="75"/>
      <c r="TCV39" s="75"/>
      <c r="TCW39" s="75"/>
      <c r="TCX39" s="75"/>
      <c r="TCY39" s="75"/>
      <c r="TCZ39" s="75"/>
      <c r="TDA39" s="75"/>
      <c r="TDB39" s="75"/>
      <c r="TDC39" s="75"/>
      <c r="TDD39" s="75"/>
      <c r="TDE39" s="75"/>
      <c r="TDF39" s="75"/>
      <c r="TDG39" s="75"/>
      <c r="TDH39" s="75"/>
      <c r="TDI39" s="75"/>
      <c r="TDJ39" s="75"/>
      <c r="TDK39" s="75"/>
      <c r="TDL39" s="75"/>
      <c r="TDM39" s="75"/>
      <c r="TDN39" s="75"/>
      <c r="TDO39" s="75"/>
      <c r="TDP39" s="75"/>
      <c r="TDQ39" s="75"/>
      <c r="TDR39" s="75"/>
      <c r="TDS39" s="75"/>
      <c r="TDT39" s="75"/>
      <c r="TDU39" s="75"/>
      <c r="TDV39" s="75"/>
      <c r="TDW39" s="75"/>
      <c r="TDX39" s="75"/>
      <c r="TDY39" s="75"/>
      <c r="TDZ39" s="75"/>
      <c r="TEA39" s="75"/>
      <c r="TEB39" s="75"/>
      <c r="TEC39" s="75"/>
      <c r="TED39" s="75"/>
      <c r="TEE39" s="75"/>
      <c r="TEF39" s="75"/>
      <c r="TEG39" s="75"/>
      <c r="TEH39" s="75"/>
      <c r="TEI39" s="75"/>
      <c r="TEJ39" s="75"/>
      <c r="TEK39" s="75"/>
      <c r="TEL39" s="75"/>
      <c r="TEM39" s="75"/>
      <c r="TEN39" s="75"/>
      <c r="TEO39" s="75"/>
      <c r="TEP39" s="75"/>
      <c r="TEQ39" s="75"/>
      <c r="TER39" s="75"/>
      <c r="TES39" s="75"/>
      <c r="TET39" s="75"/>
      <c r="TEU39" s="75"/>
      <c r="TEV39" s="75"/>
      <c r="TEW39" s="75"/>
      <c r="TEX39" s="75"/>
      <c r="TEY39" s="75"/>
      <c r="TEZ39" s="75"/>
      <c r="TFA39" s="75"/>
      <c r="TFB39" s="75"/>
      <c r="TFC39" s="75"/>
      <c r="TFD39" s="75"/>
      <c r="TFE39" s="75"/>
      <c r="TFF39" s="75"/>
      <c r="TFG39" s="75"/>
      <c r="TFH39" s="75"/>
      <c r="TFI39" s="75"/>
      <c r="TFJ39" s="75"/>
      <c r="TFK39" s="75"/>
      <c r="TFL39" s="75"/>
      <c r="TFM39" s="75"/>
      <c r="TFN39" s="75"/>
      <c r="TFO39" s="75"/>
      <c r="TFP39" s="75"/>
      <c r="TFQ39" s="75"/>
      <c r="TFR39" s="75"/>
      <c r="TFS39" s="75"/>
      <c r="TFT39" s="75"/>
      <c r="TFU39" s="75"/>
      <c r="TFV39" s="75"/>
      <c r="TFW39" s="75"/>
      <c r="TFX39" s="75"/>
      <c r="TFY39" s="75"/>
      <c r="TFZ39" s="75"/>
      <c r="TGA39" s="75"/>
      <c r="TGB39" s="75"/>
      <c r="TGC39" s="75"/>
      <c r="TGD39" s="75"/>
      <c r="TGE39" s="75"/>
      <c r="TGF39" s="75"/>
      <c r="TGG39" s="75"/>
      <c r="TGH39" s="75"/>
      <c r="TGI39" s="75"/>
      <c r="TGJ39" s="75"/>
      <c r="TGK39" s="75"/>
      <c r="TGL39" s="75"/>
      <c r="TGM39" s="75"/>
      <c r="TGN39" s="75"/>
      <c r="TGO39" s="75"/>
      <c r="TGP39" s="75"/>
      <c r="TGQ39" s="75"/>
      <c r="TGR39" s="75"/>
      <c r="TGS39" s="75"/>
      <c r="TGT39" s="75"/>
      <c r="TGU39" s="75"/>
      <c r="TGV39" s="75"/>
      <c r="TGW39" s="75"/>
      <c r="TGX39" s="75"/>
      <c r="TGY39" s="75"/>
      <c r="TGZ39" s="75"/>
      <c r="THA39" s="75"/>
      <c r="THB39" s="75"/>
      <c r="THC39" s="75"/>
      <c r="THD39" s="75"/>
      <c r="THE39" s="75"/>
      <c r="THF39" s="75"/>
      <c r="THG39" s="75"/>
      <c r="THH39" s="75"/>
      <c r="THI39" s="75"/>
      <c r="THJ39" s="75"/>
      <c r="THK39" s="75"/>
      <c r="THL39" s="75"/>
      <c r="THM39" s="75"/>
      <c r="THN39" s="75"/>
      <c r="THO39" s="75"/>
      <c r="THP39" s="75"/>
      <c r="THQ39" s="75"/>
      <c r="THR39" s="75"/>
      <c r="THS39" s="75"/>
      <c r="THT39" s="75"/>
      <c r="THU39" s="75"/>
      <c r="THV39" s="75"/>
      <c r="THW39" s="75"/>
      <c r="THX39" s="75"/>
      <c r="THY39" s="75"/>
      <c r="THZ39" s="75"/>
      <c r="TIA39" s="75"/>
      <c r="TIB39" s="75"/>
      <c r="TIC39" s="75"/>
      <c r="TID39" s="75"/>
      <c r="TIE39" s="75"/>
      <c r="TIF39" s="75"/>
      <c r="TIG39" s="75"/>
      <c r="TIH39" s="75"/>
      <c r="TII39" s="75"/>
      <c r="TIJ39" s="75"/>
      <c r="TIK39" s="75"/>
      <c r="TIL39" s="75"/>
      <c r="TIM39" s="75"/>
      <c r="TIN39" s="75"/>
      <c r="TIO39" s="75"/>
      <c r="TIP39" s="75"/>
      <c r="TIQ39" s="75"/>
      <c r="TIR39" s="75"/>
      <c r="TIS39" s="75"/>
      <c r="TIT39" s="75"/>
      <c r="TIU39" s="75"/>
      <c r="TIV39" s="75"/>
      <c r="TIW39" s="75"/>
      <c r="TIX39" s="75"/>
      <c r="TIY39" s="75"/>
      <c r="TIZ39" s="75"/>
      <c r="TJA39" s="75"/>
      <c r="TJB39" s="75"/>
      <c r="TJC39" s="75"/>
      <c r="TJD39" s="75"/>
      <c r="TJE39" s="75"/>
      <c r="TJF39" s="75"/>
      <c r="TJG39" s="75"/>
      <c r="TJH39" s="75"/>
      <c r="TJI39" s="75"/>
      <c r="TJJ39" s="75"/>
      <c r="TJK39" s="75"/>
      <c r="TJL39" s="75"/>
      <c r="TJM39" s="75"/>
      <c r="TJN39" s="75"/>
      <c r="TJO39" s="75"/>
      <c r="TJP39" s="75"/>
      <c r="TJQ39" s="75"/>
      <c r="TJR39" s="75"/>
      <c r="TJS39" s="75"/>
      <c r="TJT39" s="75"/>
      <c r="TJU39" s="75"/>
      <c r="TJV39" s="75"/>
      <c r="TJW39" s="75"/>
      <c r="TJX39" s="75"/>
      <c r="TJY39" s="75"/>
      <c r="TJZ39" s="75"/>
      <c r="TKA39" s="75"/>
      <c r="TKB39" s="75"/>
      <c r="TKC39" s="75"/>
      <c r="TKD39" s="75"/>
      <c r="TKE39" s="75"/>
      <c r="TKF39" s="75"/>
      <c r="TKG39" s="75"/>
      <c r="TKH39" s="75"/>
      <c r="TKI39" s="75"/>
      <c r="TKJ39" s="75"/>
      <c r="TKK39" s="75"/>
      <c r="TKL39" s="75"/>
      <c r="TKM39" s="75"/>
      <c r="TKN39" s="75"/>
      <c r="TKO39" s="75"/>
      <c r="TKP39" s="75"/>
      <c r="TKQ39" s="75"/>
      <c r="TKR39" s="75"/>
      <c r="TKS39" s="75"/>
      <c r="TKT39" s="75"/>
      <c r="TKU39" s="75"/>
      <c r="TKV39" s="75"/>
      <c r="TKW39" s="75"/>
      <c r="TKX39" s="75"/>
      <c r="TKY39" s="75"/>
      <c r="TKZ39" s="75"/>
      <c r="TLA39" s="75"/>
      <c r="TLB39" s="75"/>
      <c r="TLC39" s="75"/>
      <c r="TLD39" s="75"/>
      <c r="TLE39" s="75"/>
      <c r="TLF39" s="75"/>
      <c r="TLG39" s="75"/>
      <c r="TLH39" s="75"/>
      <c r="TLI39" s="75"/>
      <c r="TLJ39" s="75"/>
      <c r="TLK39" s="75"/>
      <c r="TLL39" s="75"/>
      <c r="TLM39" s="75"/>
      <c r="TLN39" s="75"/>
      <c r="TLO39" s="75"/>
      <c r="TLP39" s="75"/>
      <c r="TLQ39" s="75"/>
      <c r="TLR39" s="75"/>
      <c r="TLS39" s="75"/>
      <c r="TLT39" s="75"/>
      <c r="TLU39" s="75"/>
      <c r="TLV39" s="75"/>
      <c r="TLW39" s="75"/>
      <c r="TLX39" s="75"/>
      <c r="TLY39" s="75"/>
      <c r="TLZ39" s="75"/>
      <c r="TMA39" s="75"/>
      <c r="TMB39" s="75"/>
      <c r="TMC39" s="75"/>
      <c r="TMD39" s="75"/>
      <c r="TME39" s="75"/>
      <c r="TMF39" s="75"/>
      <c r="TMG39" s="75"/>
      <c r="TMH39" s="75"/>
      <c r="TMI39" s="75"/>
      <c r="TMJ39" s="75"/>
      <c r="TMK39" s="75"/>
      <c r="TML39" s="75"/>
      <c r="TMM39" s="75"/>
      <c r="TMN39" s="75"/>
      <c r="TMO39" s="75"/>
      <c r="TMP39" s="75"/>
      <c r="TMQ39" s="75"/>
      <c r="TMR39" s="75"/>
      <c r="TMS39" s="75"/>
      <c r="TMT39" s="75"/>
      <c r="TMU39" s="75"/>
      <c r="TMV39" s="75"/>
      <c r="TMW39" s="75"/>
      <c r="TMX39" s="75"/>
      <c r="TMY39" s="75"/>
      <c r="TMZ39" s="75"/>
      <c r="TNA39" s="75"/>
      <c r="TNB39" s="75"/>
      <c r="TNC39" s="75"/>
      <c r="TND39" s="75"/>
      <c r="TNE39" s="75"/>
      <c r="TNF39" s="75"/>
      <c r="TNG39" s="75"/>
      <c r="TNH39" s="75"/>
      <c r="TNI39" s="75"/>
      <c r="TNJ39" s="75"/>
      <c r="TNK39" s="75"/>
      <c r="TNL39" s="75"/>
      <c r="TNM39" s="75"/>
      <c r="TNN39" s="75"/>
      <c r="TNO39" s="75"/>
      <c r="TNP39" s="75"/>
      <c r="TNQ39" s="75"/>
      <c r="TNR39" s="75"/>
      <c r="TNS39" s="75"/>
      <c r="TNT39" s="75"/>
      <c r="TNU39" s="75"/>
      <c r="TNV39" s="75"/>
      <c r="TNW39" s="75"/>
      <c r="TNX39" s="75"/>
      <c r="TNY39" s="75"/>
      <c r="TNZ39" s="75"/>
      <c r="TOA39" s="75"/>
      <c r="TOB39" s="75"/>
      <c r="TOC39" s="75"/>
      <c r="TOD39" s="75"/>
      <c r="TOE39" s="75"/>
      <c r="TOF39" s="75"/>
      <c r="TOG39" s="75"/>
      <c r="TOH39" s="75"/>
      <c r="TOI39" s="75"/>
      <c r="TOJ39" s="75"/>
      <c r="TOK39" s="75"/>
      <c r="TOL39" s="75"/>
      <c r="TOM39" s="75"/>
      <c r="TON39" s="75"/>
      <c r="TOO39" s="75"/>
      <c r="TOP39" s="75"/>
      <c r="TOQ39" s="75"/>
      <c r="TOR39" s="75"/>
      <c r="TOS39" s="75"/>
      <c r="TOT39" s="75"/>
      <c r="TOU39" s="75"/>
      <c r="TOV39" s="75"/>
      <c r="TOW39" s="75"/>
      <c r="TOX39" s="75"/>
      <c r="TOY39" s="75"/>
      <c r="TOZ39" s="75"/>
      <c r="TPA39" s="75"/>
      <c r="TPB39" s="75"/>
      <c r="TPC39" s="75"/>
      <c r="TPD39" s="75"/>
      <c r="TPE39" s="75"/>
      <c r="TPF39" s="75"/>
      <c r="TPG39" s="75"/>
      <c r="TPH39" s="75"/>
      <c r="TPI39" s="75"/>
      <c r="TPJ39" s="75"/>
      <c r="TPK39" s="75"/>
      <c r="TPL39" s="75"/>
      <c r="TPM39" s="75"/>
      <c r="TPN39" s="75"/>
      <c r="TPO39" s="75"/>
      <c r="TPP39" s="75"/>
      <c r="TPQ39" s="75"/>
      <c r="TPR39" s="75"/>
      <c r="TPS39" s="75"/>
      <c r="TPT39" s="75"/>
      <c r="TPU39" s="75"/>
      <c r="TPV39" s="75"/>
      <c r="TPW39" s="75"/>
      <c r="TPX39" s="75"/>
      <c r="TPY39" s="75"/>
      <c r="TPZ39" s="75"/>
      <c r="TQA39" s="75"/>
      <c r="TQB39" s="75"/>
      <c r="TQC39" s="75"/>
      <c r="TQD39" s="75"/>
      <c r="TQE39" s="75"/>
      <c r="TQF39" s="75"/>
      <c r="TQG39" s="75"/>
      <c r="TQH39" s="75"/>
      <c r="TQI39" s="75"/>
      <c r="TQJ39" s="75"/>
      <c r="TQK39" s="75"/>
      <c r="TQL39" s="75"/>
      <c r="TQM39" s="75"/>
      <c r="TQN39" s="75"/>
      <c r="TQO39" s="75"/>
      <c r="TQP39" s="75"/>
      <c r="TQQ39" s="75"/>
      <c r="TQR39" s="75"/>
      <c r="TQS39" s="75"/>
      <c r="TQT39" s="75"/>
      <c r="TQU39" s="75"/>
      <c r="TQV39" s="75"/>
      <c r="TQW39" s="75"/>
      <c r="TQX39" s="75"/>
      <c r="TQY39" s="75"/>
      <c r="TQZ39" s="75"/>
      <c r="TRA39" s="75"/>
      <c r="TRB39" s="75"/>
      <c r="TRC39" s="75"/>
      <c r="TRD39" s="75"/>
      <c r="TRE39" s="75"/>
      <c r="TRF39" s="75"/>
      <c r="TRG39" s="75"/>
      <c r="TRH39" s="75"/>
      <c r="TRI39" s="75"/>
      <c r="TRJ39" s="75"/>
      <c r="TRK39" s="75"/>
      <c r="TRL39" s="75"/>
      <c r="TRM39" s="75"/>
      <c r="TRN39" s="75"/>
      <c r="TRO39" s="75"/>
      <c r="TRP39" s="75"/>
      <c r="TRQ39" s="75"/>
      <c r="TRR39" s="75"/>
      <c r="TRS39" s="75"/>
      <c r="TRT39" s="75"/>
      <c r="TRU39" s="75"/>
      <c r="TRV39" s="75"/>
      <c r="TRW39" s="75"/>
      <c r="TRX39" s="75"/>
      <c r="TRY39" s="75"/>
      <c r="TRZ39" s="75"/>
      <c r="TSA39" s="75"/>
      <c r="TSB39" s="75"/>
      <c r="TSC39" s="75"/>
      <c r="TSD39" s="75"/>
      <c r="TSE39" s="75"/>
      <c r="TSF39" s="75"/>
      <c r="TSG39" s="75"/>
      <c r="TSH39" s="75"/>
      <c r="TSI39" s="75"/>
      <c r="TSJ39" s="75"/>
      <c r="TSK39" s="75"/>
      <c r="TSL39" s="75"/>
      <c r="TSM39" s="75"/>
      <c r="TSN39" s="75"/>
      <c r="TSO39" s="75"/>
      <c r="TSP39" s="75"/>
      <c r="TSQ39" s="75"/>
      <c r="TSR39" s="75"/>
      <c r="TSS39" s="75"/>
      <c r="TST39" s="75"/>
      <c r="TSU39" s="75"/>
      <c r="TSV39" s="75"/>
      <c r="TSW39" s="75"/>
      <c r="TSX39" s="75"/>
      <c r="TSY39" s="75"/>
      <c r="TSZ39" s="75"/>
      <c r="TTA39" s="75"/>
      <c r="TTB39" s="75"/>
      <c r="TTC39" s="75"/>
      <c r="TTD39" s="75"/>
      <c r="TTE39" s="75"/>
      <c r="TTF39" s="75"/>
      <c r="TTG39" s="75"/>
      <c r="TTH39" s="75"/>
      <c r="TTI39" s="75"/>
      <c r="TTJ39" s="75"/>
      <c r="TTK39" s="75"/>
      <c r="TTL39" s="75"/>
      <c r="TTM39" s="75"/>
      <c r="TTN39" s="75"/>
      <c r="TTO39" s="75"/>
      <c r="TTP39" s="75"/>
      <c r="TTQ39" s="75"/>
      <c r="TTR39" s="75"/>
      <c r="TTS39" s="75"/>
      <c r="TTT39" s="75"/>
      <c r="TTU39" s="75"/>
      <c r="TTV39" s="75"/>
      <c r="TTW39" s="75"/>
      <c r="TTX39" s="75"/>
      <c r="TTY39" s="75"/>
      <c r="TTZ39" s="75"/>
      <c r="TUA39" s="75"/>
      <c r="TUB39" s="75"/>
      <c r="TUC39" s="75"/>
      <c r="TUD39" s="75"/>
      <c r="TUE39" s="75"/>
      <c r="TUF39" s="75"/>
      <c r="TUG39" s="75"/>
      <c r="TUH39" s="75"/>
      <c r="TUI39" s="75"/>
      <c r="TUJ39" s="75"/>
      <c r="TUK39" s="75"/>
      <c r="TUL39" s="75"/>
      <c r="TUM39" s="75"/>
      <c r="TUN39" s="75"/>
      <c r="TUO39" s="75"/>
      <c r="TUP39" s="75"/>
      <c r="TUQ39" s="75"/>
      <c r="TUR39" s="75"/>
      <c r="TUS39" s="75"/>
      <c r="TUT39" s="75"/>
      <c r="TUU39" s="75"/>
      <c r="TUV39" s="75"/>
      <c r="TUW39" s="75"/>
      <c r="TUX39" s="75"/>
      <c r="TUY39" s="75"/>
      <c r="TUZ39" s="75"/>
      <c r="TVA39" s="75"/>
      <c r="TVB39" s="75"/>
      <c r="TVC39" s="75"/>
      <c r="TVD39" s="75"/>
      <c r="TVE39" s="75"/>
      <c r="TVF39" s="75"/>
      <c r="TVG39" s="75"/>
      <c r="TVH39" s="75"/>
      <c r="TVI39" s="75"/>
      <c r="TVJ39" s="75"/>
      <c r="TVK39" s="75"/>
      <c r="TVL39" s="75"/>
      <c r="TVM39" s="75"/>
      <c r="TVN39" s="75"/>
      <c r="TVO39" s="75"/>
      <c r="TVP39" s="75"/>
      <c r="TVQ39" s="75"/>
      <c r="TVR39" s="75"/>
      <c r="TVS39" s="75"/>
      <c r="TVT39" s="75"/>
      <c r="TVU39" s="75"/>
      <c r="TVV39" s="75"/>
      <c r="TVW39" s="75"/>
      <c r="TVX39" s="75"/>
      <c r="TVY39" s="75"/>
      <c r="TVZ39" s="75"/>
      <c r="TWA39" s="75"/>
      <c r="TWB39" s="75"/>
      <c r="TWC39" s="75"/>
      <c r="TWD39" s="75"/>
      <c r="TWE39" s="75"/>
      <c r="TWF39" s="75"/>
      <c r="TWG39" s="75"/>
      <c r="TWH39" s="75"/>
      <c r="TWI39" s="75"/>
      <c r="TWJ39" s="75"/>
      <c r="TWK39" s="75"/>
      <c r="TWL39" s="75"/>
      <c r="TWM39" s="75"/>
      <c r="TWN39" s="75"/>
      <c r="TWO39" s="75"/>
      <c r="TWP39" s="75"/>
      <c r="TWQ39" s="75"/>
      <c r="TWR39" s="75"/>
      <c r="TWS39" s="75"/>
      <c r="TWT39" s="75"/>
      <c r="TWU39" s="75"/>
      <c r="TWV39" s="75"/>
      <c r="TWW39" s="75"/>
      <c r="TWX39" s="75"/>
      <c r="TWY39" s="75"/>
      <c r="TWZ39" s="75"/>
      <c r="TXA39" s="75"/>
      <c r="TXB39" s="75"/>
      <c r="TXC39" s="75"/>
      <c r="TXD39" s="75"/>
      <c r="TXE39" s="75"/>
      <c r="TXF39" s="75"/>
      <c r="TXG39" s="75"/>
      <c r="TXH39" s="75"/>
      <c r="TXI39" s="75"/>
      <c r="TXJ39" s="75"/>
      <c r="TXK39" s="75"/>
      <c r="TXL39" s="75"/>
      <c r="TXM39" s="75"/>
      <c r="TXN39" s="75"/>
      <c r="TXO39" s="75"/>
      <c r="TXP39" s="75"/>
      <c r="TXQ39" s="75"/>
      <c r="TXR39" s="75"/>
      <c r="TXS39" s="75"/>
      <c r="TXT39" s="75"/>
      <c r="TXU39" s="75"/>
      <c r="TXV39" s="75"/>
      <c r="TXW39" s="75"/>
      <c r="TXX39" s="75"/>
      <c r="TXY39" s="75"/>
      <c r="TXZ39" s="75"/>
      <c r="TYA39" s="75"/>
      <c r="TYB39" s="75"/>
      <c r="TYC39" s="75"/>
      <c r="TYD39" s="75"/>
      <c r="TYE39" s="75"/>
      <c r="TYF39" s="75"/>
      <c r="TYG39" s="75"/>
      <c r="TYH39" s="75"/>
      <c r="TYI39" s="75"/>
      <c r="TYJ39" s="75"/>
      <c r="TYK39" s="75"/>
      <c r="TYL39" s="75"/>
      <c r="TYM39" s="75"/>
      <c r="TYN39" s="75"/>
      <c r="TYO39" s="75"/>
      <c r="TYP39" s="75"/>
      <c r="TYQ39" s="75"/>
      <c r="TYR39" s="75"/>
      <c r="TYS39" s="75"/>
      <c r="TYT39" s="75"/>
      <c r="TYU39" s="75"/>
      <c r="TYV39" s="75"/>
      <c r="TYW39" s="75"/>
      <c r="TYX39" s="75"/>
      <c r="TYY39" s="75"/>
      <c r="TYZ39" s="75"/>
      <c r="TZA39" s="75"/>
      <c r="TZB39" s="75"/>
      <c r="TZC39" s="75"/>
      <c r="TZD39" s="75"/>
      <c r="TZE39" s="75"/>
      <c r="TZF39" s="75"/>
      <c r="TZG39" s="75"/>
      <c r="TZH39" s="75"/>
      <c r="TZI39" s="75"/>
      <c r="TZJ39" s="75"/>
      <c r="TZK39" s="75"/>
      <c r="TZL39" s="75"/>
      <c r="TZM39" s="75"/>
      <c r="TZN39" s="75"/>
      <c r="TZO39" s="75"/>
      <c r="TZP39" s="75"/>
      <c r="TZQ39" s="75"/>
      <c r="TZR39" s="75"/>
      <c r="TZS39" s="75"/>
      <c r="TZT39" s="75"/>
      <c r="TZU39" s="75"/>
      <c r="TZV39" s="75"/>
      <c r="TZW39" s="75"/>
      <c r="TZX39" s="75"/>
      <c r="TZY39" s="75"/>
      <c r="TZZ39" s="75"/>
      <c r="UAA39" s="75"/>
      <c r="UAB39" s="75"/>
      <c r="UAC39" s="75"/>
      <c r="UAD39" s="75"/>
      <c r="UAE39" s="75"/>
      <c r="UAF39" s="75"/>
      <c r="UAG39" s="75"/>
      <c r="UAH39" s="75"/>
      <c r="UAI39" s="75"/>
      <c r="UAJ39" s="75"/>
      <c r="UAK39" s="75"/>
      <c r="UAL39" s="75"/>
      <c r="UAM39" s="75"/>
      <c r="UAN39" s="75"/>
      <c r="UAO39" s="75"/>
      <c r="UAP39" s="75"/>
      <c r="UAQ39" s="75"/>
      <c r="UAR39" s="75"/>
      <c r="UAS39" s="75"/>
      <c r="UAT39" s="75"/>
      <c r="UAU39" s="75"/>
      <c r="UAV39" s="75"/>
      <c r="UAW39" s="75"/>
      <c r="UAX39" s="75"/>
      <c r="UAY39" s="75"/>
      <c r="UAZ39" s="75"/>
      <c r="UBA39" s="75"/>
      <c r="UBB39" s="75"/>
      <c r="UBC39" s="75"/>
      <c r="UBD39" s="75"/>
      <c r="UBE39" s="75"/>
      <c r="UBF39" s="75"/>
      <c r="UBG39" s="75"/>
      <c r="UBH39" s="75"/>
      <c r="UBI39" s="75"/>
      <c r="UBJ39" s="75"/>
      <c r="UBK39" s="75"/>
      <c r="UBL39" s="75"/>
      <c r="UBM39" s="75"/>
      <c r="UBN39" s="75"/>
      <c r="UBO39" s="75"/>
      <c r="UBP39" s="75"/>
      <c r="UBQ39" s="75"/>
      <c r="UBR39" s="75"/>
      <c r="UBS39" s="75"/>
      <c r="UBT39" s="75"/>
      <c r="UBU39" s="75"/>
      <c r="UBV39" s="75"/>
      <c r="UBW39" s="75"/>
      <c r="UBX39" s="75"/>
      <c r="UBY39" s="75"/>
      <c r="UBZ39" s="75"/>
      <c r="UCA39" s="75"/>
      <c r="UCB39" s="75"/>
      <c r="UCC39" s="75"/>
      <c r="UCD39" s="75"/>
      <c r="UCE39" s="75"/>
      <c r="UCF39" s="75"/>
      <c r="UCG39" s="75"/>
      <c r="UCH39" s="75"/>
      <c r="UCI39" s="75"/>
      <c r="UCJ39" s="75"/>
      <c r="UCK39" s="75"/>
      <c r="UCL39" s="75"/>
      <c r="UCM39" s="75"/>
      <c r="UCN39" s="75"/>
      <c r="UCO39" s="75"/>
      <c r="UCP39" s="75"/>
      <c r="UCQ39" s="75"/>
      <c r="UCR39" s="75"/>
      <c r="UCS39" s="75"/>
      <c r="UCT39" s="75"/>
      <c r="UCU39" s="75"/>
      <c r="UCV39" s="75"/>
      <c r="UCW39" s="75"/>
      <c r="UCX39" s="75"/>
      <c r="UCY39" s="75"/>
      <c r="UCZ39" s="75"/>
      <c r="UDA39" s="75"/>
      <c r="UDB39" s="75"/>
      <c r="UDC39" s="75"/>
      <c r="UDD39" s="75"/>
      <c r="UDE39" s="75"/>
      <c r="UDF39" s="75"/>
      <c r="UDG39" s="75"/>
      <c r="UDH39" s="75"/>
      <c r="UDI39" s="75"/>
      <c r="UDJ39" s="75"/>
      <c r="UDK39" s="75"/>
      <c r="UDL39" s="75"/>
      <c r="UDM39" s="75"/>
      <c r="UDN39" s="75"/>
      <c r="UDO39" s="75"/>
      <c r="UDP39" s="75"/>
      <c r="UDQ39" s="75"/>
      <c r="UDR39" s="75"/>
      <c r="UDS39" s="75"/>
      <c r="UDT39" s="75"/>
      <c r="UDU39" s="75"/>
      <c r="UDV39" s="75"/>
      <c r="UDW39" s="75"/>
      <c r="UDX39" s="75"/>
      <c r="UDY39" s="75"/>
      <c r="UDZ39" s="75"/>
      <c r="UEA39" s="75"/>
      <c r="UEB39" s="75"/>
      <c r="UEC39" s="75"/>
      <c r="UED39" s="75"/>
      <c r="UEE39" s="75"/>
      <c r="UEF39" s="75"/>
      <c r="UEG39" s="75"/>
      <c r="UEH39" s="75"/>
      <c r="UEI39" s="75"/>
      <c r="UEJ39" s="75"/>
      <c r="UEK39" s="75"/>
      <c r="UEL39" s="75"/>
      <c r="UEM39" s="75"/>
      <c r="UEN39" s="75"/>
      <c r="UEO39" s="75"/>
      <c r="UEP39" s="75"/>
      <c r="UEQ39" s="75"/>
      <c r="UER39" s="75"/>
      <c r="UES39" s="75"/>
      <c r="UET39" s="75"/>
      <c r="UEU39" s="75"/>
      <c r="UEV39" s="75"/>
      <c r="UEW39" s="75"/>
      <c r="UEX39" s="75"/>
      <c r="UEY39" s="75"/>
      <c r="UEZ39" s="75"/>
      <c r="UFA39" s="75"/>
      <c r="UFB39" s="75"/>
      <c r="UFC39" s="75"/>
      <c r="UFD39" s="75"/>
      <c r="UFE39" s="75"/>
      <c r="UFF39" s="75"/>
      <c r="UFG39" s="75"/>
      <c r="UFH39" s="75"/>
      <c r="UFI39" s="75"/>
      <c r="UFJ39" s="75"/>
      <c r="UFK39" s="75"/>
      <c r="UFL39" s="75"/>
      <c r="UFM39" s="75"/>
      <c r="UFN39" s="75"/>
      <c r="UFO39" s="75"/>
      <c r="UFP39" s="75"/>
      <c r="UFQ39" s="75"/>
      <c r="UFR39" s="75"/>
      <c r="UFS39" s="75"/>
      <c r="UFT39" s="75"/>
      <c r="UFU39" s="75"/>
      <c r="UFV39" s="75"/>
      <c r="UFW39" s="75"/>
      <c r="UFX39" s="75"/>
      <c r="UFY39" s="75"/>
      <c r="UFZ39" s="75"/>
      <c r="UGA39" s="75"/>
      <c r="UGB39" s="75"/>
      <c r="UGC39" s="75"/>
      <c r="UGD39" s="75"/>
      <c r="UGE39" s="75"/>
      <c r="UGF39" s="75"/>
      <c r="UGG39" s="75"/>
      <c r="UGH39" s="75"/>
      <c r="UGI39" s="75"/>
      <c r="UGJ39" s="75"/>
      <c r="UGK39" s="75"/>
      <c r="UGL39" s="75"/>
      <c r="UGM39" s="75"/>
      <c r="UGN39" s="75"/>
      <c r="UGO39" s="75"/>
      <c r="UGP39" s="75"/>
      <c r="UGQ39" s="75"/>
      <c r="UGR39" s="75"/>
      <c r="UGS39" s="75"/>
      <c r="UGT39" s="75"/>
      <c r="UGU39" s="75"/>
      <c r="UGV39" s="75"/>
      <c r="UGW39" s="75"/>
      <c r="UGX39" s="75"/>
      <c r="UGY39" s="75"/>
      <c r="UGZ39" s="75"/>
      <c r="UHA39" s="75"/>
      <c r="UHB39" s="75"/>
      <c r="UHC39" s="75"/>
      <c r="UHD39" s="75"/>
      <c r="UHE39" s="75"/>
      <c r="UHF39" s="75"/>
      <c r="UHG39" s="75"/>
      <c r="UHH39" s="75"/>
      <c r="UHI39" s="75"/>
      <c r="UHJ39" s="75"/>
      <c r="UHK39" s="75"/>
      <c r="UHL39" s="75"/>
      <c r="UHM39" s="75"/>
      <c r="UHN39" s="75"/>
      <c r="UHO39" s="75"/>
      <c r="UHP39" s="75"/>
      <c r="UHQ39" s="75"/>
      <c r="UHR39" s="75"/>
      <c r="UHS39" s="75"/>
      <c r="UHT39" s="75"/>
      <c r="UHU39" s="75"/>
      <c r="UHV39" s="75"/>
      <c r="UHW39" s="75"/>
      <c r="UHX39" s="75"/>
      <c r="UHY39" s="75"/>
      <c r="UHZ39" s="75"/>
      <c r="UIA39" s="75"/>
      <c r="UIB39" s="75"/>
      <c r="UIC39" s="75"/>
      <c r="UID39" s="75"/>
      <c r="UIE39" s="75"/>
      <c r="UIF39" s="75"/>
      <c r="UIG39" s="75"/>
      <c r="UIH39" s="75"/>
      <c r="UII39" s="75"/>
      <c r="UIJ39" s="75"/>
      <c r="UIK39" s="75"/>
      <c r="UIL39" s="75"/>
      <c r="UIM39" s="75"/>
      <c r="UIN39" s="75"/>
      <c r="UIO39" s="75"/>
      <c r="UIP39" s="75"/>
      <c r="UIQ39" s="75"/>
      <c r="UIR39" s="75"/>
      <c r="UIS39" s="75"/>
      <c r="UIT39" s="75"/>
      <c r="UIU39" s="75"/>
      <c r="UIV39" s="75"/>
      <c r="UIW39" s="75"/>
      <c r="UIX39" s="75"/>
      <c r="UIY39" s="75"/>
      <c r="UIZ39" s="75"/>
      <c r="UJA39" s="75"/>
      <c r="UJB39" s="75"/>
      <c r="UJC39" s="75"/>
      <c r="UJD39" s="75"/>
      <c r="UJE39" s="75"/>
      <c r="UJF39" s="75"/>
      <c r="UJG39" s="75"/>
      <c r="UJH39" s="75"/>
      <c r="UJI39" s="75"/>
      <c r="UJJ39" s="75"/>
      <c r="UJK39" s="75"/>
      <c r="UJL39" s="75"/>
      <c r="UJM39" s="75"/>
      <c r="UJN39" s="75"/>
      <c r="UJO39" s="75"/>
      <c r="UJP39" s="75"/>
      <c r="UJQ39" s="75"/>
      <c r="UJR39" s="75"/>
      <c r="UJS39" s="75"/>
      <c r="UJT39" s="75"/>
      <c r="UJU39" s="75"/>
      <c r="UJV39" s="75"/>
      <c r="UJW39" s="75"/>
      <c r="UJX39" s="75"/>
      <c r="UJY39" s="75"/>
      <c r="UJZ39" s="75"/>
      <c r="UKA39" s="75"/>
      <c r="UKB39" s="75"/>
      <c r="UKC39" s="75"/>
      <c r="UKD39" s="75"/>
      <c r="UKE39" s="75"/>
      <c r="UKF39" s="75"/>
      <c r="UKG39" s="75"/>
      <c r="UKH39" s="75"/>
      <c r="UKI39" s="75"/>
      <c r="UKJ39" s="75"/>
      <c r="UKK39" s="75"/>
      <c r="UKL39" s="75"/>
      <c r="UKM39" s="75"/>
      <c r="UKN39" s="75"/>
      <c r="UKO39" s="75"/>
      <c r="UKP39" s="75"/>
      <c r="UKQ39" s="75"/>
      <c r="UKR39" s="75"/>
      <c r="UKS39" s="75"/>
      <c r="UKT39" s="75"/>
      <c r="UKU39" s="75"/>
      <c r="UKV39" s="75"/>
      <c r="UKW39" s="75"/>
      <c r="UKX39" s="75"/>
      <c r="UKY39" s="75"/>
      <c r="UKZ39" s="75"/>
      <c r="ULA39" s="75"/>
      <c r="ULB39" s="75"/>
      <c r="ULC39" s="75"/>
      <c r="ULD39" s="75"/>
      <c r="ULE39" s="75"/>
      <c r="ULF39" s="75"/>
      <c r="ULG39" s="75"/>
      <c r="ULH39" s="75"/>
      <c r="ULI39" s="75"/>
      <c r="ULJ39" s="75"/>
      <c r="ULK39" s="75"/>
      <c r="ULL39" s="75"/>
      <c r="ULM39" s="75"/>
      <c r="ULN39" s="75"/>
      <c r="ULO39" s="75"/>
      <c r="ULP39" s="75"/>
      <c r="ULQ39" s="75"/>
      <c r="ULR39" s="75"/>
      <c r="ULS39" s="75"/>
      <c r="ULT39" s="75"/>
      <c r="ULU39" s="75"/>
      <c r="ULV39" s="75"/>
      <c r="ULW39" s="75"/>
      <c r="ULX39" s="75"/>
      <c r="ULY39" s="75"/>
      <c r="ULZ39" s="75"/>
      <c r="UMA39" s="75"/>
      <c r="UMB39" s="75"/>
      <c r="UMC39" s="75"/>
      <c r="UMD39" s="75"/>
      <c r="UME39" s="75"/>
      <c r="UMF39" s="75"/>
      <c r="UMG39" s="75"/>
      <c r="UMH39" s="75"/>
      <c r="UMI39" s="75"/>
      <c r="UMJ39" s="75"/>
      <c r="UMK39" s="75"/>
      <c r="UML39" s="75"/>
      <c r="UMM39" s="75"/>
      <c r="UMN39" s="75"/>
      <c r="UMO39" s="75"/>
      <c r="UMP39" s="75"/>
      <c r="UMQ39" s="75"/>
      <c r="UMR39" s="75"/>
      <c r="UMS39" s="75"/>
      <c r="UMT39" s="75"/>
      <c r="UMU39" s="75"/>
      <c r="UMV39" s="75"/>
      <c r="UMW39" s="75"/>
      <c r="UMX39" s="75"/>
      <c r="UMY39" s="75"/>
      <c r="UMZ39" s="75"/>
      <c r="UNA39" s="75"/>
      <c r="UNB39" s="75"/>
      <c r="UNC39" s="75"/>
      <c r="UND39" s="75"/>
      <c r="UNE39" s="75"/>
      <c r="UNF39" s="75"/>
      <c r="UNG39" s="75"/>
      <c r="UNH39" s="75"/>
      <c r="UNI39" s="75"/>
      <c r="UNJ39" s="75"/>
      <c r="UNK39" s="75"/>
      <c r="UNL39" s="75"/>
      <c r="UNM39" s="75"/>
      <c r="UNN39" s="75"/>
      <c r="UNO39" s="75"/>
      <c r="UNP39" s="75"/>
      <c r="UNQ39" s="75"/>
      <c r="UNR39" s="75"/>
      <c r="UNS39" s="75"/>
      <c r="UNT39" s="75"/>
      <c r="UNU39" s="75"/>
      <c r="UNV39" s="75"/>
      <c r="UNW39" s="75"/>
      <c r="UNX39" s="75"/>
      <c r="UNY39" s="75"/>
      <c r="UNZ39" s="75"/>
      <c r="UOA39" s="75"/>
      <c r="UOB39" s="75"/>
      <c r="UOC39" s="75"/>
      <c r="UOD39" s="75"/>
      <c r="UOE39" s="75"/>
      <c r="UOF39" s="75"/>
      <c r="UOG39" s="75"/>
      <c r="UOH39" s="75"/>
      <c r="UOI39" s="75"/>
      <c r="UOJ39" s="75"/>
      <c r="UOK39" s="75"/>
      <c r="UOL39" s="75"/>
      <c r="UOM39" s="75"/>
      <c r="UON39" s="75"/>
      <c r="UOO39" s="75"/>
      <c r="UOP39" s="75"/>
      <c r="UOQ39" s="75"/>
      <c r="UOR39" s="75"/>
      <c r="UOS39" s="75"/>
      <c r="UOT39" s="75"/>
      <c r="UOU39" s="75"/>
      <c r="UOV39" s="75"/>
      <c r="UOW39" s="75"/>
      <c r="UOX39" s="75"/>
      <c r="UOY39" s="75"/>
      <c r="UOZ39" s="75"/>
      <c r="UPA39" s="75"/>
      <c r="UPB39" s="75"/>
      <c r="UPC39" s="75"/>
      <c r="UPD39" s="75"/>
      <c r="UPE39" s="75"/>
      <c r="UPF39" s="75"/>
      <c r="UPG39" s="75"/>
      <c r="UPH39" s="75"/>
      <c r="UPI39" s="75"/>
      <c r="UPJ39" s="75"/>
      <c r="UPK39" s="75"/>
      <c r="UPL39" s="75"/>
      <c r="UPM39" s="75"/>
      <c r="UPN39" s="75"/>
      <c r="UPO39" s="75"/>
      <c r="UPP39" s="75"/>
      <c r="UPQ39" s="75"/>
      <c r="UPR39" s="75"/>
      <c r="UPS39" s="75"/>
      <c r="UPT39" s="75"/>
      <c r="UPU39" s="75"/>
      <c r="UPV39" s="75"/>
      <c r="UPW39" s="75"/>
      <c r="UPX39" s="75"/>
      <c r="UPY39" s="75"/>
      <c r="UPZ39" s="75"/>
      <c r="UQA39" s="75"/>
      <c r="UQB39" s="75"/>
      <c r="UQC39" s="75"/>
      <c r="UQD39" s="75"/>
      <c r="UQE39" s="75"/>
      <c r="UQF39" s="75"/>
      <c r="UQG39" s="75"/>
      <c r="UQH39" s="75"/>
      <c r="UQI39" s="75"/>
      <c r="UQJ39" s="75"/>
      <c r="UQK39" s="75"/>
      <c r="UQL39" s="75"/>
      <c r="UQM39" s="75"/>
      <c r="UQN39" s="75"/>
      <c r="UQO39" s="75"/>
      <c r="UQP39" s="75"/>
      <c r="UQQ39" s="75"/>
      <c r="UQR39" s="75"/>
      <c r="UQS39" s="75"/>
      <c r="UQT39" s="75"/>
      <c r="UQU39" s="75"/>
      <c r="UQV39" s="75"/>
      <c r="UQW39" s="75"/>
      <c r="UQX39" s="75"/>
      <c r="UQY39" s="75"/>
      <c r="UQZ39" s="75"/>
      <c r="URA39" s="75"/>
      <c r="URB39" s="75"/>
      <c r="URC39" s="75"/>
      <c r="URD39" s="75"/>
      <c r="URE39" s="75"/>
      <c r="URF39" s="75"/>
      <c r="URG39" s="75"/>
      <c r="URH39" s="75"/>
      <c r="URI39" s="75"/>
      <c r="URJ39" s="75"/>
      <c r="URK39" s="75"/>
      <c r="URL39" s="75"/>
      <c r="URM39" s="75"/>
      <c r="URN39" s="75"/>
      <c r="URO39" s="75"/>
      <c r="URP39" s="75"/>
      <c r="URQ39" s="75"/>
      <c r="URR39" s="75"/>
      <c r="URS39" s="75"/>
      <c r="URT39" s="75"/>
      <c r="URU39" s="75"/>
      <c r="URV39" s="75"/>
      <c r="URW39" s="75"/>
      <c r="URX39" s="75"/>
      <c r="URY39" s="75"/>
      <c r="URZ39" s="75"/>
      <c r="USA39" s="75"/>
      <c r="USB39" s="75"/>
      <c r="USC39" s="75"/>
      <c r="USD39" s="75"/>
      <c r="USE39" s="75"/>
      <c r="USF39" s="75"/>
      <c r="USG39" s="75"/>
      <c r="USH39" s="75"/>
      <c r="USI39" s="75"/>
      <c r="USJ39" s="75"/>
      <c r="USK39" s="75"/>
      <c r="USL39" s="75"/>
      <c r="USM39" s="75"/>
      <c r="USN39" s="75"/>
      <c r="USO39" s="75"/>
      <c r="USP39" s="75"/>
      <c r="USQ39" s="75"/>
      <c r="USR39" s="75"/>
      <c r="USS39" s="75"/>
      <c r="UST39" s="75"/>
      <c r="USU39" s="75"/>
      <c r="USV39" s="75"/>
      <c r="USW39" s="75"/>
      <c r="USX39" s="75"/>
      <c r="USY39" s="75"/>
      <c r="USZ39" s="75"/>
      <c r="UTA39" s="75"/>
      <c r="UTB39" s="75"/>
      <c r="UTC39" s="75"/>
      <c r="UTD39" s="75"/>
      <c r="UTE39" s="75"/>
      <c r="UTF39" s="75"/>
      <c r="UTG39" s="75"/>
      <c r="UTH39" s="75"/>
      <c r="UTI39" s="75"/>
      <c r="UTJ39" s="75"/>
      <c r="UTK39" s="75"/>
      <c r="UTL39" s="75"/>
      <c r="UTM39" s="75"/>
      <c r="UTN39" s="75"/>
      <c r="UTO39" s="75"/>
      <c r="UTP39" s="75"/>
      <c r="UTQ39" s="75"/>
      <c r="UTR39" s="75"/>
      <c r="UTS39" s="75"/>
      <c r="UTT39" s="75"/>
      <c r="UTU39" s="75"/>
      <c r="UTV39" s="75"/>
      <c r="UTW39" s="75"/>
      <c r="UTX39" s="75"/>
      <c r="UTY39" s="75"/>
      <c r="UTZ39" s="75"/>
      <c r="UUA39" s="75"/>
      <c r="UUB39" s="75"/>
      <c r="UUC39" s="75"/>
      <c r="UUD39" s="75"/>
      <c r="UUE39" s="75"/>
      <c r="UUF39" s="75"/>
      <c r="UUG39" s="75"/>
      <c r="UUH39" s="75"/>
      <c r="UUI39" s="75"/>
      <c r="UUJ39" s="75"/>
      <c r="UUK39" s="75"/>
      <c r="UUL39" s="75"/>
      <c r="UUM39" s="75"/>
      <c r="UUN39" s="75"/>
      <c r="UUO39" s="75"/>
      <c r="UUP39" s="75"/>
      <c r="UUQ39" s="75"/>
      <c r="UUR39" s="75"/>
      <c r="UUS39" s="75"/>
      <c r="UUT39" s="75"/>
      <c r="UUU39" s="75"/>
      <c r="UUV39" s="75"/>
      <c r="UUW39" s="75"/>
      <c r="UUX39" s="75"/>
      <c r="UUY39" s="75"/>
      <c r="UUZ39" s="75"/>
      <c r="UVA39" s="75"/>
      <c r="UVB39" s="75"/>
      <c r="UVC39" s="75"/>
      <c r="UVD39" s="75"/>
      <c r="UVE39" s="75"/>
      <c r="UVF39" s="75"/>
      <c r="UVG39" s="75"/>
      <c r="UVH39" s="75"/>
      <c r="UVI39" s="75"/>
      <c r="UVJ39" s="75"/>
      <c r="UVK39" s="75"/>
      <c r="UVL39" s="75"/>
      <c r="UVM39" s="75"/>
      <c r="UVN39" s="75"/>
      <c r="UVO39" s="75"/>
      <c r="UVP39" s="75"/>
      <c r="UVQ39" s="75"/>
      <c r="UVR39" s="75"/>
      <c r="UVS39" s="75"/>
      <c r="UVT39" s="75"/>
      <c r="UVU39" s="75"/>
      <c r="UVV39" s="75"/>
      <c r="UVW39" s="75"/>
      <c r="UVX39" s="75"/>
      <c r="UVY39" s="75"/>
      <c r="UVZ39" s="75"/>
      <c r="UWA39" s="75"/>
      <c r="UWB39" s="75"/>
      <c r="UWC39" s="75"/>
      <c r="UWD39" s="75"/>
      <c r="UWE39" s="75"/>
      <c r="UWF39" s="75"/>
      <c r="UWG39" s="75"/>
      <c r="UWH39" s="75"/>
      <c r="UWI39" s="75"/>
      <c r="UWJ39" s="75"/>
      <c r="UWK39" s="75"/>
      <c r="UWL39" s="75"/>
      <c r="UWM39" s="75"/>
      <c r="UWN39" s="75"/>
      <c r="UWO39" s="75"/>
      <c r="UWP39" s="75"/>
      <c r="UWQ39" s="75"/>
      <c r="UWR39" s="75"/>
      <c r="UWS39" s="75"/>
      <c r="UWT39" s="75"/>
      <c r="UWU39" s="75"/>
      <c r="UWV39" s="75"/>
      <c r="UWW39" s="75"/>
      <c r="UWX39" s="75"/>
      <c r="UWY39" s="75"/>
      <c r="UWZ39" s="75"/>
      <c r="UXA39" s="75"/>
      <c r="UXB39" s="75"/>
      <c r="UXC39" s="75"/>
      <c r="UXD39" s="75"/>
      <c r="UXE39" s="75"/>
      <c r="UXF39" s="75"/>
      <c r="UXG39" s="75"/>
      <c r="UXH39" s="75"/>
      <c r="UXI39" s="75"/>
      <c r="UXJ39" s="75"/>
      <c r="UXK39" s="75"/>
      <c r="UXL39" s="75"/>
      <c r="UXM39" s="75"/>
      <c r="UXN39" s="75"/>
      <c r="UXO39" s="75"/>
      <c r="UXP39" s="75"/>
      <c r="UXQ39" s="75"/>
      <c r="UXR39" s="75"/>
      <c r="UXS39" s="75"/>
      <c r="UXT39" s="75"/>
      <c r="UXU39" s="75"/>
      <c r="UXV39" s="75"/>
      <c r="UXW39" s="75"/>
      <c r="UXX39" s="75"/>
      <c r="UXY39" s="75"/>
      <c r="UXZ39" s="75"/>
      <c r="UYA39" s="75"/>
      <c r="UYB39" s="75"/>
      <c r="UYC39" s="75"/>
      <c r="UYD39" s="75"/>
      <c r="UYE39" s="75"/>
      <c r="UYF39" s="75"/>
      <c r="UYG39" s="75"/>
      <c r="UYH39" s="75"/>
      <c r="UYI39" s="75"/>
      <c r="UYJ39" s="75"/>
      <c r="UYK39" s="75"/>
      <c r="UYL39" s="75"/>
      <c r="UYM39" s="75"/>
      <c r="UYN39" s="75"/>
      <c r="UYO39" s="75"/>
      <c r="UYP39" s="75"/>
      <c r="UYQ39" s="75"/>
      <c r="UYR39" s="75"/>
      <c r="UYS39" s="75"/>
      <c r="UYT39" s="75"/>
      <c r="UYU39" s="75"/>
      <c r="UYV39" s="75"/>
      <c r="UYW39" s="75"/>
      <c r="UYX39" s="75"/>
      <c r="UYY39" s="75"/>
      <c r="UYZ39" s="75"/>
      <c r="UZA39" s="75"/>
      <c r="UZB39" s="75"/>
      <c r="UZC39" s="75"/>
      <c r="UZD39" s="75"/>
      <c r="UZE39" s="75"/>
      <c r="UZF39" s="75"/>
      <c r="UZG39" s="75"/>
      <c r="UZH39" s="75"/>
      <c r="UZI39" s="75"/>
      <c r="UZJ39" s="75"/>
      <c r="UZK39" s="75"/>
      <c r="UZL39" s="75"/>
      <c r="UZM39" s="75"/>
      <c r="UZN39" s="75"/>
      <c r="UZO39" s="75"/>
      <c r="UZP39" s="75"/>
      <c r="UZQ39" s="75"/>
      <c r="UZR39" s="75"/>
      <c r="UZS39" s="75"/>
      <c r="UZT39" s="75"/>
      <c r="UZU39" s="75"/>
      <c r="UZV39" s="75"/>
      <c r="UZW39" s="75"/>
      <c r="UZX39" s="75"/>
      <c r="UZY39" s="75"/>
      <c r="UZZ39" s="75"/>
      <c r="VAA39" s="75"/>
      <c r="VAB39" s="75"/>
      <c r="VAC39" s="75"/>
      <c r="VAD39" s="75"/>
      <c r="VAE39" s="75"/>
      <c r="VAF39" s="75"/>
      <c r="VAG39" s="75"/>
      <c r="VAH39" s="75"/>
      <c r="VAI39" s="75"/>
      <c r="VAJ39" s="75"/>
      <c r="VAK39" s="75"/>
      <c r="VAL39" s="75"/>
      <c r="VAM39" s="75"/>
      <c r="VAN39" s="75"/>
      <c r="VAO39" s="75"/>
      <c r="VAP39" s="75"/>
      <c r="VAQ39" s="75"/>
      <c r="VAR39" s="75"/>
      <c r="VAS39" s="75"/>
      <c r="VAT39" s="75"/>
      <c r="VAU39" s="75"/>
      <c r="VAV39" s="75"/>
      <c r="VAW39" s="75"/>
      <c r="VAX39" s="75"/>
      <c r="VAY39" s="75"/>
      <c r="VAZ39" s="75"/>
      <c r="VBA39" s="75"/>
      <c r="VBB39" s="75"/>
      <c r="VBC39" s="75"/>
      <c r="VBD39" s="75"/>
      <c r="VBE39" s="75"/>
      <c r="VBF39" s="75"/>
      <c r="VBG39" s="75"/>
      <c r="VBH39" s="75"/>
      <c r="VBI39" s="75"/>
      <c r="VBJ39" s="75"/>
      <c r="VBK39" s="75"/>
      <c r="VBL39" s="75"/>
      <c r="VBM39" s="75"/>
      <c r="VBN39" s="75"/>
      <c r="VBO39" s="75"/>
      <c r="VBP39" s="75"/>
      <c r="VBQ39" s="75"/>
      <c r="VBR39" s="75"/>
      <c r="VBS39" s="75"/>
      <c r="VBT39" s="75"/>
      <c r="VBU39" s="75"/>
      <c r="VBV39" s="75"/>
      <c r="VBW39" s="75"/>
      <c r="VBX39" s="75"/>
      <c r="VBY39" s="75"/>
      <c r="VBZ39" s="75"/>
      <c r="VCA39" s="75"/>
      <c r="VCB39" s="75"/>
      <c r="VCC39" s="75"/>
      <c r="VCD39" s="75"/>
      <c r="VCE39" s="75"/>
      <c r="VCF39" s="75"/>
      <c r="VCG39" s="75"/>
      <c r="VCH39" s="75"/>
      <c r="VCI39" s="75"/>
      <c r="VCJ39" s="75"/>
      <c r="VCK39" s="75"/>
      <c r="VCL39" s="75"/>
      <c r="VCM39" s="75"/>
      <c r="VCN39" s="75"/>
      <c r="VCO39" s="75"/>
      <c r="VCP39" s="75"/>
      <c r="VCQ39" s="75"/>
      <c r="VCR39" s="75"/>
      <c r="VCS39" s="75"/>
      <c r="VCT39" s="75"/>
      <c r="VCU39" s="75"/>
      <c r="VCV39" s="75"/>
      <c r="VCW39" s="75"/>
      <c r="VCX39" s="75"/>
      <c r="VCY39" s="75"/>
      <c r="VCZ39" s="75"/>
      <c r="VDA39" s="75"/>
      <c r="VDB39" s="75"/>
      <c r="VDC39" s="75"/>
      <c r="VDD39" s="75"/>
      <c r="VDE39" s="75"/>
      <c r="VDF39" s="75"/>
      <c r="VDG39" s="75"/>
      <c r="VDH39" s="75"/>
      <c r="VDI39" s="75"/>
      <c r="VDJ39" s="75"/>
      <c r="VDK39" s="75"/>
      <c r="VDL39" s="75"/>
      <c r="VDM39" s="75"/>
      <c r="VDN39" s="75"/>
      <c r="VDO39" s="75"/>
      <c r="VDP39" s="75"/>
      <c r="VDQ39" s="75"/>
      <c r="VDR39" s="75"/>
      <c r="VDS39" s="75"/>
      <c r="VDT39" s="75"/>
      <c r="VDU39" s="75"/>
      <c r="VDV39" s="75"/>
      <c r="VDW39" s="75"/>
      <c r="VDX39" s="75"/>
      <c r="VDY39" s="75"/>
      <c r="VDZ39" s="75"/>
      <c r="VEA39" s="75"/>
      <c r="VEB39" s="75"/>
      <c r="VEC39" s="75"/>
      <c r="VED39" s="75"/>
      <c r="VEE39" s="75"/>
      <c r="VEF39" s="75"/>
      <c r="VEG39" s="75"/>
      <c r="VEH39" s="75"/>
      <c r="VEI39" s="75"/>
      <c r="VEJ39" s="75"/>
      <c r="VEK39" s="75"/>
      <c r="VEL39" s="75"/>
      <c r="VEM39" s="75"/>
      <c r="VEN39" s="75"/>
      <c r="VEO39" s="75"/>
      <c r="VEP39" s="75"/>
      <c r="VEQ39" s="75"/>
      <c r="VER39" s="75"/>
      <c r="VES39" s="75"/>
      <c r="VET39" s="75"/>
      <c r="VEU39" s="75"/>
      <c r="VEV39" s="75"/>
      <c r="VEW39" s="75"/>
      <c r="VEX39" s="75"/>
      <c r="VEY39" s="75"/>
      <c r="VEZ39" s="75"/>
      <c r="VFA39" s="75"/>
      <c r="VFB39" s="75"/>
      <c r="VFC39" s="75"/>
      <c r="VFD39" s="75"/>
      <c r="VFE39" s="75"/>
      <c r="VFF39" s="75"/>
      <c r="VFG39" s="75"/>
      <c r="VFH39" s="75"/>
      <c r="VFI39" s="75"/>
      <c r="VFJ39" s="75"/>
      <c r="VFK39" s="75"/>
      <c r="VFL39" s="75"/>
      <c r="VFM39" s="75"/>
      <c r="VFN39" s="75"/>
      <c r="VFO39" s="75"/>
      <c r="VFP39" s="75"/>
      <c r="VFQ39" s="75"/>
      <c r="VFR39" s="75"/>
      <c r="VFS39" s="75"/>
      <c r="VFT39" s="75"/>
      <c r="VFU39" s="75"/>
      <c r="VFV39" s="75"/>
      <c r="VFW39" s="75"/>
      <c r="VFX39" s="75"/>
      <c r="VFY39" s="75"/>
      <c r="VFZ39" s="75"/>
      <c r="VGA39" s="75"/>
      <c r="VGB39" s="75"/>
      <c r="VGC39" s="75"/>
      <c r="VGD39" s="75"/>
      <c r="VGE39" s="75"/>
      <c r="VGF39" s="75"/>
      <c r="VGG39" s="75"/>
      <c r="VGH39" s="75"/>
      <c r="VGI39" s="75"/>
      <c r="VGJ39" s="75"/>
      <c r="VGK39" s="75"/>
      <c r="VGL39" s="75"/>
      <c r="VGM39" s="75"/>
      <c r="VGN39" s="75"/>
      <c r="VGO39" s="75"/>
      <c r="VGP39" s="75"/>
      <c r="VGQ39" s="75"/>
      <c r="VGR39" s="75"/>
      <c r="VGS39" s="75"/>
      <c r="VGT39" s="75"/>
      <c r="VGU39" s="75"/>
      <c r="VGV39" s="75"/>
      <c r="VGW39" s="75"/>
      <c r="VGX39" s="75"/>
      <c r="VGY39" s="75"/>
      <c r="VGZ39" s="75"/>
      <c r="VHA39" s="75"/>
      <c r="VHB39" s="75"/>
      <c r="VHC39" s="75"/>
      <c r="VHD39" s="75"/>
      <c r="VHE39" s="75"/>
      <c r="VHF39" s="75"/>
      <c r="VHG39" s="75"/>
      <c r="VHH39" s="75"/>
      <c r="VHI39" s="75"/>
      <c r="VHJ39" s="75"/>
      <c r="VHK39" s="75"/>
      <c r="VHL39" s="75"/>
      <c r="VHM39" s="75"/>
      <c r="VHN39" s="75"/>
      <c r="VHO39" s="75"/>
      <c r="VHP39" s="75"/>
      <c r="VHQ39" s="75"/>
      <c r="VHR39" s="75"/>
      <c r="VHS39" s="75"/>
      <c r="VHT39" s="75"/>
      <c r="VHU39" s="75"/>
      <c r="VHV39" s="75"/>
      <c r="VHW39" s="75"/>
      <c r="VHX39" s="75"/>
      <c r="VHY39" s="75"/>
      <c r="VHZ39" s="75"/>
      <c r="VIA39" s="75"/>
      <c r="VIB39" s="75"/>
      <c r="VIC39" s="75"/>
      <c r="VID39" s="75"/>
      <c r="VIE39" s="75"/>
      <c r="VIF39" s="75"/>
      <c r="VIG39" s="75"/>
      <c r="VIH39" s="75"/>
      <c r="VII39" s="75"/>
      <c r="VIJ39" s="75"/>
      <c r="VIK39" s="75"/>
      <c r="VIL39" s="75"/>
      <c r="VIM39" s="75"/>
      <c r="VIN39" s="75"/>
      <c r="VIO39" s="75"/>
      <c r="VIP39" s="75"/>
      <c r="VIQ39" s="75"/>
      <c r="VIR39" s="75"/>
      <c r="VIS39" s="75"/>
      <c r="VIT39" s="75"/>
      <c r="VIU39" s="75"/>
      <c r="VIV39" s="75"/>
      <c r="VIW39" s="75"/>
      <c r="VIX39" s="75"/>
      <c r="VIY39" s="75"/>
      <c r="VIZ39" s="75"/>
      <c r="VJA39" s="75"/>
      <c r="VJB39" s="75"/>
      <c r="VJC39" s="75"/>
      <c r="VJD39" s="75"/>
      <c r="VJE39" s="75"/>
      <c r="VJF39" s="75"/>
      <c r="VJG39" s="75"/>
      <c r="VJH39" s="75"/>
      <c r="VJI39" s="75"/>
      <c r="VJJ39" s="75"/>
      <c r="VJK39" s="75"/>
      <c r="VJL39" s="75"/>
      <c r="VJM39" s="75"/>
      <c r="VJN39" s="75"/>
      <c r="VJO39" s="75"/>
      <c r="VJP39" s="75"/>
      <c r="VJQ39" s="75"/>
      <c r="VJR39" s="75"/>
      <c r="VJS39" s="75"/>
      <c r="VJT39" s="75"/>
      <c r="VJU39" s="75"/>
      <c r="VJV39" s="75"/>
      <c r="VJW39" s="75"/>
      <c r="VJX39" s="75"/>
      <c r="VJY39" s="75"/>
      <c r="VJZ39" s="75"/>
      <c r="VKA39" s="75"/>
      <c r="VKB39" s="75"/>
      <c r="VKC39" s="75"/>
      <c r="VKD39" s="75"/>
      <c r="VKE39" s="75"/>
      <c r="VKF39" s="75"/>
      <c r="VKG39" s="75"/>
      <c r="VKH39" s="75"/>
      <c r="VKI39" s="75"/>
      <c r="VKJ39" s="75"/>
      <c r="VKK39" s="75"/>
      <c r="VKL39" s="75"/>
      <c r="VKM39" s="75"/>
      <c r="VKN39" s="75"/>
      <c r="VKO39" s="75"/>
      <c r="VKP39" s="75"/>
      <c r="VKQ39" s="75"/>
      <c r="VKR39" s="75"/>
      <c r="VKS39" s="75"/>
      <c r="VKT39" s="75"/>
      <c r="VKU39" s="75"/>
      <c r="VKV39" s="75"/>
      <c r="VKW39" s="75"/>
      <c r="VKX39" s="75"/>
      <c r="VKY39" s="75"/>
      <c r="VKZ39" s="75"/>
      <c r="VLA39" s="75"/>
      <c r="VLB39" s="75"/>
      <c r="VLC39" s="75"/>
      <c r="VLD39" s="75"/>
      <c r="VLE39" s="75"/>
      <c r="VLF39" s="75"/>
      <c r="VLG39" s="75"/>
      <c r="VLH39" s="75"/>
      <c r="VLI39" s="75"/>
      <c r="VLJ39" s="75"/>
      <c r="VLK39" s="75"/>
      <c r="VLL39" s="75"/>
      <c r="VLM39" s="75"/>
      <c r="VLN39" s="75"/>
      <c r="VLO39" s="75"/>
      <c r="VLP39" s="75"/>
      <c r="VLQ39" s="75"/>
      <c r="VLR39" s="75"/>
      <c r="VLS39" s="75"/>
      <c r="VLT39" s="75"/>
      <c r="VLU39" s="75"/>
      <c r="VLV39" s="75"/>
      <c r="VLW39" s="75"/>
      <c r="VLX39" s="75"/>
      <c r="VLY39" s="75"/>
      <c r="VLZ39" s="75"/>
      <c r="VMA39" s="75"/>
      <c r="VMB39" s="75"/>
      <c r="VMC39" s="75"/>
      <c r="VMD39" s="75"/>
      <c r="VME39" s="75"/>
      <c r="VMF39" s="75"/>
      <c r="VMG39" s="75"/>
      <c r="VMH39" s="75"/>
      <c r="VMI39" s="75"/>
      <c r="VMJ39" s="75"/>
      <c r="VMK39" s="75"/>
      <c r="VML39" s="75"/>
      <c r="VMM39" s="75"/>
      <c r="VMN39" s="75"/>
      <c r="VMO39" s="75"/>
      <c r="VMP39" s="75"/>
      <c r="VMQ39" s="75"/>
      <c r="VMR39" s="75"/>
      <c r="VMS39" s="75"/>
      <c r="VMT39" s="75"/>
      <c r="VMU39" s="75"/>
      <c r="VMV39" s="75"/>
      <c r="VMW39" s="75"/>
      <c r="VMX39" s="75"/>
      <c r="VMY39" s="75"/>
      <c r="VMZ39" s="75"/>
      <c r="VNA39" s="75"/>
      <c r="VNB39" s="75"/>
      <c r="VNC39" s="75"/>
      <c r="VND39" s="75"/>
      <c r="VNE39" s="75"/>
      <c r="VNF39" s="75"/>
      <c r="VNG39" s="75"/>
      <c r="VNH39" s="75"/>
      <c r="VNI39" s="75"/>
      <c r="VNJ39" s="75"/>
      <c r="VNK39" s="75"/>
      <c r="VNL39" s="75"/>
      <c r="VNM39" s="75"/>
      <c r="VNN39" s="75"/>
      <c r="VNO39" s="75"/>
      <c r="VNP39" s="75"/>
      <c r="VNQ39" s="75"/>
      <c r="VNR39" s="75"/>
      <c r="VNS39" s="75"/>
      <c r="VNT39" s="75"/>
      <c r="VNU39" s="75"/>
      <c r="VNV39" s="75"/>
      <c r="VNW39" s="75"/>
      <c r="VNX39" s="75"/>
      <c r="VNY39" s="75"/>
      <c r="VNZ39" s="75"/>
      <c r="VOA39" s="75"/>
      <c r="VOB39" s="75"/>
      <c r="VOC39" s="75"/>
      <c r="VOD39" s="75"/>
      <c r="VOE39" s="75"/>
      <c r="VOF39" s="75"/>
      <c r="VOG39" s="75"/>
      <c r="VOH39" s="75"/>
      <c r="VOI39" s="75"/>
      <c r="VOJ39" s="75"/>
      <c r="VOK39" s="75"/>
      <c r="VOL39" s="75"/>
      <c r="VOM39" s="75"/>
      <c r="VON39" s="75"/>
      <c r="VOO39" s="75"/>
      <c r="VOP39" s="75"/>
      <c r="VOQ39" s="75"/>
      <c r="VOR39" s="75"/>
      <c r="VOS39" s="75"/>
      <c r="VOT39" s="75"/>
      <c r="VOU39" s="75"/>
      <c r="VOV39" s="75"/>
      <c r="VOW39" s="75"/>
      <c r="VOX39" s="75"/>
      <c r="VOY39" s="75"/>
      <c r="VOZ39" s="75"/>
      <c r="VPA39" s="75"/>
      <c r="VPB39" s="75"/>
      <c r="VPC39" s="75"/>
      <c r="VPD39" s="75"/>
      <c r="VPE39" s="75"/>
      <c r="VPF39" s="75"/>
      <c r="VPG39" s="75"/>
      <c r="VPH39" s="75"/>
      <c r="VPI39" s="75"/>
      <c r="VPJ39" s="75"/>
      <c r="VPK39" s="75"/>
      <c r="VPL39" s="75"/>
      <c r="VPM39" s="75"/>
      <c r="VPN39" s="75"/>
      <c r="VPO39" s="75"/>
      <c r="VPP39" s="75"/>
      <c r="VPQ39" s="75"/>
      <c r="VPR39" s="75"/>
      <c r="VPS39" s="75"/>
      <c r="VPT39" s="75"/>
      <c r="VPU39" s="75"/>
      <c r="VPV39" s="75"/>
      <c r="VPW39" s="75"/>
      <c r="VPX39" s="75"/>
      <c r="VPY39" s="75"/>
      <c r="VPZ39" s="75"/>
      <c r="VQA39" s="75"/>
      <c r="VQB39" s="75"/>
      <c r="VQC39" s="75"/>
      <c r="VQD39" s="75"/>
      <c r="VQE39" s="75"/>
      <c r="VQF39" s="75"/>
      <c r="VQG39" s="75"/>
      <c r="VQH39" s="75"/>
      <c r="VQI39" s="75"/>
      <c r="VQJ39" s="75"/>
      <c r="VQK39" s="75"/>
      <c r="VQL39" s="75"/>
      <c r="VQM39" s="75"/>
      <c r="VQN39" s="75"/>
      <c r="VQO39" s="75"/>
      <c r="VQP39" s="75"/>
      <c r="VQQ39" s="75"/>
      <c r="VQR39" s="75"/>
      <c r="VQS39" s="75"/>
      <c r="VQT39" s="75"/>
      <c r="VQU39" s="75"/>
      <c r="VQV39" s="75"/>
      <c r="VQW39" s="75"/>
      <c r="VQX39" s="75"/>
      <c r="VQY39" s="75"/>
      <c r="VQZ39" s="75"/>
      <c r="VRA39" s="75"/>
      <c r="VRB39" s="75"/>
      <c r="VRC39" s="75"/>
      <c r="VRD39" s="75"/>
      <c r="VRE39" s="75"/>
      <c r="VRF39" s="75"/>
      <c r="VRG39" s="75"/>
      <c r="VRH39" s="75"/>
      <c r="VRI39" s="75"/>
      <c r="VRJ39" s="75"/>
      <c r="VRK39" s="75"/>
      <c r="VRL39" s="75"/>
      <c r="VRM39" s="75"/>
      <c r="VRN39" s="75"/>
      <c r="VRO39" s="75"/>
      <c r="VRP39" s="75"/>
      <c r="VRQ39" s="75"/>
      <c r="VRR39" s="75"/>
      <c r="VRS39" s="75"/>
      <c r="VRT39" s="75"/>
      <c r="VRU39" s="75"/>
      <c r="VRV39" s="75"/>
      <c r="VRW39" s="75"/>
      <c r="VRX39" s="75"/>
      <c r="VRY39" s="75"/>
      <c r="VRZ39" s="75"/>
      <c r="VSA39" s="75"/>
      <c r="VSB39" s="75"/>
      <c r="VSC39" s="75"/>
      <c r="VSD39" s="75"/>
      <c r="VSE39" s="75"/>
      <c r="VSF39" s="75"/>
      <c r="VSG39" s="75"/>
      <c r="VSH39" s="75"/>
      <c r="VSI39" s="75"/>
      <c r="VSJ39" s="75"/>
      <c r="VSK39" s="75"/>
      <c r="VSL39" s="75"/>
      <c r="VSM39" s="75"/>
      <c r="VSN39" s="75"/>
      <c r="VSO39" s="75"/>
      <c r="VSP39" s="75"/>
      <c r="VSQ39" s="75"/>
      <c r="VSR39" s="75"/>
      <c r="VSS39" s="75"/>
      <c r="VST39" s="75"/>
      <c r="VSU39" s="75"/>
      <c r="VSV39" s="75"/>
      <c r="VSW39" s="75"/>
      <c r="VSX39" s="75"/>
      <c r="VSY39" s="75"/>
      <c r="VSZ39" s="75"/>
      <c r="VTA39" s="75"/>
      <c r="VTB39" s="75"/>
      <c r="VTC39" s="75"/>
      <c r="VTD39" s="75"/>
      <c r="VTE39" s="75"/>
      <c r="VTF39" s="75"/>
      <c r="VTG39" s="75"/>
      <c r="VTH39" s="75"/>
      <c r="VTI39" s="75"/>
      <c r="VTJ39" s="75"/>
      <c r="VTK39" s="75"/>
      <c r="VTL39" s="75"/>
      <c r="VTM39" s="75"/>
      <c r="VTN39" s="75"/>
      <c r="VTO39" s="75"/>
      <c r="VTP39" s="75"/>
      <c r="VTQ39" s="75"/>
      <c r="VTR39" s="75"/>
      <c r="VTS39" s="75"/>
      <c r="VTT39" s="75"/>
      <c r="VTU39" s="75"/>
      <c r="VTV39" s="75"/>
      <c r="VTW39" s="75"/>
      <c r="VTX39" s="75"/>
      <c r="VTY39" s="75"/>
      <c r="VTZ39" s="75"/>
      <c r="VUA39" s="75"/>
      <c r="VUB39" s="75"/>
      <c r="VUC39" s="75"/>
      <c r="VUD39" s="75"/>
      <c r="VUE39" s="75"/>
      <c r="VUF39" s="75"/>
      <c r="VUG39" s="75"/>
      <c r="VUH39" s="75"/>
      <c r="VUI39" s="75"/>
      <c r="VUJ39" s="75"/>
      <c r="VUK39" s="75"/>
      <c r="VUL39" s="75"/>
      <c r="VUM39" s="75"/>
      <c r="VUN39" s="75"/>
      <c r="VUO39" s="75"/>
      <c r="VUP39" s="75"/>
      <c r="VUQ39" s="75"/>
      <c r="VUR39" s="75"/>
      <c r="VUS39" s="75"/>
      <c r="VUT39" s="75"/>
      <c r="VUU39" s="75"/>
      <c r="VUV39" s="75"/>
      <c r="VUW39" s="75"/>
      <c r="VUX39" s="75"/>
      <c r="VUY39" s="75"/>
      <c r="VUZ39" s="75"/>
      <c r="VVA39" s="75"/>
      <c r="VVB39" s="75"/>
      <c r="VVC39" s="75"/>
      <c r="VVD39" s="75"/>
      <c r="VVE39" s="75"/>
      <c r="VVF39" s="75"/>
      <c r="VVG39" s="75"/>
      <c r="VVH39" s="75"/>
      <c r="VVI39" s="75"/>
      <c r="VVJ39" s="75"/>
      <c r="VVK39" s="75"/>
      <c r="VVL39" s="75"/>
      <c r="VVM39" s="75"/>
      <c r="VVN39" s="75"/>
      <c r="VVO39" s="75"/>
      <c r="VVP39" s="75"/>
      <c r="VVQ39" s="75"/>
      <c r="VVR39" s="75"/>
      <c r="VVS39" s="75"/>
      <c r="VVT39" s="75"/>
      <c r="VVU39" s="75"/>
      <c r="VVV39" s="75"/>
      <c r="VVW39" s="75"/>
      <c r="VVX39" s="75"/>
      <c r="VVY39" s="75"/>
      <c r="VVZ39" s="75"/>
      <c r="VWA39" s="75"/>
      <c r="VWB39" s="75"/>
      <c r="VWC39" s="75"/>
      <c r="VWD39" s="75"/>
      <c r="VWE39" s="75"/>
      <c r="VWF39" s="75"/>
      <c r="VWG39" s="75"/>
      <c r="VWH39" s="75"/>
      <c r="VWI39" s="75"/>
      <c r="VWJ39" s="75"/>
      <c r="VWK39" s="75"/>
      <c r="VWL39" s="75"/>
      <c r="VWM39" s="75"/>
      <c r="VWN39" s="75"/>
      <c r="VWO39" s="75"/>
      <c r="VWP39" s="75"/>
      <c r="VWQ39" s="75"/>
      <c r="VWR39" s="75"/>
      <c r="VWS39" s="75"/>
      <c r="VWT39" s="75"/>
      <c r="VWU39" s="75"/>
      <c r="VWV39" s="75"/>
      <c r="VWW39" s="75"/>
      <c r="VWX39" s="75"/>
      <c r="VWY39" s="75"/>
      <c r="VWZ39" s="75"/>
      <c r="VXA39" s="75"/>
      <c r="VXB39" s="75"/>
      <c r="VXC39" s="75"/>
      <c r="VXD39" s="75"/>
      <c r="VXE39" s="75"/>
      <c r="VXF39" s="75"/>
      <c r="VXG39" s="75"/>
      <c r="VXH39" s="75"/>
      <c r="VXI39" s="75"/>
      <c r="VXJ39" s="75"/>
      <c r="VXK39" s="75"/>
      <c r="VXL39" s="75"/>
      <c r="VXM39" s="75"/>
      <c r="VXN39" s="75"/>
      <c r="VXO39" s="75"/>
      <c r="VXP39" s="75"/>
      <c r="VXQ39" s="75"/>
      <c r="VXR39" s="75"/>
      <c r="VXS39" s="75"/>
      <c r="VXT39" s="75"/>
      <c r="VXU39" s="75"/>
      <c r="VXV39" s="75"/>
      <c r="VXW39" s="75"/>
      <c r="VXX39" s="75"/>
      <c r="VXY39" s="75"/>
      <c r="VXZ39" s="75"/>
      <c r="VYA39" s="75"/>
      <c r="VYB39" s="75"/>
      <c r="VYC39" s="75"/>
      <c r="VYD39" s="75"/>
      <c r="VYE39" s="75"/>
      <c r="VYF39" s="75"/>
      <c r="VYG39" s="75"/>
      <c r="VYH39" s="75"/>
      <c r="VYI39" s="75"/>
      <c r="VYJ39" s="75"/>
      <c r="VYK39" s="75"/>
      <c r="VYL39" s="75"/>
      <c r="VYM39" s="75"/>
      <c r="VYN39" s="75"/>
      <c r="VYO39" s="75"/>
      <c r="VYP39" s="75"/>
      <c r="VYQ39" s="75"/>
      <c r="VYR39" s="75"/>
      <c r="VYS39" s="75"/>
      <c r="VYT39" s="75"/>
      <c r="VYU39" s="75"/>
      <c r="VYV39" s="75"/>
      <c r="VYW39" s="75"/>
      <c r="VYX39" s="75"/>
      <c r="VYY39" s="75"/>
      <c r="VYZ39" s="75"/>
      <c r="VZA39" s="75"/>
      <c r="VZB39" s="75"/>
      <c r="VZC39" s="75"/>
      <c r="VZD39" s="75"/>
      <c r="VZE39" s="75"/>
      <c r="VZF39" s="75"/>
      <c r="VZG39" s="75"/>
      <c r="VZH39" s="75"/>
      <c r="VZI39" s="75"/>
      <c r="VZJ39" s="75"/>
      <c r="VZK39" s="75"/>
      <c r="VZL39" s="75"/>
      <c r="VZM39" s="75"/>
      <c r="VZN39" s="75"/>
      <c r="VZO39" s="75"/>
      <c r="VZP39" s="75"/>
      <c r="VZQ39" s="75"/>
      <c r="VZR39" s="75"/>
      <c r="VZS39" s="75"/>
      <c r="VZT39" s="75"/>
      <c r="VZU39" s="75"/>
      <c r="VZV39" s="75"/>
      <c r="VZW39" s="75"/>
      <c r="VZX39" s="75"/>
      <c r="VZY39" s="75"/>
      <c r="VZZ39" s="75"/>
      <c r="WAA39" s="75"/>
      <c r="WAB39" s="75"/>
      <c r="WAC39" s="75"/>
      <c r="WAD39" s="75"/>
      <c r="WAE39" s="75"/>
      <c r="WAF39" s="75"/>
      <c r="WAG39" s="75"/>
      <c r="WAH39" s="75"/>
      <c r="WAI39" s="75"/>
      <c r="WAJ39" s="75"/>
      <c r="WAK39" s="75"/>
      <c r="WAL39" s="75"/>
      <c r="WAM39" s="75"/>
      <c r="WAN39" s="75"/>
      <c r="WAO39" s="75"/>
      <c r="WAP39" s="75"/>
      <c r="WAQ39" s="75"/>
      <c r="WAR39" s="75"/>
      <c r="WAS39" s="75"/>
      <c r="WAT39" s="75"/>
      <c r="WAU39" s="75"/>
      <c r="WAV39" s="75"/>
      <c r="WAW39" s="75"/>
      <c r="WAX39" s="75"/>
      <c r="WAY39" s="75"/>
      <c r="WAZ39" s="75"/>
      <c r="WBA39" s="75"/>
      <c r="WBB39" s="75"/>
      <c r="WBC39" s="75"/>
      <c r="WBD39" s="75"/>
      <c r="WBE39" s="75"/>
      <c r="WBF39" s="75"/>
      <c r="WBG39" s="75"/>
      <c r="WBH39" s="75"/>
      <c r="WBI39" s="75"/>
      <c r="WBJ39" s="75"/>
      <c r="WBK39" s="75"/>
      <c r="WBL39" s="75"/>
      <c r="WBM39" s="75"/>
      <c r="WBN39" s="75"/>
      <c r="WBO39" s="75"/>
      <c r="WBP39" s="75"/>
      <c r="WBQ39" s="75"/>
      <c r="WBR39" s="75"/>
      <c r="WBS39" s="75"/>
      <c r="WBT39" s="75"/>
      <c r="WBU39" s="75"/>
      <c r="WBV39" s="75"/>
      <c r="WBW39" s="75"/>
      <c r="WBX39" s="75"/>
      <c r="WBY39" s="75"/>
      <c r="WBZ39" s="75"/>
      <c r="WCA39" s="75"/>
      <c r="WCB39" s="75"/>
      <c r="WCC39" s="75"/>
      <c r="WCD39" s="75"/>
      <c r="WCE39" s="75"/>
      <c r="WCF39" s="75"/>
      <c r="WCG39" s="75"/>
      <c r="WCH39" s="75"/>
      <c r="WCI39" s="75"/>
      <c r="WCJ39" s="75"/>
      <c r="WCK39" s="75"/>
      <c r="WCL39" s="75"/>
      <c r="WCM39" s="75"/>
      <c r="WCN39" s="75"/>
      <c r="WCO39" s="75"/>
      <c r="WCP39" s="75"/>
      <c r="WCQ39" s="75"/>
      <c r="WCR39" s="75"/>
      <c r="WCS39" s="75"/>
      <c r="WCT39" s="75"/>
      <c r="WCU39" s="75"/>
      <c r="WCV39" s="75"/>
      <c r="WCW39" s="75"/>
      <c r="WCX39" s="75"/>
      <c r="WCY39" s="75"/>
      <c r="WCZ39" s="75"/>
      <c r="WDA39" s="75"/>
      <c r="WDB39" s="75"/>
      <c r="WDC39" s="75"/>
      <c r="WDD39" s="75"/>
      <c r="WDE39" s="75"/>
      <c r="WDF39" s="75"/>
      <c r="WDG39" s="75"/>
      <c r="WDH39" s="75"/>
      <c r="WDI39" s="75"/>
      <c r="WDJ39" s="75"/>
      <c r="WDK39" s="75"/>
      <c r="WDL39" s="75"/>
      <c r="WDM39" s="75"/>
      <c r="WDN39" s="75"/>
      <c r="WDO39" s="75"/>
      <c r="WDP39" s="75"/>
      <c r="WDQ39" s="75"/>
      <c r="WDR39" s="75"/>
      <c r="WDS39" s="75"/>
      <c r="WDT39" s="75"/>
      <c r="WDU39" s="75"/>
      <c r="WDV39" s="75"/>
      <c r="WDW39" s="75"/>
      <c r="WDX39" s="75"/>
      <c r="WDY39" s="75"/>
      <c r="WDZ39" s="75"/>
      <c r="WEA39" s="75"/>
      <c r="WEB39" s="75"/>
      <c r="WEC39" s="75"/>
      <c r="WED39" s="75"/>
      <c r="WEE39" s="75"/>
      <c r="WEF39" s="75"/>
      <c r="WEG39" s="75"/>
      <c r="WEH39" s="75"/>
      <c r="WEI39" s="75"/>
      <c r="WEJ39" s="75"/>
      <c r="WEK39" s="75"/>
      <c r="WEL39" s="75"/>
      <c r="WEM39" s="75"/>
      <c r="WEN39" s="75"/>
      <c r="WEO39" s="75"/>
      <c r="WEP39" s="75"/>
      <c r="WEQ39" s="75"/>
      <c r="WER39" s="75"/>
      <c r="WES39" s="75"/>
      <c r="WET39" s="75"/>
      <c r="WEU39" s="75"/>
      <c r="WEV39" s="75"/>
      <c r="WEW39" s="75"/>
      <c r="WEX39" s="75"/>
      <c r="WEY39" s="75"/>
      <c r="WEZ39" s="75"/>
      <c r="WFA39" s="75"/>
      <c r="WFB39" s="75"/>
      <c r="WFC39" s="75"/>
      <c r="WFD39" s="75"/>
      <c r="WFE39" s="75"/>
      <c r="WFF39" s="75"/>
      <c r="WFG39" s="75"/>
      <c r="WFH39" s="75"/>
      <c r="WFI39" s="75"/>
      <c r="WFJ39" s="75"/>
      <c r="WFK39" s="75"/>
      <c r="WFL39" s="75"/>
      <c r="WFM39" s="75"/>
      <c r="WFN39" s="75"/>
      <c r="WFO39" s="75"/>
      <c r="WFP39" s="75"/>
      <c r="WFQ39" s="75"/>
      <c r="WFR39" s="75"/>
      <c r="WFS39" s="75"/>
      <c r="WFT39" s="75"/>
      <c r="WFU39" s="75"/>
      <c r="WFV39" s="75"/>
      <c r="WFW39" s="75"/>
      <c r="WFX39" s="75"/>
      <c r="WFY39" s="75"/>
      <c r="WFZ39" s="75"/>
      <c r="WGA39" s="75"/>
      <c r="WGB39" s="75"/>
      <c r="WGC39" s="75"/>
      <c r="WGD39" s="75"/>
      <c r="WGE39" s="75"/>
      <c r="WGF39" s="75"/>
      <c r="WGG39" s="75"/>
      <c r="WGH39" s="75"/>
      <c r="WGI39" s="75"/>
      <c r="WGJ39" s="75"/>
      <c r="WGK39" s="75"/>
      <c r="WGL39" s="75"/>
      <c r="WGM39" s="75"/>
      <c r="WGN39" s="75"/>
      <c r="WGO39" s="75"/>
      <c r="WGP39" s="75"/>
      <c r="WGQ39" s="75"/>
      <c r="WGR39" s="75"/>
      <c r="WGS39" s="75"/>
      <c r="WGT39" s="75"/>
      <c r="WGU39" s="75"/>
      <c r="WGV39" s="75"/>
      <c r="WGW39" s="75"/>
      <c r="WGX39" s="75"/>
      <c r="WGY39" s="75"/>
      <c r="WGZ39" s="75"/>
      <c r="WHA39" s="75"/>
      <c r="WHB39" s="75"/>
      <c r="WHC39" s="75"/>
      <c r="WHD39" s="75"/>
      <c r="WHE39" s="75"/>
      <c r="WHF39" s="75"/>
      <c r="WHG39" s="75"/>
      <c r="WHH39" s="75"/>
      <c r="WHI39" s="75"/>
      <c r="WHJ39" s="75"/>
      <c r="WHK39" s="75"/>
      <c r="WHL39" s="75"/>
      <c r="WHM39" s="75"/>
      <c r="WHN39" s="75"/>
      <c r="WHO39" s="75"/>
      <c r="WHP39" s="75"/>
      <c r="WHQ39" s="75"/>
      <c r="WHR39" s="75"/>
      <c r="WHS39" s="75"/>
      <c r="WHT39" s="75"/>
      <c r="WHU39" s="75"/>
      <c r="WHV39" s="75"/>
      <c r="WHW39" s="75"/>
      <c r="WHX39" s="75"/>
      <c r="WHY39" s="75"/>
      <c r="WHZ39" s="75"/>
      <c r="WIA39" s="75"/>
      <c r="WIB39" s="75"/>
      <c r="WIC39" s="75"/>
      <c r="WID39" s="75"/>
      <c r="WIE39" s="75"/>
      <c r="WIF39" s="75"/>
      <c r="WIG39" s="75"/>
      <c r="WIH39" s="75"/>
      <c r="WII39" s="75"/>
      <c r="WIJ39" s="75"/>
      <c r="WIK39" s="75"/>
      <c r="WIL39" s="75"/>
      <c r="WIM39" s="75"/>
      <c r="WIN39" s="75"/>
      <c r="WIO39" s="75"/>
      <c r="WIP39" s="75"/>
      <c r="WIQ39" s="75"/>
      <c r="WIR39" s="75"/>
      <c r="WIS39" s="75"/>
      <c r="WIT39" s="75"/>
      <c r="WIU39" s="75"/>
      <c r="WIV39" s="75"/>
      <c r="WIW39" s="75"/>
      <c r="WIX39" s="75"/>
      <c r="WIY39" s="75"/>
      <c r="WIZ39" s="75"/>
      <c r="WJA39" s="75"/>
      <c r="WJB39" s="75"/>
      <c r="WJC39" s="75"/>
      <c r="WJD39" s="75"/>
      <c r="WJE39" s="75"/>
      <c r="WJF39" s="75"/>
      <c r="WJG39" s="75"/>
      <c r="WJH39" s="75"/>
      <c r="WJI39" s="75"/>
      <c r="WJJ39" s="75"/>
      <c r="WJK39" s="75"/>
      <c r="WJL39" s="75"/>
      <c r="WJM39" s="75"/>
      <c r="WJN39" s="75"/>
      <c r="WJO39" s="75"/>
      <c r="WJP39" s="75"/>
      <c r="WJQ39" s="75"/>
      <c r="WJR39" s="75"/>
      <c r="WJS39" s="75"/>
      <c r="WJT39" s="75"/>
      <c r="WJU39" s="75"/>
      <c r="WJV39" s="75"/>
      <c r="WJW39" s="75"/>
      <c r="WJX39" s="75"/>
      <c r="WJY39" s="75"/>
      <c r="WJZ39" s="75"/>
      <c r="WKA39" s="75"/>
      <c r="WKB39" s="75"/>
      <c r="WKC39" s="75"/>
      <c r="WKD39" s="75"/>
      <c r="WKE39" s="75"/>
      <c r="WKF39" s="75"/>
      <c r="WKG39" s="75"/>
      <c r="WKH39" s="75"/>
      <c r="WKI39" s="75"/>
      <c r="WKJ39" s="75"/>
      <c r="WKK39" s="75"/>
      <c r="WKL39" s="75"/>
      <c r="WKM39" s="75"/>
      <c r="WKN39" s="75"/>
      <c r="WKO39" s="75"/>
      <c r="WKP39" s="75"/>
      <c r="WKQ39" s="75"/>
      <c r="WKR39" s="75"/>
      <c r="WKS39" s="75"/>
      <c r="WKT39" s="75"/>
      <c r="WKU39" s="75"/>
      <c r="WKV39" s="75"/>
      <c r="WKW39" s="75"/>
      <c r="WKX39" s="75"/>
      <c r="WKY39" s="75"/>
      <c r="WKZ39" s="75"/>
      <c r="WLA39" s="75"/>
      <c r="WLB39" s="75"/>
      <c r="WLC39" s="75"/>
      <c r="WLD39" s="75"/>
      <c r="WLE39" s="75"/>
      <c r="WLF39" s="75"/>
      <c r="WLG39" s="75"/>
      <c r="WLH39" s="75"/>
      <c r="WLI39" s="75"/>
      <c r="WLJ39" s="75"/>
      <c r="WLK39" s="75"/>
      <c r="WLL39" s="75"/>
      <c r="WLM39" s="75"/>
      <c r="WLN39" s="75"/>
      <c r="WLO39" s="75"/>
      <c r="WLP39" s="75"/>
      <c r="WLQ39" s="75"/>
      <c r="WLR39" s="75"/>
      <c r="WLS39" s="75"/>
      <c r="WLT39" s="75"/>
      <c r="WLU39" s="75"/>
      <c r="WLV39" s="75"/>
      <c r="WLW39" s="75"/>
      <c r="WLX39" s="75"/>
      <c r="WLY39" s="75"/>
      <c r="WLZ39" s="75"/>
      <c r="WMA39" s="75"/>
      <c r="WMB39" s="75"/>
      <c r="WMC39" s="75"/>
      <c r="WMD39" s="75"/>
      <c r="WME39" s="75"/>
      <c r="WMF39" s="75"/>
      <c r="WMG39" s="75"/>
      <c r="WMH39" s="75"/>
      <c r="WMI39" s="75"/>
      <c r="WMJ39" s="75"/>
      <c r="WMK39" s="75"/>
      <c r="WML39" s="75"/>
      <c r="WMM39" s="75"/>
      <c r="WMN39" s="75"/>
      <c r="WMO39" s="75"/>
      <c r="WMP39" s="75"/>
      <c r="WMQ39" s="75"/>
      <c r="WMR39" s="75"/>
      <c r="WMS39" s="75"/>
      <c r="WMT39" s="75"/>
      <c r="WMU39" s="75"/>
      <c r="WMV39" s="75"/>
      <c r="WMW39" s="75"/>
      <c r="WMX39" s="75"/>
      <c r="WMY39" s="75"/>
      <c r="WMZ39" s="75"/>
      <c r="WNA39" s="75"/>
      <c r="WNB39" s="75"/>
      <c r="WNC39" s="75"/>
      <c r="WND39" s="75"/>
      <c r="WNE39" s="75"/>
      <c r="WNF39" s="75"/>
      <c r="WNG39" s="75"/>
      <c r="WNH39" s="75"/>
      <c r="WNI39" s="75"/>
      <c r="WNJ39" s="75"/>
      <c r="WNK39" s="75"/>
      <c r="WNL39" s="75"/>
      <c r="WNM39" s="75"/>
      <c r="WNN39" s="75"/>
      <c r="WNO39" s="75"/>
      <c r="WNP39" s="75"/>
      <c r="WNQ39" s="75"/>
      <c r="WNR39" s="75"/>
      <c r="WNS39" s="75"/>
      <c r="WNT39" s="75"/>
      <c r="WNU39" s="75"/>
      <c r="WNV39" s="75"/>
      <c r="WNW39" s="75"/>
      <c r="WNX39" s="75"/>
      <c r="WNY39" s="75"/>
      <c r="WNZ39" s="75"/>
      <c r="WOA39" s="75"/>
      <c r="WOB39" s="75"/>
      <c r="WOC39" s="75"/>
      <c r="WOD39" s="75"/>
      <c r="WOE39" s="75"/>
      <c r="WOF39" s="75"/>
      <c r="WOG39" s="75"/>
      <c r="WOH39" s="75"/>
      <c r="WOI39" s="75"/>
      <c r="WOJ39" s="75"/>
      <c r="WOK39" s="75"/>
      <c r="WOL39" s="75"/>
      <c r="WOM39" s="75"/>
      <c r="WON39" s="75"/>
      <c r="WOO39" s="75"/>
      <c r="WOP39" s="75"/>
      <c r="WOQ39" s="75"/>
      <c r="WOR39" s="75"/>
      <c r="WOS39" s="75"/>
      <c r="WOT39" s="75"/>
      <c r="WOU39" s="75"/>
      <c r="WOV39" s="75"/>
      <c r="WOW39" s="75"/>
      <c r="WOX39" s="75"/>
      <c r="WOY39" s="75"/>
      <c r="WOZ39" s="75"/>
      <c r="WPA39" s="75"/>
      <c r="WPB39" s="75"/>
      <c r="WPC39" s="75"/>
      <c r="WPD39" s="75"/>
      <c r="WPE39" s="75"/>
      <c r="WPF39" s="75"/>
      <c r="WPG39" s="75"/>
      <c r="WPH39" s="75"/>
      <c r="WPI39" s="75"/>
      <c r="WPJ39" s="75"/>
      <c r="WPK39" s="75"/>
      <c r="WPL39" s="75"/>
      <c r="WPM39" s="75"/>
      <c r="WPN39" s="75"/>
      <c r="WPO39" s="75"/>
      <c r="WPP39" s="75"/>
      <c r="WPQ39" s="75"/>
      <c r="WPR39" s="75"/>
      <c r="WPS39" s="75"/>
      <c r="WPT39" s="75"/>
      <c r="WPU39" s="75"/>
      <c r="WPV39" s="75"/>
      <c r="WPW39" s="75"/>
      <c r="WPX39" s="75"/>
      <c r="WPY39" s="75"/>
      <c r="WPZ39" s="75"/>
      <c r="WQA39" s="75"/>
      <c r="WQB39" s="75"/>
      <c r="WQC39" s="75"/>
      <c r="WQD39" s="75"/>
      <c r="WQE39" s="75"/>
      <c r="WQF39" s="75"/>
      <c r="WQG39" s="75"/>
      <c r="WQH39" s="75"/>
      <c r="WQI39" s="75"/>
      <c r="WQJ39" s="75"/>
      <c r="WQK39" s="75"/>
      <c r="WQL39" s="75"/>
      <c r="WQM39" s="75"/>
      <c r="WQN39" s="75"/>
      <c r="WQO39" s="75"/>
      <c r="WQP39" s="75"/>
      <c r="WQQ39" s="75"/>
      <c r="WQR39" s="75"/>
      <c r="WQS39" s="75"/>
      <c r="WQT39" s="75"/>
      <c r="WQU39" s="75"/>
      <c r="WQV39" s="75"/>
      <c r="WQW39" s="75"/>
      <c r="WQX39" s="75"/>
      <c r="WQY39" s="75"/>
      <c r="WQZ39" s="75"/>
      <c r="WRA39" s="75"/>
      <c r="WRB39" s="75"/>
      <c r="WRC39" s="75"/>
      <c r="WRD39" s="75"/>
      <c r="WRE39" s="75"/>
      <c r="WRF39" s="75"/>
      <c r="WRG39" s="75"/>
      <c r="WRH39" s="75"/>
      <c r="WRI39" s="75"/>
      <c r="WRJ39" s="75"/>
      <c r="WRK39" s="75"/>
      <c r="WRL39" s="75"/>
      <c r="WRM39" s="75"/>
      <c r="WRN39" s="75"/>
      <c r="WRO39" s="75"/>
      <c r="WRP39" s="75"/>
      <c r="WRQ39" s="75"/>
      <c r="WRR39" s="75"/>
      <c r="WRS39" s="75"/>
      <c r="WRT39" s="75"/>
      <c r="WRU39" s="75"/>
      <c r="WRV39" s="75"/>
      <c r="WRW39" s="75"/>
      <c r="WRX39" s="75"/>
      <c r="WRY39" s="75"/>
      <c r="WRZ39" s="75"/>
      <c r="WSA39" s="75"/>
      <c r="WSB39" s="75"/>
      <c r="WSC39" s="75"/>
      <c r="WSD39" s="75"/>
      <c r="WSE39" s="75"/>
      <c r="WSF39" s="75"/>
      <c r="WSG39" s="75"/>
      <c r="WSH39" s="75"/>
      <c r="WSI39" s="75"/>
      <c r="WSJ39" s="75"/>
      <c r="WSK39" s="75"/>
      <c r="WSL39" s="75"/>
      <c r="WSM39" s="75"/>
      <c r="WSN39" s="75"/>
      <c r="WSO39" s="75"/>
      <c r="WSP39" s="75"/>
      <c r="WSQ39" s="75"/>
      <c r="WSR39" s="75"/>
      <c r="WSS39" s="75"/>
      <c r="WST39" s="75"/>
      <c r="WSU39" s="75"/>
      <c r="WSV39" s="75"/>
      <c r="WSW39" s="75"/>
      <c r="WSX39" s="75"/>
      <c r="WSY39" s="75"/>
      <c r="WSZ39" s="75"/>
      <c r="WTA39" s="75"/>
      <c r="WTB39" s="75"/>
      <c r="WTC39" s="75"/>
      <c r="WTD39" s="75"/>
      <c r="WTE39" s="75"/>
      <c r="WTF39" s="75"/>
      <c r="WTG39" s="75"/>
      <c r="WTH39" s="75"/>
      <c r="WTI39" s="75"/>
      <c r="WTJ39" s="75"/>
      <c r="WTK39" s="75"/>
      <c r="WTL39" s="75"/>
      <c r="WTM39" s="75"/>
      <c r="WTN39" s="75"/>
      <c r="WTO39" s="75"/>
      <c r="WTP39" s="75"/>
      <c r="WTQ39" s="75"/>
      <c r="WTR39" s="75"/>
      <c r="WTS39" s="75"/>
      <c r="WTT39" s="75"/>
      <c r="WTU39" s="75"/>
      <c r="WTV39" s="75"/>
      <c r="WTW39" s="75"/>
      <c r="WTX39" s="75"/>
      <c r="WTY39" s="75"/>
      <c r="WTZ39" s="75"/>
      <c r="WUA39" s="75"/>
      <c r="WUB39" s="75"/>
      <c r="WUC39" s="75"/>
      <c r="WUD39" s="75"/>
      <c r="WUE39" s="75"/>
      <c r="WUF39" s="75"/>
      <c r="WUG39" s="75"/>
      <c r="WUH39" s="75"/>
      <c r="WUI39" s="75"/>
      <c r="WUJ39" s="75"/>
      <c r="WUK39" s="75"/>
      <c r="WUL39" s="75"/>
      <c r="WUM39" s="75"/>
      <c r="WUN39" s="75"/>
      <c r="WUO39" s="75"/>
      <c r="WUP39" s="75"/>
      <c r="WUQ39" s="75"/>
      <c r="WUR39" s="75"/>
      <c r="WUS39" s="75"/>
      <c r="WUT39" s="75"/>
      <c r="WUU39" s="75"/>
      <c r="WUV39" s="75"/>
      <c r="WUW39" s="75"/>
      <c r="WUX39" s="75"/>
      <c r="WUY39" s="75"/>
      <c r="WUZ39" s="75"/>
      <c r="WVA39" s="75"/>
      <c r="WVB39" s="75"/>
      <c r="WVC39" s="75"/>
      <c r="WVD39" s="75"/>
      <c r="WVE39" s="75"/>
      <c r="WVF39" s="75"/>
      <c r="WVG39" s="75"/>
      <c r="WVH39" s="75"/>
      <c r="WVI39" s="75"/>
      <c r="WVJ39" s="75"/>
      <c r="WVK39" s="75"/>
      <c r="WVL39" s="75"/>
      <c r="WVM39" s="75"/>
      <c r="WVN39" s="75"/>
      <c r="WVO39" s="75"/>
      <c r="WVP39" s="75"/>
      <c r="WVQ39" s="75"/>
      <c r="WVR39" s="75"/>
      <c r="WVS39" s="75"/>
      <c r="WVT39" s="75"/>
      <c r="WVU39" s="75"/>
      <c r="WVV39" s="75"/>
      <c r="WVW39" s="75"/>
      <c r="WVX39" s="75"/>
      <c r="WVY39" s="75"/>
      <c r="WVZ39" s="75"/>
      <c r="WWA39" s="75"/>
      <c r="WWB39" s="75"/>
      <c r="WWC39" s="75"/>
      <c r="WWD39" s="75"/>
      <c r="WWE39" s="75"/>
      <c r="WWF39" s="75"/>
      <c r="WWG39" s="75"/>
      <c r="WWH39" s="75"/>
      <c r="WWI39" s="75"/>
      <c r="WWJ39" s="75"/>
      <c r="WWK39" s="75"/>
      <c r="WWL39" s="75"/>
      <c r="WWM39" s="75"/>
      <c r="WWN39" s="75"/>
      <c r="WWO39" s="75"/>
      <c r="WWP39" s="75"/>
      <c r="WWQ39" s="75"/>
      <c r="WWR39" s="75"/>
      <c r="WWS39" s="75"/>
      <c r="WWT39" s="75"/>
      <c r="WWU39" s="75"/>
      <c r="WWV39" s="75"/>
      <c r="WWW39" s="75"/>
      <c r="WWX39" s="75"/>
      <c r="WWY39" s="75"/>
      <c r="WWZ39" s="75"/>
      <c r="WXA39" s="75"/>
      <c r="WXB39" s="75"/>
      <c r="WXC39" s="75"/>
      <c r="WXD39" s="75"/>
      <c r="WXE39" s="75"/>
      <c r="WXF39" s="75"/>
      <c r="WXG39" s="75"/>
      <c r="WXH39" s="75"/>
      <c r="WXI39" s="75"/>
      <c r="WXJ39" s="75"/>
      <c r="WXK39" s="75"/>
      <c r="WXL39" s="75"/>
      <c r="WXM39" s="75"/>
      <c r="WXN39" s="75"/>
      <c r="WXO39" s="75"/>
      <c r="WXP39" s="75"/>
      <c r="WXQ39" s="75"/>
      <c r="WXR39" s="75"/>
      <c r="WXS39" s="75"/>
      <c r="WXT39" s="75"/>
      <c r="WXU39" s="75"/>
      <c r="WXV39" s="75"/>
      <c r="WXW39" s="75"/>
      <c r="WXX39" s="75"/>
      <c r="WXY39" s="75"/>
      <c r="WXZ39" s="75"/>
      <c r="WYA39" s="75"/>
      <c r="WYB39" s="75"/>
      <c r="WYC39" s="75"/>
      <c r="WYD39" s="75"/>
      <c r="WYE39" s="75"/>
      <c r="WYF39" s="75"/>
      <c r="WYG39" s="75"/>
      <c r="WYH39" s="75"/>
      <c r="WYI39" s="75"/>
      <c r="WYJ39" s="75"/>
      <c r="WYK39" s="75"/>
      <c r="WYL39" s="75"/>
      <c r="WYM39" s="75"/>
      <c r="WYN39" s="75"/>
      <c r="WYO39" s="75"/>
      <c r="WYP39" s="75"/>
      <c r="WYQ39" s="75"/>
      <c r="WYR39" s="75"/>
      <c r="WYS39" s="75"/>
      <c r="WYT39" s="75"/>
      <c r="WYU39" s="75"/>
      <c r="WYV39" s="75"/>
      <c r="WYW39" s="75"/>
      <c r="WYX39" s="75"/>
      <c r="WYY39" s="75"/>
      <c r="WYZ39" s="75"/>
      <c r="WZA39" s="75"/>
      <c r="WZB39" s="75"/>
      <c r="WZC39" s="75"/>
      <c r="WZD39" s="75"/>
      <c r="WZE39" s="75"/>
      <c r="WZF39" s="75"/>
      <c r="WZG39" s="75"/>
      <c r="WZH39" s="75"/>
      <c r="WZI39" s="75"/>
      <c r="WZJ39" s="75"/>
      <c r="WZK39" s="75"/>
      <c r="WZL39" s="75"/>
      <c r="WZM39" s="75"/>
      <c r="WZN39" s="75"/>
      <c r="WZO39" s="75"/>
      <c r="WZP39" s="75"/>
      <c r="WZQ39" s="75"/>
      <c r="WZR39" s="75"/>
      <c r="WZS39" s="75"/>
      <c r="WZT39" s="75"/>
      <c r="WZU39" s="75"/>
      <c r="WZV39" s="75"/>
      <c r="WZW39" s="75"/>
      <c r="WZX39" s="75"/>
      <c r="WZY39" s="75"/>
      <c r="WZZ39" s="75"/>
      <c r="XAA39" s="75"/>
      <c r="XAB39" s="75"/>
      <c r="XAC39" s="75"/>
      <c r="XAD39" s="75"/>
      <c r="XAE39" s="75"/>
      <c r="XAF39" s="75"/>
      <c r="XAG39" s="75"/>
      <c r="XAH39" s="75"/>
      <c r="XAI39" s="75"/>
      <c r="XAJ39" s="75"/>
      <c r="XAK39" s="75"/>
      <c r="XAL39" s="75"/>
      <c r="XAM39" s="75"/>
      <c r="XAN39" s="75"/>
      <c r="XAO39" s="75"/>
      <c r="XAP39" s="75"/>
      <c r="XAQ39" s="75"/>
      <c r="XAR39" s="75"/>
      <c r="XAS39" s="75"/>
      <c r="XAT39" s="75"/>
      <c r="XAU39" s="75"/>
      <c r="XAV39" s="75"/>
      <c r="XAW39" s="75"/>
      <c r="XAX39" s="75"/>
      <c r="XAY39" s="75"/>
      <c r="XAZ39" s="75"/>
      <c r="XBA39" s="75"/>
      <c r="XBB39" s="75"/>
      <c r="XBC39" s="75"/>
      <c r="XBD39" s="75"/>
      <c r="XBE39" s="75"/>
      <c r="XBF39" s="75"/>
      <c r="XBG39" s="75"/>
      <c r="XBH39" s="75"/>
      <c r="XBI39" s="75"/>
      <c r="XBJ39" s="75"/>
      <c r="XBK39" s="75"/>
      <c r="XBL39" s="75"/>
      <c r="XBM39" s="75"/>
      <c r="XBN39" s="75"/>
      <c r="XBO39" s="75"/>
      <c r="XBP39" s="75"/>
      <c r="XBQ39" s="75"/>
      <c r="XBR39" s="75"/>
      <c r="XBS39" s="75"/>
      <c r="XBT39" s="75"/>
      <c r="XBU39" s="75"/>
      <c r="XBV39" s="75"/>
      <c r="XBW39" s="75"/>
      <c r="XBX39" s="75"/>
      <c r="XBY39" s="75"/>
      <c r="XBZ39" s="75"/>
      <c r="XCA39" s="75"/>
      <c r="XCB39" s="75"/>
      <c r="XCC39" s="75"/>
      <c r="XCD39" s="75"/>
      <c r="XCE39" s="75"/>
      <c r="XCF39" s="75"/>
      <c r="XCG39" s="75"/>
      <c r="XCH39" s="75"/>
      <c r="XCI39" s="75"/>
      <c r="XCJ39" s="75"/>
      <c r="XCK39" s="75"/>
      <c r="XCL39" s="75"/>
      <c r="XCM39" s="75"/>
      <c r="XCN39" s="75"/>
      <c r="XCO39" s="75"/>
      <c r="XCP39" s="75"/>
      <c r="XCQ39" s="75"/>
      <c r="XCR39" s="75"/>
      <c r="XCS39" s="75"/>
      <c r="XCT39" s="75"/>
      <c r="XCU39" s="75"/>
      <c r="XCV39" s="75"/>
      <c r="XCW39" s="75"/>
      <c r="XCX39" s="75"/>
      <c r="XCY39" s="75"/>
      <c r="XCZ39" s="75"/>
      <c r="XDA39" s="75"/>
      <c r="XDB39" s="75"/>
      <c r="XDC39" s="75"/>
      <c r="XDD39" s="75"/>
      <c r="XDE39" s="75"/>
      <c r="XDF39" s="75"/>
      <c r="XDG39" s="75"/>
      <c r="XDH39" s="75"/>
      <c r="XDI39" s="75"/>
      <c r="XDJ39" s="75"/>
      <c r="XDK39" s="75"/>
      <c r="XDL39" s="75"/>
      <c r="XDM39" s="75"/>
      <c r="XDN39" s="75"/>
      <c r="XDO39" s="75"/>
      <c r="XDP39" s="75"/>
      <c r="XDQ39" s="75"/>
      <c r="XDR39" s="75"/>
      <c r="XDS39" s="75"/>
      <c r="XDT39" s="75"/>
      <c r="XDU39" s="75"/>
      <c r="XDV39" s="75"/>
      <c r="XDW39" s="75"/>
      <c r="XDX39" s="75"/>
      <c r="XDY39" s="75"/>
      <c r="XDZ39" s="75"/>
      <c r="XEA39" s="75"/>
      <c r="XEB39" s="75"/>
      <c r="XEC39" s="75"/>
      <c r="XED39" s="75"/>
      <c r="XEE39" s="75"/>
      <c r="XEF39" s="75"/>
      <c r="XEG39" s="75"/>
      <c r="XEH39" s="75"/>
      <c r="XEI39" s="75"/>
      <c r="XEJ39" s="75"/>
      <c r="XEK39" s="75"/>
      <c r="XEL39" s="75"/>
      <c r="XEM39" s="75"/>
      <c r="XEN39" s="75"/>
      <c r="XEO39" s="75"/>
      <c r="XEP39" s="75"/>
      <c r="XEQ39" s="75"/>
      <c r="XER39" s="75"/>
      <c r="XES39" s="75"/>
      <c r="XET39" s="75"/>
      <c r="XEU39" s="75"/>
      <c r="XEV39" s="75"/>
      <c r="XEW39" s="75"/>
      <c r="XEX39" s="75"/>
      <c r="XEY39" s="75"/>
      <c r="XEZ39" s="75"/>
      <c r="XFA39" s="75"/>
      <c r="XFB39" s="75"/>
      <c r="XFC39" s="75"/>
      <c r="XFD39" s="75"/>
    </row>
    <row r="40" spans="1:16384">
      <c r="B40" s="453"/>
      <c r="C40" s="14"/>
      <c r="D40" s="14"/>
      <c r="E40" s="519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</row>
    <row r="41" spans="1:16384">
      <c r="B41" s="4" t="s">
        <v>25</v>
      </c>
      <c r="E41" s="102">
        <f>SUM(F41:AE41)</f>
        <v>12364914116.257364</v>
      </c>
      <c r="F41" s="7">
        <f>+SUM(F38:F39)</f>
        <v>0</v>
      </c>
      <c r="G41" s="7">
        <f t="shared" ref="G41:AE41" si="15">+SUM(G38:G39)</f>
        <v>0</v>
      </c>
      <c r="H41" s="7">
        <f t="shared" si="15"/>
        <v>290390880</v>
      </c>
      <c r="I41" s="7">
        <f t="shared" si="15"/>
        <v>302006515.19999999</v>
      </c>
      <c r="J41" s="7">
        <f t="shared" si="15"/>
        <v>315596808.384</v>
      </c>
      <c r="K41" s="7">
        <f t="shared" si="15"/>
        <v>329798664.76128</v>
      </c>
      <c r="L41" s="7">
        <f t="shared" si="15"/>
        <v>344639604.67553759</v>
      </c>
      <c r="M41" s="7">
        <f t="shared" si="15"/>
        <v>360148386.8859368</v>
      </c>
      <c r="N41" s="7">
        <f t="shared" si="15"/>
        <v>378155806.23023367</v>
      </c>
      <c r="O41" s="7">
        <f t="shared" si="15"/>
        <v>397063596.54174536</v>
      </c>
      <c r="P41" s="7">
        <f t="shared" si="15"/>
        <v>416916776.36883265</v>
      </c>
      <c r="Q41" s="7">
        <f t="shared" si="15"/>
        <v>437762615.18727434</v>
      </c>
      <c r="R41" s="7">
        <f t="shared" si="15"/>
        <v>459650745.94663805</v>
      </c>
      <c r="S41" s="7">
        <f t="shared" si="15"/>
        <v>482633283.24396998</v>
      </c>
      <c r="T41" s="7">
        <f t="shared" si="15"/>
        <v>506764947.40616852</v>
      </c>
      <c r="U41" s="7">
        <f t="shared" si="15"/>
        <v>532103194.77647698</v>
      </c>
      <c r="V41" s="7">
        <f t="shared" si="15"/>
        <v>558708354.51530087</v>
      </c>
      <c r="W41" s="7">
        <f t="shared" si="15"/>
        <v>586643772.24106598</v>
      </c>
      <c r="X41" s="7">
        <f t="shared" si="15"/>
        <v>615975960.85311925</v>
      </c>
      <c r="Y41" s="7">
        <f t="shared" si="15"/>
        <v>646774758.89577532</v>
      </c>
      <c r="Z41" s="7">
        <f t="shared" si="15"/>
        <v>679113496.84056401</v>
      </c>
      <c r="AA41" s="7">
        <f t="shared" si="15"/>
        <v>713069171.68259227</v>
      </c>
      <c r="AB41" s="7">
        <f t="shared" si="15"/>
        <v>748722630.26672196</v>
      </c>
      <c r="AC41" s="7">
        <f t="shared" si="15"/>
        <v>786158761.78005803</v>
      </c>
      <c r="AD41" s="7">
        <f t="shared" si="15"/>
        <v>825466699.86906087</v>
      </c>
      <c r="AE41" s="7">
        <f t="shared" si="15"/>
        <v>650648683.70501053</v>
      </c>
    </row>
    <row r="42" spans="1:16384">
      <c r="B42" s="4"/>
      <c r="E42" s="102"/>
      <c r="F42" s="7"/>
      <c r="G42" s="7"/>
      <c r="H42" s="7"/>
      <c r="I42" s="7"/>
      <c r="J42" s="7"/>
      <c r="K42" s="7"/>
      <c r="L42" s="680"/>
      <c r="M42" s="680"/>
      <c r="N42" s="680"/>
      <c r="O42" s="680"/>
      <c r="P42" s="680"/>
      <c r="Q42" s="680"/>
      <c r="R42" s="680"/>
      <c r="S42" s="680"/>
      <c r="T42" s="680"/>
      <c r="U42" s="680"/>
      <c r="V42" s="680"/>
      <c r="W42" s="680"/>
      <c r="X42" s="680"/>
      <c r="Y42" s="680"/>
      <c r="Z42" s="680"/>
      <c r="AA42" s="680"/>
      <c r="AB42" s="680"/>
      <c r="AC42" s="680"/>
      <c r="AD42" s="680"/>
      <c r="AE42" s="680"/>
    </row>
    <row r="43" spans="1:16384">
      <c r="A43" s="479" t="s">
        <v>68</v>
      </c>
      <c r="B43" s="479"/>
      <c r="C43" s="479"/>
      <c r="D43" s="479"/>
      <c r="E43" s="541">
        <f>SUM(F43:AE43)</f>
        <v>12364914116.257364</v>
      </c>
      <c r="F43" s="480">
        <f t="shared" ref="F43:AE43" si="16">+F41</f>
        <v>0</v>
      </c>
      <c r="G43" s="480">
        <f t="shared" si="16"/>
        <v>0</v>
      </c>
      <c r="H43" s="480">
        <f t="shared" si="16"/>
        <v>290390880</v>
      </c>
      <c r="I43" s="480">
        <f t="shared" si="16"/>
        <v>302006515.19999999</v>
      </c>
      <c r="J43" s="480">
        <f t="shared" si="16"/>
        <v>315596808.384</v>
      </c>
      <c r="K43" s="480">
        <f t="shared" si="16"/>
        <v>329798664.76128</v>
      </c>
      <c r="L43" s="480">
        <f t="shared" si="16"/>
        <v>344639604.67553759</v>
      </c>
      <c r="M43" s="480">
        <f t="shared" si="16"/>
        <v>360148386.8859368</v>
      </c>
      <c r="N43" s="480">
        <f t="shared" si="16"/>
        <v>378155806.23023367</v>
      </c>
      <c r="O43" s="480">
        <f t="shared" si="16"/>
        <v>397063596.54174536</v>
      </c>
      <c r="P43" s="480">
        <f t="shared" si="16"/>
        <v>416916776.36883265</v>
      </c>
      <c r="Q43" s="480">
        <f t="shared" si="16"/>
        <v>437762615.18727434</v>
      </c>
      <c r="R43" s="480">
        <f t="shared" si="16"/>
        <v>459650745.94663805</v>
      </c>
      <c r="S43" s="480">
        <f t="shared" si="16"/>
        <v>482633283.24396998</v>
      </c>
      <c r="T43" s="480">
        <f t="shared" si="16"/>
        <v>506764947.40616852</v>
      </c>
      <c r="U43" s="480">
        <f t="shared" si="16"/>
        <v>532103194.77647698</v>
      </c>
      <c r="V43" s="480">
        <f t="shared" si="16"/>
        <v>558708354.51530087</v>
      </c>
      <c r="W43" s="480">
        <f t="shared" si="16"/>
        <v>586643772.24106598</v>
      </c>
      <c r="X43" s="480">
        <f t="shared" si="16"/>
        <v>615975960.85311925</v>
      </c>
      <c r="Y43" s="480">
        <f t="shared" si="16"/>
        <v>646774758.89577532</v>
      </c>
      <c r="Z43" s="480">
        <f t="shared" si="16"/>
        <v>679113496.84056401</v>
      </c>
      <c r="AA43" s="480">
        <f t="shared" si="16"/>
        <v>713069171.68259227</v>
      </c>
      <c r="AB43" s="480">
        <f t="shared" si="16"/>
        <v>748722630.26672196</v>
      </c>
      <c r="AC43" s="480">
        <f t="shared" si="16"/>
        <v>786158761.78005803</v>
      </c>
      <c r="AD43" s="480">
        <f t="shared" si="16"/>
        <v>825466699.86906087</v>
      </c>
      <c r="AE43" s="480">
        <f t="shared" si="16"/>
        <v>650648683.70501053</v>
      </c>
    </row>
    <row r="44" spans="1:16384">
      <c r="E44" s="542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1:16384">
      <c r="A45" s="2" t="s">
        <v>361</v>
      </c>
      <c r="B45" s="3"/>
      <c r="C45" s="3"/>
      <c r="D45" s="3"/>
      <c r="E45" s="543"/>
      <c r="F45" s="39">
        <v>2014</v>
      </c>
      <c r="G45" s="39">
        <f t="shared" ref="G45:AE45" si="17">+F45+1</f>
        <v>2015</v>
      </c>
      <c r="H45" s="39">
        <f t="shared" si="17"/>
        <v>2016</v>
      </c>
      <c r="I45" s="39">
        <f t="shared" si="17"/>
        <v>2017</v>
      </c>
      <c r="J45" s="39">
        <f t="shared" si="17"/>
        <v>2018</v>
      </c>
      <c r="K45" s="39">
        <f t="shared" si="17"/>
        <v>2019</v>
      </c>
      <c r="L45" s="39">
        <f t="shared" si="17"/>
        <v>2020</v>
      </c>
      <c r="M45" s="39">
        <f t="shared" si="17"/>
        <v>2021</v>
      </c>
      <c r="N45" s="39">
        <f t="shared" si="17"/>
        <v>2022</v>
      </c>
      <c r="O45" s="39">
        <f t="shared" si="17"/>
        <v>2023</v>
      </c>
      <c r="P45" s="39">
        <f t="shared" si="17"/>
        <v>2024</v>
      </c>
      <c r="Q45" s="39">
        <f t="shared" si="17"/>
        <v>2025</v>
      </c>
      <c r="R45" s="39">
        <f t="shared" si="17"/>
        <v>2026</v>
      </c>
      <c r="S45" s="39">
        <f t="shared" si="17"/>
        <v>2027</v>
      </c>
      <c r="T45" s="39">
        <f t="shared" si="17"/>
        <v>2028</v>
      </c>
      <c r="U45" s="39">
        <f t="shared" si="17"/>
        <v>2029</v>
      </c>
      <c r="V45" s="39">
        <f t="shared" si="17"/>
        <v>2030</v>
      </c>
      <c r="W45" s="39">
        <f t="shared" si="17"/>
        <v>2031</v>
      </c>
      <c r="X45" s="39">
        <f t="shared" si="17"/>
        <v>2032</v>
      </c>
      <c r="Y45" s="39">
        <f t="shared" si="17"/>
        <v>2033</v>
      </c>
      <c r="Z45" s="39">
        <f t="shared" si="17"/>
        <v>2034</v>
      </c>
      <c r="AA45" s="39">
        <f t="shared" si="17"/>
        <v>2035</v>
      </c>
      <c r="AB45" s="39">
        <f t="shared" si="17"/>
        <v>2036</v>
      </c>
      <c r="AC45" s="39">
        <f t="shared" si="17"/>
        <v>2037</v>
      </c>
      <c r="AD45" s="39">
        <f t="shared" si="17"/>
        <v>2038</v>
      </c>
      <c r="AE45" s="39">
        <f t="shared" si="17"/>
        <v>2039</v>
      </c>
    </row>
    <row r="46" spans="1:16384">
      <c r="E46" s="542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1:16384">
      <c r="A47" s="511"/>
      <c r="B47" s="1" t="s">
        <v>502</v>
      </c>
      <c r="D47" s="16"/>
      <c r="E47" s="102">
        <f>+SUM(F47:AE47)</f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</row>
    <row r="48" spans="1:16384">
      <c r="E48" s="542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1:31">
      <c r="A49" s="550"/>
      <c r="B49" s="479" t="s">
        <v>503</v>
      </c>
      <c r="C49" s="479"/>
      <c r="D49" s="495"/>
      <c r="E49" s="544">
        <f>+SUM(F49:AE49)</f>
        <v>0</v>
      </c>
      <c r="F49" s="496">
        <f>+F47*F21</f>
        <v>0</v>
      </c>
      <c r="G49" s="496">
        <f>+G47*G21</f>
        <v>0</v>
      </c>
      <c r="H49" s="496">
        <f>+H47*H21</f>
        <v>0</v>
      </c>
      <c r="I49" s="496">
        <f t="shared" ref="I49:AE49" si="18">+I47*I21</f>
        <v>0</v>
      </c>
      <c r="J49" s="496">
        <f t="shared" si="18"/>
        <v>0</v>
      </c>
      <c r="K49" s="496">
        <f t="shared" si="18"/>
        <v>0</v>
      </c>
      <c r="L49" s="496">
        <f t="shared" si="18"/>
        <v>0</v>
      </c>
      <c r="M49" s="496">
        <f t="shared" si="18"/>
        <v>0</v>
      </c>
      <c r="N49" s="496">
        <f t="shared" si="18"/>
        <v>0</v>
      </c>
      <c r="O49" s="496">
        <f t="shared" si="18"/>
        <v>0</v>
      </c>
      <c r="P49" s="496">
        <f t="shared" si="18"/>
        <v>0</v>
      </c>
      <c r="Q49" s="496">
        <f t="shared" si="18"/>
        <v>0</v>
      </c>
      <c r="R49" s="496">
        <f t="shared" si="18"/>
        <v>0</v>
      </c>
      <c r="S49" s="496">
        <f t="shared" si="18"/>
        <v>0</v>
      </c>
      <c r="T49" s="496">
        <f t="shared" si="18"/>
        <v>0</v>
      </c>
      <c r="U49" s="496">
        <f t="shared" si="18"/>
        <v>0</v>
      </c>
      <c r="V49" s="496">
        <f t="shared" si="18"/>
        <v>0</v>
      </c>
      <c r="W49" s="496">
        <f t="shared" si="18"/>
        <v>0</v>
      </c>
      <c r="X49" s="496">
        <f t="shared" si="18"/>
        <v>0</v>
      </c>
      <c r="Y49" s="496">
        <f t="shared" si="18"/>
        <v>0</v>
      </c>
      <c r="Z49" s="496">
        <f t="shared" si="18"/>
        <v>0</v>
      </c>
      <c r="AA49" s="496">
        <f t="shared" si="18"/>
        <v>0</v>
      </c>
      <c r="AB49" s="496">
        <f t="shared" si="18"/>
        <v>0</v>
      </c>
      <c r="AC49" s="496">
        <f t="shared" si="18"/>
        <v>0</v>
      </c>
      <c r="AD49" s="496">
        <f t="shared" si="18"/>
        <v>0</v>
      </c>
      <c r="AE49" s="496">
        <f t="shared" si="18"/>
        <v>0</v>
      </c>
    </row>
    <row r="50" spans="1:31">
      <c r="D50" s="16"/>
      <c r="E50" s="102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</row>
    <row r="51" spans="1:31">
      <c r="D51" s="16"/>
      <c r="E51" s="102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31">
      <c r="A52" s="2" t="s">
        <v>504</v>
      </c>
      <c r="B52" s="3"/>
      <c r="C52" s="3"/>
      <c r="D52" s="3"/>
      <c r="E52" s="543"/>
      <c r="F52" s="39">
        <v>2014</v>
      </c>
      <c r="G52" s="39">
        <f t="shared" ref="G52:AE52" si="19">+F52+1</f>
        <v>2015</v>
      </c>
      <c r="H52" s="39">
        <f t="shared" si="19"/>
        <v>2016</v>
      </c>
      <c r="I52" s="39">
        <f t="shared" si="19"/>
        <v>2017</v>
      </c>
      <c r="J52" s="39">
        <f t="shared" si="19"/>
        <v>2018</v>
      </c>
      <c r="K52" s="39">
        <f t="shared" si="19"/>
        <v>2019</v>
      </c>
      <c r="L52" s="39">
        <f t="shared" si="19"/>
        <v>2020</v>
      </c>
      <c r="M52" s="39">
        <f t="shared" si="19"/>
        <v>2021</v>
      </c>
      <c r="N52" s="39">
        <f t="shared" si="19"/>
        <v>2022</v>
      </c>
      <c r="O52" s="39">
        <f t="shared" si="19"/>
        <v>2023</v>
      </c>
      <c r="P52" s="39">
        <f t="shared" si="19"/>
        <v>2024</v>
      </c>
      <c r="Q52" s="39">
        <f t="shared" si="19"/>
        <v>2025</v>
      </c>
      <c r="R52" s="39">
        <f t="shared" si="19"/>
        <v>2026</v>
      </c>
      <c r="S52" s="39">
        <f t="shared" si="19"/>
        <v>2027</v>
      </c>
      <c r="T52" s="39">
        <f t="shared" si="19"/>
        <v>2028</v>
      </c>
      <c r="U52" s="39">
        <f t="shared" si="19"/>
        <v>2029</v>
      </c>
      <c r="V52" s="39">
        <f t="shared" si="19"/>
        <v>2030</v>
      </c>
      <c r="W52" s="39">
        <f t="shared" si="19"/>
        <v>2031</v>
      </c>
      <c r="X52" s="39">
        <f t="shared" si="19"/>
        <v>2032</v>
      </c>
      <c r="Y52" s="39">
        <f t="shared" si="19"/>
        <v>2033</v>
      </c>
      <c r="Z52" s="39">
        <f t="shared" si="19"/>
        <v>2034</v>
      </c>
      <c r="AA52" s="39">
        <f t="shared" si="19"/>
        <v>2035</v>
      </c>
      <c r="AB52" s="39">
        <f t="shared" si="19"/>
        <v>2036</v>
      </c>
      <c r="AC52" s="39">
        <f t="shared" si="19"/>
        <v>2037</v>
      </c>
      <c r="AD52" s="39">
        <f t="shared" si="19"/>
        <v>2038</v>
      </c>
      <c r="AE52" s="39">
        <f t="shared" si="19"/>
        <v>2039</v>
      </c>
    </row>
    <row r="53" spans="1:31">
      <c r="E53" s="510"/>
    </row>
    <row r="54" spans="1:31">
      <c r="B54" s="1" t="str">
        <f>+Supuestos!B36</f>
        <v>Servicio 1. CAU</v>
      </c>
      <c r="E54" s="102">
        <f t="shared" ref="E54:E69" si="20">SUM(F54:AE54)</f>
        <v>82218398.723999992</v>
      </c>
      <c r="F54" s="11">
        <v>0</v>
      </c>
      <c r="G54" s="11">
        <f>+$F54</f>
        <v>0</v>
      </c>
      <c r="H54" s="11">
        <f>+'Formato VI'!F27</f>
        <v>3425766.6135</v>
      </c>
      <c r="I54" s="11">
        <f t="shared" ref="I54:I65" si="21">+H54</f>
        <v>3425766.6135</v>
      </c>
      <c r="J54" s="11">
        <f t="shared" ref="J54:AE54" si="22">+I54</f>
        <v>3425766.6135</v>
      </c>
      <c r="K54" s="11">
        <f t="shared" si="22"/>
        <v>3425766.6135</v>
      </c>
      <c r="L54" s="11">
        <f t="shared" si="22"/>
        <v>3425766.6135</v>
      </c>
      <c r="M54" s="11">
        <f t="shared" si="22"/>
        <v>3425766.6135</v>
      </c>
      <c r="N54" s="11">
        <f t="shared" si="22"/>
        <v>3425766.6135</v>
      </c>
      <c r="O54" s="11">
        <f t="shared" si="22"/>
        <v>3425766.6135</v>
      </c>
      <c r="P54" s="11">
        <f t="shared" si="22"/>
        <v>3425766.6135</v>
      </c>
      <c r="Q54" s="11">
        <f t="shared" si="22"/>
        <v>3425766.6135</v>
      </c>
      <c r="R54" s="11">
        <f t="shared" si="22"/>
        <v>3425766.6135</v>
      </c>
      <c r="S54" s="11">
        <f t="shared" si="22"/>
        <v>3425766.6135</v>
      </c>
      <c r="T54" s="11">
        <f t="shared" si="22"/>
        <v>3425766.6135</v>
      </c>
      <c r="U54" s="11">
        <f t="shared" si="22"/>
        <v>3425766.6135</v>
      </c>
      <c r="V54" s="11">
        <f t="shared" si="22"/>
        <v>3425766.6135</v>
      </c>
      <c r="W54" s="11">
        <f t="shared" si="22"/>
        <v>3425766.6135</v>
      </c>
      <c r="X54" s="11">
        <f t="shared" si="22"/>
        <v>3425766.6135</v>
      </c>
      <c r="Y54" s="11">
        <f t="shared" si="22"/>
        <v>3425766.6135</v>
      </c>
      <c r="Z54" s="11">
        <f t="shared" si="22"/>
        <v>3425766.6135</v>
      </c>
      <c r="AA54" s="11">
        <f t="shared" si="22"/>
        <v>3425766.6135</v>
      </c>
      <c r="AB54" s="11">
        <f t="shared" si="22"/>
        <v>3425766.6135</v>
      </c>
      <c r="AC54" s="11">
        <f t="shared" si="22"/>
        <v>3425766.6135</v>
      </c>
      <c r="AD54" s="11">
        <f t="shared" si="22"/>
        <v>3425766.6135</v>
      </c>
      <c r="AE54" s="11">
        <f t="shared" si="22"/>
        <v>3425766.6135</v>
      </c>
    </row>
    <row r="55" spans="1:31">
      <c r="B55" s="1" t="str">
        <f>+Supuestos!B37</f>
        <v>Servicio 2. Mantenimiento</v>
      </c>
      <c r="E55" s="102">
        <f>SUM(F55:AE55)</f>
        <v>305704106.99647003</v>
      </c>
      <c r="F55" s="11">
        <v>0</v>
      </c>
      <c r="G55" s="11">
        <f>+$F55</f>
        <v>0</v>
      </c>
      <c r="H55" s="11">
        <f>+'Formato VI'!F28</f>
        <v>12737671.124852916</v>
      </c>
      <c r="I55" s="11">
        <f t="shared" si="21"/>
        <v>12737671.124852916</v>
      </c>
      <c r="J55" s="11">
        <f t="shared" ref="J55:AE63" si="23">+I55</f>
        <v>12737671.124852916</v>
      </c>
      <c r="K55" s="11">
        <f t="shared" si="23"/>
        <v>12737671.124852916</v>
      </c>
      <c r="L55" s="11">
        <f t="shared" si="23"/>
        <v>12737671.124852916</v>
      </c>
      <c r="M55" s="11">
        <f t="shared" si="23"/>
        <v>12737671.124852916</v>
      </c>
      <c r="N55" s="11">
        <f t="shared" si="23"/>
        <v>12737671.124852916</v>
      </c>
      <c r="O55" s="11">
        <f t="shared" si="23"/>
        <v>12737671.124852916</v>
      </c>
      <c r="P55" s="11">
        <f t="shared" si="23"/>
        <v>12737671.124852916</v>
      </c>
      <c r="Q55" s="11">
        <f t="shared" si="23"/>
        <v>12737671.124852916</v>
      </c>
      <c r="R55" s="11">
        <f t="shared" si="23"/>
        <v>12737671.124852916</v>
      </c>
      <c r="S55" s="11">
        <f t="shared" si="23"/>
        <v>12737671.124852916</v>
      </c>
      <c r="T55" s="11">
        <f t="shared" si="23"/>
        <v>12737671.124852916</v>
      </c>
      <c r="U55" s="11">
        <f t="shared" si="23"/>
        <v>12737671.124852916</v>
      </c>
      <c r="V55" s="11">
        <f t="shared" si="23"/>
        <v>12737671.124852916</v>
      </c>
      <c r="W55" s="11">
        <f t="shared" si="23"/>
        <v>12737671.124852916</v>
      </c>
      <c r="X55" s="11">
        <f t="shared" si="23"/>
        <v>12737671.124852916</v>
      </c>
      <c r="Y55" s="11">
        <f t="shared" si="23"/>
        <v>12737671.124852916</v>
      </c>
      <c r="Z55" s="11">
        <f t="shared" si="23"/>
        <v>12737671.124852916</v>
      </c>
      <c r="AA55" s="11">
        <f t="shared" si="23"/>
        <v>12737671.124852916</v>
      </c>
      <c r="AB55" s="11">
        <f t="shared" si="23"/>
        <v>12737671.124852916</v>
      </c>
      <c r="AC55" s="11">
        <f t="shared" si="23"/>
        <v>12737671.124852916</v>
      </c>
      <c r="AD55" s="11">
        <f t="shared" si="23"/>
        <v>12737671.124852916</v>
      </c>
      <c r="AE55" s="11">
        <f t="shared" si="23"/>
        <v>12737671.124852916</v>
      </c>
    </row>
    <row r="56" spans="1:31">
      <c r="B56" s="1" t="str">
        <f>+Supuestos!B38</f>
        <v>Servicio 3. Limpieza, recolección y fumigación</v>
      </c>
      <c r="E56" s="102">
        <f t="shared" si="20"/>
        <v>226623924.96930006</v>
      </c>
      <c r="F56" s="11">
        <v>0</v>
      </c>
      <c r="G56" s="11">
        <f t="shared" ref="G56:G62" si="24">+$F56</f>
        <v>0</v>
      </c>
      <c r="H56" s="11">
        <f>+'Formato VI'!F29</f>
        <v>9442663.5403875001</v>
      </c>
      <c r="I56" s="11">
        <f t="shared" si="21"/>
        <v>9442663.5403875001</v>
      </c>
      <c r="J56" s="11">
        <f t="shared" si="23"/>
        <v>9442663.5403875001</v>
      </c>
      <c r="K56" s="11">
        <f t="shared" si="23"/>
        <v>9442663.5403875001</v>
      </c>
      <c r="L56" s="11">
        <f t="shared" si="23"/>
        <v>9442663.5403875001</v>
      </c>
      <c r="M56" s="11">
        <f t="shared" si="23"/>
        <v>9442663.5403875001</v>
      </c>
      <c r="N56" s="11">
        <f t="shared" si="23"/>
        <v>9442663.5403875001</v>
      </c>
      <c r="O56" s="11">
        <f t="shared" si="23"/>
        <v>9442663.5403875001</v>
      </c>
      <c r="P56" s="11">
        <f t="shared" si="23"/>
        <v>9442663.5403875001</v>
      </c>
      <c r="Q56" s="11">
        <f t="shared" si="23"/>
        <v>9442663.5403875001</v>
      </c>
      <c r="R56" s="11">
        <f t="shared" si="23"/>
        <v>9442663.5403875001</v>
      </c>
      <c r="S56" s="11">
        <f t="shared" si="23"/>
        <v>9442663.5403875001</v>
      </c>
      <c r="T56" s="11">
        <f t="shared" si="23"/>
        <v>9442663.5403875001</v>
      </c>
      <c r="U56" s="11">
        <f t="shared" si="23"/>
        <v>9442663.5403875001</v>
      </c>
      <c r="V56" s="11">
        <f t="shared" si="23"/>
        <v>9442663.5403875001</v>
      </c>
      <c r="W56" s="11">
        <f t="shared" si="23"/>
        <v>9442663.5403875001</v>
      </c>
      <c r="X56" s="11">
        <f t="shared" si="23"/>
        <v>9442663.5403875001</v>
      </c>
      <c r="Y56" s="11">
        <f t="shared" si="23"/>
        <v>9442663.5403875001</v>
      </c>
      <c r="Z56" s="11">
        <f t="shared" si="23"/>
        <v>9442663.5403875001</v>
      </c>
      <c r="AA56" s="11">
        <f t="shared" si="23"/>
        <v>9442663.5403875001</v>
      </c>
      <c r="AB56" s="11">
        <f t="shared" si="23"/>
        <v>9442663.5403875001</v>
      </c>
      <c r="AC56" s="11">
        <f t="shared" si="23"/>
        <v>9442663.5403875001</v>
      </c>
      <c r="AD56" s="11">
        <f t="shared" si="23"/>
        <v>9442663.5403875001</v>
      </c>
      <c r="AE56" s="11">
        <f t="shared" si="23"/>
        <v>9442663.5403875001</v>
      </c>
    </row>
    <row r="57" spans="1:31">
      <c r="B57" s="1" t="str">
        <f>+Supuestos!B39</f>
        <v>Servicio 4. Almacen</v>
      </c>
      <c r="E57" s="102">
        <f t="shared" si="20"/>
        <v>22212033.798527993</v>
      </c>
      <c r="F57" s="11">
        <v>0</v>
      </c>
      <c r="G57" s="11">
        <f t="shared" si="24"/>
        <v>0</v>
      </c>
      <c r="H57" s="11">
        <f>+'Formato VI'!F30</f>
        <v>925501.40827200003</v>
      </c>
      <c r="I57" s="11">
        <f t="shared" si="21"/>
        <v>925501.40827200003</v>
      </c>
      <c r="J57" s="11">
        <f t="shared" si="23"/>
        <v>925501.40827200003</v>
      </c>
      <c r="K57" s="11">
        <f t="shared" si="23"/>
        <v>925501.40827200003</v>
      </c>
      <c r="L57" s="11">
        <f t="shared" si="23"/>
        <v>925501.40827200003</v>
      </c>
      <c r="M57" s="11">
        <f t="shared" si="23"/>
        <v>925501.40827200003</v>
      </c>
      <c r="N57" s="11">
        <f t="shared" si="23"/>
        <v>925501.40827200003</v>
      </c>
      <c r="O57" s="11">
        <f t="shared" si="23"/>
        <v>925501.40827200003</v>
      </c>
      <c r="P57" s="11">
        <f t="shared" si="23"/>
        <v>925501.40827200003</v>
      </c>
      <c r="Q57" s="11">
        <f t="shared" si="23"/>
        <v>925501.40827200003</v>
      </c>
      <c r="R57" s="11">
        <f t="shared" si="23"/>
        <v>925501.40827200003</v>
      </c>
      <c r="S57" s="11">
        <f t="shared" si="23"/>
        <v>925501.40827200003</v>
      </c>
      <c r="T57" s="11">
        <f t="shared" si="23"/>
        <v>925501.40827200003</v>
      </c>
      <c r="U57" s="11">
        <f t="shared" si="23"/>
        <v>925501.40827200003</v>
      </c>
      <c r="V57" s="11">
        <f t="shared" si="23"/>
        <v>925501.40827200003</v>
      </c>
      <c r="W57" s="11">
        <f t="shared" si="23"/>
        <v>925501.40827200003</v>
      </c>
      <c r="X57" s="11">
        <f t="shared" si="23"/>
        <v>925501.40827200003</v>
      </c>
      <c r="Y57" s="11">
        <f t="shared" si="23"/>
        <v>925501.40827200003</v>
      </c>
      <c r="Z57" s="11">
        <f t="shared" si="23"/>
        <v>925501.40827200003</v>
      </c>
      <c r="AA57" s="11">
        <f t="shared" si="23"/>
        <v>925501.40827200003</v>
      </c>
      <c r="AB57" s="11">
        <f t="shared" si="23"/>
        <v>925501.40827200003</v>
      </c>
      <c r="AC57" s="11">
        <f t="shared" si="23"/>
        <v>925501.40827200003</v>
      </c>
      <c r="AD57" s="11">
        <f t="shared" si="23"/>
        <v>925501.40827200003</v>
      </c>
      <c r="AE57" s="11">
        <f t="shared" si="23"/>
        <v>925501.40827200003</v>
      </c>
    </row>
    <row r="58" spans="1:31">
      <c r="B58" s="1" t="str">
        <f>+Supuestos!B40</f>
        <v>Servicio 5. Intendencia</v>
      </c>
      <c r="E58" s="102">
        <f t="shared" si="20"/>
        <v>52295692.88664002</v>
      </c>
      <c r="F58" s="11">
        <v>0</v>
      </c>
      <c r="G58" s="11">
        <f t="shared" si="24"/>
        <v>0</v>
      </c>
      <c r="H58" s="11">
        <f>+'Formato VI'!F31</f>
        <v>2178987.2036099997</v>
      </c>
      <c r="I58" s="11">
        <f t="shared" si="21"/>
        <v>2178987.2036099997</v>
      </c>
      <c r="J58" s="11">
        <f t="shared" si="23"/>
        <v>2178987.2036099997</v>
      </c>
      <c r="K58" s="11">
        <f t="shared" si="23"/>
        <v>2178987.2036099997</v>
      </c>
      <c r="L58" s="11">
        <f t="shared" si="23"/>
        <v>2178987.2036099997</v>
      </c>
      <c r="M58" s="11">
        <f t="shared" si="23"/>
        <v>2178987.2036099997</v>
      </c>
      <c r="N58" s="11">
        <f t="shared" si="23"/>
        <v>2178987.2036099997</v>
      </c>
      <c r="O58" s="11">
        <f t="shared" si="23"/>
        <v>2178987.2036099997</v>
      </c>
      <c r="P58" s="11">
        <f t="shared" si="23"/>
        <v>2178987.2036099997</v>
      </c>
      <c r="Q58" s="11">
        <f t="shared" si="23"/>
        <v>2178987.2036099997</v>
      </c>
      <c r="R58" s="11">
        <f t="shared" si="23"/>
        <v>2178987.2036099997</v>
      </c>
      <c r="S58" s="11">
        <f t="shared" si="23"/>
        <v>2178987.2036099997</v>
      </c>
      <c r="T58" s="11">
        <f t="shared" si="23"/>
        <v>2178987.2036099997</v>
      </c>
      <c r="U58" s="11">
        <f t="shared" si="23"/>
        <v>2178987.2036099997</v>
      </c>
      <c r="V58" s="11">
        <f t="shared" si="23"/>
        <v>2178987.2036099997</v>
      </c>
      <c r="W58" s="11">
        <f t="shared" si="23"/>
        <v>2178987.2036099997</v>
      </c>
      <c r="X58" s="11">
        <f t="shared" si="23"/>
        <v>2178987.2036099997</v>
      </c>
      <c r="Y58" s="11">
        <f t="shared" si="23"/>
        <v>2178987.2036099997</v>
      </c>
      <c r="Z58" s="11">
        <f t="shared" si="23"/>
        <v>2178987.2036099997</v>
      </c>
      <c r="AA58" s="11">
        <f t="shared" si="23"/>
        <v>2178987.2036099997</v>
      </c>
      <c r="AB58" s="11">
        <f t="shared" si="23"/>
        <v>2178987.2036099997</v>
      </c>
      <c r="AC58" s="11">
        <f t="shared" si="23"/>
        <v>2178987.2036099997</v>
      </c>
      <c r="AD58" s="11">
        <f t="shared" si="23"/>
        <v>2178987.2036099997</v>
      </c>
      <c r="AE58" s="11">
        <f t="shared" si="23"/>
        <v>2178987.2036099997</v>
      </c>
    </row>
    <row r="59" spans="1:31">
      <c r="B59" s="1" t="str">
        <f>+Supuestos!B41</f>
        <v>Servicio 6. Seguridad</v>
      </c>
      <c r="E59" s="102">
        <f t="shared" si="20"/>
        <v>374297120.98788077</v>
      </c>
      <c r="F59" s="11">
        <v>0</v>
      </c>
      <c r="G59" s="11">
        <f>+$F59</f>
        <v>0</v>
      </c>
      <c r="H59" s="11">
        <f>+'Formato VI'!F32</f>
        <v>15595713.374495035</v>
      </c>
      <c r="I59" s="11">
        <f t="shared" si="21"/>
        <v>15595713.374495035</v>
      </c>
      <c r="J59" s="11">
        <f t="shared" si="23"/>
        <v>15595713.374495035</v>
      </c>
      <c r="K59" s="11">
        <f t="shared" si="23"/>
        <v>15595713.374495035</v>
      </c>
      <c r="L59" s="11">
        <f t="shared" si="23"/>
        <v>15595713.374495035</v>
      </c>
      <c r="M59" s="11">
        <f t="shared" si="23"/>
        <v>15595713.374495035</v>
      </c>
      <c r="N59" s="11">
        <f t="shared" si="23"/>
        <v>15595713.374495035</v>
      </c>
      <c r="O59" s="11">
        <f t="shared" si="23"/>
        <v>15595713.374495035</v>
      </c>
      <c r="P59" s="11">
        <f t="shared" si="23"/>
        <v>15595713.374495035</v>
      </c>
      <c r="Q59" s="11">
        <f t="shared" si="23"/>
        <v>15595713.374495035</v>
      </c>
      <c r="R59" s="11">
        <f t="shared" si="23"/>
        <v>15595713.374495035</v>
      </c>
      <c r="S59" s="11">
        <f t="shared" si="23"/>
        <v>15595713.374495035</v>
      </c>
      <c r="T59" s="11">
        <f t="shared" si="23"/>
        <v>15595713.374495035</v>
      </c>
      <c r="U59" s="11">
        <f t="shared" si="23"/>
        <v>15595713.374495035</v>
      </c>
      <c r="V59" s="11">
        <f t="shared" si="23"/>
        <v>15595713.374495035</v>
      </c>
      <c r="W59" s="11">
        <f t="shared" si="23"/>
        <v>15595713.374495035</v>
      </c>
      <c r="X59" s="11">
        <f t="shared" si="23"/>
        <v>15595713.374495035</v>
      </c>
      <c r="Y59" s="11">
        <f t="shared" si="23"/>
        <v>15595713.374495035</v>
      </c>
      <c r="Z59" s="11">
        <f t="shared" si="23"/>
        <v>15595713.374495035</v>
      </c>
      <c r="AA59" s="11">
        <f t="shared" si="23"/>
        <v>15595713.374495035</v>
      </c>
      <c r="AB59" s="11">
        <f t="shared" si="23"/>
        <v>15595713.374495035</v>
      </c>
      <c r="AC59" s="11">
        <f t="shared" si="23"/>
        <v>15595713.374495035</v>
      </c>
      <c r="AD59" s="11">
        <f t="shared" si="23"/>
        <v>15595713.374495035</v>
      </c>
      <c r="AE59" s="11">
        <f t="shared" si="23"/>
        <v>15595713.374495035</v>
      </c>
    </row>
    <row r="60" spans="1:31">
      <c r="B60" s="1" t="str">
        <f>+Supuestos!B42</f>
        <v>Servicio 7. Servicios Públicos</v>
      </c>
      <c r="E60" s="102">
        <f t="shared" si="20"/>
        <v>23455673.547187772</v>
      </c>
      <c r="F60" s="11">
        <v>0</v>
      </c>
      <c r="G60" s="11">
        <f>+$F60</f>
        <v>0</v>
      </c>
      <c r="H60" s="11">
        <f>+'Formato VI'!F33</f>
        <v>977319.73113282386</v>
      </c>
      <c r="I60" s="11">
        <f t="shared" si="21"/>
        <v>977319.73113282386</v>
      </c>
      <c r="J60" s="11">
        <f t="shared" si="23"/>
        <v>977319.73113282386</v>
      </c>
      <c r="K60" s="11">
        <f t="shared" si="23"/>
        <v>977319.73113282386</v>
      </c>
      <c r="L60" s="11">
        <f t="shared" si="23"/>
        <v>977319.73113282386</v>
      </c>
      <c r="M60" s="11">
        <f t="shared" si="23"/>
        <v>977319.73113282386</v>
      </c>
      <c r="N60" s="11">
        <f t="shared" si="23"/>
        <v>977319.73113282386</v>
      </c>
      <c r="O60" s="11">
        <f t="shared" si="23"/>
        <v>977319.73113282386</v>
      </c>
      <c r="P60" s="11">
        <f t="shared" si="23"/>
        <v>977319.73113282386</v>
      </c>
      <c r="Q60" s="11">
        <f t="shared" si="23"/>
        <v>977319.73113282386</v>
      </c>
      <c r="R60" s="11">
        <f t="shared" si="23"/>
        <v>977319.73113282386</v>
      </c>
      <c r="S60" s="11">
        <f t="shared" si="23"/>
        <v>977319.73113282386</v>
      </c>
      <c r="T60" s="11">
        <f t="shared" si="23"/>
        <v>977319.73113282386</v>
      </c>
      <c r="U60" s="11">
        <f t="shared" si="23"/>
        <v>977319.73113282386</v>
      </c>
      <c r="V60" s="11">
        <f t="shared" si="23"/>
        <v>977319.73113282386</v>
      </c>
      <c r="W60" s="11">
        <f t="shared" si="23"/>
        <v>977319.73113282386</v>
      </c>
      <c r="X60" s="11">
        <f t="shared" si="23"/>
        <v>977319.73113282386</v>
      </c>
      <c r="Y60" s="11">
        <f t="shared" si="23"/>
        <v>977319.73113282386</v>
      </c>
      <c r="Z60" s="11">
        <f t="shared" si="23"/>
        <v>977319.73113282386</v>
      </c>
      <c r="AA60" s="11">
        <f t="shared" si="23"/>
        <v>977319.73113282386</v>
      </c>
      <c r="AB60" s="11">
        <f t="shared" si="23"/>
        <v>977319.73113282386</v>
      </c>
      <c r="AC60" s="11">
        <f t="shared" si="23"/>
        <v>977319.73113282386</v>
      </c>
      <c r="AD60" s="11">
        <f t="shared" si="23"/>
        <v>977319.73113282386</v>
      </c>
      <c r="AE60" s="11">
        <f t="shared" si="23"/>
        <v>977319.73113282386</v>
      </c>
    </row>
    <row r="61" spans="1:31" ht="15.75" customHeight="1">
      <c r="B61" s="1" t="str">
        <f>+Supuestos!B43</f>
        <v>Servicio 8. Apoyo Museografia</v>
      </c>
      <c r="E61" s="102">
        <f t="shared" si="20"/>
        <v>280913736.24720007</v>
      </c>
      <c r="F61" s="11">
        <v>0</v>
      </c>
      <c r="G61" s="11">
        <f>+$F61</f>
        <v>0</v>
      </c>
      <c r="H61" s="11">
        <f>+'Formato VI'!F34</f>
        <v>11704739.010300001</v>
      </c>
      <c r="I61" s="11">
        <f t="shared" si="21"/>
        <v>11704739.010300001</v>
      </c>
      <c r="J61" s="11">
        <f t="shared" si="23"/>
        <v>11704739.010300001</v>
      </c>
      <c r="K61" s="11">
        <f t="shared" si="23"/>
        <v>11704739.010300001</v>
      </c>
      <c r="L61" s="11">
        <f t="shared" si="23"/>
        <v>11704739.010300001</v>
      </c>
      <c r="M61" s="11">
        <f t="shared" si="23"/>
        <v>11704739.010300001</v>
      </c>
      <c r="N61" s="11">
        <f t="shared" si="23"/>
        <v>11704739.010300001</v>
      </c>
      <c r="O61" s="11">
        <f t="shared" si="23"/>
        <v>11704739.010300001</v>
      </c>
      <c r="P61" s="11">
        <f t="shared" si="23"/>
        <v>11704739.010300001</v>
      </c>
      <c r="Q61" s="11">
        <f t="shared" si="23"/>
        <v>11704739.010300001</v>
      </c>
      <c r="R61" s="11">
        <f t="shared" si="23"/>
        <v>11704739.010300001</v>
      </c>
      <c r="S61" s="11">
        <f t="shared" si="23"/>
        <v>11704739.010300001</v>
      </c>
      <c r="T61" s="11">
        <f t="shared" si="23"/>
        <v>11704739.010300001</v>
      </c>
      <c r="U61" s="11">
        <f t="shared" si="23"/>
        <v>11704739.010300001</v>
      </c>
      <c r="V61" s="11">
        <f t="shared" si="23"/>
        <v>11704739.010300001</v>
      </c>
      <c r="W61" s="11">
        <f t="shared" si="23"/>
        <v>11704739.010300001</v>
      </c>
      <c r="X61" s="11">
        <f t="shared" si="23"/>
        <v>11704739.010300001</v>
      </c>
      <c r="Y61" s="11">
        <f t="shared" si="23"/>
        <v>11704739.010300001</v>
      </c>
      <c r="Z61" s="11">
        <f t="shared" si="23"/>
        <v>11704739.010300001</v>
      </c>
      <c r="AA61" s="11">
        <f t="shared" si="23"/>
        <v>11704739.010300001</v>
      </c>
      <c r="AB61" s="11">
        <f t="shared" si="23"/>
        <v>11704739.010300001</v>
      </c>
      <c r="AC61" s="11">
        <f t="shared" si="23"/>
        <v>11704739.010300001</v>
      </c>
      <c r="AD61" s="11">
        <f t="shared" si="23"/>
        <v>11704739.010300001</v>
      </c>
      <c r="AE61" s="11">
        <f t="shared" si="23"/>
        <v>11704739.010300001</v>
      </c>
    </row>
    <row r="62" spans="1:31">
      <c r="B62" s="1" t="s">
        <v>17</v>
      </c>
      <c r="E62" s="102">
        <f t="shared" si="20"/>
        <v>192239467.55999997</v>
      </c>
      <c r="F62" s="11">
        <v>0</v>
      </c>
      <c r="G62" s="11">
        <f t="shared" si="24"/>
        <v>0</v>
      </c>
      <c r="H62" s="11">
        <f>+Supuestos!F46</f>
        <v>8009977.8149999995</v>
      </c>
      <c r="I62" s="11">
        <f t="shared" si="21"/>
        <v>8009977.8149999995</v>
      </c>
      <c r="J62" s="11">
        <f t="shared" si="23"/>
        <v>8009977.8149999995</v>
      </c>
      <c r="K62" s="11">
        <f t="shared" si="23"/>
        <v>8009977.8149999995</v>
      </c>
      <c r="L62" s="11">
        <f t="shared" si="23"/>
        <v>8009977.8149999995</v>
      </c>
      <c r="M62" s="11">
        <f t="shared" si="23"/>
        <v>8009977.8149999995</v>
      </c>
      <c r="N62" s="11">
        <f t="shared" si="23"/>
        <v>8009977.8149999995</v>
      </c>
      <c r="O62" s="11">
        <f t="shared" si="23"/>
        <v>8009977.8149999995</v>
      </c>
      <c r="P62" s="11">
        <f t="shared" si="23"/>
        <v>8009977.8149999995</v>
      </c>
      <c r="Q62" s="11">
        <f t="shared" si="23"/>
        <v>8009977.8149999995</v>
      </c>
      <c r="R62" s="11">
        <f t="shared" si="23"/>
        <v>8009977.8149999995</v>
      </c>
      <c r="S62" s="11">
        <f t="shared" si="23"/>
        <v>8009977.8149999995</v>
      </c>
      <c r="T62" s="11">
        <f t="shared" si="23"/>
        <v>8009977.8149999995</v>
      </c>
      <c r="U62" s="11">
        <f t="shared" si="23"/>
        <v>8009977.8149999995</v>
      </c>
      <c r="V62" s="11">
        <f t="shared" si="23"/>
        <v>8009977.8149999995</v>
      </c>
      <c r="W62" s="11">
        <f t="shared" si="23"/>
        <v>8009977.8149999995</v>
      </c>
      <c r="X62" s="11">
        <f t="shared" si="23"/>
        <v>8009977.8149999995</v>
      </c>
      <c r="Y62" s="11">
        <f t="shared" si="23"/>
        <v>8009977.8149999995</v>
      </c>
      <c r="Z62" s="11">
        <f t="shared" si="23"/>
        <v>8009977.8149999995</v>
      </c>
      <c r="AA62" s="11">
        <f t="shared" si="23"/>
        <v>8009977.8149999995</v>
      </c>
      <c r="AB62" s="11">
        <f t="shared" si="23"/>
        <v>8009977.8149999995</v>
      </c>
      <c r="AC62" s="11">
        <f t="shared" si="23"/>
        <v>8009977.8149999995</v>
      </c>
      <c r="AD62" s="11">
        <f t="shared" si="23"/>
        <v>8009977.8149999995</v>
      </c>
      <c r="AE62" s="11">
        <f t="shared" si="23"/>
        <v>8009977.8149999995</v>
      </c>
    </row>
    <row r="63" spans="1:31">
      <c r="B63" s="1" t="s">
        <v>506</v>
      </c>
      <c r="E63" s="102">
        <f t="shared" si="20"/>
        <v>129120000</v>
      </c>
      <c r="F63" s="11">
        <v>0</v>
      </c>
      <c r="G63" s="11">
        <v>0</v>
      </c>
      <c r="H63" s="11">
        <f>+Supuestos!F45</f>
        <v>5380000</v>
      </c>
      <c r="I63" s="11">
        <f t="shared" si="21"/>
        <v>5380000</v>
      </c>
      <c r="J63" s="11">
        <f t="shared" si="23"/>
        <v>5380000</v>
      </c>
      <c r="K63" s="11">
        <f t="shared" si="23"/>
        <v>5380000</v>
      </c>
      <c r="L63" s="11">
        <f t="shared" si="23"/>
        <v>5380000</v>
      </c>
      <c r="M63" s="11">
        <f t="shared" si="23"/>
        <v>5380000</v>
      </c>
      <c r="N63" s="11">
        <f t="shared" si="23"/>
        <v>5380000</v>
      </c>
      <c r="O63" s="11">
        <f t="shared" si="23"/>
        <v>5380000</v>
      </c>
      <c r="P63" s="11">
        <f t="shared" ref="P63:AE64" si="25">+O63</f>
        <v>5380000</v>
      </c>
      <c r="Q63" s="11">
        <f t="shared" si="25"/>
        <v>5380000</v>
      </c>
      <c r="R63" s="11">
        <f t="shared" si="25"/>
        <v>5380000</v>
      </c>
      <c r="S63" s="11">
        <f t="shared" si="25"/>
        <v>5380000</v>
      </c>
      <c r="T63" s="11">
        <f t="shared" si="25"/>
        <v>5380000</v>
      </c>
      <c r="U63" s="11">
        <f t="shared" si="25"/>
        <v>5380000</v>
      </c>
      <c r="V63" s="11">
        <f t="shared" si="25"/>
        <v>5380000</v>
      </c>
      <c r="W63" s="11">
        <f t="shared" si="25"/>
        <v>5380000</v>
      </c>
      <c r="X63" s="11">
        <f t="shared" si="25"/>
        <v>5380000</v>
      </c>
      <c r="Y63" s="11">
        <f t="shared" si="25"/>
        <v>5380000</v>
      </c>
      <c r="Z63" s="11">
        <f t="shared" si="25"/>
        <v>5380000</v>
      </c>
      <c r="AA63" s="11">
        <f t="shared" si="25"/>
        <v>5380000</v>
      </c>
      <c r="AB63" s="11">
        <f t="shared" si="25"/>
        <v>5380000</v>
      </c>
      <c r="AC63" s="11">
        <f t="shared" si="25"/>
        <v>5380000</v>
      </c>
      <c r="AD63" s="11">
        <f t="shared" si="25"/>
        <v>5380000</v>
      </c>
      <c r="AE63" s="11">
        <f t="shared" si="25"/>
        <v>5380000</v>
      </c>
    </row>
    <row r="64" spans="1:31">
      <c r="B64" s="1" t="s">
        <v>505</v>
      </c>
      <c r="E64" s="102">
        <f t="shared" si="20"/>
        <v>12000000</v>
      </c>
      <c r="F64" s="11">
        <v>0</v>
      </c>
      <c r="G64" s="11">
        <v>0</v>
      </c>
      <c r="H64" s="11">
        <f>+Supuestos!$F$48</f>
        <v>500000</v>
      </c>
      <c r="I64" s="11">
        <f>+H64</f>
        <v>500000</v>
      </c>
      <c r="J64" s="11">
        <f t="shared" ref="J64:O64" si="26">+I64</f>
        <v>500000</v>
      </c>
      <c r="K64" s="11">
        <f t="shared" si="26"/>
        <v>500000</v>
      </c>
      <c r="L64" s="11">
        <f t="shared" si="26"/>
        <v>500000</v>
      </c>
      <c r="M64" s="11">
        <f t="shared" si="26"/>
        <v>500000</v>
      </c>
      <c r="N64" s="11">
        <f t="shared" si="26"/>
        <v>500000</v>
      </c>
      <c r="O64" s="11">
        <f t="shared" si="26"/>
        <v>500000</v>
      </c>
      <c r="P64" s="11">
        <f t="shared" si="25"/>
        <v>500000</v>
      </c>
      <c r="Q64" s="11">
        <f t="shared" si="25"/>
        <v>500000</v>
      </c>
      <c r="R64" s="11">
        <f t="shared" si="25"/>
        <v>500000</v>
      </c>
      <c r="S64" s="11">
        <f t="shared" si="25"/>
        <v>500000</v>
      </c>
      <c r="T64" s="11">
        <f t="shared" si="25"/>
        <v>500000</v>
      </c>
      <c r="U64" s="11">
        <f t="shared" si="25"/>
        <v>500000</v>
      </c>
      <c r="V64" s="11">
        <f t="shared" si="25"/>
        <v>500000</v>
      </c>
      <c r="W64" s="11">
        <f t="shared" si="25"/>
        <v>500000</v>
      </c>
      <c r="X64" s="11">
        <f t="shared" si="25"/>
        <v>500000</v>
      </c>
      <c r="Y64" s="11">
        <f t="shared" si="25"/>
        <v>500000</v>
      </c>
      <c r="Z64" s="11">
        <f t="shared" si="25"/>
        <v>500000</v>
      </c>
      <c r="AA64" s="11">
        <f t="shared" si="25"/>
        <v>500000</v>
      </c>
      <c r="AB64" s="11">
        <f t="shared" si="25"/>
        <v>500000</v>
      </c>
      <c r="AC64" s="11">
        <f t="shared" si="25"/>
        <v>500000</v>
      </c>
      <c r="AD64" s="11">
        <f t="shared" si="25"/>
        <v>500000</v>
      </c>
      <c r="AE64" s="11">
        <f t="shared" si="25"/>
        <v>500000</v>
      </c>
    </row>
    <row r="65" spans="1:32">
      <c r="B65" s="1" t="s">
        <v>364</v>
      </c>
      <c r="E65" s="102">
        <f t="shared" si="20"/>
        <v>0</v>
      </c>
      <c r="F65" s="11">
        <v>0</v>
      </c>
      <c r="G65" s="11">
        <v>0</v>
      </c>
      <c r="H65" s="11">
        <f>+Supuestos!$F$50</f>
        <v>0</v>
      </c>
      <c r="I65" s="11">
        <f t="shared" si="21"/>
        <v>0</v>
      </c>
      <c r="J65" s="11">
        <f t="shared" ref="J65:AE65" si="27">+I65</f>
        <v>0</v>
      </c>
      <c r="K65" s="11">
        <f t="shared" si="27"/>
        <v>0</v>
      </c>
      <c r="L65" s="11">
        <f t="shared" si="27"/>
        <v>0</v>
      </c>
      <c r="M65" s="11">
        <f t="shared" si="27"/>
        <v>0</v>
      </c>
      <c r="N65" s="11">
        <f t="shared" si="27"/>
        <v>0</v>
      </c>
      <c r="O65" s="11">
        <f t="shared" si="27"/>
        <v>0</v>
      </c>
      <c r="P65" s="11">
        <f t="shared" si="27"/>
        <v>0</v>
      </c>
      <c r="Q65" s="11">
        <f t="shared" si="27"/>
        <v>0</v>
      </c>
      <c r="R65" s="11">
        <f t="shared" si="27"/>
        <v>0</v>
      </c>
      <c r="S65" s="11">
        <f t="shared" si="27"/>
        <v>0</v>
      </c>
      <c r="T65" s="11">
        <f t="shared" si="27"/>
        <v>0</v>
      </c>
      <c r="U65" s="11">
        <f t="shared" si="27"/>
        <v>0</v>
      </c>
      <c r="V65" s="11">
        <f t="shared" si="27"/>
        <v>0</v>
      </c>
      <c r="W65" s="11">
        <f t="shared" si="27"/>
        <v>0</v>
      </c>
      <c r="X65" s="11">
        <f t="shared" si="27"/>
        <v>0</v>
      </c>
      <c r="Y65" s="11">
        <f t="shared" si="27"/>
        <v>0</v>
      </c>
      <c r="Z65" s="11">
        <f t="shared" si="27"/>
        <v>0</v>
      </c>
      <c r="AA65" s="11">
        <f t="shared" si="27"/>
        <v>0</v>
      </c>
      <c r="AB65" s="11">
        <f t="shared" si="27"/>
        <v>0</v>
      </c>
      <c r="AC65" s="11">
        <f t="shared" si="27"/>
        <v>0</v>
      </c>
      <c r="AD65" s="11">
        <f t="shared" si="27"/>
        <v>0</v>
      </c>
      <c r="AE65" s="11">
        <f t="shared" si="27"/>
        <v>0</v>
      </c>
    </row>
    <row r="66" spans="1:32">
      <c r="B66" s="1" t="s">
        <v>170</v>
      </c>
      <c r="E66" s="102">
        <f>SUM(F66:AE66)</f>
        <v>80211299.409999996</v>
      </c>
      <c r="F66" s="11">
        <f>+'Formato VII'!H85</f>
        <v>0</v>
      </c>
      <c r="G66" s="11">
        <v>0</v>
      </c>
      <c r="H66" s="11">
        <f>+'Formato VII'!J85*(1-Supuestos!$G$44)</f>
        <v>0</v>
      </c>
      <c r="I66" s="11">
        <f>+'Formato VII'!K85*(1-Supuestos!$G$44)</f>
        <v>0</v>
      </c>
      <c r="J66" s="11">
        <f>+'Formato VII'!L85*(1-Supuestos!$G$44)</f>
        <v>0</v>
      </c>
      <c r="K66" s="11">
        <f>+'Formato VII'!M85*(1-Supuestos!$G$44)</f>
        <v>0</v>
      </c>
      <c r="L66" s="11">
        <f>+'Formato VII'!N85*(1-Supuestos!$G$44)</f>
        <v>80211299.409999996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75"/>
    </row>
    <row r="67" spans="1:32">
      <c r="B67" s="1" t="s">
        <v>481</v>
      </c>
      <c r="E67" s="102">
        <f t="shared" si="20"/>
        <v>93600000</v>
      </c>
      <c r="F67" s="11">
        <v>0</v>
      </c>
      <c r="G67" s="11">
        <v>0</v>
      </c>
      <c r="H67" s="11">
        <f>+SUM('Formato VIII'!H37:H52)</f>
        <v>7350000</v>
      </c>
      <c r="I67" s="11">
        <f>+Supuestos!$F$49-'Formato VIII'!$H$52</f>
        <v>3750000</v>
      </c>
      <c r="J67" s="11">
        <f>+Supuestos!$F$49-'Formato VIII'!$H$52</f>
        <v>3750000</v>
      </c>
      <c r="K67" s="11">
        <f>+Supuestos!$F$49-'Formato VIII'!$H$52</f>
        <v>3750000</v>
      </c>
      <c r="L67" s="11">
        <f>+Supuestos!$F$49-'Formato VIII'!$H$52</f>
        <v>3750000</v>
      </c>
      <c r="M67" s="11">
        <f>+Supuestos!$F$49-'Formato VIII'!$H$52</f>
        <v>3750000</v>
      </c>
      <c r="N67" s="11">
        <f>+Supuestos!$F$49-'Formato VIII'!$H$52</f>
        <v>3750000</v>
      </c>
      <c r="O67" s="11">
        <f>+Supuestos!$F$49-'Formato VIII'!$H$52</f>
        <v>3750000</v>
      </c>
      <c r="P67" s="11">
        <f>+Supuestos!$F$49-'Formato VIII'!$H$52</f>
        <v>3750000</v>
      </c>
      <c r="Q67" s="11">
        <f>+Supuestos!$F$49-'Formato VIII'!$H$52</f>
        <v>3750000</v>
      </c>
      <c r="R67" s="11">
        <f>+Supuestos!$F$49-'Formato VIII'!$H$52</f>
        <v>3750000</v>
      </c>
      <c r="S67" s="11">
        <f>+Supuestos!$F$49-'Formato VIII'!$H$52</f>
        <v>3750000</v>
      </c>
      <c r="T67" s="11">
        <f>+Supuestos!$F$49-'Formato VIII'!$H$52</f>
        <v>3750000</v>
      </c>
      <c r="U67" s="11">
        <f>+Supuestos!$F$49-'Formato VIII'!$H$52</f>
        <v>3750000</v>
      </c>
      <c r="V67" s="11">
        <f>+Supuestos!$F$49-'Formato VIII'!$H$52</f>
        <v>3750000</v>
      </c>
      <c r="W67" s="11">
        <f>+Supuestos!$F$49-'Formato VIII'!$H$52</f>
        <v>3750000</v>
      </c>
      <c r="X67" s="11">
        <f>+Supuestos!$F$49-'Formato VIII'!$H$52</f>
        <v>3750000</v>
      </c>
      <c r="Y67" s="11">
        <f>+Supuestos!$F$49-'Formato VIII'!$H$52</f>
        <v>3750000</v>
      </c>
      <c r="Z67" s="11">
        <f>+Supuestos!$F$49-'Formato VIII'!$H$52</f>
        <v>3750000</v>
      </c>
      <c r="AA67" s="11">
        <f>+Supuestos!$F$49-'Formato VIII'!$H$52</f>
        <v>3750000</v>
      </c>
      <c r="AB67" s="11">
        <f>+Supuestos!$F$49-'Formato VIII'!$H$52</f>
        <v>3750000</v>
      </c>
      <c r="AC67" s="11">
        <f>+Supuestos!$F$49-'Formato VIII'!$H$52</f>
        <v>3750000</v>
      </c>
      <c r="AD67" s="11">
        <f>+Supuestos!$F$49-'Formato VIII'!$H$52</f>
        <v>3750000</v>
      </c>
      <c r="AE67" s="11">
        <f>+Supuestos!$F$49-'Formato VIII'!$H$52</f>
        <v>3750000</v>
      </c>
    </row>
    <row r="68" spans="1:32">
      <c r="B68" s="1" t="s">
        <v>520</v>
      </c>
      <c r="E68" s="102">
        <f ca="1">SUM(F68:AE68)</f>
        <v>0</v>
      </c>
      <c r="F68" s="11">
        <v>0</v>
      </c>
      <c r="G68" s="11">
        <v>0</v>
      </c>
      <c r="H68" s="11">
        <f t="shared" ref="H68:AE68" ca="1" si="28">+H155-H156</f>
        <v>35738044.150692746</v>
      </c>
      <c r="I68" s="11">
        <f t="shared" ca="1" si="28"/>
        <v>-1280617.6203972101</v>
      </c>
      <c r="J68" s="11">
        <f t="shared" ca="1" si="28"/>
        <v>747458.07670520246</v>
      </c>
      <c r="K68" s="11">
        <f t="shared" ca="1" si="28"/>
        <v>618468.28232815862</v>
      </c>
      <c r="L68" s="11">
        <f t="shared" ca="1" si="28"/>
        <v>561127.42880388349</v>
      </c>
      <c r="M68" s="11">
        <f t="shared" ca="1" si="28"/>
        <v>288839.75272127241</v>
      </c>
      <c r="N68" s="11">
        <f t="shared" ca="1" si="28"/>
        <v>231498.89919700474</v>
      </c>
      <c r="O68" s="11">
        <f t="shared" ca="1" si="28"/>
        <v>102509.10481994599</v>
      </c>
      <c r="P68" s="11">
        <f t="shared" ca="1" si="28"/>
        <v>32322.404927797616</v>
      </c>
      <c r="Q68" s="11">
        <f t="shared" ca="1" si="28"/>
        <v>-1233179.8592506126</v>
      </c>
      <c r="R68" s="11">
        <f t="shared" ca="1" si="28"/>
        <v>-1205226.0722321123</v>
      </c>
      <c r="S68" s="11">
        <f t="shared" ca="1" si="28"/>
        <v>-1236075.3796985112</v>
      </c>
      <c r="T68" s="11">
        <f t="shared" ca="1" si="28"/>
        <v>-1225008.5179206952</v>
      </c>
      <c r="U68" s="11">
        <f t="shared" ca="1" si="28"/>
        <v>14252947.31392378</v>
      </c>
      <c r="V68" s="11">
        <f t="shared" ca="1" si="28"/>
        <v>-3150778.6836296543</v>
      </c>
      <c r="W68" s="11">
        <f t="shared" ca="1" si="28"/>
        <v>-3150778.6836296543</v>
      </c>
      <c r="X68" s="11">
        <f t="shared" ca="1" si="28"/>
        <v>-3139192.353420414</v>
      </c>
      <c r="Y68" s="11">
        <f t="shared" ca="1" si="28"/>
        <v>-24679794.364068098</v>
      </c>
      <c r="Z68" s="11">
        <f t="shared" ca="1" si="28"/>
        <v>-12272563.879872829</v>
      </c>
      <c r="AA68" s="11">
        <f t="shared" ca="1" si="28"/>
        <v>0</v>
      </c>
      <c r="AB68" s="11">
        <f t="shared" ca="1" si="28"/>
        <v>0</v>
      </c>
      <c r="AC68" s="11">
        <f t="shared" ca="1" si="28"/>
        <v>0</v>
      </c>
      <c r="AD68" s="11">
        <f t="shared" ca="1" si="28"/>
        <v>0</v>
      </c>
      <c r="AE68" s="11">
        <f t="shared" ca="1" si="28"/>
        <v>0</v>
      </c>
    </row>
    <row r="69" spans="1:32">
      <c r="B69" s="4" t="s">
        <v>25</v>
      </c>
      <c r="E69" s="102">
        <f t="shared" ca="1" si="20"/>
        <v>1874891455.1272068</v>
      </c>
      <c r="F69" s="7">
        <f t="shared" ref="F69:AE69" si="29">SUM(F54:F68)</f>
        <v>0</v>
      </c>
      <c r="G69" s="7">
        <f t="shared" si="29"/>
        <v>0</v>
      </c>
      <c r="H69" s="7">
        <f t="shared" ca="1" si="29"/>
        <v>113966383.97224303</v>
      </c>
      <c r="I69" s="7">
        <f t="shared" ca="1" si="29"/>
        <v>73347722.20115307</v>
      </c>
      <c r="J69" s="7">
        <f t="shared" ca="1" si="29"/>
        <v>75375797.898255482</v>
      </c>
      <c r="K69" s="7">
        <f t="shared" ca="1" si="29"/>
        <v>75246808.103878438</v>
      </c>
      <c r="L69" s="7">
        <f t="shared" ca="1" si="29"/>
        <v>155400766.66035417</v>
      </c>
      <c r="M69" s="7">
        <f t="shared" ca="1" si="29"/>
        <v>74917179.57427156</v>
      </c>
      <c r="N69" s="7">
        <f t="shared" ca="1" si="29"/>
        <v>74859838.720747292</v>
      </c>
      <c r="O69" s="7">
        <f t="shared" ca="1" si="29"/>
        <v>74730848.926370233</v>
      </c>
      <c r="P69" s="7">
        <f t="shared" ca="1" si="29"/>
        <v>74660662.22647807</v>
      </c>
      <c r="Q69" s="7">
        <f t="shared" ca="1" si="29"/>
        <v>73395159.962299675</v>
      </c>
      <c r="R69" s="7">
        <f t="shared" ca="1" si="29"/>
        <v>73423113.749318168</v>
      </c>
      <c r="S69" s="7">
        <f t="shared" ca="1" si="29"/>
        <v>73392264.441851765</v>
      </c>
      <c r="T69" s="7">
        <f t="shared" ca="1" si="29"/>
        <v>73403331.303629577</v>
      </c>
      <c r="U69" s="7">
        <f t="shared" ca="1" si="29"/>
        <v>88881287.135474056</v>
      </c>
      <c r="V69" s="7">
        <f t="shared" ca="1" si="29"/>
        <v>71477561.137920618</v>
      </c>
      <c r="W69" s="7">
        <f t="shared" ca="1" si="29"/>
        <v>71477561.137920618</v>
      </c>
      <c r="X69" s="7">
        <f t="shared" ca="1" si="29"/>
        <v>71489147.468129873</v>
      </c>
      <c r="Y69" s="7">
        <f t="shared" ca="1" si="29"/>
        <v>49948545.457482181</v>
      </c>
      <c r="Z69" s="7">
        <f t="shared" ca="1" si="29"/>
        <v>62355775.941677451</v>
      </c>
      <c r="AA69" s="7">
        <f t="shared" ca="1" si="29"/>
        <v>74628339.82155028</v>
      </c>
      <c r="AB69" s="7">
        <f t="shared" ca="1" si="29"/>
        <v>74628339.82155028</v>
      </c>
      <c r="AC69" s="7">
        <f t="shared" ca="1" si="29"/>
        <v>74628339.82155028</v>
      </c>
      <c r="AD69" s="7">
        <f t="shared" ca="1" si="29"/>
        <v>74628339.82155028</v>
      </c>
      <c r="AE69" s="7">
        <f t="shared" ca="1" si="29"/>
        <v>74628339.82155028</v>
      </c>
      <c r="AF69" s="75"/>
    </row>
    <row r="70" spans="1:32">
      <c r="E70" s="102"/>
      <c r="F70" s="50"/>
    </row>
    <row r="71" spans="1:32">
      <c r="A71" s="81"/>
      <c r="B71" s="81" t="s">
        <v>69</v>
      </c>
      <c r="C71" s="81"/>
      <c r="D71" s="81"/>
      <c r="E71" s="545">
        <f ca="1">SUM(F71:AE71)</f>
        <v>1856285485.4730668</v>
      </c>
      <c r="F71" s="149">
        <f t="shared" ref="F71:AE71" si="30">+F69*F22</f>
        <v>0</v>
      </c>
      <c r="G71" s="149">
        <f t="shared" si="30"/>
        <v>0</v>
      </c>
      <c r="H71" s="149">
        <f t="shared" ca="1" si="30"/>
        <v>113966383.97224303</v>
      </c>
      <c r="I71" s="149">
        <f t="shared" ca="1" si="30"/>
        <v>73347722.20115307</v>
      </c>
      <c r="J71" s="149">
        <f t="shared" ca="1" si="30"/>
        <v>75375797.898255482</v>
      </c>
      <c r="K71" s="149">
        <f t="shared" ca="1" si="30"/>
        <v>75246808.103878438</v>
      </c>
      <c r="L71" s="149">
        <f t="shared" ca="1" si="30"/>
        <v>155400766.66035417</v>
      </c>
      <c r="M71" s="149">
        <f t="shared" ca="1" si="30"/>
        <v>74917179.57427156</v>
      </c>
      <c r="N71" s="149">
        <f t="shared" ca="1" si="30"/>
        <v>74859838.720747292</v>
      </c>
      <c r="O71" s="149">
        <f t="shared" ca="1" si="30"/>
        <v>74730848.926370233</v>
      </c>
      <c r="P71" s="149">
        <f t="shared" ca="1" si="30"/>
        <v>74660662.22647807</v>
      </c>
      <c r="Q71" s="149">
        <f t="shared" ca="1" si="30"/>
        <v>73395159.962299675</v>
      </c>
      <c r="R71" s="149">
        <f t="shared" ca="1" si="30"/>
        <v>73423113.749318168</v>
      </c>
      <c r="S71" s="149">
        <f t="shared" ca="1" si="30"/>
        <v>73392264.441851765</v>
      </c>
      <c r="T71" s="149">
        <f t="shared" ca="1" si="30"/>
        <v>73403331.303629577</v>
      </c>
      <c r="U71" s="149">
        <f t="shared" ca="1" si="30"/>
        <v>88881287.135474056</v>
      </c>
      <c r="V71" s="149">
        <f t="shared" ca="1" si="30"/>
        <v>71477561.137920618</v>
      </c>
      <c r="W71" s="149">
        <f t="shared" ca="1" si="30"/>
        <v>71477561.137920618</v>
      </c>
      <c r="X71" s="149">
        <f t="shared" ca="1" si="30"/>
        <v>71489147.468129873</v>
      </c>
      <c r="Y71" s="149">
        <f t="shared" ca="1" si="30"/>
        <v>49948545.457482181</v>
      </c>
      <c r="Z71" s="149">
        <f t="shared" ca="1" si="30"/>
        <v>62355775.941677451</v>
      </c>
      <c r="AA71" s="149">
        <f t="shared" ca="1" si="30"/>
        <v>74628339.82155028</v>
      </c>
      <c r="AB71" s="149">
        <f t="shared" ca="1" si="30"/>
        <v>74628339.82155028</v>
      </c>
      <c r="AC71" s="149">
        <f t="shared" ca="1" si="30"/>
        <v>74628339.82155028</v>
      </c>
      <c r="AD71" s="149">
        <f t="shared" ca="1" si="30"/>
        <v>74628339.82155028</v>
      </c>
      <c r="AE71" s="149">
        <f t="shared" ca="1" si="30"/>
        <v>56022370.167410351</v>
      </c>
    </row>
    <row r="72" spans="1:32" ht="16.5" customHeight="1">
      <c r="E72" s="102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</row>
    <row r="73" spans="1:32" ht="16.5" customHeight="1">
      <c r="A73" s="2" t="s">
        <v>70</v>
      </c>
      <c r="B73" s="3"/>
      <c r="C73" s="3"/>
      <c r="D73" s="3"/>
      <c r="E73" s="543"/>
      <c r="F73" s="39">
        <v>2014</v>
      </c>
      <c r="G73" s="39">
        <f t="shared" ref="G73:AE73" si="31">+F73+1</f>
        <v>2015</v>
      </c>
      <c r="H73" s="39">
        <f t="shared" si="31"/>
        <v>2016</v>
      </c>
      <c r="I73" s="39">
        <f t="shared" si="31"/>
        <v>2017</v>
      </c>
      <c r="J73" s="39">
        <f t="shared" si="31"/>
        <v>2018</v>
      </c>
      <c r="K73" s="39">
        <f t="shared" si="31"/>
        <v>2019</v>
      </c>
      <c r="L73" s="39">
        <f t="shared" si="31"/>
        <v>2020</v>
      </c>
      <c r="M73" s="39">
        <f t="shared" si="31"/>
        <v>2021</v>
      </c>
      <c r="N73" s="39">
        <f t="shared" si="31"/>
        <v>2022</v>
      </c>
      <c r="O73" s="39">
        <f t="shared" si="31"/>
        <v>2023</v>
      </c>
      <c r="P73" s="39">
        <f t="shared" si="31"/>
        <v>2024</v>
      </c>
      <c r="Q73" s="39">
        <f t="shared" si="31"/>
        <v>2025</v>
      </c>
      <c r="R73" s="39">
        <f t="shared" si="31"/>
        <v>2026</v>
      </c>
      <c r="S73" s="39">
        <f t="shared" si="31"/>
        <v>2027</v>
      </c>
      <c r="T73" s="39">
        <f t="shared" si="31"/>
        <v>2028</v>
      </c>
      <c r="U73" s="39">
        <f t="shared" si="31"/>
        <v>2029</v>
      </c>
      <c r="V73" s="39">
        <f t="shared" si="31"/>
        <v>2030</v>
      </c>
      <c r="W73" s="39">
        <f t="shared" si="31"/>
        <v>2031</v>
      </c>
      <c r="X73" s="39">
        <f t="shared" si="31"/>
        <v>2032</v>
      </c>
      <c r="Y73" s="39">
        <f t="shared" si="31"/>
        <v>2033</v>
      </c>
      <c r="Z73" s="39">
        <f t="shared" si="31"/>
        <v>2034</v>
      </c>
      <c r="AA73" s="39">
        <f t="shared" si="31"/>
        <v>2035</v>
      </c>
      <c r="AB73" s="39">
        <f t="shared" si="31"/>
        <v>2036</v>
      </c>
      <c r="AC73" s="39">
        <f t="shared" si="31"/>
        <v>2037</v>
      </c>
      <c r="AD73" s="39">
        <f t="shared" si="31"/>
        <v>2038</v>
      </c>
      <c r="AE73" s="39">
        <f t="shared" si="31"/>
        <v>2039</v>
      </c>
    </row>
    <row r="74" spans="1:32">
      <c r="E74" s="510"/>
    </row>
    <row r="75" spans="1:32">
      <c r="B75" s="14" t="str">
        <f t="shared" ref="B75:B89" si="32">+B54</f>
        <v>Servicio 1. CAU</v>
      </c>
      <c r="D75" s="11"/>
      <c r="E75" s="102">
        <f t="shared" ref="E75:E88" si="33">SUM(F75:AE75)</f>
        <v>159175122.9401837</v>
      </c>
      <c r="F75" s="11">
        <f t="shared" ref="F75:AE75" si="34">+F54*F$21*F$22</f>
        <v>0</v>
      </c>
      <c r="G75" s="11">
        <f t="shared" si="34"/>
        <v>0</v>
      </c>
      <c r="H75" s="481">
        <f t="shared" si="34"/>
        <v>3705309.1691616005</v>
      </c>
      <c r="I75" s="481">
        <f t="shared" si="34"/>
        <v>3872048.0817738716</v>
      </c>
      <c r="J75" s="481">
        <f t="shared" si="34"/>
        <v>4046290.2454536953</v>
      </c>
      <c r="K75" s="481">
        <f t="shared" si="34"/>
        <v>4228373.3064991115</v>
      </c>
      <c r="L75" s="481">
        <f t="shared" si="34"/>
        <v>4418650.1052915715</v>
      </c>
      <c r="M75" s="481">
        <f t="shared" si="34"/>
        <v>4639582.6105561499</v>
      </c>
      <c r="N75" s="481">
        <f t="shared" si="34"/>
        <v>4871561.7410839582</v>
      </c>
      <c r="O75" s="481">
        <f t="shared" si="34"/>
        <v>5115139.8281381559</v>
      </c>
      <c r="P75" s="481">
        <f t="shared" si="34"/>
        <v>5370896.8195450641</v>
      </c>
      <c r="Q75" s="481">
        <f t="shared" si="34"/>
        <v>5639441.6605223175</v>
      </c>
      <c r="R75" s="481">
        <f t="shared" si="34"/>
        <v>5921413.7435484333</v>
      </c>
      <c r="S75" s="481">
        <f t="shared" si="34"/>
        <v>6217484.4307258558</v>
      </c>
      <c r="T75" s="481">
        <f t="shared" si="34"/>
        <v>6528358.6522621484</v>
      </c>
      <c r="U75" s="481">
        <f t="shared" si="34"/>
        <v>6854776.5848752568</v>
      </c>
      <c r="V75" s="481">
        <f t="shared" si="34"/>
        <v>7197515.4141190201</v>
      </c>
      <c r="W75" s="481">
        <f t="shared" si="34"/>
        <v>7557391.1848249715</v>
      </c>
      <c r="X75" s="481">
        <f t="shared" si="34"/>
        <v>7935260.7440662207</v>
      </c>
      <c r="Y75" s="481">
        <f t="shared" si="34"/>
        <v>8332023.7812695317</v>
      </c>
      <c r="Z75" s="481">
        <f t="shared" si="34"/>
        <v>8748624.9703330081</v>
      </c>
      <c r="AA75" s="481">
        <f t="shared" si="34"/>
        <v>9186056.218849659</v>
      </c>
      <c r="AB75" s="481">
        <f t="shared" si="34"/>
        <v>9645359.029792143</v>
      </c>
      <c r="AC75" s="481">
        <f t="shared" si="34"/>
        <v>10127626.98128175</v>
      </c>
      <c r="AD75" s="481">
        <f t="shared" si="34"/>
        <v>10634008.330345839</v>
      </c>
      <c r="AE75" s="481">
        <f t="shared" si="34"/>
        <v>8381929.3058643779</v>
      </c>
    </row>
    <row r="76" spans="1:32">
      <c r="B76" s="14" t="str">
        <f t="shared" si="32"/>
        <v>Servicio 2. Mantenimiento</v>
      </c>
      <c r="D76" s="11"/>
      <c r="E76" s="102">
        <f t="shared" si="33"/>
        <v>591844277.79761565</v>
      </c>
      <c r="F76" s="11">
        <f t="shared" ref="F76:AE76" si="35">+F55*F$21*F$22</f>
        <v>0</v>
      </c>
      <c r="G76" s="11">
        <f t="shared" si="35"/>
        <v>0</v>
      </c>
      <c r="H76" s="481">
        <f t="shared" si="35"/>
        <v>13777065.088640915</v>
      </c>
      <c r="I76" s="481">
        <f t="shared" si="35"/>
        <v>14397033.017629754</v>
      </c>
      <c r="J76" s="481">
        <f t="shared" si="35"/>
        <v>15044899.503423091</v>
      </c>
      <c r="K76" s="481">
        <f t="shared" si="35"/>
        <v>15721919.981077131</v>
      </c>
      <c r="L76" s="481">
        <f t="shared" si="35"/>
        <v>16429406.380225601</v>
      </c>
      <c r="M76" s="481">
        <f t="shared" si="35"/>
        <v>17250876.699236881</v>
      </c>
      <c r="N76" s="481">
        <f t="shared" si="35"/>
        <v>18113420.534198724</v>
      </c>
      <c r="O76" s="481">
        <f t="shared" si="35"/>
        <v>19019091.560908664</v>
      </c>
      <c r="P76" s="481">
        <f t="shared" si="35"/>
        <v>19970046.138954099</v>
      </c>
      <c r="Q76" s="481">
        <f t="shared" si="35"/>
        <v>20968548.445901804</v>
      </c>
      <c r="R76" s="481">
        <f t="shared" si="35"/>
        <v>22016975.868196893</v>
      </c>
      <c r="S76" s="481">
        <f t="shared" si="35"/>
        <v>23117824.66160674</v>
      </c>
      <c r="T76" s="481">
        <f t="shared" si="35"/>
        <v>24273715.894687079</v>
      </c>
      <c r="U76" s="481">
        <f t="shared" si="35"/>
        <v>25487401.689421434</v>
      </c>
      <c r="V76" s="481">
        <f t="shared" si="35"/>
        <v>26761771.773892507</v>
      </c>
      <c r="W76" s="481">
        <f t="shared" si="35"/>
        <v>28099860.362587132</v>
      </c>
      <c r="X76" s="481">
        <f t="shared" si="35"/>
        <v>29504853.380716491</v>
      </c>
      <c r="Y76" s="481">
        <f t="shared" si="35"/>
        <v>30980096.049752317</v>
      </c>
      <c r="Z76" s="481">
        <f t="shared" si="35"/>
        <v>32529100.852239937</v>
      </c>
      <c r="AA76" s="481">
        <f t="shared" si="35"/>
        <v>34155555.89485193</v>
      </c>
      <c r="AB76" s="481">
        <f t="shared" si="35"/>
        <v>35863333.68959453</v>
      </c>
      <c r="AC76" s="481">
        <f t="shared" si="35"/>
        <v>37656500.374074258</v>
      </c>
      <c r="AD76" s="481">
        <f t="shared" si="35"/>
        <v>39539325.392777979</v>
      </c>
      <c r="AE76" s="481">
        <f t="shared" si="35"/>
        <v>31165654.563019793</v>
      </c>
    </row>
    <row r="77" spans="1:32">
      <c r="B77" s="14" t="str">
        <f t="shared" si="32"/>
        <v>Servicio 3. Limpieza, recolección y fumigación</v>
      </c>
      <c r="D77" s="11"/>
      <c r="E77" s="102">
        <f t="shared" si="33"/>
        <v>438744753.94818676</v>
      </c>
      <c r="F77" s="11">
        <f t="shared" ref="F77:AE77" si="36">+F56*F$21*F$22</f>
        <v>0</v>
      </c>
      <c r="G77" s="11">
        <f t="shared" si="36"/>
        <v>0</v>
      </c>
      <c r="H77" s="481">
        <f t="shared" si="36"/>
        <v>10213184.885283122</v>
      </c>
      <c r="I77" s="481">
        <f t="shared" si="36"/>
        <v>10672778.20512086</v>
      </c>
      <c r="J77" s="481">
        <f t="shared" si="36"/>
        <v>11153053.224351296</v>
      </c>
      <c r="K77" s="481">
        <f t="shared" si="36"/>
        <v>11654940.619447105</v>
      </c>
      <c r="L77" s="481">
        <f t="shared" si="36"/>
        <v>12179412.947322223</v>
      </c>
      <c r="M77" s="481">
        <f t="shared" si="36"/>
        <v>12788383.594688335</v>
      </c>
      <c r="N77" s="481">
        <f t="shared" si="36"/>
        <v>13427802.774422754</v>
      </c>
      <c r="O77" s="481">
        <f t="shared" si="36"/>
        <v>14099192.913143892</v>
      </c>
      <c r="P77" s="481">
        <f t="shared" si="36"/>
        <v>14804152.558801087</v>
      </c>
      <c r="Q77" s="481">
        <f t="shared" si="36"/>
        <v>15544360.186741142</v>
      </c>
      <c r="R77" s="481">
        <f t="shared" si="36"/>
        <v>16321578.1960782</v>
      </c>
      <c r="S77" s="481">
        <f t="shared" si="36"/>
        <v>17137657.105882112</v>
      </c>
      <c r="T77" s="481">
        <f t="shared" si="36"/>
        <v>17994539.961176217</v>
      </c>
      <c r="U77" s="481">
        <f t="shared" si="36"/>
        <v>18894266.959235031</v>
      </c>
      <c r="V77" s="481">
        <f t="shared" si="36"/>
        <v>19838980.307196781</v>
      </c>
      <c r="W77" s="481">
        <f t="shared" si="36"/>
        <v>20830929.322556622</v>
      </c>
      <c r="X77" s="481">
        <f t="shared" si="36"/>
        <v>21872475.788684454</v>
      </c>
      <c r="Y77" s="481">
        <f t="shared" si="36"/>
        <v>22966099.578118678</v>
      </c>
      <c r="Z77" s="481">
        <f t="shared" si="36"/>
        <v>24114404.557024613</v>
      </c>
      <c r="AA77" s="481">
        <f t="shared" si="36"/>
        <v>25320124.784875844</v>
      </c>
      <c r="AB77" s="481">
        <f t="shared" si="36"/>
        <v>26586131.024119638</v>
      </c>
      <c r="AC77" s="481">
        <f t="shared" si="36"/>
        <v>27915437.575325619</v>
      </c>
      <c r="AD77" s="481">
        <f t="shared" si="36"/>
        <v>29311209.454091907</v>
      </c>
      <c r="AE77" s="481">
        <f t="shared" si="36"/>
        <v>23103657.424499292</v>
      </c>
    </row>
    <row r="78" spans="1:32">
      <c r="B78" s="14" t="str">
        <f t="shared" si="32"/>
        <v>Servicio 4. Almacen</v>
      </c>
      <c r="D78" s="11"/>
      <c r="E78" s="102">
        <f t="shared" si="33"/>
        <v>43002579.294944942</v>
      </c>
      <c r="F78" s="11">
        <f t="shared" ref="F78:AE78" si="37">+F57*F$21*F$22</f>
        <v>0</v>
      </c>
      <c r="G78" s="11">
        <f t="shared" si="37"/>
        <v>0</v>
      </c>
      <c r="H78" s="481">
        <f t="shared" si="37"/>
        <v>1001022.3231869953</v>
      </c>
      <c r="I78" s="481">
        <f t="shared" si="37"/>
        <v>1046068.3277304099</v>
      </c>
      <c r="J78" s="481">
        <f t="shared" si="37"/>
        <v>1093141.4024782781</v>
      </c>
      <c r="K78" s="481">
        <f t="shared" si="37"/>
        <v>1142332.7655898009</v>
      </c>
      <c r="L78" s="481">
        <f t="shared" si="37"/>
        <v>1193737.7400413416</v>
      </c>
      <c r="M78" s="481">
        <f t="shared" si="37"/>
        <v>1253424.6270434088</v>
      </c>
      <c r="N78" s="481">
        <f t="shared" si="37"/>
        <v>1316095.8583955793</v>
      </c>
      <c r="O78" s="481">
        <f t="shared" si="37"/>
        <v>1381900.6513153585</v>
      </c>
      <c r="P78" s="481">
        <f t="shared" si="37"/>
        <v>1450995.6838811263</v>
      </c>
      <c r="Q78" s="481">
        <f t="shared" si="37"/>
        <v>1523545.4680751828</v>
      </c>
      <c r="R78" s="481">
        <f t="shared" si="37"/>
        <v>1599722.7414789419</v>
      </c>
      <c r="S78" s="481">
        <f t="shared" si="37"/>
        <v>1679708.8785528892</v>
      </c>
      <c r="T78" s="481">
        <f t="shared" si="37"/>
        <v>1763694.3224805337</v>
      </c>
      <c r="U78" s="481">
        <f t="shared" si="37"/>
        <v>1851879.0386045605</v>
      </c>
      <c r="V78" s="481">
        <f t="shared" si="37"/>
        <v>1944472.9905347887</v>
      </c>
      <c r="W78" s="481">
        <f t="shared" si="37"/>
        <v>2041696.6400615282</v>
      </c>
      <c r="X78" s="481">
        <f t="shared" si="37"/>
        <v>2143781.472064605</v>
      </c>
      <c r="Y78" s="481">
        <f t="shared" si="37"/>
        <v>2250970.545667835</v>
      </c>
      <c r="Z78" s="481">
        <f t="shared" si="37"/>
        <v>2363519.072951227</v>
      </c>
      <c r="AA78" s="481">
        <f t="shared" si="37"/>
        <v>2481695.0265987883</v>
      </c>
      <c r="AB78" s="481">
        <f t="shared" si="37"/>
        <v>2605779.7779287281</v>
      </c>
      <c r="AC78" s="481">
        <f t="shared" si="37"/>
        <v>2736068.7668251642</v>
      </c>
      <c r="AD78" s="481">
        <f t="shared" si="37"/>
        <v>2872872.2051664228</v>
      </c>
      <c r="AE78" s="481">
        <f t="shared" si="37"/>
        <v>2264452.9682914517</v>
      </c>
    </row>
    <row r="79" spans="1:32">
      <c r="B79" s="14" t="str">
        <f t="shared" si="32"/>
        <v>Servicio 5. Intendencia</v>
      </c>
      <c r="D79" s="11"/>
      <c r="E79" s="102">
        <f t="shared" si="33"/>
        <v>101244654.16088358</v>
      </c>
      <c r="F79" s="11">
        <f t="shared" ref="F79:AE79" si="38">+F58*F$21*F$22</f>
        <v>0</v>
      </c>
      <c r="G79" s="11">
        <f t="shared" si="38"/>
        <v>0</v>
      </c>
      <c r="H79" s="481">
        <f t="shared" si="38"/>
        <v>2356792.5594245759</v>
      </c>
      <c r="I79" s="481">
        <f t="shared" si="38"/>
        <v>2462848.2245986816</v>
      </c>
      <c r="J79" s="481">
        <f t="shared" si="38"/>
        <v>2573676.394705622</v>
      </c>
      <c r="K79" s="481">
        <f t="shared" si="38"/>
        <v>2689491.8324673749</v>
      </c>
      <c r="L79" s="481">
        <f t="shared" si="38"/>
        <v>2810518.9649284063</v>
      </c>
      <c r="M79" s="481">
        <f t="shared" si="38"/>
        <v>2951044.9131748267</v>
      </c>
      <c r="N79" s="481">
        <f t="shared" si="38"/>
        <v>3098597.1588335685</v>
      </c>
      <c r="O79" s="481">
        <f t="shared" si="38"/>
        <v>3253527.0167752467</v>
      </c>
      <c r="P79" s="481">
        <f t="shared" si="38"/>
        <v>3416203.3676140094</v>
      </c>
      <c r="Q79" s="481">
        <f t="shared" si="38"/>
        <v>3587013.5359947104</v>
      </c>
      <c r="R79" s="481">
        <f t="shared" si="38"/>
        <v>3766364.2127944455</v>
      </c>
      <c r="S79" s="481">
        <f t="shared" si="38"/>
        <v>3954682.4234341681</v>
      </c>
      <c r="T79" s="481">
        <f t="shared" si="38"/>
        <v>4152416.5446058768</v>
      </c>
      <c r="U79" s="481">
        <f t="shared" si="38"/>
        <v>4360037.3718361715</v>
      </c>
      <c r="V79" s="481">
        <f t="shared" si="38"/>
        <v>4578039.2404279793</v>
      </c>
      <c r="W79" s="481">
        <f t="shared" si="38"/>
        <v>4806941.2024493786</v>
      </c>
      <c r="X79" s="481">
        <f t="shared" si="38"/>
        <v>5047288.262571848</v>
      </c>
      <c r="Y79" s="481">
        <f t="shared" si="38"/>
        <v>5299652.675700441</v>
      </c>
      <c r="Z79" s="481">
        <f t="shared" si="38"/>
        <v>5564635.3094854634</v>
      </c>
      <c r="AA79" s="481">
        <f t="shared" si="38"/>
        <v>5842867.0749597363</v>
      </c>
      <c r="AB79" s="481">
        <f t="shared" si="38"/>
        <v>6135010.4287077235</v>
      </c>
      <c r="AC79" s="481">
        <f t="shared" si="38"/>
        <v>6441760.95014311</v>
      </c>
      <c r="AD79" s="481">
        <f t="shared" si="38"/>
        <v>6763848.9976502666</v>
      </c>
      <c r="AE79" s="481">
        <f t="shared" si="38"/>
        <v>5331395.4975999501</v>
      </c>
    </row>
    <row r="80" spans="1:32">
      <c r="B80" s="14" t="str">
        <f t="shared" si="32"/>
        <v>Servicio 6. Seguridad</v>
      </c>
      <c r="D80" s="11"/>
      <c r="E80" s="102">
        <f t="shared" si="33"/>
        <v>724640605.68004441</v>
      </c>
      <c r="F80" s="11">
        <f t="shared" ref="F80:AE80" si="39">+F59*F$21*F$22</f>
        <v>0</v>
      </c>
      <c r="G80" s="11">
        <f t="shared" si="39"/>
        <v>0</v>
      </c>
      <c r="H80" s="481">
        <f t="shared" si="39"/>
        <v>16868323.58585383</v>
      </c>
      <c r="I80" s="481">
        <f t="shared" si="39"/>
        <v>17627398.147217251</v>
      </c>
      <c r="J80" s="481">
        <f t="shared" si="39"/>
        <v>18420631.063842025</v>
      </c>
      <c r="K80" s="481">
        <f t="shared" si="39"/>
        <v>19249559.461714916</v>
      </c>
      <c r="L80" s="481">
        <f t="shared" si="39"/>
        <v>20115789.637492087</v>
      </c>
      <c r="M80" s="481">
        <f t="shared" si="39"/>
        <v>21121579.119366691</v>
      </c>
      <c r="N80" s="481">
        <f t="shared" si="39"/>
        <v>22177658.075335026</v>
      </c>
      <c r="O80" s="481">
        <f t="shared" si="39"/>
        <v>23286540.979101777</v>
      </c>
      <c r="P80" s="481">
        <f t="shared" si="39"/>
        <v>24450868.028056871</v>
      </c>
      <c r="Q80" s="481">
        <f t="shared" si="39"/>
        <v>25673411.429459713</v>
      </c>
      <c r="R80" s="481">
        <f t="shared" si="39"/>
        <v>26957082.000932701</v>
      </c>
      <c r="S80" s="481">
        <f t="shared" si="39"/>
        <v>28304936.100979336</v>
      </c>
      <c r="T80" s="481">
        <f t="shared" si="39"/>
        <v>29720182.906028304</v>
      </c>
      <c r="U80" s="481">
        <f t="shared" si="39"/>
        <v>31206192.051329724</v>
      </c>
      <c r="V80" s="481">
        <f t="shared" si="39"/>
        <v>32766501.653896209</v>
      </c>
      <c r="W80" s="481">
        <f t="shared" si="39"/>
        <v>34404826.736591019</v>
      </c>
      <c r="X80" s="481">
        <f t="shared" si="39"/>
        <v>36125068.073420577</v>
      </c>
      <c r="Y80" s="481">
        <f t="shared" si="39"/>
        <v>37931321.47709161</v>
      </c>
      <c r="Z80" s="481">
        <f t="shared" si="39"/>
        <v>39827887.550946191</v>
      </c>
      <c r="AA80" s="481">
        <f t="shared" si="39"/>
        <v>41819281.9284935</v>
      </c>
      <c r="AB80" s="481">
        <f t="shared" si="39"/>
        <v>43910246.024918176</v>
      </c>
      <c r="AC80" s="481">
        <f t="shared" si="39"/>
        <v>46105758.326164089</v>
      </c>
      <c r="AD80" s="481">
        <f t="shared" si="39"/>
        <v>48411046.242472298</v>
      </c>
      <c r="AE80" s="481">
        <f t="shared" si="39"/>
        <v>38158515.079340495</v>
      </c>
    </row>
    <row r="81" spans="1:16384">
      <c r="B81" s="14" t="str">
        <f t="shared" si="32"/>
        <v>Servicio 7. Servicios Públicos</v>
      </c>
      <c r="D81" s="11"/>
      <c r="E81" s="102">
        <f t="shared" si="33"/>
        <v>45410270.431703046</v>
      </c>
      <c r="F81" s="11">
        <f t="shared" ref="F81:AE81" si="40">+F60*F$21*F$22</f>
        <v>0</v>
      </c>
      <c r="G81" s="11">
        <f t="shared" si="40"/>
        <v>0</v>
      </c>
      <c r="H81" s="481">
        <f t="shared" si="40"/>
        <v>1057069.0211932624</v>
      </c>
      <c r="I81" s="481">
        <f t="shared" si="40"/>
        <v>1104637.1271469591</v>
      </c>
      <c r="J81" s="481">
        <f t="shared" si="40"/>
        <v>1154345.7978685719</v>
      </c>
      <c r="K81" s="481">
        <f t="shared" si="40"/>
        <v>1206291.3587726578</v>
      </c>
      <c r="L81" s="481">
        <f t="shared" si="40"/>
        <v>1260574.4699174273</v>
      </c>
      <c r="M81" s="481">
        <f t="shared" si="40"/>
        <v>1323603.1934132986</v>
      </c>
      <c r="N81" s="481">
        <f t="shared" si="40"/>
        <v>1389783.3530839637</v>
      </c>
      <c r="O81" s="481">
        <f t="shared" si="40"/>
        <v>1459272.5207381619</v>
      </c>
      <c r="P81" s="481">
        <f t="shared" si="40"/>
        <v>1532236.1467750701</v>
      </c>
      <c r="Q81" s="481">
        <f t="shared" si="40"/>
        <v>1608847.9541138238</v>
      </c>
      <c r="R81" s="481">
        <f t="shared" si="40"/>
        <v>1689290.351819515</v>
      </c>
      <c r="S81" s="481">
        <f t="shared" si="40"/>
        <v>1773754.8694104908</v>
      </c>
      <c r="T81" s="481">
        <f t="shared" si="40"/>
        <v>1862442.6128810153</v>
      </c>
      <c r="U81" s="481">
        <f t="shared" si="40"/>
        <v>1955564.7435250664</v>
      </c>
      <c r="V81" s="481">
        <f t="shared" si="40"/>
        <v>2053342.9807013196</v>
      </c>
      <c r="W81" s="481">
        <f t="shared" si="40"/>
        <v>2156010.1297363858</v>
      </c>
      <c r="X81" s="481">
        <f t="shared" si="40"/>
        <v>2263810.6362232054</v>
      </c>
      <c r="Y81" s="481">
        <f t="shared" si="40"/>
        <v>2377001.1680343659</v>
      </c>
      <c r="Z81" s="481">
        <f t="shared" si="40"/>
        <v>2495851.2264360841</v>
      </c>
      <c r="AA81" s="481">
        <f t="shared" si="40"/>
        <v>2620643.7877578884</v>
      </c>
      <c r="AB81" s="481">
        <f t="shared" si="40"/>
        <v>2751675.9771457831</v>
      </c>
      <c r="AC81" s="481">
        <f t="shared" si="40"/>
        <v>2889259.776003072</v>
      </c>
      <c r="AD81" s="481">
        <f t="shared" si="40"/>
        <v>3033722.7648032261</v>
      </c>
      <c r="AE81" s="481">
        <f t="shared" si="40"/>
        <v>2391238.4642024334</v>
      </c>
    </row>
    <row r="82" spans="1:16384">
      <c r="B82" s="14" t="str">
        <f t="shared" si="32"/>
        <v>Servicio 8. Apoyo Museografia</v>
      </c>
      <c r="D82" s="11"/>
      <c r="E82" s="102">
        <f t="shared" si="33"/>
        <v>543850028.66374242</v>
      </c>
      <c r="F82" s="11">
        <f t="shared" ref="F82:AE82" si="41">+F61*F$21*F$22</f>
        <v>0</v>
      </c>
      <c r="G82" s="11">
        <f t="shared" si="41"/>
        <v>0</v>
      </c>
      <c r="H82" s="481">
        <f t="shared" si="41"/>
        <v>12659845.713540483</v>
      </c>
      <c r="I82" s="481">
        <f t="shared" si="41"/>
        <v>13229538.770649802</v>
      </c>
      <c r="J82" s="481">
        <f t="shared" si="41"/>
        <v>13824868.015329041</v>
      </c>
      <c r="K82" s="481">
        <f t="shared" si="41"/>
        <v>14446987.076018848</v>
      </c>
      <c r="L82" s="481">
        <f t="shared" si="41"/>
        <v>15097101.494439695</v>
      </c>
      <c r="M82" s="481">
        <f t="shared" si="41"/>
        <v>15851956.56916168</v>
      </c>
      <c r="N82" s="481">
        <f t="shared" si="41"/>
        <v>16644554.397619765</v>
      </c>
      <c r="O82" s="481">
        <f t="shared" si="41"/>
        <v>17476782.117500756</v>
      </c>
      <c r="P82" s="481">
        <f t="shared" si="41"/>
        <v>18350621.223375794</v>
      </c>
      <c r="Q82" s="481">
        <f t="shared" si="41"/>
        <v>19268152.284544583</v>
      </c>
      <c r="R82" s="481">
        <f t="shared" si="41"/>
        <v>20231559.898771811</v>
      </c>
      <c r="S82" s="481">
        <f t="shared" si="41"/>
        <v>21243137.893710405</v>
      </c>
      <c r="T82" s="481">
        <f t="shared" si="41"/>
        <v>22305294.788395926</v>
      </c>
      <c r="U82" s="481">
        <f t="shared" si="41"/>
        <v>23420559.527815726</v>
      </c>
      <c r="V82" s="481">
        <f t="shared" si="41"/>
        <v>24591587.504206512</v>
      </c>
      <c r="W82" s="481">
        <f t="shared" si="41"/>
        <v>25821166.879416838</v>
      </c>
      <c r="X82" s="481">
        <f t="shared" si="41"/>
        <v>27112225.223387685</v>
      </c>
      <c r="Y82" s="481">
        <f t="shared" si="41"/>
        <v>28467836.48455707</v>
      </c>
      <c r="Z82" s="481">
        <f t="shared" si="41"/>
        <v>29891228.308784924</v>
      </c>
      <c r="AA82" s="481">
        <f t="shared" si="41"/>
        <v>31385789.724224169</v>
      </c>
      <c r="AB82" s="481">
        <f t="shared" si="41"/>
        <v>32955079.210435383</v>
      </c>
      <c r="AC82" s="481">
        <f t="shared" si="41"/>
        <v>34602833.170957148</v>
      </c>
      <c r="AD82" s="481">
        <f t="shared" si="41"/>
        <v>36332974.829505011</v>
      </c>
      <c r="AE82" s="481">
        <f t="shared" si="41"/>
        <v>28638347.557393406</v>
      </c>
    </row>
    <row r="83" spans="1:16384">
      <c r="B83" s="14" t="str">
        <f t="shared" si="32"/>
        <v>Operación</v>
      </c>
      <c r="D83" s="11"/>
      <c r="E83" s="102">
        <f t="shared" si="33"/>
        <v>372176317.68211782</v>
      </c>
      <c r="F83" s="11">
        <f t="shared" ref="F83:AE83" si="42">+F62*F$21*F$22</f>
        <v>0</v>
      </c>
      <c r="G83" s="11">
        <f t="shared" si="42"/>
        <v>0</v>
      </c>
      <c r="H83" s="481">
        <f t="shared" si="42"/>
        <v>8663592.0047040004</v>
      </c>
      <c r="I83" s="481">
        <f t="shared" si="42"/>
        <v>9053453.6449156795</v>
      </c>
      <c r="J83" s="481">
        <f t="shared" si="42"/>
        <v>9460859.0589368828</v>
      </c>
      <c r="K83" s="481">
        <f t="shared" si="42"/>
        <v>9886597.7165890429</v>
      </c>
      <c r="L83" s="481">
        <f t="shared" si="42"/>
        <v>10331494.613835549</v>
      </c>
      <c r="M83" s="481">
        <f t="shared" si="42"/>
        <v>10848069.344527327</v>
      </c>
      <c r="N83" s="481">
        <f t="shared" si="42"/>
        <v>11390472.811753694</v>
      </c>
      <c r="O83" s="481">
        <f t="shared" si="42"/>
        <v>11959996.45234138</v>
      </c>
      <c r="P83" s="481">
        <f t="shared" si="42"/>
        <v>12557996.274958448</v>
      </c>
      <c r="Q83" s="481">
        <f t="shared" si="42"/>
        <v>13185896.088706372</v>
      </c>
      <c r="R83" s="481">
        <f t="shared" si="42"/>
        <v>13845190.893141691</v>
      </c>
      <c r="S83" s="481">
        <f t="shared" si="42"/>
        <v>14537450.437798776</v>
      </c>
      <c r="T83" s="481">
        <f t="shared" si="42"/>
        <v>15264322.959688716</v>
      </c>
      <c r="U83" s="481">
        <f t="shared" si="42"/>
        <v>16027539.107673153</v>
      </c>
      <c r="V83" s="481">
        <f t="shared" si="42"/>
        <v>16828916.063056812</v>
      </c>
      <c r="W83" s="481">
        <f t="shared" si="42"/>
        <v>17670361.866209652</v>
      </c>
      <c r="X83" s="481">
        <f t="shared" si="42"/>
        <v>18553879.959520135</v>
      </c>
      <c r="Y83" s="481">
        <f t="shared" si="42"/>
        <v>19481573.957496144</v>
      </c>
      <c r="Z83" s="481">
        <f t="shared" si="42"/>
        <v>20455652.655370951</v>
      </c>
      <c r="AA83" s="481">
        <f t="shared" si="42"/>
        <v>21478435.2881395</v>
      </c>
      <c r="AB83" s="481">
        <f t="shared" si="42"/>
        <v>22552357.052546479</v>
      </c>
      <c r="AC83" s="481">
        <f t="shared" si="42"/>
        <v>23679974.905173801</v>
      </c>
      <c r="AD83" s="481">
        <f t="shared" si="42"/>
        <v>24863973.650432494</v>
      </c>
      <c r="AE83" s="481">
        <f t="shared" si="42"/>
        <v>19598260.874601174</v>
      </c>
    </row>
    <row r="84" spans="1:16384">
      <c r="B84" s="14" t="str">
        <f t="shared" si="32"/>
        <v xml:space="preserve">Administración </v>
      </c>
      <c r="D84" s="11"/>
      <c r="E84" s="102">
        <f t="shared" si="33"/>
        <v>249976795.86329713</v>
      </c>
      <c r="F84" s="11">
        <f t="shared" ref="F84:AE84" si="43">+F63*F$21*F$22</f>
        <v>0</v>
      </c>
      <c r="G84" s="11">
        <f t="shared" si="43"/>
        <v>0</v>
      </c>
      <c r="H84" s="481">
        <f t="shared" si="43"/>
        <v>5819008.0000000009</v>
      </c>
      <c r="I84" s="481">
        <f t="shared" si="43"/>
        <v>6080863.3599999994</v>
      </c>
      <c r="J84" s="481">
        <f t="shared" si="43"/>
        <v>6354502.2111999989</v>
      </c>
      <c r="K84" s="481">
        <f t="shared" si="43"/>
        <v>6640454.8107039984</v>
      </c>
      <c r="L84" s="481">
        <f t="shared" si="43"/>
        <v>6939275.2771856785</v>
      </c>
      <c r="M84" s="481">
        <f t="shared" si="43"/>
        <v>7286239.0410449626</v>
      </c>
      <c r="N84" s="481">
        <f t="shared" si="43"/>
        <v>7650550.9930972103</v>
      </c>
      <c r="O84" s="481">
        <f t="shared" si="43"/>
        <v>8033078.5427520713</v>
      </c>
      <c r="P84" s="481">
        <f t="shared" si="43"/>
        <v>8434732.4698896762</v>
      </c>
      <c r="Q84" s="481">
        <f t="shared" si="43"/>
        <v>8856469.0933841597</v>
      </c>
      <c r="R84" s="481">
        <f t="shared" si="43"/>
        <v>9299292.5480533671</v>
      </c>
      <c r="S84" s="481">
        <f t="shared" si="43"/>
        <v>9764257.1754560377</v>
      </c>
      <c r="T84" s="481">
        <f t="shared" si="43"/>
        <v>10252470.034228839</v>
      </c>
      <c r="U84" s="481">
        <f t="shared" si="43"/>
        <v>10765093.535940282</v>
      </c>
      <c r="V84" s="481">
        <f t="shared" si="43"/>
        <v>11303348.212737298</v>
      </c>
      <c r="W84" s="481">
        <f t="shared" si="43"/>
        <v>11868515.623374162</v>
      </c>
      <c r="X84" s="481">
        <f t="shared" si="43"/>
        <v>12461941.404542871</v>
      </c>
      <c r="Y84" s="481">
        <f t="shared" si="43"/>
        <v>13085038.474770015</v>
      </c>
      <c r="Z84" s="481">
        <f t="shared" si="43"/>
        <v>13739290.398508517</v>
      </c>
      <c r="AA84" s="481">
        <f t="shared" si="43"/>
        <v>14426254.918433944</v>
      </c>
      <c r="AB84" s="481">
        <f t="shared" si="43"/>
        <v>15147567.664355641</v>
      </c>
      <c r="AC84" s="481">
        <f t="shared" si="43"/>
        <v>15904946.047573423</v>
      </c>
      <c r="AD84" s="481">
        <f t="shared" si="43"/>
        <v>16700193.349952096</v>
      </c>
      <c r="AE84" s="481">
        <f t="shared" si="43"/>
        <v>13163412.676112927</v>
      </c>
    </row>
    <row r="85" spans="1:16384">
      <c r="B85" s="14" t="str">
        <f t="shared" si="32"/>
        <v>Honorarios Fiducuarios</v>
      </c>
      <c r="D85" s="11"/>
      <c r="E85" s="102">
        <f t="shared" si="33"/>
        <v>23232044.22521349</v>
      </c>
      <c r="F85" s="11">
        <f>+F65*F$21*F$22</f>
        <v>0</v>
      </c>
      <c r="G85" s="11">
        <f>+G65*G$21*G$22</f>
        <v>0</v>
      </c>
      <c r="H85" s="481">
        <f t="shared" ref="H85:AE85" si="44">+H64*H$21*H$22</f>
        <v>540800.00000000012</v>
      </c>
      <c r="I85" s="481">
        <f t="shared" si="44"/>
        <v>565136</v>
      </c>
      <c r="J85" s="481">
        <f t="shared" si="44"/>
        <v>590567.11999999988</v>
      </c>
      <c r="K85" s="481">
        <f t="shared" si="44"/>
        <v>617142.64039999992</v>
      </c>
      <c r="L85" s="481">
        <f t="shared" si="44"/>
        <v>644914.05921799981</v>
      </c>
      <c r="M85" s="481">
        <f t="shared" si="44"/>
        <v>677159.76217889984</v>
      </c>
      <c r="N85" s="481">
        <f t="shared" si="44"/>
        <v>711017.75028784492</v>
      </c>
      <c r="O85" s="481">
        <f t="shared" si="44"/>
        <v>746568.63780223718</v>
      </c>
      <c r="P85" s="481">
        <f t="shared" si="44"/>
        <v>783897.06969234906</v>
      </c>
      <c r="Q85" s="481">
        <f t="shared" si="44"/>
        <v>823091.92317696661</v>
      </c>
      <c r="R85" s="481">
        <f t="shared" si="44"/>
        <v>864246.51933581487</v>
      </c>
      <c r="S85" s="481">
        <f t="shared" si="44"/>
        <v>907458.84530260565</v>
      </c>
      <c r="T85" s="481">
        <f t="shared" si="44"/>
        <v>952831.787567736</v>
      </c>
      <c r="U85" s="481">
        <f t="shared" si="44"/>
        <v>1000473.376946123</v>
      </c>
      <c r="V85" s="481">
        <f t="shared" si="44"/>
        <v>1050497.045793429</v>
      </c>
      <c r="W85" s="481">
        <f t="shared" si="44"/>
        <v>1103021.8980831006</v>
      </c>
      <c r="X85" s="481">
        <f t="shared" si="44"/>
        <v>1158172.9929872558</v>
      </c>
      <c r="Y85" s="481">
        <f t="shared" si="44"/>
        <v>1216081.6426366186</v>
      </c>
      <c r="Z85" s="481">
        <f t="shared" si="44"/>
        <v>1276885.7247684496</v>
      </c>
      <c r="AA85" s="481">
        <f t="shared" si="44"/>
        <v>1340730.0110068722</v>
      </c>
      <c r="AB85" s="481">
        <f t="shared" si="44"/>
        <v>1407766.5115572158</v>
      </c>
      <c r="AC85" s="481">
        <f t="shared" si="44"/>
        <v>1478154.8371350765</v>
      </c>
      <c r="AD85" s="481">
        <f t="shared" si="44"/>
        <v>1552062.5789918306</v>
      </c>
      <c r="AE85" s="481">
        <f t="shared" si="44"/>
        <v>1223365.4903450676</v>
      </c>
    </row>
    <row r="86" spans="1:16384">
      <c r="B86" s="14" t="str">
        <f t="shared" si="32"/>
        <v>Deducciones</v>
      </c>
      <c r="D86" s="11"/>
      <c r="E86" s="102">
        <f t="shared" si="33"/>
        <v>0</v>
      </c>
      <c r="F86" s="11">
        <f>+F66*F$21*F$22</f>
        <v>0</v>
      </c>
      <c r="G86" s="11">
        <f>+G66*G$21*G$22</f>
        <v>0</v>
      </c>
      <c r="H86" s="481">
        <f>+H$38*Supuestos!$R$35</f>
        <v>0</v>
      </c>
      <c r="I86" s="481">
        <f>+I$38*Supuestos!$R$35</f>
        <v>0</v>
      </c>
      <c r="J86" s="481">
        <f>+J$38*Supuestos!$R$35</f>
        <v>0</v>
      </c>
      <c r="K86" s="481">
        <f>+K$38*Supuestos!$R$35</f>
        <v>0</v>
      </c>
      <c r="L86" s="481">
        <f>+L$38*Supuestos!$R$35</f>
        <v>0</v>
      </c>
      <c r="M86" s="481">
        <f>+M$38*Supuestos!$R$35</f>
        <v>0</v>
      </c>
      <c r="N86" s="481">
        <f>+N$38*Supuestos!$R$35</f>
        <v>0</v>
      </c>
      <c r="O86" s="481">
        <f>+O$38*Supuestos!$R$35</f>
        <v>0</v>
      </c>
      <c r="P86" s="481">
        <f>+P$38*Supuestos!$R$35</f>
        <v>0</v>
      </c>
      <c r="Q86" s="481">
        <f>+Q$38*Supuestos!$R$35</f>
        <v>0</v>
      </c>
      <c r="R86" s="481">
        <f>+R$38*Supuestos!$R$35</f>
        <v>0</v>
      </c>
      <c r="S86" s="481">
        <f>+S$38*Supuestos!$R$35</f>
        <v>0</v>
      </c>
      <c r="T86" s="481">
        <f>+T$38*Supuestos!$R$35</f>
        <v>0</v>
      </c>
      <c r="U86" s="481">
        <f>+U$38*Supuestos!$R$35</f>
        <v>0</v>
      </c>
      <c r="V86" s="481">
        <f>+V$38*Supuestos!$R$35</f>
        <v>0</v>
      </c>
      <c r="W86" s="481">
        <f>+W$38*Supuestos!$R$35</f>
        <v>0</v>
      </c>
      <c r="X86" s="481">
        <f>+X$38*Supuestos!$R$35</f>
        <v>0</v>
      </c>
      <c r="Y86" s="481">
        <f>+Y$38*Supuestos!$R$35</f>
        <v>0</v>
      </c>
      <c r="Z86" s="481">
        <f>+Z$38*Supuestos!$R$35</f>
        <v>0</v>
      </c>
      <c r="AA86" s="481">
        <f>+AA$38*Supuestos!$R$35</f>
        <v>0</v>
      </c>
      <c r="AB86" s="481">
        <f>+AB$38*Supuestos!$R$35</f>
        <v>0</v>
      </c>
      <c r="AC86" s="481">
        <f>+AC$38*Supuestos!$R$35</f>
        <v>0</v>
      </c>
      <c r="AD86" s="481">
        <f>+AD$38*Supuestos!$R$35</f>
        <v>0</v>
      </c>
      <c r="AE86" s="481">
        <f>+AE$38*Supuestos!$R$35</f>
        <v>0</v>
      </c>
    </row>
    <row r="87" spans="1:16384">
      <c r="B87" s="14" t="str">
        <f t="shared" si="32"/>
        <v>Reposiciones</v>
      </c>
      <c r="D87" s="11"/>
      <c r="E87" s="102">
        <f t="shared" si="33"/>
        <v>103458789.39530689</v>
      </c>
      <c r="F87" s="11">
        <f>+F67*F20*F22</f>
        <v>0</v>
      </c>
      <c r="G87" s="11">
        <f>+G67*G20*G22</f>
        <v>0</v>
      </c>
      <c r="H87" s="481">
        <f t="shared" ref="H87:AE87" si="45">+H$210</f>
        <v>20691757.879061379</v>
      </c>
      <c r="I87" s="481">
        <f t="shared" si="45"/>
        <v>20691757.879061379</v>
      </c>
      <c r="J87" s="481">
        <f t="shared" si="45"/>
        <v>20691757.879061379</v>
      </c>
      <c r="K87" s="481">
        <f t="shared" si="45"/>
        <v>20691757.879061379</v>
      </c>
      <c r="L87" s="481">
        <f t="shared" si="45"/>
        <v>20691757.879061379</v>
      </c>
      <c r="M87" s="481">
        <f t="shared" si="45"/>
        <v>0</v>
      </c>
      <c r="N87" s="481">
        <f t="shared" si="45"/>
        <v>0</v>
      </c>
      <c r="O87" s="481">
        <f t="shared" si="45"/>
        <v>0</v>
      </c>
      <c r="P87" s="481">
        <f t="shared" si="45"/>
        <v>0</v>
      </c>
      <c r="Q87" s="481">
        <f t="shared" si="45"/>
        <v>0</v>
      </c>
      <c r="R87" s="481">
        <f t="shared" si="45"/>
        <v>0</v>
      </c>
      <c r="S87" s="481">
        <f t="shared" si="45"/>
        <v>0</v>
      </c>
      <c r="T87" s="481">
        <f t="shared" si="45"/>
        <v>0</v>
      </c>
      <c r="U87" s="481">
        <f t="shared" si="45"/>
        <v>0</v>
      </c>
      <c r="V87" s="481">
        <f t="shared" si="45"/>
        <v>0</v>
      </c>
      <c r="W87" s="481">
        <f t="shared" si="45"/>
        <v>0</v>
      </c>
      <c r="X87" s="481">
        <f t="shared" si="45"/>
        <v>0</v>
      </c>
      <c r="Y87" s="481">
        <f t="shared" si="45"/>
        <v>0</v>
      </c>
      <c r="Z87" s="481">
        <f t="shared" si="45"/>
        <v>0</v>
      </c>
      <c r="AA87" s="481">
        <f t="shared" si="45"/>
        <v>0</v>
      </c>
      <c r="AB87" s="481">
        <f t="shared" si="45"/>
        <v>0</v>
      </c>
      <c r="AC87" s="481">
        <f t="shared" si="45"/>
        <v>0</v>
      </c>
      <c r="AD87" s="481">
        <f t="shared" si="45"/>
        <v>0</v>
      </c>
      <c r="AE87" s="481">
        <f t="shared" si="45"/>
        <v>0</v>
      </c>
    </row>
    <row r="88" spans="1:16384">
      <c r="B88" s="14" t="str">
        <f t="shared" si="32"/>
        <v>Seguros</v>
      </c>
      <c r="D88" s="11"/>
      <c r="E88" s="102">
        <f t="shared" si="33"/>
        <v>178134091.68910125</v>
      </c>
      <c r="F88" s="11">
        <f>+F66*F21*F23</f>
        <v>0</v>
      </c>
      <c r="G88" s="11">
        <f>+G66*G21*G23</f>
        <v>0</v>
      </c>
      <c r="H88" s="481">
        <f t="shared" ref="H88:AE88" si="46">+H67*H$21*H$22</f>
        <v>7949760.0000000009</v>
      </c>
      <c r="I88" s="481">
        <f t="shared" si="46"/>
        <v>4238520</v>
      </c>
      <c r="J88" s="481">
        <f t="shared" si="46"/>
        <v>4429253.3999999994</v>
      </c>
      <c r="K88" s="481">
        <f t="shared" si="46"/>
        <v>4628569.8029999994</v>
      </c>
      <c r="L88" s="481">
        <f t="shared" si="46"/>
        <v>4836855.4441349991</v>
      </c>
      <c r="M88" s="481">
        <f t="shared" si="46"/>
        <v>5078698.2163417488</v>
      </c>
      <c r="N88" s="481">
        <f t="shared" si="46"/>
        <v>5332633.1271588365</v>
      </c>
      <c r="O88" s="481">
        <f t="shared" si="46"/>
        <v>5599264.7835167786</v>
      </c>
      <c r="P88" s="481">
        <f t="shared" si="46"/>
        <v>5879228.022692618</v>
      </c>
      <c r="Q88" s="481">
        <f t="shared" si="46"/>
        <v>6173189.4238272496</v>
      </c>
      <c r="R88" s="481">
        <f t="shared" si="46"/>
        <v>6481848.8950186111</v>
      </c>
      <c r="S88" s="481">
        <f t="shared" si="46"/>
        <v>6805941.3397695422</v>
      </c>
      <c r="T88" s="481">
        <f t="shared" si="46"/>
        <v>7146238.4067580197</v>
      </c>
      <c r="U88" s="481">
        <f t="shared" si="46"/>
        <v>7503550.3270959221</v>
      </c>
      <c r="V88" s="481">
        <f t="shared" si="46"/>
        <v>7878727.8434507176</v>
      </c>
      <c r="W88" s="481">
        <f t="shared" si="46"/>
        <v>8272664.2356232544</v>
      </c>
      <c r="X88" s="481">
        <f t="shared" si="46"/>
        <v>8686297.4474044181</v>
      </c>
      <c r="Y88" s="481">
        <f t="shared" si="46"/>
        <v>9120612.3197746389</v>
      </c>
      <c r="Z88" s="481">
        <f t="shared" si="46"/>
        <v>9576642.9357633721</v>
      </c>
      <c r="AA88" s="481">
        <f t="shared" si="46"/>
        <v>10055475.082551541</v>
      </c>
      <c r="AB88" s="481">
        <f t="shared" si="46"/>
        <v>10558248.836679118</v>
      </c>
      <c r="AC88" s="481">
        <f t="shared" si="46"/>
        <v>11086161.278513074</v>
      </c>
      <c r="AD88" s="481">
        <f t="shared" si="46"/>
        <v>11640469.342438729</v>
      </c>
      <c r="AE88" s="481">
        <f t="shared" si="46"/>
        <v>9175241.1775880065</v>
      </c>
      <c r="AF88" s="75"/>
    </row>
    <row r="89" spans="1:16384">
      <c r="A89" s="14"/>
      <c r="B89" s="75" t="str">
        <f t="shared" si="32"/>
        <v>Fondo SD</v>
      </c>
      <c r="C89" s="75"/>
      <c r="D89" s="75"/>
      <c r="E89" s="519">
        <f ca="1">SUM(F89:AE89)</f>
        <v>0</v>
      </c>
      <c r="F89" s="11">
        <f t="shared" ref="F89:AE89" si="47">+F68</f>
        <v>0</v>
      </c>
      <c r="G89" s="11">
        <f t="shared" si="47"/>
        <v>0</v>
      </c>
      <c r="H89" s="481">
        <f t="shared" ca="1" si="47"/>
        <v>35738044.150692746</v>
      </c>
      <c r="I89" s="481">
        <f t="shared" ca="1" si="47"/>
        <v>-1280617.6203972101</v>
      </c>
      <c r="J89" s="481">
        <f t="shared" ca="1" si="47"/>
        <v>747458.07670520246</v>
      </c>
      <c r="K89" s="481">
        <f t="shared" ca="1" si="47"/>
        <v>618468.28232815862</v>
      </c>
      <c r="L89" s="481">
        <f t="shared" ca="1" si="47"/>
        <v>561127.42880388349</v>
      </c>
      <c r="M89" s="481">
        <f t="shared" ca="1" si="47"/>
        <v>288839.75272127241</v>
      </c>
      <c r="N89" s="481">
        <f t="shared" ca="1" si="47"/>
        <v>231498.89919700474</v>
      </c>
      <c r="O89" s="481">
        <f t="shared" ca="1" si="47"/>
        <v>102509.10481994599</v>
      </c>
      <c r="P89" s="481">
        <f t="shared" ca="1" si="47"/>
        <v>32322.404927797616</v>
      </c>
      <c r="Q89" s="481">
        <f t="shared" ca="1" si="47"/>
        <v>-1233179.8592506126</v>
      </c>
      <c r="R89" s="481">
        <f t="shared" ca="1" si="47"/>
        <v>-1205226.0722321123</v>
      </c>
      <c r="S89" s="481">
        <f t="shared" ca="1" si="47"/>
        <v>-1236075.3796985112</v>
      </c>
      <c r="T89" s="481">
        <f t="shared" ca="1" si="47"/>
        <v>-1225008.5179206952</v>
      </c>
      <c r="U89" s="481">
        <f t="shared" ca="1" si="47"/>
        <v>14252947.31392378</v>
      </c>
      <c r="V89" s="481">
        <f t="shared" ca="1" si="47"/>
        <v>-3150778.6836296543</v>
      </c>
      <c r="W89" s="481">
        <f t="shared" ca="1" si="47"/>
        <v>-3150778.6836296543</v>
      </c>
      <c r="X89" s="481">
        <f t="shared" ca="1" si="47"/>
        <v>-3139192.353420414</v>
      </c>
      <c r="Y89" s="481">
        <f t="shared" ca="1" si="47"/>
        <v>-24679794.364068098</v>
      </c>
      <c r="Z89" s="481">
        <f t="shared" ca="1" si="47"/>
        <v>-12272563.879872829</v>
      </c>
      <c r="AA89" s="481">
        <f t="shared" ca="1" si="47"/>
        <v>0</v>
      </c>
      <c r="AB89" s="481">
        <f t="shared" ca="1" si="47"/>
        <v>0</v>
      </c>
      <c r="AC89" s="481">
        <f t="shared" ca="1" si="47"/>
        <v>0</v>
      </c>
      <c r="AD89" s="481">
        <f t="shared" ca="1" si="47"/>
        <v>0</v>
      </c>
      <c r="AE89" s="481">
        <f t="shared" ca="1" si="47"/>
        <v>0</v>
      </c>
      <c r="AF89" s="75"/>
    </row>
    <row r="90" spans="1:16384">
      <c r="A90" s="4"/>
      <c r="B90" s="4" t="s">
        <v>71</v>
      </c>
      <c r="C90" s="4"/>
      <c r="D90" s="4"/>
      <c r="E90" s="155">
        <f ca="1">SUM(F90:AE90)</f>
        <v>3574890331.7723408</v>
      </c>
      <c r="F90" s="7">
        <f>SUM(F75:F89)</f>
        <v>0</v>
      </c>
      <c r="G90" s="7">
        <f t="shared" ref="G90:AE90" si="48">SUM(G75:G89)</f>
        <v>0</v>
      </c>
      <c r="H90" s="7">
        <f t="shared" ca="1" si="48"/>
        <v>141041574.38074291</v>
      </c>
      <c r="I90" s="7">
        <f t="shared" ca="1" si="48"/>
        <v>103761463.16544744</v>
      </c>
      <c r="J90" s="7">
        <f t="shared" ca="1" si="48"/>
        <v>109585303.39335509</v>
      </c>
      <c r="K90" s="7">
        <f t="shared" ca="1" si="48"/>
        <v>113422887.53366953</v>
      </c>
      <c r="L90" s="7">
        <f t="shared" ca="1" si="48"/>
        <v>117510616.44189784</v>
      </c>
      <c r="M90" s="7">
        <f t="shared" ca="1" si="48"/>
        <v>101359457.44345549</v>
      </c>
      <c r="N90" s="7">
        <f t="shared" ca="1" si="48"/>
        <v>106355647.47446793</v>
      </c>
      <c r="O90" s="7">
        <f t="shared" ca="1" si="48"/>
        <v>111532865.10885441</v>
      </c>
      <c r="P90" s="7">
        <f t="shared" ca="1" si="48"/>
        <v>117034196.20916399</v>
      </c>
      <c r="Q90" s="7">
        <f t="shared" ca="1" si="48"/>
        <v>121618787.63519743</v>
      </c>
      <c r="R90" s="7">
        <f t="shared" ca="1" si="48"/>
        <v>127789339.7969383</v>
      </c>
      <c r="S90" s="7">
        <f t="shared" ca="1" si="48"/>
        <v>134208218.78293043</v>
      </c>
      <c r="T90" s="7">
        <f t="shared" ca="1" si="48"/>
        <v>140991500.35283968</v>
      </c>
      <c r="U90" s="7">
        <f t="shared" ca="1" si="48"/>
        <v>163580281.62822223</v>
      </c>
      <c r="V90" s="7">
        <f t="shared" ca="1" si="48"/>
        <v>153642922.34638372</v>
      </c>
      <c r="W90" s="7">
        <f t="shared" ca="1" si="48"/>
        <v>161482607.39788437</v>
      </c>
      <c r="X90" s="7">
        <f t="shared" ca="1" si="48"/>
        <v>169725863.03216937</v>
      </c>
      <c r="Y90" s="7">
        <f t="shared" ca="1" si="48"/>
        <v>156828513.79080117</v>
      </c>
      <c r="Z90" s="7">
        <f t="shared" ca="1" si="48"/>
        <v>178311159.68273991</v>
      </c>
      <c r="AA90" s="7">
        <f t="shared" ca="1" si="48"/>
        <v>200112909.74074334</v>
      </c>
      <c r="AB90" s="7">
        <f t="shared" ca="1" si="48"/>
        <v>210118555.22778055</v>
      </c>
      <c r="AC90" s="7">
        <f t="shared" ca="1" si="48"/>
        <v>220624482.9891696</v>
      </c>
      <c r="AD90" s="7">
        <f t="shared" ca="1" si="48"/>
        <v>231655707.13862813</v>
      </c>
      <c r="AE90" s="7">
        <f t="shared" ca="1" si="48"/>
        <v>182595471.07885838</v>
      </c>
      <c r="AF90" s="75"/>
    </row>
    <row r="91" spans="1:16384">
      <c r="E91" s="542"/>
      <c r="H91" s="204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75"/>
    </row>
    <row r="92" spans="1:16384">
      <c r="B92" s="552" t="s">
        <v>53</v>
      </c>
      <c r="C92" s="552"/>
      <c r="D92" s="552"/>
      <c r="E92" s="551">
        <f ca="1">SUM(F92:AE92)</f>
        <v>8790023784.4850216</v>
      </c>
      <c r="F92" s="551">
        <f t="shared" ref="F92:AE92" si="49">+F43-F90</f>
        <v>0</v>
      </c>
      <c r="G92" s="551">
        <f t="shared" si="49"/>
        <v>0</v>
      </c>
      <c r="H92" s="551">
        <f t="shared" ca="1" si="49"/>
        <v>149349305.61925709</v>
      </c>
      <c r="I92" s="551">
        <f t="shared" ca="1" si="49"/>
        <v>198245052.03455254</v>
      </c>
      <c r="J92" s="551">
        <f t="shared" ca="1" si="49"/>
        <v>206011504.99064493</v>
      </c>
      <c r="K92" s="551">
        <f t="shared" ca="1" si="49"/>
        <v>216375777.22761047</v>
      </c>
      <c r="L92" s="551">
        <f t="shared" ca="1" si="49"/>
        <v>227128988.23363975</v>
      </c>
      <c r="M92" s="551">
        <f t="shared" ca="1" si="49"/>
        <v>258788929.44248131</v>
      </c>
      <c r="N92" s="551">
        <f t="shared" ca="1" si="49"/>
        <v>271800158.75576574</v>
      </c>
      <c r="O92" s="551">
        <f t="shared" ca="1" si="49"/>
        <v>285530731.43289095</v>
      </c>
      <c r="P92" s="551">
        <f t="shared" ca="1" si="49"/>
        <v>299882580.15966868</v>
      </c>
      <c r="Q92" s="551">
        <f t="shared" ca="1" si="49"/>
        <v>316143827.55207694</v>
      </c>
      <c r="R92" s="551">
        <f t="shared" ca="1" si="49"/>
        <v>331861406.14969975</v>
      </c>
      <c r="S92" s="551">
        <f t="shared" ca="1" si="49"/>
        <v>348425064.46103954</v>
      </c>
      <c r="T92" s="551">
        <f t="shared" ca="1" si="49"/>
        <v>365773447.05332887</v>
      </c>
      <c r="U92" s="551">
        <f t="shared" ca="1" si="49"/>
        <v>368522913.14825475</v>
      </c>
      <c r="V92" s="551">
        <f t="shared" ca="1" si="49"/>
        <v>405065432.16891718</v>
      </c>
      <c r="W92" s="551">
        <f t="shared" ca="1" si="49"/>
        <v>425161164.84318161</v>
      </c>
      <c r="X92" s="551">
        <f t="shared" ca="1" si="49"/>
        <v>446250097.82094991</v>
      </c>
      <c r="Y92" s="551">
        <f t="shared" ca="1" si="49"/>
        <v>489946245.10497415</v>
      </c>
      <c r="Z92" s="551">
        <f t="shared" ca="1" si="49"/>
        <v>500802337.1578241</v>
      </c>
      <c r="AA92" s="551">
        <f t="shared" ca="1" si="49"/>
        <v>512956261.94184893</v>
      </c>
      <c r="AB92" s="551">
        <f t="shared" ca="1" si="49"/>
        <v>538604075.03894138</v>
      </c>
      <c r="AC92" s="551">
        <f t="shared" ca="1" si="49"/>
        <v>565534278.79088843</v>
      </c>
      <c r="AD92" s="551">
        <f t="shared" ca="1" si="49"/>
        <v>593810992.73043275</v>
      </c>
      <c r="AE92" s="551">
        <f t="shared" ca="1" si="49"/>
        <v>468053212.62615216</v>
      </c>
      <c r="AF92" s="75"/>
    </row>
    <row r="93" spans="1:16384" s="131" customFormat="1">
      <c r="A93" s="510"/>
      <c r="B93" s="510" t="s">
        <v>130</v>
      </c>
      <c r="C93" s="510"/>
      <c r="D93" s="510"/>
      <c r="E93" s="681">
        <f ca="1">+AVERAGE(H93:AE93)</f>
        <v>0.70253123358147829</v>
      </c>
      <c r="F93" s="510"/>
      <c r="G93" s="510"/>
      <c r="H93" s="553">
        <f t="shared" ref="H93:AE93" ca="1" si="50">+H92/H43</f>
        <v>0.51430439419880225</v>
      </c>
      <c r="I93" s="553">
        <f t="shared" ca="1" si="50"/>
        <v>0.65642640822919751</v>
      </c>
      <c r="J93" s="553">
        <f t="shared" ca="1" si="50"/>
        <v>0.65276802400353173</v>
      </c>
      <c r="K93" s="553">
        <f t="shared" ca="1" si="50"/>
        <v>0.65608445499387014</v>
      </c>
      <c r="L93" s="553">
        <f t="shared" ca="1" si="50"/>
        <v>0.65903333555489452</v>
      </c>
      <c r="M93" s="553">
        <f t="shared" ca="1" si="50"/>
        <v>0.71856195630953301</v>
      </c>
      <c r="N93" s="553">
        <f t="shared" ca="1" si="50"/>
        <v>0.71875177976319338</v>
      </c>
      <c r="O93" s="553">
        <f t="shared" ca="1" si="50"/>
        <v>0.71910579040673051</v>
      </c>
      <c r="P93" s="553">
        <f t="shared" ca="1" si="50"/>
        <v>0.71928643114704593</v>
      </c>
      <c r="Q93" s="553">
        <f t="shared" ca="1" si="50"/>
        <v>0.72218096425806255</v>
      </c>
      <c r="R93" s="553">
        <f t="shared" ca="1" si="50"/>
        <v>0.72198600584502548</v>
      </c>
      <c r="S93" s="553">
        <f t="shared" ca="1" si="50"/>
        <v>0.72192506517398947</v>
      </c>
      <c r="T93" s="553">
        <f t="shared" ca="1" si="50"/>
        <v>0.72178126945343768</v>
      </c>
      <c r="U93" s="553">
        <f t="shared" ca="1" si="50"/>
        <v>0.69257789986219098</v>
      </c>
      <c r="V93" s="553">
        <f t="shared" ca="1" si="50"/>
        <v>0.72500335621493561</v>
      </c>
      <c r="W93" s="553">
        <f t="shared" ca="1" si="50"/>
        <v>0.724734813460992</v>
      </c>
      <c r="X93" s="553">
        <f t="shared" ca="1" si="50"/>
        <v>0.72446024874558246</v>
      </c>
      <c r="Y93" s="553">
        <f t="shared" ca="1" si="50"/>
        <v>0.75752221057829916</v>
      </c>
      <c r="Z93" s="553">
        <f t="shared" ca="1" si="50"/>
        <v>0.73743540584556788</v>
      </c>
      <c r="AA93" s="553">
        <f t="shared" ca="1" si="50"/>
        <v>0.71936395838211975</v>
      </c>
      <c r="AB93" s="553">
        <f t="shared" ca="1" si="50"/>
        <v>0.71936395838211975</v>
      </c>
      <c r="AC93" s="553">
        <f t="shared" ca="1" si="50"/>
        <v>0.71936395838211975</v>
      </c>
      <c r="AD93" s="553">
        <f t="shared" ca="1" si="50"/>
        <v>0.71936395838211964</v>
      </c>
      <c r="AE93" s="553">
        <f t="shared" ca="1" si="50"/>
        <v>0.71936395838211964</v>
      </c>
    </row>
    <row r="94" spans="1:16384">
      <c r="E94" s="510"/>
    </row>
    <row r="95" spans="1:16384" s="662" customFormat="1">
      <c r="A95" s="1"/>
      <c r="B95" s="19" t="s">
        <v>512</v>
      </c>
      <c r="C95" s="19"/>
      <c r="D95" s="19"/>
      <c r="E95" s="520">
        <f ca="1">SUM(F95:AE95)</f>
        <v>3145187215.0529189</v>
      </c>
      <c r="F95" s="47">
        <f ca="1">+Fiscal!D47</f>
        <v>38909435.686071046</v>
      </c>
      <c r="G95" s="47">
        <f ca="1">+Fiscal!E47</f>
        <v>70165709.582835153</v>
      </c>
      <c r="H95" s="47">
        <f ca="1">+Fiscal!F47</f>
        <v>72972337.966148555</v>
      </c>
      <c r="I95" s="47">
        <f ca="1">+Fiscal!G47</f>
        <v>75891231.484794497</v>
      </c>
      <c r="J95" s="47">
        <f ca="1">+Fiscal!H47</f>
        <v>79306336.90161024</v>
      </c>
      <c r="K95" s="47">
        <f ca="1">+Fiscal!I47</f>
        <v>82875122.062182695</v>
      </c>
      <c r="L95" s="47">
        <f ca="1">+Fiscal!J47</f>
        <v>86604502.554980919</v>
      </c>
      <c r="M95" s="47">
        <f ca="1">+Fiscal!K47</f>
        <v>90501705.16995506</v>
      </c>
      <c r="N95" s="47">
        <f ca="1">+Fiscal!L47</f>
        <v>95026790.42845282</v>
      </c>
      <c r="O95" s="47">
        <f ca="1">+Fiscal!M47</f>
        <v>99778129.949875474</v>
      </c>
      <c r="P95" s="47">
        <f ca="1">+Fiscal!N47</f>
        <v>104767036.44736925</v>
      </c>
      <c r="Q95" s="47">
        <f ca="1">+Fiscal!O47</f>
        <v>110005388.26973772</v>
      </c>
      <c r="R95" s="47">
        <f ca="1">+Fiscal!P47</f>
        <v>115505657.68322462</v>
      </c>
      <c r="S95" s="47">
        <f ca="1">+Fiscal!Q47</f>
        <v>121280940.56738585</v>
      </c>
      <c r="T95" s="47">
        <f ca="1">+Fiscal!R47</f>
        <v>127344987.59575516</v>
      </c>
      <c r="U95" s="47">
        <f ca="1">+Fiscal!S47</f>
        <v>133712236.97554292</v>
      </c>
      <c r="V95" s="47">
        <f ca="1">+Fiscal!T47</f>
        <v>140397848.82432008</v>
      </c>
      <c r="W95" s="47">
        <f ca="1">+Fiscal!U47</f>
        <v>147417741.2655361</v>
      </c>
      <c r="X95" s="47">
        <f ca="1">+Fiscal!V47</f>
        <v>154788628.3288129</v>
      </c>
      <c r="Y95" s="47">
        <f ca="1">+Fiscal!W47</f>
        <v>162528059.74525356</v>
      </c>
      <c r="Z95" s="47">
        <f ca="1">+Fiscal!X47</f>
        <v>170654462.73251623</v>
      </c>
      <c r="AA95" s="47">
        <f ca="1">+Fiscal!Y47</f>
        <v>179187185.86914206</v>
      </c>
      <c r="AB95" s="47">
        <f ca="1">+Fiscal!Z47</f>
        <v>188146545.16259918</v>
      </c>
      <c r="AC95" s="47">
        <f ca="1">+Fiscal!AA47</f>
        <v>197553872.42072913</v>
      </c>
      <c r="AD95" s="47">
        <f ca="1">+Fiscal!AB47</f>
        <v>207431566.04176557</v>
      </c>
      <c r="AE95" s="47">
        <f ca="1">+Fiscal!AC47</f>
        <v>92433755.336322397</v>
      </c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  <c r="XEY95" s="14"/>
      <c r="XEZ95" s="14"/>
      <c r="XFA95" s="14"/>
      <c r="XFB95" s="14"/>
      <c r="XFC95" s="14"/>
      <c r="XFD95" s="14"/>
    </row>
    <row r="96" spans="1:16384" s="518" customFormat="1">
      <c r="A96" s="1"/>
      <c r="B96" s="1" t="s">
        <v>56</v>
      </c>
      <c r="C96" s="1"/>
      <c r="D96" s="1"/>
      <c r="E96" s="519">
        <f ca="1">SUM(F96:AE96)</f>
        <v>5644836569.4321022</v>
      </c>
      <c r="F96" s="573">
        <f ca="1">+F92-F95</f>
        <v>-38909435.686071046</v>
      </c>
      <c r="G96" s="573">
        <f t="shared" ref="G96:AE96" ca="1" si="51">+G92-G95</f>
        <v>-70165709.582835153</v>
      </c>
      <c r="H96" s="573">
        <f t="shared" ca="1" si="51"/>
        <v>76376967.653108537</v>
      </c>
      <c r="I96" s="573">
        <f t="shared" ca="1" si="51"/>
        <v>122353820.54975805</v>
      </c>
      <c r="J96" s="573">
        <f t="shared" ca="1" si="51"/>
        <v>126705168.08903469</v>
      </c>
      <c r="K96" s="573">
        <f t="shared" ca="1" si="51"/>
        <v>133500655.16542777</v>
      </c>
      <c r="L96" s="573">
        <f t="shared" ca="1" si="51"/>
        <v>140524485.67865884</v>
      </c>
      <c r="M96" s="573">
        <f t="shared" ca="1" si="51"/>
        <v>168287224.27252626</v>
      </c>
      <c r="N96" s="573">
        <f t="shared" ca="1" si="51"/>
        <v>176773368.32731292</v>
      </c>
      <c r="O96" s="573">
        <f t="shared" ca="1" si="51"/>
        <v>185752601.48301548</v>
      </c>
      <c r="P96" s="573">
        <f t="shared" ca="1" si="51"/>
        <v>195115543.71229944</v>
      </c>
      <c r="Q96" s="573">
        <f t="shared" ca="1" si="51"/>
        <v>206138439.28233922</v>
      </c>
      <c r="R96" s="573">
        <f t="shared" ca="1" si="51"/>
        <v>216355748.46647513</v>
      </c>
      <c r="S96" s="573">
        <f t="shared" ca="1" si="51"/>
        <v>227144123.89365369</v>
      </c>
      <c r="T96" s="573">
        <f t="shared" ca="1" si="51"/>
        <v>238428459.45757371</v>
      </c>
      <c r="U96" s="573">
        <f t="shared" ca="1" si="51"/>
        <v>234810676.17271185</v>
      </c>
      <c r="V96" s="573">
        <f t="shared" ca="1" si="51"/>
        <v>264667583.3445971</v>
      </c>
      <c r="W96" s="573">
        <f t="shared" ca="1" si="51"/>
        <v>277743423.57764554</v>
      </c>
      <c r="X96" s="573">
        <f t="shared" ca="1" si="51"/>
        <v>291461469.49213701</v>
      </c>
      <c r="Y96" s="573">
        <f t="shared" ca="1" si="51"/>
        <v>327418185.35972059</v>
      </c>
      <c r="Z96" s="573">
        <f t="shared" ca="1" si="51"/>
        <v>330147874.42530787</v>
      </c>
      <c r="AA96" s="573">
        <f t="shared" ca="1" si="51"/>
        <v>333769076.07270688</v>
      </c>
      <c r="AB96" s="573">
        <f t="shared" ca="1" si="51"/>
        <v>350457529.87634218</v>
      </c>
      <c r="AC96" s="573">
        <f t="shared" ca="1" si="51"/>
        <v>367980406.37015927</v>
      </c>
      <c r="AD96" s="573">
        <f t="shared" ca="1" si="51"/>
        <v>386379426.68866718</v>
      </c>
      <c r="AE96" s="573">
        <f t="shared" ca="1" si="51"/>
        <v>375619457.28982973</v>
      </c>
    </row>
    <row r="97" spans="1:31">
      <c r="E97" s="510"/>
    </row>
    <row r="98" spans="1:31">
      <c r="B98" s="19" t="s">
        <v>511</v>
      </c>
      <c r="C98" s="19"/>
      <c r="D98" s="19"/>
      <c r="E98" s="520">
        <f ca="1">SUM(F98:AE98)</f>
        <v>685744482.98073828</v>
      </c>
      <c r="F98" s="47">
        <f ca="1">+Fiscal!D51</f>
        <v>7375424.7407544851</v>
      </c>
      <c r="G98" s="47">
        <f ca="1">+Fiscal!E51</f>
        <v>64369179.976105623</v>
      </c>
      <c r="H98" s="47">
        <f ca="1">+Fiscal!F51</f>
        <v>65861800.063445114</v>
      </c>
      <c r="I98" s="47">
        <f ca="1">+Fiscal!G51</f>
        <v>54611521.192379653</v>
      </c>
      <c r="J98" s="47">
        <f ca="1">+Fiscal!H51</f>
        <v>53399986.257268682</v>
      </c>
      <c r="K98" s="47">
        <f ca="1">+Fiscal!I51</f>
        <v>51938319.258141637</v>
      </c>
      <c r="L98" s="47">
        <f ca="1">+Fiscal!J51</f>
        <v>50223092.016010344</v>
      </c>
      <c r="M98" s="47">
        <f ca="1">+Fiscal!K51</f>
        <v>43231281.922193035</v>
      </c>
      <c r="N98" s="47">
        <f ca="1">+Fiscal!L51</f>
        <v>41249905.320954621</v>
      </c>
      <c r="O98" s="47">
        <f ca="1">+Fiscal!M51</f>
        <v>39044481.856661811</v>
      </c>
      <c r="P98" s="47">
        <f ca="1">+Fiscal!N51</f>
        <v>36612491.396693818</v>
      </c>
      <c r="Q98" s="47">
        <f ca="1">+Fiscal!O51</f>
        <v>34005161.75094863</v>
      </c>
      <c r="R98" s="47">
        <f ca="1">+Fiscal!P51</f>
        <v>31341728.736803219</v>
      </c>
      <c r="S98" s="47">
        <f ca="1">+Fiscal!Q51</f>
        <v>28624712.486878365</v>
      </c>
      <c r="T98" s="47">
        <f ca="1">+Fiscal!R51</f>
        <v>25852316.593920745</v>
      </c>
      <c r="U98" s="47">
        <f ca="1">+Fiscal!S51</f>
        <v>22361674.387784641</v>
      </c>
      <c r="V98" s="47">
        <f ca="1">+Fiscal!T51</f>
        <v>16888977.236392953</v>
      </c>
      <c r="W98" s="47">
        <f ca="1">+Fiscal!U51</f>
        <v>11416280.08500126</v>
      </c>
      <c r="X98" s="47">
        <f ca="1">+Fiscal!V51</f>
        <v>5943086.3766006045</v>
      </c>
      <c r="Y98" s="47">
        <f ca="1">+Fiscal!W51</f>
        <v>1393061.3257991313</v>
      </c>
      <c r="Z98" s="47">
        <f ca="1">+Fiscal!X51</f>
        <v>0</v>
      </c>
      <c r="AA98" s="47">
        <f ca="1">+Fiscal!Y51</f>
        <v>0</v>
      </c>
      <c r="AB98" s="47">
        <f ca="1">+Fiscal!Z51</f>
        <v>0</v>
      </c>
      <c r="AC98" s="47">
        <f ca="1">+Fiscal!AA51</f>
        <v>0</v>
      </c>
      <c r="AD98" s="47">
        <f ca="1">+Fiscal!AB51</f>
        <v>0</v>
      </c>
      <c r="AE98" s="47">
        <f ca="1">+Fiscal!AC51</f>
        <v>0</v>
      </c>
    </row>
    <row r="99" spans="1:31">
      <c r="B99" s="1" t="s">
        <v>78</v>
      </c>
      <c r="E99" s="519">
        <f ca="1">SUM(F99:AE99)</f>
        <v>4959092086.4513626</v>
      </c>
      <c r="F99" s="573">
        <f ca="1">+F96-F98</f>
        <v>-46284860.426825531</v>
      </c>
      <c r="G99" s="573">
        <f t="shared" ref="G99:AE99" ca="1" si="52">+G96-G98</f>
        <v>-134534889.55894077</v>
      </c>
      <c r="H99" s="573">
        <f t="shared" ca="1" si="52"/>
        <v>10515167.589663424</v>
      </c>
      <c r="I99" s="573">
        <f t="shared" ca="1" si="52"/>
        <v>67742299.357378393</v>
      </c>
      <c r="J99" s="573">
        <f t="shared" ca="1" si="52"/>
        <v>73305181.831766009</v>
      </c>
      <c r="K99" s="573">
        <f t="shared" ca="1" si="52"/>
        <v>81562335.907286137</v>
      </c>
      <c r="L99" s="573">
        <f t="shared" ca="1" si="52"/>
        <v>90301393.662648499</v>
      </c>
      <c r="M99" s="573">
        <f t="shared" ca="1" si="52"/>
        <v>125055942.35033323</v>
      </c>
      <c r="N99" s="573">
        <f t="shared" ca="1" si="52"/>
        <v>135523463.0063583</v>
      </c>
      <c r="O99" s="573">
        <f t="shared" ca="1" si="52"/>
        <v>146708119.62635368</v>
      </c>
      <c r="P99" s="573">
        <f t="shared" ca="1" si="52"/>
        <v>158503052.31560561</v>
      </c>
      <c r="Q99" s="573">
        <f t="shared" ca="1" si="52"/>
        <v>172133277.53139058</v>
      </c>
      <c r="R99" s="573">
        <f t="shared" ca="1" si="52"/>
        <v>185014019.7296719</v>
      </c>
      <c r="S99" s="573">
        <f t="shared" ca="1" si="52"/>
        <v>198519411.40677533</v>
      </c>
      <c r="T99" s="573">
        <f t="shared" ca="1" si="52"/>
        <v>212576142.86365297</v>
      </c>
      <c r="U99" s="573">
        <f t="shared" ca="1" si="52"/>
        <v>212449001.78492722</v>
      </c>
      <c r="V99" s="573">
        <f t="shared" ca="1" si="52"/>
        <v>247778606.10820416</v>
      </c>
      <c r="W99" s="573">
        <f t="shared" ca="1" si="52"/>
        <v>266327143.49264428</v>
      </c>
      <c r="X99" s="573">
        <f t="shared" ca="1" si="52"/>
        <v>285518383.11553639</v>
      </c>
      <c r="Y99" s="573">
        <f t="shared" ca="1" si="52"/>
        <v>326025124.03392148</v>
      </c>
      <c r="Z99" s="573">
        <f t="shared" ca="1" si="52"/>
        <v>330147874.42530787</v>
      </c>
      <c r="AA99" s="573">
        <f t="shared" ca="1" si="52"/>
        <v>333769076.07270688</v>
      </c>
      <c r="AB99" s="573">
        <f t="shared" ca="1" si="52"/>
        <v>350457529.87634218</v>
      </c>
      <c r="AC99" s="573">
        <f t="shared" ca="1" si="52"/>
        <v>367980406.37015927</v>
      </c>
      <c r="AD99" s="573">
        <f t="shared" ca="1" si="52"/>
        <v>386379426.68866718</v>
      </c>
      <c r="AE99" s="573">
        <f t="shared" ca="1" si="52"/>
        <v>375619457.28982973</v>
      </c>
    </row>
    <row r="100" spans="1:31">
      <c r="E100" s="519"/>
      <c r="F100" s="573"/>
      <c r="G100" s="573"/>
      <c r="H100" s="573"/>
      <c r="I100" s="573"/>
      <c r="J100" s="573"/>
      <c r="K100" s="573"/>
      <c r="L100" s="573"/>
      <c r="M100" s="573"/>
      <c r="N100" s="573"/>
      <c r="O100" s="573"/>
      <c r="P100" s="573"/>
      <c r="Q100" s="573"/>
      <c r="R100" s="573"/>
      <c r="S100" s="573"/>
      <c r="T100" s="573"/>
      <c r="U100" s="573"/>
      <c r="V100" s="573"/>
      <c r="W100" s="573"/>
      <c r="X100" s="573"/>
      <c r="Y100" s="573"/>
      <c r="Z100" s="573"/>
      <c r="AA100" s="573"/>
      <c r="AB100" s="573"/>
      <c r="AC100" s="573"/>
      <c r="AD100" s="573"/>
      <c r="AE100" s="573"/>
    </row>
    <row r="101" spans="1:31">
      <c r="B101" s="19" t="s">
        <v>510</v>
      </c>
      <c r="C101" s="19"/>
      <c r="D101" s="19"/>
      <c r="E101" s="520">
        <f ca="1">SUM(F101:AE101)</f>
        <v>1487727625.9354093</v>
      </c>
      <c r="F101" s="574">
        <f ca="1">+Fiscal!D60</f>
        <v>0</v>
      </c>
      <c r="G101" s="574">
        <f ca="1">+Fiscal!E60</f>
        <v>0</v>
      </c>
      <c r="H101" s="574">
        <f ca="1">+Fiscal!F60</f>
        <v>0</v>
      </c>
      <c r="I101" s="574">
        <f ca="1">+Fiscal!G60</f>
        <v>0</v>
      </c>
      <c r="J101" s="574">
        <f ca="1">+Fiscal!H60</f>
        <v>0</v>
      </c>
      <c r="K101" s="574">
        <f ca="1">+Fiscal!I60</f>
        <v>15691570.410098299</v>
      </c>
      <c r="L101" s="574">
        <f ca="1">+Fiscal!J60</f>
        <v>27090418.09879455</v>
      </c>
      <c r="M101" s="574">
        <f ca="1">+Fiscal!K60</f>
        <v>37516782.70509997</v>
      </c>
      <c r="N101" s="574">
        <f ca="1">+Fiscal!L60</f>
        <v>40657038.901907489</v>
      </c>
      <c r="O101" s="574">
        <f ca="1">+Fiscal!M60</f>
        <v>44012435.887906104</v>
      </c>
      <c r="P101" s="574">
        <f ca="1">+Fiscal!N60</f>
        <v>47550915.694681682</v>
      </c>
      <c r="Q101" s="574">
        <f ca="1">+Fiscal!O60</f>
        <v>51639983.259417169</v>
      </c>
      <c r="R101" s="574">
        <f ca="1">+Fiscal!P60</f>
        <v>55504205.91890157</v>
      </c>
      <c r="S101" s="574">
        <f ca="1">+Fiscal!Q60</f>
        <v>59555823.422032595</v>
      </c>
      <c r="T101" s="574">
        <f ca="1">+Fiscal!R60</f>
        <v>63772842.859095886</v>
      </c>
      <c r="U101" s="574">
        <f ca="1">+Fiscal!S60</f>
        <v>63734700.53547816</v>
      </c>
      <c r="V101" s="574">
        <f ca="1">+Fiscal!T60</f>
        <v>74333581.832461238</v>
      </c>
      <c r="W101" s="574">
        <f ca="1">+Fiscal!U60</f>
        <v>79898143.047793284</v>
      </c>
      <c r="X101" s="574">
        <f ca="1">+Fiscal!V60</f>
        <v>85655514.934660912</v>
      </c>
      <c r="Y101" s="574">
        <f ca="1">+Fiscal!W60</f>
        <v>97807537.210176438</v>
      </c>
      <c r="Z101" s="574">
        <f ca="1">+Fiscal!X60</f>
        <v>99044362.327592358</v>
      </c>
      <c r="AA101" s="574">
        <f ca="1">+Fiscal!Y60</f>
        <v>100130722.82181206</v>
      </c>
      <c r="AB101" s="574">
        <f ca="1">+Fiscal!Z60</f>
        <v>105137258.96290265</v>
      </c>
      <c r="AC101" s="574">
        <f ca="1">+Fiscal!AA60</f>
        <v>110394121.91104777</v>
      </c>
      <c r="AD101" s="574">
        <f ca="1">+Fiscal!AB60</f>
        <v>115913828.00660016</v>
      </c>
      <c r="AE101" s="574">
        <f ca="1">+Fiscal!AC60</f>
        <v>112685837.18694891</v>
      </c>
    </row>
    <row r="102" spans="1:31">
      <c r="B102" s="1" t="s">
        <v>509</v>
      </c>
      <c r="E102" s="519">
        <f ca="1">SUM(F102:AE102)</f>
        <v>3471364460.5159559</v>
      </c>
      <c r="F102" s="573">
        <f t="shared" ref="F102:AE102" ca="1" si="53">+F99-F101</f>
        <v>-46284860.426825531</v>
      </c>
      <c r="G102" s="573">
        <f t="shared" ca="1" si="53"/>
        <v>-134534889.55894077</v>
      </c>
      <c r="H102" s="573">
        <f t="shared" ca="1" si="53"/>
        <v>10515167.589663424</v>
      </c>
      <c r="I102" s="573">
        <f t="shared" ca="1" si="53"/>
        <v>67742299.357378393</v>
      </c>
      <c r="J102" s="573">
        <f t="shared" ca="1" si="53"/>
        <v>73305181.831766009</v>
      </c>
      <c r="K102" s="573">
        <f t="shared" ca="1" si="53"/>
        <v>65870765.497187838</v>
      </c>
      <c r="L102" s="573">
        <f t="shared" ca="1" si="53"/>
        <v>63210975.563853949</v>
      </c>
      <c r="M102" s="573">
        <f t="shared" ca="1" si="53"/>
        <v>87539159.645233259</v>
      </c>
      <c r="N102" s="573">
        <f t="shared" ca="1" si="53"/>
        <v>94866424.104450807</v>
      </c>
      <c r="O102" s="573">
        <f t="shared" ca="1" si="53"/>
        <v>102695683.73844758</v>
      </c>
      <c r="P102" s="573">
        <f t="shared" ca="1" si="53"/>
        <v>110952136.62092394</v>
      </c>
      <c r="Q102" s="573">
        <f t="shared" ca="1" si="53"/>
        <v>120493294.2719734</v>
      </c>
      <c r="R102" s="573">
        <f t="shared" ca="1" si="53"/>
        <v>129509813.81077033</v>
      </c>
      <c r="S102" s="573">
        <f t="shared" ca="1" si="53"/>
        <v>138963587.98474273</v>
      </c>
      <c r="T102" s="573">
        <f t="shared" ca="1" si="53"/>
        <v>148803300.00455707</v>
      </c>
      <c r="U102" s="573">
        <f t="shared" ca="1" si="53"/>
        <v>148714301.24944907</v>
      </c>
      <c r="V102" s="573">
        <f t="shared" ca="1" si="53"/>
        <v>173445024.27574292</v>
      </c>
      <c r="W102" s="573">
        <f t="shared" ca="1" si="53"/>
        <v>186429000.44485098</v>
      </c>
      <c r="X102" s="573">
        <f t="shared" ca="1" si="53"/>
        <v>199862868.18087548</v>
      </c>
      <c r="Y102" s="573">
        <f t="shared" ca="1" si="53"/>
        <v>228217586.82374504</v>
      </c>
      <c r="Z102" s="573">
        <f t="shared" ca="1" si="53"/>
        <v>231103512.0977155</v>
      </c>
      <c r="AA102" s="573">
        <f t="shared" ca="1" si="53"/>
        <v>233638353.25089481</v>
      </c>
      <c r="AB102" s="573">
        <f t="shared" ca="1" si="53"/>
        <v>245320270.91343951</v>
      </c>
      <c r="AC102" s="573">
        <f t="shared" ca="1" si="53"/>
        <v>257586284.45911151</v>
      </c>
      <c r="AD102" s="573">
        <f t="shared" ca="1" si="53"/>
        <v>270465598.68206704</v>
      </c>
      <c r="AE102" s="573">
        <f t="shared" ca="1" si="53"/>
        <v>262933620.10288084</v>
      </c>
    </row>
    <row r="103" spans="1:31">
      <c r="E103" s="510"/>
    </row>
    <row r="104" spans="1:31">
      <c r="B104" s="1" t="s">
        <v>513</v>
      </c>
      <c r="E104" s="519">
        <f ca="1">SUM(F104:AE104)</f>
        <v>7302296158.549612</v>
      </c>
      <c r="F104" s="573">
        <f ca="1">+MAX(0,F92-F101)</f>
        <v>0</v>
      </c>
      <c r="G104" s="573">
        <f t="shared" ref="G104:AE104" ca="1" si="54">+MAX(0,G92-G101)</f>
        <v>0</v>
      </c>
      <c r="H104" s="573">
        <f t="shared" ca="1" si="54"/>
        <v>149349305.61925709</v>
      </c>
      <c r="I104" s="573">
        <f t="shared" ca="1" si="54"/>
        <v>198245052.03455254</v>
      </c>
      <c r="J104" s="573">
        <f t="shared" ca="1" si="54"/>
        <v>206011504.99064493</v>
      </c>
      <c r="K104" s="573">
        <f t="shared" ca="1" si="54"/>
        <v>200684206.81751215</v>
      </c>
      <c r="L104" s="573">
        <f t="shared" ca="1" si="54"/>
        <v>200038570.1348452</v>
      </c>
      <c r="M104" s="573">
        <f t="shared" ca="1" si="54"/>
        <v>221272146.73738134</v>
      </c>
      <c r="N104" s="573">
        <f t="shared" ca="1" si="54"/>
        <v>231143119.85385823</v>
      </c>
      <c r="O104" s="573">
        <f t="shared" ca="1" si="54"/>
        <v>241518295.54498485</v>
      </c>
      <c r="P104" s="573">
        <f t="shared" ca="1" si="54"/>
        <v>252331664.46498701</v>
      </c>
      <c r="Q104" s="573">
        <f t="shared" ca="1" si="54"/>
        <v>264503844.29265976</v>
      </c>
      <c r="R104" s="573">
        <f t="shared" ca="1" si="54"/>
        <v>276357200.23079818</v>
      </c>
      <c r="S104" s="573">
        <f t="shared" ca="1" si="54"/>
        <v>288869241.03900695</v>
      </c>
      <c r="T104" s="573">
        <f t="shared" ca="1" si="54"/>
        <v>302000604.194233</v>
      </c>
      <c r="U104" s="573">
        <f t="shared" ca="1" si="54"/>
        <v>304788212.61277658</v>
      </c>
      <c r="V104" s="573">
        <f t="shared" ca="1" si="54"/>
        <v>330731850.33645594</v>
      </c>
      <c r="W104" s="573">
        <f t="shared" ca="1" si="54"/>
        <v>345263021.79538834</v>
      </c>
      <c r="X104" s="573">
        <f t="shared" ca="1" si="54"/>
        <v>360594582.886289</v>
      </c>
      <c r="Y104" s="573">
        <f t="shared" ca="1" si="54"/>
        <v>392138707.89479768</v>
      </c>
      <c r="Z104" s="573">
        <f t="shared" ca="1" si="54"/>
        <v>401757974.83023173</v>
      </c>
      <c r="AA104" s="573">
        <f t="shared" ca="1" si="54"/>
        <v>412825539.12003684</v>
      </c>
      <c r="AB104" s="573">
        <f t="shared" ca="1" si="54"/>
        <v>433466816.07603872</v>
      </c>
      <c r="AC104" s="573">
        <f t="shared" ca="1" si="54"/>
        <v>455140156.87984067</v>
      </c>
      <c r="AD104" s="573">
        <f t="shared" ca="1" si="54"/>
        <v>477897164.72383261</v>
      </c>
      <c r="AE104" s="573">
        <f t="shared" ca="1" si="54"/>
        <v>355367375.43920326</v>
      </c>
    </row>
    <row r="105" spans="1:31">
      <c r="E105" s="510"/>
    </row>
    <row r="106" spans="1:31">
      <c r="E106" s="510"/>
      <c r="F106" s="1">
        <v>1</v>
      </c>
      <c r="G106" s="1">
        <f>+F106+1</f>
        <v>2</v>
      </c>
      <c r="H106" s="1">
        <f>+G106+1</f>
        <v>3</v>
      </c>
      <c r="I106" s="1">
        <f>+H106+1</f>
        <v>4</v>
      </c>
      <c r="J106" s="1">
        <f t="shared" ref="J106:Y106" si="55">+I106+1</f>
        <v>5</v>
      </c>
      <c r="K106" s="1">
        <f t="shared" si="55"/>
        <v>6</v>
      </c>
      <c r="L106" s="1">
        <f t="shared" si="55"/>
        <v>7</v>
      </c>
      <c r="M106" s="1">
        <f t="shared" si="55"/>
        <v>8</v>
      </c>
      <c r="N106" s="1">
        <f t="shared" si="55"/>
        <v>9</v>
      </c>
      <c r="O106" s="1">
        <f t="shared" si="55"/>
        <v>10</v>
      </c>
      <c r="P106" s="1">
        <f t="shared" si="55"/>
        <v>11</v>
      </c>
      <c r="Q106" s="1">
        <f t="shared" si="55"/>
        <v>12</v>
      </c>
      <c r="R106" s="1">
        <f t="shared" si="55"/>
        <v>13</v>
      </c>
      <c r="S106" s="1">
        <f t="shared" si="55"/>
        <v>14</v>
      </c>
      <c r="T106" s="1">
        <f t="shared" si="55"/>
        <v>15</v>
      </c>
      <c r="U106" s="1">
        <f t="shared" si="55"/>
        <v>16</v>
      </c>
      <c r="V106" s="1">
        <f t="shared" si="55"/>
        <v>17</v>
      </c>
      <c r="W106" s="1">
        <f t="shared" si="55"/>
        <v>18</v>
      </c>
      <c r="X106" s="1">
        <f t="shared" si="55"/>
        <v>19</v>
      </c>
      <c r="Y106" s="1">
        <f t="shared" si="55"/>
        <v>20</v>
      </c>
    </row>
    <row r="107" spans="1:31">
      <c r="A107" s="39" t="s">
        <v>72</v>
      </c>
      <c r="B107" s="39"/>
      <c r="C107" s="39"/>
      <c r="D107" s="39"/>
      <c r="E107" s="546"/>
      <c r="F107" s="39">
        <v>2014</v>
      </c>
      <c r="G107" s="39">
        <f t="shared" ref="G107:AE107" si="56">+F107+1</f>
        <v>2015</v>
      </c>
      <c r="H107" s="39">
        <f t="shared" si="56"/>
        <v>2016</v>
      </c>
      <c r="I107" s="39">
        <f t="shared" si="56"/>
        <v>2017</v>
      </c>
      <c r="J107" s="39">
        <f t="shared" si="56"/>
        <v>2018</v>
      </c>
      <c r="K107" s="39">
        <f t="shared" si="56"/>
        <v>2019</v>
      </c>
      <c r="L107" s="39">
        <f t="shared" si="56"/>
        <v>2020</v>
      </c>
      <c r="M107" s="39">
        <f t="shared" si="56"/>
        <v>2021</v>
      </c>
      <c r="N107" s="39">
        <f t="shared" si="56"/>
        <v>2022</v>
      </c>
      <c r="O107" s="39">
        <f t="shared" si="56"/>
        <v>2023</v>
      </c>
      <c r="P107" s="39">
        <f t="shared" si="56"/>
        <v>2024</v>
      </c>
      <c r="Q107" s="39">
        <f t="shared" si="56"/>
        <v>2025</v>
      </c>
      <c r="R107" s="39">
        <f t="shared" si="56"/>
        <v>2026</v>
      </c>
      <c r="S107" s="39">
        <f t="shared" si="56"/>
        <v>2027</v>
      </c>
      <c r="T107" s="39">
        <f t="shared" si="56"/>
        <v>2028</v>
      </c>
      <c r="U107" s="39">
        <f t="shared" si="56"/>
        <v>2029</v>
      </c>
      <c r="V107" s="39">
        <f t="shared" si="56"/>
        <v>2030</v>
      </c>
      <c r="W107" s="39">
        <f t="shared" si="56"/>
        <v>2031</v>
      </c>
      <c r="X107" s="39">
        <f t="shared" si="56"/>
        <v>2032</v>
      </c>
      <c r="Y107" s="39">
        <f t="shared" si="56"/>
        <v>2033</v>
      </c>
      <c r="Z107" s="39">
        <f t="shared" si="56"/>
        <v>2034</v>
      </c>
      <c r="AA107" s="39">
        <f t="shared" si="56"/>
        <v>2035</v>
      </c>
      <c r="AB107" s="39">
        <f t="shared" si="56"/>
        <v>2036</v>
      </c>
      <c r="AC107" s="39">
        <f t="shared" si="56"/>
        <v>2037</v>
      </c>
      <c r="AD107" s="39">
        <f t="shared" si="56"/>
        <v>2038</v>
      </c>
      <c r="AE107" s="39">
        <f t="shared" si="56"/>
        <v>2039</v>
      </c>
    </row>
    <row r="108" spans="1:31">
      <c r="A108" s="15"/>
      <c r="B108" s="15"/>
      <c r="C108" s="15"/>
      <c r="D108" s="15"/>
      <c r="E108" s="155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</row>
    <row r="109" spans="1:31">
      <c r="A109" s="15"/>
      <c r="B109" s="15"/>
      <c r="C109" s="15"/>
      <c r="D109" s="15"/>
      <c r="E109" s="155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</row>
    <row r="110" spans="1:31">
      <c r="A110" s="577"/>
      <c r="B110" s="577" t="s">
        <v>515</v>
      </c>
      <c r="C110" s="577"/>
      <c r="D110" s="577"/>
      <c r="E110" s="578"/>
      <c r="F110" s="579"/>
      <c r="G110" s="579"/>
      <c r="H110" s="579">
        <f>+Supuestos!$J$40</f>
        <v>9.5000000000000001E-2</v>
      </c>
      <c r="I110" s="579">
        <f>+Supuestos!$J$40</f>
        <v>9.5000000000000001E-2</v>
      </c>
      <c r="J110" s="579">
        <f>+Supuestos!$J$40</f>
        <v>9.5000000000000001E-2</v>
      </c>
      <c r="K110" s="579">
        <f>+Supuestos!$J$40</f>
        <v>9.5000000000000001E-2</v>
      </c>
      <c r="L110" s="579">
        <f>+Supuestos!$J$40</f>
        <v>9.5000000000000001E-2</v>
      </c>
      <c r="M110" s="579">
        <f>+Supuestos!$J$40</f>
        <v>9.5000000000000001E-2</v>
      </c>
      <c r="N110" s="579">
        <f>+Supuestos!$J$40</f>
        <v>9.5000000000000001E-2</v>
      </c>
      <c r="O110" s="579">
        <f>+Supuestos!$J$40</f>
        <v>9.5000000000000001E-2</v>
      </c>
      <c r="P110" s="579">
        <f>+Supuestos!$J$40</f>
        <v>9.5000000000000001E-2</v>
      </c>
      <c r="Q110" s="579">
        <f>+Supuestos!$J$40</f>
        <v>9.5000000000000001E-2</v>
      </c>
      <c r="R110" s="579">
        <f>+Supuestos!$J$40</f>
        <v>9.5000000000000001E-2</v>
      </c>
      <c r="S110" s="579">
        <f>+Supuestos!$J$40</f>
        <v>9.5000000000000001E-2</v>
      </c>
      <c r="T110" s="579">
        <f>+Supuestos!$J$40</f>
        <v>9.5000000000000001E-2</v>
      </c>
      <c r="U110" s="579">
        <f>+Supuestos!$J$40</f>
        <v>9.5000000000000001E-2</v>
      </c>
      <c r="V110" s="579">
        <f>+Supuestos!$J$40</f>
        <v>9.5000000000000001E-2</v>
      </c>
      <c r="W110" s="579">
        <f>+Supuestos!$J$40</f>
        <v>9.5000000000000001E-2</v>
      </c>
      <c r="X110" s="579">
        <f>+Supuestos!$J$40</f>
        <v>9.5000000000000001E-2</v>
      </c>
      <c r="Y110" s="579">
        <f>+Supuestos!$J$40</f>
        <v>9.5000000000000001E-2</v>
      </c>
      <c r="Z110" s="579">
        <f>+Supuestos!$J$40</f>
        <v>9.5000000000000001E-2</v>
      </c>
      <c r="AA110" s="579">
        <f>+Supuestos!$J$40</f>
        <v>9.5000000000000001E-2</v>
      </c>
      <c r="AB110" s="579">
        <f>+Supuestos!$J$40</f>
        <v>9.5000000000000001E-2</v>
      </c>
      <c r="AC110" s="579">
        <f>+Supuestos!$J$40</f>
        <v>9.5000000000000001E-2</v>
      </c>
      <c r="AD110" s="579">
        <f>+Supuestos!$J$40</f>
        <v>9.5000000000000001E-2</v>
      </c>
      <c r="AE110" s="579">
        <f>+Supuestos!$J$40</f>
        <v>9.5000000000000001E-2</v>
      </c>
    </row>
    <row r="111" spans="1:31" s="453" customFormat="1">
      <c r="A111" s="577"/>
      <c r="B111" s="577" t="s">
        <v>515</v>
      </c>
      <c r="C111" s="577"/>
      <c r="D111" s="577"/>
      <c r="E111" s="578"/>
      <c r="F111" s="579"/>
      <c r="G111" s="579"/>
      <c r="H111" s="579">
        <f>+(H110/360)*H$15</f>
        <v>9.658333333333334E-2</v>
      </c>
      <c r="I111" s="579">
        <f t="shared" ref="I111:AE111" si="57">+(I110/360)*I$15</f>
        <v>9.6319444444444458E-2</v>
      </c>
      <c r="J111" s="579">
        <f t="shared" si="57"/>
        <v>9.6319444444444458E-2</v>
      </c>
      <c r="K111" s="579">
        <f t="shared" si="57"/>
        <v>9.6319444444444458E-2</v>
      </c>
      <c r="L111" s="579">
        <f t="shared" si="57"/>
        <v>9.658333333333334E-2</v>
      </c>
      <c r="M111" s="579">
        <f t="shared" si="57"/>
        <v>9.6319444444444458E-2</v>
      </c>
      <c r="N111" s="579">
        <f t="shared" si="57"/>
        <v>9.6319444444444458E-2</v>
      </c>
      <c r="O111" s="579">
        <f t="shared" si="57"/>
        <v>9.6319444444444458E-2</v>
      </c>
      <c r="P111" s="579">
        <f t="shared" si="57"/>
        <v>9.658333333333334E-2</v>
      </c>
      <c r="Q111" s="579">
        <f t="shared" si="57"/>
        <v>9.6319444444444458E-2</v>
      </c>
      <c r="R111" s="579">
        <f t="shared" si="57"/>
        <v>9.6319444444444458E-2</v>
      </c>
      <c r="S111" s="579">
        <f t="shared" si="57"/>
        <v>9.6319444444444458E-2</v>
      </c>
      <c r="T111" s="579">
        <f t="shared" si="57"/>
        <v>9.658333333333334E-2</v>
      </c>
      <c r="U111" s="579">
        <f t="shared" si="57"/>
        <v>9.6319444444444458E-2</v>
      </c>
      <c r="V111" s="579">
        <f t="shared" si="57"/>
        <v>9.6319444444444458E-2</v>
      </c>
      <c r="W111" s="579">
        <f t="shared" si="57"/>
        <v>9.6319444444444458E-2</v>
      </c>
      <c r="X111" s="579">
        <f t="shared" si="57"/>
        <v>9.658333333333334E-2</v>
      </c>
      <c r="Y111" s="579">
        <f t="shared" si="57"/>
        <v>9.6319444444444458E-2</v>
      </c>
      <c r="Z111" s="579">
        <f t="shared" si="57"/>
        <v>9.6319444444444458E-2</v>
      </c>
      <c r="AA111" s="579">
        <f t="shared" si="57"/>
        <v>9.6319444444444458E-2</v>
      </c>
      <c r="AB111" s="579">
        <f t="shared" si="57"/>
        <v>9.658333333333334E-2</v>
      </c>
      <c r="AC111" s="579">
        <f t="shared" si="57"/>
        <v>9.6319444444444458E-2</v>
      </c>
      <c r="AD111" s="579">
        <f t="shared" si="57"/>
        <v>9.6319444444444458E-2</v>
      </c>
      <c r="AE111" s="579">
        <f t="shared" si="57"/>
        <v>7.2305555555555567E-2</v>
      </c>
    </row>
    <row r="112" spans="1:31" s="453" customFormat="1">
      <c r="A112" s="15"/>
      <c r="B112" s="15"/>
      <c r="C112" s="15"/>
      <c r="D112" s="15"/>
      <c r="E112" s="155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</row>
    <row r="113" spans="1:16384" s="669" customFormat="1">
      <c r="A113" s="15"/>
      <c r="B113" s="15"/>
      <c r="C113" s="15"/>
      <c r="D113" s="15"/>
      <c r="E113" s="155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</row>
    <row r="114" spans="1:16384" s="669" customFormat="1">
      <c r="A114" s="15"/>
      <c r="B114" s="15"/>
      <c r="C114" s="15"/>
      <c r="D114" s="15"/>
      <c r="E114" s="155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</row>
    <row r="115" spans="1:16384" s="453" customFormat="1">
      <c r="A115" s="15"/>
      <c r="B115" s="15" t="s">
        <v>355</v>
      </c>
      <c r="C115" s="15"/>
      <c r="D115" s="15"/>
      <c r="E115" s="155">
        <f ca="1">SUM(F115:AE115)</f>
        <v>7302296158.549612</v>
      </c>
      <c r="F115" s="96"/>
      <c r="G115" s="96"/>
      <c r="H115" s="96">
        <f t="shared" ref="H115:AE115" ca="1" si="58">+H104</f>
        <v>149349305.61925709</v>
      </c>
      <c r="I115" s="96">
        <f t="shared" ca="1" si="58"/>
        <v>198245052.03455254</v>
      </c>
      <c r="J115" s="96">
        <f t="shared" ca="1" si="58"/>
        <v>206011504.99064493</v>
      </c>
      <c r="K115" s="96">
        <f t="shared" ca="1" si="58"/>
        <v>200684206.81751215</v>
      </c>
      <c r="L115" s="96">
        <f t="shared" ca="1" si="58"/>
        <v>200038570.1348452</v>
      </c>
      <c r="M115" s="96">
        <f t="shared" ca="1" si="58"/>
        <v>221272146.73738134</v>
      </c>
      <c r="N115" s="96">
        <f t="shared" ca="1" si="58"/>
        <v>231143119.85385823</v>
      </c>
      <c r="O115" s="96">
        <f t="shared" ca="1" si="58"/>
        <v>241518295.54498485</v>
      </c>
      <c r="P115" s="96">
        <f t="shared" ca="1" si="58"/>
        <v>252331664.46498701</v>
      </c>
      <c r="Q115" s="96">
        <f t="shared" ca="1" si="58"/>
        <v>264503844.29265976</v>
      </c>
      <c r="R115" s="96">
        <f t="shared" ca="1" si="58"/>
        <v>276357200.23079818</v>
      </c>
      <c r="S115" s="96">
        <f t="shared" ca="1" si="58"/>
        <v>288869241.03900695</v>
      </c>
      <c r="T115" s="96">
        <f t="shared" ca="1" si="58"/>
        <v>302000604.194233</v>
      </c>
      <c r="U115" s="96">
        <f t="shared" ca="1" si="58"/>
        <v>304788212.61277658</v>
      </c>
      <c r="V115" s="96">
        <f t="shared" ca="1" si="58"/>
        <v>330731850.33645594</v>
      </c>
      <c r="W115" s="96">
        <f t="shared" ca="1" si="58"/>
        <v>345263021.79538834</v>
      </c>
      <c r="X115" s="96">
        <f t="shared" ca="1" si="58"/>
        <v>360594582.886289</v>
      </c>
      <c r="Y115" s="96">
        <f t="shared" ca="1" si="58"/>
        <v>392138707.89479768</v>
      </c>
      <c r="Z115" s="96">
        <f t="shared" ca="1" si="58"/>
        <v>401757974.83023173</v>
      </c>
      <c r="AA115" s="96">
        <f t="shared" ca="1" si="58"/>
        <v>412825539.12003684</v>
      </c>
      <c r="AB115" s="96">
        <f t="shared" ca="1" si="58"/>
        <v>433466816.07603872</v>
      </c>
      <c r="AC115" s="96">
        <f t="shared" ca="1" si="58"/>
        <v>455140156.87984067</v>
      </c>
      <c r="AD115" s="96">
        <f t="shared" ca="1" si="58"/>
        <v>477897164.72383261</v>
      </c>
      <c r="AE115" s="96">
        <f t="shared" ca="1" si="58"/>
        <v>355367375.43920326</v>
      </c>
    </row>
    <row r="116" spans="1:16384" s="453" customFormat="1">
      <c r="A116" s="15"/>
      <c r="B116" s="15" t="s">
        <v>514</v>
      </c>
      <c r="C116" s="214">
        <f>+Supuestos!$J$38</f>
        <v>1.2</v>
      </c>
      <c r="D116" s="15"/>
      <c r="E116" s="155">
        <f ca="1">SUM(F116:AE116)</f>
        <v>6085246798.7913427</v>
      </c>
      <c r="F116" s="96"/>
      <c r="G116" s="96"/>
      <c r="H116" s="96">
        <f t="shared" ref="H116:AE116" ca="1" si="59">+H115/$C$116</f>
        <v>124457754.68271425</v>
      </c>
      <c r="I116" s="96">
        <f t="shared" ca="1" si="59"/>
        <v>165204210.02879378</v>
      </c>
      <c r="J116" s="96">
        <f t="shared" ca="1" si="59"/>
        <v>171676254.15887079</v>
      </c>
      <c r="K116" s="96">
        <f t="shared" ca="1" si="59"/>
        <v>167236839.01459348</v>
      </c>
      <c r="L116" s="96">
        <f t="shared" ca="1" si="59"/>
        <v>166698808.44570434</v>
      </c>
      <c r="M116" s="96">
        <f t="shared" ca="1" si="59"/>
        <v>184393455.61448446</v>
      </c>
      <c r="N116" s="96">
        <f t="shared" ca="1" si="59"/>
        <v>192619266.54488188</v>
      </c>
      <c r="O116" s="96">
        <f t="shared" ca="1" si="59"/>
        <v>201265246.28748739</v>
      </c>
      <c r="P116" s="96">
        <f t="shared" ca="1" si="59"/>
        <v>210276387.05415586</v>
      </c>
      <c r="Q116" s="96">
        <f t="shared" ca="1" si="59"/>
        <v>220419870.24388313</v>
      </c>
      <c r="R116" s="96">
        <f t="shared" ca="1" si="59"/>
        <v>230297666.85899851</v>
      </c>
      <c r="S116" s="96">
        <f t="shared" ca="1" si="59"/>
        <v>240724367.53250581</v>
      </c>
      <c r="T116" s="96">
        <f t="shared" ca="1" si="59"/>
        <v>251667170.16186085</v>
      </c>
      <c r="U116" s="96">
        <f t="shared" ca="1" si="59"/>
        <v>253990177.17731383</v>
      </c>
      <c r="V116" s="96">
        <f t="shared" ca="1" si="59"/>
        <v>275609875.28037995</v>
      </c>
      <c r="W116" s="96">
        <f t="shared" ca="1" si="59"/>
        <v>287719184.8294903</v>
      </c>
      <c r="X116" s="96">
        <f t="shared" ca="1" si="59"/>
        <v>300495485.73857421</v>
      </c>
      <c r="Y116" s="96">
        <f t="shared" ca="1" si="59"/>
        <v>326782256.57899809</v>
      </c>
      <c r="Z116" s="96">
        <f t="shared" ca="1" si="59"/>
        <v>334798312.35852647</v>
      </c>
      <c r="AA116" s="96">
        <f t="shared" ca="1" si="59"/>
        <v>344021282.60003072</v>
      </c>
      <c r="AB116" s="96">
        <f t="shared" ca="1" si="59"/>
        <v>361222346.73003227</v>
      </c>
      <c r="AC116" s="96">
        <f t="shared" ca="1" si="59"/>
        <v>379283464.06653392</v>
      </c>
      <c r="AD116" s="96">
        <f t="shared" ca="1" si="59"/>
        <v>398247637.26986051</v>
      </c>
      <c r="AE116" s="96">
        <f t="shared" ca="1" si="59"/>
        <v>296139479.53266943</v>
      </c>
    </row>
    <row r="117" spans="1:16384" s="453" customFormat="1">
      <c r="A117" s="45"/>
      <c r="B117" s="1"/>
      <c r="C117" s="45"/>
      <c r="D117" s="45"/>
      <c r="E117" s="547"/>
      <c r="F117" s="45"/>
      <c r="G117" s="104"/>
      <c r="H117" s="25"/>
      <c r="I117" s="25"/>
      <c r="J117" s="25"/>
      <c r="K117" s="2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</row>
    <row r="118" spans="1:16384" s="453" customFormat="1">
      <c r="A118" s="69"/>
      <c r="B118" s="69" t="s">
        <v>41</v>
      </c>
      <c r="C118" s="69"/>
      <c r="D118" s="69"/>
      <c r="E118" s="542">
        <f ca="1">+MAX(H118:AE118)</f>
        <v>1281124808.9867451</v>
      </c>
      <c r="F118" s="100"/>
      <c r="G118" s="100"/>
      <c r="H118" s="576">
        <f ca="1">+'Construcción y Equipamiento'!T164</f>
        <v>1281124808.9867451</v>
      </c>
      <c r="I118" s="100">
        <f t="shared" ref="I118:AA118" ca="1" si="60">+H126+I119</f>
        <v>1175838219.4510298</v>
      </c>
      <c r="J118" s="100">
        <f t="shared" ca="1" si="60"/>
        <v>1151264597.3839157</v>
      </c>
      <c r="K118" s="100">
        <f ca="1">+J126+K119</f>
        <v>1121334225.3844886</v>
      </c>
      <c r="L118" s="100">
        <f t="shared" ca="1" si="60"/>
        <v>1086047103.4527483</v>
      </c>
      <c r="M118" s="100">
        <f t="shared" ca="1" si="60"/>
        <v>1045403231.5886952</v>
      </c>
      <c r="N118" s="100">
        <f t="shared" ca="1" si="60"/>
        <v>999402609.79232895</v>
      </c>
      <c r="O118" s="100">
        <f t="shared" ca="1" si="60"/>
        <v>948045238.06364977</v>
      </c>
      <c r="P118" s="100">
        <f t="shared" ca="1" si="60"/>
        <v>891331116.40265763</v>
      </c>
      <c r="Q118" s="100">
        <f t="shared" ca="1" si="60"/>
        <v>829260244.8093524</v>
      </c>
      <c r="R118" s="100">
        <f t="shared" ca="1" si="60"/>
        <v>765908248.4070605</v>
      </c>
      <c r="S118" s="100">
        <f t="shared" ca="1" si="60"/>
        <v>701275127.19578183</v>
      </c>
      <c r="T118" s="100">
        <f t="shared" ca="1" si="60"/>
        <v>635360881.17551637</v>
      </c>
      <c r="U118" s="100">
        <f t="shared" ca="1" si="60"/>
        <v>568165510.34626412</v>
      </c>
      <c r="V118" s="100">
        <f t="shared" ca="1" si="60"/>
        <v>437318464.79682791</v>
      </c>
      <c r="W118" s="100">
        <f t="shared" ca="1" si="60"/>
        <v>306471419.2473917</v>
      </c>
      <c r="X118" s="100">
        <f t="shared" ca="1" si="60"/>
        <v>175624373.69795552</v>
      </c>
      <c r="Y118" s="100">
        <f t="shared" ca="1" si="60"/>
        <v>44777328.148519337</v>
      </c>
      <c r="Z118" s="100">
        <f t="shared" ca="1" si="60"/>
        <v>0</v>
      </c>
      <c r="AA118" s="100">
        <f t="shared" ca="1" si="60"/>
        <v>0</v>
      </c>
      <c r="AB118" s="100">
        <f ca="1">+AA126+AB119</f>
        <v>0</v>
      </c>
      <c r="AC118" s="100">
        <f ca="1">+AC119+AB126</f>
        <v>0</v>
      </c>
      <c r="AD118" s="100">
        <f ca="1">+AD119+AC126</f>
        <v>0</v>
      </c>
      <c r="AE118" s="100">
        <f ca="1">+AD126+AE119</f>
        <v>0</v>
      </c>
    </row>
    <row r="119" spans="1:16384" s="453" customFormat="1">
      <c r="A119" s="69"/>
      <c r="B119" s="69" t="s">
        <v>42</v>
      </c>
      <c r="C119" s="1"/>
      <c r="D119" s="21"/>
      <c r="E119" s="155">
        <f t="shared" ref="E119:E124" si="61">SUM(F119:AE119)</f>
        <v>0</v>
      </c>
      <c r="F119" s="100"/>
      <c r="G119" s="100"/>
      <c r="H119" s="100">
        <v>0</v>
      </c>
      <c r="I119" s="100">
        <v>0</v>
      </c>
      <c r="J119" s="100">
        <v>0</v>
      </c>
      <c r="K119" s="100">
        <v>0</v>
      </c>
      <c r="L119" s="100">
        <v>0</v>
      </c>
      <c r="M119" s="100">
        <v>0</v>
      </c>
      <c r="N119" s="100">
        <v>0</v>
      </c>
      <c r="O119" s="100">
        <v>0</v>
      </c>
      <c r="P119" s="100">
        <v>0</v>
      </c>
      <c r="Q119" s="100">
        <v>0</v>
      </c>
      <c r="R119" s="100">
        <v>0</v>
      </c>
      <c r="S119" s="100">
        <v>0</v>
      </c>
      <c r="T119" s="100">
        <v>0</v>
      </c>
      <c r="U119" s="100">
        <v>0</v>
      </c>
      <c r="V119" s="100">
        <v>0</v>
      </c>
      <c r="W119" s="100">
        <v>0</v>
      </c>
      <c r="X119" s="100">
        <v>0</v>
      </c>
      <c r="Y119" s="100">
        <v>0</v>
      </c>
      <c r="Z119" s="100">
        <v>0</v>
      </c>
      <c r="AA119" s="100">
        <v>0</v>
      </c>
      <c r="AB119" s="100">
        <v>0</v>
      </c>
      <c r="AC119" s="100">
        <v>0</v>
      </c>
      <c r="AD119" s="100">
        <v>0</v>
      </c>
      <c r="AE119" s="100">
        <v>0</v>
      </c>
    </row>
    <row r="120" spans="1:16384">
      <c r="A120" s="69"/>
      <c r="B120" s="479" t="s">
        <v>73</v>
      </c>
      <c r="C120" s="479"/>
      <c r="D120" s="479"/>
      <c r="E120" s="541">
        <f t="shared" ca="1" si="61"/>
        <v>1365337952.5981333</v>
      </c>
      <c r="F120" s="493"/>
      <c r="G120" s="493"/>
      <c r="H120" s="493">
        <f t="shared" ref="H120:AE120" ca="1" si="62">+SUM(H118:H119)*H$111</f>
        <v>123735304.46796981</v>
      </c>
      <c r="I120" s="493">
        <f t="shared" ca="1" si="62"/>
        <v>113256084.05406795</v>
      </c>
      <c r="J120" s="493">
        <f t="shared" ca="1" si="62"/>
        <v>110889166.42857578</v>
      </c>
      <c r="K120" s="493">
        <f t="shared" ca="1" si="62"/>
        <v>108006289.62557541</v>
      </c>
      <c r="L120" s="493">
        <f t="shared" ca="1" si="62"/>
        <v>104894049.40847795</v>
      </c>
      <c r="M120" s="493">
        <f t="shared" ca="1" si="62"/>
        <v>100692658.48705003</v>
      </c>
      <c r="N120" s="493">
        <f t="shared" ca="1" si="62"/>
        <v>96261904.151525036</v>
      </c>
      <c r="O120" s="493">
        <f t="shared" ca="1" si="62"/>
        <v>91315190.638491839</v>
      </c>
      <c r="P120" s="493">
        <f t="shared" ca="1" si="62"/>
        <v>86087730.32589002</v>
      </c>
      <c r="Q120" s="493">
        <f t="shared" ca="1" si="62"/>
        <v>79873886.079900831</v>
      </c>
      <c r="R120" s="493">
        <f t="shared" ca="1" si="62"/>
        <v>73771856.981985629</v>
      </c>
      <c r="S120" s="493">
        <f t="shared" ca="1" si="62"/>
        <v>67546430.654204831</v>
      </c>
      <c r="T120" s="493">
        <f t="shared" ca="1" si="62"/>
        <v>61365271.773535296</v>
      </c>
      <c r="U120" s="493">
        <f t="shared" ca="1" si="62"/>
        <v>54725386.309046417</v>
      </c>
      <c r="V120" s="493">
        <f t="shared" ca="1" si="62"/>
        <v>42122271.574527808</v>
      </c>
      <c r="W120" s="493">
        <f t="shared" ca="1" si="62"/>
        <v>29519156.84000919</v>
      </c>
      <c r="X120" s="493">
        <f t="shared" ca="1" si="62"/>
        <v>16962387.426327538</v>
      </c>
      <c r="Y120" s="493">
        <f t="shared" ca="1" si="62"/>
        <v>4312927.3709719675</v>
      </c>
      <c r="Z120" s="493">
        <f t="shared" ca="1" si="62"/>
        <v>0</v>
      </c>
      <c r="AA120" s="493">
        <f t="shared" ca="1" si="62"/>
        <v>0</v>
      </c>
      <c r="AB120" s="493">
        <f t="shared" ca="1" si="62"/>
        <v>0</v>
      </c>
      <c r="AC120" s="493">
        <f t="shared" ca="1" si="62"/>
        <v>0</v>
      </c>
      <c r="AD120" s="493">
        <f t="shared" ca="1" si="62"/>
        <v>0</v>
      </c>
      <c r="AE120" s="493">
        <f t="shared" ca="1" si="62"/>
        <v>0</v>
      </c>
    </row>
    <row r="121" spans="1:16384" s="523" customFormat="1">
      <c r="A121" s="69"/>
      <c r="B121" s="483" t="s">
        <v>74</v>
      </c>
      <c r="C121" s="483"/>
      <c r="D121" s="483"/>
      <c r="E121" s="541">
        <f t="shared" ca="1" si="61"/>
        <v>1365337952.5981333</v>
      </c>
      <c r="F121" s="484"/>
      <c r="G121" s="484"/>
      <c r="H121" s="484">
        <f ca="1">+MIN(H120,H115)</f>
        <v>123735304.46796981</v>
      </c>
      <c r="I121" s="484">
        <f t="shared" ref="I121:AE121" ca="1" si="63">+MIN(I120,I115)</f>
        <v>113256084.05406795</v>
      </c>
      <c r="J121" s="484">
        <f t="shared" ca="1" si="63"/>
        <v>110889166.42857578</v>
      </c>
      <c r="K121" s="484">
        <f t="shared" ca="1" si="63"/>
        <v>108006289.62557541</v>
      </c>
      <c r="L121" s="484">
        <f t="shared" ca="1" si="63"/>
        <v>104894049.40847795</v>
      </c>
      <c r="M121" s="484">
        <f t="shared" ca="1" si="63"/>
        <v>100692658.48705003</v>
      </c>
      <c r="N121" s="484">
        <f t="shared" ca="1" si="63"/>
        <v>96261904.151525036</v>
      </c>
      <c r="O121" s="484">
        <f t="shared" ca="1" si="63"/>
        <v>91315190.638491839</v>
      </c>
      <c r="P121" s="484">
        <f t="shared" ca="1" si="63"/>
        <v>86087730.32589002</v>
      </c>
      <c r="Q121" s="484">
        <f t="shared" ca="1" si="63"/>
        <v>79873886.079900831</v>
      </c>
      <c r="R121" s="484">
        <f t="shared" ca="1" si="63"/>
        <v>73771856.981985629</v>
      </c>
      <c r="S121" s="484">
        <f t="shared" ca="1" si="63"/>
        <v>67546430.654204831</v>
      </c>
      <c r="T121" s="484">
        <f t="shared" ca="1" si="63"/>
        <v>61365271.773535296</v>
      </c>
      <c r="U121" s="484">
        <f t="shared" ca="1" si="63"/>
        <v>54725386.309046417</v>
      </c>
      <c r="V121" s="484">
        <f t="shared" ca="1" si="63"/>
        <v>42122271.574527808</v>
      </c>
      <c r="W121" s="484">
        <f t="shared" ca="1" si="63"/>
        <v>29519156.84000919</v>
      </c>
      <c r="X121" s="484">
        <f t="shared" ca="1" si="63"/>
        <v>16962387.426327538</v>
      </c>
      <c r="Y121" s="484">
        <f t="shared" ca="1" si="63"/>
        <v>4312927.3709719675</v>
      </c>
      <c r="Z121" s="484">
        <f t="shared" ca="1" si="63"/>
        <v>0</v>
      </c>
      <c r="AA121" s="484">
        <f t="shared" ca="1" si="63"/>
        <v>0</v>
      </c>
      <c r="AB121" s="484">
        <f t="shared" ca="1" si="63"/>
        <v>0</v>
      </c>
      <c r="AC121" s="484">
        <f t="shared" ca="1" si="63"/>
        <v>0</v>
      </c>
      <c r="AD121" s="484">
        <f t="shared" ca="1" si="63"/>
        <v>0</v>
      </c>
      <c r="AE121" s="484">
        <f t="shared" ca="1" si="63"/>
        <v>0</v>
      </c>
      <c r="AF121" s="670"/>
    </row>
    <row r="122" spans="1:16384">
      <c r="A122" s="69"/>
      <c r="B122" s="483" t="s">
        <v>269</v>
      </c>
      <c r="C122" s="483"/>
      <c r="D122" s="483"/>
      <c r="E122" s="541">
        <f t="shared" ca="1" si="61"/>
        <v>0</v>
      </c>
      <c r="F122" s="484"/>
      <c r="G122" s="484"/>
      <c r="H122" s="484">
        <f ca="1">+H120-H121</f>
        <v>0</v>
      </c>
      <c r="I122" s="484">
        <f t="shared" ref="I122:AE122" ca="1" si="64">+I120-I121</f>
        <v>0</v>
      </c>
      <c r="J122" s="484">
        <f t="shared" ca="1" si="64"/>
        <v>0</v>
      </c>
      <c r="K122" s="484">
        <f t="shared" ca="1" si="64"/>
        <v>0</v>
      </c>
      <c r="L122" s="484">
        <f t="shared" ca="1" si="64"/>
        <v>0</v>
      </c>
      <c r="M122" s="484">
        <f t="shared" ca="1" si="64"/>
        <v>0</v>
      </c>
      <c r="N122" s="484">
        <f t="shared" ca="1" si="64"/>
        <v>0</v>
      </c>
      <c r="O122" s="484">
        <f t="shared" ca="1" si="64"/>
        <v>0</v>
      </c>
      <c r="P122" s="484">
        <f t="shared" ca="1" si="64"/>
        <v>0</v>
      </c>
      <c r="Q122" s="484">
        <f t="shared" ca="1" si="64"/>
        <v>0</v>
      </c>
      <c r="R122" s="484">
        <f t="shared" ca="1" si="64"/>
        <v>0</v>
      </c>
      <c r="S122" s="484">
        <f t="shared" ca="1" si="64"/>
        <v>0</v>
      </c>
      <c r="T122" s="484">
        <f t="shared" ca="1" si="64"/>
        <v>0</v>
      </c>
      <c r="U122" s="484">
        <f t="shared" ca="1" si="64"/>
        <v>0</v>
      </c>
      <c r="V122" s="484">
        <f t="shared" ca="1" si="64"/>
        <v>0</v>
      </c>
      <c r="W122" s="484">
        <f t="shared" ca="1" si="64"/>
        <v>0</v>
      </c>
      <c r="X122" s="484">
        <f t="shared" ca="1" si="64"/>
        <v>0</v>
      </c>
      <c r="Y122" s="484">
        <f t="shared" ca="1" si="64"/>
        <v>0</v>
      </c>
      <c r="Z122" s="484">
        <f t="shared" ca="1" si="64"/>
        <v>0</v>
      </c>
      <c r="AA122" s="484">
        <f t="shared" ca="1" si="64"/>
        <v>0</v>
      </c>
      <c r="AB122" s="484">
        <f t="shared" ca="1" si="64"/>
        <v>0</v>
      </c>
      <c r="AC122" s="484">
        <f t="shared" ca="1" si="64"/>
        <v>0</v>
      </c>
      <c r="AD122" s="484">
        <f t="shared" ca="1" si="64"/>
        <v>0</v>
      </c>
      <c r="AE122" s="484">
        <f t="shared" ca="1" si="64"/>
        <v>0</v>
      </c>
      <c r="AF122" s="671"/>
    </row>
    <row r="123" spans="1:16384">
      <c r="A123" s="69"/>
      <c r="B123" s="483" t="s">
        <v>47</v>
      </c>
      <c r="C123" s="483"/>
      <c r="D123" s="483"/>
      <c r="E123" s="541">
        <f t="shared" ca="1" si="61"/>
        <v>1195055091.5858309</v>
      </c>
      <c r="F123" s="484"/>
      <c r="G123" s="484"/>
      <c r="H123" s="484">
        <f ca="1">IF(H134=0,MIN(H118,H115-H121),MIN(H118,MAX(H131:H132)))</f>
        <v>19216872.134801175</v>
      </c>
      <c r="I123" s="484">
        <f ca="1">IF(I134=0,MIN(I118,I115-I121),MIN(I118,MAX(I131:I132)))</f>
        <v>24573622.067114178</v>
      </c>
      <c r="J123" s="484">
        <f t="shared" ref="J123:AE123" ca="1" si="65">IF(J134=0,MIN(J118,J115-J121),MIN(J118,MAX(J131:J132)))</f>
        <v>29930371.999427181</v>
      </c>
      <c r="K123" s="484">
        <f t="shared" ca="1" si="65"/>
        <v>35287121.93174018</v>
      </c>
      <c r="L123" s="484">
        <f t="shared" ca="1" si="65"/>
        <v>40643871.864053182</v>
      </c>
      <c r="M123" s="484">
        <f t="shared" ca="1" si="65"/>
        <v>46000621.796366185</v>
      </c>
      <c r="N123" s="484">
        <f t="shared" ca="1" si="65"/>
        <v>51357371.728679188</v>
      </c>
      <c r="O123" s="484">
        <f t="shared" ca="1" si="65"/>
        <v>56714121.66099219</v>
      </c>
      <c r="P123" s="484">
        <f t="shared" ca="1" si="65"/>
        <v>62070871.593305193</v>
      </c>
      <c r="Q123" s="484">
        <f t="shared" ca="1" si="65"/>
        <v>63351996.402291939</v>
      </c>
      <c r="R123" s="484">
        <f t="shared" ca="1" si="65"/>
        <v>64633121.211278684</v>
      </c>
      <c r="S123" s="484">
        <f t="shared" ca="1" si="65"/>
        <v>65914246.02026543</v>
      </c>
      <c r="T123" s="484">
        <f t="shared" ca="1" si="65"/>
        <v>67195370.829252183</v>
      </c>
      <c r="U123" s="484">
        <f t="shared" ca="1" si="65"/>
        <v>130847045.54943618</v>
      </c>
      <c r="V123" s="484">
        <f t="shared" ca="1" si="65"/>
        <v>130847045.54943618</v>
      </c>
      <c r="W123" s="484">
        <f t="shared" ca="1" si="65"/>
        <v>130847045.54943618</v>
      </c>
      <c r="X123" s="484">
        <f t="shared" ca="1" si="65"/>
        <v>130847045.54943618</v>
      </c>
      <c r="Y123" s="484">
        <f t="shared" ca="1" si="65"/>
        <v>44777328.148519337</v>
      </c>
      <c r="Z123" s="484">
        <f t="shared" ca="1" si="65"/>
        <v>0</v>
      </c>
      <c r="AA123" s="484">
        <f t="shared" ca="1" si="65"/>
        <v>0</v>
      </c>
      <c r="AB123" s="484">
        <f t="shared" ca="1" si="65"/>
        <v>0</v>
      </c>
      <c r="AC123" s="484">
        <f t="shared" ca="1" si="65"/>
        <v>0</v>
      </c>
      <c r="AD123" s="484">
        <f t="shared" ca="1" si="65"/>
        <v>0</v>
      </c>
      <c r="AE123" s="484">
        <f t="shared" ca="1" si="65"/>
        <v>0</v>
      </c>
      <c r="AF123" s="671"/>
      <c r="AG123" s="671"/>
      <c r="AH123" s="671"/>
      <c r="AI123" s="671"/>
      <c r="AJ123" s="671"/>
      <c r="AK123" s="671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671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671"/>
      <c r="BV123" s="671"/>
      <c r="BW123" s="671"/>
      <c r="BX123" s="671"/>
      <c r="BY123" s="671"/>
      <c r="BZ123" s="671"/>
      <c r="CA123" s="671"/>
      <c r="CB123" s="671"/>
      <c r="CC123" s="671"/>
      <c r="CD123" s="671"/>
      <c r="CE123" s="671"/>
      <c r="CF123" s="671"/>
      <c r="CG123" s="671"/>
      <c r="CH123" s="671"/>
      <c r="CI123" s="671"/>
      <c r="CJ123" s="671"/>
      <c r="CK123" s="671"/>
      <c r="CL123" s="671"/>
      <c r="CM123" s="671"/>
      <c r="CN123" s="671"/>
      <c r="CO123" s="671"/>
      <c r="CP123" s="671"/>
      <c r="CQ123" s="671"/>
      <c r="CR123" s="671"/>
      <c r="CS123" s="671"/>
      <c r="CT123" s="671"/>
      <c r="CU123" s="671"/>
      <c r="CV123" s="671"/>
      <c r="CW123" s="671"/>
      <c r="CX123" s="671"/>
      <c r="CY123" s="671"/>
      <c r="CZ123" s="671"/>
      <c r="DA123" s="671"/>
      <c r="DB123" s="671"/>
      <c r="DC123" s="671"/>
      <c r="DD123" s="671"/>
      <c r="DE123" s="671"/>
      <c r="DF123" s="671"/>
      <c r="DG123" s="671"/>
      <c r="DH123" s="671"/>
      <c r="DI123" s="671"/>
      <c r="DJ123" s="671"/>
      <c r="DK123" s="671"/>
      <c r="DL123" s="671"/>
      <c r="DM123" s="671"/>
      <c r="DN123" s="671"/>
      <c r="DO123" s="671"/>
      <c r="DP123" s="671"/>
      <c r="DQ123" s="671"/>
      <c r="DR123" s="671"/>
      <c r="DS123" s="671"/>
      <c r="DT123" s="671"/>
      <c r="DU123" s="671"/>
      <c r="DV123" s="671"/>
      <c r="DW123" s="671"/>
      <c r="DX123" s="671"/>
      <c r="DY123" s="671"/>
      <c r="DZ123" s="671"/>
      <c r="EA123" s="671"/>
      <c r="EB123" s="671"/>
      <c r="EC123" s="671"/>
      <c r="ED123" s="671"/>
      <c r="EE123" s="671"/>
      <c r="EF123" s="671"/>
      <c r="EG123" s="671"/>
      <c r="EH123" s="671"/>
      <c r="EI123" s="671"/>
      <c r="EJ123" s="671"/>
      <c r="EK123" s="671"/>
      <c r="EL123" s="671"/>
      <c r="EM123" s="671"/>
      <c r="EN123" s="671"/>
      <c r="EO123" s="671"/>
      <c r="EP123" s="671"/>
      <c r="EQ123" s="671"/>
      <c r="ER123" s="671"/>
      <c r="ES123" s="671"/>
      <c r="ET123" s="671"/>
      <c r="EU123" s="671"/>
      <c r="EV123" s="671"/>
      <c r="EW123" s="671"/>
      <c r="EX123" s="671"/>
      <c r="EY123" s="671"/>
      <c r="EZ123" s="671"/>
      <c r="FA123" s="671"/>
      <c r="FB123" s="671"/>
      <c r="FC123" s="671"/>
      <c r="FD123" s="671"/>
      <c r="FE123" s="671"/>
      <c r="FF123" s="671"/>
      <c r="FG123" s="671"/>
      <c r="FH123" s="671"/>
      <c r="FI123" s="671"/>
      <c r="FJ123" s="671"/>
      <c r="FK123" s="671"/>
      <c r="FL123" s="671"/>
      <c r="FM123" s="671"/>
      <c r="FN123" s="671"/>
      <c r="FO123" s="671"/>
      <c r="FP123" s="671"/>
      <c r="FQ123" s="671"/>
      <c r="FR123" s="671"/>
      <c r="FS123" s="671"/>
      <c r="FT123" s="671"/>
      <c r="FU123" s="671"/>
      <c r="FV123" s="671"/>
      <c r="FW123" s="671"/>
      <c r="FX123" s="671"/>
      <c r="FY123" s="671"/>
      <c r="FZ123" s="671"/>
      <c r="GA123" s="671"/>
      <c r="GB123" s="671"/>
      <c r="GC123" s="671"/>
      <c r="GD123" s="671"/>
      <c r="GE123" s="671"/>
      <c r="GF123" s="671"/>
      <c r="GG123" s="671"/>
      <c r="GH123" s="671"/>
      <c r="GI123" s="671"/>
      <c r="GJ123" s="671"/>
      <c r="GK123" s="671"/>
      <c r="GL123" s="671"/>
      <c r="GM123" s="671"/>
      <c r="GN123" s="671"/>
      <c r="GO123" s="671"/>
      <c r="GP123" s="671"/>
      <c r="GQ123" s="671"/>
      <c r="GR123" s="671"/>
      <c r="GS123" s="671"/>
      <c r="GT123" s="671"/>
      <c r="GU123" s="671"/>
      <c r="GV123" s="671"/>
      <c r="GW123" s="671"/>
      <c r="GX123" s="671"/>
      <c r="GY123" s="671"/>
      <c r="GZ123" s="671"/>
      <c r="HA123" s="671"/>
      <c r="HB123" s="671"/>
      <c r="HC123" s="671"/>
      <c r="HD123" s="671"/>
      <c r="HE123" s="671"/>
      <c r="HF123" s="671"/>
      <c r="HG123" s="671"/>
      <c r="HH123" s="671"/>
      <c r="HI123" s="671"/>
      <c r="HJ123" s="671"/>
      <c r="HK123" s="671"/>
      <c r="HL123" s="671"/>
      <c r="HM123" s="671"/>
      <c r="HN123" s="671"/>
      <c r="HO123" s="671"/>
      <c r="HP123" s="671"/>
      <c r="HQ123" s="671"/>
      <c r="HR123" s="671"/>
      <c r="HS123" s="671"/>
      <c r="HT123" s="671"/>
      <c r="HU123" s="671"/>
      <c r="HV123" s="671"/>
      <c r="HW123" s="671"/>
      <c r="HX123" s="671"/>
      <c r="HY123" s="671"/>
      <c r="HZ123" s="671"/>
      <c r="IA123" s="671"/>
      <c r="IB123" s="671"/>
      <c r="IC123" s="671"/>
      <c r="ID123" s="671"/>
      <c r="IE123" s="671"/>
      <c r="IF123" s="671"/>
      <c r="IG123" s="671"/>
      <c r="IH123" s="671"/>
      <c r="II123" s="671"/>
      <c r="IJ123" s="671"/>
      <c r="IK123" s="671"/>
      <c r="IL123" s="671"/>
      <c r="IM123" s="671"/>
      <c r="IN123" s="671"/>
      <c r="IO123" s="671"/>
      <c r="IP123" s="671"/>
      <c r="IQ123" s="671"/>
      <c r="IR123" s="671"/>
      <c r="IS123" s="671"/>
      <c r="IT123" s="671"/>
      <c r="IU123" s="671"/>
      <c r="IV123" s="671"/>
      <c r="IW123" s="671"/>
      <c r="IX123" s="671"/>
      <c r="IY123" s="671"/>
      <c r="IZ123" s="671"/>
      <c r="JA123" s="671"/>
      <c r="JB123" s="671"/>
      <c r="JC123" s="671"/>
      <c r="JD123" s="671"/>
      <c r="JE123" s="671"/>
      <c r="JF123" s="671"/>
      <c r="JG123" s="671"/>
      <c r="JH123" s="671"/>
      <c r="JI123" s="671"/>
      <c r="JJ123" s="671"/>
      <c r="JK123" s="671"/>
      <c r="JL123" s="671"/>
      <c r="JM123" s="671"/>
      <c r="JN123" s="671"/>
      <c r="JO123" s="671"/>
      <c r="JP123" s="671"/>
      <c r="JQ123" s="671"/>
      <c r="JR123" s="671"/>
      <c r="JS123" s="671"/>
      <c r="JT123" s="671"/>
      <c r="JU123" s="671"/>
      <c r="JV123" s="671"/>
      <c r="JW123" s="671"/>
      <c r="JX123" s="671"/>
      <c r="JY123" s="671"/>
      <c r="JZ123" s="671"/>
      <c r="KA123" s="671"/>
      <c r="KB123" s="671"/>
      <c r="KC123" s="671"/>
      <c r="KD123" s="671"/>
      <c r="KE123" s="671"/>
      <c r="KF123" s="671"/>
      <c r="KG123" s="671"/>
      <c r="KH123" s="671"/>
      <c r="KI123" s="671"/>
      <c r="KJ123" s="671"/>
      <c r="KK123" s="671"/>
      <c r="KL123" s="671"/>
      <c r="KM123" s="671"/>
      <c r="KN123" s="671"/>
      <c r="KO123" s="671"/>
      <c r="KP123" s="671"/>
      <c r="KQ123" s="671"/>
      <c r="KR123" s="671"/>
      <c r="KS123" s="671"/>
      <c r="KT123" s="671"/>
      <c r="KU123" s="671"/>
      <c r="KV123" s="671"/>
      <c r="KW123" s="671"/>
      <c r="KX123" s="671"/>
      <c r="KY123" s="671"/>
      <c r="KZ123" s="671"/>
      <c r="LA123" s="671"/>
      <c r="LB123" s="671"/>
      <c r="LC123" s="671"/>
      <c r="LD123" s="671"/>
      <c r="LE123" s="671"/>
      <c r="LF123" s="671"/>
      <c r="LG123" s="671"/>
      <c r="LH123" s="671"/>
      <c r="LI123" s="671"/>
      <c r="LJ123" s="671"/>
      <c r="LK123" s="671"/>
      <c r="LL123" s="671"/>
      <c r="LM123" s="671"/>
      <c r="LN123" s="671"/>
      <c r="LO123" s="671"/>
      <c r="LP123" s="671"/>
      <c r="LQ123" s="671"/>
      <c r="LR123" s="671"/>
      <c r="LS123" s="671"/>
      <c r="LT123" s="671"/>
      <c r="LU123" s="671"/>
      <c r="LV123" s="671"/>
      <c r="LW123" s="671"/>
      <c r="LX123" s="671"/>
      <c r="LY123" s="671"/>
      <c r="LZ123" s="671"/>
      <c r="MA123" s="671"/>
      <c r="MB123" s="671"/>
      <c r="MC123" s="671"/>
      <c r="MD123" s="671"/>
      <c r="ME123" s="671"/>
      <c r="MF123" s="671"/>
      <c r="MG123" s="671"/>
      <c r="MH123" s="671"/>
      <c r="MI123" s="671"/>
      <c r="MJ123" s="671"/>
      <c r="MK123" s="671"/>
      <c r="ML123" s="671"/>
      <c r="MM123" s="671"/>
      <c r="MN123" s="671"/>
      <c r="MO123" s="671"/>
      <c r="MP123" s="671"/>
      <c r="MQ123" s="671"/>
      <c r="MR123" s="671"/>
      <c r="MS123" s="671"/>
      <c r="MT123" s="671"/>
      <c r="MU123" s="671"/>
      <c r="MV123" s="671"/>
      <c r="MW123" s="671"/>
      <c r="MX123" s="671"/>
      <c r="MY123" s="671"/>
      <c r="MZ123" s="671"/>
      <c r="NA123" s="671"/>
      <c r="NB123" s="671"/>
      <c r="NC123" s="671"/>
      <c r="ND123" s="671"/>
      <c r="NE123" s="671"/>
      <c r="NF123" s="671"/>
      <c r="NG123" s="671"/>
      <c r="NH123" s="671"/>
      <c r="NI123" s="671"/>
      <c r="NJ123" s="671"/>
      <c r="NK123" s="671"/>
      <c r="NL123" s="671"/>
      <c r="NM123" s="671"/>
      <c r="NN123" s="671"/>
      <c r="NO123" s="671"/>
      <c r="NP123" s="671"/>
      <c r="NQ123" s="671"/>
      <c r="NR123" s="671"/>
      <c r="NS123" s="671"/>
      <c r="NT123" s="671"/>
      <c r="NU123" s="671"/>
      <c r="NV123" s="671"/>
      <c r="NW123" s="671"/>
      <c r="NX123" s="671"/>
      <c r="NY123" s="671"/>
      <c r="NZ123" s="671"/>
      <c r="OA123" s="671"/>
      <c r="OB123" s="671"/>
      <c r="OC123" s="671"/>
      <c r="OD123" s="671"/>
      <c r="OE123" s="671"/>
      <c r="OF123" s="671"/>
      <c r="OG123" s="671"/>
      <c r="OH123" s="671"/>
      <c r="OI123" s="671"/>
      <c r="OJ123" s="671"/>
      <c r="OK123" s="671"/>
      <c r="OL123" s="671"/>
      <c r="OM123" s="671"/>
      <c r="ON123" s="671"/>
      <c r="OO123" s="671"/>
      <c r="OP123" s="671"/>
      <c r="OQ123" s="671"/>
      <c r="OR123" s="671"/>
      <c r="OS123" s="671"/>
      <c r="OT123" s="671"/>
      <c r="OU123" s="671"/>
      <c r="OV123" s="671"/>
      <c r="OW123" s="671"/>
      <c r="OX123" s="671"/>
      <c r="OY123" s="671"/>
      <c r="OZ123" s="671"/>
      <c r="PA123" s="671"/>
      <c r="PB123" s="671"/>
      <c r="PC123" s="671"/>
      <c r="PD123" s="671"/>
      <c r="PE123" s="671"/>
      <c r="PF123" s="671"/>
      <c r="PG123" s="671"/>
      <c r="PH123" s="671"/>
      <c r="PI123" s="671"/>
      <c r="PJ123" s="671"/>
      <c r="PK123" s="671"/>
      <c r="PL123" s="671"/>
      <c r="PM123" s="671"/>
      <c r="PN123" s="671"/>
      <c r="PO123" s="671"/>
      <c r="PP123" s="671"/>
      <c r="PQ123" s="671"/>
      <c r="PR123" s="671"/>
      <c r="PS123" s="671"/>
      <c r="PT123" s="671"/>
      <c r="PU123" s="671"/>
      <c r="PV123" s="671"/>
      <c r="PW123" s="671"/>
      <c r="PX123" s="671"/>
      <c r="PY123" s="671"/>
      <c r="PZ123" s="671"/>
      <c r="QA123" s="671"/>
      <c r="QB123" s="671"/>
      <c r="QC123" s="671"/>
      <c r="QD123" s="671"/>
      <c r="QE123" s="671"/>
      <c r="QF123" s="671"/>
      <c r="QG123" s="671"/>
      <c r="QH123" s="671"/>
      <c r="QI123" s="671"/>
      <c r="QJ123" s="671"/>
      <c r="QK123" s="671"/>
      <c r="QL123" s="671"/>
      <c r="QM123" s="671"/>
      <c r="QN123" s="671"/>
      <c r="QO123" s="671"/>
      <c r="QP123" s="671"/>
      <c r="QQ123" s="671"/>
      <c r="QR123" s="671"/>
      <c r="QS123" s="671"/>
      <c r="QT123" s="671"/>
      <c r="QU123" s="671"/>
      <c r="QV123" s="671"/>
      <c r="QW123" s="671"/>
      <c r="QX123" s="671"/>
      <c r="QY123" s="671"/>
      <c r="QZ123" s="671"/>
      <c r="RA123" s="671"/>
      <c r="RB123" s="671"/>
      <c r="RC123" s="671"/>
      <c r="RD123" s="671"/>
      <c r="RE123" s="671"/>
      <c r="RF123" s="671"/>
      <c r="RG123" s="671"/>
      <c r="RH123" s="671"/>
      <c r="RI123" s="671"/>
      <c r="RJ123" s="671"/>
      <c r="RK123" s="671"/>
      <c r="RL123" s="671"/>
      <c r="RM123" s="671"/>
      <c r="RN123" s="671"/>
      <c r="RO123" s="671"/>
      <c r="RP123" s="671"/>
      <c r="RQ123" s="671"/>
      <c r="RR123" s="671"/>
      <c r="RS123" s="671"/>
      <c r="RT123" s="671"/>
      <c r="RU123" s="671"/>
      <c r="RV123" s="671"/>
      <c r="RW123" s="671"/>
      <c r="RX123" s="671"/>
      <c r="RY123" s="671"/>
      <c r="RZ123" s="671"/>
      <c r="SA123" s="671"/>
      <c r="SB123" s="671"/>
      <c r="SC123" s="671"/>
      <c r="SD123" s="671"/>
      <c r="SE123" s="671"/>
      <c r="SF123" s="671"/>
      <c r="SG123" s="671"/>
      <c r="SH123" s="671"/>
      <c r="SI123" s="671"/>
      <c r="SJ123" s="671"/>
      <c r="SK123" s="671"/>
      <c r="SL123" s="671"/>
      <c r="SM123" s="671"/>
      <c r="SN123" s="671"/>
      <c r="SO123" s="671"/>
      <c r="SP123" s="671"/>
      <c r="SQ123" s="671"/>
      <c r="SR123" s="671"/>
      <c r="SS123" s="671"/>
      <c r="ST123" s="671"/>
      <c r="SU123" s="671"/>
      <c r="SV123" s="671"/>
      <c r="SW123" s="671"/>
      <c r="SX123" s="671"/>
      <c r="SY123" s="671"/>
      <c r="SZ123" s="671"/>
      <c r="TA123" s="671"/>
      <c r="TB123" s="671"/>
      <c r="TC123" s="671"/>
      <c r="TD123" s="671"/>
      <c r="TE123" s="671"/>
      <c r="TF123" s="671"/>
      <c r="TG123" s="671"/>
      <c r="TH123" s="671"/>
      <c r="TI123" s="671"/>
      <c r="TJ123" s="671"/>
      <c r="TK123" s="671"/>
      <c r="TL123" s="671"/>
      <c r="TM123" s="671"/>
      <c r="TN123" s="671"/>
      <c r="TO123" s="671"/>
      <c r="TP123" s="671"/>
      <c r="TQ123" s="671"/>
      <c r="TR123" s="671"/>
      <c r="TS123" s="671"/>
      <c r="TT123" s="671"/>
      <c r="TU123" s="671"/>
      <c r="TV123" s="671"/>
      <c r="TW123" s="671"/>
      <c r="TX123" s="671"/>
      <c r="TY123" s="671"/>
      <c r="TZ123" s="671"/>
      <c r="UA123" s="671"/>
      <c r="UB123" s="671"/>
      <c r="UC123" s="671"/>
      <c r="UD123" s="671"/>
      <c r="UE123" s="671"/>
      <c r="UF123" s="671"/>
      <c r="UG123" s="671"/>
      <c r="UH123" s="671"/>
      <c r="UI123" s="671"/>
      <c r="UJ123" s="671"/>
      <c r="UK123" s="671"/>
      <c r="UL123" s="671"/>
      <c r="UM123" s="671"/>
      <c r="UN123" s="671"/>
      <c r="UO123" s="671"/>
      <c r="UP123" s="671"/>
      <c r="UQ123" s="671"/>
      <c r="UR123" s="671"/>
      <c r="US123" s="671"/>
      <c r="UT123" s="671"/>
      <c r="UU123" s="671"/>
      <c r="UV123" s="671"/>
      <c r="UW123" s="671"/>
      <c r="UX123" s="671"/>
      <c r="UY123" s="671"/>
      <c r="UZ123" s="671"/>
      <c r="VA123" s="671"/>
      <c r="VB123" s="671"/>
      <c r="VC123" s="671"/>
      <c r="VD123" s="671"/>
      <c r="VE123" s="671"/>
      <c r="VF123" s="671"/>
      <c r="VG123" s="671"/>
      <c r="VH123" s="671"/>
      <c r="VI123" s="671"/>
      <c r="VJ123" s="671"/>
      <c r="VK123" s="671"/>
      <c r="VL123" s="671"/>
      <c r="VM123" s="671"/>
      <c r="VN123" s="671"/>
      <c r="VO123" s="671"/>
      <c r="VP123" s="671"/>
      <c r="VQ123" s="671"/>
      <c r="VR123" s="671"/>
      <c r="VS123" s="671"/>
      <c r="VT123" s="671"/>
      <c r="VU123" s="671"/>
      <c r="VV123" s="671"/>
      <c r="VW123" s="671"/>
      <c r="VX123" s="671"/>
      <c r="VY123" s="671"/>
      <c r="VZ123" s="671"/>
      <c r="WA123" s="671"/>
      <c r="WB123" s="671"/>
      <c r="WC123" s="671"/>
      <c r="WD123" s="671"/>
      <c r="WE123" s="671"/>
      <c r="WF123" s="671"/>
      <c r="WG123" s="671"/>
      <c r="WH123" s="671"/>
      <c r="WI123" s="671"/>
      <c r="WJ123" s="671"/>
      <c r="WK123" s="671"/>
      <c r="WL123" s="671"/>
      <c r="WM123" s="671"/>
      <c r="WN123" s="671"/>
      <c r="WO123" s="671"/>
      <c r="WP123" s="671"/>
      <c r="WQ123" s="671"/>
      <c r="WR123" s="671"/>
      <c r="WS123" s="671"/>
      <c r="WT123" s="671"/>
      <c r="WU123" s="671"/>
      <c r="WV123" s="671"/>
      <c r="WW123" s="671"/>
      <c r="WX123" s="671"/>
      <c r="WY123" s="671"/>
      <c r="WZ123" s="671"/>
      <c r="XA123" s="671"/>
      <c r="XB123" s="671"/>
      <c r="XC123" s="671"/>
      <c r="XD123" s="671"/>
      <c r="XE123" s="671"/>
      <c r="XF123" s="671"/>
      <c r="XG123" s="671"/>
      <c r="XH123" s="671"/>
      <c r="XI123" s="671"/>
      <c r="XJ123" s="671"/>
      <c r="XK123" s="671"/>
      <c r="XL123" s="671"/>
      <c r="XM123" s="671"/>
      <c r="XN123" s="671"/>
      <c r="XO123" s="671"/>
      <c r="XP123" s="671"/>
      <c r="XQ123" s="671"/>
      <c r="XR123" s="671"/>
      <c r="XS123" s="671"/>
      <c r="XT123" s="671"/>
      <c r="XU123" s="671"/>
      <c r="XV123" s="671"/>
      <c r="XW123" s="671"/>
      <c r="XX123" s="671"/>
      <c r="XY123" s="671"/>
      <c r="XZ123" s="671"/>
      <c r="YA123" s="671"/>
      <c r="YB123" s="671"/>
      <c r="YC123" s="671"/>
      <c r="YD123" s="671"/>
      <c r="YE123" s="671"/>
      <c r="YF123" s="671"/>
      <c r="YG123" s="671"/>
      <c r="YH123" s="671"/>
      <c r="YI123" s="671"/>
      <c r="YJ123" s="671"/>
      <c r="YK123" s="671"/>
      <c r="YL123" s="671"/>
      <c r="YM123" s="671"/>
      <c r="YN123" s="671"/>
      <c r="YO123" s="671"/>
      <c r="YP123" s="671"/>
      <c r="YQ123" s="671"/>
      <c r="YR123" s="671"/>
      <c r="YS123" s="671"/>
      <c r="YT123" s="671"/>
      <c r="YU123" s="671"/>
      <c r="YV123" s="671"/>
      <c r="YW123" s="671"/>
      <c r="YX123" s="671"/>
      <c r="YY123" s="671"/>
      <c r="YZ123" s="671"/>
      <c r="ZA123" s="671"/>
      <c r="ZB123" s="671"/>
      <c r="ZC123" s="671"/>
      <c r="ZD123" s="671"/>
      <c r="ZE123" s="671"/>
      <c r="ZF123" s="671"/>
      <c r="ZG123" s="671"/>
      <c r="ZH123" s="671"/>
      <c r="ZI123" s="671"/>
      <c r="ZJ123" s="671"/>
      <c r="ZK123" s="671"/>
      <c r="ZL123" s="671"/>
      <c r="ZM123" s="671"/>
      <c r="ZN123" s="671"/>
      <c r="ZO123" s="671"/>
      <c r="ZP123" s="671"/>
      <c r="ZQ123" s="671"/>
      <c r="ZR123" s="671"/>
      <c r="ZS123" s="671"/>
      <c r="ZT123" s="671"/>
      <c r="ZU123" s="671"/>
      <c r="ZV123" s="671"/>
      <c r="ZW123" s="671"/>
      <c r="ZX123" s="671"/>
      <c r="ZY123" s="671"/>
      <c r="ZZ123" s="671"/>
      <c r="AAA123" s="671"/>
      <c r="AAB123" s="671"/>
      <c r="AAC123" s="671"/>
      <c r="AAD123" s="671"/>
      <c r="AAE123" s="671"/>
      <c r="AAF123" s="671"/>
      <c r="AAG123" s="671"/>
      <c r="AAH123" s="671"/>
      <c r="AAI123" s="671"/>
      <c r="AAJ123" s="671"/>
      <c r="AAK123" s="671"/>
      <c r="AAL123" s="671"/>
      <c r="AAM123" s="671"/>
      <c r="AAN123" s="671"/>
      <c r="AAO123" s="671"/>
      <c r="AAP123" s="671"/>
      <c r="AAQ123" s="671"/>
      <c r="AAR123" s="671"/>
      <c r="AAS123" s="671"/>
      <c r="AAT123" s="671"/>
      <c r="AAU123" s="671"/>
      <c r="AAV123" s="671"/>
      <c r="AAW123" s="671"/>
      <c r="AAX123" s="671"/>
      <c r="AAY123" s="671"/>
      <c r="AAZ123" s="671"/>
      <c r="ABA123" s="671"/>
      <c r="ABB123" s="671"/>
      <c r="ABC123" s="671"/>
      <c r="ABD123" s="671"/>
      <c r="ABE123" s="671"/>
      <c r="ABF123" s="671"/>
      <c r="ABG123" s="671"/>
      <c r="ABH123" s="671"/>
      <c r="ABI123" s="671"/>
      <c r="ABJ123" s="671"/>
      <c r="ABK123" s="671"/>
      <c r="ABL123" s="671"/>
      <c r="ABM123" s="671"/>
      <c r="ABN123" s="671"/>
      <c r="ABO123" s="671"/>
      <c r="ABP123" s="671"/>
      <c r="ABQ123" s="671"/>
      <c r="ABR123" s="671"/>
      <c r="ABS123" s="671"/>
      <c r="ABT123" s="671"/>
      <c r="ABU123" s="671"/>
      <c r="ABV123" s="671"/>
      <c r="ABW123" s="671"/>
      <c r="ABX123" s="671"/>
      <c r="ABY123" s="671"/>
      <c r="ABZ123" s="671"/>
      <c r="ACA123" s="671"/>
      <c r="ACB123" s="671"/>
      <c r="ACC123" s="671"/>
      <c r="ACD123" s="671"/>
      <c r="ACE123" s="671"/>
      <c r="ACF123" s="671"/>
      <c r="ACG123" s="671"/>
      <c r="ACH123" s="671"/>
      <c r="ACI123" s="671"/>
      <c r="ACJ123" s="671"/>
      <c r="ACK123" s="671"/>
      <c r="ACL123" s="671"/>
      <c r="ACM123" s="671"/>
      <c r="ACN123" s="671"/>
      <c r="ACO123" s="671"/>
      <c r="ACP123" s="671"/>
      <c r="ACQ123" s="671"/>
      <c r="ACR123" s="671"/>
      <c r="ACS123" s="671"/>
      <c r="ACT123" s="671"/>
      <c r="ACU123" s="671"/>
      <c r="ACV123" s="671"/>
      <c r="ACW123" s="671"/>
      <c r="ACX123" s="671"/>
      <c r="ACY123" s="671"/>
      <c r="ACZ123" s="671"/>
      <c r="ADA123" s="671"/>
      <c r="ADB123" s="671"/>
      <c r="ADC123" s="671"/>
      <c r="ADD123" s="671"/>
      <c r="ADE123" s="671"/>
      <c r="ADF123" s="671"/>
      <c r="ADG123" s="671"/>
      <c r="ADH123" s="671"/>
      <c r="ADI123" s="671"/>
      <c r="ADJ123" s="671"/>
      <c r="ADK123" s="671"/>
      <c r="ADL123" s="671"/>
      <c r="ADM123" s="671"/>
      <c r="ADN123" s="671"/>
      <c r="ADO123" s="671"/>
      <c r="ADP123" s="671"/>
      <c r="ADQ123" s="671"/>
      <c r="ADR123" s="671"/>
      <c r="ADS123" s="671"/>
      <c r="ADT123" s="671"/>
      <c r="ADU123" s="671"/>
      <c r="ADV123" s="671"/>
      <c r="ADW123" s="671"/>
      <c r="ADX123" s="671"/>
      <c r="ADY123" s="671"/>
      <c r="ADZ123" s="671"/>
      <c r="AEA123" s="671"/>
      <c r="AEB123" s="671"/>
      <c r="AEC123" s="671"/>
      <c r="AED123" s="671"/>
      <c r="AEE123" s="671"/>
      <c r="AEF123" s="671"/>
      <c r="AEG123" s="671"/>
      <c r="AEH123" s="671"/>
      <c r="AEI123" s="671"/>
      <c r="AEJ123" s="671"/>
      <c r="AEK123" s="671"/>
      <c r="AEL123" s="671"/>
      <c r="AEM123" s="671"/>
      <c r="AEN123" s="671"/>
      <c r="AEO123" s="671"/>
      <c r="AEP123" s="671"/>
      <c r="AEQ123" s="671"/>
      <c r="AER123" s="671"/>
      <c r="AES123" s="671"/>
      <c r="AET123" s="671"/>
      <c r="AEU123" s="671"/>
      <c r="AEV123" s="671"/>
      <c r="AEW123" s="671"/>
      <c r="AEX123" s="671"/>
      <c r="AEY123" s="671"/>
      <c r="AEZ123" s="671"/>
      <c r="AFA123" s="671"/>
      <c r="AFB123" s="671"/>
      <c r="AFC123" s="671"/>
      <c r="AFD123" s="671"/>
      <c r="AFE123" s="671"/>
      <c r="AFF123" s="671"/>
      <c r="AFG123" s="671"/>
      <c r="AFH123" s="671"/>
      <c r="AFI123" s="671"/>
      <c r="AFJ123" s="671"/>
      <c r="AFK123" s="671"/>
      <c r="AFL123" s="671"/>
      <c r="AFM123" s="671"/>
      <c r="AFN123" s="671"/>
      <c r="AFO123" s="671"/>
      <c r="AFP123" s="671"/>
      <c r="AFQ123" s="671"/>
      <c r="AFR123" s="671"/>
      <c r="AFS123" s="671"/>
      <c r="AFT123" s="671"/>
      <c r="AFU123" s="671"/>
      <c r="AFV123" s="671"/>
      <c r="AFW123" s="671"/>
      <c r="AFX123" s="671"/>
      <c r="AFY123" s="671"/>
      <c r="AFZ123" s="671"/>
      <c r="AGA123" s="671"/>
      <c r="AGB123" s="671"/>
      <c r="AGC123" s="671"/>
      <c r="AGD123" s="671"/>
      <c r="AGE123" s="671"/>
      <c r="AGF123" s="671"/>
      <c r="AGG123" s="671"/>
      <c r="AGH123" s="671"/>
      <c r="AGI123" s="671"/>
      <c r="AGJ123" s="671"/>
      <c r="AGK123" s="671"/>
      <c r="AGL123" s="671"/>
      <c r="AGM123" s="671"/>
      <c r="AGN123" s="671"/>
      <c r="AGO123" s="671"/>
      <c r="AGP123" s="671"/>
      <c r="AGQ123" s="671"/>
      <c r="AGR123" s="671"/>
      <c r="AGS123" s="671"/>
      <c r="AGT123" s="671"/>
      <c r="AGU123" s="671"/>
      <c r="AGV123" s="671"/>
      <c r="AGW123" s="671"/>
      <c r="AGX123" s="671"/>
      <c r="AGY123" s="671"/>
      <c r="AGZ123" s="671"/>
      <c r="AHA123" s="671"/>
      <c r="AHB123" s="671"/>
      <c r="AHC123" s="671"/>
      <c r="AHD123" s="671"/>
      <c r="AHE123" s="671"/>
      <c r="AHF123" s="671"/>
      <c r="AHG123" s="671"/>
      <c r="AHH123" s="671"/>
      <c r="AHI123" s="671"/>
      <c r="AHJ123" s="671"/>
      <c r="AHK123" s="671"/>
      <c r="AHL123" s="671"/>
      <c r="AHM123" s="671"/>
      <c r="AHN123" s="671"/>
      <c r="AHO123" s="671"/>
      <c r="AHP123" s="671"/>
      <c r="AHQ123" s="671"/>
      <c r="AHR123" s="671"/>
      <c r="AHS123" s="671"/>
      <c r="AHT123" s="671"/>
      <c r="AHU123" s="671"/>
      <c r="AHV123" s="671"/>
      <c r="AHW123" s="671"/>
      <c r="AHX123" s="671"/>
      <c r="AHY123" s="671"/>
      <c r="AHZ123" s="671"/>
      <c r="AIA123" s="671"/>
      <c r="AIB123" s="671"/>
      <c r="AIC123" s="671"/>
      <c r="AID123" s="671"/>
      <c r="AIE123" s="671"/>
      <c r="AIF123" s="671"/>
      <c r="AIG123" s="671"/>
      <c r="AIH123" s="671"/>
      <c r="AII123" s="671"/>
      <c r="AIJ123" s="671"/>
      <c r="AIK123" s="671"/>
      <c r="AIL123" s="671"/>
      <c r="AIM123" s="671"/>
      <c r="AIN123" s="671"/>
      <c r="AIO123" s="671"/>
      <c r="AIP123" s="671"/>
      <c r="AIQ123" s="671"/>
      <c r="AIR123" s="671"/>
      <c r="AIS123" s="671"/>
      <c r="AIT123" s="671"/>
      <c r="AIU123" s="671"/>
      <c r="AIV123" s="671"/>
      <c r="AIW123" s="671"/>
      <c r="AIX123" s="671"/>
      <c r="AIY123" s="671"/>
      <c r="AIZ123" s="671"/>
      <c r="AJA123" s="671"/>
      <c r="AJB123" s="671"/>
      <c r="AJC123" s="671"/>
      <c r="AJD123" s="671"/>
      <c r="AJE123" s="671"/>
      <c r="AJF123" s="671"/>
      <c r="AJG123" s="671"/>
      <c r="AJH123" s="671"/>
      <c r="AJI123" s="671"/>
      <c r="AJJ123" s="671"/>
      <c r="AJK123" s="671"/>
      <c r="AJL123" s="671"/>
      <c r="AJM123" s="671"/>
      <c r="AJN123" s="671"/>
      <c r="AJO123" s="671"/>
      <c r="AJP123" s="671"/>
      <c r="AJQ123" s="671"/>
      <c r="AJR123" s="671"/>
      <c r="AJS123" s="671"/>
      <c r="AJT123" s="671"/>
      <c r="AJU123" s="671"/>
      <c r="AJV123" s="671"/>
      <c r="AJW123" s="671"/>
      <c r="AJX123" s="671"/>
      <c r="AJY123" s="671"/>
      <c r="AJZ123" s="671"/>
      <c r="AKA123" s="671"/>
      <c r="AKB123" s="671"/>
      <c r="AKC123" s="671"/>
      <c r="AKD123" s="671"/>
      <c r="AKE123" s="671"/>
      <c r="AKF123" s="671"/>
      <c r="AKG123" s="671"/>
      <c r="AKH123" s="671"/>
      <c r="AKI123" s="671"/>
      <c r="AKJ123" s="671"/>
      <c r="AKK123" s="671"/>
      <c r="AKL123" s="671"/>
      <c r="AKM123" s="671"/>
      <c r="AKN123" s="671"/>
      <c r="AKO123" s="671"/>
      <c r="AKP123" s="671"/>
      <c r="AKQ123" s="671"/>
      <c r="AKR123" s="671"/>
      <c r="AKS123" s="671"/>
      <c r="AKT123" s="671"/>
      <c r="AKU123" s="671"/>
      <c r="AKV123" s="671"/>
      <c r="AKW123" s="671"/>
      <c r="AKX123" s="671"/>
      <c r="AKY123" s="671"/>
      <c r="AKZ123" s="671"/>
      <c r="ALA123" s="671"/>
      <c r="ALB123" s="671"/>
      <c r="ALC123" s="671"/>
      <c r="ALD123" s="671"/>
      <c r="ALE123" s="671"/>
      <c r="ALF123" s="671"/>
      <c r="ALG123" s="671"/>
      <c r="ALH123" s="671"/>
      <c r="ALI123" s="671"/>
      <c r="ALJ123" s="671"/>
      <c r="ALK123" s="671"/>
      <c r="ALL123" s="671"/>
      <c r="ALM123" s="671"/>
      <c r="ALN123" s="671"/>
      <c r="ALO123" s="671"/>
      <c r="ALP123" s="671"/>
      <c r="ALQ123" s="671"/>
      <c r="ALR123" s="671"/>
      <c r="ALS123" s="671"/>
      <c r="ALT123" s="671"/>
      <c r="ALU123" s="671"/>
      <c r="ALV123" s="671"/>
      <c r="ALW123" s="671"/>
      <c r="ALX123" s="671"/>
      <c r="ALY123" s="671"/>
      <c r="ALZ123" s="671"/>
      <c r="AMA123" s="671"/>
      <c r="AMB123" s="671"/>
      <c r="AMC123" s="671"/>
      <c r="AMD123" s="671"/>
      <c r="AME123" s="671"/>
      <c r="AMF123" s="671"/>
      <c r="AMG123" s="671"/>
      <c r="AMH123" s="671"/>
      <c r="AMI123" s="671"/>
      <c r="AMJ123" s="671"/>
      <c r="AMK123" s="671"/>
      <c r="AML123" s="671"/>
      <c r="AMM123" s="671"/>
      <c r="AMN123" s="671"/>
      <c r="AMO123" s="671"/>
      <c r="AMP123" s="671"/>
      <c r="AMQ123" s="671"/>
      <c r="AMR123" s="671"/>
      <c r="AMS123" s="671"/>
      <c r="AMT123" s="671"/>
      <c r="AMU123" s="671"/>
      <c r="AMV123" s="671"/>
      <c r="AMW123" s="671"/>
      <c r="AMX123" s="671"/>
      <c r="AMY123" s="671"/>
      <c r="AMZ123" s="671"/>
      <c r="ANA123" s="671"/>
      <c r="ANB123" s="671"/>
      <c r="ANC123" s="671"/>
      <c r="AND123" s="671"/>
      <c r="ANE123" s="671"/>
      <c r="ANF123" s="671"/>
      <c r="ANG123" s="671"/>
      <c r="ANH123" s="671"/>
      <c r="ANI123" s="671"/>
      <c r="ANJ123" s="671"/>
      <c r="ANK123" s="671"/>
      <c r="ANL123" s="671"/>
      <c r="ANM123" s="671"/>
      <c r="ANN123" s="671"/>
      <c r="ANO123" s="671"/>
      <c r="ANP123" s="671"/>
      <c r="ANQ123" s="671"/>
      <c r="ANR123" s="671"/>
      <c r="ANS123" s="671"/>
      <c r="ANT123" s="671"/>
      <c r="ANU123" s="671"/>
      <c r="ANV123" s="671"/>
      <c r="ANW123" s="671"/>
      <c r="ANX123" s="671"/>
      <c r="ANY123" s="671"/>
      <c r="ANZ123" s="671"/>
      <c r="AOA123" s="671"/>
      <c r="AOB123" s="671"/>
      <c r="AOC123" s="671"/>
      <c r="AOD123" s="671"/>
      <c r="AOE123" s="671"/>
      <c r="AOF123" s="671"/>
      <c r="AOG123" s="671"/>
      <c r="AOH123" s="671"/>
      <c r="AOI123" s="671"/>
      <c r="AOJ123" s="671"/>
      <c r="AOK123" s="671"/>
      <c r="AOL123" s="671"/>
      <c r="AOM123" s="671"/>
      <c r="AON123" s="671"/>
      <c r="AOO123" s="671"/>
      <c r="AOP123" s="671"/>
      <c r="AOQ123" s="671"/>
      <c r="AOR123" s="671"/>
      <c r="AOS123" s="671"/>
      <c r="AOT123" s="671"/>
      <c r="AOU123" s="671"/>
      <c r="AOV123" s="671"/>
      <c r="AOW123" s="671"/>
      <c r="AOX123" s="671"/>
      <c r="AOY123" s="671"/>
      <c r="AOZ123" s="671"/>
      <c r="APA123" s="671"/>
      <c r="APB123" s="671"/>
      <c r="APC123" s="671"/>
      <c r="APD123" s="671"/>
      <c r="APE123" s="671"/>
      <c r="APF123" s="671"/>
      <c r="APG123" s="671"/>
      <c r="APH123" s="671"/>
      <c r="API123" s="671"/>
      <c r="APJ123" s="671"/>
      <c r="APK123" s="671"/>
      <c r="APL123" s="671"/>
      <c r="APM123" s="671"/>
      <c r="APN123" s="671"/>
      <c r="APO123" s="671"/>
      <c r="APP123" s="671"/>
      <c r="APQ123" s="671"/>
      <c r="APR123" s="671"/>
      <c r="APS123" s="671"/>
      <c r="APT123" s="671"/>
      <c r="APU123" s="671"/>
      <c r="APV123" s="671"/>
      <c r="APW123" s="671"/>
      <c r="APX123" s="671"/>
      <c r="APY123" s="671"/>
      <c r="APZ123" s="671"/>
      <c r="AQA123" s="671"/>
      <c r="AQB123" s="671"/>
      <c r="AQC123" s="671"/>
      <c r="AQD123" s="671"/>
      <c r="AQE123" s="671"/>
      <c r="AQF123" s="671"/>
      <c r="AQG123" s="671"/>
      <c r="AQH123" s="671"/>
      <c r="AQI123" s="671"/>
      <c r="AQJ123" s="671"/>
      <c r="AQK123" s="671"/>
      <c r="AQL123" s="671"/>
      <c r="AQM123" s="671"/>
      <c r="AQN123" s="671"/>
      <c r="AQO123" s="671"/>
      <c r="AQP123" s="671"/>
      <c r="AQQ123" s="671"/>
      <c r="AQR123" s="671"/>
      <c r="AQS123" s="671"/>
      <c r="AQT123" s="671"/>
      <c r="AQU123" s="671"/>
      <c r="AQV123" s="671"/>
      <c r="AQW123" s="671"/>
      <c r="AQX123" s="671"/>
      <c r="AQY123" s="671"/>
      <c r="AQZ123" s="671"/>
      <c r="ARA123" s="671"/>
      <c r="ARB123" s="671"/>
      <c r="ARC123" s="671"/>
      <c r="ARD123" s="671"/>
      <c r="ARE123" s="671"/>
      <c r="ARF123" s="671"/>
      <c r="ARG123" s="671"/>
      <c r="ARH123" s="671"/>
      <c r="ARI123" s="671"/>
      <c r="ARJ123" s="671"/>
      <c r="ARK123" s="671"/>
      <c r="ARL123" s="671"/>
      <c r="ARM123" s="671"/>
      <c r="ARN123" s="671"/>
      <c r="ARO123" s="671"/>
      <c r="ARP123" s="671"/>
      <c r="ARQ123" s="671"/>
      <c r="ARR123" s="671"/>
      <c r="ARS123" s="671"/>
      <c r="ART123" s="671"/>
      <c r="ARU123" s="671"/>
      <c r="ARV123" s="671"/>
      <c r="ARW123" s="671"/>
      <c r="ARX123" s="671"/>
      <c r="ARY123" s="671"/>
      <c r="ARZ123" s="671"/>
      <c r="ASA123" s="671"/>
      <c r="ASB123" s="671"/>
      <c r="ASC123" s="671"/>
      <c r="ASD123" s="671"/>
      <c r="ASE123" s="671"/>
      <c r="ASF123" s="671"/>
      <c r="ASG123" s="671"/>
      <c r="ASH123" s="671"/>
      <c r="ASI123" s="671"/>
      <c r="ASJ123" s="671"/>
      <c r="ASK123" s="671"/>
      <c r="ASL123" s="671"/>
      <c r="ASM123" s="671"/>
      <c r="ASN123" s="671"/>
      <c r="ASO123" s="671"/>
      <c r="ASP123" s="671"/>
      <c r="ASQ123" s="671"/>
      <c r="ASR123" s="671"/>
      <c r="ASS123" s="671"/>
      <c r="AST123" s="671"/>
      <c r="ASU123" s="671"/>
      <c r="ASV123" s="671"/>
      <c r="ASW123" s="671"/>
      <c r="ASX123" s="671"/>
      <c r="ASY123" s="671"/>
      <c r="ASZ123" s="671"/>
      <c r="ATA123" s="671"/>
      <c r="ATB123" s="671"/>
      <c r="ATC123" s="671"/>
      <c r="ATD123" s="671"/>
      <c r="ATE123" s="671"/>
      <c r="ATF123" s="671"/>
      <c r="ATG123" s="671"/>
      <c r="ATH123" s="671"/>
      <c r="ATI123" s="671"/>
      <c r="ATJ123" s="671"/>
      <c r="ATK123" s="671"/>
      <c r="ATL123" s="671"/>
      <c r="ATM123" s="671"/>
      <c r="ATN123" s="671"/>
      <c r="ATO123" s="671"/>
      <c r="ATP123" s="671"/>
      <c r="ATQ123" s="671"/>
      <c r="ATR123" s="671"/>
      <c r="ATS123" s="671"/>
      <c r="ATT123" s="671"/>
      <c r="ATU123" s="671"/>
      <c r="ATV123" s="671"/>
      <c r="ATW123" s="671"/>
      <c r="ATX123" s="671"/>
      <c r="ATY123" s="671"/>
      <c r="ATZ123" s="671"/>
      <c r="AUA123" s="671"/>
      <c r="AUB123" s="671"/>
      <c r="AUC123" s="671"/>
      <c r="AUD123" s="671"/>
      <c r="AUE123" s="671"/>
      <c r="AUF123" s="671"/>
      <c r="AUG123" s="671"/>
      <c r="AUH123" s="671"/>
      <c r="AUI123" s="671"/>
      <c r="AUJ123" s="671"/>
      <c r="AUK123" s="671"/>
      <c r="AUL123" s="671"/>
      <c r="AUM123" s="671"/>
      <c r="AUN123" s="671"/>
      <c r="AUO123" s="671"/>
      <c r="AUP123" s="671"/>
      <c r="AUQ123" s="671"/>
      <c r="AUR123" s="671"/>
      <c r="AUS123" s="671"/>
      <c r="AUT123" s="671"/>
      <c r="AUU123" s="671"/>
      <c r="AUV123" s="671"/>
      <c r="AUW123" s="671"/>
      <c r="AUX123" s="671"/>
      <c r="AUY123" s="671"/>
      <c r="AUZ123" s="671"/>
      <c r="AVA123" s="671"/>
      <c r="AVB123" s="671"/>
      <c r="AVC123" s="671"/>
      <c r="AVD123" s="671"/>
      <c r="AVE123" s="671"/>
      <c r="AVF123" s="671"/>
      <c r="AVG123" s="671"/>
      <c r="AVH123" s="671"/>
      <c r="AVI123" s="671"/>
      <c r="AVJ123" s="671"/>
      <c r="AVK123" s="671"/>
      <c r="AVL123" s="671"/>
      <c r="AVM123" s="671"/>
      <c r="AVN123" s="671"/>
      <c r="AVO123" s="671"/>
      <c r="AVP123" s="671"/>
      <c r="AVQ123" s="671"/>
      <c r="AVR123" s="671"/>
      <c r="AVS123" s="671"/>
      <c r="AVT123" s="671"/>
      <c r="AVU123" s="671"/>
      <c r="AVV123" s="671"/>
      <c r="AVW123" s="671"/>
      <c r="AVX123" s="671"/>
      <c r="AVY123" s="671"/>
      <c r="AVZ123" s="671"/>
      <c r="AWA123" s="671"/>
      <c r="AWB123" s="671"/>
      <c r="AWC123" s="671"/>
      <c r="AWD123" s="671"/>
      <c r="AWE123" s="671"/>
      <c r="AWF123" s="671"/>
      <c r="AWG123" s="671"/>
      <c r="AWH123" s="671"/>
      <c r="AWI123" s="671"/>
      <c r="AWJ123" s="671"/>
      <c r="AWK123" s="671"/>
      <c r="AWL123" s="671"/>
      <c r="AWM123" s="671"/>
      <c r="AWN123" s="671"/>
      <c r="AWO123" s="671"/>
      <c r="AWP123" s="671"/>
      <c r="AWQ123" s="671"/>
      <c r="AWR123" s="671"/>
      <c r="AWS123" s="671"/>
      <c r="AWT123" s="671"/>
      <c r="AWU123" s="671"/>
      <c r="AWV123" s="671"/>
      <c r="AWW123" s="671"/>
      <c r="AWX123" s="671"/>
      <c r="AWY123" s="671"/>
      <c r="AWZ123" s="671"/>
      <c r="AXA123" s="671"/>
      <c r="AXB123" s="671"/>
      <c r="AXC123" s="671"/>
      <c r="AXD123" s="671"/>
      <c r="AXE123" s="671"/>
      <c r="AXF123" s="671"/>
      <c r="AXG123" s="671"/>
      <c r="AXH123" s="671"/>
      <c r="AXI123" s="671"/>
      <c r="AXJ123" s="671"/>
      <c r="AXK123" s="671"/>
      <c r="AXL123" s="671"/>
      <c r="AXM123" s="671"/>
      <c r="AXN123" s="671"/>
      <c r="AXO123" s="671"/>
      <c r="AXP123" s="671"/>
      <c r="AXQ123" s="671"/>
      <c r="AXR123" s="671"/>
      <c r="AXS123" s="671"/>
      <c r="AXT123" s="671"/>
      <c r="AXU123" s="671"/>
      <c r="AXV123" s="671"/>
      <c r="AXW123" s="671"/>
      <c r="AXX123" s="671"/>
      <c r="AXY123" s="671"/>
      <c r="AXZ123" s="671"/>
      <c r="AYA123" s="671"/>
      <c r="AYB123" s="671"/>
      <c r="AYC123" s="671"/>
      <c r="AYD123" s="671"/>
      <c r="AYE123" s="671"/>
      <c r="AYF123" s="671"/>
      <c r="AYG123" s="671"/>
      <c r="AYH123" s="671"/>
      <c r="AYI123" s="671"/>
      <c r="AYJ123" s="671"/>
      <c r="AYK123" s="671"/>
      <c r="AYL123" s="671"/>
      <c r="AYM123" s="671"/>
      <c r="AYN123" s="671"/>
      <c r="AYO123" s="671"/>
      <c r="AYP123" s="671"/>
      <c r="AYQ123" s="671"/>
      <c r="AYR123" s="671"/>
      <c r="AYS123" s="671"/>
      <c r="AYT123" s="671"/>
      <c r="AYU123" s="671"/>
      <c r="AYV123" s="671"/>
      <c r="AYW123" s="671"/>
      <c r="AYX123" s="671"/>
      <c r="AYY123" s="671"/>
      <c r="AYZ123" s="671"/>
      <c r="AZA123" s="671"/>
      <c r="AZB123" s="671"/>
      <c r="AZC123" s="671"/>
      <c r="AZD123" s="671"/>
      <c r="AZE123" s="671"/>
      <c r="AZF123" s="671"/>
      <c r="AZG123" s="671"/>
      <c r="AZH123" s="671"/>
      <c r="AZI123" s="671"/>
      <c r="AZJ123" s="671"/>
      <c r="AZK123" s="671"/>
      <c r="AZL123" s="671"/>
      <c r="AZM123" s="671"/>
      <c r="AZN123" s="671"/>
      <c r="AZO123" s="671"/>
      <c r="AZP123" s="671"/>
      <c r="AZQ123" s="671"/>
      <c r="AZR123" s="671"/>
      <c r="AZS123" s="671"/>
      <c r="AZT123" s="671"/>
      <c r="AZU123" s="671"/>
      <c r="AZV123" s="671"/>
      <c r="AZW123" s="671"/>
      <c r="AZX123" s="671"/>
      <c r="AZY123" s="671"/>
      <c r="AZZ123" s="671"/>
      <c r="BAA123" s="671"/>
      <c r="BAB123" s="671"/>
      <c r="BAC123" s="671"/>
      <c r="BAD123" s="671"/>
      <c r="BAE123" s="671"/>
      <c r="BAF123" s="671"/>
      <c r="BAG123" s="671"/>
      <c r="BAH123" s="671"/>
      <c r="BAI123" s="671"/>
      <c r="BAJ123" s="671"/>
      <c r="BAK123" s="671"/>
      <c r="BAL123" s="671"/>
      <c r="BAM123" s="671"/>
      <c r="BAN123" s="671"/>
      <c r="BAO123" s="671"/>
      <c r="BAP123" s="671"/>
      <c r="BAQ123" s="671"/>
      <c r="BAR123" s="671"/>
      <c r="BAS123" s="671"/>
      <c r="BAT123" s="671"/>
      <c r="BAU123" s="671"/>
      <c r="BAV123" s="671"/>
      <c r="BAW123" s="671"/>
      <c r="BAX123" s="671"/>
      <c r="BAY123" s="671"/>
      <c r="BAZ123" s="671"/>
      <c r="BBA123" s="671"/>
      <c r="BBB123" s="671"/>
      <c r="BBC123" s="671"/>
      <c r="BBD123" s="671"/>
      <c r="BBE123" s="671"/>
      <c r="BBF123" s="671"/>
      <c r="BBG123" s="671"/>
      <c r="BBH123" s="671"/>
      <c r="BBI123" s="671"/>
      <c r="BBJ123" s="671"/>
      <c r="BBK123" s="671"/>
      <c r="BBL123" s="671"/>
      <c r="BBM123" s="671"/>
      <c r="BBN123" s="671"/>
      <c r="BBO123" s="671"/>
      <c r="BBP123" s="671"/>
      <c r="BBQ123" s="671"/>
      <c r="BBR123" s="671"/>
      <c r="BBS123" s="671"/>
      <c r="BBT123" s="671"/>
      <c r="BBU123" s="671"/>
      <c r="BBV123" s="671"/>
      <c r="BBW123" s="671"/>
      <c r="BBX123" s="671"/>
      <c r="BBY123" s="671"/>
      <c r="BBZ123" s="671"/>
      <c r="BCA123" s="671"/>
      <c r="BCB123" s="671"/>
      <c r="BCC123" s="671"/>
      <c r="BCD123" s="671"/>
      <c r="BCE123" s="671"/>
      <c r="BCF123" s="671"/>
      <c r="BCG123" s="671"/>
      <c r="BCH123" s="671"/>
      <c r="BCI123" s="671"/>
      <c r="BCJ123" s="671"/>
      <c r="BCK123" s="671"/>
      <c r="BCL123" s="671"/>
      <c r="BCM123" s="671"/>
      <c r="BCN123" s="671"/>
      <c r="BCO123" s="671"/>
      <c r="BCP123" s="671"/>
      <c r="BCQ123" s="671"/>
      <c r="BCR123" s="671"/>
      <c r="BCS123" s="671"/>
      <c r="BCT123" s="671"/>
      <c r="BCU123" s="671"/>
      <c r="BCV123" s="671"/>
      <c r="BCW123" s="671"/>
      <c r="BCX123" s="671"/>
      <c r="BCY123" s="671"/>
      <c r="BCZ123" s="671"/>
      <c r="BDA123" s="671"/>
      <c r="BDB123" s="671"/>
      <c r="BDC123" s="671"/>
      <c r="BDD123" s="671"/>
      <c r="BDE123" s="671"/>
      <c r="BDF123" s="671"/>
      <c r="BDG123" s="671"/>
      <c r="BDH123" s="671"/>
      <c r="BDI123" s="671"/>
      <c r="BDJ123" s="671"/>
      <c r="BDK123" s="671"/>
      <c r="BDL123" s="671"/>
      <c r="BDM123" s="671"/>
      <c r="BDN123" s="671"/>
      <c r="BDO123" s="671"/>
      <c r="BDP123" s="671"/>
      <c r="BDQ123" s="671"/>
      <c r="BDR123" s="671"/>
      <c r="BDS123" s="671"/>
      <c r="BDT123" s="671"/>
      <c r="BDU123" s="671"/>
      <c r="BDV123" s="671"/>
      <c r="BDW123" s="671"/>
      <c r="BDX123" s="671"/>
      <c r="BDY123" s="671"/>
      <c r="BDZ123" s="671"/>
      <c r="BEA123" s="671"/>
      <c r="BEB123" s="671"/>
      <c r="BEC123" s="671"/>
      <c r="BED123" s="671"/>
      <c r="BEE123" s="671"/>
      <c r="BEF123" s="671"/>
      <c r="BEG123" s="671"/>
      <c r="BEH123" s="671"/>
      <c r="BEI123" s="671"/>
      <c r="BEJ123" s="671"/>
      <c r="BEK123" s="671"/>
      <c r="BEL123" s="671"/>
      <c r="BEM123" s="671"/>
      <c r="BEN123" s="671"/>
      <c r="BEO123" s="671"/>
      <c r="BEP123" s="671"/>
      <c r="BEQ123" s="671"/>
      <c r="BER123" s="671"/>
      <c r="BES123" s="671"/>
      <c r="BET123" s="671"/>
      <c r="BEU123" s="671"/>
      <c r="BEV123" s="671"/>
      <c r="BEW123" s="671"/>
      <c r="BEX123" s="671"/>
      <c r="BEY123" s="671"/>
      <c r="BEZ123" s="671"/>
      <c r="BFA123" s="671"/>
      <c r="BFB123" s="671"/>
      <c r="BFC123" s="671"/>
      <c r="BFD123" s="671"/>
      <c r="BFE123" s="671"/>
      <c r="BFF123" s="671"/>
      <c r="BFG123" s="671"/>
      <c r="BFH123" s="671"/>
      <c r="BFI123" s="671"/>
      <c r="BFJ123" s="671"/>
      <c r="BFK123" s="671"/>
      <c r="BFL123" s="671"/>
      <c r="BFM123" s="671"/>
      <c r="BFN123" s="671"/>
      <c r="BFO123" s="671"/>
      <c r="BFP123" s="671"/>
      <c r="BFQ123" s="671"/>
      <c r="BFR123" s="671"/>
      <c r="BFS123" s="671"/>
      <c r="BFT123" s="671"/>
      <c r="BFU123" s="671"/>
      <c r="BFV123" s="671"/>
      <c r="BFW123" s="671"/>
      <c r="BFX123" s="671"/>
      <c r="BFY123" s="671"/>
      <c r="BFZ123" s="671"/>
      <c r="BGA123" s="671"/>
      <c r="BGB123" s="671"/>
      <c r="BGC123" s="671"/>
      <c r="BGD123" s="671"/>
      <c r="BGE123" s="671"/>
      <c r="BGF123" s="671"/>
      <c r="BGG123" s="671"/>
      <c r="BGH123" s="671"/>
      <c r="BGI123" s="671"/>
      <c r="BGJ123" s="671"/>
      <c r="BGK123" s="671"/>
      <c r="BGL123" s="671"/>
      <c r="BGM123" s="671"/>
      <c r="BGN123" s="671"/>
      <c r="BGO123" s="671"/>
      <c r="BGP123" s="671"/>
      <c r="BGQ123" s="671"/>
      <c r="BGR123" s="671"/>
      <c r="BGS123" s="671"/>
      <c r="BGT123" s="671"/>
      <c r="BGU123" s="671"/>
      <c r="BGV123" s="671"/>
      <c r="BGW123" s="671"/>
      <c r="BGX123" s="671"/>
      <c r="BGY123" s="671"/>
      <c r="BGZ123" s="671"/>
      <c r="BHA123" s="671"/>
      <c r="BHB123" s="671"/>
      <c r="BHC123" s="671"/>
      <c r="BHD123" s="671"/>
      <c r="BHE123" s="671"/>
      <c r="BHF123" s="671"/>
      <c r="BHG123" s="671"/>
      <c r="BHH123" s="671"/>
      <c r="BHI123" s="671"/>
      <c r="BHJ123" s="671"/>
      <c r="BHK123" s="671"/>
      <c r="BHL123" s="671"/>
      <c r="BHM123" s="671"/>
      <c r="BHN123" s="671"/>
      <c r="BHO123" s="671"/>
      <c r="BHP123" s="671"/>
      <c r="BHQ123" s="671"/>
      <c r="BHR123" s="671"/>
      <c r="BHS123" s="671"/>
      <c r="BHT123" s="671"/>
      <c r="BHU123" s="671"/>
      <c r="BHV123" s="671"/>
      <c r="BHW123" s="671"/>
      <c r="BHX123" s="671"/>
      <c r="BHY123" s="671"/>
      <c r="BHZ123" s="671"/>
      <c r="BIA123" s="671"/>
      <c r="BIB123" s="671"/>
      <c r="BIC123" s="671"/>
      <c r="BID123" s="671"/>
      <c r="BIE123" s="671"/>
      <c r="BIF123" s="671"/>
      <c r="BIG123" s="671"/>
      <c r="BIH123" s="671"/>
      <c r="BII123" s="671"/>
      <c r="BIJ123" s="671"/>
      <c r="BIK123" s="671"/>
      <c r="BIL123" s="671"/>
      <c r="BIM123" s="671"/>
      <c r="BIN123" s="671"/>
      <c r="BIO123" s="671"/>
      <c r="BIP123" s="671"/>
      <c r="BIQ123" s="671"/>
      <c r="BIR123" s="671"/>
      <c r="BIS123" s="671"/>
      <c r="BIT123" s="671"/>
      <c r="BIU123" s="671"/>
      <c r="BIV123" s="671"/>
      <c r="BIW123" s="671"/>
      <c r="BIX123" s="671"/>
      <c r="BIY123" s="671"/>
      <c r="BIZ123" s="671"/>
      <c r="BJA123" s="671"/>
      <c r="BJB123" s="671"/>
      <c r="BJC123" s="671"/>
      <c r="BJD123" s="671"/>
      <c r="BJE123" s="671"/>
      <c r="BJF123" s="671"/>
      <c r="BJG123" s="671"/>
      <c r="BJH123" s="671"/>
      <c r="BJI123" s="671"/>
      <c r="BJJ123" s="671"/>
      <c r="BJK123" s="671"/>
      <c r="BJL123" s="671"/>
      <c r="BJM123" s="671"/>
      <c r="BJN123" s="671"/>
      <c r="BJO123" s="671"/>
      <c r="BJP123" s="671"/>
      <c r="BJQ123" s="671"/>
      <c r="BJR123" s="671"/>
      <c r="BJS123" s="671"/>
      <c r="BJT123" s="671"/>
      <c r="BJU123" s="671"/>
      <c r="BJV123" s="671"/>
      <c r="BJW123" s="671"/>
      <c r="BJX123" s="671"/>
      <c r="BJY123" s="671"/>
      <c r="BJZ123" s="671"/>
      <c r="BKA123" s="671"/>
      <c r="BKB123" s="671"/>
      <c r="BKC123" s="671"/>
      <c r="BKD123" s="671"/>
      <c r="BKE123" s="671"/>
      <c r="BKF123" s="671"/>
      <c r="BKG123" s="671"/>
      <c r="BKH123" s="671"/>
      <c r="BKI123" s="671"/>
      <c r="BKJ123" s="671"/>
      <c r="BKK123" s="671"/>
      <c r="BKL123" s="671"/>
      <c r="BKM123" s="671"/>
      <c r="BKN123" s="671"/>
      <c r="BKO123" s="671"/>
      <c r="BKP123" s="671"/>
      <c r="BKQ123" s="671"/>
      <c r="BKR123" s="671"/>
      <c r="BKS123" s="671"/>
      <c r="BKT123" s="671"/>
      <c r="BKU123" s="671"/>
      <c r="BKV123" s="671"/>
      <c r="BKW123" s="671"/>
      <c r="BKX123" s="671"/>
      <c r="BKY123" s="671"/>
      <c r="BKZ123" s="671"/>
      <c r="BLA123" s="671"/>
      <c r="BLB123" s="671"/>
      <c r="BLC123" s="671"/>
      <c r="BLD123" s="671"/>
      <c r="BLE123" s="671"/>
      <c r="BLF123" s="671"/>
      <c r="BLG123" s="671"/>
      <c r="BLH123" s="671"/>
      <c r="BLI123" s="671"/>
      <c r="BLJ123" s="671"/>
      <c r="BLK123" s="671"/>
      <c r="BLL123" s="671"/>
      <c r="BLM123" s="671"/>
      <c r="BLN123" s="671"/>
      <c r="BLO123" s="671"/>
      <c r="BLP123" s="671"/>
      <c r="BLQ123" s="671"/>
      <c r="BLR123" s="671"/>
      <c r="BLS123" s="671"/>
      <c r="BLT123" s="671"/>
      <c r="BLU123" s="671"/>
      <c r="BLV123" s="671"/>
      <c r="BLW123" s="671"/>
      <c r="BLX123" s="671"/>
      <c r="BLY123" s="671"/>
      <c r="BLZ123" s="671"/>
      <c r="BMA123" s="671"/>
      <c r="BMB123" s="671"/>
      <c r="BMC123" s="671"/>
      <c r="BMD123" s="671"/>
      <c r="BME123" s="671"/>
      <c r="BMF123" s="671"/>
      <c r="BMG123" s="671"/>
      <c r="BMH123" s="671"/>
      <c r="BMI123" s="671"/>
      <c r="BMJ123" s="671"/>
      <c r="BMK123" s="671"/>
      <c r="BML123" s="671"/>
      <c r="BMM123" s="671"/>
      <c r="BMN123" s="671"/>
      <c r="BMO123" s="671"/>
      <c r="BMP123" s="671"/>
      <c r="BMQ123" s="671"/>
      <c r="BMR123" s="671"/>
      <c r="BMS123" s="671"/>
      <c r="BMT123" s="671"/>
      <c r="BMU123" s="671"/>
      <c r="BMV123" s="671"/>
      <c r="BMW123" s="671"/>
      <c r="BMX123" s="671"/>
      <c r="BMY123" s="671"/>
      <c r="BMZ123" s="671"/>
      <c r="BNA123" s="671"/>
      <c r="BNB123" s="671"/>
      <c r="BNC123" s="671"/>
      <c r="BND123" s="671"/>
      <c r="BNE123" s="671"/>
      <c r="BNF123" s="671"/>
      <c r="BNG123" s="671"/>
      <c r="BNH123" s="671"/>
      <c r="BNI123" s="671"/>
      <c r="BNJ123" s="671"/>
      <c r="BNK123" s="671"/>
      <c r="BNL123" s="671"/>
      <c r="BNM123" s="671"/>
      <c r="BNN123" s="671"/>
      <c r="BNO123" s="671"/>
      <c r="BNP123" s="671"/>
      <c r="BNQ123" s="671"/>
      <c r="BNR123" s="671"/>
      <c r="BNS123" s="671"/>
      <c r="BNT123" s="671"/>
      <c r="BNU123" s="671"/>
      <c r="BNV123" s="671"/>
      <c r="BNW123" s="671"/>
      <c r="BNX123" s="671"/>
      <c r="BNY123" s="671"/>
      <c r="BNZ123" s="671"/>
      <c r="BOA123" s="671"/>
      <c r="BOB123" s="671"/>
      <c r="BOC123" s="671"/>
      <c r="BOD123" s="671"/>
      <c r="BOE123" s="671"/>
      <c r="BOF123" s="671"/>
      <c r="BOG123" s="671"/>
      <c r="BOH123" s="671"/>
      <c r="BOI123" s="671"/>
      <c r="BOJ123" s="671"/>
      <c r="BOK123" s="671"/>
      <c r="BOL123" s="671"/>
      <c r="BOM123" s="671"/>
      <c r="BON123" s="671"/>
      <c r="BOO123" s="671"/>
      <c r="BOP123" s="671"/>
      <c r="BOQ123" s="671"/>
      <c r="BOR123" s="671"/>
      <c r="BOS123" s="671"/>
      <c r="BOT123" s="671"/>
      <c r="BOU123" s="671"/>
      <c r="BOV123" s="671"/>
      <c r="BOW123" s="671"/>
      <c r="BOX123" s="671"/>
      <c r="BOY123" s="671"/>
      <c r="BOZ123" s="671"/>
      <c r="BPA123" s="671"/>
      <c r="BPB123" s="671"/>
      <c r="BPC123" s="671"/>
      <c r="BPD123" s="671"/>
      <c r="BPE123" s="671"/>
      <c r="BPF123" s="671"/>
      <c r="BPG123" s="671"/>
      <c r="BPH123" s="671"/>
      <c r="BPI123" s="671"/>
      <c r="BPJ123" s="671"/>
      <c r="BPK123" s="671"/>
      <c r="BPL123" s="671"/>
      <c r="BPM123" s="671"/>
      <c r="BPN123" s="671"/>
      <c r="BPO123" s="671"/>
      <c r="BPP123" s="671"/>
      <c r="BPQ123" s="671"/>
      <c r="BPR123" s="671"/>
      <c r="BPS123" s="671"/>
      <c r="BPT123" s="671"/>
      <c r="BPU123" s="671"/>
      <c r="BPV123" s="671"/>
      <c r="BPW123" s="671"/>
      <c r="BPX123" s="671"/>
      <c r="BPY123" s="671"/>
      <c r="BPZ123" s="671"/>
      <c r="BQA123" s="671"/>
      <c r="BQB123" s="671"/>
      <c r="BQC123" s="671"/>
      <c r="BQD123" s="671"/>
      <c r="BQE123" s="671"/>
      <c r="BQF123" s="671"/>
      <c r="BQG123" s="671"/>
      <c r="BQH123" s="671"/>
      <c r="BQI123" s="671"/>
      <c r="BQJ123" s="671"/>
      <c r="BQK123" s="671"/>
      <c r="BQL123" s="671"/>
      <c r="BQM123" s="671"/>
      <c r="BQN123" s="671"/>
      <c r="BQO123" s="671"/>
      <c r="BQP123" s="671"/>
      <c r="BQQ123" s="671"/>
      <c r="BQR123" s="671"/>
      <c r="BQS123" s="671"/>
      <c r="BQT123" s="671"/>
      <c r="BQU123" s="671"/>
      <c r="BQV123" s="671"/>
      <c r="BQW123" s="671"/>
      <c r="BQX123" s="671"/>
      <c r="BQY123" s="671"/>
      <c r="BQZ123" s="671"/>
      <c r="BRA123" s="671"/>
      <c r="BRB123" s="671"/>
      <c r="BRC123" s="671"/>
      <c r="BRD123" s="671"/>
      <c r="BRE123" s="671"/>
      <c r="BRF123" s="671"/>
      <c r="BRG123" s="671"/>
      <c r="BRH123" s="671"/>
      <c r="BRI123" s="671"/>
      <c r="BRJ123" s="671"/>
      <c r="BRK123" s="671"/>
      <c r="BRL123" s="671"/>
      <c r="BRM123" s="671"/>
      <c r="BRN123" s="671"/>
      <c r="BRO123" s="671"/>
      <c r="BRP123" s="671"/>
      <c r="BRQ123" s="671"/>
      <c r="BRR123" s="671"/>
      <c r="BRS123" s="671"/>
      <c r="BRT123" s="671"/>
      <c r="BRU123" s="671"/>
      <c r="BRV123" s="671"/>
      <c r="BRW123" s="671"/>
      <c r="BRX123" s="671"/>
      <c r="BRY123" s="671"/>
      <c r="BRZ123" s="671"/>
      <c r="BSA123" s="671"/>
      <c r="BSB123" s="671"/>
      <c r="BSC123" s="671"/>
      <c r="BSD123" s="671"/>
      <c r="BSE123" s="671"/>
      <c r="BSF123" s="671"/>
      <c r="BSG123" s="671"/>
      <c r="BSH123" s="671"/>
      <c r="BSI123" s="671"/>
      <c r="BSJ123" s="671"/>
      <c r="BSK123" s="671"/>
      <c r="BSL123" s="671"/>
      <c r="BSM123" s="671"/>
      <c r="BSN123" s="671"/>
      <c r="BSO123" s="671"/>
      <c r="BSP123" s="671"/>
      <c r="BSQ123" s="671"/>
      <c r="BSR123" s="671"/>
      <c r="BSS123" s="671"/>
      <c r="BST123" s="671"/>
      <c r="BSU123" s="671"/>
      <c r="BSV123" s="671"/>
      <c r="BSW123" s="671"/>
      <c r="BSX123" s="671"/>
      <c r="BSY123" s="671"/>
      <c r="BSZ123" s="671"/>
      <c r="BTA123" s="671"/>
      <c r="BTB123" s="671"/>
      <c r="BTC123" s="671"/>
      <c r="BTD123" s="671"/>
      <c r="BTE123" s="671"/>
      <c r="BTF123" s="671"/>
      <c r="BTG123" s="671"/>
      <c r="BTH123" s="671"/>
      <c r="BTI123" s="671"/>
      <c r="BTJ123" s="671"/>
      <c r="BTK123" s="671"/>
      <c r="BTL123" s="671"/>
      <c r="BTM123" s="671"/>
      <c r="BTN123" s="671"/>
      <c r="BTO123" s="671"/>
      <c r="BTP123" s="671"/>
      <c r="BTQ123" s="671"/>
      <c r="BTR123" s="671"/>
      <c r="BTS123" s="671"/>
      <c r="BTT123" s="671"/>
      <c r="BTU123" s="671"/>
      <c r="BTV123" s="671"/>
      <c r="BTW123" s="671"/>
      <c r="BTX123" s="671"/>
      <c r="BTY123" s="671"/>
      <c r="BTZ123" s="671"/>
      <c r="BUA123" s="671"/>
      <c r="BUB123" s="671"/>
      <c r="BUC123" s="671"/>
      <c r="BUD123" s="671"/>
      <c r="BUE123" s="671"/>
      <c r="BUF123" s="671"/>
      <c r="BUG123" s="671"/>
      <c r="BUH123" s="671"/>
      <c r="BUI123" s="671"/>
      <c r="BUJ123" s="671"/>
      <c r="BUK123" s="671"/>
      <c r="BUL123" s="671"/>
      <c r="BUM123" s="671"/>
      <c r="BUN123" s="671"/>
      <c r="BUO123" s="671"/>
      <c r="BUP123" s="671"/>
      <c r="BUQ123" s="671"/>
      <c r="BUR123" s="671"/>
      <c r="BUS123" s="671"/>
      <c r="BUT123" s="671"/>
      <c r="BUU123" s="671"/>
      <c r="BUV123" s="671"/>
      <c r="BUW123" s="671"/>
      <c r="BUX123" s="671"/>
      <c r="BUY123" s="671"/>
      <c r="BUZ123" s="671"/>
      <c r="BVA123" s="671"/>
      <c r="BVB123" s="671"/>
      <c r="BVC123" s="671"/>
      <c r="BVD123" s="671"/>
      <c r="BVE123" s="671"/>
      <c r="BVF123" s="671"/>
      <c r="BVG123" s="671"/>
      <c r="BVH123" s="671"/>
      <c r="BVI123" s="671"/>
      <c r="BVJ123" s="671"/>
      <c r="BVK123" s="671"/>
      <c r="BVL123" s="671"/>
      <c r="BVM123" s="671"/>
      <c r="BVN123" s="671"/>
      <c r="BVO123" s="671"/>
      <c r="BVP123" s="671"/>
      <c r="BVQ123" s="671"/>
      <c r="BVR123" s="671"/>
      <c r="BVS123" s="671"/>
      <c r="BVT123" s="671"/>
      <c r="BVU123" s="671"/>
      <c r="BVV123" s="671"/>
      <c r="BVW123" s="671"/>
      <c r="BVX123" s="671"/>
      <c r="BVY123" s="671"/>
      <c r="BVZ123" s="671"/>
      <c r="BWA123" s="671"/>
      <c r="BWB123" s="671"/>
      <c r="BWC123" s="671"/>
      <c r="BWD123" s="671"/>
      <c r="BWE123" s="671"/>
      <c r="BWF123" s="671"/>
      <c r="BWG123" s="671"/>
      <c r="BWH123" s="671"/>
      <c r="BWI123" s="671"/>
      <c r="BWJ123" s="671"/>
      <c r="BWK123" s="671"/>
      <c r="BWL123" s="671"/>
      <c r="BWM123" s="671"/>
      <c r="BWN123" s="671"/>
      <c r="BWO123" s="671"/>
      <c r="BWP123" s="671"/>
      <c r="BWQ123" s="671"/>
      <c r="BWR123" s="671"/>
      <c r="BWS123" s="671"/>
      <c r="BWT123" s="671"/>
      <c r="BWU123" s="671"/>
      <c r="BWV123" s="671"/>
      <c r="BWW123" s="671"/>
      <c r="BWX123" s="671"/>
      <c r="BWY123" s="671"/>
      <c r="BWZ123" s="671"/>
      <c r="BXA123" s="671"/>
      <c r="BXB123" s="671"/>
      <c r="BXC123" s="671"/>
      <c r="BXD123" s="671"/>
      <c r="BXE123" s="671"/>
      <c r="BXF123" s="671"/>
      <c r="BXG123" s="671"/>
      <c r="BXH123" s="671"/>
      <c r="BXI123" s="671"/>
      <c r="BXJ123" s="671"/>
      <c r="BXK123" s="671"/>
      <c r="BXL123" s="671"/>
      <c r="BXM123" s="671"/>
      <c r="BXN123" s="671"/>
      <c r="BXO123" s="671"/>
      <c r="BXP123" s="671"/>
      <c r="BXQ123" s="671"/>
      <c r="BXR123" s="671"/>
      <c r="BXS123" s="671"/>
      <c r="BXT123" s="671"/>
      <c r="BXU123" s="671"/>
      <c r="BXV123" s="671"/>
      <c r="BXW123" s="671"/>
      <c r="BXX123" s="671"/>
      <c r="BXY123" s="671"/>
      <c r="BXZ123" s="671"/>
      <c r="BYA123" s="671"/>
      <c r="BYB123" s="671"/>
      <c r="BYC123" s="671"/>
      <c r="BYD123" s="671"/>
      <c r="BYE123" s="671"/>
      <c r="BYF123" s="671"/>
      <c r="BYG123" s="671"/>
      <c r="BYH123" s="671"/>
      <c r="BYI123" s="671"/>
      <c r="BYJ123" s="671"/>
      <c r="BYK123" s="671"/>
      <c r="BYL123" s="671"/>
      <c r="BYM123" s="671"/>
      <c r="BYN123" s="671"/>
      <c r="BYO123" s="671"/>
      <c r="BYP123" s="671"/>
      <c r="BYQ123" s="671"/>
      <c r="BYR123" s="671"/>
      <c r="BYS123" s="671"/>
      <c r="BYT123" s="671"/>
      <c r="BYU123" s="671"/>
      <c r="BYV123" s="671"/>
      <c r="BYW123" s="671"/>
      <c r="BYX123" s="671"/>
      <c r="BYY123" s="671"/>
      <c r="BYZ123" s="671"/>
      <c r="BZA123" s="671"/>
      <c r="BZB123" s="671"/>
      <c r="BZC123" s="671"/>
      <c r="BZD123" s="671"/>
      <c r="BZE123" s="671"/>
      <c r="BZF123" s="671"/>
      <c r="BZG123" s="671"/>
      <c r="BZH123" s="671"/>
      <c r="BZI123" s="671"/>
      <c r="BZJ123" s="671"/>
      <c r="BZK123" s="671"/>
      <c r="BZL123" s="671"/>
      <c r="BZM123" s="671"/>
      <c r="BZN123" s="671"/>
      <c r="BZO123" s="671"/>
      <c r="BZP123" s="671"/>
      <c r="BZQ123" s="671"/>
      <c r="BZR123" s="671"/>
      <c r="BZS123" s="671"/>
      <c r="BZT123" s="671"/>
      <c r="BZU123" s="671"/>
      <c r="BZV123" s="671"/>
      <c r="BZW123" s="671"/>
      <c r="BZX123" s="671"/>
      <c r="BZY123" s="671"/>
      <c r="BZZ123" s="671"/>
      <c r="CAA123" s="671"/>
      <c r="CAB123" s="671"/>
      <c r="CAC123" s="671"/>
      <c r="CAD123" s="671"/>
      <c r="CAE123" s="671"/>
      <c r="CAF123" s="671"/>
      <c r="CAG123" s="671"/>
      <c r="CAH123" s="671"/>
      <c r="CAI123" s="671"/>
      <c r="CAJ123" s="671"/>
      <c r="CAK123" s="671"/>
      <c r="CAL123" s="671"/>
      <c r="CAM123" s="671"/>
      <c r="CAN123" s="671"/>
      <c r="CAO123" s="671"/>
      <c r="CAP123" s="671"/>
      <c r="CAQ123" s="671"/>
      <c r="CAR123" s="671"/>
      <c r="CAS123" s="671"/>
      <c r="CAT123" s="671"/>
      <c r="CAU123" s="671"/>
      <c r="CAV123" s="671"/>
      <c r="CAW123" s="671"/>
      <c r="CAX123" s="671"/>
      <c r="CAY123" s="671"/>
      <c r="CAZ123" s="671"/>
      <c r="CBA123" s="671"/>
      <c r="CBB123" s="671"/>
      <c r="CBC123" s="671"/>
      <c r="CBD123" s="671"/>
      <c r="CBE123" s="671"/>
      <c r="CBF123" s="671"/>
      <c r="CBG123" s="671"/>
      <c r="CBH123" s="671"/>
      <c r="CBI123" s="671"/>
      <c r="CBJ123" s="671"/>
      <c r="CBK123" s="671"/>
      <c r="CBL123" s="671"/>
      <c r="CBM123" s="671"/>
      <c r="CBN123" s="671"/>
      <c r="CBO123" s="671"/>
      <c r="CBP123" s="671"/>
      <c r="CBQ123" s="671"/>
      <c r="CBR123" s="671"/>
      <c r="CBS123" s="671"/>
      <c r="CBT123" s="671"/>
      <c r="CBU123" s="671"/>
      <c r="CBV123" s="671"/>
      <c r="CBW123" s="671"/>
      <c r="CBX123" s="671"/>
      <c r="CBY123" s="671"/>
      <c r="CBZ123" s="671"/>
      <c r="CCA123" s="671"/>
      <c r="CCB123" s="671"/>
      <c r="CCC123" s="671"/>
      <c r="CCD123" s="671"/>
      <c r="CCE123" s="671"/>
      <c r="CCF123" s="671"/>
      <c r="CCG123" s="671"/>
      <c r="CCH123" s="671"/>
      <c r="CCI123" s="671"/>
      <c r="CCJ123" s="671"/>
      <c r="CCK123" s="671"/>
      <c r="CCL123" s="671"/>
      <c r="CCM123" s="671"/>
      <c r="CCN123" s="671"/>
      <c r="CCO123" s="671"/>
      <c r="CCP123" s="671"/>
      <c r="CCQ123" s="671"/>
      <c r="CCR123" s="671"/>
      <c r="CCS123" s="671"/>
      <c r="CCT123" s="671"/>
      <c r="CCU123" s="671"/>
      <c r="CCV123" s="671"/>
      <c r="CCW123" s="671"/>
      <c r="CCX123" s="671"/>
      <c r="CCY123" s="671"/>
      <c r="CCZ123" s="671"/>
      <c r="CDA123" s="671"/>
      <c r="CDB123" s="671"/>
      <c r="CDC123" s="671"/>
      <c r="CDD123" s="671"/>
      <c r="CDE123" s="671"/>
      <c r="CDF123" s="671"/>
      <c r="CDG123" s="671"/>
      <c r="CDH123" s="671"/>
      <c r="CDI123" s="671"/>
      <c r="CDJ123" s="671"/>
      <c r="CDK123" s="671"/>
      <c r="CDL123" s="671"/>
      <c r="CDM123" s="671"/>
      <c r="CDN123" s="671"/>
      <c r="CDO123" s="671"/>
      <c r="CDP123" s="671"/>
      <c r="CDQ123" s="671"/>
      <c r="CDR123" s="671"/>
      <c r="CDS123" s="671"/>
      <c r="CDT123" s="671"/>
      <c r="CDU123" s="671"/>
      <c r="CDV123" s="671"/>
      <c r="CDW123" s="671"/>
      <c r="CDX123" s="671"/>
      <c r="CDY123" s="671"/>
      <c r="CDZ123" s="671"/>
      <c r="CEA123" s="671"/>
      <c r="CEB123" s="671"/>
      <c r="CEC123" s="671"/>
      <c r="CED123" s="671"/>
      <c r="CEE123" s="671"/>
      <c r="CEF123" s="671"/>
      <c r="CEG123" s="671"/>
      <c r="CEH123" s="671"/>
      <c r="CEI123" s="671"/>
      <c r="CEJ123" s="671"/>
      <c r="CEK123" s="671"/>
      <c r="CEL123" s="671"/>
      <c r="CEM123" s="671"/>
      <c r="CEN123" s="671"/>
      <c r="CEO123" s="671"/>
      <c r="CEP123" s="671"/>
      <c r="CEQ123" s="671"/>
      <c r="CER123" s="671"/>
      <c r="CES123" s="671"/>
      <c r="CET123" s="671"/>
      <c r="CEU123" s="671"/>
      <c r="CEV123" s="671"/>
      <c r="CEW123" s="671"/>
      <c r="CEX123" s="671"/>
      <c r="CEY123" s="671"/>
      <c r="CEZ123" s="671"/>
      <c r="CFA123" s="671"/>
      <c r="CFB123" s="671"/>
      <c r="CFC123" s="671"/>
      <c r="CFD123" s="671"/>
      <c r="CFE123" s="671"/>
      <c r="CFF123" s="671"/>
      <c r="CFG123" s="671"/>
      <c r="CFH123" s="671"/>
      <c r="CFI123" s="671"/>
      <c r="CFJ123" s="671"/>
      <c r="CFK123" s="671"/>
      <c r="CFL123" s="671"/>
      <c r="CFM123" s="671"/>
      <c r="CFN123" s="671"/>
      <c r="CFO123" s="671"/>
      <c r="CFP123" s="671"/>
      <c r="CFQ123" s="671"/>
      <c r="CFR123" s="671"/>
      <c r="CFS123" s="671"/>
      <c r="CFT123" s="671"/>
      <c r="CFU123" s="671"/>
      <c r="CFV123" s="671"/>
      <c r="CFW123" s="671"/>
      <c r="CFX123" s="671"/>
      <c r="CFY123" s="671"/>
      <c r="CFZ123" s="671"/>
      <c r="CGA123" s="671"/>
      <c r="CGB123" s="671"/>
      <c r="CGC123" s="671"/>
      <c r="CGD123" s="671"/>
      <c r="CGE123" s="671"/>
      <c r="CGF123" s="671"/>
      <c r="CGG123" s="671"/>
      <c r="CGH123" s="671"/>
      <c r="CGI123" s="671"/>
      <c r="CGJ123" s="671"/>
      <c r="CGK123" s="671"/>
      <c r="CGL123" s="671"/>
      <c r="CGM123" s="671"/>
      <c r="CGN123" s="671"/>
      <c r="CGO123" s="671"/>
      <c r="CGP123" s="671"/>
      <c r="CGQ123" s="671"/>
      <c r="CGR123" s="671"/>
      <c r="CGS123" s="671"/>
      <c r="CGT123" s="671"/>
      <c r="CGU123" s="671"/>
      <c r="CGV123" s="671"/>
      <c r="CGW123" s="671"/>
      <c r="CGX123" s="671"/>
      <c r="CGY123" s="671"/>
      <c r="CGZ123" s="671"/>
      <c r="CHA123" s="671"/>
      <c r="CHB123" s="671"/>
      <c r="CHC123" s="671"/>
      <c r="CHD123" s="671"/>
      <c r="CHE123" s="671"/>
      <c r="CHF123" s="671"/>
      <c r="CHG123" s="671"/>
      <c r="CHH123" s="671"/>
      <c r="CHI123" s="671"/>
      <c r="CHJ123" s="671"/>
      <c r="CHK123" s="671"/>
      <c r="CHL123" s="671"/>
      <c r="CHM123" s="671"/>
      <c r="CHN123" s="671"/>
      <c r="CHO123" s="671"/>
      <c r="CHP123" s="671"/>
      <c r="CHQ123" s="671"/>
      <c r="CHR123" s="671"/>
      <c r="CHS123" s="671"/>
      <c r="CHT123" s="671"/>
      <c r="CHU123" s="671"/>
      <c r="CHV123" s="671"/>
      <c r="CHW123" s="671"/>
      <c r="CHX123" s="671"/>
      <c r="CHY123" s="671"/>
      <c r="CHZ123" s="671"/>
      <c r="CIA123" s="671"/>
      <c r="CIB123" s="671"/>
      <c r="CIC123" s="671"/>
      <c r="CID123" s="671"/>
      <c r="CIE123" s="671"/>
      <c r="CIF123" s="671"/>
      <c r="CIG123" s="671"/>
      <c r="CIH123" s="671"/>
      <c r="CII123" s="671"/>
      <c r="CIJ123" s="671"/>
      <c r="CIK123" s="671"/>
      <c r="CIL123" s="671"/>
      <c r="CIM123" s="671"/>
      <c r="CIN123" s="671"/>
      <c r="CIO123" s="671"/>
      <c r="CIP123" s="671"/>
      <c r="CIQ123" s="671"/>
      <c r="CIR123" s="671"/>
      <c r="CIS123" s="671"/>
      <c r="CIT123" s="671"/>
      <c r="CIU123" s="671"/>
      <c r="CIV123" s="671"/>
      <c r="CIW123" s="671"/>
      <c r="CIX123" s="671"/>
      <c r="CIY123" s="671"/>
      <c r="CIZ123" s="671"/>
      <c r="CJA123" s="671"/>
      <c r="CJB123" s="671"/>
      <c r="CJC123" s="671"/>
      <c r="CJD123" s="671"/>
      <c r="CJE123" s="671"/>
      <c r="CJF123" s="671"/>
      <c r="CJG123" s="671"/>
      <c r="CJH123" s="671"/>
      <c r="CJI123" s="671"/>
      <c r="CJJ123" s="671"/>
      <c r="CJK123" s="671"/>
      <c r="CJL123" s="671"/>
      <c r="CJM123" s="671"/>
      <c r="CJN123" s="671"/>
      <c r="CJO123" s="671"/>
      <c r="CJP123" s="671"/>
      <c r="CJQ123" s="671"/>
      <c r="CJR123" s="671"/>
      <c r="CJS123" s="671"/>
      <c r="CJT123" s="671"/>
      <c r="CJU123" s="671"/>
      <c r="CJV123" s="671"/>
      <c r="CJW123" s="671"/>
      <c r="CJX123" s="671"/>
      <c r="CJY123" s="671"/>
      <c r="CJZ123" s="671"/>
      <c r="CKA123" s="671"/>
      <c r="CKB123" s="671"/>
      <c r="CKC123" s="671"/>
      <c r="CKD123" s="671"/>
      <c r="CKE123" s="671"/>
      <c r="CKF123" s="671"/>
      <c r="CKG123" s="671"/>
      <c r="CKH123" s="671"/>
      <c r="CKI123" s="671"/>
      <c r="CKJ123" s="671"/>
      <c r="CKK123" s="671"/>
      <c r="CKL123" s="671"/>
      <c r="CKM123" s="671"/>
      <c r="CKN123" s="671"/>
      <c r="CKO123" s="671"/>
      <c r="CKP123" s="671"/>
      <c r="CKQ123" s="671"/>
      <c r="CKR123" s="671"/>
      <c r="CKS123" s="671"/>
      <c r="CKT123" s="671"/>
      <c r="CKU123" s="671"/>
      <c r="CKV123" s="671"/>
      <c r="CKW123" s="671"/>
      <c r="CKX123" s="671"/>
      <c r="CKY123" s="671"/>
      <c r="CKZ123" s="671"/>
      <c r="CLA123" s="671"/>
      <c r="CLB123" s="671"/>
      <c r="CLC123" s="671"/>
      <c r="CLD123" s="671"/>
      <c r="CLE123" s="671"/>
      <c r="CLF123" s="671"/>
      <c r="CLG123" s="671"/>
      <c r="CLH123" s="671"/>
      <c r="CLI123" s="671"/>
      <c r="CLJ123" s="671"/>
      <c r="CLK123" s="671"/>
      <c r="CLL123" s="671"/>
      <c r="CLM123" s="671"/>
      <c r="CLN123" s="671"/>
      <c r="CLO123" s="671"/>
      <c r="CLP123" s="671"/>
      <c r="CLQ123" s="671"/>
      <c r="CLR123" s="671"/>
      <c r="CLS123" s="671"/>
      <c r="CLT123" s="671"/>
      <c r="CLU123" s="671"/>
      <c r="CLV123" s="671"/>
      <c r="CLW123" s="671"/>
      <c r="CLX123" s="671"/>
      <c r="CLY123" s="671"/>
      <c r="CLZ123" s="671"/>
      <c r="CMA123" s="671"/>
      <c r="CMB123" s="671"/>
      <c r="CMC123" s="671"/>
      <c r="CMD123" s="671"/>
      <c r="CME123" s="671"/>
      <c r="CMF123" s="671"/>
      <c r="CMG123" s="671"/>
      <c r="CMH123" s="671"/>
      <c r="CMI123" s="671"/>
      <c r="CMJ123" s="671"/>
      <c r="CMK123" s="671"/>
      <c r="CML123" s="671"/>
      <c r="CMM123" s="671"/>
      <c r="CMN123" s="671"/>
      <c r="CMO123" s="671"/>
      <c r="CMP123" s="671"/>
      <c r="CMQ123" s="671"/>
      <c r="CMR123" s="671"/>
      <c r="CMS123" s="671"/>
      <c r="CMT123" s="671"/>
      <c r="CMU123" s="671"/>
      <c r="CMV123" s="671"/>
      <c r="CMW123" s="671"/>
      <c r="CMX123" s="671"/>
      <c r="CMY123" s="671"/>
      <c r="CMZ123" s="671"/>
      <c r="CNA123" s="671"/>
      <c r="CNB123" s="671"/>
      <c r="CNC123" s="671"/>
      <c r="CND123" s="671"/>
      <c r="CNE123" s="671"/>
      <c r="CNF123" s="671"/>
      <c r="CNG123" s="671"/>
      <c r="CNH123" s="671"/>
      <c r="CNI123" s="671"/>
      <c r="CNJ123" s="671"/>
      <c r="CNK123" s="671"/>
      <c r="CNL123" s="671"/>
      <c r="CNM123" s="671"/>
      <c r="CNN123" s="671"/>
      <c r="CNO123" s="671"/>
      <c r="CNP123" s="671"/>
      <c r="CNQ123" s="671"/>
      <c r="CNR123" s="671"/>
      <c r="CNS123" s="671"/>
      <c r="CNT123" s="671"/>
      <c r="CNU123" s="671"/>
      <c r="CNV123" s="671"/>
      <c r="CNW123" s="671"/>
      <c r="CNX123" s="671"/>
      <c r="CNY123" s="671"/>
      <c r="CNZ123" s="671"/>
      <c r="COA123" s="671"/>
      <c r="COB123" s="671"/>
      <c r="COC123" s="671"/>
      <c r="COD123" s="671"/>
      <c r="COE123" s="671"/>
      <c r="COF123" s="671"/>
      <c r="COG123" s="671"/>
      <c r="COH123" s="671"/>
      <c r="COI123" s="671"/>
      <c r="COJ123" s="671"/>
      <c r="COK123" s="671"/>
      <c r="COL123" s="671"/>
      <c r="COM123" s="671"/>
      <c r="CON123" s="671"/>
      <c r="COO123" s="671"/>
      <c r="COP123" s="671"/>
      <c r="COQ123" s="671"/>
      <c r="COR123" s="671"/>
      <c r="COS123" s="671"/>
      <c r="COT123" s="671"/>
      <c r="COU123" s="671"/>
      <c r="COV123" s="671"/>
      <c r="COW123" s="671"/>
      <c r="COX123" s="671"/>
      <c r="COY123" s="671"/>
      <c r="COZ123" s="671"/>
      <c r="CPA123" s="671"/>
      <c r="CPB123" s="671"/>
      <c r="CPC123" s="671"/>
      <c r="CPD123" s="671"/>
      <c r="CPE123" s="671"/>
      <c r="CPF123" s="671"/>
      <c r="CPG123" s="671"/>
      <c r="CPH123" s="671"/>
      <c r="CPI123" s="671"/>
      <c r="CPJ123" s="671"/>
      <c r="CPK123" s="671"/>
      <c r="CPL123" s="671"/>
      <c r="CPM123" s="671"/>
      <c r="CPN123" s="671"/>
      <c r="CPO123" s="671"/>
      <c r="CPP123" s="671"/>
      <c r="CPQ123" s="671"/>
      <c r="CPR123" s="671"/>
      <c r="CPS123" s="671"/>
      <c r="CPT123" s="671"/>
      <c r="CPU123" s="671"/>
      <c r="CPV123" s="671"/>
      <c r="CPW123" s="671"/>
      <c r="CPX123" s="671"/>
      <c r="CPY123" s="671"/>
      <c r="CPZ123" s="671"/>
      <c r="CQA123" s="671"/>
      <c r="CQB123" s="671"/>
      <c r="CQC123" s="671"/>
      <c r="CQD123" s="671"/>
      <c r="CQE123" s="671"/>
      <c r="CQF123" s="671"/>
      <c r="CQG123" s="671"/>
      <c r="CQH123" s="671"/>
      <c r="CQI123" s="671"/>
      <c r="CQJ123" s="671"/>
      <c r="CQK123" s="671"/>
      <c r="CQL123" s="671"/>
      <c r="CQM123" s="671"/>
      <c r="CQN123" s="671"/>
      <c r="CQO123" s="671"/>
      <c r="CQP123" s="671"/>
      <c r="CQQ123" s="671"/>
      <c r="CQR123" s="671"/>
      <c r="CQS123" s="671"/>
      <c r="CQT123" s="671"/>
      <c r="CQU123" s="671"/>
      <c r="CQV123" s="671"/>
      <c r="CQW123" s="671"/>
      <c r="CQX123" s="671"/>
      <c r="CQY123" s="671"/>
      <c r="CQZ123" s="671"/>
      <c r="CRA123" s="671"/>
      <c r="CRB123" s="671"/>
      <c r="CRC123" s="671"/>
      <c r="CRD123" s="671"/>
      <c r="CRE123" s="671"/>
      <c r="CRF123" s="671"/>
      <c r="CRG123" s="671"/>
      <c r="CRH123" s="671"/>
      <c r="CRI123" s="671"/>
      <c r="CRJ123" s="671"/>
      <c r="CRK123" s="671"/>
      <c r="CRL123" s="671"/>
      <c r="CRM123" s="671"/>
      <c r="CRN123" s="671"/>
      <c r="CRO123" s="671"/>
      <c r="CRP123" s="671"/>
      <c r="CRQ123" s="671"/>
      <c r="CRR123" s="671"/>
      <c r="CRS123" s="671"/>
      <c r="CRT123" s="671"/>
      <c r="CRU123" s="671"/>
      <c r="CRV123" s="671"/>
      <c r="CRW123" s="671"/>
      <c r="CRX123" s="671"/>
      <c r="CRY123" s="671"/>
      <c r="CRZ123" s="671"/>
      <c r="CSA123" s="671"/>
      <c r="CSB123" s="671"/>
      <c r="CSC123" s="671"/>
      <c r="CSD123" s="671"/>
      <c r="CSE123" s="671"/>
      <c r="CSF123" s="671"/>
      <c r="CSG123" s="671"/>
      <c r="CSH123" s="671"/>
      <c r="CSI123" s="671"/>
      <c r="CSJ123" s="671"/>
      <c r="CSK123" s="671"/>
      <c r="CSL123" s="671"/>
      <c r="CSM123" s="671"/>
      <c r="CSN123" s="671"/>
      <c r="CSO123" s="671"/>
      <c r="CSP123" s="671"/>
      <c r="CSQ123" s="671"/>
      <c r="CSR123" s="671"/>
      <c r="CSS123" s="671"/>
      <c r="CST123" s="671"/>
      <c r="CSU123" s="671"/>
      <c r="CSV123" s="671"/>
      <c r="CSW123" s="671"/>
      <c r="CSX123" s="671"/>
      <c r="CSY123" s="671"/>
      <c r="CSZ123" s="671"/>
      <c r="CTA123" s="671"/>
      <c r="CTB123" s="671"/>
      <c r="CTC123" s="671"/>
      <c r="CTD123" s="671"/>
      <c r="CTE123" s="671"/>
      <c r="CTF123" s="671"/>
      <c r="CTG123" s="671"/>
      <c r="CTH123" s="671"/>
      <c r="CTI123" s="671"/>
      <c r="CTJ123" s="671"/>
      <c r="CTK123" s="671"/>
      <c r="CTL123" s="671"/>
      <c r="CTM123" s="671"/>
      <c r="CTN123" s="671"/>
      <c r="CTO123" s="671"/>
      <c r="CTP123" s="671"/>
      <c r="CTQ123" s="671"/>
      <c r="CTR123" s="671"/>
      <c r="CTS123" s="671"/>
      <c r="CTT123" s="671"/>
      <c r="CTU123" s="671"/>
      <c r="CTV123" s="671"/>
      <c r="CTW123" s="671"/>
      <c r="CTX123" s="671"/>
      <c r="CTY123" s="671"/>
      <c r="CTZ123" s="671"/>
      <c r="CUA123" s="671"/>
      <c r="CUB123" s="671"/>
      <c r="CUC123" s="671"/>
      <c r="CUD123" s="671"/>
      <c r="CUE123" s="671"/>
      <c r="CUF123" s="671"/>
      <c r="CUG123" s="671"/>
      <c r="CUH123" s="671"/>
      <c r="CUI123" s="671"/>
      <c r="CUJ123" s="671"/>
      <c r="CUK123" s="671"/>
      <c r="CUL123" s="671"/>
      <c r="CUM123" s="671"/>
      <c r="CUN123" s="671"/>
      <c r="CUO123" s="671"/>
      <c r="CUP123" s="671"/>
      <c r="CUQ123" s="671"/>
      <c r="CUR123" s="671"/>
      <c r="CUS123" s="671"/>
      <c r="CUT123" s="671"/>
      <c r="CUU123" s="671"/>
      <c r="CUV123" s="671"/>
      <c r="CUW123" s="671"/>
      <c r="CUX123" s="671"/>
      <c r="CUY123" s="671"/>
      <c r="CUZ123" s="671"/>
      <c r="CVA123" s="671"/>
      <c r="CVB123" s="671"/>
      <c r="CVC123" s="671"/>
      <c r="CVD123" s="671"/>
      <c r="CVE123" s="671"/>
      <c r="CVF123" s="671"/>
      <c r="CVG123" s="671"/>
      <c r="CVH123" s="671"/>
      <c r="CVI123" s="671"/>
      <c r="CVJ123" s="671"/>
      <c r="CVK123" s="671"/>
      <c r="CVL123" s="671"/>
      <c r="CVM123" s="671"/>
      <c r="CVN123" s="671"/>
      <c r="CVO123" s="671"/>
      <c r="CVP123" s="671"/>
      <c r="CVQ123" s="671"/>
      <c r="CVR123" s="671"/>
      <c r="CVS123" s="671"/>
      <c r="CVT123" s="671"/>
      <c r="CVU123" s="671"/>
      <c r="CVV123" s="671"/>
      <c r="CVW123" s="671"/>
      <c r="CVX123" s="671"/>
      <c r="CVY123" s="671"/>
      <c r="CVZ123" s="671"/>
      <c r="CWA123" s="671"/>
      <c r="CWB123" s="671"/>
      <c r="CWC123" s="671"/>
      <c r="CWD123" s="671"/>
      <c r="CWE123" s="671"/>
      <c r="CWF123" s="671"/>
      <c r="CWG123" s="671"/>
      <c r="CWH123" s="671"/>
      <c r="CWI123" s="671"/>
      <c r="CWJ123" s="671"/>
      <c r="CWK123" s="671"/>
      <c r="CWL123" s="671"/>
      <c r="CWM123" s="671"/>
      <c r="CWN123" s="671"/>
      <c r="CWO123" s="671"/>
      <c r="CWP123" s="671"/>
      <c r="CWQ123" s="671"/>
      <c r="CWR123" s="671"/>
      <c r="CWS123" s="671"/>
      <c r="CWT123" s="671"/>
      <c r="CWU123" s="671"/>
      <c r="CWV123" s="671"/>
      <c r="CWW123" s="671"/>
      <c r="CWX123" s="671"/>
      <c r="CWY123" s="671"/>
      <c r="CWZ123" s="671"/>
      <c r="CXA123" s="671"/>
      <c r="CXB123" s="671"/>
      <c r="CXC123" s="671"/>
      <c r="CXD123" s="671"/>
      <c r="CXE123" s="671"/>
      <c r="CXF123" s="671"/>
      <c r="CXG123" s="671"/>
      <c r="CXH123" s="671"/>
      <c r="CXI123" s="671"/>
      <c r="CXJ123" s="671"/>
      <c r="CXK123" s="671"/>
      <c r="CXL123" s="671"/>
      <c r="CXM123" s="671"/>
      <c r="CXN123" s="671"/>
      <c r="CXO123" s="671"/>
      <c r="CXP123" s="671"/>
      <c r="CXQ123" s="671"/>
      <c r="CXR123" s="671"/>
      <c r="CXS123" s="671"/>
      <c r="CXT123" s="671"/>
      <c r="CXU123" s="671"/>
      <c r="CXV123" s="671"/>
      <c r="CXW123" s="671"/>
      <c r="CXX123" s="671"/>
      <c r="CXY123" s="671"/>
      <c r="CXZ123" s="671"/>
      <c r="CYA123" s="671"/>
      <c r="CYB123" s="671"/>
      <c r="CYC123" s="671"/>
      <c r="CYD123" s="671"/>
      <c r="CYE123" s="671"/>
      <c r="CYF123" s="671"/>
      <c r="CYG123" s="671"/>
      <c r="CYH123" s="671"/>
      <c r="CYI123" s="671"/>
      <c r="CYJ123" s="671"/>
      <c r="CYK123" s="671"/>
      <c r="CYL123" s="671"/>
      <c r="CYM123" s="671"/>
      <c r="CYN123" s="671"/>
      <c r="CYO123" s="671"/>
      <c r="CYP123" s="671"/>
      <c r="CYQ123" s="671"/>
      <c r="CYR123" s="671"/>
      <c r="CYS123" s="671"/>
      <c r="CYT123" s="671"/>
      <c r="CYU123" s="671"/>
      <c r="CYV123" s="671"/>
      <c r="CYW123" s="671"/>
      <c r="CYX123" s="671"/>
      <c r="CYY123" s="671"/>
      <c r="CYZ123" s="671"/>
      <c r="CZA123" s="671"/>
      <c r="CZB123" s="671"/>
      <c r="CZC123" s="671"/>
      <c r="CZD123" s="671"/>
      <c r="CZE123" s="671"/>
      <c r="CZF123" s="671"/>
      <c r="CZG123" s="671"/>
      <c r="CZH123" s="671"/>
      <c r="CZI123" s="671"/>
      <c r="CZJ123" s="671"/>
      <c r="CZK123" s="671"/>
      <c r="CZL123" s="671"/>
      <c r="CZM123" s="671"/>
      <c r="CZN123" s="671"/>
      <c r="CZO123" s="671"/>
      <c r="CZP123" s="671"/>
      <c r="CZQ123" s="671"/>
      <c r="CZR123" s="671"/>
      <c r="CZS123" s="671"/>
      <c r="CZT123" s="671"/>
      <c r="CZU123" s="671"/>
      <c r="CZV123" s="671"/>
      <c r="CZW123" s="671"/>
      <c r="CZX123" s="671"/>
      <c r="CZY123" s="671"/>
      <c r="CZZ123" s="671"/>
      <c r="DAA123" s="671"/>
      <c r="DAB123" s="671"/>
      <c r="DAC123" s="671"/>
      <c r="DAD123" s="671"/>
      <c r="DAE123" s="671"/>
      <c r="DAF123" s="671"/>
      <c r="DAG123" s="671"/>
      <c r="DAH123" s="671"/>
      <c r="DAI123" s="671"/>
      <c r="DAJ123" s="671"/>
      <c r="DAK123" s="671"/>
      <c r="DAL123" s="671"/>
      <c r="DAM123" s="671"/>
      <c r="DAN123" s="671"/>
      <c r="DAO123" s="671"/>
      <c r="DAP123" s="671"/>
      <c r="DAQ123" s="671"/>
      <c r="DAR123" s="671"/>
      <c r="DAS123" s="671"/>
      <c r="DAT123" s="671"/>
      <c r="DAU123" s="671"/>
      <c r="DAV123" s="671"/>
      <c r="DAW123" s="671"/>
      <c r="DAX123" s="671"/>
      <c r="DAY123" s="671"/>
      <c r="DAZ123" s="671"/>
      <c r="DBA123" s="671"/>
      <c r="DBB123" s="671"/>
      <c r="DBC123" s="671"/>
      <c r="DBD123" s="671"/>
      <c r="DBE123" s="671"/>
      <c r="DBF123" s="671"/>
      <c r="DBG123" s="671"/>
      <c r="DBH123" s="671"/>
      <c r="DBI123" s="671"/>
      <c r="DBJ123" s="671"/>
      <c r="DBK123" s="671"/>
      <c r="DBL123" s="671"/>
      <c r="DBM123" s="671"/>
      <c r="DBN123" s="671"/>
      <c r="DBO123" s="671"/>
      <c r="DBP123" s="671"/>
      <c r="DBQ123" s="671"/>
      <c r="DBR123" s="671"/>
      <c r="DBS123" s="671"/>
      <c r="DBT123" s="671"/>
      <c r="DBU123" s="671"/>
      <c r="DBV123" s="671"/>
      <c r="DBW123" s="671"/>
      <c r="DBX123" s="671"/>
      <c r="DBY123" s="671"/>
      <c r="DBZ123" s="671"/>
      <c r="DCA123" s="671"/>
      <c r="DCB123" s="671"/>
      <c r="DCC123" s="671"/>
      <c r="DCD123" s="671"/>
      <c r="DCE123" s="671"/>
      <c r="DCF123" s="671"/>
      <c r="DCG123" s="671"/>
      <c r="DCH123" s="671"/>
      <c r="DCI123" s="671"/>
      <c r="DCJ123" s="671"/>
      <c r="DCK123" s="671"/>
      <c r="DCL123" s="671"/>
      <c r="DCM123" s="671"/>
      <c r="DCN123" s="671"/>
      <c r="DCO123" s="671"/>
      <c r="DCP123" s="671"/>
      <c r="DCQ123" s="671"/>
      <c r="DCR123" s="671"/>
      <c r="DCS123" s="671"/>
      <c r="DCT123" s="671"/>
      <c r="DCU123" s="671"/>
      <c r="DCV123" s="671"/>
      <c r="DCW123" s="671"/>
      <c r="DCX123" s="671"/>
      <c r="DCY123" s="671"/>
      <c r="DCZ123" s="671"/>
      <c r="DDA123" s="671"/>
      <c r="DDB123" s="671"/>
      <c r="DDC123" s="671"/>
      <c r="DDD123" s="671"/>
      <c r="DDE123" s="671"/>
      <c r="DDF123" s="671"/>
      <c r="DDG123" s="671"/>
      <c r="DDH123" s="671"/>
      <c r="DDI123" s="671"/>
      <c r="DDJ123" s="671"/>
      <c r="DDK123" s="671"/>
      <c r="DDL123" s="671"/>
      <c r="DDM123" s="671"/>
      <c r="DDN123" s="671"/>
      <c r="DDO123" s="671"/>
      <c r="DDP123" s="671"/>
      <c r="DDQ123" s="671"/>
      <c r="DDR123" s="671"/>
      <c r="DDS123" s="671"/>
      <c r="DDT123" s="671"/>
      <c r="DDU123" s="671"/>
      <c r="DDV123" s="671"/>
      <c r="DDW123" s="671"/>
      <c r="DDX123" s="671"/>
      <c r="DDY123" s="671"/>
      <c r="DDZ123" s="671"/>
      <c r="DEA123" s="671"/>
      <c r="DEB123" s="671"/>
      <c r="DEC123" s="671"/>
      <c r="DED123" s="671"/>
      <c r="DEE123" s="671"/>
      <c r="DEF123" s="671"/>
      <c r="DEG123" s="671"/>
      <c r="DEH123" s="671"/>
      <c r="DEI123" s="671"/>
      <c r="DEJ123" s="671"/>
      <c r="DEK123" s="671"/>
      <c r="DEL123" s="671"/>
      <c r="DEM123" s="671"/>
      <c r="DEN123" s="671"/>
      <c r="DEO123" s="671"/>
      <c r="DEP123" s="671"/>
      <c r="DEQ123" s="671"/>
      <c r="DER123" s="671"/>
      <c r="DES123" s="671"/>
      <c r="DET123" s="671"/>
      <c r="DEU123" s="671"/>
      <c r="DEV123" s="671"/>
      <c r="DEW123" s="671"/>
      <c r="DEX123" s="671"/>
      <c r="DEY123" s="671"/>
      <c r="DEZ123" s="671"/>
      <c r="DFA123" s="671"/>
      <c r="DFB123" s="671"/>
      <c r="DFC123" s="671"/>
      <c r="DFD123" s="671"/>
      <c r="DFE123" s="671"/>
      <c r="DFF123" s="671"/>
      <c r="DFG123" s="671"/>
      <c r="DFH123" s="671"/>
      <c r="DFI123" s="671"/>
      <c r="DFJ123" s="671"/>
      <c r="DFK123" s="671"/>
      <c r="DFL123" s="671"/>
      <c r="DFM123" s="671"/>
      <c r="DFN123" s="671"/>
      <c r="DFO123" s="671"/>
      <c r="DFP123" s="671"/>
      <c r="DFQ123" s="671"/>
      <c r="DFR123" s="671"/>
      <c r="DFS123" s="671"/>
      <c r="DFT123" s="671"/>
      <c r="DFU123" s="671"/>
      <c r="DFV123" s="671"/>
      <c r="DFW123" s="671"/>
      <c r="DFX123" s="671"/>
      <c r="DFY123" s="671"/>
      <c r="DFZ123" s="671"/>
      <c r="DGA123" s="671"/>
      <c r="DGB123" s="671"/>
      <c r="DGC123" s="671"/>
      <c r="DGD123" s="671"/>
      <c r="DGE123" s="671"/>
      <c r="DGF123" s="671"/>
      <c r="DGG123" s="671"/>
      <c r="DGH123" s="671"/>
      <c r="DGI123" s="671"/>
      <c r="DGJ123" s="671"/>
      <c r="DGK123" s="671"/>
      <c r="DGL123" s="671"/>
      <c r="DGM123" s="671"/>
      <c r="DGN123" s="671"/>
      <c r="DGO123" s="671"/>
      <c r="DGP123" s="671"/>
      <c r="DGQ123" s="671"/>
      <c r="DGR123" s="671"/>
      <c r="DGS123" s="671"/>
      <c r="DGT123" s="671"/>
      <c r="DGU123" s="671"/>
      <c r="DGV123" s="671"/>
      <c r="DGW123" s="671"/>
      <c r="DGX123" s="671"/>
      <c r="DGY123" s="671"/>
      <c r="DGZ123" s="671"/>
      <c r="DHA123" s="671"/>
      <c r="DHB123" s="671"/>
      <c r="DHC123" s="671"/>
      <c r="DHD123" s="671"/>
      <c r="DHE123" s="671"/>
      <c r="DHF123" s="671"/>
      <c r="DHG123" s="671"/>
      <c r="DHH123" s="671"/>
      <c r="DHI123" s="671"/>
      <c r="DHJ123" s="671"/>
      <c r="DHK123" s="671"/>
      <c r="DHL123" s="671"/>
      <c r="DHM123" s="671"/>
      <c r="DHN123" s="671"/>
      <c r="DHO123" s="671"/>
      <c r="DHP123" s="671"/>
      <c r="DHQ123" s="671"/>
      <c r="DHR123" s="671"/>
      <c r="DHS123" s="671"/>
      <c r="DHT123" s="671"/>
      <c r="DHU123" s="671"/>
      <c r="DHV123" s="671"/>
      <c r="DHW123" s="671"/>
      <c r="DHX123" s="671"/>
      <c r="DHY123" s="671"/>
      <c r="DHZ123" s="671"/>
      <c r="DIA123" s="671"/>
      <c r="DIB123" s="671"/>
      <c r="DIC123" s="671"/>
      <c r="DID123" s="671"/>
      <c r="DIE123" s="671"/>
      <c r="DIF123" s="671"/>
      <c r="DIG123" s="671"/>
      <c r="DIH123" s="671"/>
      <c r="DII123" s="671"/>
      <c r="DIJ123" s="671"/>
      <c r="DIK123" s="671"/>
      <c r="DIL123" s="671"/>
      <c r="DIM123" s="671"/>
      <c r="DIN123" s="671"/>
      <c r="DIO123" s="671"/>
      <c r="DIP123" s="671"/>
      <c r="DIQ123" s="671"/>
      <c r="DIR123" s="671"/>
      <c r="DIS123" s="671"/>
      <c r="DIT123" s="671"/>
      <c r="DIU123" s="671"/>
      <c r="DIV123" s="671"/>
      <c r="DIW123" s="671"/>
      <c r="DIX123" s="671"/>
      <c r="DIY123" s="671"/>
      <c r="DIZ123" s="671"/>
      <c r="DJA123" s="671"/>
      <c r="DJB123" s="671"/>
      <c r="DJC123" s="671"/>
      <c r="DJD123" s="671"/>
      <c r="DJE123" s="671"/>
      <c r="DJF123" s="671"/>
      <c r="DJG123" s="671"/>
      <c r="DJH123" s="671"/>
      <c r="DJI123" s="671"/>
      <c r="DJJ123" s="671"/>
      <c r="DJK123" s="671"/>
      <c r="DJL123" s="671"/>
      <c r="DJM123" s="671"/>
      <c r="DJN123" s="671"/>
      <c r="DJO123" s="671"/>
      <c r="DJP123" s="671"/>
      <c r="DJQ123" s="671"/>
      <c r="DJR123" s="671"/>
      <c r="DJS123" s="671"/>
      <c r="DJT123" s="671"/>
      <c r="DJU123" s="671"/>
      <c r="DJV123" s="671"/>
      <c r="DJW123" s="671"/>
      <c r="DJX123" s="671"/>
      <c r="DJY123" s="671"/>
      <c r="DJZ123" s="671"/>
      <c r="DKA123" s="671"/>
      <c r="DKB123" s="671"/>
      <c r="DKC123" s="671"/>
      <c r="DKD123" s="671"/>
      <c r="DKE123" s="671"/>
      <c r="DKF123" s="671"/>
      <c r="DKG123" s="671"/>
      <c r="DKH123" s="671"/>
      <c r="DKI123" s="671"/>
      <c r="DKJ123" s="671"/>
      <c r="DKK123" s="671"/>
      <c r="DKL123" s="671"/>
      <c r="DKM123" s="671"/>
      <c r="DKN123" s="671"/>
      <c r="DKO123" s="671"/>
      <c r="DKP123" s="671"/>
      <c r="DKQ123" s="671"/>
      <c r="DKR123" s="671"/>
      <c r="DKS123" s="671"/>
      <c r="DKT123" s="671"/>
      <c r="DKU123" s="671"/>
      <c r="DKV123" s="671"/>
      <c r="DKW123" s="671"/>
      <c r="DKX123" s="671"/>
      <c r="DKY123" s="671"/>
      <c r="DKZ123" s="671"/>
      <c r="DLA123" s="671"/>
      <c r="DLB123" s="671"/>
      <c r="DLC123" s="671"/>
      <c r="DLD123" s="671"/>
      <c r="DLE123" s="671"/>
      <c r="DLF123" s="671"/>
      <c r="DLG123" s="671"/>
      <c r="DLH123" s="671"/>
      <c r="DLI123" s="671"/>
      <c r="DLJ123" s="671"/>
      <c r="DLK123" s="671"/>
      <c r="DLL123" s="671"/>
      <c r="DLM123" s="671"/>
      <c r="DLN123" s="671"/>
      <c r="DLO123" s="671"/>
      <c r="DLP123" s="671"/>
      <c r="DLQ123" s="671"/>
      <c r="DLR123" s="671"/>
      <c r="DLS123" s="671"/>
      <c r="DLT123" s="671"/>
      <c r="DLU123" s="671"/>
      <c r="DLV123" s="671"/>
      <c r="DLW123" s="671"/>
      <c r="DLX123" s="671"/>
      <c r="DLY123" s="671"/>
      <c r="DLZ123" s="671"/>
      <c r="DMA123" s="671"/>
      <c r="DMB123" s="671"/>
      <c r="DMC123" s="671"/>
      <c r="DMD123" s="671"/>
      <c r="DME123" s="671"/>
      <c r="DMF123" s="671"/>
      <c r="DMG123" s="671"/>
      <c r="DMH123" s="671"/>
      <c r="DMI123" s="671"/>
      <c r="DMJ123" s="671"/>
      <c r="DMK123" s="671"/>
      <c r="DML123" s="671"/>
      <c r="DMM123" s="671"/>
      <c r="DMN123" s="671"/>
      <c r="DMO123" s="671"/>
      <c r="DMP123" s="671"/>
      <c r="DMQ123" s="671"/>
      <c r="DMR123" s="671"/>
      <c r="DMS123" s="671"/>
      <c r="DMT123" s="671"/>
      <c r="DMU123" s="671"/>
      <c r="DMV123" s="671"/>
      <c r="DMW123" s="671"/>
      <c r="DMX123" s="671"/>
      <c r="DMY123" s="671"/>
      <c r="DMZ123" s="671"/>
      <c r="DNA123" s="671"/>
      <c r="DNB123" s="671"/>
      <c r="DNC123" s="671"/>
      <c r="DND123" s="671"/>
      <c r="DNE123" s="671"/>
      <c r="DNF123" s="671"/>
      <c r="DNG123" s="671"/>
      <c r="DNH123" s="671"/>
      <c r="DNI123" s="671"/>
      <c r="DNJ123" s="671"/>
      <c r="DNK123" s="671"/>
      <c r="DNL123" s="671"/>
      <c r="DNM123" s="671"/>
      <c r="DNN123" s="671"/>
      <c r="DNO123" s="671"/>
      <c r="DNP123" s="671"/>
      <c r="DNQ123" s="671"/>
      <c r="DNR123" s="671"/>
      <c r="DNS123" s="671"/>
      <c r="DNT123" s="671"/>
      <c r="DNU123" s="671"/>
      <c r="DNV123" s="671"/>
      <c r="DNW123" s="671"/>
      <c r="DNX123" s="671"/>
      <c r="DNY123" s="671"/>
      <c r="DNZ123" s="671"/>
      <c r="DOA123" s="671"/>
      <c r="DOB123" s="671"/>
      <c r="DOC123" s="671"/>
      <c r="DOD123" s="671"/>
      <c r="DOE123" s="671"/>
      <c r="DOF123" s="671"/>
      <c r="DOG123" s="671"/>
      <c r="DOH123" s="671"/>
      <c r="DOI123" s="671"/>
      <c r="DOJ123" s="671"/>
      <c r="DOK123" s="671"/>
      <c r="DOL123" s="671"/>
      <c r="DOM123" s="671"/>
      <c r="DON123" s="671"/>
      <c r="DOO123" s="671"/>
      <c r="DOP123" s="671"/>
      <c r="DOQ123" s="671"/>
      <c r="DOR123" s="671"/>
      <c r="DOS123" s="671"/>
      <c r="DOT123" s="671"/>
      <c r="DOU123" s="671"/>
      <c r="DOV123" s="671"/>
      <c r="DOW123" s="671"/>
      <c r="DOX123" s="671"/>
      <c r="DOY123" s="671"/>
      <c r="DOZ123" s="671"/>
      <c r="DPA123" s="671"/>
      <c r="DPB123" s="671"/>
      <c r="DPC123" s="671"/>
      <c r="DPD123" s="671"/>
      <c r="DPE123" s="671"/>
      <c r="DPF123" s="671"/>
      <c r="DPG123" s="671"/>
      <c r="DPH123" s="671"/>
      <c r="DPI123" s="671"/>
      <c r="DPJ123" s="671"/>
      <c r="DPK123" s="671"/>
      <c r="DPL123" s="671"/>
      <c r="DPM123" s="671"/>
      <c r="DPN123" s="671"/>
      <c r="DPO123" s="671"/>
      <c r="DPP123" s="671"/>
      <c r="DPQ123" s="671"/>
      <c r="DPR123" s="671"/>
      <c r="DPS123" s="671"/>
      <c r="DPT123" s="671"/>
      <c r="DPU123" s="671"/>
      <c r="DPV123" s="671"/>
      <c r="DPW123" s="671"/>
      <c r="DPX123" s="671"/>
      <c r="DPY123" s="671"/>
      <c r="DPZ123" s="671"/>
      <c r="DQA123" s="671"/>
      <c r="DQB123" s="671"/>
      <c r="DQC123" s="671"/>
      <c r="DQD123" s="671"/>
      <c r="DQE123" s="671"/>
      <c r="DQF123" s="671"/>
      <c r="DQG123" s="671"/>
      <c r="DQH123" s="671"/>
      <c r="DQI123" s="671"/>
      <c r="DQJ123" s="671"/>
      <c r="DQK123" s="671"/>
      <c r="DQL123" s="671"/>
      <c r="DQM123" s="671"/>
      <c r="DQN123" s="671"/>
      <c r="DQO123" s="671"/>
      <c r="DQP123" s="671"/>
      <c r="DQQ123" s="671"/>
      <c r="DQR123" s="671"/>
      <c r="DQS123" s="671"/>
      <c r="DQT123" s="671"/>
      <c r="DQU123" s="671"/>
      <c r="DQV123" s="671"/>
      <c r="DQW123" s="671"/>
      <c r="DQX123" s="671"/>
      <c r="DQY123" s="671"/>
      <c r="DQZ123" s="671"/>
      <c r="DRA123" s="671"/>
      <c r="DRB123" s="671"/>
      <c r="DRC123" s="671"/>
      <c r="DRD123" s="671"/>
      <c r="DRE123" s="671"/>
      <c r="DRF123" s="671"/>
      <c r="DRG123" s="671"/>
      <c r="DRH123" s="671"/>
      <c r="DRI123" s="671"/>
      <c r="DRJ123" s="671"/>
      <c r="DRK123" s="671"/>
      <c r="DRL123" s="671"/>
      <c r="DRM123" s="671"/>
      <c r="DRN123" s="671"/>
      <c r="DRO123" s="671"/>
      <c r="DRP123" s="671"/>
      <c r="DRQ123" s="671"/>
      <c r="DRR123" s="671"/>
      <c r="DRS123" s="671"/>
      <c r="DRT123" s="671"/>
      <c r="DRU123" s="671"/>
      <c r="DRV123" s="671"/>
      <c r="DRW123" s="671"/>
      <c r="DRX123" s="671"/>
      <c r="DRY123" s="671"/>
      <c r="DRZ123" s="671"/>
      <c r="DSA123" s="671"/>
      <c r="DSB123" s="671"/>
      <c r="DSC123" s="671"/>
      <c r="DSD123" s="671"/>
      <c r="DSE123" s="671"/>
      <c r="DSF123" s="671"/>
      <c r="DSG123" s="671"/>
      <c r="DSH123" s="671"/>
      <c r="DSI123" s="671"/>
      <c r="DSJ123" s="671"/>
      <c r="DSK123" s="671"/>
      <c r="DSL123" s="671"/>
      <c r="DSM123" s="671"/>
      <c r="DSN123" s="671"/>
      <c r="DSO123" s="671"/>
      <c r="DSP123" s="671"/>
      <c r="DSQ123" s="671"/>
      <c r="DSR123" s="671"/>
      <c r="DSS123" s="671"/>
      <c r="DST123" s="671"/>
      <c r="DSU123" s="671"/>
      <c r="DSV123" s="671"/>
      <c r="DSW123" s="671"/>
      <c r="DSX123" s="671"/>
      <c r="DSY123" s="671"/>
      <c r="DSZ123" s="671"/>
      <c r="DTA123" s="671"/>
      <c r="DTB123" s="671"/>
      <c r="DTC123" s="671"/>
      <c r="DTD123" s="671"/>
      <c r="DTE123" s="671"/>
      <c r="DTF123" s="671"/>
      <c r="DTG123" s="671"/>
      <c r="DTH123" s="671"/>
      <c r="DTI123" s="671"/>
      <c r="DTJ123" s="671"/>
      <c r="DTK123" s="671"/>
      <c r="DTL123" s="671"/>
      <c r="DTM123" s="671"/>
      <c r="DTN123" s="671"/>
      <c r="DTO123" s="671"/>
      <c r="DTP123" s="671"/>
      <c r="DTQ123" s="671"/>
      <c r="DTR123" s="671"/>
      <c r="DTS123" s="671"/>
      <c r="DTT123" s="671"/>
      <c r="DTU123" s="671"/>
      <c r="DTV123" s="671"/>
      <c r="DTW123" s="671"/>
      <c r="DTX123" s="671"/>
      <c r="DTY123" s="671"/>
      <c r="DTZ123" s="671"/>
      <c r="DUA123" s="671"/>
      <c r="DUB123" s="671"/>
      <c r="DUC123" s="671"/>
      <c r="DUD123" s="671"/>
      <c r="DUE123" s="671"/>
      <c r="DUF123" s="671"/>
      <c r="DUG123" s="671"/>
      <c r="DUH123" s="671"/>
      <c r="DUI123" s="671"/>
      <c r="DUJ123" s="671"/>
      <c r="DUK123" s="671"/>
      <c r="DUL123" s="671"/>
      <c r="DUM123" s="671"/>
      <c r="DUN123" s="671"/>
      <c r="DUO123" s="671"/>
      <c r="DUP123" s="671"/>
      <c r="DUQ123" s="671"/>
      <c r="DUR123" s="671"/>
      <c r="DUS123" s="671"/>
      <c r="DUT123" s="671"/>
      <c r="DUU123" s="671"/>
      <c r="DUV123" s="671"/>
      <c r="DUW123" s="671"/>
      <c r="DUX123" s="671"/>
      <c r="DUY123" s="671"/>
      <c r="DUZ123" s="671"/>
      <c r="DVA123" s="671"/>
      <c r="DVB123" s="671"/>
      <c r="DVC123" s="671"/>
      <c r="DVD123" s="671"/>
      <c r="DVE123" s="671"/>
      <c r="DVF123" s="671"/>
      <c r="DVG123" s="671"/>
      <c r="DVH123" s="671"/>
      <c r="DVI123" s="671"/>
      <c r="DVJ123" s="671"/>
      <c r="DVK123" s="671"/>
      <c r="DVL123" s="671"/>
      <c r="DVM123" s="671"/>
      <c r="DVN123" s="671"/>
      <c r="DVO123" s="671"/>
      <c r="DVP123" s="671"/>
      <c r="DVQ123" s="671"/>
      <c r="DVR123" s="671"/>
      <c r="DVS123" s="671"/>
      <c r="DVT123" s="671"/>
      <c r="DVU123" s="671"/>
      <c r="DVV123" s="671"/>
      <c r="DVW123" s="671"/>
      <c r="DVX123" s="671"/>
      <c r="DVY123" s="671"/>
      <c r="DVZ123" s="671"/>
      <c r="DWA123" s="671"/>
      <c r="DWB123" s="671"/>
      <c r="DWC123" s="671"/>
      <c r="DWD123" s="671"/>
      <c r="DWE123" s="671"/>
      <c r="DWF123" s="671"/>
      <c r="DWG123" s="671"/>
      <c r="DWH123" s="671"/>
      <c r="DWI123" s="671"/>
      <c r="DWJ123" s="671"/>
      <c r="DWK123" s="671"/>
      <c r="DWL123" s="671"/>
      <c r="DWM123" s="671"/>
      <c r="DWN123" s="671"/>
      <c r="DWO123" s="671"/>
      <c r="DWP123" s="671"/>
      <c r="DWQ123" s="671"/>
      <c r="DWR123" s="671"/>
      <c r="DWS123" s="671"/>
      <c r="DWT123" s="671"/>
      <c r="DWU123" s="671"/>
      <c r="DWV123" s="671"/>
      <c r="DWW123" s="671"/>
      <c r="DWX123" s="671"/>
      <c r="DWY123" s="671"/>
      <c r="DWZ123" s="671"/>
      <c r="DXA123" s="671"/>
      <c r="DXB123" s="671"/>
      <c r="DXC123" s="671"/>
      <c r="DXD123" s="671"/>
      <c r="DXE123" s="671"/>
      <c r="DXF123" s="671"/>
      <c r="DXG123" s="671"/>
      <c r="DXH123" s="671"/>
      <c r="DXI123" s="671"/>
      <c r="DXJ123" s="671"/>
      <c r="DXK123" s="671"/>
      <c r="DXL123" s="671"/>
      <c r="DXM123" s="671"/>
      <c r="DXN123" s="671"/>
      <c r="DXO123" s="671"/>
      <c r="DXP123" s="671"/>
      <c r="DXQ123" s="671"/>
      <c r="DXR123" s="671"/>
      <c r="DXS123" s="671"/>
      <c r="DXT123" s="671"/>
      <c r="DXU123" s="671"/>
      <c r="DXV123" s="671"/>
      <c r="DXW123" s="671"/>
      <c r="DXX123" s="671"/>
      <c r="DXY123" s="671"/>
      <c r="DXZ123" s="671"/>
      <c r="DYA123" s="671"/>
      <c r="DYB123" s="671"/>
      <c r="DYC123" s="671"/>
      <c r="DYD123" s="671"/>
      <c r="DYE123" s="671"/>
      <c r="DYF123" s="671"/>
      <c r="DYG123" s="671"/>
      <c r="DYH123" s="671"/>
      <c r="DYI123" s="671"/>
      <c r="DYJ123" s="671"/>
      <c r="DYK123" s="671"/>
      <c r="DYL123" s="671"/>
      <c r="DYM123" s="671"/>
      <c r="DYN123" s="671"/>
      <c r="DYO123" s="671"/>
      <c r="DYP123" s="671"/>
      <c r="DYQ123" s="671"/>
      <c r="DYR123" s="671"/>
      <c r="DYS123" s="671"/>
      <c r="DYT123" s="671"/>
      <c r="DYU123" s="671"/>
      <c r="DYV123" s="671"/>
      <c r="DYW123" s="671"/>
      <c r="DYX123" s="671"/>
      <c r="DYY123" s="671"/>
      <c r="DYZ123" s="671"/>
      <c r="DZA123" s="671"/>
      <c r="DZB123" s="671"/>
      <c r="DZC123" s="671"/>
      <c r="DZD123" s="671"/>
      <c r="DZE123" s="671"/>
      <c r="DZF123" s="671"/>
      <c r="DZG123" s="671"/>
      <c r="DZH123" s="671"/>
      <c r="DZI123" s="671"/>
      <c r="DZJ123" s="671"/>
      <c r="DZK123" s="671"/>
      <c r="DZL123" s="671"/>
      <c r="DZM123" s="671"/>
      <c r="DZN123" s="671"/>
      <c r="DZO123" s="671"/>
      <c r="DZP123" s="671"/>
      <c r="DZQ123" s="671"/>
      <c r="DZR123" s="671"/>
      <c r="DZS123" s="671"/>
      <c r="DZT123" s="671"/>
      <c r="DZU123" s="671"/>
      <c r="DZV123" s="671"/>
      <c r="DZW123" s="671"/>
      <c r="DZX123" s="671"/>
      <c r="DZY123" s="671"/>
      <c r="DZZ123" s="671"/>
      <c r="EAA123" s="671"/>
      <c r="EAB123" s="671"/>
      <c r="EAC123" s="671"/>
      <c r="EAD123" s="671"/>
      <c r="EAE123" s="671"/>
      <c r="EAF123" s="671"/>
      <c r="EAG123" s="671"/>
      <c r="EAH123" s="671"/>
      <c r="EAI123" s="671"/>
      <c r="EAJ123" s="671"/>
      <c r="EAK123" s="671"/>
      <c r="EAL123" s="671"/>
      <c r="EAM123" s="671"/>
      <c r="EAN123" s="671"/>
      <c r="EAO123" s="671"/>
      <c r="EAP123" s="671"/>
      <c r="EAQ123" s="671"/>
      <c r="EAR123" s="671"/>
      <c r="EAS123" s="671"/>
      <c r="EAT123" s="671"/>
      <c r="EAU123" s="671"/>
      <c r="EAV123" s="671"/>
      <c r="EAW123" s="671"/>
      <c r="EAX123" s="671"/>
      <c r="EAY123" s="671"/>
      <c r="EAZ123" s="671"/>
      <c r="EBA123" s="671"/>
      <c r="EBB123" s="671"/>
      <c r="EBC123" s="671"/>
      <c r="EBD123" s="671"/>
      <c r="EBE123" s="671"/>
      <c r="EBF123" s="671"/>
      <c r="EBG123" s="671"/>
      <c r="EBH123" s="671"/>
      <c r="EBI123" s="671"/>
      <c r="EBJ123" s="671"/>
      <c r="EBK123" s="671"/>
      <c r="EBL123" s="671"/>
      <c r="EBM123" s="671"/>
      <c r="EBN123" s="671"/>
      <c r="EBO123" s="671"/>
      <c r="EBP123" s="671"/>
      <c r="EBQ123" s="671"/>
      <c r="EBR123" s="671"/>
      <c r="EBS123" s="671"/>
      <c r="EBT123" s="671"/>
      <c r="EBU123" s="671"/>
      <c r="EBV123" s="671"/>
      <c r="EBW123" s="671"/>
      <c r="EBX123" s="671"/>
      <c r="EBY123" s="671"/>
      <c r="EBZ123" s="671"/>
      <c r="ECA123" s="671"/>
      <c r="ECB123" s="671"/>
      <c r="ECC123" s="671"/>
      <c r="ECD123" s="671"/>
      <c r="ECE123" s="671"/>
      <c r="ECF123" s="671"/>
      <c r="ECG123" s="671"/>
      <c r="ECH123" s="671"/>
      <c r="ECI123" s="671"/>
      <c r="ECJ123" s="671"/>
      <c r="ECK123" s="671"/>
      <c r="ECL123" s="671"/>
      <c r="ECM123" s="671"/>
      <c r="ECN123" s="671"/>
      <c r="ECO123" s="671"/>
      <c r="ECP123" s="671"/>
      <c r="ECQ123" s="671"/>
      <c r="ECR123" s="671"/>
      <c r="ECS123" s="671"/>
      <c r="ECT123" s="671"/>
      <c r="ECU123" s="671"/>
      <c r="ECV123" s="671"/>
      <c r="ECW123" s="671"/>
      <c r="ECX123" s="671"/>
      <c r="ECY123" s="671"/>
      <c r="ECZ123" s="671"/>
      <c r="EDA123" s="671"/>
      <c r="EDB123" s="671"/>
      <c r="EDC123" s="671"/>
      <c r="EDD123" s="671"/>
      <c r="EDE123" s="671"/>
      <c r="EDF123" s="671"/>
      <c r="EDG123" s="671"/>
      <c r="EDH123" s="671"/>
      <c r="EDI123" s="671"/>
      <c r="EDJ123" s="671"/>
      <c r="EDK123" s="671"/>
      <c r="EDL123" s="671"/>
      <c r="EDM123" s="671"/>
      <c r="EDN123" s="671"/>
      <c r="EDO123" s="671"/>
      <c r="EDP123" s="671"/>
      <c r="EDQ123" s="671"/>
      <c r="EDR123" s="671"/>
      <c r="EDS123" s="671"/>
      <c r="EDT123" s="671"/>
      <c r="EDU123" s="671"/>
      <c r="EDV123" s="671"/>
      <c r="EDW123" s="671"/>
      <c r="EDX123" s="671"/>
      <c r="EDY123" s="671"/>
      <c r="EDZ123" s="671"/>
      <c r="EEA123" s="671"/>
      <c r="EEB123" s="671"/>
      <c r="EEC123" s="671"/>
      <c r="EED123" s="671"/>
      <c r="EEE123" s="671"/>
      <c r="EEF123" s="671"/>
      <c r="EEG123" s="671"/>
      <c r="EEH123" s="671"/>
      <c r="EEI123" s="671"/>
      <c r="EEJ123" s="671"/>
      <c r="EEK123" s="671"/>
      <c r="EEL123" s="671"/>
      <c r="EEM123" s="671"/>
      <c r="EEN123" s="671"/>
      <c r="EEO123" s="671"/>
      <c r="EEP123" s="671"/>
      <c r="EEQ123" s="671"/>
      <c r="EER123" s="671"/>
      <c r="EES123" s="671"/>
      <c r="EET123" s="671"/>
      <c r="EEU123" s="671"/>
      <c r="EEV123" s="671"/>
      <c r="EEW123" s="671"/>
      <c r="EEX123" s="671"/>
      <c r="EEY123" s="671"/>
      <c r="EEZ123" s="671"/>
      <c r="EFA123" s="671"/>
      <c r="EFB123" s="671"/>
      <c r="EFC123" s="671"/>
      <c r="EFD123" s="671"/>
      <c r="EFE123" s="671"/>
      <c r="EFF123" s="671"/>
      <c r="EFG123" s="671"/>
      <c r="EFH123" s="671"/>
      <c r="EFI123" s="671"/>
      <c r="EFJ123" s="671"/>
      <c r="EFK123" s="671"/>
      <c r="EFL123" s="671"/>
      <c r="EFM123" s="671"/>
      <c r="EFN123" s="671"/>
      <c r="EFO123" s="671"/>
      <c r="EFP123" s="671"/>
      <c r="EFQ123" s="671"/>
      <c r="EFR123" s="671"/>
      <c r="EFS123" s="671"/>
      <c r="EFT123" s="671"/>
      <c r="EFU123" s="671"/>
      <c r="EFV123" s="671"/>
      <c r="EFW123" s="671"/>
      <c r="EFX123" s="671"/>
      <c r="EFY123" s="671"/>
      <c r="EFZ123" s="671"/>
      <c r="EGA123" s="671"/>
      <c r="EGB123" s="671"/>
      <c r="EGC123" s="671"/>
      <c r="EGD123" s="671"/>
      <c r="EGE123" s="671"/>
      <c r="EGF123" s="671"/>
      <c r="EGG123" s="671"/>
      <c r="EGH123" s="671"/>
      <c r="EGI123" s="671"/>
      <c r="EGJ123" s="671"/>
      <c r="EGK123" s="671"/>
      <c r="EGL123" s="671"/>
      <c r="EGM123" s="671"/>
      <c r="EGN123" s="671"/>
      <c r="EGO123" s="671"/>
      <c r="EGP123" s="671"/>
      <c r="EGQ123" s="671"/>
      <c r="EGR123" s="671"/>
      <c r="EGS123" s="671"/>
      <c r="EGT123" s="671"/>
      <c r="EGU123" s="671"/>
      <c r="EGV123" s="671"/>
      <c r="EGW123" s="671"/>
      <c r="EGX123" s="671"/>
      <c r="EGY123" s="671"/>
      <c r="EGZ123" s="671"/>
      <c r="EHA123" s="671"/>
      <c r="EHB123" s="671"/>
      <c r="EHC123" s="671"/>
      <c r="EHD123" s="671"/>
      <c r="EHE123" s="671"/>
      <c r="EHF123" s="671"/>
      <c r="EHG123" s="671"/>
      <c r="EHH123" s="671"/>
      <c r="EHI123" s="671"/>
      <c r="EHJ123" s="671"/>
      <c r="EHK123" s="671"/>
      <c r="EHL123" s="671"/>
      <c r="EHM123" s="671"/>
      <c r="EHN123" s="671"/>
      <c r="EHO123" s="671"/>
      <c r="EHP123" s="671"/>
      <c r="EHQ123" s="671"/>
      <c r="EHR123" s="671"/>
      <c r="EHS123" s="671"/>
      <c r="EHT123" s="671"/>
      <c r="EHU123" s="671"/>
      <c r="EHV123" s="671"/>
      <c r="EHW123" s="671"/>
      <c r="EHX123" s="671"/>
      <c r="EHY123" s="671"/>
      <c r="EHZ123" s="671"/>
      <c r="EIA123" s="671"/>
      <c r="EIB123" s="671"/>
      <c r="EIC123" s="671"/>
      <c r="EID123" s="671"/>
      <c r="EIE123" s="671"/>
      <c r="EIF123" s="671"/>
      <c r="EIG123" s="671"/>
      <c r="EIH123" s="671"/>
      <c r="EII123" s="671"/>
      <c r="EIJ123" s="671"/>
      <c r="EIK123" s="671"/>
      <c r="EIL123" s="671"/>
      <c r="EIM123" s="671"/>
      <c r="EIN123" s="671"/>
      <c r="EIO123" s="671"/>
      <c r="EIP123" s="671"/>
      <c r="EIQ123" s="671"/>
      <c r="EIR123" s="671"/>
      <c r="EIS123" s="671"/>
      <c r="EIT123" s="671"/>
      <c r="EIU123" s="671"/>
      <c r="EIV123" s="671"/>
      <c r="EIW123" s="671"/>
      <c r="EIX123" s="671"/>
      <c r="EIY123" s="671"/>
      <c r="EIZ123" s="671"/>
      <c r="EJA123" s="671"/>
      <c r="EJB123" s="671"/>
      <c r="EJC123" s="671"/>
      <c r="EJD123" s="671"/>
      <c r="EJE123" s="671"/>
      <c r="EJF123" s="671"/>
      <c r="EJG123" s="671"/>
      <c r="EJH123" s="671"/>
      <c r="EJI123" s="671"/>
      <c r="EJJ123" s="671"/>
      <c r="EJK123" s="671"/>
      <c r="EJL123" s="671"/>
      <c r="EJM123" s="671"/>
      <c r="EJN123" s="671"/>
      <c r="EJO123" s="671"/>
      <c r="EJP123" s="671"/>
      <c r="EJQ123" s="671"/>
      <c r="EJR123" s="671"/>
      <c r="EJS123" s="671"/>
      <c r="EJT123" s="671"/>
      <c r="EJU123" s="671"/>
      <c r="EJV123" s="671"/>
      <c r="EJW123" s="671"/>
      <c r="EJX123" s="671"/>
      <c r="EJY123" s="671"/>
      <c r="EJZ123" s="671"/>
      <c r="EKA123" s="671"/>
      <c r="EKB123" s="671"/>
      <c r="EKC123" s="671"/>
      <c r="EKD123" s="671"/>
      <c r="EKE123" s="671"/>
      <c r="EKF123" s="671"/>
      <c r="EKG123" s="671"/>
      <c r="EKH123" s="671"/>
      <c r="EKI123" s="671"/>
      <c r="EKJ123" s="671"/>
      <c r="EKK123" s="671"/>
      <c r="EKL123" s="671"/>
      <c r="EKM123" s="671"/>
      <c r="EKN123" s="671"/>
      <c r="EKO123" s="671"/>
      <c r="EKP123" s="671"/>
      <c r="EKQ123" s="671"/>
      <c r="EKR123" s="671"/>
      <c r="EKS123" s="671"/>
      <c r="EKT123" s="671"/>
      <c r="EKU123" s="671"/>
      <c r="EKV123" s="671"/>
      <c r="EKW123" s="671"/>
      <c r="EKX123" s="671"/>
      <c r="EKY123" s="671"/>
      <c r="EKZ123" s="671"/>
      <c r="ELA123" s="671"/>
      <c r="ELB123" s="671"/>
      <c r="ELC123" s="671"/>
      <c r="ELD123" s="671"/>
      <c r="ELE123" s="671"/>
      <c r="ELF123" s="671"/>
      <c r="ELG123" s="671"/>
      <c r="ELH123" s="671"/>
      <c r="ELI123" s="671"/>
      <c r="ELJ123" s="671"/>
      <c r="ELK123" s="671"/>
      <c r="ELL123" s="671"/>
      <c r="ELM123" s="671"/>
      <c r="ELN123" s="671"/>
      <c r="ELO123" s="671"/>
      <c r="ELP123" s="671"/>
      <c r="ELQ123" s="671"/>
      <c r="ELR123" s="671"/>
      <c r="ELS123" s="671"/>
      <c r="ELT123" s="671"/>
      <c r="ELU123" s="671"/>
      <c r="ELV123" s="671"/>
      <c r="ELW123" s="671"/>
      <c r="ELX123" s="671"/>
      <c r="ELY123" s="671"/>
      <c r="ELZ123" s="671"/>
      <c r="EMA123" s="671"/>
      <c r="EMB123" s="671"/>
      <c r="EMC123" s="671"/>
      <c r="EMD123" s="671"/>
      <c r="EME123" s="671"/>
      <c r="EMF123" s="671"/>
      <c r="EMG123" s="671"/>
      <c r="EMH123" s="671"/>
      <c r="EMI123" s="671"/>
      <c r="EMJ123" s="671"/>
      <c r="EMK123" s="671"/>
      <c r="EML123" s="671"/>
      <c r="EMM123" s="671"/>
      <c r="EMN123" s="671"/>
      <c r="EMO123" s="671"/>
      <c r="EMP123" s="671"/>
      <c r="EMQ123" s="671"/>
      <c r="EMR123" s="671"/>
      <c r="EMS123" s="671"/>
      <c r="EMT123" s="671"/>
      <c r="EMU123" s="671"/>
      <c r="EMV123" s="671"/>
      <c r="EMW123" s="671"/>
      <c r="EMX123" s="671"/>
      <c r="EMY123" s="671"/>
      <c r="EMZ123" s="671"/>
      <c r="ENA123" s="671"/>
      <c r="ENB123" s="671"/>
      <c r="ENC123" s="671"/>
      <c r="END123" s="671"/>
      <c r="ENE123" s="671"/>
      <c r="ENF123" s="671"/>
      <c r="ENG123" s="671"/>
      <c r="ENH123" s="671"/>
      <c r="ENI123" s="671"/>
      <c r="ENJ123" s="671"/>
      <c r="ENK123" s="671"/>
      <c r="ENL123" s="671"/>
      <c r="ENM123" s="671"/>
      <c r="ENN123" s="671"/>
      <c r="ENO123" s="671"/>
      <c r="ENP123" s="671"/>
      <c r="ENQ123" s="671"/>
      <c r="ENR123" s="671"/>
      <c r="ENS123" s="671"/>
      <c r="ENT123" s="671"/>
      <c r="ENU123" s="671"/>
      <c r="ENV123" s="671"/>
      <c r="ENW123" s="671"/>
      <c r="ENX123" s="671"/>
      <c r="ENY123" s="671"/>
      <c r="ENZ123" s="671"/>
      <c r="EOA123" s="671"/>
      <c r="EOB123" s="671"/>
      <c r="EOC123" s="671"/>
      <c r="EOD123" s="671"/>
      <c r="EOE123" s="671"/>
      <c r="EOF123" s="671"/>
      <c r="EOG123" s="671"/>
      <c r="EOH123" s="671"/>
      <c r="EOI123" s="671"/>
      <c r="EOJ123" s="671"/>
      <c r="EOK123" s="671"/>
      <c r="EOL123" s="671"/>
      <c r="EOM123" s="671"/>
      <c r="EON123" s="671"/>
      <c r="EOO123" s="671"/>
      <c r="EOP123" s="671"/>
      <c r="EOQ123" s="671"/>
      <c r="EOR123" s="671"/>
      <c r="EOS123" s="671"/>
      <c r="EOT123" s="671"/>
      <c r="EOU123" s="671"/>
      <c r="EOV123" s="671"/>
      <c r="EOW123" s="671"/>
      <c r="EOX123" s="671"/>
      <c r="EOY123" s="671"/>
      <c r="EOZ123" s="671"/>
      <c r="EPA123" s="671"/>
      <c r="EPB123" s="671"/>
      <c r="EPC123" s="671"/>
      <c r="EPD123" s="671"/>
      <c r="EPE123" s="671"/>
      <c r="EPF123" s="671"/>
      <c r="EPG123" s="671"/>
      <c r="EPH123" s="671"/>
      <c r="EPI123" s="671"/>
      <c r="EPJ123" s="671"/>
      <c r="EPK123" s="671"/>
      <c r="EPL123" s="671"/>
      <c r="EPM123" s="671"/>
      <c r="EPN123" s="671"/>
      <c r="EPO123" s="671"/>
      <c r="EPP123" s="671"/>
      <c r="EPQ123" s="671"/>
      <c r="EPR123" s="671"/>
      <c r="EPS123" s="671"/>
      <c r="EPT123" s="671"/>
      <c r="EPU123" s="671"/>
      <c r="EPV123" s="671"/>
      <c r="EPW123" s="671"/>
      <c r="EPX123" s="671"/>
      <c r="EPY123" s="671"/>
      <c r="EPZ123" s="671"/>
      <c r="EQA123" s="671"/>
      <c r="EQB123" s="671"/>
      <c r="EQC123" s="671"/>
      <c r="EQD123" s="671"/>
      <c r="EQE123" s="671"/>
      <c r="EQF123" s="671"/>
      <c r="EQG123" s="671"/>
      <c r="EQH123" s="671"/>
      <c r="EQI123" s="671"/>
      <c r="EQJ123" s="671"/>
      <c r="EQK123" s="671"/>
      <c r="EQL123" s="671"/>
      <c r="EQM123" s="671"/>
      <c r="EQN123" s="671"/>
      <c r="EQO123" s="671"/>
      <c r="EQP123" s="671"/>
      <c r="EQQ123" s="671"/>
      <c r="EQR123" s="671"/>
      <c r="EQS123" s="671"/>
      <c r="EQT123" s="671"/>
      <c r="EQU123" s="671"/>
      <c r="EQV123" s="671"/>
      <c r="EQW123" s="671"/>
      <c r="EQX123" s="671"/>
      <c r="EQY123" s="671"/>
      <c r="EQZ123" s="671"/>
      <c r="ERA123" s="671"/>
      <c r="ERB123" s="671"/>
      <c r="ERC123" s="671"/>
      <c r="ERD123" s="671"/>
      <c r="ERE123" s="671"/>
      <c r="ERF123" s="671"/>
      <c r="ERG123" s="671"/>
      <c r="ERH123" s="671"/>
      <c r="ERI123" s="671"/>
      <c r="ERJ123" s="671"/>
      <c r="ERK123" s="671"/>
      <c r="ERL123" s="671"/>
      <c r="ERM123" s="671"/>
      <c r="ERN123" s="671"/>
      <c r="ERO123" s="671"/>
      <c r="ERP123" s="671"/>
      <c r="ERQ123" s="671"/>
      <c r="ERR123" s="671"/>
      <c r="ERS123" s="671"/>
      <c r="ERT123" s="671"/>
      <c r="ERU123" s="671"/>
      <c r="ERV123" s="671"/>
      <c r="ERW123" s="671"/>
      <c r="ERX123" s="671"/>
      <c r="ERY123" s="671"/>
      <c r="ERZ123" s="671"/>
      <c r="ESA123" s="671"/>
      <c r="ESB123" s="671"/>
      <c r="ESC123" s="671"/>
      <c r="ESD123" s="671"/>
      <c r="ESE123" s="671"/>
      <c r="ESF123" s="671"/>
      <c r="ESG123" s="671"/>
      <c r="ESH123" s="671"/>
      <c r="ESI123" s="671"/>
      <c r="ESJ123" s="671"/>
      <c r="ESK123" s="671"/>
      <c r="ESL123" s="671"/>
      <c r="ESM123" s="671"/>
      <c r="ESN123" s="671"/>
      <c r="ESO123" s="671"/>
      <c r="ESP123" s="671"/>
      <c r="ESQ123" s="671"/>
      <c r="ESR123" s="671"/>
      <c r="ESS123" s="671"/>
      <c r="EST123" s="671"/>
      <c r="ESU123" s="671"/>
      <c r="ESV123" s="671"/>
      <c r="ESW123" s="671"/>
      <c r="ESX123" s="671"/>
      <c r="ESY123" s="671"/>
      <c r="ESZ123" s="671"/>
      <c r="ETA123" s="671"/>
      <c r="ETB123" s="671"/>
      <c r="ETC123" s="671"/>
      <c r="ETD123" s="671"/>
      <c r="ETE123" s="671"/>
      <c r="ETF123" s="671"/>
      <c r="ETG123" s="671"/>
      <c r="ETH123" s="671"/>
      <c r="ETI123" s="671"/>
      <c r="ETJ123" s="671"/>
      <c r="ETK123" s="671"/>
      <c r="ETL123" s="671"/>
      <c r="ETM123" s="671"/>
      <c r="ETN123" s="671"/>
      <c r="ETO123" s="671"/>
      <c r="ETP123" s="671"/>
      <c r="ETQ123" s="671"/>
      <c r="ETR123" s="671"/>
      <c r="ETS123" s="671"/>
      <c r="ETT123" s="671"/>
      <c r="ETU123" s="671"/>
      <c r="ETV123" s="671"/>
      <c r="ETW123" s="671"/>
      <c r="ETX123" s="671"/>
      <c r="ETY123" s="671"/>
      <c r="ETZ123" s="671"/>
      <c r="EUA123" s="671"/>
      <c r="EUB123" s="671"/>
      <c r="EUC123" s="671"/>
      <c r="EUD123" s="671"/>
      <c r="EUE123" s="671"/>
      <c r="EUF123" s="671"/>
      <c r="EUG123" s="671"/>
      <c r="EUH123" s="671"/>
      <c r="EUI123" s="671"/>
      <c r="EUJ123" s="671"/>
      <c r="EUK123" s="671"/>
      <c r="EUL123" s="671"/>
      <c r="EUM123" s="671"/>
      <c r="EUN123" s="671"/>
      <c r="EUO123" s="671"/>
      <c r="EUP123" s="671"/>
      <c r="EUQ123" s="671"/>
      <c r="EUR123" s="671"/>
      <c r="EUS123" s="671"/>
      <c r="EUT123" s="671"/>
      <c r="EUU123" s="671"/>
      <c r="EUV123" s="671"/>
      <c r="EUW123" s="671"/>
      <c r="EUX123" s="671"/>
      <c r="EUY123" s="671"/>
      <c r="EUZ123" s="671"/>
      <c r="EVA123" s="671"/>
      <c r="EVB123" s="671"/>
      <c r="EVC123" s="671"/>
      <c r="EVD123" s="671"/>
      <c r="EVE123" s="671"/>
      <c r="EVF123" s="671"/>
      <c r="EVG123" s="671"/>
      <c r="EVH123" s="671"/>
      <c r="EVI123" s="671"/>
      <c r="EVJ123" s="671"/>
      <c r="EVK123" s="671"/>
      <c r="EVL123" s="671"/>
      <c r="EVM123" s="671"/>
      <c r="EVN123" s="671"/>
      <c r="EVO123" s="671"/>
      <c r="EVP123" s="671"/>
      <c r="EVQ123" s="671"/>
      <c r="EVR123" s="671"/>
      <c r="EVS123" s="671"/>
      <c r="EVT123" s="671"/>
      <c r="EVU123" s="671"/>
      <c r="EVV123" s="671"/>
      <c r="EVW123" s="671"/>
      <c r="EVX123" s="671"/>
      <c r="EVY123" s="671"/>
      <c r="EVZ123" s="671"/>
      <c r="EWA123" s="671"/>
      <c r="EWB123" s="671"/>
      <c r="EWC123" s="671"/>
      <c r="EWD123" s="671"/>
      <c r="EWE123" s="671"/>
      <c r="EWF123" s="671"/>
      <c r="EWG123" s="671"/>
      <c r="EWH123" s="671"/>
      <c r="EWI123" s="671"/>
      <c r="EWJ123" s="671"/>
      <c r="EWK123" s="671"/>
      <c r="EWL123" s="671"/>
      <c r="EWM123" s="671"/>
      <c r="EWN123" s="671"/>
      <c r="EWO123" s="671"/>
      <c r="EWP123" s="671"/>
      <c r="EWQ123" s="671"/>
      <c r="EWR123" s="671"/>
      <c r="EWS123" s="671"/>
      <c r="EWT123" s="671"/>
      <c r="EWU123" s="671"/>
      <c r="EWV123" s="671"/>
      <c r="EWW123" s="671"/>
      <c r="EWX123" s="671"/>
      <c r="EWY123" s="671"/>
      <c r="EWZ123" s="671"/>
      <c r="EXA123" s="671"/>
      <c r="EXB123" s="671"/>
      <c r="EXC123" s="671"/>
      <c r="EXD123" s="671"/>
      <c r="EXE123" s="671"/>
      <c r="EXF123" s="671"/>
      <c r="EXG123" s="671"/>
      <c r="EXH123" s="671"/>
      <c r="EXI123" s="671"/>
      <c r="EXJ123" s="671"/>
      <c r="EXK123" s="671"/>
      <c r="EXL123" s="671"/>
      <c r="EXM123" s="671"/>
      <c r="EXN123" s="671"/>
      <c r="EXO123" s="671"/>
      <c r="EXP123" s="671"/>
      <c r="EXQ123" s="671"/>
      <c r="EXR123" s="671"/>
      <c r="EXS123" s="671"/>
      <c r="EXT123" s="671"/>
      <c r="EXU123" s="671"/>
      <c r="EXV123" s="671"/>
      <c r="EXW123" s="671"/>
      <c r="EXX123" s="671"/>
      <c r="EXY123" s="671"/>
      <c r="EXZ123" s="671"/>
      <c r="EYA123" s="671"/>
      <c r="EYB123" s="671"/>
      <c r="EYC123" s="671"/>
      <c r="EYD123" s="671"/>
      <c r="EYE123" s="671"/>
      <c r="EYF123" s="671"/>
      <c r="EYG123" s="671"/>
      <c r="EYH123" s="671"/>
      <c r="EYI123" s="671"/>
      <c r="EYJ123" s="671"/>
      <c r="EYK123" s="671"/>
      <c r="EYL123" s="671"/>
      <c r="EYM123" s="671"/>
      <c r="EYN123" s="671"/>
      <c r="EYO123" s="671"/>
      <c r="EYP123" s="671"/>
      <c r="EYQ123" s="671"/>
      <c r="EYR123" s="671"/>
      <c r="EYS123" s="671"/>
      <c r="EYT123" s="671"/>
      <c r="EYU123" s="671"/>
      <c r="EYV123" s="671"/>
      <c r="EYW123" s="671"/>
      <c r="EYX123" s="671"/>
      <c r="EYY123" s="671"/>
      <c r="EYZ123" s="671"/>
      <c r="EZA123" s="671"/>
      <c r="EZB123" s="671"/>
      <c r="EZC123" s="671"/>
      <c r="EZD123" s="671"/>
      <c r="EZE123" s="671"/>
      <c r="EZF123" s="671"/>
      <c r="EZG123" s="671"/>
      <c r="EZH123" s="671"/>
      <c r="EZI123" s="671"/>
      <c r="EZJ123" s="671"/>
      <c r="EZK123" s="671"/>
      <c r="EZL123" s="671"/>
      <c r="EZM123" s="671"/>
      <c r="EZN123" s="671"/>
      <c r="EZO123" s="671"/>
      <c r="EZP123" s="671"/>
      <c r="EZQ123" s="671"/>
      <c r="EZR123" s="671"/>
      <c r="EZS123" s="671"/>
      <c r="EZT123" s="671"/>
      <c r="EZU123" s="671"/>
      <c r="EZV123" s="671"/>
      <c r="EZW123" s="671"/>
      <c r="EZX123" s="671"/>
      <c r="EZY123" s="671"/>
      <c r="EZZ123" s="671"/>
      <c r="FAA123" s="671"/>
      <c r="FAB123" s="671"/>
      <c r="FAC123" s="671"/>
      <c r="FAD123" s="671"/>
      <c r="FAE123" s="671"/>
      <c r="FAF123" s="671"/>
      <c r="FAG123" s="671"/>
      <c r="FAH123" s="671"/>
      <c r="FAI123" s="671"/>
      <c r="FAJ123" s="671"/>
      <c r="FAK123" s="671"/>
      <c r="FAL123" s="671"/>
      <c r="FAM123" s="671"/>
      <c r="FAN123" s="671"/>
      <c r="FAO123" s="671"/>
      <c r="FAP123" s="671"/>
      <c r="FAQ123" s="671"/>
      <c r="FAR123" s="671"/>
      <c r="FAS123" s="671"/>
      <c r="FAT123" s="671"/>
      <c r="FAU123" s="671"/>
      <c r="FAV123" s="671"/>
      <c r="FAW123" s="671"/>
      <c r="FAX123" s="671"/>
      <c r="FAY123" s="671"/>
      <c r="FAZ123" s="671"/>
      <c r="FBA123" s="671"/>
      <c r="FBB123" s="671"/>
      <c r="FBC123" s="671"/>
      <c r="FBD123" s="671"/>
      <c r="FBE123" s="671"/>
      <c r="FBF123" s="671"/>
      <c r="FBG123" s="671"/>
      <c r="FBH123" s="671"/>
      <c r="FBI123" s="671"/>
      <c r="FBJ123" s="671"/>
      <c r="FBK123" s="671"/>
      <c r="FBL123" s="671"/>
      <c r="FBM123" s="671"/>
      <c r="FBN123" s="671"/>
      <c r="FBO123" s="671"/>
      <c r="FBP123" s="671"/>
      <c r="FBQ123" s="671"/>
      <c r="FBR123" s="671"/>
      <c r="FBS123" s="671"/>
      <c r="FBT123" s="671"/>
      <c r="FBU123" s="671"/>
      <c r="FBV123" s="671"/>
      <c r="FBW123" s="671"/>
      <c r="FBX123" s="671"/>
      <c r="FBY123" s="671"/>
      <c r="FBZ123" s="671"/>
      <c r="FCA123" s="671"/>
      <c r="FCB123" s="671"/>
      <c r="FCC123" s="671"/>
      <c r="FCD123" s="671"/>
      <c r="FCE123" s="671"/>
      <c r="FCF123" s="671"/>
      <c r="FCG123" s="671"/>
      <c r="FCH123" s="671"/>
      <c r="FCI123" s="671"/>
      <c r="FCJ123" s="671"/>
      <c r="FCK123" s="671"/>
      <c r="FCL123" s="671"/>
      <c r="FCM123" s="671"/>
      <c r="FCN123" s="671"/>
      <c r="FCO123" s="671"/>
      <c r="FCP123" s="671"/>
      <c r="FCQ123" s="671"/>
      <c r="FCR123" s="671"/>
      <c r="FCS123" s="671"/>
      <c r="FCT123" s="671"/>
      <c r="FCU123" s="671"/>
      <c r="FCV123" s="671"/>
      <c r="FCW123" s="671"/>
      <c r="FCX123" s="671"/>
      <c r="FCY123" s="671"/>
      <c r="FCZ123" s="671"/>
      <c r="FDA123" s="671"/>
      <c r="FDB123" s="671"/>
      <c r="FDC123" s="671"/>
      <c r="FDD123" s="671"/>
      <c r="FDE123" s="671"/>
      <c r="FDF123" s="671"/>
      <c r="FDG123" s="671"/>
      <c r="FDH123" s="671"/>
      <c r="FDI123" s="671"/>
      <c r="FDJ123" s="671"/>
      <c r="FDK123" s="671"/>
      <c r="FDL123" s="671"/>
      <c r="FDM123" s="671"/>
      <c r="FDN123" s="671"/>
      <c r="FDO123" s="671"/>
      <c r="FDP123" s="671"/>
      <c r="FDQ123" s="671"/>
      <c r="FDR123" s="671"/>
      <c r="FDS123" s="671"/>
      <c r="FDT123" s="671"/>
      <c r="FDU123" s="671"/>
      <c r="FDV123" s="671"/>
      <c r="FDW123" s="671"/>
      <c r="FDX123" s="671"/>
      <c r="FDY123" s="671"/>
      <c r="FDZ123" s="671"/>
      <c r="FEA123" s="671"/>
      <c r="FEB123" s="671"/>
      <c r="FEC123" s="671"/>
      <c r="FED123" s="671"/>
      <c r="FEE123" s="671"/>
      <c r="FEF123" s="671"/>
      <c r="FEG123" s="671"/>
      <c r="FEH123" s="671"/>
      <c r="FEI123" s="671"/>
      <c r="FEJ123" s="671"/>
      <c r="FEK123" s="671"/>
      <c r="FEL123" s="671"/>
      <c r="FEM123" s="671"/>
      <c r="FEN123" s="671"/>
      <c r="FEO123" s="671"/>
      <c r="FEP123" s="671"/>
      <c r="FEQ123" s="671"/>
      <c r="FER123" s="671"/>
      <c r="FES123" s="671"/>
      <c r="FET123" s="671"/>
      <c r="FEU123" s="671"/>
      <c r="FEV123" s="671"/>
      <c r="FEW123" s="671"/>
      <c r="FEX123" s="671"/>
      <c r="FEY123" s="671"/>
      <c r="FEZ123" s="671"/>
      <c r="FFA123" s="671"/>
      <c r="FFB123" s="671"/>
      <c r="FFC123" s="671"/>
      <c r="FFD123" s="671"/>
      <c r="FFE123" s="671"/>
      <c r="FFF123" s="671"/>
      <c r="FFG123" s="671"/>
      <c r="FFH123" s="671"/>
      <c r="FFI123" s="671"/>
      <c r="FFJ123" s="671"/>
      <c r="FFK123" s="671"/>
      <c r="FFL123" s="671"/>
      <c r="FFM123" s="671"/>
      <c r="FFN123" s="671"/>
      <c r="FFO123" s="671"/>
      <c r="FFP123" s="671"/>
      <c r="FFQ123" s="671"/>
      <c r="FFR123" s="671"/>
      <c r="FFS123" s="671"/>
      <c r="FFT123" s="671"/>
      <c r="FFU123" s="671"/>
      <c r="FFV123" s="671"/>
      <c r="FFW123" s="671"/>
      <c r="FFX123" s="671"/>
      <c r="FFY123" s="671"/>
      <c r="FFZ123" s="671"/>
      <c r="FGA123" s="671"/>
      <c r="FGB123" s="671"/>
      <c r="FGC123" s="671"/>
      <c r="FGD123" s="671"/>
      <c r="FGE123" s="671"/>
      <c r="FGF123" s="671"/>
      <c r="FGG123" s="671"/>
      <c r="FGH123" s="671"/>
      <c r="FGI123" s="671"/>
      <c r="FGJ123" s="671"/>
      <c r="FGK123" s="671"/>
      <c r="FGL123" s="671"/>
      <c r="FGM123" s="671"/>
      <c r="FGN123" s="671"/>
      <c r="FGO123" s="671"/>
      <c r="FGP123" s="671"/>
      <c r="FGQ123" s="671"/>
      <c r="FGR123" s="671"/>
      <c r="FGS123" s="671"/>
      <c r="FGT123" s="671"/>
      <c r="FGU123" s="671"/>
      <c r="FGV123" s="671"/>
      <c r="FGW123" s="671"/>
      <c r="FGX123" s="671"/>
      <c r="FGY123" s="671"/>
      <c r="FGZ123" s="671"/>
      <c r="FHA123" s="671"/>
      <c r="FHB123" s="671"/>
      <c r="FHC123" s="671"/>
      <c r="FHD123" s="671"/>
      <c r="FHE123" s="671"/>
      <c r="FHF123" s="671"/>
      <c r="FHG123" s="671"/>
      <c r="FHH123" s="671"/>
      <c r="FHI123" s="671"/>
      <c r="FHJ123" s="671"/>
      <c r="FHK123" s="671"/>
      <c r="FHL123" s="671"/>
      <c r="FHM123" s="671"/>
      <c r="FHN123" s="671"/>
      <c r="FHO123" s="671"/>
      <c r="FHP123" s="671"/>
      <c r="FHQ123" s="671"/>
      <c r="FHR123" s="671"/>
      <c r="FHS123" s="671"/>
      <c r="FHT123" s="671"/>
      <c r="FHU123" s="671"/>
      <c r="FHV123" s="671"/>
      <c r="FHW123" s="671"/>
      <c r="FHX123" s="671"/>
      <c r="FHY123" s="671"/>
      <c r="FHZ123" s="671"/>
      <c r="FIA123" s="671"/>
      <c r="FIB123" s="671"/>
      <c r="FIC123" s="671"/>
      <c r="FID123" s="671"/>
      <c r="FIE123" s="671"/>
      <c r="FIF123" s="671"/>
      <c r="FIG123" s="671"/>
      <c r="FIH123" s="671"/>
      <c r="FII123" s="671"/>
      <c r="FIJ123" s="671"/>
      <c r="FIK123" s="671"/>
      <c r="FIL123" s="671"/>
      <c r="FIM123" s="671"/>
      <c r="FIN123" s="671"/>
      <c r="FIO123" s="671"/>
      <c r="FIP123" s="671"/>
      <c r="FIQ123" s="671"/>
      <c r="FIR123" s="671"/>
      <c r="FIS123" s="671"/>
      <c r="FIT123" s="671"/>
      <c r="FIU123" s="671"/>
      <c r="FIV123" s="671"/>
      <c r="FIW123" s="671"/>
      <c r="FIX123" s="671"/>
      <c r="FIY123" s="671"/>
      <c r="FIZ123" s="671"/>
      <c r="FJA123" s="671"/>
      <c r="FJB123" s="671"/>
      <c r="FJC123" s="671"/>
      <c r="FJD123" s="671"/>
      <c r="FJE123" s="671"/>
      <c r="FJF123" s="671"/>
      <c r="FJG123" s="671"/>
      <c r="FJH123" s="671"/>
      <c r="FJI123" s="671"/>
      <c r="FJJ123" s="671"/>
      <c r="FJK123" s="671"/>
      <c r="FJL123" s="671"/>
      <c r="FJM123" s="671"/>
      <c r="FJN123" s="671"/>
      <c r="FJO123" s="671"/>
      <c r="FJP123" s="671"/>
      <c r="FJQ123" s="671"/>
      <c r="FJR123" s="671"/>
      <c r="FJS123" s="671"/>
      <c r="FJT123" s="671"/>
      <c r="FJU123" s="671"/>
      <c r="FJV123" s="671"/>
      <c r="FJW123" s="671"/>
      <c r="FJX123" s="671"/>
      <c r="FJY123" s="671"/>
      <c r="FJZ123" s="671"/>
      <c r="FKA123" s="671"/>
      <c r="FKB123" s="671"/>
      <c r="FKC123" s="671"/>
      <c r="FKD123" s="671"/>
      <c r="FKE123" s="671"/>
      <c r="FKF123" s="671"/>
      <c r="FKG123" s="671"/>
      <c r="FKH123" s="671"/>
      <c r="FKI123" s="671"/>
      <c r="FKJ123" s="671"/>
      <c r="FKK123" s="671"/>
      <c r="FKL123" s="671"/>
      <c r="FKM123" s="671"/>
      <c r="FKN123" s="671"/>
      <c r="FKO123" s="671"/>
      <c r="FKP123" s="671"/>
      <c r="FKQ123" s="671"/>
      <c r="FKR123" s="671"/>
      <c r="FKS123" s="671"/>
      <c r="FKT123" s="671"/>
      <c r="FKU123" s="671"/>
      <c r="FKV123" s="671"/>
      <c r="FKW123" s="671"/>
      <c r="FKX123" s="671"/>
      <c r="FKY123" s="671"/>
      <c r="FKZ123" s="671"/>
      <c r="FLA123" s="671"/>
      <c r="FLB123" s="671"/>
      <c r="FLC123" s="671"/>
      <c r="FLD123" s="671"/>
      <c r="FLE123" s="671"/>
      <c r="FLF123" s="671"/>
      <c r="FLG123" s="671"/>
      <c r="FLH123" s="671"/>
      <c r="FLI123" s="671"/>
      <c r="FLJ123" s="671"/>
      <c r="FLK123" s="671"/>
      <c r="FLL123" s="671"/>
      <c r="FLM123" s="671"/>
      <c r="FLN123" s="671"/>
      <c r="FLO123" s="671"/>
      <c r="FLP123" s="671"/>
      <c r="FLQ123" s="671"/>
      <c r="FLR123" s="671"/>
      <c r="FLS123" s="671"/>
      <c r="FLT123" s="671"/>
      <c r="FLU123" s="671"/>
      <c r="FLV123" s="671"/>
      <c r="FLW123" s="671"/>
      <c r="FLX123" s="671"/>
      <c r="FLY123" s="671"/>
      <c r="FLZ123" s="671"/>
      <c r="FMA123" s="671"/>
      <c r="FMB123" s="671"/>
      <c r="FMC123" s="671"/>
      <c r="FMD123" s="671"/>
      <c r="FME123" s="671"/>
      <c r="FMF123" s="671"/>
      <c r="FMG123" s="671"/>
      <c r="FMH123" s="671"/>
      <c r="FMI123" s="671"/>
      <c r="FMJ123" s="671"/>
      <c r="FMK123" s="671"/>
      <c r="FML123" s="671"/>
      <c r="FMM123" s="671"/>
      <c r="FMN123" s="671"/>
      <c r="FMO123" s="671"/>
      <c r="FMP123" s="671"/>
      <c r="FMQ123" s="671"/>
      <c r="FMR123" s="671"/>
      <c r="FMS123" s="671"/>
      <c r="FMT123" s="671"/>
      <c r="FMU123" s="671"/>
      <c r="FMV123" s="671"/>
      <c r="FMW123" s="671"/>
      <c r="FMX123" s="671"/>
      <c r="FMY123" s="671"/>
      <c r="FMZ123" s="671"/>
      <c r="FNA123" s="671"/>
      <c r="FNB123" s="671"/>
      <c r="FNC123" s="671"/>
      <c r="FND123" s="671"/>
      <c r="FNE123" s="671"/>
      <c r="FNF123" s="671"/>
      <c r="FNG123" s="671"/>
      <c r="FNH123" s="671"/>
      <c r="FNI123" s="671"/>
      <c r="FNJ123" s="671"/>
      <c r="FNK123" s="671"/>
      <c r="FNL123" s="671"/>
      <c r="FNM123" s="671"/>
      <c r="FNN123" s="671"/>
      <c r="FNO123" s="671"/>
      <c r="FNP123" s="671"/>
      <c r="FNQ123" s="671"/>
      <c r="FNR123" s="671"/>
      <c r="FNS123" s="671"/>
      <c r="FNT123" s="671"/>
      <c r="FNU123" s="671"/>
      <c r="FNV123" s="671"/>
      <c r="FNW123" s="671"/>
      <c r="FNX123" s="671"/>
      <c r="FNY123" s="671"/>
      <c r="FNZ123" s="671"/>
      <c r="FOA123" s="671"/>
      <c r="FOB123" s="671"/>
      <c r="FOC123" s="671"/>
      <c r="FOD123" s="671"/>
      <c r="FOE123" s="671"/>
      <c r="FOF123" s="671"/>
      <c r="FOG123" s="671"/>
      <c r="FOH123" s="671"/>
      <c r="FOI123" s="671"/>
      <c r="FOJ123" s="671"/>
      <c r="FOK123" s="671"/>
      <c r="FOL123" s="671"/>
      <c r="FOM123" s="671"/>
      <c r="FON123" s="671"/>
      <c r="FOO123" s="671"/>
      <c r="FOP123" s="671"/>
      <c r="FOQ123" s="671"/>
      <c r="FOR123" s="671"/>
      <c r="FOS123" s="671"/>
      <c r="FOT123" s="671"/>
      <c r="FOU123" s="671"/>
      <c r="FOV123" s="671"/>
      <c r="FOW123" s="671"/>
      <c r="FOX123" s="671"/>
      <c r="FOY123" s="671"/>
      <c r="FOZ123" s="671"/>
      <c r="FPA123" s="671"/>
      <c r="FPB123" s="671"/>
      <c r="FPC123" s="671"/>
      <c r="FPD123" s="671"/>
      <c r="FPE123" s="671"/>
      <c r="FPF123" s="671"/>
      <c r="FPG123" s="671"/>
      <c r="FPH123" s="671"/>
      <c r="FPI123" s="671"/>
      <c r="FPJ123" s="671"/>
      <c r="FPK123" s="671"/>
      <c r="FPL123" s="671"/>
      <c r="FPM123" s="671"/>
      <c r="FPN123" s="671"/>
      <c r="FPO123" s="671"/>
      <c r="FPP123" s="671"/>
      <c r="FPQ123" s="671"/>
      <c r="FPR123" s="671"/>
      <c r="FPS123" s="671"/>
      <c r="FPT123" s="671"/>
      <c r="FPU123" s="671"/>
      <c r="FPV123" s="671"/>
      <c r="FPW123" s="671"/>
      <c r="FPX123" s="671"/>
      <c r="FPY123" s="671"/>
      <c r="FPZ123" s="671"/>
      <c r="FQA123" s="671"/>
      <c r="FQB123" s="671"/>
      <c r="FQC123" s="671"/>
      <c r="FQD123" s="671"/>
      <c r="FQE123" s="671"/>
      <c r="FQF123" s="671"/>
      <c r="FQG123" s="671"/>
      <c r="FQH123" s="671"/>
      <c r="FQI123" s="671"/>
      <c r="FQJ123" s="671"/>
      <c r="FQK123" s="671"/>
      <c r="FQL123" s="671"/>
      <c r="FQM123" s="671"/>
      <c r="FQN123" s="671"/>
      <c r="FQO123" s="671"/>
      <c r="FQP123" s="671"/>
      <c r="FQQ123" s="671"/>
      <c r="FQR123" s="671"/>
      <c r="FQS123" s="671"/>
      <c r="FQT123" s="671"/>
      <c r="FQU123" s="671"/>
      <c r="FQV123" s="671"/>
      <c r="FQW123" s="671"/>
      <c r="FQX123" s="671"/>
      <c r="FQY123" s="671"/>
      <c r="FQZ123" s="671"/>
      <c r="FRA123" s="671"/>
      <c r="FRB123" s="671"/>
      <c r="FRC123" s="671"/>
      <c r="FRD123" s="671"/>
      <c r="FRE123" s="671"/>
      <c r="FRF123" s="671"/>
      <c r="FRG123" s="671"/>
      <c r="FRH123" s="671"/>
      <c r="FRI123" s="671"/>
      <c r="FRJ123" s="671"/>
      <c r="FRK123" s="671"/>
      <c r="FRL123" s="671"/>
      <c r="FRM123" s="671"/>
      <c r="FRN123" s="671"/>
      <c r="FRO123" s="671"/>
      <c r="FRP123" s="671"/>
      <c r="FRQ123" s="671"/>
      <c r="FRR123" s="671"/>
      <c r="FRS123" s="671"/>
      <c r="FRT123" s="671"/>
      <c r="FRU123" s="671"/>
      <c r="FRV123" s="671"/>
      <c r="FRW123" s="671"/>
      <c r="FRX123" s="671"/>
      <c r="FRY123" s="671"/>
      <c r="FRZ123" s="671"/>
      <c r="FSA123" s="671"/>
      <c r="FSB123" s="671"/>
      <c r="FSC123" s="671"/>
      <c r="FSD123" s="671"/>
      <c r="FSE123" s="671"/>
      <c r="FSF123" s="671"/>
      <c r="FSG123" s="671"/>
      <c r="FSH123" s="671"/>
      <c r="FSI123" s="671"/>
      <c r="FSJ123" s="671"/>
      <c r="FSK123" s="671"/>
      <c r="FSL123" s="671"/>
      <c r="FSM123" s="671"/>
      <c r="FSN123" s="671"/>
      <c r="FSO123" s="671"/>
      <c r="FSP123" s="671"/>
      <c r="FSQ123" s="671"/>
      <c r="FSR123" s="671"/>
      <c r="FSS123" s="671"/>
      <c r="FST123" s="671"/>
      <c r="FSU123" s="671"/>
      <c r="FSV123" s="671"/>
      <c r="FSW123" s="671"/>
      <c r="FSX123" s="671"/>
      <c r="FSY123" s="671"/>
      <c r="FSZ123" s="671"/>
      <c r="FTA123" s="671"/>
      <c r="FTB123" s="671"/>
      <c r="FTC123" s="671"/>
      <c r="FTD123" s="671"/>
      <c r="FTE123" s="671"/>
      <c r="FTF123" s="671"/>
      <c r="FTG123" s="671"/>
      <c r="FTH123" s="671"/>
      <c r="FTI123" s="671"/>
      <c r="FTJ123" s="671"/>
      <c r="FTK123" s="671"/>
      <c r="FTL123" s="671"/>
      <c r="FTM123" s="671"/>
      <c r="FTN123" s="671"/>
      <c r="FTO123" s="671"/>
      <c r="FTP123" s="671"/>
      <c r="FTQ123" s="671"/>
      <c r="FTR123" s="671"/>
      <c r="FTS123" s="671"/>
      <c r="FTT123" s="671"/>
      <c r="FTU123" s="671"/>
      <c r="FTV123" s="671"/>
      <c r="FTW123" s="671"/>
      <c r="FTX123" s="671"/>
      <c r="FTY123" s="671"/>
      <c r="FTZ123" s="671"/>
      <c r="FUA123" s="671"/>
      <c r="FUB123" s="671"/>
      <c r="FUC123" s="671"/>
      <c r="FUD123" s="671"/>
      <c r="FUE123" s="671"/>
      <c r="FUF123" s="671"/>
      <c r="FUG123" s="671"/>
      <c r="FUH123" s="671"/>
      <c r="FUI123" s="671"/>
      <c r="FUJ123" s="671"/>
      <c r="FUK123" s="671"/>
      <c r="FUL123" s="671"/>
      <c r="FUM123" s="671"/>
      <c r="FUN123" s="671"/>
      <c r="FUO123" s="671"/>
      <c r="FUP123" s="671"/>
      <c r="FUQ123" s="671"/>
      <c r="FUR123" s="671"/>
      <c r="FUS123" s="671"/>
      <c r="FUT123" s="671"/>
      <c r="FUU123" s="671"/>
      <c r="FUV123" s="671"/>
      <c r="FUW123" s="671"/>
      <c r="FUX123" s="671"/>
      <c r="FUY123" s="671"/>
      <c r="FUZ123" s="671"/>
      <c r="FVA123" s="671"/>
      <c r="FVB123" s="671"/>
      <c r="FVC123" s="671"/>
      <c r="FVD123" s="671"/>
      <c r="FVE123" s="671"/>
      <c r="FVF123" s="671"/>
      <c r="FVG123" s="671"/>
      <c r="FVH123" s="671"/>
      <c r="FVI123" s="671"/>
      <c r="FVJ123" s="671"/>
      <c r="FVK123" s="671"/>
      <c r="FVL123" s="671"/>
      <c r="FVM123" s="671"/>
      <c r="FVN123" s="671"/>
      <c r="FVO123" s="671"/>
      <c r="FVP123" s="671"/>
      <c r="FVQ123" s="671"/>
      <c r="FVR123" s="671"/>
      <c r="FVS123" s="671"/>
      <c r="FVT123" s="671"/>
      <c r="FVU123" s="671"/>
      <c r="FVV123" s="671"/>
      <c r="FVW123" s="671"/>
      <c r="FVX123" s="671"/>
      <c r="FVY123" s="671"/>
      <c r="FVZ123" s="671"/>
      <c r="FWA123" s="671"/>
      <c r="FWB123" s="671"/>
      <c r="FWC123" s="671"/>
      <c r="FWD123" s="671"/>
      <c r="FWE123" s="671"/>
      <c r="FWF123" s="671"/>
      <c r="FWG123" s="671"/>
      <c r="FWH123" s="671"/>
      <c r="FWI123" s="671"/>
      <c r="FWJ123" s="671"/>
      <c r="FWK123" s="671"/>
      <c r="FWL123" s="671"/>
      <c r="FWM123" s="671"/>
      <c r="FWN123" s="671"/>
      <c r="FWO123" s="671"/>
      <c r="FWP123" s="671"/>
      <c r="FWQ123" s="671"/>
      <c r="FWR123" s="671"/>
      <c r="FWS123" s="671"/>
      <c r="FWT123" s="671"/>
      <c r="FWU123" s="671"/>
      <c r="FWV123" s="671"/>
      <c r="FWW123" s="671"/>
      <c r="FWX123" s="671"/>
      <c r="FWY123" s="671"/>
      <c r="FWZ123" s="671"/>
      <c r="FXA123" s="671"/>
      <c r="FXB123" s="671"/>
      <c r="FXC123" s="671"/>
      <c r="FXD123" s="671"/>
      <c r="FXE123" s="671"/>
      <c r="FXF123" s="671"/>
      <c r="FXG123" s="671"/>
      <c r="FXH123" s="671"/>
      <c r="FXI123" s="671"/>
      <c r="FXJ123" s="671"/>
      <c r="FXK123" s="671"/>
      <c r="FXL123" s="671"/>
      <c r="FXM123" s="671"/>
      <c r="FXN123" s="671"/>
      <c r="FXO123" s="671"/>
      <c r="FXP123" s="671"/>
      <c r="FXQ123" s="671"/>
      <c r="FXR123" s="671"/>
      <c r="FXS123" s="671"/>
      <c r="FXT123" s="671"/>
      <c r="FXU123" s="671"/>
      <c r="FXV123" s="671"/>
      <c r="FXW123" s="671"/>
      <c r="FXX123" s="671"/>
      <c r="FXY123" s="671"/>
      <c r="FXZ123" s="671"/>
      <c r="FYA123" s="671"/>
      <c r="FYB123" s="671"/>
      <c r="FYC123" s="671"/>
      <c r="FYD123" s="671"/>
      <c r="FYE123" s="671"/>
      <c r="FYF123" s="671"/>
      <c r="FYG123" s="671"/>
      <c r="FYH123" s="671"/>
      <c r="FYI123" s="671"/>
      <c r="FYJ123" s="671"/>
      <c r="FYK123" s="671"/>
      <c r="FYL123" s="671"/>
      <c r="FYM123" s="671"/>
      <c r="FYN123" s="671"/>
      <c r="FYO123" s="671"/>
      <c r="FYP123" s="671"/>
      <c r="FYQ123" s="671"/>
      <c r="FYR123" s="671"/>
      <c r="FYS123" s="671"/>
      <c r="FYT123" s="671"/>
      <c r="FYU123" s="671"/>
      <c r="FYV123" s="671"/>
      <c r="FYW123" s="671"/>
      <c r="FYX123" s="671"/>
      <c r="FYY123" s="671"/>
      <c r="FYZ123" s="671"/>
      <c r="FZA123" s="671"/>
      <c r="FZB123" s="671"/>
      <c r="FZC123" s="671"/>
      <c r="FZD123" s="671"/>
      <c r="FZE123" s="671"/>
      <c r="FZF123" s="671"/>
      <c r="FZG123" s="671"/>
      <c r="FZH123" s="671"/>
      <c r="FZI123" s="671"/>
      <c r="FZJ123" s="671"/>
      <c r="FZK123" s="671"/>
      <c r="FZL123" s="671"/>
      <c r="FZM123" s="671"/>
      <c r="FZN123" s="671"/>
      <c r="FZO123" s="671"/>
      <c r="FZP123" s="671"/>
      <c r="FZQ123" s="671"/>
      <c r="FZR123" s="671"/>
      <c r="FZS123" s="671"/>
      <c r="FZT123" s="671"/>
      <c r="FZU123" s="671"/>
      <c r="FZV123" s="671"/>
      <c r="FZW123" s="671"/>
      <c r="FZX123" s="671"/>
      <c r="FZY123" s="671"/>
      <c r="FZZ123" s="671"/>
      <c r="GAA123" s="671"/>
      <c r="GAB123" s="671"/>
      <c r="GAC123" s="671"/>
      <c r="GAD123" s="671"/>
      <c r="GAE123" s="671"/>
      <c r="GAF123" s="671"/>
      <c r="GAG123" s="671"/>
      <c r="GAH123" s="671"/>
      <c r="GAI123" s="671"/>
      <c r="GAJ123" s="671"/>
      <c r="GAK123" s="671"/>
      <c r="GAL123" s="671"/>
      <c r="GAM123" s="671"/>
      <c r="GAN123" s="671"/>
      <c r="GAO123" s="671"/>
      <c r="GAP123" s="671"/>
      <c r="GAQ123" s="671"/>
      <c r="GAR123" s="671"/>
      <c r="GAS123" s="671"/>
      <c r="GAT123" s="671"/>
      <c r="GAU123" s="671"/>
      <c r="GAV123" s="671"/>
      <c r="GAW123" s="671"/>
      <c r="GAX123" s="671"/>
      <c r="GAY123" s="671"/>
      <c r="GAZ123" s="671"/>
      <c r="GBA123" s="671"/>
      <c r="GBB123" s="671"/>
      <c r="GBC123" s="671"/>
      <c r="GBD123" s="671"/>
      <c r="GBE123" s="671"/>
      <c r="GBF123" s="671"/>
      <c r="GBG123" s="671"/>
      <c r="GBH123" s="671"/>
      <c r="GBI123" s="671"/>
      <c r="GBJ123" s="671"/>
      <c r="GBK123" s="671"/>
      <c r="GBL123" s="671"/>
      <c r="GBM123" s="671"/>
      <c r="GBN123" s="671"/>
      <c r="GBO123" s="671"/>
      <c r="GBP123" s="671"/>
      <c r="GBQ123" s="671"/>
      <c r="GBR123" s="671"/>
      <c r="GBS123" s="671"/>
      <c r="GBT123" s="671"/>
      <c r="GBU123" s="671"/>
      <c r="GBV123" s="671"/>
      <c r="GBW123" s="671"/>
      <c r="GBX123" s="671"/>
      <c r="GBY123" s="671"/>
      <c r="GBZ123" s="671"/>
      <c r="GCA123" s="671"/>
      <c r="GCB123" s="671"/>
      <c r="GCC123" s="671"/>
      <c r="GCD123" s="671"/>
      <c r="GCE123" s="671"/>
      <c r="GCF123" s="671"/>
      <c r="GCG123" s="671"/>
      <c r="GCH123" s="671"/>
      <c r="GCI123" s="671"/>
      <c r="GCJ123" s="671"/>
      <c r="GCK123" s="671"/>
      <c r="GCL123" s="671"/>
      <c r="GCM123" s="671"/>
      <c r="GCN123" s="671"/>
      <c r="GCO123" s="671"/>
      <c r="GCP123" s="671"/>
      <c r="GCQ123" s="671"/>
      <c r="GCR123" s="671"/>
      <c r="GCS123" s="671"/>
      <c r="GCT123" s="671"/>
      <c r="GCU123" s="671"/>
      <c r="GCV123" s="671"/>
      <c r="GCW123" s="671"/>
      <c r="GCX123" s="671"/>
      <c r="GCY123" s="671"/>
      <c r="GCZ123" s="671"/>
      <c r="GDA123" s="671"/>
      <c r="GDB123" s="671"/>
      <c r="GDC123" s="671"/>
      <c r="GDD123" s="671"/>
      <c r="GDE123" s="671"/>
      <c r="GDF123" s="671"/>
      <c r="GDG123" s="671"/>
      <c r="GDH123" s="671"/>
      <c r="GDI123" s="671"/>
      <c r="GDJ123" s="671"/>
      <c r="GDK123" s="671"/>
      <c r="GDL123" s="671"/>
      <c r="GDM123" s="671"/>
      <c r="GDN123" s="671"/>
      <c r="GDO123" s="671"/>
      <c r="GDP123" s="671"/>
      <c r="GDQ123" s="671"/>
      <c r="GDR123" s="671"/>
      <c r="GDS123" s="671"/>
      <c r="GDT123" s="671"/>
      <c r="GDU123" s="671"/>
      <c r="GDV123" s="671"/>
      <c r="GDW123" s="671"/>
      <c r="GDX123" s="671"/>
      <c r="GDY123" s="671"/>
      <c r="GDZ123" s="671"/>
      <c r="GEA123" s="671"/>
      <c r="GEB123" s="671"/>
      <c r="GEC123" s="671"/>
      <c r="GED123" s="671"/>
      <c r="GEE123" s="671"/>
      <c r="GEF123" s="671"/>
      <c r="GEG123" s="671"/>
      <c r="GEH123" s="671"/>
      <c r="GEI123" s="671"/>
      <c r="GEJ123" s="671"/>
      <c r="GEK123" s="671"/>
      <c r="GEL123" s="671"/>
      <c r="GEM123" s="671"/>
      <c r="GEN123" s="671"/>
      <c r="GEO123" s="671"/>
      <c r="GEP123" s="671"/>
      <c r="GEQ123" s="671"/>
      <c r="GER123" s="671"/>
      <c r="GES123" s="671"/>
      <c r="GET123" s="671"/>
      <c r="GEU123" s="671"/>
      <c r="GEV123" s="671"/>
      <c r="GEW123" s="671"/>
      <c r="GEX123" s="671"/>
      <c r="GEY123" s="671"/>
      <c r="GEZ123" s="671"/>
      <c r="GFA123" s="671"/>
      <c r="GFB123" s="671"/>
      <c r="GFC123" s="671"/>
      <c r="GFD123" s="671"/>
      <c r="GFE123" s="671"/>
      <c r="GFF123" s="671"/>
      <c r="GFG123" s="671"/>
      <c r="GFH123" s="671"/>
      <c r="GFI123" s="671"/>
      <c r="GFJ123" s="671"/>
      <c r="GFK123" s="671"/>
      <c r="GFL123" s="671"/>
      <c r="GFM123" s="671"/>
      <c r="GFN123" s="671"/>
      <c r="GFO123" s="671"/>
      <c r="GFP123" s="671"/>
      <c r="GFQ123" s="671"/>
      <c r="GFR123" s="671"/>
      <c r="GFS123" s="671"/>
      <c r="GFT123" s="671"/>
      <c r="GFU123" s="671"/>
      <c r="GFV123" s="671"/>
      <c r="GFW123" s="671"/>
      <c r="GFX123" s="671"/>
      <c r="GFY123" s="671"/>
      <c r="GFZ123" s="671"/>
      <c r="GGA123" s="671"/>
      <c r="GGB123" s="671"/>
      <c r="GGC123" s="671"/>
      <c r="GGD123" s="671"/>
      <c r="GGE123" s="671"/>
      <c r="GGF123" s="671"/>
      <c r="GGG123" s="671"/>
      <c r="GGH123" s="671"/>
      <c r="GGI123" s="671"/>
      <c r="GGJ123" s="671"/>
      <c r="GGK123" s="671"/>
      <c r="GGL123" s="671"/>
      <c r="GGM123" s="671"/>
      <c r="GGN123" s="671"/>
      <c r="GGO123" s="671"/>
      <c r="GGP123" s="671"/>
      <c r="GGQ123" s="671"/>
      <c r="GGR123" s="671"/>
      <c r="GGS123" s="671"/>
      <c r="GGT123" s="671"/>
      <c r="GGU123" s="671"/>
      <c r="GGV123" s="671"/>
      <c r="GGW123" s="671"/>
      <c r="GGX123" s="671"/>
      <c r="GGY123" s="671"/>
      <c r="GGZ123" s="671"/>
      <c r="GHA123" s="671"/>
      <c r="GHB123" s="671"/>
      <c r="GHC123" s="671"/>
      <c r="GHD123" s="671"/>
      <c r="GHE123" s="671"/>
      <c r="GHF123" s="671"/>
      <c r="GHG123" s="671"/>
      <c r="GHH123" s="671"/>
      <c r="GHI123" s="671"/>
      <c r="GHJ123" s="671"/>
      <c r="GHK123" s="671"/>
      <c r="GHL123" s="671"/>
      <c r="GHM123" s="671"/>
      <c r="GHN123" s="671"/>
      <c r="GHO123" s="671"/>
      <c r="GHP123" s="671"/>
      <c r="GHQ123" s="671"/>
      <c r="GHR123" s="671"/>
      <c r="GHS123" s="671"/>
      <c r="GHT123" s="671"/>
      <c r="GHU123" s="671"/>
      <c r="GHV123" s="671"/>
      <c r="GHW123" s="671"/>
      <c r="GHX123" s="671"/>
      <c r="GHY123" s="671"/>
      <c r="GHZ123" s="671"/>
      <c r="GIA123" s="671"/>
      <c r="GIB123" s="671"/>
      <c r="GIC123" s="671"/>
      <c r="GID123" s="671"/>
      <c r="GIE123" s="671"/>
      <c r="GIF123" s="671"/>
      <c r="GIG123" s="671"/>
      <c r="GIH123" s="671"/>
      <c r="GII123" s="671"/>
      <c r="GIJ123" s="671"/>
      <c r="GIK123" s="671"/>
      <c r="GIL123" s="671"/>
      <c r="GIM123" s="671"/>
      <c r="GIN123" s="671"/>
      <c r="GIO123" s="671"/>
      <c r="GIP123" s="671"/>
      <c r="GIQ123" s="671"/>
      <c r="GIR123" s="671"/>
      <c r="GIS123" s="671"/>
      <c r="GIT123" s="671"/>
      <c r="GIU123" s="671"/>
      <c r="GIV123" s="671"/>
      <c r="GIW123" s="671"/>
      <c r="GIX123" s="671"/>
      <c r="GIY123" s="671"/>
      <c r="GIZ123" s="671"/>
      <c r="GJA123" s="671"/>
      <c r="GJB123" s="671"/>
      <c r="GJC123" s="671"/>
      <c r="GJD123" s="671"/>
      <c r="GJE123" s="671"/>
      <c r="GJF123" s="671"/>
      <c r="GJG123" s="671"/>
      <c r="GJH123" s="671"/>
      <c r="GJI123" s="671"/>
      <c r="GJJ123" s="671"/>
      <c r="GJK123" s="671"/>
      <c r="GJL123" s="671"/>
      <c r="GJM123" s="671"/>
      <c r="GJN123" s="671"/>
      <c r="GJO123" s="671"/>
      <c r="GJP123" s="671"/>
      <c r="GJQ123" s="671"/>
      <c r="GJR123" s="671"/>
      <c r="GJS123" s="671"/>
      <c r="GJT123" s="671"/>
      <c r="GJU123" s="671"/>
      <c r="GJV123" s="671"/>
      <c r="GJW123" s="671"/>
      <c r="GJX123" s="671"/>
      <c r="GJY123" s="671"/>
      <c r="GJZ123" s="671"/>
      <c r="GKA123" s="671"/>
      <c r="GKB123" s="671"/>
      <c r="GKC123" s="671"/>
      <c r="GKD123" s="671"/>
      <c r="GKE123" s="671"/>
      <c r="GKF123" s="671"/>
      <c r="GKG123" s="671"/>
      <c r="GKH123" s="671"/>
      <c r="GKI123" s="671"/>
      <c r="GKJ123" s="671"/>
      <c r="GKK123" s="671"/>
      <c r="GKL123" s="671"/>
      <c r="GKM123" s="671"/>
      <c r="GKN123" s="671"/>
      <c r="GKO123" s="671"/>
      <c r="GKP123" s="671"/>
      <c r="GKQ123" s="671"/>
      <c r="GKR123" s="671"/>
      <c r="GKS123" s="671"/>
      <c r="GKT123" s="671"/>
      <c r="GKU123" s="671"/>
      <c r="GKV123" s="671"/>
      <c r="GKW123" s="671"/>
      <c r="GKX123" s="671"/>
      <c r="GKY123" s="671"/>
      <c r="GKZ123" s="671"/>
      <c r="GLA123" s="671"/>
      <c r="GLB123" s="671"/>
      <c r="GLC123" s="671"/>
      <c r="GLD123" s="671"/>
      <c r="GLE123" s="671"/>
      <c r="GLF123" s="671"/>
      <c r="GLG123" s="671"/>
      <c r="GLH123" s="671"/>
      <c r="GLI123" s="671"/>
      <c r="GLJ123" s="671"/>
      <c r="GLK123" s="671"/>
      <c r="GLL123" s="671"/>
      <c r="GLM123" s="671"/>
      <c r="GLN123" s="671"/>
      <c r="GLO123" s="671"/>
      <c r="GLP123" s="671"/>
      <c r="GLQ123" s="671"/>
      <c r="GLR123" s="671"/>
      <c r="GLS123" s="671"/>
      <c r="GLT123" s="671"/>
      <c r="GLU123" s="671"/>
      <c r="GLV123" s="671"/>
      <c r="GLW123" s="671"/>
      <c r="GLX123" s="671"/>
      <c r="GLY123" s="671"/>
      <c r="GLZ123" s="671"/>
      <c r="GMA123" s="671"/>
      <c r="GMB123" s="671"/>
      <c r="GMC123" s="671"/>
      <c r="GMD123" s="671"/>
      <c r="GME123" s="671"/>
      <c r="GMF123" s="671"/>
      <c r="GMG123" s="671"/>
      <c r="GMH123" s="671"/>
      <c r="GMI123" s="671"/>
      <c r="GMJ123" s="671"/>
      <c r="GMK123" s="671"/>
      <c r="GML123" s="671"/>
      <c r="GMM123" s="671"/>
      <c r="GMN123" s="671"/>
      <c r="GMO123" s="671"/>
      <c r="GMP123" s="671"/>
      <c r="GMQ123" s="671"/>
      <c r="GMR123" s="671"/>
      <c r="GMS123" s="671"/>
      <c r="GMT123" s="671"/>
      <c r="GMU123" s="671"/>
      <c r="GMV123" s="671"/>
      <c r="GMW123" s="671"/>
      <c r="GMX123" s="671"/>
      <c r="GMY123" s="671"/>
      <c r="GMZ123" s="671"/>
      <c r="GNA123" s="671"/>
      <c r="GNB123" s="671"/>
      <c r="GNC123" s="671"/>
      <c r="GND123" s="671"/>
      <c r="GNE123" s="671"/>
      <c r="GNF123" s="671"/>
      <c r="GNG123" s="671"/>
      <c r="GNH123" s="671"/>
      <c r="GNI123" s="671"/>
      <c r="GNJ123" s="671"/>
      <c r="GNK123" s="671"/>
      <c r="GNL123" s="671"/>
      <c r="GNM123" s="671"/>
      <c r="GNN123" s="671"/>
      <c r="GNO123" s="671"/>
      <c r="GNP123" s="671"/>
      <c r="GNQ123" s="671"/>
      <c r="GNR123" s="671"/>
      <c r="GNS123" s="671"/>
      <c r="GNT123" s="671"/>
      <c r="GNU123" s="671"/>
      <c r="GNV123" s="671"/>
      <c r="GNW123" s="671"/>
      <c r="GNX123" s="671"/>
      <c r="GNY123" s="671"/>
      <c r="GNZ123" s="671"/>
      <c r="GOA123" s="671"/>
      <c r="GOB123" s="671"/>
      <c r="GOC123" s="671"/>
      <c r="GOD123" s="671"/>
      <c r="GOE123" s="671"/>
      <c r="GOF123" s="671"/>
      <c r="GOG123" s="671"/>
      <c r="GOH123" s="671"/>
      <c r="GOI123" s="671"/>
      <c r="GOJ123" s="671"/>
      <c r="GOK123" s="671"/>
      <c r="GOL123" s="671"/>
      <c r="GOM123" s="671"/>
      <c r="GON123" s="671"/>
      <c r="GOO123" s="671"/>
      <c r="GOP123" s="671"/>
      <c r="GOQ123" s="671"/>
      <c r="GOR123" s="671"/>
      <c r="GOS123" s="671"/>
      <c r="GOT123" s="671"/>
      <c r="GOU123" s="671"/>
      <c r="GOV123" s="671"/>
      <c r="GOW123" s="671"/>
      <c r="GOX123" s="671"/>
      <c r="GOY123" s="671"/>
      <c r="GOZ123" s="671"/>
      <c r="GPA123" s="671"/>
      <c r="GPB123" s="671"/>
      <c r="GPC123" s="671"/>
      <c r="GPD123" s="671"/>
      <c r="GPE123" s="671"/>
      <c r="GPF123" s="671"/>
      <c r="GPG123" s="671"/>
      <c r="GPH123" s="671"/>
      <c r="GPI123" s="671"/>
      <c r="GPJ123" s="671"/>
      <c r="GPK123" s="671"/>
      <c r="GPL123" s="671"/>
      <c r="GPM123" s="671"/>
      <c r="GPN123" s="671"/>
      <c r="GPO123" s="671"/>
      <c r="GPP123" s="671"/>
      <c r="GPQ123" s="671"/>
      <c r="GPR123" s="671"/>
      <c r="GPS123" s="671"/>
      <c r="GPT123" s="671"/>
      <c r="GPU123" s="671"/>
      <c r="GPV123" s="671"/>
      <c r="GPW123" s="671"/>
      <c r="GPX123" s="671"/>
      <c r="GPY123" s="671"/>
      <c r="GPZ123" s="671"/>
      <c r="GQA123" s="671"/>
      <c r="GQB123" s="671"/>
      <c r="GQC123" s="671"/>
      <c r="GQD123" s="671"/>
      <c r="GQE123" s="671"/>
      <c r="GQF123" s="671"/>
      <c r="GQG123" s="671"/>
      <c r="GQH123" s="671"/>
      <c r="GQI123" s="671"/>
      <c r="GQJ123" s="671"/>
      <c r="GQK123" s="671"/>
      <c r="GQL123" s="671"/>
      <c r="GQM123" s="671"/>
      <c r="GQN123" s="671"/>
      <c r="GQO123" s="671"/>
      <c r="GQP123" s="671"/>
      <c r="GQQ123" s="671"/>
      <c r="GQR123" s="671"/>
      <c r="GQS123" s="671"/>
      <c r="GQT123" s="671"/>
      <c r="GQU123" s="671"/>
      <c r="GQV123" s="671"/>
      <c r="GQW123" s="671"/>
      <c r="GQX123" s="671"/>
      <c r="GQY123" s="671"/>
      <c r="GQZ123" s="671"/>
      <c r="GRA123" s="671"/>
      <c r="GRB123" s="671"/>
      <c r="GRC123" s="671"/>
      <c r="GRD123" s="671"/>
      <c r="GRE123" s="671"/>
      <c r="GRF123" s="671"/>
      <c r="GRG123" s="671"/>
      <c r="GRH123" s="671"/>
      <c r="GRI123" s="671"/>
      <c r="GRJ123" s="671"/>
      <c r="GRK123" s="671"/>
      <c r="GRL123" s="671"/>
      <c r="GRM123" s="671"/>
      <c r="GRN123" s="671"/>
      <c r="GRO123" s="671"/>
      <c r="GRP123" s="671"/>
      <c r="GRQ123" s="671"/>
      <c r="GRR123" s="671"/>
      <c r="GRS123" s="671"/>
      <c r="GRT123" s="671"/>
      <c r="GRU123" s="671"/>
      <c r="GRV123" s="671"/>
      <c r="GRW123" s="671"/>
      <c r="GRX123" s="671"/>
      <c r="GRY123" s="671"/>
      <c r="GRZ123" s="671"/>
      <c r="GSA123" s="671"/>
      <c r="GSB123" s="671"/>
      <c r="GSC123" s="671"/>
      <c r="GSD123" s="671"/>
      <c r="GSE123" s="671"/>
      <c r="GSF123" s="671"/>
      <c r="GSG123" s="671"/>
      <c r="GSH123" s="671"/>
      <c r="GSI123" s="671"/>
      <c r="GSJ123" s="671"/>
      <c r="GSK123" s="671"/>
      <c r="GSL123" s="671"/>
      <c r="GSM123" s="671"/>
      <c r="GSN123" s="671"/>
      <c r="GSO123" s="671"/>
      <c r="GSP123" s="671"/>
      <c r="GSQ123" s="671"/>
      <c r="GSR123" s="671"/>
      <c r="GSS123" s="671"/>
      <c r="GST123" s="671"/>
      <c r="GSU123" s="671"/>
      <c r="GSV123" s="671"/>
      <c r="GSW123" s="671"/>
      <c r="GSX123" s="671"/>
      <c r="GSY123" s="671"/>
      <c r="GSZ123" s="671"/>
      <c r="GTA123" s="671"/>
      <c r="GTB123" s="671"/>
      <c r="GTC123" s="671"/>
      <c r="GTD123" s="671"/>
      <c r="GTE123" s="671"/>
      <c r="GTF123" s="671"/>
      <c r="GTG123" s="671"/>
      <c r="GTH123" s="671"/>
      <c r="GTI123" s="671"/>
      <c r="GTJ123" s="671"/>
      <c r="GTK123" s="671"/>
      <c r="GTL123" s="671"/>
      <c r="GTM123" s="671"/>
      <c r="GTN123" s="671"/>
      <c r="GTO123" s="671"/>
      <c r="GTP123" s="671"/>
      <c r="GTQ123" s="671"/>
      <c r="GTR123" s="671"/>
      <c r="GTS123" s="671"/>
      <c r="GTT123" s="671"/>
      <c r="GTU123" s="671"/>
      <c r="GTV123" s="671"/>
      <c r="GTW123" s="671"/>
      <c r="GTX123" s="671"/>
      <c r="GTY123" s="671"/>
      <c r="GTZ123" s="671"/>
      <c r="GUA123" s="671"/>
      <c r="GUB123" s="671"/>
      <c r="GUC123" s="671"/>
      <c r="GUD123" s="671"/>
      <c r="GUE123" s="671"/>
      <c r="GUF123" s="671"/>
      <c r="GUG123" s="671"/>
      <c r="GUH123" s="671"/>
      <c r="GUI123" s="671"/>
      <c r="GUJ123" s="671"/>
      <c r="GUK123" s="671"/>
      <c r="GUL123" s="671"/>
      <c r="GUM123" s="671"/>
      <c r="GUN123" s="671"/>
      <c r="GUO123" s="671"/>
      <c r="GUP123" s="671"/>
      <c r="GUQ123" s="671"/>
      <c r="GUR123" s="671"/>
      <c r="GUS123" s="671"/>
      <c r="GUT123" s="671"/>
      <c r="GUU123" s="671"/>
      <c r="GUV123" s="671"/>
      <c r="GUW123" s="671"/>
      <c r="GUX123" s="671"/>
      <c r="GUY123" s="671"/>
      <c r="GUZ123" s="671"/>
      <c r="GVA123" s="671"/>
      <c r="GVB123" s="671"/>
      <c r="GVC123" s="671"/>
      <c r="GVD123" s="671"/>
      <c r="GVE123" s="671"/>
      <c r="GVF123" s="671"/>
      <c r="GVG123" s="671"/>
      <c r="GVH123" s="671"/>
      <c r="GVI123" s="671"/>
      <c r="GVJ123" s="671"/>
      <c r="GVK123" s="671"/>
      <c r="GVL123" s="671"/>
      <c r="GVM123" s="671"/>
      <c r="GVN123" s="671"/>
      <c r="GVO123" s="671"/>
      <c r="GVP123" s="671"/>
      <c r="GVQ123" s="671"/>
      <c r="GVR123" s="671"/>
      <c r="GVS123" s="671"/>
      <c r="GVT123" s="671"/>
      <c r="GVU123" s="671"/>
      <c r="GVV123" s="671"/>
      <c r="GVW123" s="671"/>
      <c r="GVX123" s="671"/>
      <c r="GVY123" s="671"/>
      <c r="GVZ123" s="671"/>
      <c r="GWA123" s="671"/>
      <c r="GWB123" s="671"/>
      <c r="GWC123" s="671"/>
      <c r="GWD123" s="671"/>
      <c r="GWE123" s="671"/>
      <c r="GWF123" s="671"/>
      <c r="GWG123" s="671"/>
      <c r="GWH123" s="671"/>
      <c r="GWI123" s="671"/>
      <c r="GWJ123" s="671"/>
      <c r="GWK123" s="671"/>
      <c r="GWL123" s="671"/>
      <c r="GWM123" s="671"/>
      <c r="GWN123" s="671"/>
      <c r="GWO123" s="671"/>
      <c r="GWP123" s="671"/>
      <c r="GWQ123" s="671"/>
      <c r="GWR123" s="671"/>
      <c r="GWS123" s="671"/>
      <c r="GWT123" s="671"/>
      <c r="GWU123" s="671"/>
      <c r="GWV123" s="671"/>
      <c r="GWW123" s="671"/>
      <c r="GWX123" s="671"/>
      <c r="GWY123" s="671"/>
      <c r="GWZ123" s="671"/>
      <c r="GXA123" s="671"/>
      <c r="GXB123" s="671"/>
      <c r="GXC123" s="671"/>
      <c r="GXD123" s="671"/>
      <c r="GXE123" s="671"/>
      <c r="GXF123" s="671"/>
      <c r="GXG123" s="671"/>
      <c r="GXH123" s="671"/>
      <c r="GXI123" s="671"/>
      <c r="GXJ123" s="671"/>
      <c r="GXK123" s="671"/>
      <c r="GXL123" s="671"/>
      <c r="GXM123" s="671"/>
      <c r="GXN123" s="671"/>
      <c r="GXO123" s="671"/>
      <c r="GXP123" s="671"/>
      <c r="GXQ123" s="671"/>
      <c r="GXR123" s="671"/>
      <c r="GXS123" s="671"/>
      <c r="GXT123" s="671"/>
      <c r="GXU123" s="671"/>
      <c r="GXV123" s="671"/>
      <c r="GXW123" s="671"/>
      <c r="GXX123" s="671"/>
      <c r="GXY123" s="671"/>
      <c r="GXZ123" s="671"/>
      <c r="GYA123" s="671"/>
      <c r="GYB123" s="671"/>
      <c r="GYC123" s="671"/>
      <c r="GYD123" s="671"/>
      <c r="GYE123" s="671"/>
      <c r="GYF123" s="671"/>
      <c r="GYG123" s="671"/>
      <c r="GYH123" s="671"/>
      <c r="GYI123" s="671"/>
      <c r="GYJ123" s="671"/>
      <c r="GYK123" s="671"/>
      <c r="GYL123" s="671"/>
      <c r="GYM123" s="671"/>
      <c r="GYN123" s="671"/>
      <c r="GYO123" s="671"/>
      <c r="GYP123" s="671"/>
      <c r="GYQ123" s="671"/>
      <c r="GYR123" s="671"/>
      <c r="GYS123" s="671"/>
      <c r="GYT123" s="671"/>
      <c r="GYU123" s="671"/>
      <c r="GYV123" s="671"/>
      <c r="GYW123" s="671"/>
      <c r="GYX123" s="671"/>
      <c r="GYY123" s="671"/>
      <c r="GYZ123" s="671"/>
      <c r="GZA123" s="671"/>
      <c r="GZB123" s="671"/>
      <c r="GZC123" s="671"/>
      <c r="GZD123" s="671"/>
      <c r="GZE123" s="671"/>
      <c r="GZF123" s="671"/>
      <c r="GZG123" s="671"/>
      <c r="GZH123" s="671"/>
      <c r="GZI123" s="671"/>
      <c r="GZJ123" s="671"/>
      <c r="GZK123" s="671"/>
      <c r="GZL123" s="671"/>
      <c r="GZM123" s="671"/>
      <c r="GZN123" s="671"/>
      <c r="GZO123" s="671"/>
      <c r="GZP123" s="671"/>
      <c r="GZQ123" s="671"/>
      <c r="GZR123" s="671"/>
      <c r="GZS123" s="671"/>
      <c r="GZT123" s="671"/>
      <c r="GZU123" s="671"/>
      <c r="GZV123" s="671"/>
      <c r="GZW123" s="671"/>
      <c r="GZX123" s="671"/>
      <c r="GZY123" s="671"/>
      <c r="GZZ123" s="671"/>
      <c r="HAA123" s="671"/>
      <c r="HAB123" s="671"/>
      <c r="HAC123" s="671"/>
      <c r="HAD123" s="671"/>
      <c r="HAE123" s="671"/>
      <c r="HAF123" s="671"/>
      <c r="HAG123" s="671"/>
      <c r="HAH123" s="671"/>
      <c r="HAI123" s="671"/>
      <c r="HAJ123" s="671"/>
      <c r="HAK123" s="671"/>
      <c r="HAL123" s="671"/>
      <c r="HAM123" s="671"/>
      <c r="HAN123" s="671"/>
      <c r="HAO123" s="671"/>
      <c r="HAP123" s="671"/>
      <c r="HAQ123" s="671"/>
      <c r="HAR123" s="671"/>
      <c r="HAS123" s="671"/>
      <c r="HAT123" s="671"/>
      <c r="HAU123" s="671"/>
      <c r="HAV123" s="671"/>
      <c r="HAW123" s="671"/>
      <c r="HAX123" s="671"/>
      <c r="HAY123" s="671"/>
      <c r="HAZ123" s="671"/>
      <c r="HBA123" s="671"/>
      <c r="HBB123" s="671"/>
      <c r="HBC123" s="671"/>
      <c r="HBD123" s="671"/>
      <c r="HBE123" s="671"/>
      <c r="HBF123" s="671"/>
      <c r="HBG123" s="671"/>
      <c r="HBH123" s="671"/>
      <c r="HBI123" s="671"/>
      <c r="HBJ123" s="671"/>
      <c r="HBK123" s="671"/>
      <c r="HBL123" s="671"/>
      <c r="HBM123" s="671"/>
      <c r="HBN123" s="671"/>
      <c r="HBO123" s="671"/>
      <c r="HBP123" s="671"/>
      <c r="HBQ123" s="671"/>
      <c r="HBR123" s="671"/>
      <c r="HBS123" s="671"/>
      <c r="HBT123" s="671"/>
      <c r="HBU123" s="671"/>
      <c r="HBV123" s="671"/>
      <c r="HBW123" s="671"/>
      <c r="HBX123" s="671"/>
      <c r="HBY123" s="671"/>
      <c r="HBZ123" s="671"/>
      <c r="HCA123" s="671"/>
      <c r="HCB123" s="671"/>
      <c r="HCC123" s="671"/>
      <c r="HCD123" s="671"/>
      <c r="HCE123" s="671"/>
      <c r="HCF123" s="671"/>
      <c r="HCG123" s="671"/>
      <c r="HCH123" s="671"/>
      <c r="HCI123" s="671"/>
      <c r="HCJ123" s="671"/>
      <c r="HCK123" s="671"/>
      <c r="HCL123" s="671"/>
      <c r="HCM123" s="671"/>
      <c r="HCN123" s="671"/>
      <c r="HCO123" s="671"/>
      <c r="HCP123" s="671"/>
      <c r="HCQ123" s="671"/>
      <c r="HCR123" s="671"/>
      <c r="HCS123" s="671"/>
      <c r="HCT123" s="671"/>
      <c r="HCU123" s="671"/>
      <c r="HCV123" s="671"/>
      <c r="HCW123" s="671"/>
      <c r="HCX123" s="671"/>
      <c r="HCY123" s="671"/>
      <c r="HCZ123" s="671"/>
      <c r="HDA123" s="671"/>
      <c r="HDB123" s="671"/>
      <c r="HDC123" s="671"/>
      <c r="HDD123" s="671"/>
      <c r="HDE123" s="671"/>
      <c r="HDF123" s="671"/>
      <c r="HDG123" s="671"/>
      <c r="HDH123" s="671"/>
      <c r="HDI123" s="671"/>
      <c r="HDJ123" s="671"/>
      <c r="HDK123" s="671"/>
      <c r="HDL123" s="671"/>
      <c r="HDM123" s="671"/>
      <c r="HDN123" s="671"/>
      <c r="HDO123" s="671"/>
      <c r="HDP123" s="671"/>
      <c r="HDQ123" s="671"/>
      <c r="HDR123" s="671"/>
      <c r="HDS123" s="671"/>
      <c r="HDT123" s="671"/>
      <c r="HDU123" s="671"/>
      <c r="HDV123" s="671"/>
      <c r="HDW123" s="671"/>
      <c r="HDX123" s="671"/>
      <c r="HDY123" s="671"/>
      <c r="HDZ123" s="671"/>
      <c r="HEA123" s="671"/>
      <c r="HEB123" s="671"/>
      <c r="HEC123" s="671"/>
      <c r="HED123" s="671"/>
      <c r="HEE123" s="671"/>
      <c r="HEF123" s="671"/>
      <c r="HEG123" s="671"/>
      <c r="HEH123" s="671"/>
      <c r="HEI123" s="671"/>
      <c r="HEJ123" s="671"/>
      <c r="HEK123" s="671"/>
      <c r="HEL123" s="671"/>
      <c r="HEM123" s="671"/>
      <c r="HEN123" s="671"/>
      <c r="HEO123" s="671"/>
      <c r="HEP123" s="671"/>
      <c r="HEQ123" s="671"/>
      <c r="HER123" s="671"/>
      <c r="HES123" s="671"/>
      <c r="HET123" s="671"/>
      <c r="HEU123" s="671"/>
      <c r="HEV123" s="671"/>
      <c r="HEW123" s="671"/>
      <c r="HEX123" s="671"/>
      <c r="HEY123" s="671"/>
      <c r="HEZ123" s="671"/>
      <c r="HFA123" s="671"/>
      <c r="HFB123" s="671"/>
      <c r="HFC123" s="671"/>
      <c r="HFD123" s="671"/>
      <c r="HFE123" s="671"/>
      <c r="HFF123" s="671"/>
      <c r="HFG123" s="671"/>
      <c r="HFH123" s="671"/>
      <c r="HFI123" s="671"/>
      <c r="HFJ123" s="671"/>
      <c r="HFK123" s="671"/>
      <c r="HFL123" s="671"/>
      <c r="HFM123" s="671"/>
      <c r="HFN123" s="671"/>
      <c r="HFO123" s="671"/>
      <c r="HFP123" s="671"/>
      <c r="HFQ123" s="671"/>
      <c r="HFR123" s="671"/>
      <c r="HFS123" s="671"/>
      <c r="HFT123" s="671"/>
      <c r="HFU123" s="671"/>
      <c r="HFV123" s="671"/>
      <c r="HFW123" s="671"/>
      <c r="HFX123" s="671"/>
      <c r="HFY123" s="671"/>
      <c r="HFZ123" s="671"/>
      <c r="HGA123" s="671"/>
      <c r="HGB123" s="671"/>
      <c r="HGC123" s="671"/>
      <c r="HGD123" s="671"/>
      <c r="HGE123" s="671"/>
      <c r="HGF123" s="671"/>
      <c r="HGG123" s="671"/>
      <c r="HGH123" s="671"/>
      <c r="HGI123" s="671"/>
      <c r="HGJ123" s="671"/>
      <c r="HGK123" s="671"/>
      <c r="HGL123" s="671"/>
      <c r="HGM123" s="671"/>
      <c r="HGN123" s="671"/>
      <c r="HGO123" s="671"/>
      <c r="HGP123" s="671"/>
      <c r="HGQ123" s="671"/>
      <c r="HGR123" s="671"/>
      <c r="HGS123" s="671"/>
      <c r="HGT123" s="671"/>
      <c r="HGU123" s="671"/>
      <c r="HGV123" s="671"/>
      <c r="HGW123" s="671"/>
      <c r="HGX123" s="671"/>
      <c r="HGY123" s="671"/>
      <c r="HGZ123" s="671"/>
      <c r="HHA123" s="671"/>
      <c r="HHB123" s="671"/>
      <c r="HHC123" s="671"/>
      <c r="HHD123" s="671"/>
      <c r="HHE123" s="671"/>
      <c r="HHF123" s="671"/>
      <c r="HHG123" s="671"/>
      <c r="HHH123" s="671"/>
      <c r="HHI123" s="671"/>
      <c r="HHJ123" s="671"/>
      <c r="HHK123" s="671"/>
      <c r="HHL123" s="671"/>
      <c r="HHM123" s="671"/>
      <c r="HHN123" s="671"/>
      <c r="HHO123" s="671"/>
      <c r="HHP123" s="671"/>
      <c r="HHQ123" s="671"/>
      <c r="HHR123" s="671"/>
      <c r="HHS123" s="671"/>
      <c r="HHT123" s="671"/>
      <c r="HHU123" s="671"/>
      <c r="HHV123" s="671"/>
      <c r="HHW123" s="671"/>
      <c r="HHX123" s="671"/>
      <c r="HHY123" s="671"/>
      <c r="HHZ123" s="671"/>
      <c r="HIA123" s="671"/>
      <c r="HIB123" s="671"/>
      <c r="HIC123" s="671"/>
      <c r="HID123" s="671"/>
      <c r="HIE123" s="671"/>
      <c r="HIF123" s="671"/>
      <c r="HIG123" s="671"/>
      <c r="HIH123" s="671"/>
      <c r="HII123" s="671"/>
      <c r="HIJ123" s="671"/>
      <c r="HIK123" s="671"/>
      <c r="HIL123" s="671"/>
      <c r="HIM123" s="671"/>
      <c r="HIN123" s="671"/>
      <c r="HIO123" s="671"/>
      <c r="HIP123" s="671"/>
      <c r="HIQ123" s="671"/>
      <c r="HIR123" s="671"/>
      <c r="HIS123" s="671"/>
      <c r="HIT123" s="671"/>
      <c r="HIU123" s="671"/>
      <c r="HIV123" s="671"/>
      <c r="HIW123" s="671"/>
      <c r="HIX123" s="671"/>
      <c r="HIY123" s="671"/>
      <c r="HIZ123" s="671"/>
      <c r="HJA123" s="671"/>
      <c r="HJB123" s="671"/>
      <c r="HJC123" s="671"/>
      <c r="HJD123" s="671"/>
      <c r="HJE123" s="671"/>
      <c r="HJF123" s="671"/>
      <c r="HJG123" s="671"/>
      <c r="HJH123" s="671"/>
      <c r="HJI123" s="671"/>
      <c r="HJJ123" s="671"/>
      <c r="HJK123" s="671"/>
      <c r="HJL123" s="671"/>
      <c r="HJM123" s="671"/>
      <c r="HJN123" s="671"/>
      <c r="HJO123" s="671"/>
      <c r="HJP123" s="671"/>
      <c r="HJQ123" s="671"/>
      <c r="HJR123" s="671"/>
      <c r="HJS123" s="671"/>
      <c r="HJT123" s="671"/>
      <c r="HJU123" s="671"/>
      <c r="HJV123" s="671"/>
      <c r="HJW123" s="671"/>
      <c r="HJX123" s="671"/>
      <c r="HJY123" s="671"/>
      <c r="HJZ123" s="671"/>
      <c r="HKA123" s="671"/>
      <c r="HKB123" s="671"/>
      <c r="HKC123" s="671"/>
      <c r="HKD123" s="671"/>
      <c r="HKE123" s="671"/>
      <c r="HKF123" s="671"/>
      <c r="HKG123" s="671"/>
      <c r="HKH123" s="671"/>
      <c r="HKI123" s="671"/>
      <c r="HKJ123" s="671"/>
      <c r="HKK123" s="671"/>
      <c r="HKL123" s="671"/>
      <c r="HKM123" s="671"/>
      <c r="HKN123" s="671"/>
      <c r="HKO123" s="671"/>
      <c r="HKP123" s="671"/>
      <c r="HKQ123" s="671"/>
      <c r="HKR123" s="671"/>
      <c r="HKS123" s="671"/>
      <c r="HKT123" s="671"/>
      <c r="HKU123" s="671"/>
      <c r="HKV123" s="671"/>
      <c r="HKW123" s="671"/>
      <c r="HKX123" s="671"/>
      <c r="HKY123" s="671"/>
      <c r="HKZ123" s="671"/>
      <c r="HLA123" s="671"/>
      <c r="HLB123" s="671"/>
      <c r="HLC123" s="671"/>
      <c r="HLD123" s="671"/>
      <c r="HLE123" s="671"/>
      <c r="HLF123" s="671"/>
      <c r="HLG123" s="671"/>
      <c r="HLH123" s="671"/>
      <c r="HLI123" s="671"/>
      <c r="HLJ123" s="671"/>
      <c r="HLK123" s="671"/>
      <c r="HLL123" s="671"/>
      <c r="HLM123" s="671"/>
      <c r="HLN123" s="671"/>
      <c r="HLO123" s="671"/>
      <c r="HLP123" s="671"/>
      <c r="HLQ123" s="671"/>
      <c r="HLR123" s="671"/>
      <c r="HLS123" s="671"/>
      <c r="HLT123" s="671"/>
      <c r="HLU123" s="671"/>
      <c r="HLV123" s="671"/>
      <c r="HLW123" s="671"/>
      <c r="HLX123" s="671"/>
      <c r="HLY123" s="671"/>
      <c r="HLZ123" s="671"/>
      <c r="HMA123" s="671"/>
      <c r="HMB123" s="671"/>
      <c r="HMC123" s="671"/>
      <c r="HMD123" s="671"/>
      <c r="HME123" s="671"/>
      <c r="HMF123" s="671"/>
      <c r="HMG123" s="671"/>
      <c r="HMH123" s="671"/>
      <c r="HMI123" s="671"/>
      <c r="HMJ123" s="671"/>
      <c r="HMK123" s="671"/>
      <c r="HML123" s="671"/>
      <c r="HMM123" s="671"/>
      <c r="HMN123" s="671"/>
      <c r="HMO123" s="671"/>
      <c r="HMP123" s="671"/>
      <c r="HMQ123" s="671"/>
      <c r="HMR123" s="671"/>
      <c r="HMS123" s="671"/>
      <c r="HMT123" s="671"/>
      <c r="HMU123" s="671"/>
      <c r="HMV123" s="671"/>
      <c r="HMW123" s="671"/>
      <c r="HMX123" s="671"/>
      <c r="HMY123" s="671"/>
      <c r="HMZ123" s="671"/>
      <c r="HNA123" s="671"/>
      <c r="HNB123" s="671"/>
      <c r="HNC123" s="671"/>
      <c r="HND123" s="671"/>
      <c r="HNE123" s="671"/>
      <c r="HNF123" s="671"/>
      <c r="HNG123" s="671"/>
      <c r="HNH123" s="671"/>
      <c r="HNI123" s="671"/>
      <c r="HNJ123" s="671"/>
      <c r="HNK123" s="671"/>
      <c r="HNL123" s="671"/>
      <c r="HNM123" s="671"/>
      <c r="HNN123" s="671"/>
      <c r="HNO123" s="671"/>
      <c r="HNP123" s="671"/>
      <c r="HNQ123" s="671"/>
      <c r="HNR123" s="671"/>
      <c r="HNS123" s="671"/>
      <c r="HNT123" s="671"/>
      <c r="HNU123" s="671"/>
      <c r="HNV123" s="671"/>
      <c r="HNW123" s="671"/>
      <c r="HNX123" s="671"/>
      <c r="HNY123" s="671"/>
      <c r="HNZ123" s="671"/>
      <c r="HOA123" s="671"/>
      <c r="HOB123" s="671"/>
      <c r="HOC123" s="671"/>
      <c r="HOD123" s="671"/>
      <c r="HOE123" s="671"/>
      <c r="HOF123" s="671"/>
      <c r="HOG123" s="671"/>
      <c r="HOH123" s="671"/>
      <c r="HOI123" s="671"/>
      <c r="HOJ123" s="671"/>
      <c r="HOK123" s="671"/>
      <c r="HOL123" s="671"/>
      <c r="HOM123" s="671"/>
      <c r="HON123" s="671"/>
      <c r="HOO123" s="671"/>
      <c r="HOP123" s="671"/>
      <c r="HOQ123" s="671"/>
      <c r="HOR123" s="671"/>
      <c r="HOS123" s="671"/>
      <c r="HOT123" s="671"/>
      <c r="HOU123" s="671"/>
      <c r="HOV123" s="671"/>
      <c r="HOW123" s="671"/>
      <c r="HOX123" s="671"/>
      <c r="HOY123" s="671"/>
      <c r="HOZ123" s="671"/>
      <c r="HPA123" s="671"/>
      <c r="HPB123" s="671"/>
      <c r="HPC123" s="671"/>
      <c r="HPD123" s="671"/>
      <c r="HPE123" s="671"/>
      <c r="HPF123" s="671"/>
      <c r="HPG123" s="671"/>
      <c r="HPH123" s="671"/>
      <c r="HPI123" s="671"/>
      <c r="HPJ123" s="671"/>
      <c r="HPK123" s="671"/>
      <c r="HPL123" s="671"/>
      <c r="HPM123" s="671"/>
      <c r="HPN123" s="671"/>
      <c r="HPO123" s="671"/>
      <c r="HPP123" s="671"/>
      <c r="HPQ123" s="671"/>
      <c r="HPR123" s="671"/>
      <c r="HPS123" s="671"/>
      <c r="HPT123" s="671"/>
      <c r="HPU123" s="671"/>
      <c r="HPV123" s="671"/>
      <c r="HPW123" s="671"/>
      <c r="HPX123" s="671"/>
      <c r="HPY123" s="671"/>
      <c r="HPZ123" s="671"/>
      <c r="HQA123" s="671"/>
      <c r="HQB123" s="671"/>
      <c r="HQC123" s="671"/>
      <c r="HQD123" s="671"/>
      <c r="HQE123" s="671"/>
      <c r="HQF123" s="671"/>
      <c r="HQG123" s="671"/>
      <c r="HQH123" s="671"/>
      <c r="HQI123" s="671"/>
      <c r="HQJ123" s="671"/>
      <c r="HQK123" s="671"/>
      <c r="HQL123" s="671"/>
      <c r="HQM123" s="671"/>
      <c r="HQN123" s="671"/>
      <c r="HQO123" s="671"/>
      <c r="HQP123" s="671"/>
      <c r="HQQ123" s="671"/>
      <c r="HQR123" s="671"/>
      <c r="HQS123" s="671"/>
      <c r="HQT123" s="671"/>
      <c r="HQU123" s="671"/>
      <c r="HQV123" s="671"/>
      <c r="HQW123" s="671"/>
      <c r="HQX123" s="671"/>
      <c r="HQY123" s="671"/>
      <c r="HQZ123" s="671"/>
      <c r="HRA123" s="671"/>
      <c r="HRB123" s="671"/>
      <c r="HRC123" s="671"/>
      <c r="HRD123" s="671"/>
      <c r="HRE123" s="671"/>
      <c r="HRF123" s="671"/>
      <c r="HRG123" s="671"/>
      <c r="HRH123" s="671"/>
      <c r="HRI123" s="671"/>
      <c r="HRJ123" s="671"/>
      <c r="HRK123" s="671"/>
      <c r="HRL123" s="671"/>
      <c r="HRM123" s="671"/>
      <c r="HRN123" s="671"/>
      <c r="HRO123" s="671"/>
      <c r="HRP123" s="671"/>
      <c r="HRQ123" s="671"/>
      <c r="HRR123" s="671"/>
      <c r="HRS123" s="671"/>
      <c r="HRT123" s="671"/>
      <c r="HRU123" s="671"/>
      <c r="HRV123" s="671"/>
      <c r="HRW123" s="671"/>
      <c r="HRX123" s="671"/>
      <c r="HRY123" s="671"/>
      <c r="HRZ123" s="671"/>
      <c r="HSA123" s="671"/>
      <c r="HSB123" s="671"/>
      <c r="HSC123" s="671"/>
      <c r="HSD123" s="671"/>
      <c r="HSE123" s="671"/>
      <c r="HSF123" s="671"/>
      <c r="HSG123" s="671"/>
      <c r="HSH123" s="671"/>
      <c r="HSI123" s="671"/>
      <c r="HSJ123" s="671"/>
      <c r="HSK123" s="671"/>
      <c r="HSL123" s="671"/>
      <c r="HSM123" s="671"/>
      <c r="HSN123" s="671"/>
      <c r="HSO123" s="671"/>
      <c r="HSP123" s="671"/>
      <c r="HSQ123" s="671"/>
      <c r="HSR123" s="671"/>
      <c r="HSS123" s="671"/>
      <c r="HST123" s="671"/>
      <c r="HSU123" s="671"/>
      <c r="HSV123" s="671"/>
      <c r="HSW123" s="671"/>
      <c r="HSX123" s="671"/>
      <c r="HSY123" s="671"/>
      <c r="HSZ123" s="671"/>
      <c r="HTA123" s="671"/>
      <c r="HTB123" s="671"/>
      <c r="HTC123" s="671"/>
      <c r="HTD123" s="671"/>
      <c r="HTE123" s="671"/>
      <c r="HTF123" s="671"/>
      <c r="HTG123" s="671"/>
      <c r="HTH123" s="671"/>
      <c r="HTI123" s="671"/>
      <c r="HTJ123" s="671"/>
      <c r="HTK123" s="671"/>
      <c r="HTL123" s="671"/>
      <c r="HTM123" s="671"/>
      <c r="HTN123" s="671"/>
      <c r="HTO123" s="671"/>
      <c r="HTP123" s="671"/>
      <c r="HTQ123" s="671"/>
      <c r="HTR123" s="671"/>
      <c r="HTS123" s="671"/>
      <c r="HTT123" s="671"/>
      <c r="HTU123" s="671"/>
      <c r="HTV123" s="671"/>
      <c r="HTW123" s="671"/>
      <c r="HTX123" s="671"/>
      <c r="HTY123" s="671"/>
      <c r="HTZ123" s="671"/>
      <c r="HUA123" s="671"/>
      <c r="HUB123" s="671"/>
      <c r="HUC123" s="671"/>
      <c r="HUD123" s="671"/>
      <c r="HUE123" s="671"/>
      <c r="HUF123" s="671"/>
      <c r="HUG123" s="671"/>
      <c r="HUH123" s="671"/>
      <c r="HUI123" s="671"/>
      <c r="HUJ123" s="671"/>
      <c r="HUK123" s="671"/>
      <c r="HUL123" s="671"/>
      <c r="HUM123" s="671"/>
      <c r="HUN123" s="671"/>
      <c r="HUO123" s="671"/>
      <c r="HUP123" s="671"/>
      <c r="HUQ123" s="671"/>
      <c r="HUR123" s="671"/>
      <c r="HUS123" s="671"/>
      <c r="HUT123" s="671"/>
      <c r="HUU123" s="671"/>
      <c r="HUV123" s="671"/>
      <c r="HUW123" s="671"/>
      <c r="HUX123" s="671"/>
      <c r="HUY123" s="671"/>
      <c r="HUZ123" s="671"/>
      <c r="HVA123" s="671"/>
      <c r="HVB123" s="671"/>
      <c r="HVC123" s="671"/>
      <c r="HVD123" s="671"/>
      <c r="HVE123" s="671"/>
      <c r="HVF123" s="671"/>
      <c r="HVG123" s="671"/>
      <c r="HVH123" s="671"/>
      <c r="HVI123" s="671"/>
      <c r="HVJ123" s="671"/>
      <c r="HVK123" s="671"/>
      <c r="HVL123" s="671"/>
      <c r="HVM123" s="671"/>
      <c r="HVN123" s="671"/>
      <c r="HVO123" s="671"/>
      <c r="HVP123" s="671"/>
      <c r="HVQ123" s="671"/>
      <c r="HVR123" s="671"/>
      <c r="HVS123" s="671"/>
      <c r="HVT123" s="671"/>
      <c r="HVU123" s="671"/>
      <c r="HVV123" s="671"/>
      <c r="HVW123" s="671"/>
      <c r="HVX123" s="671"/>
      <c r="HVY123" s="671"/>
      <c r="HVZ123" s="671"/>
      <c r="HWA123" s="671"/>
      <c r="HWB123" s="671"/>
      <c r="HWC123" s="671"/>
      <c r="HWD123" s="671"/>
      <c r="HWE123" s="671"/>
      <c r="HWF123" s="671"/>
      <c r="HWG123" s="671"/>
      <c r="HWH123" s="671"/>
      <c r="HWI123" s="671"/>
      <c r="HWJ123" s="671"/>
      <c r="HWK123" s="671"/>
      <c r="HWL123" s="671"/>
      <c r="HWM123" s="671"/>
      <c r="HWN123" s="671"/>
      <c r="HWO123" s="671"/>
      <c r="HWP123" s="671"/>
      <c r="HWQ123" s="671"/>
      <c r="HWR123" s="671"/>
      <c r="HWS123" s="671"/>
      <c r="HWT123" s="671"/>
      <c r="HWU123" s="671"/>
      <c r="HWV123" s="671"/>
      <c r="HWW123" s="671"/>
      <c r="HWX123" s="671"/>
      <c r="HWY123" s="671"/>
      <c r="HWZ123" s="671"/>
      <c r="HXA123" s="671"/>
      <c r="HXB123" s="671"/>
      <c r="HXC123" s="671"/>
      <c r="HXD123" s="671"/>
      <c r="HXE123" s="671"/>
      <c r="HXF123" s="671"/>
      <c r="HXG123" s="671"/>
      <c r="HXH123" s="671"/>
      <c r="HXI123" s="671"/>
      <c r="HXJ123" s="671"/>
      <c r="HXK123" s="671"/>
      <c r="HXL123" s="671"/>
      <c r="HXM123" s="671"/>
      <c r="HXN123" s="671"/>
      <c r="HXO123" s="671"/>
      <c r="HXP123" s="671"/>
      <c r="HXQ123" s="671"/>
      <c r="HXR123" s="671"/>
      <c r="HXS123" s="671"/>
      <c r="HXT123" s="671"/>
      <c r="HXU123" s="671"/>
      <c r="HXV123" s="671"/>
      <c r="HXW123" s="671"/>
      <c r="HXX123" s="671"/>
      <c r="HXY123" s="671"/>
      <c r="HXZ123" s="671"/>
      <c r="HYA123" s="671"/>
      <c r="HYB123" s="671"/>
      <c r="HYC123" s="671"/>
      <c r="HYD123" s="671"/>
      <c r="HYE123" s="671"/>
      <c r="HYF123" s="671"/>
      <c r="HYG123" s="671"/>
      <c r="HYH123" s="671"/>
      <c r="HYI123" s="671"/>
      <c r="HYJ123" s="671"/>
      <c r="HYK123" s="671"/>
      <c r="HYL123" s="671"/>
      <c r="HYM123" s="671"/>
      <c r="HYN123" s="671"/>
      <c r="HYO123" s="671"/>
      <c r="HYP123" s="671"/>
      <c r="HYQ123" s="671"/>
      <c r="HYR123" s="671"/>
      <c r="HYS123" s="671"/>
      <c r="HYT123" s="671"/>
      <c r="HYU123" s="671"/>
      <c r="HYV123" s="671"/>
      <c r="HYW123" s="671"/>
      <c r="HYX123" s="671"/>
      <c r="HYY123" s="671"/>
      <c r="HYZ123" s="671"/>
      <c r="HZA123" s="671"/>
      <c r="HZB123" s="671"/>
      <c r="HZC123" s="671"/>
      <c r="HZD123" s="671"/>
      <c r="HZE123" s="671"/>
      <c r="HZF123" s="671"/>
      <c r="HZG123" s="671"/>
      <c r="HZH123" s="671"/>
      <c r="HZI123" s="671"/>
      <c r="HZJ123" s="671"/>
      <c r="HZK123" s="671"/>
      <c r="HZL123" s="671"/>
      <c r="HZM123" s="671"/>
      <c r="HZN123" s="671"/>
      <c r="HZO123" s="671"/>
      <c r="HZP123" s="671"/>
      <c r="HZQ123" s="671"/>
      <c r="HZR123" s="671"/>
      <c r="HZS123" s="671"/>
      <c r="HZT123" s="671"/>
      <c r="HZU123" s="671"/>
      <c r="HZV123" s="671"/>
      <c r="HZW123" s="671"/>
      <c r="HZX123" s="671"/>
      <c r="HZY123" s="671"/>
      <c r="HZZ123" s="671"/>
      <c r="IAA123" s="671"/>
      <c r="IAB123" s="671"/>
      <c r="IAC123" s="671"/>
      <c r="IAD123" s="671"/>
      <c r="IAE123" s="671"/>
      <c r="IAF123" s="671"/>
      <c r="IAG123" s="671"/>
      <c r="IAH123" s="671"/>
      <c r="IAI123" s="671"/>
      <c r="IAJ123" s="671"/>
      <c r="IAK123" s="671"/>
      <c r="IAL123" s="671"/>
      <c r="IAM123" s="671"/>
      <c r="IAN123" s="671"/>
      <c r="IAO123" s="671"/>
      <c r="IAP123" s="671"/>
      <c r="IAQ123" s="671"/>
      <c r="IAR123" s="671"/>
      <c r="IAS123" s="671"/>
      <c r="IAT123" s="671"/>
      <c r="IAU123" s="671"/>
      <c r="IAV123" s="671"/>
      <c r="IAW123" s="671"/>
      <c r="IAX123" s="671"/>
      <c r="IAY123" s="671"/>
      <c r="IAZ123" s="671"/>
      <c r="IBA123" s="671"/>
      <c r="IBB123" s="671"/>
      <c r="IBC123" s="671"/>
      <c r="IBD123" s="671"/>
      <c r="IBE123" s="671"/>
      <c r="IBF123" s="671"/>
      <c r="IBG123" s="671"/>
      <c r="IBH123" s="671"/>
      <c r="IBI123" s="671"/>
      <c r="IBJ123" s="671"/>
      <c r="IBK123" s="671"/>
      <c r="IBL123" s="671"/>
      <c r="IBM123" s="671"/>
      <c r="IBN123" s="671"/>
      <c r="IBO123" s="671"/>
      <c r="IBP123" s="671"/>
      <c r="IBQ123" s="671"/>
      <c r="IBR123" s="671"/>
      <c r="IBS123" s="671"/>
      <c r="IBT123" s="671"/>
      <c r="IBU123" s="671"/>
      <c r="IBV123" s="671"/>
      <c r="IBW123" s="671"/>
      <c r="IBX123" s="671"/>
      <c r="IBY123" s="671"/>
      <c r="IBZ123" s="671"/>
      <c r="ICA123" s="671"/>
      <c r="ICB123" s="671"/>
      <c r="ICC123" s="671"/>
      <c r="ICD123" s="671"/>
      <c r="ICE123" s="671"/>
      <c r="ICF123" s="671"/>
      <c r="ICG123" s="671"/>
      <c r="ICH123" s="671"/>
      <c r="ICI123" s="671"/>
      <c r="ICJ123" s="671"/>
      <c r="ICK123" s="671"/>
      <c r="ICL123" s="671"/>
      <c r="ICM123" s="671"/>
      <c r="ICN123" s="671"/>
      <c r="ICO123" s="671"/>
      <c r="ICP123" s="671"/>
      <c r="ICQ123" s="671"/>
      <c r="ICR123" s="671"/>
      <c r="ICS123" s="671"/>
      <c r="ICT123" s="671"/>
      <c r="ICU123" s="671"/>
      <c r="ICV123" s="671"/>
      <c r="ICW123" s="671"/>
      <c r="ICX123" s="671"/>
      <c r="ICY123" s="671"/>
      <c r="ICZ123" s="671"/>
      <c r="IDA123" s="671"/>
      <c r="IDB123" s="671"/>
      <c r="IDC123" s="671"/>
      <c r="IDD123" s="671"/>
      <c r="IDE123" s="671"/>
      <c r="IDF123" s="671"/>
      <c r="IDG123" s="671"/>
      <c r="IDH123" s="671"/>
      <c r="IDI123" s="671"/>
      <c r="IDJ123" s="671"/>
      <c r="IDK123" s="671"/>
      <c r="IDL123" s="671"/>
      <c r="IDM123" s="671"/>
      <c r="IDN123" s="671"/>
      <c r="IDO123" s="671"/>
      <c r="IDP123" s="671"/>
      <c r="IDQ123" s="671"/>
      <c r="IDR123" s="671"/>
      <c r="IDS123" s="671"/>
      <c r="IDT123" s="671"/>
      <c r="IDU123" s="671"/>
      <c r="IDV123" s="671"/>
      <c r="IDW123" s="671"/>
      <c r="IDX123" s="671"/>
      <c r="IDY123" s="671"/>
      <c r="IDZ123" s="671"/>
      <c r="IEA123" s="671"/>
      <c r="IEB123" s="671"/>
      <c r="IEC123" s="671"/>
      <c r="IED123" s="671"/>
      <c r="IEE123" s="671"/>
      <c r="IEF123" s="671"/>
      <c r="IEG123" s="671"/>
      <c r="IEH123" s="671"/>
      <c r="IEI123" s="671"/>
      <c r="IEJ123" s="671"/>
      <c r="IEK123" s="671"/>
      <c r="IEL123" s="671"/>
      <c r="IEM123" s="671"/>
      <c r="IEN123" s="671"/>
      <c r="IEO123" s="671"/>
      <c r="IEP123" s="671"/>
      <c r="IEQ123" s="671"/>
      <c r="IER123" s="671"/>
      <c r="IES123" s="671"/>
      <c r="IET123" s="671"/>
      <c r="IEU123" s="671"/>
      <c r="IEV123" s="671"/>
      <c r="IEW123" s="671"/>
      <c r="IEX123" s="671"/>
      <c r="IEY123" s="671"/>
      <c r="IEZ123" s="671"/>
      <c r="IFA123" s="671"/>
      <c r="IFB123" s="671"/>
      <c r="IFC123" s="671"/>
      <c r="IFD123" s="671"/>
      <c r="IFE123" s="671"/>
      <c r="IFF123" s="671"/>
      <c r="IFG123" s="671"/>
      <c r="IFH123" s="671"/>
      <c r="IFI123" s="671"/>
      <c r="IFJ123" s="671"/>
      <c r="IFK123" s="671"/>
      <c r="IFL123" s="671"/>
      <c r="IFM123" s="671"/>
      <c r="IFN123" s="671"/>
      <c r="IFO123" s="671"/>
      <c r="IFP123" s="671"/>
      <c r="IFQ123" s="671"/>
      <c r="IFR123" s="671"/>
      <c r="IFS123" s="671"/>
      <c r="IFT123" s="671"/>
      <c r="IFU123" s="671"/>
      <c r="IFV123" s="671"/>
      <c r="IFW123" s="671"/>
      <c r="IFX123" s="671"/>
      <c r="IFY123" s="671"/>
      <c r="IFZ123" s="671"/>
      <c r="IGA123" s="671"/>
      <c r="IGB123" s="671"/>
      <c r="IGC123" s="671"/>
      <c r="IGD123" s="671"/>
      <c r="IGE123" s="671"/>
      <c r="IGF123" s="671"/>
      <c r="IGG123" s="671"/>
      <c r="IGH123" s="671"/>
      <c r="IGI123" s="671"/>
      <c r="IGJ123" s="671"/>
      <c r="IGK123" s="671"/>
      <c r="IGL123" s="671"/>
      <c r="IGM123" s="671"/>
      <c r="IGN123" s="671"/>
      <c r="IGO123" s="671"/>
      <c r="IGP123" s="671"/>
      <c r="IGQ123" s="671"/>
      <c r="IGR123" s="671"/>
      <c r="IGS123" s="671"/>
      <c r="IGT123" s="671"/>
      <c r="IGU123" s="671"/>
      <c r="IGV123" s="671"/>
      <c r="IGW123" s="671"/>
      <c r="IGX123" s="671"/>
      <c r="IGY123" s="671"/>
      <c r="IGZ123" s="671"/>
      <c r="IHA123" s="671"/>
      <c r="IHB123" s="671"/>
      <c r="IHC123" s="671"/>
      <c r="IHD123" s="671"/>
      <c r="IHE123" s="671"/>
      <c r="IHF123" s="671"/>
      <c r="IHG123" s="671"/>
      <c r="IHH123" s="671"/>
      <c r="IHI123" s="671"/>
      <c r="IHJ123" s="671"/>
      <c r="IHK123" s="671"/>
      <c r="IHL123" s="671"/>
      <c r="IHM123" s="671"/>
      <c r="IHN123" s="671"/>
      <c r="IHO123" s="671"/>
      <c r="IHP123" s="671"/>
      <c r="IHQ123" s="671"/>
      <c r="IHR123" s="671"/>
      <c r="IHS123" s="671"/>
      <c r="IHT123" s="671"/>
      <c r="IHU123" s="671"/>
      <c r="IHV123" s="671"/>
      <c r="IHW123" s="671"/>
      <c r="IHX123" s="671"/>
      <c r="IHY123" s="671"/>
      <c r="IHZ123" s="671"/>
      <c r="IIA123" s="671"/>
      <c r="IIB123" s="671"/>
      <c r="IIC123" s="671"/>
      <c r="IID123" s="671"/>
      <c r="IIE123" s="671"/>
      <c r="IIF123" s="671"/>
      <c r="IIG123" s="671"/>
      <c r="IIH123" s="671"/>
      <c r="III123" s="671"/>
      <c r="IIJ123" s="671"/>
      <c r="IIK123" s="671"/>
      <c r="IIL123" s="671"/>
      <c r="IIM123" s="671"/>
      <c r="IIN123" s="671"/>
      <c r="IIO123" s="671"/>
      <c r="IIP123" s="671"/>
      <c r="IIQ123" s="671"/>
      <c r="IIR123" s="671"/>
      <c r="IIS123" s="671"/>
      <c r="IIT123" s="671"/>
      <c r="IIU123" s="671"/>
      <c r="IIV123" s="671"/>
      <c r="IIW123" s="671"/>
      <c r="IIX123" s="671"/>
      <c r="IIY123" s="671"/>
      <c r="IIZ123" s="671"/>
      <c r="IJA123" s="671"/>
      <c r="IJB123" s="671"/>
      <c r="IJC123" s="671"/>
      <c r="IJD123" s="671"/>
      <c r="IJE123" s="671"/>
      <c r="IJF123" s="671"/>
      <c r="IJG123" s="671"/>
      <c r="IJH123" s="671"/>
      <c r="IJI123" s="671"/>
      <c r="IJJ123" s="671"/>
      <c r="IJK123" s="671"/>
      <c r="IJL123" s="671"/>
      <c r="IJM123" s="671"/>
      <c r="IJN123" s="671"/>
      <c r="IJO123" s="671"/>
      <c r="IJP123" s="671"/>
      <c r="IJQ123" s="671"/>
      <c r="IJR123" s="671"/>
      <c r="IJS123" s="671"/>
      <c r="IJT123" s="671"/>
      <c r="IJU123" s="671"/>
      <c r="IJV123" s="671"/>
      <c r="IJW123" s="671"/>
      <c r="IJX123" s="671"/>
      <c r="IJY123" s="671"/>
      <c r="IJZ123" s="671"/>
      <c r="IKA123" s="671"/>
      <c r="IKB123" s="671"/>
      <c r="IKC123" s="671"/>
      <c r="IKD123" s="671"/>
      <c r="IKE123" s="671"/>
      <c r="IKF123" s="671"/>
      <c r="IKG123" s="671"/>
      <c r="IKH123" s="671"/>
      <c r="IKI123" s="671"/>
      <c r="IKJ123" s="671"/>
      <c r="IKK123" s="671"/>
      <c r="IKL123" s="671"/>
      <c r="IKM123" s="671"/>
      <c r="IKN123" s="671"/>
      <c r="IKO123" s="671"/>
      <c r="IKP123" s="671"/>
      <c r="IKQ123" s="671"/>
      <c r="IKR123" s="671"/>
      <c r="IKS123" s="671"/>
      <c r="IKT123" s="671"/>
      <c r="IKU123" s="671"/>
      <c r="IKV123" s="671"/>
      <c r="IKW123" s="671"/>
      <c r="IKX123" s="671"/>
      <c r="IKY123" s="671"/>
      <c r="IKZ123" s="671"/>
      <c r="ILA123" s="671"/>
      <c r="ILB123" s="671"/>
      <c r="ILC123" s="671"/>
      <c r="ILD123" s="671"/>
      <c r="ILE123" s="671"/>
      <c r="ILF123" s="671"/>
      <c r="ILG123" s="671"/>
      <c r="ILH123" s="671"/>
      <c r="ILI123" s="671"/>
      <c r="ILJ123" s="671"/>
      <c r="ILK123" s="671"/>
      <c r="ILL123" s="671"/>
      <c r="ILM123" s="671"/>
      <c r="ILN123" s="671"/>
      <c r="ILO123" s="671"/>
      <c r="ILP123" s="671"/>
      <c r="ILQ123" s="671"/>
      <c r="ILR123" s="671"/>
      <c r="ILS123" s="671"/>
      <c r="ILT123" s="671"/>
      <c r="ILU123" s="671"/>
      <c r="ILV123" s="671"/>
      <c r="ILW123" s="671"/>
      <c r="ILX123" s="671"/>
      <c r="ILY123" s="671"/>
      <c r="ILZ123" s="671"/>
      <c r="IMA123" s="671"/>
      <c r="IMB123" s="671"/>
      <c r="IMC123" s="671"/>
      <c r="IMD123" s="671"/>
      <c r="IME123" s="671"/>
      <c r="IMF123" s="671"/>
      <c r="IMG123" s="671"/>
      <c r="IMH123" s="671"/>
      <c r="IMI123" s="671"/>
      <c r="IMJ123" s="671"/>
      <c r="IMK123" s="671"/>
      <c r="IML123" s="671"/>
      <c r="IMM123" s="671"/>
      <c r="IMN123" s="671"/>
      <c r="IMO123" s="671"/>
      <c r="IMP123" s="671"/>
      <c r="IMQ123" s="671"/>
      <c r="IMR123" s="671"/>
      <c r="IMS123" s="671"/>
      <c r="IMT123" s="671"/>
      <c r="IMU123" s="671"/>
      <c r="IMV123" s="671"/>
      <c r="IMW123" s="671"/>
      <c r="IMX123" s="671"/>
      <c r="IMY123" s="671"/>
      <c r="IMZ123" s="671"/>
      <c r="INA123" s="671"/>
      <c r="INB123" s="671"/>
      <c r="INC123" s="671"/>
      <c r="IND123" s="671"/>
      <c r="INE123" s="671"/>
      <c r="INF123" s="671"/>
      <c r="ING123" s="671"/>
      <c r="INH123" s="671"/>
      <c r="INI123" s="671"/>
      <c r="INJ123" s="671"/>
      <c r="INK123" s="671"/>
      <c r="INL123" s="671"/>
      <c r="INM123" s="671"/>
      <c r="INN123" s="671"/>
      <c r="INO123" s="671"/>
      <c r="INP123" s="671"/>
      <c r="INQ123" s="671"/>
      <c r="INR123" s="671"/>
      <c r="INS123" s="671"/>
      <c r="INT123" s="671"/>
      <c r="INU123" s="671"/>
      <c r="INV123" s="671"/>
      <c r="INW123" s="671"/>
      <c r="INX123" s="671"/>
      <c r="INY123" s="671"/>
      <c r="INZ123" s="671"/>
      <c r="IOA123" s="671"/>
      <c r="IOB123" s="671"/>
      <c r="IOC123" s="671"/>
      <c r="IOD123" s="671"/>
      <c r="IOE123" s="671"/>
      <c r="IOF123" s="671"/>
      <c r="IOG123" s="671"/>
      <c r="IOH123" s="671"/>
      <c r="IOI123" s="671"/>
      <c r="IOJ123" s="671"/>
      <c r="IOK123" s="671"/>
      <c r="IOL123" s="671"/>
      <c r="IOM123" s="671"/>
      <c r="ION123" s="671"/>
      <c r="IOO123" s="671"/>
      <c r="IOP123" s="671"/>
      <c r="IOQ123" s="671"/>
      <c r="IOR123" s="671"/>
      <c r="IOS123" s="671"/>
      <c r="IOT123" s="671"/>
      <c r="IOU123" s="671"/>
      <c r="IOV123" s="671"/>
      <c r="IOW123" s="671"/>
      <c r="IOX123" s="671"/>
      <c r="IOY123" s="671"/>
      <c r="IOZ123" s="671"/>
      <c r="IPA123" s="671"/>
      <c r="IPB123" s="671"/>
      <c r="IPC123" s="671"/>
      <c r="IPD123" s="671"/>
      <c r="IPE123" s="671"/>
      <c r="IPF123" s="671"/>
      <c r="IPG123" s="671"/>
      <c r="IPH123" s="671"/>
      <c r="IPI123" s="671"/>
      <c r="IPJ123" s="671"/>
      <c r="IPK123" s="671"/>
      <c r="IPL123" s="671"/>
      <c r="IPM123" s="671"/>
      <c r="IPN123" s="671"/>
      <c r="IPO123" s="671"/>
      <c r="IPP123" s="671"/>
      <c r="IPQ123" s="671"/>
      <c r="IPR123" s="671"/>
      <c r="IPS123" s="671"/>
      <c r="IPT123" s="671"/>
      <c r="IPU123" s="671"/>
      <c r="IPV123" s="671"/>
      <c r="IPW123" s="671"/>
      <c r="IPX123" s="671"/>
      <c r="IPY123" s="671"/>
      <c r="IPZ123" s="671"/>
      <c r="IQA123" s="671"/>
      <c r="IQB123" s="671"/>
      <c r="IQC123" s="671"/>
      <c r="IQD123" s="671"/>
      <c r="IQE123" s="671"/>
      <c r="IQF123" s="671"/>
      <c r="IQG123" s="671"/>
      <c r="IQH123" s="671"/>
      <c r="IQI123" s="671"/>
      <c r="IQJ123" s="671"/>
      <c r="IQK123" s="671"/>
      <c r="IQL123" s="671"/>
      <c r="IQM123" s="671"/>
      <c r="IQN123" s="671"/>
      <c r="IQO123" s="671"/>
      <c r="IQP123" s="671"/>
      <c r="IQQ123" s="671"/>
      <c r="IQR123" s="671"/>
      <c r="IQS123" s="671"/>
      <c r="IQT123" s="671"/>
      <c r="IQU123" s="671"/>
      <c r="IQV123" s="671"/>
      <c r="IQW123" s="671"/>
      <c r="IQX123" s="671"/>
      <c r="IQY123" s="671"/>
      <c r="IQZ123" s="671"/>
      <c r="IRA123" s="671"/>
      <c r="IRB123" s="671"/>
      <c r="IRC123" s="671"/>
      <c r="IRD123" s="671"/>
      <c r="IRE123" s="671"/>
      <c r="IRF123" s="671"/>
      <c r="IRG123" s="671"/>
      <c r="IRH123" s="671"/>
      <c r="IRI123" s="671"/>
      <c r="IRJ123" s="671"/>
      <c r="IRK123" s="671"/>
      <c r="IRL123" s="671"/>
      <c r="IRM123" s="671"/>
      <c r="IRN123" s="671"/>
      <c r="IRO123" s="671"/>
      <c r="IRP123" s="671"/>
      <c r="IRQ123" s="671"/>
      <c r="IRR123" s="671"/>
      <c r="IRS123" s="671"/>
      <c r="IRT123" s="671"/>
      <c r="IRU123" s="671"/>
      <c r="IRV123" s="671"/>
      <c r="IRW123" s="671"/>
      <c r="IRX123" s="671"/>
      <c r="IRY123" s="671"/>
      <c r="IRZ123" s="671"/>
      <c r="ISA123" s="671"/>
      <c r="ISB123" s="671"/>
      <c r="ISC123" s="671"/>
      <c r="ISD123" s="671"/>
      <c r="ISE123" s="671"/>
      <c r="ISF123" s="671"/>
      <c r="ISG123" s="671"/>
      <c r="ISH123" s="671"/>
      <c r="ISI123" s="671"/>
      <c r="ISJ123" s="671"/>
      <c r="ISK123" s="671"/>
      <c r="ISL123" s="671"/>
      <c r="ISM123" s="671"/>
      <c r="ISN123" s="671"/>
      <c r="ISO123" s="671"/>
      <c r="ISP123" s="671"/>
      <c r="ISQ123" s="671"/>
      <c r="ISR123" s="671"/>
      <c r="ISS123" s="671"/>
      <c r="IST123" s="671"/>
      <c r="ISU123" s="671"/>
      <c r="ISV123" s="671"/>
      <c r="ISW123" s="671"/>
      <c r="ISX123" s="671"/>
      <c r="ISY123" s="671"/>
      <c r="ISZ123" s="671"/>
      <c r="ITA123" s="671"/>
      <c r="ITB123" s="671"/>
      <c r="ITC123" s="671"/>
      <c r="ITD123" s="671"/>
      <c r="ITE123" s="671"/>
      <c r="ITF123" s="671"/>
      <c r="ITG123" s="671"/>
      <c r="ITH123" s="671"/>
      <c r="ITI123" s="671"/>
      <c r="ITJ123" s="671"/>
      <c r="ITK123" s="671"/>
      <c r="ITL123" s="671"/>
      <c r="ITM123" s="671"/>
      <c r="ITN123" s="671"/>
      <c r="ITO123" s="671"/>
      <c r="ITP123" s="671"/>
      <c r="ITQ123" s="671"/>
      <c r="ITR123" s="671"/>
      <c r="ITS123" s="671"/>
      <c r="ITT123" s="671"/>
      <c r="ITU123" s="671"/>
      <c r="ITV123" s="671"/>
      <c r="ITW123" s="671"/>
      <c r="ITX123" s="671"/>
      <c r="ITY123" s="671"/>
      <c r="ITZ123" s="671"/>
      <c r="IUA123" s="671"/>
      <c r="IUB123" s="671"/>
      <c r="IUC123" s="671"/>
      <c r="IUD123" s="671"/>
      <c r="IUE123" s="671"/>
      <c r="IUF123" s="671"/>
      <c r="IUG123" s="671"/>
      <c r="IUH123" s="671"/>
      <c r="IUI123" s="671"/>
      <c r="IUJ123" s="671"/>
      <c r="IUK123" s="671"/>
      <c r="IUL123" s="671"/>
      <c r="IUM123" s="671"/>
      <c r="IUN123" s="671"/>
      <c r="IUO123" s="671"/>
      <c r="IUP123" s="671"/>
      <c r="IUQ123" s="671"/>
      <c r="IUR123" s="671"/>
      <c r="IUS123" s="671"/>
      <c r="IUT123" s="671"/>
      <c r="IUU123" s="671"/>
      <c r="IUV123" s="671"/>
      <c r="IUW123" s="671"/>
      <c r="IUX123" s="671"/>
      <c r="IUY123" s="671"/>
      <c r="IUZ123" s="671"/>
      <c r="IVA123" s="671"/>
      <c r="IVB123" s="671"/>
      <c r="IVC123" s="671"/>
      <c r="IVD123" s="671"/>
      <c r="IVE123" s="671"/>
      <c r="IVF123" s="671"/>
      <c r="IVG123" s="671"/>
      <c r="IVH123" s="671"/>
      <c r="IVI123" s="671"/>
      <c r="IVJ123" s="671"/>
      <c r="IVK123" s="671"/>
      <c r="IVL123" s="671"/>
      <c r="IVM123" s="671"/>
      <c r="IVN123" s="671"/>
      <c r="IVO123" s="671"/>
      <c r="IVP123" s="671"/>
      <c r="IVQ123" s="671"/>
      <c r="IVR123" s="671"/>
      <c r="IVS123" s="671"/>
      <c r="IVT123" s="671"/>
      <c r="IVU123" s="671"/>
      <c r="IVV123" s="671"/>
      <c r="IVW123" s="671"/>
      <c r="IVX123" s="671"/>
      <c r="IVY123" s="671"/>
      <c r="IVZ123" s="671"/>
      <c r="IWA123" s="671"/>
      <c r="IWB123" s="671"/>
      <c r="IWC123" s="671"/>
      <c r="IWD123" s="671"/>
      <c r="IWE123" s="671"/>
      <c r="IWF123" s="671"/>
      <c r="IWG123" s="671"/>
      <c r="IWH123" s="671"/>
      <c r="IWI123" s="671"/>
      <c r="IWJ123" s="671"/>
      <c r="IWK123" s="671"/>
      <c r="IWL123" s="671"/>
      <c r="IWM123" s="671"/>
      <c r="IWN123" s="671"/>
      <c r="IWO123" s="671"/>
      <c r="IWP123" s="671"/>
      <c r="IWQ123" s="671"/>
      <c r="IWR123" s="671"/>
      <c r="IWS123" s="671"/>
      <c r="IWT123" s="671"/>
      <c r="IWU123" s="671"/>
      <c r="IWV123" s="671"/>
      <c r="IWW123" s="671"/>
      <c r="IWX123" s="671"/>
      <c r="IWY123" s="671"/>
      <c r="IWZ123" s="671"/>
      <c r="IXA123" s="671"/>
      <c r="IXB123" s="671"/>
      <c r="IXC123" s="671"/>
      <c r="IXD123" s="671"/>
      <c r="IXE123" s="671"/>
      <c r="IXF123" s="671"/>
      <c r="IXG123" s="671"/>
      <c r="IXH123" s="671"/>
      <c r="IXI123" s="671"/>
      <c r="IXJ123" s="671"/>
      <c r="IXK123" s="671"/>
      <c r="IXL123" s="671"/>
      <c r="IXM123" s="671"/>
      <c r="IXN123" s="671"/>
      <c r="IXO123" s="671"/>
      <c r="IXP123" s="671"/>
      <c r="IXQ123" s="671"/>
      <c r="IXR123" s="671"/>
      <c r="IXS123" s="671"/>
      <c r="IXT123" s="671"/>
      <c r="IXU123" s="671"/>
      <c r="IXV123" s="671"/>
      <c r="IXW123" s="671"/>
      <c r="IXX123" s="671"/>
      <c r="IXY123" s="671"/>
      <c r="IXZ123" s="671"/>
      <c r="IYA123" s="671"/>
      <c r="IYB123" s="671"/>
      <c r="IYC123" s="671"/>
      <c r="IYD123" s="671"/>
      <c r="IYE123" s="671"/>
      <c r="IYF123" s="671"/>
      <c r="IYG123" s="671"/>
      <c r="IYH123" s="671"/>
      <c r="IYI123" s="671"/>
      <c r="IYJ123" s="671"/>
      <c r="IYK123" s="671"/>
      <c r="IYL123" s="671"/>
      <c r="IYM123" s="671"/>
      <c r="IYN123" s="671"/>
      <c r="IYO123" s="671"/>
      <c r="IYP123" s="671"/>
      <c r="IYQ123" s="671"/>
      <c r="IYR123" s="671"/>
      <c r="IYS123" s="671"/>
      <c r="IYT123" s="671"/>
      <c r="IYU123" s="671"/>
      <c r="IYV123" s="671"/>
      <c r="IYW123" s="671"/>
      <c r="IYX123" s="671"/>
      <c r="IYY123" s="671"/>
      <c r="IYZ123" s="671"/>
      <c r="IZA123" s="671"/>
      <c r="IZB123" s="671"/>
      <c r="IZC123" s="671"/>
      <c r="IZD123" s="671"/>
      <c r="IZE123" s="671"/>
      <c r="IZF123" s="671"/>
      <c r="IZG123" s="671"/>
      <c r="IZH123" s="671"/>
      <c r="IZI123" s="671"/>
      <c r="IZJ123" s="671"/>
      <c r="IZK123" s="671"/>
      <c r="IZL123" s="671"/>
      <c r="IZM123" s="671"/>
      <c r="IZN123" s="671"/>
      <c r="IZO123" s="671"/>
      <c r="IZP123" s="671"/>
      <c r="IZQ123" s="671"/>
      <c r="IZR123" s="671"/>
      <c r="IZS123" s="671"/>
      <c r="IZT123" s="671"/>
      <c r="IZU123" s="671"/>
      <c r="IZV123" s="671"/>
      <c r="IZW123" s="671"/>
      <c r="IZX123" s="671"/>
      <c r="IZY123" s="671"/>
      <c r="IZZ123" s="671"/>
      <c r="JAA123" s="671"/>
      <c r="JAB123" s="671"/>
      <c r="JAC123" s="671"/>
      <c r="JAD123" s="671"/>
      <c r="JAE123" s="671"/>
      <c r="JAF123" s="671"/>
      <c r="JAG123" s="671"/>
      <c r="JAH123" s="671"/>
      <c r="JAI123" s="671"/>
      <c r="JAJ123" s="671"/>
      <c r="JAK123" s="671"/>
      <c r="JAL123" s="671"/>
      <c r="JAM123" s="671"/>
      <c r="JAN123" s="671"/>
      <c r="JAO123" s="671"/>
      <c r="JAP123" s="671"/>
      <c r="JAQ123" s="671"/>
      <c r="JAR123" s="671"/>
      <c r="JAS123" s="671"/>
      <c r="JAT123" s="671"/>
      <c r="JAU123" s="671"/>
      <c r="JAV123" s="671"/>
      <c r="JAW123" s="671"/>
      <c r="JAX123" s="671"/>
      <c r="JAY123" s="671"/>
      <c r="JAZ123" s="671"/>
      <c r="JBA123" s="671"/>
      <c r="JBB123" s="671"/>
      <c r="JBC123" s="671"/>
      <c r="JBD123" s="671"/>
      <c r="JBE123" s="671"/>
      <c r="JBF123" s="671"/>
      <c r="JBG123" s="671"/>
      <c r="JBH123" s="671"/>
      <c r="JBI123" s="671"/>
      <c r="JBJ123" s="671"/>
      <c r="JBK123" s="671"/>
      <c r="JBL123" s="671"/>
      <c r="JBM123" s="671"/>
      <c r="JBN123" s="671"/>
      <c r="JBO123" s="671"/>
      <c r="JBP123" s="671"/>
      <c r="JBQ123" s="671"/>
      <c r="JBR123" s="671"/>
      <c r="JBS123" s="671"/>
      <c r="JBT123" s="671"/>
      <c r="JBU123" s="671"/>
      <c r="JBV123" s="671"/>
      <c r="JBW123" s="671"/>
      <c r="JBX123" s="671"/>
      <c r="JBY123" s="671"/>
      <c r="JBZ123" s="671"/>
      <c r="JCA123" s="671"/>
      <c r="JCB123" s="671"/>
      <c r="JCC123" s="671"/>
      <c r="JCD123" s="671"/>
      <c r="JCE123" s="671"/>
      <c r="JCF123" s="671"/>
      <c r="JCG123" s="671"/>
      <c r="JCH123" s="671"/>
      <c r="JCI123" s="671"/>
      <c r="JCJ123" s="671"/>
      <c r="JCK123" s="671"/>
      <c r="JCL123" s="671"/>
      <c r="JCM123" s="671"/>
      <c r="JCN123" s="671"/>
      <c r="JCO123" s="671"/>
      <c r="JCP123" s="671"/>
      <c r="JCQ123" s="671"/>
      <c r="JCR123" s="671"/>
      <c r="JCS123" s="671"/>
      <c r="JCT123" s="671"/>
      <c r="JCU123" s="671"/>
      <c r="JCV123" s="671"/>
      <c r="JCW123" s="671"/>
      <c r="JCX123" s="671"/>
      <c r="JCY123" s="671"/>
      <c r="JCZ123" s="671"/>
      <c r="JDA123" s="671"/>
      <c r="JDB123" s="671"/>
      <c r="JDC123" s="671"/>
      <c r="JDD123" s="671"/>
      <c r="JDE123" s="671"/>
      <c r="JDF123" s="671"/>
      <c r="JDG123" s="671"/>
      <c r="JDH123" s="671"/>
      <c r="JDI123" s="671"/>
      <c r="JDJ123" s="671"/>
      <c r="JDK123" s="671"/>
      <c r="JDL123" s="671"/>
      <c r="JDM123" s="671"/>
      <c r="JDN123" s="671"/>
      <c r="JDO123" s="671"/>
      <c r="JDP123" s="671"/>
      <c r="JDQ123" s="671"/>
      <c r="JDR123" s="671"/>
      <c r="JDS123" s="671"/>
      <c r="JDT123" s="671"/>
      <c r="JDU123" s="671"/>
      <c r="JDV123" s="671"/>
      <c r="JDW123" s="671"/>
      <c r="JDX123" s="671"/>
      <c r="JDY123" s="671"/>
      <c r="JDZ123" s="671"/>
      <c r="JEA123" s="671"/>
      <c r="JEB123" s="671"/>
      <c r="JEC123" s="671"/>
      <c r="JED123" s="671"/>
      <c r="JEE123" s="671"/>
      <c r="JEF123" s="671"/>
      <c r="JEG123" s="671"/>
      <c r="JEH123" s="671"/>
      <c r="JEI123" s="671"/>
      <c r="JEJ123" s="671"/>
      <c r="JEK123" s="671"/>
      <c r="JEL123" s="671"/>
      <c r="JEM123" s="671"/>
      <c r="JEN123" s="671"/>
      <c r="JEO123" s="671"/>
      <c r="JEP123" s="671"/>
      <c r="JEQ123" s="671"/>
      <c r="JER123" s="671"/>
      <c r="JES123" s="671"/>
      <c r="JET123" s="671"/>
      <c r="JEU123" s="671"/>
      <c r="JEV123" s="671"/>
      <c r="JEW123" s="671"/>
      <c r="JEX123" s="671"/>
      <c r="JEY123" s="671"/>
      <c r="JEZ123" s="671"/>
      <c r="JFA123" s="671"/>
      <c r="JFB123" s="671"/>
      <c r="JFC123" s="671"/>
      <c r="JFD123" s="671"/>
      <c r="JFE123" s="671"/>
      <c r="JFF123" s="671"/>
      <c r="JFG123" s="671"/>
      <c r="JFH123" s="671"/>
      <c r="JFI123" s="671"/>
      <c r="JFJ123" s="671"/>
      <c r="JFK123" s="671"/>
      <c r="JFL123" s="671"/>
      <c r="JFM123" s="671"/>
      <c r="JFN123" s="671"/>
      <c r="JFO123" s="671"/>
      <c r="JFP123" s="671"/>
      <c r="JFQ123" s="671"/>
      <c r="JFR123" s="671"/>
      <c r="JFS123" s="671"/>
      <c r="JFT123" s="671"/>
      <c r="JFU123" s="671"/>
      <c r="JFV123" s="671"/>
      <c r="JFW123" s="671"/>
      <c r="JFX123" s="671"/>
      <c r="JFY123" s="671"/>
      <c r="JFZ123" s="671"/>
      <c r="JGA123" s="671"/>
      <c r="JGB123" s="671"/>
      <c r="JGC123" s="671"/>
      <c r="JGD123" s="671"/>
      <c r="JGE123" s="671"/>
      <c r="JGF123" s="671"/>
      <c r="JGG123" s="671"/>
      <c r="JGH123" s="671"/>
      <c r="JGI123" s="671"/>
      <c r="JGJ123" s="671"/>
      <c r="JGK123" s="671"/>
      <c r="JGL123" s="671"/>
      <c r="JGM123" s="671"/>
      <c r="JGN123" s="671"/>
      <c r="JGO123" s="671"/>
      <c r="JGP123" s="671"/>
      <c r="JGQ123" s="671"/>
      <c r="JGR123" s="671"/>
      <c r="JGS123" s="671"/>
      <c r="JGT123" s="671"/>
      <c r="JGU123" s="671"/>
      <c r="JGV123" s="671"/>
      <c r="JGW123" s="671"/>
      <c r="JGX123" s="671"/>
      <c r="JGY123" s="671"/>
      <c r="JGZ123" s="671"/>
      <c r="JHA123" s="671"/>
      <c r="JHB123" s="671"/>
      <c r="JHC123" s="671"/>
      <c r="JHD123" s="671"/>
      <c r="JHE123" s="671"/>
      <c r="JHF123" s="671"/>
      <c r="JHG123" s="671"/>
      <c r="JHH123" s="671"/>
      <c r="JHI123" s="671"/>
      <c r="JHJ123" s="671"/>
      <c r="JHK123" s="671"/>
      <c r="JHL123" s="671"/>
      <c r="JHM123" s="671"/>
      <c r="JHN123" s="671"/>
      <c r="JHO123" s="671"/>
      <c r="JHP123" s="671"/>
      <c r="JHQ123" s="671"/>
      <c r="JHR123" s="671"/>
      <c r="JHS123" s="671"/>
      <c r="JHT123" s="671"/>
      <c r="JHU123" s="671"/>
      <c r="JHV123" s="671"/>
      <c r="JHW123" s="671"/>
      <c r="JHX123" s="671"/>
      <c r="JHY123" s="671"/>
      <c r="JHZ123" s="671"/>
      <c r="JIA123" s="671"/>
      <c r="JIB123" s="671"/>
      <c r="JIC123" s="671"/>
      <c r="JID123" s="671"/>
      <c r="JIE123" s="671"/>
      <c r="JIF123" s="671"/>
      <c r="JIG123" s="671"/>
      <c r="JIH123" s="671"/>
      <c r="JII123" s="671"/>
      <c r="JIJ123" s="671"/>
      <c r="JIK123" s="671"/>
      <c r="JIL123" s="671"/>
      <c r="JIM123" s="671"/>
      <c r="JIN123" s="671"/>
      <c r="JIO123" s="671"/>
      <c r="JIP123" s="671"/>
      <c r="JIQ123" s="671"/>
      <c r="JIR123" s="671"/>
      <c r="JIS123" s="671"/>
      <c r="JIT123" s="671"/>
      <c r="JIU123" s="671"/>
      <c r="JIV123" s="671"/>
      <c r="JIW123" s="671"/>
      <c r="JIX123" s="671"/>
      <c r="JIY123" s="671"/>
      <c r="JIZ123" s="671"/>
      <c r="JJA123" s="671"/>
      <c r="JJB123" s="671"/>
      <c r="JJC123" s="671"/>
      <c r="JJD123" s="671"/>
      <c r="JJE123" s="671"/>
      <c r="JJF123" s="671"/>
      <c r="JJG123" s="671"/>
      <c r="JJH123" s="671"/>
      <c r="JJI123" s="671"/>
      <c r="JJJ123" s="671"/>
      <c r="JJK123" s="671"/>
      <c r="JJL123" s="671"/>
      <c r="JJM123" s="671"/>
      <c r="JJN123" s="671"/>
      <c r="JJO123" s="671"/>
      <c r="JJP123" s="671"/>
      <c r="JJQ123" s="671"/>
      <c r="JJR123" s="671"/>
      <c r="JJS123" s="671"/>
      <c r="JJT123" s="671"/>
      <c r="JJU123" s="671"/>
      <c r="JJV123" s="671"/>
      <c r="JJW123" s="671"/>
      <c r="JJX123" s="671"/>
      <c r="JJY123" s="671"/>
      <c r="JJZ123" s="671"/>
      <c r="JKA123" s="671"/>
      <c r="JKB123" s="671"/>
      <c r="JKC123" s="671"/>
      <c r="JKD123" s="671"/>
      <c r="JKE123" s="671"/>
      <c r="JKF123" s="671"/>
      <c r="JKG123" s="671"/>
      <c r="JKH123" s="671"/>
      <c r="JKI123" s="671"/>
      <c r="JKJ123" s="671"/>
      <c r="JKK123" s="671"/>
      <c r="JKL123" s="671"/>
      <c r="JKM123" s="671"/>
      <c r="JKN123" s="671"/>
      <c r="JKO123" s="671"/>
      <c r="JKP123" s="671"/>
      <c r="JKQ123" s="671"/>
      <c r="JKR123" s="671"/>
      <c r="JKS123" s="671"/>
      <c r="JKT123" s="671"/>
      <c r="JKU123" s="671"/>
      <c r="JKV123" s="671"/>
      <c r="JKW123" s="671"/>
      <c r="JKX123" s="671"/>
      <c r="JKY123" s="671"/>
      <c r="JKZ123" s="671"/>
      <c r="JLA123" s="671"/>
      <c r="JLB123" s="671"/>
      <c r="JLC123" s="671"/>
      <c r="JLD123" s="671"/>
      <c r="JLE123" s="671"/>
      <c r="JLF123" s="671"/>
      <c r="JLG123" s="671"/>
      <c r="JLH123" s="671"/>
      <c r="JLI123" s="671"/>
      <c r="JLJ123" s="671"/>
      <c r="JLK123" s="671"/>
      <c r="JLL123" s="671"/>
      <c r="JLM123" s="671"/>
      <c r="JLN123" s="671"/>
      <c r="JLO123" s="671"/>
      <c r="JLP123" s="671"/>
      <c r="JLQ123" s="671"/>
      <c r="JLR123" s="671"/>
      <c r="JLS123" s="671"/>
      <c r="JLT123" s="671"/>
      <c r="JLU123" s="671"/>
      <c r="JLV123" s="671"/>
      <c r="JLW123" s="671"/>
      <c r="JLX123" s="671"/>
      <c r="JLY123" s="671"/>
      <c r="JLZ123" s="671"/>
      <c r="JMA123" s="671"/>
      <c r="JMB123" s="671"/>
      <c r="JMC123" s="671"/>
      <c r="JMD123" s="671"/>
      <c r="JME123" s="671"/>
      <c r="JMF123" s="671"/>
      <c r="JMG123" s="671"/>
      <c r="JMH123" s="671"/>
      <c r="JMI123" s="671"/>
      <c r="JMJ123" s="671"/>
      <c r="JMK123" s="671"/>
      <c r="JML123" s="671"/>
      <c r="JMM123" s="671"/>
      <c r="JMN123" s="671"/>
      <c r="JMO123" s="671"/>
      <c r="JMP123" s="671"/>
      <c r="JMQ123" s="671"/>
      <c r="JMR123" s="671"/>
      <c r="JMS123" s="671"/>
      <c r="JMT123" s="671"/>
      <c r="JMU123" s="671"/>
      <c r="JMV123" s="671"/>
      <c r="JMW123" s="671"/>
      <c r="JMX123" s="671"/>
      <c r="JMY123" s="671"/>
      <c r="JMZ123" s="671"/>
      <c r="JNA123" s="671"/>
      <c r="JNB123" s="671"/>
      <c r="JNC123" s="671"/>
      <c r="JND123" s="671"/>
      <c r="JNE123" s="671"/>
      <c r="JNF123" s="671"/>
      <c r="JNG123" s="671"/>
      <c r="JNH123" s="671"/>
      <c r="JNI123" s="671"/>
      <c r="JNJ123" s="671"/>
      <c r="JNK123" s="671"/>
      <c r="JNL123" s="671"/>
      <c r="JNM123" s="671"/>
      <c r="JNN123" s="671"/>
      <c r="JNO123" s="671"/>
      <c r="JNP123" s="671"/>
      <c r="JNQ123" s="671"/>
      <c r="JNR123" s="671"/>
      <c r="JNS123" s="671"/>
      <c r="JNT123" s="671"/>
      <c r="JNU123" s="671"/>
      <c r="JNV123" s="671"/>
      <c r="JNW123" s="671"/>
      <c r="JNX123" s="671"/>
      <c r="JNY123" s="671"/>
      <c r="JNZ123" s="671"/>
      <c r="JOA123" s="671"/>
      <c r="JOB123" s="671"/>
      <c r="JOC123" s="671"/>
      <c r="JOD123" s="671"/>
      <c r="JOE123" s="671"/>
      <c r="JOF123" s="671"/>
      <c r="JOG123" s="671"/>
      <c r="JOH123" s="671"/>
      <c r="JOI123" s="671"/>
      <c r="JOJ123" s="671"/>
      <c r="JOK123" s="671"/>
      <c r="JOL123" s="671"/>
      <c r="JOM123" s="671"/>
      <c r="JON123" s="671"/>
      <c r="JOO123" s="671"/>
      <c r="JOP123" s="671"/>
      <c r="JOQ123" s="671"/>
      <c r="JOR123" s="671"/>
      <c r="JOS123" s="671"/>
      <c r="JOT123" s="671"/>
      <c r="JOU123" s="671"/>
      <c r="JOV123" s="671"/>
      <c r="JOW123" s="671"/>
      <c r="JOX123" s="671"/>
      <c r="JOY123" s="671"/>
      <c r="JOZ123" s="671"/>
      <c r="JPA123" s="671"/>
      <c r="JPB123" s="671"/>
      <c r="JPC123" s="671"/>
      <c r="JPD123" s="671"/>
      <c r="JPE123" s="671"/>
      <c r="JPF123" s="671"/>
      <c r="JPG123" s="671"/>
      <c r="JPH123" s="671"/>
      <c r="JPI123" s="671"/>
      <c r="JPJ123" s="671"/>
      <c r="JPK123" s="671"/>
      <c r="JPL123" s="671"/>
      <c r="JPM123" s="671"/>
      <c r="JPN123" s="671"/>
      <c r="JPO123" s="671"/>
      <c r="JPP123" s="671"/>
      <c r="JPQ123" s="671"/>
      <c r="JPR123" s="671"/>
      <c r="JPS123" s="671"/>
      <c r="JPT123" s="671"/>
      <c r="JPU123" s="671"/>
      <c r="JPV123" s="671"/>
      <c r="JPW123" s="671"/>
      <c r="JPX123" s="671"/>
      <c r="JPY123" s="671"/>
      <c r="JPZ123" s="671"/>
      <c r="JQA123" s="671"/>
      <c r="JQB123" s="671"/>
      <c r="JQC123" s="671"/>
      <c r="JQD123" s="671"/>
      <c r="JQE123" s="671"/>
      <c r="JQF123" s="671"/>
      <c r="JQG123" s="671"/>
      <c r="JQH123" s="671"/>
      <c r="JQI123" s="671"/>
      <c r="JQJ123" s="671"/>
      <c r="JQK123" s="671"/>
      <c r="JQL123" s="671"/>
      <c r="JQM123" s="671"/>
      <c r="JQN123" s="671"/>
      <c r="JQO123" s="671"/>
      <c r="JQP123" s="671"/>
      <c r="JQQ123" s="671"/>
      <c r="JQR123" s="671"/>
      <c r="JQS123" s="671"/>
      <c r="JQT123" s="671"/>
      <c r="JQU123" s="671"/>
      <c r="JQV123" s="671"/>
      <c r="JQW123" s="671"/>
      <c r="JQX123" s="671"/>
      <c r="JQY123" s="671"/>
      <c r="JQZ123" s="671"/>
      <c r="JRA123" s="671"/>
      <c r="JRB123" s="671"/>
      <c r="JRC123" s="671"/>
      <c r="JRD123" s="671"/>
      <c r="JRE123" s="671"/>
      <c r="JRF123" s="671"/>
      <c r="JRG123" s="671"/>
      <c r="JRH123" s="671"/>
      <c r="JRI123" s="671"/>
      <c r="JRJ123" s="671"/>
      <c r="JRK123" s="671"/>
      <c r="JRL123" s="671"/>
      <c r="JRM123" s="671"/>
      <c r="JRN123" s="671"/>
      <c r="JRO123" s="671"/>
      <c r="JRP123" s="671"/>
      <c r="JRQ123" s="671"/>
      <c r="JRR123" s="671"/>
      <c r="JRS123" s="671"/>
      <c r="JRT123" s="671"/>
      <c r="JRU123" s="671"/>
      <c r="JRV123" s="671"/>
      <c r="JRW123" s="671"/>
      <c r="JRX123" s="671"/>
      <c r="JRY123" s="671"/>
      <c r="JRZ123" s="671"/>
      <c r="JSA123" s="671"/>
      <c r="JSB123" s="671"/>
      <c r="JSC123" s="671"/>
      <c r="JSD123" s="671"/>
      <c r="JSE123" s="671"/>
      <c r="JSF123" s="671"/>
      <c r="JSG123" s="671"/>
      <c r="JSH123" s="671"/>
      <c r="JSI123" s="671"/>
      <c r="JSJ123" s="671"/>
      <c r="JSK123" s="671"/>
      <c r="JSL123" s="671"/>
      <c r="JSM123" s="671"/>
      <c r="JSN123" s="671"/>
      <c r="JSO123" s="671"/>
      <c r="JSP123" s="671"/>
      <c r="JSQ123" s="671"/>
      <c r="JSR123" s="671"/>
      <c r="JSS123" s="671"/>
      <c r="JST123" s="671"/>
      <c r="JSU123" s="671"/>
      <c r="JSV123" s="671"/>
      <c r="JSW123" s="671"/>
      <c r="JSX123" s="671"/>
      <c r="JSY123" s="671"/>
      <c r="JSZ123" s="671"/>
      <c r="JTA123" s="671"/>
      <c r="JTB123" s="671"/>
      <c r="JTC123" s="671"/>
      <c r="JTD123" s="671"/>
      <c r="JTE123" s="671"/>
      <c r="JTF123" s="671"/>
      <c r="JTG123" s="671"/>
      <c r="JTH123" s="671"/>
      <c r="JTI123" s="671"/>
      <c r="JTJ123" s="671"/>
      <c r="JTK123" s="671"/>
      <c r="JTL123" s="671"/>
      <c r="JTM123" s="671"/>
      <c r="JTN123" s="671"/>
      <c r="JTO123" s="671"/>
      <c r="JTP123" s="671"/>
      <c r="JTQ123" s="671"/>
      <c r="JTR123" s="671"/>
      <c r="JTS123" s="671"/>
      <c r="JTT123" s="671"/>
      <c r="JTU123" s="671"/>
      <c r="JTV123" s="671"/>
      <c r="JTW123" s="671"/>
      <c r="JTX123" s="671"/>
      <c r="JTY123" s="671"/>
      <c r="JTZ123" s="671"/>
      <c r="JUA123" s="671"/>
      <c r="JUB123" s="671"/>
      <c r="JUC123" s="671"/>
      <c r="JUD123" s="671"/>
      <c r="JUE123" s="671"/>
      <c r="JUF123" s="671"/>
      <c r="JUG123" s="671"/>
      <c r="JUH123" s="671"/>
      <c r="JUI123" s="671"/>
      <c r="JUJ123" s="671"/>
      <c r="JUK123" s="671"/>
      <c r="JUL123" s="671"/>
      <c r="JUM123" s="671"/>
      <c r="JUN123" s="671"/>
      <c r="JUO123" s="671"/>
      <c r="JUP123" s="671"/>
      <c r="JUQ123" s="671"/>
      <c r="JUR123" s="671"/>
      <c r="JUS123" s="671"/>
      <c r="JUT123" s="671"/>
      <c r="JUU123" s="671"/>
      <c r="JUV123" s="671"/>
      <c r="JUW123" s="671"/>
      <c r="JUX123" s="671"/>
      <c r="JUY123" s="671"/>
      <c r="JUZ123" s="671"/>
      <c r="JVA123" s="671"/>
      <c r="JVB123" s="671"/>
      <c r="JVC123" s="671"/>
      <c r="JVD123" s="671"/>
      <c r="JVE123" s="671"/>
      <c r="JVF123" s="671"/>
      <c r="JVG123" s="671"/>
      <c r="JVH123" s="671"/>
      <c r="JVI123" s="671"/>
      <c r="JVJ123" s="671"/>
      <c r="JVK123" s="671"/>
      <c r="JVL123" s="671"/>
      <c r="JVM123" s="671"/>
      <c r="JVN123" s="671"/>
      <c r="JVO123" s="671"/>
      <c r="JVP123" s="671"/>
      <c r="JVQ123" s="671"/>
      <c r="JVR123" s="671"/>
      <c r="JVS123" s="671"/>
      <c r="JVT123" s="671"/>
      <c r="JVU123" s="671"/>
      <c r="JVV123" s="671"/>
      <c r="JVW123" s="671"/>
      <c r="JVX123" s="671"/>
      <c r="JVY123" s="671"/>
      <c r="JVZ123" s="671"/>
      <c r="JWA123" s="671"/>
      <c r="JWB123" s="671"/>
      <c r="JWC123" s="671"/>
      <c r="JWD123" s="671"/>
      <c r="JWE123" s="671"/>
      <c r="JWF123" s="671"/>
      <c r="JWG123" s="671"/>
      <c r="JWH123" s="671"/>
      <c r="JWI123" s="671"/>
      <c r="JWJ123" s="671"/>
      <c r="JWK123" s="671"/>
      <c r="JWL123" s="671"/>
      <c r="JWM123" s="671"/>
      <c r="JWN123" s="671"/>
      <c r="JWO123" s="671"/>
      <c r="JWP123" s="671"/>
      <c r="JWQ123" s="671"/>
      <c r="JWR123" s="671"/>
      <c r="JWS123" s="671"/>
      <c r="JWT123" s="671"/>
      <c r="JWU123" s="671"/>
      <c r="JWV123" s="671"/>
      <c r="JWW123" s="671"/>
      <c r="JWX123" s="671"/>
      <c r="JWY123" s="671"/>
      <c r="JWZ123" s="671"/>
      <c r="JXA123" s="671"/>
      <c r="JXB123" s="671"/>
      <c r="JXC123" s="671"/>
      <c r="JXD123" s="671"/>
      <c r="JXE123" s="671"/>
      <c r="JXF123" s="671"/>
      <c r="JXG123" s="671"/>
      <c r="JXH123" s="671"/>
      <c r="JXI123" s="671"/>
      <c r="JXJ123" s="671"/>
      <c r="JXK123" s="671"/>
      <c r="JXL123" s="671"/>
      <c r="JXM123" s="671"/>
      <c r="JXN123" s="671"/>
      <c r="JXO123" s="671"/>
      <c r="JXP123" s="671"/>
      <c r="JXQ123" s="671"/>
      <c r="JXR123" s="671"/>
      <c r="JXS123" s="671"/>
      <c r="JXT123" s="671"/>
      <c r="JXU123" s="671"/>
      <c r="JXV123" s="671"/>
      <c r="JXW123" s="671"/>
      <c r="JXX123" s="671"/>
      <c r="JXY123" s="671"/>
      <c r="JXZ123" s="671"/>
      <c r="JYA123" s="671"/>
      <c r="JYB123" s="671"/>
      <c r="JYC123" s="671"/>
      <c r="JYD123" s="671"/>
      <c r="JYE123" s="671"/>
      <c r="JYF123" s="671"/>
      <c r="JYG123" s="671"/>
      <c r="JYH123" s="671"/>
      <c r="JYI123" s="671"/>
      <c r="JYJ123" s="671"/>
      <c r="JYK123" s="671"/>
      <c r="JYL123" s="671"/>
      <c r="JYM123" s="671"/>
      <c r="JYN123" s="671"/>
      <c r="JYO123" s="671"/>
      <c r="JYP123" s="671"/>
      <c r="JYQ123" s="671"/>
      <c r="JYR123" s="671"/>
      <c r="JYS123" s="671"/>
      <c r="JYT123" s="671"/>
      <c r="JYU123" s="671"/>
      <c r="JYV123" s="671"/>
      <c r="JYW123" s="671"/>
      <c r="JYX123" s="671"/>
      <c r="JYY123" s="671"/>
      <c r="JYZ123" s="671"/>
      <c r="JZA123" s="671"/>
      <c r="JZB123" s="671"/>
      <c r="JZC123" s="671"/>
      <c r="JZD123" s="671"/>
      <c r="JZE123" s="671"/>
      <c r="JZF123" s="671"/>
      <c r="JZG123" s="671"/>
      <c r="JZH123" s="671"/>
      <c r="JZI123" s="671"/>
      <c r="JZJ123" s="671"/>
      <c r="JZK123" s="671"/>
      <c r="JZL123" s="671"/>
      <c r="JZM123" s="671"/>
      <c r="JZN123" s="671"/>
      <c r="JZO123" s="671"/>
      <c r="JZP123" s="671"/>
      <c r="JZQ123" s="671"/>
      <c r="JZR123" s="671"/>
      <c r="JZS123" s="671"/>
      <c r="JZT123" s="671"/>
      <c r="JZU123" s="671"/>
      <c r="JZV123" s="671"/>
      <c r="JZW123" s="671"/>
      <c r="JZX123" s="671"/>
      <c r="JZY123" s="671"/>
      <c r="JZZ123" s="671"/>
      <c r="KAA123" s="671"/>
      <c r="KAB123" s="671"/>
      <c r="KAC123" s="671"/>
      <c r="KAD123" s="671"/>
      <c r="KAE123" s="671"/>
      <c r="KAF123" s="671"/>
      <c r="KAG123" s="671"/>
      <c r="KAH123" s="671"/>
      <c r="KAI123" s="671"/>
      <c r="KAJ123" s="671"/>
      <c r="KAK123" s="671"/>
      <c r="KAL123" s="671"/>
      <c r="KAM123" s="671"/>
      <c r="KAN123" s="671"/>
      <c r="KAO123" s="671"/>
      <c r="KAP123" s="671"/>
      <c r="KAQ123" s="671"/>
      <c r="KAR123" s="671"/>
      <c r="KAS123" s="671"/>
      <c r="KAT123" s="671"/>
      <c r="KAU123" s="671"/>
      <c r="KAV123" s="671"/>
      <c r="KAW123" s="671"/>
      <c r="KAX123" s="671"/>
      <c r="KAY123" s="671"/>
      <c r="KAZ123" s="671"/>
      <c r="KBA123" s="671"/>
      <c r="KBB123" s="671"/>
      <c r="KBC123" s="671"/>
      <c r="KBD123" s="671"/>
      <c r="KBE123" s="671"/>
      <c r="KBF123" s="671"/>
      <c r="KBG123" s="671"/>
      <c r="KBH123" s="671"/>
      <c r="KBI123" s="671"/>
      <c r="KBJ123" s="671"/>
      <c r="KBK123" s="671"/>
      <c r="KBL123" s="671"/>
      <c r="KBM123" s="671"/>
      <c r="KBN123" s="671"/>
      <c r="KBO123" s="671"/>
      <c r="KBP123" s="671"/>
      <c r="KBQ123" s="671"/>
      <c r="KBR123" s="671"/>
      <c r="KBS123" s="671"/>
      <c r="KBT123" s="671"/>
      <c r="KBU123" s="671"/>
      <c r="KBV123" s="671"/>
      <c r="KBW123" s="671"/>
      <c r="KBX123" s="671"/>
      <c r="KBY123" s="671"/>
      <c r="KBZ123" s="671"/>
      <c r="KCA123" s="671"/>
      <c r="KCB123" s="671"/>
      <c r="KCC123" s="671"/>
      <c r="KCD123" s="671"/>
      <c r="KCE123" s="671"/>
      <c r="KCF123" s="671"/>
      <c r="KCG123" s="671"/>
      <c r="KCH123" s="671"/>
      <c r="KCI123" s="671"/>
      <c r="KCJ123" s="671"/>
      <c r="KCK123" s="671"/>
      <c r="KCL123" s="671"/>
      <c r="KCM123" s="671"/>
      <c r="KCN123" s="671"/>
      <c r="KCO123" s="671"/>
      <c r="KCP123" s="671"/>
      <c r="KCQ123" s="671"/>
      <c r="KCR123" s="671"/>
      <c r="KCS123" s="671"/>
      <c r="KCT123" s="671"/>
      <c r="KCU123" s="671"/>
      <c r="KCV123" s="671"/>
      <c r="KCW123" s="671"/>
      <c r="KCX123" s="671"/>
      <c r="KCY123" s="671"/>
      <c r="KCZ123" s="671"/>
      <c r="KDA123" s="671"/>
      <c r="KDB123" s="671"/>
      <c r="KDC123" s="671"/>
      <c r="KDD123" s="671"/>
      <c r="KDE123" s="671"/>
      <c r="KDF123" s="671"/>
      <c r="KDG123" s="671"/>
      <c r="KDH123" s="671"/>
      <c r="KDI123" s="671"/>
      <c r="KDJ123" s="671"/>
      <c r="KDK123" s="671"/>
      <c r="KDL123" s="671"/>
      <c r="KDM123" s="671"/>
      <c r="KDN123" s="671"/>
      <c r="KDO123" s="671"/>
      <c r="KDP123" s="671"/>
      <c r="KDQ123" s="671"/>
      <c r="KDR123" s="671"/>
      <c r="KDS123" s="671"/>
      <c r="KDT123" s="671"/>
      <c r="KDU123" s="671"/>
      <c r="KDV123" s="671"/>
      <c r="KDW123" s="671"/>
      <c r="KDX123" s="671"/>
      <c r="KDY123" s="671"/>
      <c r="KDZ123" s="671"/>
      <c r="KEA123" s="671"/>
      <c r="KEB123" s="671"/>
      <c r="KEC123" s="671"/>
      <c r="KED123" s="671"/>
      <c r="KEE123" s="671"/>
      <c r="KEF123" s="671"/>
      <c r="KEG123" s="671"/>
      <c r="KEH123" s="671"/>
      <c r="KEI123" s="671"/>
      <c r="KEJ123" s="671"/>
      <c r="KEK123" s="671"/>
      <c r="KEL123" s="671"/>
      <c r="KEM123" s="671"/>
      <c r="KEN123" s="671"/>
      <c r="KEO123" s="671"/>
      <c r="KEP123" s="671"/>
      <c r="KEQ123" s="671"/>
      <c r="KER123" s="671"/>
      <c r="KES123" s="671"/>
      <c r="KET123" s="671"/>
      <c r="KEU123" s="671"/>
      <c r="KEV123" s="671"/>
      <c r="KEW123" s="671"/>
      <c r="KEX123" s="671"/>
      <c r="KEY123" s="671"/>
      <c r="KEZ123" s="671"/>
      <c r="KFA123" s="671"/>
      <c r="KFB123" s="671"/>
      <c r="KFC123" s="671"/>
      <c r="KFD123" s="671"/>
      <c r="KFE123" s="671"/>
      <c r="KFF123" s="671"/>
      <c r="KFG123" s="671"/>
      <c r="KFH123" s="671"/>
      <c r="KFI123" s="671"/>
      <c r="KFJ123" s="671"/>
      <c r="KFK123" s="671"/>
      <c r="KFL123" s="671"/>
      <c r="KFM123" s="671"/>
      <c r="KFN123" s="671"/>
      <c r="KFO123" s="671"/>
      <c r="KFP123" s="671"/>
      <c r="KFQ123" s="671"/>
      <c r="KFR123" s="671"/>
      <c r="KFS123" s="671"/>
      <c r="KFT123" s="671"/>
      <c r="KFU123" s="671"/>
      <c r="KFV123" s="671"/>
      <c r="KFW123" s="671"/>
      <c r="KFX123" s="671"/>
      <c r="KFY123" s="671"/>
      <c r="KFZ123" s="671"/>
      <c r="KGA123" s="671"/>
      <c r="KGB123" s="671"/>
      <c r="KGC123" s="671"/>
      <c r="KGD123" s="671"/>
      <c r="KGE123" s="671"/>
      <c r="KGF123" s="671"/>
      <c r="KGG123" s="671"/>
      <c r="KGH123" s="671"/>
      <c r="KGI123" s="671"/>
      <c r="KGJ123" s="671"/>
      <c r="KGK123" s="671"/>
      <c r="KGL123" s="671"/>
      <c r="KGM123" s="671"/>
      <c r="KGN123" s="671"/>
      <c r="KGO123" s="671"/>
      <c r="KGP123" s="671"/>
      <c r="KGQ123" s="671"/>
      <c r="KGR123" s="671"/>
      <c r="KGS123" s="671"/>
      <c r="KGT123" s="671"/>
      <c r="KGU123" s="671"/>
      <c r="KGV123" s="671"/>
      <c r="KGW123" s="671"/>
      <c r="KGX123" s="671"/>
      <c r="KGY123" s="671"/>
      <c r="KGZ123" s="671"/>
      <c r="KHA123" s="671"/>
      <c r="KHB123" s="671"/>
      <c r="KHC123" s="671"/>
      <c r="KHD123" s="671"/>
      <c r="KHE123" s="671"/>
      <c r="KHF123" s="671"/>
      <c r="KHG123" s="671"/>
      <c r="KHH123" s="671"/>
      <c r="KHI123" s="671"/>
      <c r="KHJ123" s="671"/>
      <c r="KHK123" s="671"/>
      <c r="KHL123" s="671"/>
      <c r="KHM123" s="671"/>
      <c r="KHN123" s="671"/>
      <c r="KHO123" s="671"/>
      <c r="KHP123" s="671"/>
      <c r="KHQ123" s="671"/>
      <c r="KHR123" s="671"/>
      <c r="KHS123" s="671"/>
      <c r="KHT123" s="671"/>
      <c r="KHU123" s="671"/>
      <c r="KHV123" s="671"/>
      <c r="KHW123" s="671"/>
      <c r="KHX123" s="671"/>
      <c r="KHY123" s="671"/>
      <c r="KHZ123" s="671"/>
      <c r="KIA123" s="671"/>
      <c r="KIB123" s="671"/>
      <c r="KIC123" s="671"/>
      <c r="KID123" s="671"/>
      <c r="KIE123" s="671"/>
      <c r="KIF123" s="671"/>
      <c r="KIG123" s="671"/>
      <c r="KIH123" s="671"/>
      <c r="KII123" s="671"/>
      <c r="KIJ123" s="671"/>
      <c r="KIK123" s="671"/>
      <c r="KIL123" s="671"/>
      <c r="KIM123" s="671"/>
      <c r="KIN123" s="671"/>
      <c r="KIO123" s="671"/>
      <c r="KIP123" s="671"/>
      <c r="KIQ123" s="671"/>
      <c r="KIR123" s="671"/>
      <c r="KIS123" s="671"/>
      <c r="KIT123" s="671"/>
      <c r="KIU123" s="671"/>
      <c r="KIV123" s="671"/>
      <c r="KIW123" s="671"/>
      <c r="KIX123" s="671"/>
      <c r="KIY123" s="671"/>
      <c r="KIZ123" s="671"/>
      <c r="KJA123" s="671"/>
      <c r="KJB123" s="671"/>
      <c r="KJC123" s="671"/>
      <c r="KJD123" s="671"/>
      <c r="KJE123" s="671"/>
      <c r="KJF123" s="671"/>
      <c r="KJG123" s="671"/>
      <c r="KJH123" s="671"/>
      <c r="KJI123" s="671"/>
      <c r="KJJ123" s="671"/>
      <c r="KJK123" s="671"/>
      <c r="KJL123" s="671"/>
      <c r="KJM123" s="671"/>
      <c r="KJN123" s="671"/>
      <c r="KJO123" s="671"/>
      <c r="KJP123" s="671"/>
      <c r="KJQ123" s="671"/>
      <c r="KJR123" s="671"/>
      <c r="KJS123" s="671"/>
      <c r="KJT123" s="671"/>
      <c r="KJU123" s="671"/>
      <c r="KJV123" s="671"/>
      <c r="KJW123" s="671"/>
      <c r="KJX123" s="671"/>
      <c r="KJY123" s="671"/>
      <c r="KJZ123" s="671"/>
      <c r="KKA123" s="671"/>
      <c r="KKB123" s="671"/>
      <c r="KKC123" s="671"/>
      <c r="KKD123" s="671"/>
      <c r="KKE123" s="671"/>
      <c r="KKF123" s="671"/>
      <c r="KKG123" s="671"/>
      <c r="KKH123" s="671"/>
      <c r="KKI123" s="671"/>
      <c r="KKJ123" s="671"/>
      <c r="KKK123" s="671"/>
      <c r="KKL123" s="671"/>
      <c r="KKM123" s="671"/>
      <c r="KKN123" s="671"/>
      <c r="KKO123" s="671"/>
      <c r="KKP123" s="671"/>
      <c r="KKQ123" s="671"/>
      <c r="KKR123" s="671"/>
      <c r="KKS123" s="671"/>
      <c r="KKT123" s="671"/>
      <c r="KKU123" s="671"/>
      <c r="KKV123" s="671"/>
      <c r="KKW123" s="671"/>
      <c r="KKX123" s="671"/>
      <c r="KKY123" s="671"/>
      <c r="KKZ123" s="671"/>
      <c r="KLA123" s="671"/>
      <c r="KLB123" s="671"/>
      <c r="KLC123" s="671"/>
      <c r="KLD123" s="671"/>
      <c r="KLE123" s="671"/>
      <c r="KLF123" s="671"/>
      <c r="KLG123" s="671"/>
      <c r="KLH123" s="671"/>
      <c r="KLI123" s="671"/>
      <c r="KLJ123" s="671"/>
      <c r="KLK123" s="671"/>
      <c r="KLL123" s="671"/>
      <c r="KLM123" s="671"/>
      <c r="KLN123" s="671"/>
      <c r="KLO123" s="671"/>
      <c r="KLP123" s="671"/>
      <c r="KLQ123" s="671"/>
      <c r="KLR123" s="671"/>
      <c r="KLS123" s="671"/>
      <c r="KLT123" s="671"/>
      <c r="KLU123" s="671"/>
      <c r="KLV123" s="671"/>
      <c r="KLW123" s="671"/>
      <c r="KLX123" s="671"/>
      <c r="KLY123" s="671"/>
      <c r="KLZ123" s="671"/>
      <c r="KMA123" s="671"/>
      <c r="KMB123" s="671"/>
      <c r="KMC123" s="671"/>
      <c r="KMD123" s="671"/>
      <c r="KME123" s="671"/>
      <c r="KMF123" s="671"/>
      <c r="KMG123" s="671"/>
      <c r="KMH123" s="671"/>
      <c r="KMI123" s="671"/>
      <c r="KMJ123" s="671"/>
      <c r="KMK123" s="671"/>
      <c r="KML123" s="671"/>
      <c r="KMM123" s="671"/>
      <c r="KMN123" s="671"/>
      <c r="KMO123" s="671"/>
      <c r="KMP123" s="671"/>
      <c r="KMQ123" s="671"/>
      <c r="KMR123" s="671"/>
      <c r="KMS123" s="671"/>
      <c r="KMT123" s="671"/>
      <c r="KMU123" s="671"/>
      <c r="KMV123" s="671"/>
      <c r="KMW123" s="671"/>
      <c r="KMX123" s="671"/>
      <c r="KMY123" s="671"/>
      <c r="KMZ123" s="671"/>
      <c r="KNA123" s="671"/>
      <c r="KNB123" s="671"/>
      <c r="KNC123" s="671"/>
      <c r="KND123" s="671"/>
      <c r="KNE123" s="671"/>
      <c r="KNF123" s="671"/>
      <c r="KNG123" s="671"/>
      <c r="KNH123" s="671"/>
      <c r="KNI123" s="671"/>
      <c r="KNJ123" s="671"/>
      <c r="KNK123" s="671"/>
      <c r="KNL123" s="671"/>
      <c r="KNM123" s="671"/>
      <c r="KNN123" s="671"/>
      <c r="KNO123" s="671"/>
      <c r="KNP123" s="671"/>
      <c r="KNQ123" s="671"/>
      <c r="KNR123" s="671"/>
      <c r="KNS123" s="671"/>
      <c r="KNT123" s="671"/>
      <c r="KNU123" s="671"/>
      <c r="KNV123" s="671"/>
      <c r="KNW123" s="671"/>
      <c r="KNX123" s="671"/>
      <c r="KNY123" s="671"/>
      <c r="KNZ123" s="671"/>
      <c r="KOA123" s="671"/>
      <c r="KOB123" s="671"/>
      <c r="KOC123" s="671"/>
      <c r="KOD123" s="671"/>
      <c r="KOE123" s="671"/>
      <c r="KOF123" s="671"/>
      <c r="KOG123" s="671"/>
      <c r="KOH123" s="671"/>
      <c r="KOI123" s="671"/>
      <c r="KOJ123" s="671"/>
      <c r="KOK123" s="671"/>
      <c r="KOL123" s="671"/>
      <c r="KOM123" s="671"/>
      <c r="KON123" s="671"/>
      <c r="KOO123" s="671"/>
      <c r="KOP123" s="671"/>
      <c r="KOQ123" s="671"/>
      <c r="KOR123" s="671"/>
      <c r="KOS123" s="671"/>
      <c r="KOT123" s="671"/>
      <c r="KOU123" s="671"/>
      <c r="KOV123" s="671"/>
      <c r="KOW123" s="671"/>
      <c r="KOX123" s="671"/>
      <c r="KOY123" s="671"/>
      <c r="KOZ123" s="671"/>
      <c r="KPA123" s="671"/>
      <c r="KPB123" s="671"/>
      <c r="KPC123" s="671"/>
      <c r="KPD123" s="671"/>
      <c r="KPE123" s="671"/>
      <c r="KPF123" s="671"/>
      <c r="KPG123" s="671"/>
      <c r="KPH123" s="671"/>
      <c r="KPI123" s="671"/>
      <c r="KPJ123" s="671"/>
      <c r="KPK123" s="671"/>
      <c r="KPL123" s="671"/>
      <c r="KPM123" s="671"/>
      <c r="KPN123" s="671"/>
      <c r="KPO123" s="671"/>
      <c r="KPP123" s="671"/>
      <c r="KPQ123" s="671"/>
      <c r="KPR123" s="671"/>
      <c r="KPS123" s="671"/>
      <c r="KPT123" s="671"/>
      <c r="KPU123" s="671"/>
      <c r="KPV123" s="671"/>
      <c r="KPW123" s="671"/>
      <c r="KPX123" s="671"/>
      <c r="KPY123" s="671"/>
      <c r="KPZ123" s="671"/>
      <c r="KQA123" s="671"/>
      <c r="KQB123" s="671"/>
      <c r="KQC123" s="671"/>
      <c r="KQD123" s="671"/>
      <c r="KQE123" s="671"/>
      <c r="KQF123" s="671"/>
      <c r="KQG123" s="671"/>
      <c r="KQH123" s="671"/>
      <c r="KQI123" s="671"/>
      <c r="KQJ123" s="671"/>
      <c r="KQK123" s="671"/>
      <c r="KQL123" s="671"/>
      <c r="KQM123" s="671"/>
      <c r="KQN123" s="671"/>
      <c r="KQO123" s="671"/>
      <c r="KQP123" s="671"/>
      <c r="KQQ123" s="671"/>
      <c r="KQR123" s="671"/>
      <c r="KQS123" s="671"/>
      <c r="KQT123" s="671"/>
      <c r="KQU123" s="671"/>
      <c r="KQV123" s="671"/>
      <c r="KQW123" s="671"/>
      <c r="KQX123" s="671"/>
      <c r="KQY123" s="671"/>
      <c r="KQZ123" s="671"/>
      <c r="KRA123" s="671"/>
      <c r="KRB123" s="671"/>
      <c r="KRC123" s="671"/>
      <c r="KRD123" s="671"/>
      <c r="KRE123" s="671"/>
      <c r="KRF123" s="671"/>
      <c r="KRG123" s="671"/>
      <c r="KRH123" s="671"/>
      <c r="KRI123" s="671"/>
      <c r="KRJ123" s="671"/>
      <c r="KRK123" s="671"/>
      <c r="KRL123" s="671"/>
      <c r="KRM123" s="671"/>
      <c r="KRN123" s="671"/>
      <c r="KRO123" s="671"/>
      <c r="KRP123" s="671"/>
      <c r="KRQ123" s="671"/>
      <c r="KRR123" s="671"/>
      <c r="KRS123" s="671"/>
      <c r="KRT123" s="671"/>
      <c r="KRU123" s="671"/>
      <c r="KRV123" s="671"/>
      <c r="KRW123" s="671"/>
      <c r="KRX123" s="671"/>
      <c r="KRY123" s="671"/>
      <c r="KRZ123" s="671"/>
      <c r="KSA123" s="671"/>
      <c r="KSB123" s="671"/>
      <c r="KSC123" s="671"/>
      <c r="KSD123" s="671"/>
      <c r="KSE123" s="671"/>
      <c r="KSF123" s="671"/>
      <c r="KSG123" s="671"/>
      <c r="KSH123" s="671"/>
      <c r="KSI123" s="671"/>
      <c r="KSJ123" s="671"/>
      <c r="KSK123" s="671"/>
      <c r="KSL123" s="671"/>
      <c r="KSM123" s="671"/>
      <c r="KSN123" s="671"/>
      <c r="KSO123" s="671"/>
      <c r="KSP123" s="671"/>
      <c r="KSQ123" s="671"/>
      <c r="KSR123" s="671"/>
      <c r="KSS123" s="671"/>
      <c r="KST123" s="671"/>
      <c r="KSU123" s="671"/>
      <c r="KSV123" s="671"/>
      <c r="KSW123" s="671"/>
      <c r="KSX123" s="671"/>
      <c r="KSY123" s="671"/>
      <c r="KSZ123" s="671"/>
      <c r="KTA123" s="671"/>
      <c r="KTB123" s="671"/>
      <c r="KTC123" s="671"/>
      <c r="KTD123" s="671"/>
      <c r="KTE123" s="671"/>
      <c r="KTF123" s="671"/>
      <c r="KTG123" s="671"/>
      <c r="KTH123" s="671"/>
      <c r="KTI123" s="671"/>
      <c r="KTJ123" s="671"/>
      <c r="KTK123" s="671"/>
      <c r="KTL123" s="671"/>
      <c r="KTM123" s="671"/>
      <c r="KTN123" s="671"/>
      <c r="KTO123" s="671"/>
      <c r="KTP123" s="671"/>
      <c r="KTQ123" s="671"/>
      <c r="KTR123" s="671"/>
      <c r="KTS123" s="671"/>
      <c r="KTT123" s="671"/>
      <c r="KTU123" s="671"/>
      <c r="KTV123" s="671"/>
      <c r="KTW123" s="671"/>
      <c r="KTX123" s="671"/>
      <c r="KTY123" s="671"/>
      <c r="KTZ123" s="671"/>
      <c r="KUA123" s="671"/>
      <c r="KUB123" s="671"/>
      <c r="KUC123" s="671"/>
      <c r="KUD123" s="671"/>
      <c r="KUE123" s="671"/>
      <c r="KUF123" s="671"/>
      <c r="KUG123" s="671"/>
      <c r="KUH123" s="671"/>
      <c r="KUI123" s="671"/>
      <c r="KUJ123" s="671"/>
      <c r="KUK123" s="671"/>
      <c r="KUL123" s="671"/>
      <c r="KUM123" s="671"/>
      <c r="KUN123" s="671"/>
      <c r="KUO123" s="671"/>
      <c r="KUP123" s="671"/>
      <c r="KUQ123" s="671"/>
      <c r="KUR123" s="671"/>
      <c r="KUS123" s="671"/>
      <c r="KUT123" s="671"/>
      <c r="KUU123" s="671"/>
      <c r="KUV123" s="671"/>
      <c r="KUW123" s="671"/>
      <c r="KUX123" s="671"/>
      <c r="KUY123" s="671"/>
      <c r="KUZ123" s="671"/>
      <c r="KVA123" s="671"/>
      <c r="KVB123" s="671"/>
      <c r="KVC123" s="671"/>
      <c r="KVD123" s="671"/>
      <c r="KVE123" s="671"/>
      <c r="KVF123" s="671"/>
      <c r="KVG123" s="671"/>
      <c r="KVH123" s="671"/>
      <c r="KVI123" s="671"/>
      <c r="KVJ123" s="671"/>
      <c r="KVK123" s="671"/>
      <c r="KVL123" s="671"/>
      <c r="KVM123" s="671"/>
      <c r="KVN123" s="671"/>
      <c r="KVO123" s="671"/>
      <c r="KVP123" s="671"/>
      <c r="KVQ123" s="671"/>
      <c r="KVR123" s="671"/>
      <c r="KVS123" s="671"/>
      <c r="KVT123" s="671"/>
      <c r="KVU123" s="671"/>
      <c r="KVV123" s="671"/>
      <c r="KVW123" s="671"/>
      <c r="KVX123" s="671"/>
      <c r="KVY123" s="671"/>
      <c r="KVZ123" s="671"/>
      <c r="KWA123" s="671"/>
      <c r="KWB123" s="671"/>
      <c r="KWC123" s="671"/>
      <c r="KWD123" s="671"/>
      <c r="KWE123" s="671"/>
      <c r="KWF123" s="671"/>
      <c r="KWG123" s="671"/>
      <c r="KWH123" s="671"/>
      <c r="KWI123" s="671"/>
      <c r="KWJ123" s="671"/>
      <c r="KWK123" s="671"/>
      <c r="KWL123" s="671"/>
      <c r="KWM123" s="671"/>
      <c r="KWN123" s="671"/>
      <c r="KWO123" s="671"/>
      <c r="KWP123" s="671"/>
      <c r="KWQ123" s="671"/>
      <c r="KWR123" s="671"/>
      <c r="KWS123" s="671"/>
      <c r="KWT123" s="671"/>
      <c r="KWU123" s="671"/>
      <c r="KWV123" s="671"/>
      <c r="KWW123" s="671"/>
      <c r="KWX123" s="671"/>
      <c r="KWY123" s="671"/>
      <c r="KWZ123" s="671"/>
      <c r="KXA123" s="671"/>
      <c r="KXB123" s="671"/>
      <c r="KXC123" s="671"/>
      <c r="KXD123" s="671"/>
      <c r="KXE123" s="671"/>
      <c r="KXF123" s="671"/>
      <c r="KXG123" s="671"/>
      <c r="KXH123" s="671"/>
      <c r="KXI123" s="671"/>
      <c r="KXJ123" s="671"/>
      <c r="KXK123" s="671"/>
      <c r="KXL123" s="671"/>
      <c r="KXM123" s="671"/>
      <c r="KXN123" s="671"/>
      <c r="KXO123" s="671"/>
      <c r="KXP123" s="671"/>
      <c r="KXQ123" s="671"/>
      <c r="KXR123" s="671"/>
      <c r="KXS123" s="671"/>
      <c r="KXT123" s="671"/>
      <c r="KXU123" s="671"/>
      <c r="KXV123" s="671"/>
      <c r="KXW123" s="671"/>
      <c r="KXX123" s="671"/>
      <c r="KXY123" s="671"/>
      <c r="KXZ123" s="671"/>
      <c r="KYA123" s="671"/>
      <c r="KYB123" s="671"/>
      <c r="KYC123" s="671"/>
      <c r="KYD123" s="671"/>
      <c r="KYE123" s="671"/>
      <c r="KYF123" s="671"/>
      <c r="KYG123" s="671"/>
      <c r="KYH123" s="671"/>
      <c r="KYI123" s="671"/>
      <c r="KYJ123" s="671"/>
      <c r="KYK123" s="671"/>
      <c r="KYL123" s="671"/>
      <c r="KYM123" s="671"/>
      <c r="KYN123" s="671"/>
      <c r="KYO123" s="671"/>
      <c r="KYP123" s="671"/>
      <c r="KYQ123" s="671"/>
      <c r="KYR123" s="671"/>
      <c r="KYS123" s="671"/>
      <c r="KYT123" s="671"/>
      <c r="KYU123" s="671"/>
      <c r="KYV123" s="671"/>
      <c r="KYW123" s="671"/>
      <c r="KYX123" s="671"/>
      <c r="KYY123" s="671"/>
      <c r="KYZ123" s="671"/>
      <c r="KZA123" s="671"/>
      <c r="KZB123" s="671"/>
      <c r="KZC123" s="671"/>
      <c r="KZD123" s="671"/>
      <c r="KZE123" s="671"/>
      <c r="KZF123" s="671"/>
      <c r="KZG123" s="671"/>
      <c r="KZH123" s="671"/>
      <c r="KZI123" s="671"/>
      <c r="KZJ123" s="671"/>
      <c r="KZK123" s="671"/>
      <c r="KZL123" s="671"/>
      <c r="KZM123" s="671"/>
      <c r="KZN123" s="671"/>
      <c r="KZO123" s="671"/>
      <c r="KZP123" s="671"/>
      <c r="KZQ123" s="671"/>
      <c r="KZR123" s="671"/>
      <c r="KZS123" s="671"/>
      <c r="KZT123" s="671"/>
      <c r="KZU123" s="671"/>
      <c r="KZV123" s="671"/>
      <c r="KZW123" s="671"/>
      <c r="KZX123" s="671"/>
      <c r="KZY123" s="671"/>
      <c r="KZZ123" s="671"/>
      <c r="LAA123" s="671"/>
      <c r="LAB123" s="671"/>
      <c r="LAC123" s="671"/>
      <c r="LAD123" s="671"/>
      <c r="LAE123" s="671"/>
      <c r="LAF123" s="671"/>
      <c r="LAG123" s="671"/>
      <c r="LAH123" s="671"/>
      <c r="LAI123" s="671"/>
      <c r="LAJ123" s="671"/>
      <c r="LAK123" s="671"/>
      <c r="LAL123" s="671"/>
      <c r="LAM123" s="671"/>
      <c r="LAN123" s="671"/>
      <c r="LAO123" s="671"/>
      <c r="LAP123" s="671"/>
      <c r="LAQ123" s="671"/>
      <c r="LAR123" s="671"/>
      <c r="LAS123" s="671"/>
      <c r="LAT123" s="671"/>
      <c r="LAU123" s="671"/>
      <c r="LAV123" s="671"/>
      <c r="LAW123" s="671"/>
      <c r="LAX123" s="671"/>
      <c r="LAY123" s="671"/>
      <c r="LAZ123" s="671"/>
      <c r="LBA123" s="671"/>
      <c r="LBB123" s="671"/>
      <c r="LBC123" s="671"/>
      <c r="LBD123" s="671"/>
      <c r="LBE123" s="671"/>
      <c r="LBF123" s="671"/>
      <c r="LBG123" s="671"/>
      <c r="LBH123" s="671"/>
      <c r="LBI123" s="671"/>
      <c r="LBJ123" s="671"/>
      <c r="LBK123" s="671"/>
      <c r="LBL123" s="671"/>
      <c r="LBM123" s="671"/>
      <c r="LBN123" s="671"/>
      <c r="LBO123" s="671"/>
      <c r="LBP123" s="671"/>
      <c r="LBQ123" s="671"/>
      <c r="LBR123" s="671"/>
      <c r="LBS123" s="671"/>
      <c r="LBT123" s="671"/>
      <c r="LBU123" s="671"/>
      <c r="LBV123" s="671"/>
      <c r="LBW123" s="671"/>
      <c r="LBX123" s="671"/>
      <c r="LBY123" s="671"/>
      <c r="LBZ123" s="671"/>
      <c r="LCA123" s="671"/>
      <c r="LCB123" s="671"/>
      <c r="LCC123" s="671"/>
      <c r="LCD123" s="671"/>
      <c r="LCE123" s="671"/>
      <c r="LCF123" s="671"/>
      <c r="LCG123" s="671"/>
      <c r="LCH123" s="671"/>
      <c r="LCI123" s="671"/>
      <c r="LCJ123" s="671"/>
      <c r="LCK123" s="671"/>
      <c r="LCL123" s="671"/>
      <c r="LCM123" s="671"/>
      <c r="LCN123" s="671"/>
      <c r="LCO123" s="671"/>
      <c r="LCP123" s="671"/>
      <c r="LCQ123" s="671"/>
      <c r="LCR123" s="671"/>
      <c r="LCS123" s="671"/>
      <c r="LCT123" s="671"/>
      <c r="LCU123" s="671"/>
      <c r="LCV123" s="671"/>
      <c r="LCW123" s="671"/>
      <c r="LCX123" s="671"/>
      <c r="LCY123" s="671"/>
      <c r="LCZ123" s="671"/>
      <c r="LDA123" s="671"/>
      <c r="LDB123" s="671"/>
      <c r="LDC123" s="671"/>
      <c r="LDD123" s="671"/>
      <c r="LDE123" s="671"/>
      <c r="LDF123" s="671"/>
      <c r="LDG123" s="671"/>
      <c r="LDH123" s="671"/>
      <c r="LDI123" s="671"/>
      <c r="LDJ123" s="671"/>
      <c r="LDK123" s="671"/>
      <c r="LDL123" s="671"/>
      <c r="LDM123" s="671"/>
      <c r="LDN123" s="671"/>
      <c r="LDO123" s="671"/>
      <c r="LDP123" s="671"/>
      <c r="LDQ123" s="671"/>
      <c r="LDR123" s="671"/>
      <c r="LDS123" s="671"/>
      <c r="LDT123" s="671"/>
      <c r="LDU123" s="671"/>
      <c r="LDV123" s="671"/>
      <c r="LDW123" s="671"/>
      <c r="LDX123" s="671"/>
      <c r="LDY123" s="671"/>
      <c r="LDZ123" s="671"/>
      <c r="LEA123" s="671"/>
      <c r="LEB123" s="671"/>
      <c r="LEC123" s="671"/>
      <c r="LED123" s="671"/>
      <c r="LEE123" s="671"/>
      <c r="LEF123" s="671"/>
      <c r="LEG123" s="671"/>
      <c r="LEH123" s="671"/>
      <c r="LEI123" s="671"/>
      <c r="LEJ123" s="671"/>
      <c r="LEK123" s="671"/>
      <c r="LEL123" s="671"/>
      <c r="LEM123" s="671"/>
      <c r="LEN123" s="671"/>
      <c r="LEO123" s="671"/>
      <c r="LEP123" s="671"/>
      <c r="LEQ123" s="671"/>
      <c r="LER123" s="671"/>
      <c r="LES123" s="671"/>
      <c r="LET123" s="671"/>
      <c r="LEU123" s="671"/>
      <c r="LEV123" s="671"/>
      <c r="LEW123" s="671"/>
      <c r="LEX123" s="671"/>
      <c r="LEY123" s="671"/>
      <c r="LEZ123" s="671"/>
      <c r="LFA123" s="671"/>
      <c r="LFB123" s="671"/>
      <c r="LFC123" s="671"/>
      <c r="LFD123" s="671"/>
      <c r="LFE123" s="671"/>
      <c r="LFF123" s="671"/>
      <c r="LFG123" s="671"/>
      <c r="LFH123" s="671"/>
      <c r="LFI123" s="671"/>
      <c r="LFJ123" s="671"/>
      <c r="LFK123" s="671"/>
      <c r="LFL123" s="671"/>
      <c r="LFM123" s="671"/>
      <c r="LFN123" s="671"/>
      <c r="LFO123" s="671"/>
      <c r="LFP123" s="671"/>
      <c r="LFQ123" s="671"/>
      <c r="LFR123" s="671"/>
      <c r="LFS123" s="671"/>
      <c r="LFT123" s="671"/>
      <c r="LFU123" s="671"/>
      <c r="LFV123" s="671"/>
      <c r="LFW123" s="671"/>
      <c r="LFX123" s="671"/>
      <c r="LFY123" s="671"/>
      <c r="LFZ123" s="671"/>
      <c r="LGA123" s="671"/>
      <c r="LGB123" s="671"/>
      <c r="LGC123" s="671"/>
      <c r="LGD123" s="671"/>
      <c r="LGE123" s="671"/>
      <c r="LGF123" s="671"/>
      <c r="LGG123" s="671"/>
      <c r="LGH123" s="671"/>
      <c r="LGI123" s="671"/>
      <c r="LGJ123" s="671"/>
      <c r="LGK123" s="671"/>
      <c r="LGL123" s="671"/>
      <c r="LGM123" s="671"/>
      <c r="LGN123" s="671"/>
      <c r="LGO123" s="671"/>
      <c r="LGP123" s="671"/>
      <c r="LGQ123" s="671"/>
      <c r="LGR123" s="671"/>
      <c r="LGS123" s="671"/>
      <c r="LGT123" s="671"/>
      <c r="LGU123" s="671"/>
      <c r="LGV123" s="671"/>
      <c r="LGW123" s="671"/>
      <c r="LGX123" s="671"/>
      <c r="LGY123" s="671"/>
      <c r="LGZ123" s="671"/>
      <c r="LHA123" s="671"/>
      <c r="LHB123" s="671"/>
      <c r="LHC123" s="671"/>
      <c r="LHD123" s="671"/>
      <c r="LHE123" s="671"/>
      <c r="LHF123" s="671"/>
      <c r="LHG123" s="671"/>
      <c r="LHH123" s="671"/>
      <c r="LHI123" s="671"/>
      <c r="LHJ123" s="671"/>
      <c r="LHK123" s="671"/>
      <c r="LHL123" s="671"/>
      <c r="LHM123" s="671"/>
      <c r="LHN123" s="671"/>
      <c r="LHO123" s="671"/>
      <c r="LHP123" s="671"/>
      <c r="LHQ123" s="671"/>
      <c r="LHR123" s="671"/>
      <c r="LHS123" s="671"/>
      <c r="LHT123" s="671"/>
      <c r="LHU123" s="671"/>
      <c r="LHV123" s="671"/>
      <c r="LHW123" s="671"/>
      <c r="LHX123" s="671"/>
      <c r="LHY123" s="671"/>
      <c r="LHZ123" s="671"/>
      <c r="LIA123" s="671"/>
      <c r="LIB123" s="671"/>
      <c r="LIC123" s="671"/>
      <c r="LID123" s="671"/>
      <c r="LIE123" s="671"/>
      <c r="LIF123" s="671"/>
      <c r="LIG123" s="671"/>
      <c r="LIH123" s="671"/>
      <c r="LII123" s="671"/>
      <c r="LIJ123" s="671"/>
      <c r="LIK123" s="671"/>
      <c r="LIL123" s="671"/>
      <c r="LIM123" s="671"/>
      <c r="LIN123" s="671"/>
      <c r="LIO123" s="671"/>
      <c r="LIP123" s="671"/>
      <c r="LIQ123" s="671"/>
      <c r="LIR123" s="671"/>
      <c r="LIS123" s="671"/>
      <c r="LIT123" s="671"/>
      <c r="LIU123" s="671"/>
      <c r="LIV123" s="671"/>
      <c r="LIW123" s="671"/>
      <c r="LIX123" s="671"/>
      <c r="LIY123" s="671"/>
      <c r="LIZ123" s="671"/>
      <c r="LJA123" s="671"/>
      <c r="LJB123" s="671"/>
      <c r="LJC123" s="671"/>
      <c r="LJD123" s="671"/>
      <c r="LJE123" s="671"/>
      <c r="LJF123" s="671"/>
      <c r="LJG123" s="671"/>
      <c r="LJH123" s="671"/>
      <c r="LJI123" s="671"/>
      <c r="LJJ123" s="671"/>
      <c r="LJK123" s="671"/>
      <c r="LJL123" s="671"/>
      <c r="LJM123" s="671"/>
      <c r="LJN123" s="671"/>
      <c r="LJO123" s="671"/>
      <c r="LJP123" s="671"/>
      <c r="LJQ123" s="671"/>
      <c r="LJR123" s="671"/>
      <c r="LJS123" s="671"/>
      <c r="LJT123" s="671"/>
      <c r="LJU123" s="671"/>
      <c r="LJV123" s="671"/>
      <c r="LJW123" s="671"/>
      <c r="LJX123" s="671"/>
      <c r="LJY123" s="671"/>
      <c r="LJZ123" s="671"/>
      <c r="LKA123" s="671"/>
      <c r="LKB123" s="671"/>
      <c r="LKC123" s="671"/>
      <c r="LKD123" s="671"/>
      <c r="LKE123" s="671"/>
      <c r="LKF123" s="671"/>
      <c r="LKG123" s="671"/>
      <c r="LKH123" s="671"/>
      <c r="LKI123" s="671"/>
      <c r="LKJ123" s="671"/>
      <c r="LKK123" s="671"/>
      <c r="LKL123" s="671"/>
      <c r="LKM123" s="671"/>
      <c r="LKN123" s="671"/>
      <c r="LKO123" s="671"/>
      <c r="LKP123" s="671"/>
      <c r="LKQ123" s="671"/>
      <c r="LKR123" s="671"/>
      <c r="LKS123" s="671"/>
      <c r="LKT123" s="671"/>
      <c r="LKU123" s="671"/>
      <c r="LKV123" s="671"/>
      <c r="LKW123" s="671"/>
      <c r="LKX123" s="671"/>
      <c r="LKY123" s="671"/>
      <c r="LKZ123" s="671"/>
      <c r="LLA123" s="671"/>
      <c r="LLB123" s="671"/>
      <c r="LLC123" s="671"/>
      <c r="LLD123" s="671"/>
      <c r="LLE123" s="671"/>
      <c r="LLF123" s="671"/>
      <c r="LLG123" s="671"/>
      <c r="LLH123" s="671"/>
      <c r="LLI123" s="671"/>
      <c r="LLJ123" s="671"/>
      <c r="LLK123" s="671"/>
      <c r="LLL123" s="671"/>
      <c r="LLM123" s="671"/>
      <c r="LLN123" s="671"/>
      <c r="LLO123" s="671"/>
      <c r="LLP123" s="671"/>
      <c r="LLQ123" s="671"/>
      <c r="LLR123" s="671"/>
      <c r="LLS123" s="671"/>
      <c r="LLT123" s="671"/>
      <c r="LLU123" s="671"/>
      <c r="LLV123" s="671"/>
      <c r="LLW123" s="671"/>
      <c r="LLX123" s="671"/>
      <c r="LLY123" s="671"/>
      <c r="LLZ123" s="671"/>
      <c r="LMA123" s="671"/>
      <c r="LMB123" s="671"/>
      <c r="LMC123" s="671"/>
      <c r="LMD123" s="671"/>
      <c r="LME123" s="671"/>
      <c r="LMF123" s="671"/>
      <c r="LMG123" s="671"/>
      <c r="LMH123" s="671"/>
      <c r="LMI123" s="671"/>
      <c r="LMJ123" s="671"/>
      <c r="LMK123" s="671"/>
      <c r="LML123" s="671"/>
      <c r="LMM123" s="671"/>
      <c r="LMN123" s="671"/>
      <c r="LMO123" s="671"/>
      <c r="LMP123" s="671"/>
      <c r="LMQ123" s="671"/>
      <c r="LMR123" s="671"/>
      <c r="LMS123" s="671"/>
      <c r="LMT123" s="671"/>
      <c r="LMU123" s="671"/>
      <c r="LMV123" s="671"/>
      <c r="LMW123" s="671"/>
      <c r="LMX123" s="671"/>
      <c r="LMY123" s="671"/>
      <c r="LMZ123" s="671"/>
      <c r="LNA123" s="671"/>
      <c r="LNB123" s="671"/>
      <c r="LNC123" s="671"/>
      <c r="LND123" s="671"/>
      <c r="LNE123" s="671"/>
      <c r="LNF123" s="671"/>
      <c r="LNG123" s="671"/>
      <c r="LNH123" s="671"/>
      <c r="LNI123" s="671"/>
      <c r="LNJ123" s="671"/>
      <c r="LNK123" s="671"/>
      <c r="LNL123" s="671"/>
      <c r="LNM123" s="671"/>
      <c r="LNN123" s="671"/>
      <c r="LNO123" s="671"/>
      <c r="LNP123" s="671"/>
      <c r="LNQ123" s="671"/>
      <c r="LNR123" s="671"/>
      <c r="LNS123" s="671"/>
      <c r="LNT123" s="671"/>
      <c r="LNU123" s="671"/>
      <c r="LNV123" s="671"/>
      <c r="LNW123" s="671"/>
      <c r="LNX123" s="671"/>
      <c r="LNY123" s="671"/>
      <c r="LNZ123" s="671"/>
      <c r="LOA123" s="671"/>
      <c r="LOB123" s="671"/>
      <c r="LOC123" s="671"/>
      <c r="LOD123" s="671"/>
      <c r="LOE123" s="671"/>
      <c r="LOF123" s="671"/>
      <c r="LOG123" s="671"/>
      <c r="LOH123" s="671"/>
      <c r="LOI123" s="671"/>
      <c r="LOJ123" s="671"/>
      <c r="LOK123" s="671"/>
      <c r="LOL123" s="671"/>
      <c r="LOM123" s="671"/>
      <c r="LON123" s="671"/>
      <c r="LOO123" s="671"/>
      <c r="LOP123" s="671"/>
      <c r="LOQ123" s="671"/>
      <c r="LOR123" s="671"/>
      <c r="LOS123" s="671"/>
      <c r="LOT123" s="671"/>
      <c r="LOU123" s="671"/>
      <c r="LOV123" s="671"/>
      <c r="LOW123" s="671"/>
      <c r="LOX123" s="671"/>
      <c r="LOY123" s="671"/>
      <c r="LOZ123" s="671"/>
      <c r="LPA123" s="671"/>
      <c r="LPB123" s="671"/>
      <c r="LPC123" s="671"/>
      <c r="LPD123" s="671"/>
      <c r="LPE123" s="671"/>
      <c r="LPF123" s="671"/>
      <c r="LPG123" s="671"/>
      <c r="LPH123" s="671"/>
      <c r="LPI123" s="671"/>
      <c r="LPJ123" s="671"/>
      <c r="LPK123" s="671"/>
      <c r="LPL123" s="671"/>
      <c r="LPM123" s="671"/>
      <c r="LPN123" s="671"/>
      <c r="LPO123" s="671"/>
      <c r="LPP123" s="671"/>
      <c r="LPQ123" s="671"/>
      <c r="LPR123" s="671"/>
      <c r="LPS123" s="671"/>
      <c r="LPT123" s="671"/>
      <c r="LPU123" s="671"/>
      <c r="LPV123" s="671"/>
      <c r="LPW123" s="671"/>
      <c r="LPX123" s="671"/>
      <c r="LPY123" s="671"/>
      <c r="LPZ123" s="671"/>
      <c r="LQA123" s="671"/>
      <c r="LQB123" s="671"/>
      <c r="LQC123" s="671"/>
      <c r="LQD123" s="671"/>
      <c r="LQE123" s="671"/>
      <c r="LQF123" s="671"/>
      <c r="LQG123" s="671"/>
      <c r="LQH123" s="671"/>
      <c r="LQI123" s="671"/>
      <c r="LQJ123" s="671"/>
      <c r="LQK123" s="671"/>
      <c r="LQL123" s="671"/>
      <c r="LQM123" s="671"/>
      <c r="LQN123" s="671"/>
      <c r="LQO123" s="671"/>
      <c r="LQP123" s="671"/>
      <c r="LQQ123" s="671"/>
      <c r="LQR123" s="671"/>
      <c r="LQS123" s="671"/>
      <c r="LQT123" s="671"/>
      <c r="LQU123" s="671"/>
      <c r="LQV123" s="671"/>
      <c r="LQW123" s="671"/>
      <c r="LQX123" s="671"/>
      <c r="LQY123" s="671"/>
      <c r="LQZ123" s="671"/>
      <c r="LRA123" s="671"/>
      <c r="LRB123" s="671"/>
      <c r="LRC123" s="671"/>
      <c r="LRD123" s="671"/>
      <c r="LRE123" s="671"/>
      <c r="LRF123" s="671"/>
      <c r="LRG123" s="671"/>
      <c r="LRH123" s="671"/>
      <c r="LRI123" s="671"/>
      <c r="LRJ123" s="671"/>
      <c r="LRK123" s="671"/>
      <c r="LRL123" s="671"/>
      <c r="LRM123" s="671"/>
      <c r="LRN123" s="671"/>
      <c r="LRO123" s="671"/>
      <c r="LRP123" s="671"/>
      <c r="LRQ123" s="671"/>
      <c r="LRR123" s="671"/>
      <c r="LRS123" s="671"/>
      <c r="LRT123" s="671"/>
      <c r="LRU123" s="671"/>
      <c r="LRV123" s="671"/>
      <c r="LRW123" s="671"/>
      <c r="LRX123" s="671"/>
      <c r="LRY123" s="671"/>
      <c r="LRZ123" s="671"/>
      <c r="LSA123" s="671"/>
      <c r="LSB123" s="671"/>
      <c r="LSC123" s="671"/>
      <c r="LSD123" s="671"/>
      <c r="LSE123" s="671"/>
      <c r="LSF123" s="671"/>
      <c r="LSG123" s="671"/>
      <c r="LSH123" s="671"/>
      <c r="LSI123" s="671"/>
      <c r="LSJ123" s="671"/>
      <c r="LSK123" s="671"/>
      <c r="LSL123" s="671"/>
      <c r="LSM123" s="671"/>
      <c r="LSN123" s="671"/>
      <c r="LSO123" s="671"/>
      <c r="LSP123" s="671"/>
      <c r="LSQ123" s="671"/>
      <c r="LSR123" s="671"/>
      <c r="LSS123" s="671"/>
      <c r="LST123" s="671"/>
      <c r="LSU123" s="671"/>
      <c r="LSV123" s="671"/>
      <c r="LSW123" s="671"/>
      <c r="LSX123" s="671"/>
      <c r="LSY123" s="671"/>
      <c r="LSZ123" s="671"/>
      <c r="LTA123" s="671"/>
      <c r="LTB123" s="671"/>
      <c r="LTC123" s="671"/>
      <c r="LTD123" s="671"/>
      <c r="LTE123" s="671"/>
      <c r="LTF123" s="671"/>
      <c r="LTG123" s="671"/>
      <c r="LTH123" s="671"/>
      <c r="LTI123" s="671"/>
      <c r="LTJ123" s="671"/>
      <c r="LTK123" s="671"/>
      <c r="LTL123" s="671"/>
      <c r="LTM123" s="671"/>
      <c r="LTN123" s="671"/>
      <c r="LTO123" s="671"/>
      <c r="LTP123" s="671"/>
      <c r="LTQ123" s="671"/>
      <c r="LTR123" s="671"/>
      <c r="LTS123" s="671"/>
      <c r="LTT123" s="671"/>
      <c r="LTU123" s="671"/>
      <c r="LTV123" s="671"/>
      <c r="LTW123" s="671"/>
      <c r="LTX123" s="671"/>
      <c r="LTY123" s="671"/>
      <c r="LTZ123" s="671"/>
      <c r="LUA123" s="671"/>
      <c r="LUB123" s="671"/>
      <c r="LUC123" s="671"/>
      <c r="LUD123" s="671"/>
      <c r="LUE123" s="671"/>
      <c r="LUF123" s="671"/>
      <c r="LUG123" s="671"/>
      <c r="LUH123" s="671"/>
      <c r="LUI123" s="671"/>
      <c r="LUJ123" s="671"/>
      <c r="LUK123" s="671"/>
      <c r="LUL123" s="671"/>
      <c r="LUM123" s="671"/>
      <c r="LUN123" s="671"/>
      <c r="LUO123" s="671"/>
      <c r="LUP123" s="671"/>
      <c r="LUQ123" s="671"/>
      <c r="LUR123" s="671"/>
      <c r="LUS123" s="671"/>
      <c r="LUT123" s="671"/>
      <c r="LUU123" s="671"/>
      <c r="LUV123" s="671"/>
      <c r="LUW123" s="671"/>
      <c r="LUX123" s="671"/>
      <c r="LUY123" s="671"/>
      <c r="LUZ123" s="671"/>
      <c r="LVA123" s="671"/>
      <c r="LVB123" s="671"/>
      <c r="LVC123" s="671"/>
      <c r="LVD123" s="671"/>
      <c r="LVE123" s="671"/>
      <c r="LVF123" s="671"/>
      <c r="LVG123" s="671"/>
      <c r="LVH123" s="671"/>
      <c r="LVI123" s="671"/>
      <c r="LVJ123" s="671"/>
      <c r="LVK123" s="671"/>
      <c r="LVL123" s="671"/>
      <c r="LVM123" s="671"/>
      <c r="LVN123" s="671"/>
      <c r="LVO123" s="671"/>
      <c r="LVP123" s="671"/>
      <c r="LVQ123" s="671"/>
      <c r="LVR123" s="671"/>
      <c r="LVS123" s="671"/>
      <c r="LVT123" s="671"/>
      <c r="LVU123" s="671"/>
      <c r="LVV123" s="671"/>
      <c r="LVW123" s="671"/>
      <c r="LVX123" s="671"/>
      <c r="LVY123" s="671"/>
      <c r="LVZ123" s="671"/>
      <c r="LWA123" s="671"/>
      <c r="LWB123" s="671"/>
      <c r="LWC123" s="671"/>
      <c r="LWD123" s="671"/>
      <c r="LWE123" s="671"/>
      <c r="LWF123" s="671"/>
      <c r="LWG123" s="671"/>
      <c r="LWH123" s="671"/>
      <c r="LWI123" s="671"/>
      <c r="LWJ123" s="671"/>
      <c r="LWK123" s="671"/>
      <c r="LWL123" s="671"/>
      <c r="LWM123" s="671"/>
      <c r="LWN123" s="671"/>
      <c r="LWO123" s="671"/>
      <c r="LWP123" s="671"/>
      <c r="LWQ123" s="671"/>
      <c r="LWR123" s="671"/>
      <c r="LWS123" s="671"/>
      <c r="LWT123" s="671"/>
      <c r="LWU123" s="671"/>
      <c r="LWV123" s="671"/>
      <c r="LWW123" s="671"/>
      <c r="LWX123" s="671"/>
      <c r="LWY123" s="671"/>
      <c r="LWZ123" s="671"/>
      <c r="LXA123" s="671"/>
      <c r="LXB123" s="671"/>
      <c r="LXC123" s="671"/>
      <c r="LXD123" s="671"/>
      <c r="LXE123" s="671"/>
      <c r="LXF123" s="671"/>
      <c r="LXG123" s="671"/>
      <c r="LXH123" s="671"/>
      <c r="LXI123" s="671"/>
      <c r="LXJ123" s="671"/>
      <c r="LXK123" s="671"/>
      <c r="LXL123" s="671"/>
      <c r="LXM123" s="671"/>
      <c r="LXN123" s="671"/>
      <c r="LXO123" s="671"/>
      <c r="LXP123" s="671"/>
      <c r="LXQ123" s="671"/>
      <c r="LXR123" s="671"/>
      <c r="LXS123" s="671"/>
      <c r="LXT123" s="671"/>
      <c r="LXU123" s="671"/>
      <c r="LXV123" s="671"/>
      <c r="LXW123" s="671"/>
      <c r="LXX123" s="671"/>
      <c r="LXY123" s="671"/>
      <c r="LXZ123" s="671"/>
      <c r="LYA123" s="671"/>
      <c r="LYB123" s="671"/>
      <c r="LYC123" s="671"/>
      <c r="LYD123" s="671"/>
      <c r="LYE123" s="671"/>
      <c r="LYF123" s="671"/>
      <c r="LYG123" s="671"/>
      <c r="LYH123" s="671"/>
      <c r="LYI123" s="671"/>
      <c r="LYJ123" s="671"/>
      <c r="LYK123" s="671"/>
      <c r="LYL123" s="671"/>
      <c r="LYM123" s="671"/>
      <c r="LYN123" s="671"/>
      <c r="LYO123" s="671"/>
      <c r="LYP123" s="671"/>
      <c r="LYQ123" s="671"/>
      <c r="LYR123" s="671"/>
      <c r="LYS123" s="671"/>
      <c r="LYT123" s="671"/>
      <c r="LYU123" s="671"/>
      <c r="LYV123" s="671"/>
      <c r="LYW123" s="671"/>
      <c r="LYX123" s="671"/>
      <c r="LYY123" s="671"/>
      <c r="LYZ123" s="671"/>
      <c r="LZA123" s="671"/>
      <c r="LZB123" s="671"/>
      <c r="LZC123" s="671"/>
      <c r="LZD123" s="671"/>
      <c r="LZE123" s="671"/>
      <c r="LZF123" s="671"/>
      <c r="LZG123" s="671"/>
      <c r="LZH123" s="671"/>
      <c r="LZI123" s="671"/>
      <c r="LZJ123" s="671"/>
      <c r="LZK123" s="671"/>
      <c r="LZL123" s="671"/>
      <c r="LZM123" s="671"/>
      <c r="LZN123" s="671"/>
      <c r="LZO123" s="671"/>
      <c r="LZP123" s="671"/>
      <c r="LZQ123" s="671"/>
      <c r="LZR123" s="671"/>
      <c r="LZS123" s="671"/>
      <c r="LZT123" s="671"/>
      <c r="LZU123" s="671"/>
      <c r="LZV123" s="671"/>
      <c r="LZW123" s="671"/>
      <c r="LZX123" s="671"/>
      <c r="LZY123" s="671"/>
      <c r="LZZ123" s="671"/>
      <c r="MAA123" s="671"/>
      <c r="MAB123" s="671"/>
      <c r="MAC123" s="671"/>
      <c r="MAD123" s="671"/>
      <c r="MAE123" s="671"/>
      <c r="MAF123" s="671"/>
      <c r="MAG123" s="671"/>
      <c r="MAH123" s="671"/>
      <c r="MAI123" s="671"/>
      <c r="MAJ123" s="671"/>
      <c r="MAK123" s="671"/>
      <c r="MAL123" s="671"/>
      <c r="MAM123" s="671"/>
      <c r="MAN123" s="671"/>
      <c r="MAO123" s="671"/>
      <c r="MAP123" s="671"/>
      <c r="MAQ123" s="671"/>
      <c r="MAR123" s="671"/>
      <c r="MAS123" s="671"/>
      <c r="MAT123" s="671"/>
      <c r="MAU123" s="671"/>
      <c r="MAV123" s="671"/>
      <c r="MAW123" s="671"/>
      <c r="MAX123" s="671"/>
      <c r="MAY123" s="671"/>
      <c r="MAZ123" s="671"/>
      <c r="MBA123" s="671"/>
      <c r="MBB123" s="671"/>
      <c r="MBC123" s="671"/>
      <c r="MBD123" s="671"/>
      <c r="MBE123" s="671"/>
      <c r="MBF123" s="671"/>
      <c r="MBG123" s="671"/>
      <c r="MBH123" s="671"/>
      <c r="MBI123" s="671"/>
      <c r="MBJ123" s="671"/>
      <c r="MBK123" s="671"/>
      <c r="MBL123" s="671"/>
      <c r="MBM123" s="671"/>
      <c r="MBN123" s="671"/>
      <c r="MBO123" s="671"/>
      <c r="MBP123" s="671"/>
      <c r="MBQ123" s="671"/>
      <c r="MBR123" s="671"/>
      <c r="MBS123" s="671"/>
      <c r="MBT123" s="671"/>
      <c r="MBU123" s="671"/>
      <c r="MBV123" s="671"/>
      <c r="MBW123" s="671"/>
      <c r="MBX123" s="671"/>
      <c r="MBY123" s="671"/>
      <c r="MBZ123" s="671"/>
      <c r="MCA123" s="671"/>
      <c r="MCB123" s="671"/>
      <c r="MCC123" s="671"/>
      <c r="MCD123" s="671"/>
      <c r="MCE123" s="671"/>
      <c r="MCF123" s="671"/>
      <c r="MCG123" s="671"/>
      <c r="MCH123" s="671"/>
      <c r="MCI123" s="671"/>
      <c r="MCJ123" s="671"/>
      <c r="MCK123" s="671"/>
      <c r="MCL123" s="671"/>
      <c r="MCM123" s="671"/>
      <c r="MCN123" s="671"/>
      <c r="MCO123" s="671"/>
      <c r="MCP123" s="671"/>
      <c r="MCQ123" s="671"/>
      <c r="MCR123" s="671"/>
      <c r="MCS123" s="671"/>
      <c r="MCT123" s="671"/>
      <c r="MCU123" s="671"/>
      <c r="MCV123" s="671"/>
      <c r="MCW123" s="671"/>
      <c r="MCX123" s="671"/>
      <c r="MCY123" s="671"/>
      <c r="MCZ123" s="671"/>
      <c r="MDA123" s="671"/>
      <c r="MDB123" s="671"/>
      <c r="MDC123" s="671"/>
      <c r="MDD123" s="671"/>
      <c r="MDE123" s="671"/>
      <c r="MDF123" s="671"/>
      <c r="MDG123" s="671"/>
      <c r="MDH123" s="671"/>
      <c r="MDI123" s="671"/>
      <c r="MDJ123" s="671"/>
      <c r="MDK123" s="671"/>
      <c r="MDL123" s="671"/>
      <c r="MDM123" s="671"/>
      <c r="MDN123" s="671"/>
      <c r="MDO123" s="671"/>
      <c r="MDP123" s="671"/>
      <c r="MDQ123" s="671"/>
      <c r="MDR123" s="671"/>
      <c r="MDS123" s="671"/>
      <c r="MDT123" s="671"/>
      <c r="MDU123" s="671"/>
      <c r="MDV123" s="671"/>
      <c r="MDW123" s="671"/>
      <c r="MDX123" s="671"/>
      <c r="MDY123" s="671"/>
      <c r="MDZ123" s="671"/>
      <c r="MEA123" s="671"/>
      <c r="MEB123" s="671"/>
      <c r="MEC123" s="671"/>
      <c r="MED123" s="671"/>
      <c r="MEE123" s="671"/>
      <c r="MEF123" s="671"/>
      <c r="MEG123" s="671"/>
      <c r="MEH123" s="671"/>
      <c r="MEI123" s="671"/>
      <c r="MEJ123" s="671"/>
      <c r="MEK123" s="671"/>
      <c r="MEL123" s="671"/>
      <c r="MEM123" s="671"/>
      <c r="MEN123" s="671"/>
      <c r="MEO123" s="671"/>
      <c r="MEP123" s="671"/>
      <c r="MEQ123" s="671"/>
      <c r="MER123" s="671"/>
      <c r="MES123" s="671"/>
      <c r="MET123" s="671"/>
      <c r="MEU123" s="671"/>
      <c r="MEV123" s="671"/>
      <c r="MEW123" s="671"/>
      <c r="MEX123" s="671"/>
      <c r="MEY123" s="671"/>
      <c r="MEZ123" s="671"/>
      <c r="MFA123" s="671"/>
      <c r="MFB123" s="671"/>
      <c r="MFC123" s="671"/>
      <c r="MFD123" s="671"/>
      <c r="MFE123" s="671"/>
      <c r="MFF123" s="671"/>
      <c r="MFG123" s="671"/>
      <c r="MFH123" s="671"/>
      <c r="MFI123" s="671"/>
      <c r="MFJ123" s="671"/>
      <c r="MFK123" s="671"/>
      <c r="MFL123" s="671"/>
      <c r="MFM123" s="671"/>
      <c r="MFN123" s="671"/>
      <c r="MFO123" s="671"/>
      <c r="MFP123" s="671"/>
      <c r="MFQ123" s="671"/>
      <c r="MFR123" s="671"/>
      <c r="MFS123" s="671"/>
      <c r="MFT123" s="671"/>
      <c r="MFU123" s="671"/>
      <c r="MFV123" s="671"/>
      <c r="MFW123" s="671"/>
      <c r="MFX123" s="671"/>
      <c r="MFY123" s="671"/>
      <c r="MFZ123" s="671"/>
      <c r="MGA123" s="671"/>
      <c r="MGB123" s="671"/>
      <c r="MGC123" s="671"/>
      <c r="MGD123" s="671"/>
      <c r="MGE123" s="671"/>
      <c r="MGF123" s="671"/>
      <c r="MGG123" s="671"/>
      <c r="MGH123" s="671"/>
      <c r="MGI123" s="671"/>
      <c r="MGJ123" s="671"/>
      <c r="MGK123" s="671"/>
      <c r="MGL123" s="671"/>
      <c r="MGM123" s="671"/>
      <c r="MGN123" s="671"/>
      <c r="MGO123" s="671"/>
      <c r="MGP123" s="671"/>
      <c r="MGQ123" s="671"/>
      <c r="MGR123" s="671"/>
      <c r="MGS123" s="671"/>
      <c r="MGT123" s="671"/>
      <c r="MGU123" s="671"/>
      <c r="MGV123" s="671"/>
      <c r="MGW123" s="671"/>
      <c r="MGX123" s="671"/>
      <c r="MGY123" s="671"/>
      <c r="MGZ123" s="671"/>
      <c r="MHA123" s="671"/>
      <c r="MHB123" s="671"/>
      <c r="MHC123" s="671"/>
      <c r="MHD123" s="671"/>
      <c r="MHE123" s="671"/>
      <c r="MHF123" s="671"/>
      <c r="MHG123" s="671"/>
      <c r="MHH123" s="671"/>
      <c r="MHI123" s="671"/>
      <c r="MHJ123" s="671"/>
      <c r="MHK123" s="671"/>
      <c r="MHL123" s="671"/>
      <c r="MHM123" s="671"/>
      <c r="MHN123" s="671"/>
      <c r="MHO123" s="671"/>
      <c r="MHP123" s="671"/>
      <c r="MHQ123" s="671"/>
      <c r="MHR123" s="671"/>
      <c r="MHS123" s="671"/>
      <c r="MHT123" s="671"/>
      <c r="MHU123" s="671"/>
      <c r="MHV123" s="671"/>
      <c r="MHW123" s="671"/>
      <c r="MHX123" s="671"/>
      <c r="MHY123" s="671"/>
      <c r="MHZ123" s="671"/>
      <c r="MIA123" s="671"/>
      <c r="MIB123" s="671"/>
      <c r="MIC123" s="671"/>
      <c r="MID123" s="671"/>
      <c r="MIE123" s="671"/>
      <c r="MIF123" s="671"/>
      <c r="MIG123" s="671"/>
      <c r="MIH123" s="671"/>
      <c r="MII123" s="671"/>
      <c r="MIJ123" s="671"/>
      <c r="MIK123" s="671"/>
      <c r="MIL123" s="671"/>
      <c r="MIM123" s="671"/>
      <c r="MIN123" s="671"/>
      <c r="MIO123" s="671"/>
      <c r="MIP123" s="671"/>
      <c r="MIQ123" s="671"/>
      <c r="MIR123" s="671"/>
      <c r="MIS123" s="671"/>
      <c r="MIT123" s="671"/>
      <c r="MIU123" s="671"/>
      <c r="MIV123" s="671"/>
      <c r="MIW123" s="671"/>
      <c r="MIX123" s="671"/>
      <c r="MIY123" s="671"/>
      <c r="MIZ123" s="671"/>
      <c r="MJA123" s="671"/>
      <c r="MJB123" s="671"/>
      <c r="MJC123" s="671"/>
      <c r="MJD123" s="671"/>
      <c r="MJE123" s="671"/>
      <c r="MJF123" s="671"/>
      <c r="MJG123" s="671"/>
      <c r="MJH123" s="671"/>
      <c r="MJI123" s="671"/>
      <c r="MJJ123" s="671"/>
      <c r="MJK123" s="671"/>
      <c r="MJL123" s="671"/>
      <c r="MJM123" s="671"/>
      <c r="MJN123" s="671"/>
      <c r="MJO123" s="671"/>
      <c r="MJP123" s="671"/>
      <c r="MJQ123" s="671"/>
      <c r="MJR123" s="671"/>
      <c r="MJS123" s="671"/>
      <c r="MJT123" s="671"/>
      <c r="MJU123" s="671"/>
      <c r="MJV123" s="671"/>
      <c r="MJW123" s="671"/>
      <c r="MJX123" s="671"/>
      <c r="MJY123" s="671"/>
      <c r="MJZ123" s="671"/>
      <c r="MKA123" s="671"/>
      <c r="MKB123" s="671"/>
      <c r="MKC123" s="671"/>
      <c r="MKD123" s="671"/>
      <c r="MKE123" s="671"/>
      <c r="MKF123" s="671"/>
      <c r="MKG123" s="671"/>
      <c r="MKH123" s="671"/>
      <c r="MKI123" s="671"/>
      <c r="MKJ123" s="671"/>
      <c r="MKK123" s="671"/>
      <c r="MKL123" s="671"/>
      <c r="MKM123" s="671"/>
      <c r="MKN123" s="671"/>
      <c r="MKO123" s="671"/>
      <c r="MKP123" s="671"/>
      <c r="MKQ123" s="671"/>
      <c r="MKR123" s="671"/>
      <c r="MKS123" s="671"/>
      <c r="MKT123" s="671"/>
      <c r="MKU123" s="671"/>
      <c r="MKV123" s="671"/>
      <c r="MKW123" s="671"/>
      <c r="MKX123" s="671"/>
      <c r="MKY123" s="671"/>
      <c r="MKZ123" s="671"/>
      <c r="MLA123" s="671"/>
      <c r="MLB123" s="671"/>
      <c r="MLC123" s="671"/>
      <c r="MLD123" s="671"/>
      <c r="MLE123" s="671"/>
      <c r="MLF123" s="671"/>
      <c r="MLG123" s="671"/>
      <c r="MLH123" s="671"/>
      <c r="MLI123" s="671"/>
      <c r="MLJ123" s="671"/>
      <c r="MLK123" s="671"/>
      <c r="MLL123" s="671"/>
      <c r="MLM123" s="671"/>
      <c r="MLN123" s="671"/>
      <c r="MLO123" s="671"/>
      <c r="MLP123" s="671"/>
      <c r="MLQ123" s="671"/>
      <c r="MLR123" s="671"/>
      <c r="MLS123" s="671"/>
      <c r="MLT123" s="671"/>
      <c r="MLU123" s="671"/>
      <c r="MLV123" s="671"/>
      <c r="MLW123" s="671"/>
      <c r="MLX123" s="671"/>
      <c r="MLY123" s="671"/>
      <c r="MLZ123" s="671"/>
      <c r="MMA123" s="671"/>
      <c r="MMB123" s="671"/>
      <c r="MMC123" s="671"/>
      <c r="MMD123" s="671"/>
      <c r="MME123" s="671"/>
      <c r="MMF123" s="671"/>
      <c r="MMG123" s="671"/>
      <c r="MMH123" s="671"/>
      <c r="MMI123" s="671"/>
      <c r="MMJ123" s="671"/>
      <c r="MMK123" s="671"/>
      <c r="MML123" s="671"/>
      <c r="MMM123" s="671"/>
      <c r="MMN123" s="671"/>
      <c r="MMO123" s="671"/>
      <c r="MMP123" s="671"/>
      <c r="MMQ123" s="671"/>
      <c r="MMR123" s="671"/>
      <c r="MMS123" s="671"/>
      <c r="MMT123" s="671"/>
      <c r="MMU123" s="671"/>
      <c r="MMV123" s="671"/>
      <c r="MMW123" s="671"/>
      <c r="MMX123" s="671"/>
      <c r="MMY123" s="671"/>
      <c r="MMZ123" s="671"/>
      <c r="MNA123" s="671"/>
      <c r="MNB123" s="671"/>
      <c r="MNC123" s="671"/>
      <c r="MND123" s="671"/>
      <c r="MNE123" s="671"/>
      <c r="MNF123" s="671"/>
      <c r="MNG123" s="671"/>
      <c r="MNH123" s="671"/>
      <c r="MNI123" s="671"/>
      <c r="MNJ123" s="671"/>
      <c r="MNK123" s="671"/>
      <c r="MNL123" s="671"/>
      <c r="MNM123" s="671"/>
      <c r="MNN123" s="671"/>
      <c r="MNO123" s="671"/>
      <c r="MNP123" s="671"/>
      <c r="MNQ123" s="671"/>
      <c r="MNR123" s="671"/>
      <c r="MNS123" s="671"/>
      <c r="MNT123" s="671"/>
      <c r="MNU123" s="671"/>
      <c r="MNV123" s="671"/>
      <c r="MNW123" s="671"/>
      <c r="MNX123" s="671"/>
      <c r="MNY123" s="671"/>
      <c r="MNZ123" s="671"/>
      <c r="MOA123" s="671"/>
      <c r="MOB123" s="671"/>
      <c r="MOC123" s="671"/>
      <c r="MOD123" s="671"/>
      <c r="MOE123" s="671"/>
      <c r="MOF123" s="671"/>
      <c r="MOG123" s="671"/>
      <c r="MOH123" s="671"/>
      <c r="MOI123" s="671"/>
      <c r="MOJ123" s="671"/>
      <c r="MOK123" s="671"/>
      <c r="MOL123" s="671"/>
      <c r="MOM123" s="671"/>
      <c r="MON123" s="671"/>
      <c r="MOO123" s="671"/>
      <c r="MOP123" s="671"/>
      <c r="MOQ123" s="671"/>
      <c r="MOR123" s="671"/>
      <c r="MOS123" s="671"/>
      <c r="MOT123" s="671"/>
      <c r="MOU123" s="671"/>
      <c r="MOV123" s="671"/>
      <c r="MOW123" s="671"/>
      <c r="MOX123" s="671"/>
      <c r="MOY123" s="671"/>
      <c r="MOZ123" s="671"/>
      <c r="MPA123" s="671"/>
      <c r="MPB123" s="671"/>
      <c r="MPC123" s="671"/>
      <c r="MPD123" s="671"/>
      <c r="MPE123" s="671"/>
      <c r="MPF123" s="671"/>
      <c r="MPG123" s="671"/>
      <c r="MPH123" s="671"/>
      <c r="MPI123" s="671"/>
      <c r="MPJ123" s="671"/>
      <c r="MPK123" s="671"/>
      <c r="MPL123" s="671"/>
      <c r="MPM123" s="671"/>
      <c r="MPN123" s="671"/>
      <c r="MPO123" s="671"/>
      <c r="MPP123" s="671"/>
      <c r="MPQ123" s="671"/>
      <c r="MPR123" s="671"/>
      <c r="MPS123" s="671"/>
      <c r="MPT123" s="671"/>
      <c r="MPU123" s="671"/>
      <c r="MPV123" s="671"/>
      <c r="MPW123" s="671"/>
      <c r="MPX123" s="671"/>
      <c r="MPY123" s="671"/>
      <c r="MPZ123" s="671"/>
      <c r="MQA123" s="671"/>
      <c r="MQB123" s="671"/>
      <c r="MQC123" s="671"/>
      <c r="MQD123" s="671"/>
      <c r="MQE123" s="671"/>
      <c r="MQF123" s="671"/>
      <c r="MQG123" s="671"/>
      <c r="MQH123" s="671"/>
      <c r="MQI123" s="671"/>
      <c r="MQJ123" s="671"/>
      <c r="MQK123" s="671"/>
      <c r="MQL123" s="671"/>
      <c r="MQM123" s="671"/>
      <c r="MQN123" s="671"/>
      <c r="MQO123" s="671"/>
      <c r="MQP123" s="671"/>
      <c r="MQQ123" s="671"/>
      <c r="MQR123" s="671"/>
      <c r="MQS123" s="671"/>
      <c r="MQT123" s="671"/>
      <c r="MQU123" s="671"/>
      <c r="MQV123" s="671"/>
      <c r="MQW123" s="671"/>
      <c r="MQX123" s="671"/>
      <c r="MQY123" s="671"/>
      <c r="MQZ123" s="671"/>
      <c r="MRA123" s="671"/>
      <c r="MRB123" s="671"/>
      <c r="MRC123" s="671"/>
      <c r="MRD123" s="671"/>
      <c r="MRE123" s="671"/>
      <c r="MRF123" s="671"/>
      <c r="MRG123" s="671"/>
      <c r="MRH123" s="671"/>
      <c r="MRI123" s="671"/>
      <c r="MRJ123" s="671"/>
      <c r="MRK123" s="671"/>
      <c r="MRL123" s="671"/>
      <c r="MRM123" s="671"/>
      <c r="MRN123" s="671"/>
      <c r="MRO123" s="671"/>
      <c r="MRP123" s="671"/>
      <c r="MRQ123" s="671"/>
      <c r="MRR123" s="671"/>
      <c r="MRS123" s="671"/>
      <c r="MRT123" s="671"/>
      <c r="MRU123" s="671"/>
      <c r="MRV123" s="671"/>
      <c r="MRW123" s="671"/>
      <c r="MRX123" s="671"/>
      <c r="MRY123" s="671"/>
      <c r="MRZ123" s="671"/>
      <c r="MSA123" s="671"/>
      <c r="MSB123" s="671"/>
      <c r="MSC123" s="671"/>
      <c r="MSD123" s="671"/>
      <c r="MSE123" s="671"/>
      <c r="MSF123" s="671"/>
      <c r="MSG123" s="671"/>
      <c r="MSH123" s="671"/>
      <c r="MSI123" s="671"/>
      <c r="MSJ123" s="671"/>
      <c r="MSK123" s="671"/>
      <c r="MSL123" s="671"/>
      <c r="MSM123" s="671"/>
      <c r="MSN123" s="671"/>
      <c r="MSO123" s="671"/>
      <c r="MSP123" s="671"/>
      <c r="MSQ123" s="671"/>
      <c r="MSR123" s="671"/>
      <c r="MSS123" s="671"/>
      <c r="MST123" s="671"/>
      <c r="MSU123" s="671"/>
      <c r="MSV123" s="671"/>
      <c r="MSW123" s="671"/>
      <c r="MSX123" s="671"/>
      <c r="MSY123" s="671"/>
      <c r="MSZ123" s="671"/>
      <c r="MTA123" s="671"/>
      <c r="MTB123" s="671"/>
      <c r="MTC123" s="671"/>
      <c r="MTD123" s="671"/>
      <c r="MTE123" s="671"/>
      <c r="MTF123" s="671"/>
      <c r="MTG123" s="671"/>
      <c r="MTH123" s="671"/>
      <c r="MTI123" s="671"/>
      <c r="MTJ123" s="671"/>
      <c r="MTK123" s="671"/>
      <c r="MTL123" s="671"/>
      <c r="MTM123" s="671"/>
      <c r="MTN123" s="671"/>
      <c r="MTO123" s="671"/>
      <c r="MTP123" s="671"/>
      <c r="MTQ123" s="671"/>
      <c r="MTR123" s="671"/>
      <c r="MTS123" s="671"/>
      <c r="MTT123" s="671"/>
      <c r="MTU123" s="671"/>
      <c r="MTV123" s="671"/>
      <c r="MTW123" s="671"/>
      <c r="MTX123" s="671"/>
      <c r="MTY123" s="671"/>
      <c r="MTZ123" s="671"/>
      <c r="MUA123" s="671"/>
      <c r="MUB123" s="671"/>
      <c r="MUC123" s="671"/>
      <c r="MUD123" s="671"/>
      <c r="MUE123" s="671"/>
      <c r="MUF123" s="671"/>
      <c r="MUG123" s="671"/>
      <c r="MUH123" s="671"/>
      <c r="MUI123" s="671"/>
      <c r="MUJ123" s="671"/>
      <c r="MUK123" s="671"/>
      <c r="MUL123" s="671"/>
      <c r="MUM123" s="671"/>
      <c r="MUN123" s="671"/>
      <c r="MUO123" s="671"/>
      <c r="MUP123" s="671"/>
      <c r="MUQ123" s="671"/>
      <c r="MUR123" s="671"/>
      <c r="MUS123" s="671"/>
      <c r="MUT123" s="671"/>
      <c r="MUU123" s="671"/>
      <c r="MUV123" s="671"/>
      <c r="MUW123" s="671"/>
      <c r="MUX123" s="671"/>
      <c r="MUY123" s="671"/>
      <c r="MUZ123" s="671"/>
      <c r="MVA123" s="671"/>
      <c r="MVB123" s="671"/>
      <c r="MVC123" s="671"/>
      <c r="MVD123" s="671"/>
      <c r="MVE123" s="671"/>
      <c r="MVF123" s="671"/>
      <c r="MVG123" s="671"/>
      <c r="MVH123" s="671"/>
      <c r="MVI123" s="671"/>
      <c r="MVJ123" s="671"/>
      <c r="MVK123" s="671"/>
      <c r="MVL123" s="671"/>
      <c r="MVM123" s="671"/>
      <c r="MVN123" s="671"/>
      <c r="MVO123" s="671"/>
      <c r="MVP123" s="671"/>
      <c r="MVQ123" s="671"/>
      <c r="MVR123" s="671"/>
      <c r="MVS123" s="671"/>
      <c r="MVT123" s="671"/>
      <c r="MVU123" s="671"/>
      <c r="MVV123" s="671"/>
      <c r="MVW123" s="671"/>
      <c r="MVX123" s="671"/>
      <c r="MVY123" s="671"/>
      <c r="MVZ123" s="671"/>
      <c r="MWA123" s="671"/>
      <c r="MWB123" s="671"/>
      <c r="MWC123" s="671"/>
      <c r="MWD123" s="671"/>
      <c r="MWE123" s="671"/>
      <c r="MWF123" s="671"/>
      <c r="MWG123" s="671"/>
      <c r="MWH123" s="671"/>
      <c r="MWI123" s="671"/>
      <c r="MWJ123" s="671"/>
      <c r="MWK123" s="671"/>
      <c r="MWL123" s="671"/>
      <c r="MWM123" s="671"/>
      <c r="MWN123" s="671"/>
      <c r="MWO123" s="671"/>
      <c r="MWP123" s="671"/>
      <c r="MWQ123" s="671"/>
      <c r="MWR123" s="671"/>
      <c r="MWS123" s="671"/>
      <c r="MWT123" s="671"/>
      <c r="MWU123" s="671"/>
      <c r="MWV123" s="671"/>
      <c r="MWW123" s="671"/>
      <c r="MWX123" s="671"/>
      <c r="MWY123" s="671"/>
      <c r="MWZ123" s="671"/>
      <c r="MXA123" s="671"/>
      <c r="MXB123" s="671"/>
      <c r="MXC123" s="671"/>
      <c r="MXD123" s="671"/>
      <c r="MXE123" s="671"/>
      <c r="MXF123" s="671"/>
      <c r="MXG123" s="671"/>
      <c r="MXH123" s="671"/>
      <c r="MXI123" s="671"/>
      <c r="MXJ123" s="671"/>
      <c r="MXK123" s="671"/>
      <c r="MXL123" s="671"/>
      <c r="MXM123" s="671"/>
      <c r="MXN123" s="671"/>
      <c r="MXO123" s="671"/>
      <c r="MXP123" s="671"/>
      <c r="MXQ123" s="671"/>
      <c r="MXR123" s="671"/>
      <c r="MXS123" s="671"/>
      <c r="MXT123" s="671"/>
      <c r="MXU123" s="671"/>
      <c r="MXV123" s="671"/>
      <c r="MXW123" s="671"/>
      <c r="MXX123" s="671"/>
      <c r="MXY123" s="671"/>
      <c r="MXZ123" s="671"/>
      <c r="MYA123" s="671"/>
      <c r="MYB123" s="671"/>
      <c r="MYC123" s="671"/>
      <c r="MYD123" s="671"/>
      <c r="MYE123" s="671"/>
      <c r="MYF123" s="671"/>
      <c r="MYG123" s="671"/>
      <c r="MYH123" s="671"/>
      <c r="MYI123" s="671"/>
      <c r="MYJ123" s="671"/>
      <c r="MYK123" s="671"/>
      <c r="MYL123" s="671"/>
      <c r="MYM123" s="671"/>
      <c r="MYN123" s="671"/>
      <c r="MYO123" s="671"/>
      <c r="MYP123" s="671"/>
      <c r="MYQ123" s="671"/>
      <c r="MYR123" s="671"/>
      <c r="MYS123" s="671"/>
      <c r="MYT123" s="671"/>
      <c r="MYU123" s="671"/>
      <c r="MYV123" s="671"/>
      <c r="MYW123" s="671"/>
      <c r="MYX123" s="671"/>
      <c r="MYY123" s="671"/>
      <c r="MYZ123" s="671"/>
      <c r="MZA123" s="671"/>
      <c r="MZB123" s="671"/>
      <c r="MZC123" s="671"/>
      <c r="MZD123" s="671"/>
      <c r="MZE123" s="671"/>
      <c r="MZF123" s="671"/>
      <c r="MZG123" s="671"/>
      <c r="MZH123" s="671"/>
      <c r="MZI123" s="671"/>
      <c r="MZJ123" s="671"/>
      <c r="MZK123" s="671"/>
      <c r="MZL123" s="671"/>
      <c r="MZM123" s="671"/>
      <c r="MZN123" s="671"/>
      <c r="MZO123" s="671"/>
      <c r="MZP123" s="671"/>
      <c r="MZQ123" s="671"/>
      <c r="MZR123" s="671"/>
      <c r="MZS123" s="671"/>
      <c r="MZT123" s="671"/>
      <c r="MZU123" s="671"/>
      <c r="MZV123" s="671"/>
      <c r="MZW123" s="671"/>
      <c r="MZX123" s="671"/>
      <c r="MZY123" s="671"/>
      <c r="MZZ123" s="671"/>
      <c r="NAA123" s="671"/>
      <c r="NAB123" s="671"/>
      <c r="NAC123" s="671"/>
      <c r="NAD123" s="671"/>
      <c r="NAE123" s="671"/>
      <c r="NAF123" s="671"/>
      <c r="NAG123" s="671"/>
      <c r="NAH123" s="671"/>
      <c r="NAI123" s="671"/>
      <c r="NAJ123" s="671"/>
      <c r="NAK123" s="671"/>
      <c r="NAL123" s="671"/>
      <c r="NAM123" s="671"/>
      <c r="NAN123" s="671"/>
      <c r="NAO123" s="671"/>
      <c r="NAP123" s="671"/>
      <c r="NAQ123" s="671"/>
      <c r="NAR123" s="671"/>
      <c r="NAS123" s="671"/>
      <c r="NAT123" s="671"/>
      <c r="NAU123" s="671"/>
      <c r="NAV123" s="671"/>
      <c r="NAW123" s="671"/>
      <c r="NAX123" s="671"/>
      <c r="NAY123" s="671"/>
      <c r="NAZ123" s="671"/>
      <c r="NBA123" s="671"/>
      <c r="NBB123" s="671"/>
      <c r="NBC123" s="671"/>
      <c r="NBD123" s="671"/>
      <c r="NBE123" s="671"/>
      <c r="NBF123" s="671"/>
      <c r="NBG123" s="671"/>
      <c r="NBH123" s="671"/>
      <c r="NBI123" s="671"/>
      <c r="NBJ123" s="671"/>
      <c r="NBK123" s="671"/>
      <c r="NBL123" s="671"/>
      <c r="NBM123" s="671"/>
      <c r="NBN123" s="671"/>
      <c r="NBO123" s="671"/>
      <c r="NBP123" s="671"/>
      <c r="NBQ123" s="671"/>
      <c r="NBR123" s="671"/>
      <c r="NBS123" s="671"/>
      <c r="NBT123" s="671"/>
      <c r="NBU123" s="671"/>
      <c r="NBV123" s="671"/>
      <c r="NBW123" s="671"/>
      <c r="NBX123" s="671"/>
      <c r="NBY123" s="671"/>
      <c r="NBZ123" s="671"/>
      <c r="NCA123" s="671"/>
      <c r="NCB123" s="671"/>
      <c r="NCC123" s="671"/>
      <c r="NCD123" s="671"/>
      <c r="NCE123" s="671"/>
      <c r="NCF123" s="671"/>
      <c r="NCG123" s="671"/>
      <c r="NCH123" s="671"/>
      <c r="NCI123" s="671"/>
      <c r="NCJ123" s="671"/>
      <c r="NCK123" s="671"/>
      <c r="NCL123" s="671"/>
      <c r="NCM123" s="671"/>
      <c r="NCN123" s="671"/>
      <c r="NCO123" s="671"/>
      <c r="NCP123" s="671"/>
      <c r="NCQ123" s="671"/>
      <c r="NCR123" s="671"/>
      <c r="NCS123" s="671"/>
      <c r="NCT123" s="671"/>
      <c r="NCU123" s="671"/>
      <c r="NCV123" s="671"/>
      <c r="NCW123" s="671"/>
      <c r="NCX123" s="671"/>
      <c r="NCY123" s="671"/>
      <c r="NCZ123" s="671"/>
      <c r="NDA123" s="671"/>
      <c r="NDB123" s="671"/>
      <c r="NDC123" s="671"/>
      <c r="NDD123" s="671"/>
      <c r="NDE123" s="671"/>
      <c r="NDF123" s="671"/>
      <c r="NDG123" s="671"/>
      <c r="NDH123" s="671"/>
      <c r="NDI123" s="671"/>
      <c r="NDJ123" s="671"/>
      <c r="NDK123" s="671"/>
      <c r="NDL123" s="671"/>
      <c r="NDM123" s="671"/>
      <c r="NDN123" s="671"/>
      <c r="NDO123" s="671"/>
      <c r="NDP123" s="671"/>
      <c r="NDQ123" s="671"/>
      <c r="NDR123" s="671"/>
      <c r="NDS123" s="671"/>
      <c r="NDT123" s="671"/>
      <c r="NDU123" s="671"/>
      <c r="NDV123" s="671"/>
      <c r="NDW123" s="671"/>
      <c r="NDX123" s="671"/>
      <c r="NDY123" s="671"/>
      <c r="NDZ123" s="671"/>
      <c r="NEA123" s="671"/>
      <c r="NEB123" s="671"/>
      <c r="NEC123" s="671"/>
      <c r="NED123" s="671"/>
      <c r="NEE123" s="671"/>
      <c r="NEF123" s="671"/>
      <c r="NEG123" s="671"/>
      <c r="NEH123" s="671"/>
      <c r="NEI123" s="671"/>
      <c r="NEJ123" s="671"/>
      <c r="NEK123" s="671"/>
      <c r="NEL123" s="671"/>
      <c r="NEM123" s="671"/>
      <c r="NEN123" s="671"/>
      <c r="NEO123" s="671"/>
      <c r="NEP123" s="671"/>
      <c r="NEQ123" s="671"/>
      <c r="NER123" s="671"/>
      <c r="NES123" s="671"/>
      <c r="NET123" s="671"/>
      <c r="NEU123" s="671"/>
      <c r="NEV123" s="671"/>
      <c r="NEW123" s="671"/>
      <c r="NEX123" s="671"/>
      <c r="NEY123" s="671"/>
      <c r="NEZ123" s="671"/>
      <c r="NFA123" s="671"/>
      <c r="NFB123" s="671"/>
      <c r="NFC123" s="671"/>
      <c r="NFD123" s="671"/>
      <c r="NFE123" s="671"/>
      <c r="NFF123" s="671"/>
      <c r="NFG123" s="671"/>
      <c r="NFH123" s="671"/>
      <c r="NFI123" s="671"/>
      <c r="NFJ123" s="671"/>
      <c r="NFK123" s="671"/>
      <c r="NFL123" s="671"/>
      <c r="NFM123" s="671"/>
      <c r="NFN123" s="671"/>
      <c r="NFO123" s="671"/>
      <c r="NFP123" s="671"/>
      <c r="NFQ123" s="671"/>
      <c r="NFR123" s="671"/>
      <c r="NFS123" s="671"/>
      <c r="NFT123" s="671"/>
      <c r="NFU123" s="671"/>
      <c r="NFV123" s="671"/>
      <c r="NFW123" s="671"/>
      <c r="NFX123" s="671"/>
      <c r="NFY123" s="671"/>
      <c r="NFZ123" s="671"/>
      <c r="NGA123" s="671"/>
      <c r="NGB123" s="671"/>
      <c r="NGC123" s="671"/>
      <c r="NGD123" s="671"/>
      <c r="NGE123" s="671"/>
      <c r="NGF123" s="671"/>
      <c r="NGG123" s="671"/>
      <c r="NGH123" s="671"/>
      <c r="NGI123" s="671"/>
      <c r="NGJ123" s="671"/>
      <c r="NGK123" s="671"/>
      <c r="NGL123" s="671"/>
      <c r="NGM123" s="671"/>
      <c r="NGN123" s="671"/>
      <c r="NGO123" s="671"/>
      <c r="NGP123" s="671"/>
      <c r="NGQ123" s="671"/>
      <c r="NGR123" s="671"/>
      <c r="NGS123" s="671"/>
      <c r="NGT123" s="671"/>
      <c r="NGU123" s="671"/>
      <c r="NGV123" s="671"/>
      <c r="NGW123" s="671"/>
      <c r="NGX123" s="671"/>
      <c r="NGY123" s="671"/>
      <c r="NGZ123" s="671"/>
      <c r="NHA123" s="671"/>
      <c r="NHB123" s="671"/>
      <c r="NHC123" s="671"/>
      <c r="NHD123" s="671"/>
      <c r="NHE123" s="671"/>
      <c r="NHF123" s="671"/>
      <c r="NHG123" s="671"/>
      <c r="NHH123" s="671"/>
      <c r="NHI123" s="671"/>
      <c r="NHJ123" s="671"/>
      <c r="NHK123" s="671"/>
      <c r="NHL123" s="671"/>
      <c r="NHM123" s="671"/>
      <c r="NHN123" s="671"/>
      <c r="NHO123" s="671"/>
      <c r="NHP123" s="671"/>
      <c r="NHQ123" s="671"/>
      <c r="NHR123" s="671"/>
      <c r="NHS123" s="671"/>
      <c r="NHT123" s="671"/>
      <c r="NHU123" s="671"/>
      <c r="NHV123" s="671"/>
      <c r="NHW123" s="671"/>
      <c r="NHX123" s="671"/>
      <c r="NHY123" s="671"/>
      <c r="NHZ123" s="671"/>
      <c r="NIA123" s="671"/>
      <c r="NIB123" s="671"/>
      <c r="NIC123" s="671"/>
      <c r="NID123" s="671"/>
      <c r="NIE123" s="671"/>
      <c r="NIF123" s="671"/>
      <c r="NIG123" s="671"/>
      <c r="NIH123" s="671"/>
      <c r="NII123" s="671"/>
      <c r="NIJ123" s="671"/>
      <c r="NIK123" s="671"/>
      <c r="NIL123" s="671"/>
      <c r="NIM123" s="671"/>
      <c r="NIN123" s="671"/>
      <c r="NIO123" s="671"/>
      <c r="NIP123" s="671"/>
      <c r="NIQ123" s="671"/>
      <c r="NIR123" s="671"/>
      <c r="NIS123" s="671"/>
      <c r="NIT123" s="671"/>
      <c r="NIU123" s="671"/>
      <c r="NIV123" s="671"/>
      <c r="NIW123" s="671"/>
      <c r="NIX123" s="671"/>
      <c r="NIY123" s="671"/>
      <c r="NIZ123" s="671"/>
      <c r="NJA123" s="671"/>
      <c r="NJB123" s="671"/>
      <c r="NJC123" s="671"/>
      <c r="NJD123" s="671"/>
      <c r="NJE123" s="671"/>
      <c r="NJF123" s="671"/>
      <c r="NJG123" s="671"/>
      <c r="NJH123" s="671"/>
      <c r="NJI123" s="671"/>
      <c r="NJJ123" s="671"/>
      <c r="NJK123" s="671"/>
      <c r="NJL123" s="671"/>
      <c r="NJM123" s="671"/>
      <c r="NJN123" s="671"/>
      <c r="NJO123" s="671"/>
      <c r="NJP123" s="671"/>
      <c r="NJQ123" s="671"/>
      <c r="NJR123" s="671"/>
      <c r="NJS123" s="671"/>
      <c r="NJT123" s="671"/>
      <c r="NJU123" s="671"/>
      <c r="NJV123" s="671"/>
      <c r="NJW123" s="671"/>
      <c r="NJX123" s="671"/>
      <c r="NJY123" s="671"/>
      <c r="NJZ123" s="671"/>
      <c r="NKA123" s="671"/>
      <c r="NKB123" s="671"/>
      <c r="NKC123" s="671"/>
      <c r="NKD123" s="671"/>
      <c r="NKE123" s="671"/>
      <c r="NKF123" s="671"/>
      <c r="NKG123" s="671"/>
      <c r="NKH123" s="671"/>
      <c r="NKI123" s="671"/>
      <c r="NKJ123" s="671"/>
      <c r="NKK123" s="671"/>
      <c r="NKL123" s="671"/>
      <c r="NKM123" s="671"/>
      <c r="NKN123" s="671"/>
      <c r="NKO123" s="671"/>
      <c r="NKP123" s="671"/>
      <c r="NKQ123" s="671"/>
      <c r="NKR123" s="671"/>
      <c r="NKS123" s="671"/>
      <c r="NKT123" s="671"/>
      <c r="NKU123" s="671"/>
      <c r="NKV123" s="671"/>
      <c r="NKW123" s="671"/>
      <c r="NKX123" s="671"/>
      <c r="NKY123" s="671"/>
      <c r="NKZ123" s="671"/>
      <c r="NLA123" s="671"/>
      <c r="NLB123" s="671"/>
      <c r="NLC123" s="671"/>
      <c r="NLD123" s="671"/>
      <c r="NLE123" s="671"/>
      <c r="NLF123" s="671"/>
      <c r="NLG123" s="671"/>
      <c r="NLH123" s="671"/>
      <c r="NLI123" s="671"/>
      <c r="NLJ123" s="671"/>
      <c r="NLK123" s="671"/>
      <c r="NLL123" s="671"/>
      <c r="NLM123" s="671"/>
      <c r="NLN123" s="671"/>
      <c r="NLO123" s="671"/>
      <c r="NLP123" s="671"/>
      <c r="NLQ123" s="671"/>
      <c r="NLR123" s="671"/>
      <c r="NLS123" s="671"/>
      <c r="NLT123" s="671"/>
      <c r="NLU123" s="671"/>
      <c r="NLV123" s="671"/>
      <c r="NLW123" s="671"/>
      <c r="NLX123" s="671"/>
      <c r="NLY123" s="671"/>
      <c r="NLZ123" s="671"/>
      <c r="NMA123" s="671"/>
      <c r="NMB123" s="671"/>
      <c r="NMC123" s="671"/>
      <c r="NMD123" s="671"/>
      <c r="NME123" s="671"/>
      <c r="NMF123" s="671"/>
      <c r="NMG123" s="671"/>
      <c r="NMH123" s="671"/>
      <c r="NMI123" s="671"/>
      <c r="NMJ123" s="671"/>
      <c r="NMK123" s="671"/>
      <c r="NML123" s="671"/>
      <c r="NMM123" s="671"/>
      <c r="NMN123" s="671"/>
      <c r="NMO123" s="671"/>
      <c r="NMP123" s="671"/>
      <c r="NMQ123" s="671"/>
      <c r="NMR123" s="671"/>
      <c r="NMS123" s="671"/>
      <c r="NMT123" s="671"/>
      <c r="NMU123" s="671"/>
      <c r="NMV123" s="671"/>
      <c r="NMW123" s="671"/>
      <c r="NMX123" s="671"/>
      <c r="NMY123" s="671"/>
      <c r="NMZ123" s="671"/>
      <c r="NNA123" s="671"/>
      <c r="NNB123" s="671"/>
      <c r="NNC123" s="671"/>
      <c r="NND123" s="671"/>
      <c r="NNE123" s="671"/>
      <c r="NNF123" s="671"/>
      <c r="NNG123" s="671"/>
      <c r="NNH123" s="671"/>
      <c r="NNI123" s="671"/>
      <c r="NNJ123" s="671"/>
      <c r="NNK123" s="671"/>
      <c r="NNL123" s="671"/>
      <c r="NNM123" s="671"/>
      <c r="NNN123" s="671"/>
      <c r="NNO123" s="671"/>
      <c r="NNP123" s="671"/>
      <c r="NNQ123" s="671"/>
      <c r="NNR123" s="671"/>
      <c r="NNS123" s="671"/>
      <c r="NNT123" s="671"/>
      <c r="NNU123" s="671"/>
      <c r="NNV123" s="671"/>
      <c r="NNW123" s="671"/>
      <c r="NNX123" s="671"/>
      <c r="NNY123" s="671"/>
      <c r="NNZ123" s="671"/>
      <c r="NOA123" s="671"/>
      <c r="NOB123" s="671"/>
      <c r="NOC123" s="671"/>
      <c r="NOD123" s="671"/>
      <c r="NOE123" s="671"/>
      <c r="NOF123" s="671"/>
      <c r="NOG123" s="671"/>
      <c r="NOH123" s="671"/>
      <c r="NOI123" s="671"/>
      <c r="NOJ123" s="671"/>
      <c r="NOK123" s="671"/>
      <c r="NOL123" s="671"/>
      <c r="NOM123" s="671"/>
      <c r="NON123" s="671"/>
      <c r="NOO123" s="671"/>
      <c r="NOP123" s="671"/>
      <c r="NOQ123" s="671"/>
      <c r="NOR123" s="671"/>
      <c r="NOS123" s="671"/>
      <c r="NOT123" s="671"/>
      <c r="NOU123" s="671"/>
      <c r="NOV123" s="671"/>
      <c r="NOW123" s="671"/>
      <c r="NOX123" s="671"/>
      <c r="NOY123" s="671"/>
      <c r="NOZ123" s="671"/>
      <c r="NPA123" s="671"/>
      <c r="NPB123" s="671"/>
      <c r="NPC123" s="671"/>
      <c r="NPD123" s="671"/>
      <c r="NPE123" s="671"/>
      <c r="NPF123" s="671"/>
      <c r="NPG123" s="671"/>
      <c r="NPH123" s="671"/>
      <c r="NPI123" s="671"/>
      <c r="NPJ123" s="671"/>
      <c r="NPK123" s="671"/>
      <c r="NPL123" s="671"/>
      <c r="NPM123" s="671"/>
      <c r="NPN123" s="671"/>
      <c r="NPO123" s="671"/>
      <c r="NPP123" s="671"/>
      <c r="NPQ123" s="671"/>
      <c r="NPR123" s="671"/>
      <c r="NPS123" s="671"/>
      <c r="NPT123" s="671"/>
      <c r="NPU123" s="671"/>
      <c r="NPV123" s="671"/>
      <c r="NPW123" s="671"/>
      <c r="NPX123" s="671"/>
      <c r="NPY123" s="671"/>
      <c r="NPZ123" s="671"/>
      <c r="NQA123" s="671"/>
      <c r="NQB123" s="671"/>
      <c r="NQC123" s="671"/>
      <c r="NQD123" s="671"/>
      <c r="NQE123" s="671"/>
      <c r="NQF123" s="671"/>
      <c r="NQG123" s="671"/>
      <c r="NQH123" s="671"/>
      <c r="NQI123" s="671"/>
      <c r="NQJ123" s="671"/>
      <c r="NQK123" s="671"/>
      <c r="NQL123" s="671"/>
      <c r="NQM123" s="671"/>
      <c r="NQN123" s="671"/>
      <c r="NQO123" s="671"/>
      <c r="NQP123" s="671"/>
      <c r="NQQ123" s="671"/>
      <c r="NQR123" s="671"/>
      <c r="NQS123" s="671"/>
      <c r="NQT123" s="671"/>
      <c r="NQU123" s="671"/>
      <c r="NQV123" s="671"/>
      <c r="NQW123" s="671"/>
      <c r="NQX123" s="671"/>
      <c r="NQY123" s="671"/>
      <c r="NQZ123" s="671"/>
      <c r="NRA123" s="671"/>
      <c r="NRB123" s="671"/>
      <c r="NRC123" s="671"/>
      <c r="NRD123" s="671"/>
      <c r="NRE123" s="671"/>
      <c r="NRF123" s="671"/>
      <c r="NRG123" s="671"/>
      <c r="NRH123" s="671"/>
      <c r="NRI123" s="671"/>
      <c r="NRJ123" s="671"/>
      <c r="NRK123" s="671"/>
      <c r="NRL123" s="671"/>
      <c r="NRM123" s="671"/>
      <c r="NRN123" s="671"/>
      <c r="NRO123" s="671"/>
      <c r="NRP123" s="671"/>
      <c r="NRQ123" s="671"/>
      <c r="NRR123" s="671"/>
      <c r="NRS123" s="671"/>
      <c r="NRT123" s="671"/>
      <c r="NRU123" s="671"/>
      <c r="NRV123" s="671"/>
      <c r="NRW123" s="671"/>
      <c r="NRX123" s="671"/>
      <c r="NRY123" s="671"/>
      <c r="NRZ123" s="671"/>
      <c r="NSA123" s="671"/>
      <c r="NSB123" s="671"/>
      <c r="NSC123" s="671"/>
      <c r="NSD123" s="671"/>
      <c r="NSE123" s="671"/>
      <c r="NSF123" s="671"/>
      <c r="NSG123" s="671"/>
      <c r="NSH123" s="671"/>
      <c r="NSI123" s="671"/>
      <c r="NSJ123" s="671"/>
      <c r="NSK123" s="671"/>
      <c r="NSL123" s="671"/>
      <c r="NSM123" s="671"/>
      <c r="NSN123" s="671"/>
      <c r="NSO123" s="671"/>
      <c r="NSP123" s="671"/>
      <c r="NSQ123" s="671"/>
      <c r="NSR123" s="671"/>
      <c r="NSS123" s="671"/>
      <c r="NST123" s="671"/>
      <c r="NSU123" s="671"/>
      <c r="NSV123" s="671"/>
      <c r="NSW123" s="671"/>
      <c r="NSX123" s="671"/>
      <c r="NSY123" s="671"/>
      <c r="NSZ123" s="671"/>
      <c r="NTA123" s="671"/>
      <c r="NTB123" s="671"/>
      <c r="NTC123" s="671"/>
      <c r="NTD123" s="671"/>
      <c r="NTE123" s="671"/>
      <c r="NTF123" s="671"/>
      <c r="NTG123" s="671"/>
      <c r="NTH123" s="671"/>
      <c r="NTI123" s="671"/>
      <c r="NTJ123" s="671"/>
      <c r="NTK123" s="671"/>
      <c r="NTL123" s="671"/>
      <c r="NTM123" s="671"/>
      <c r="NTN123" s="671"/>
      <c r="NTO123" s="671"/>
      <c r="NTP123" s="671"/>
      <c r="NTQ123" s="671"/>
      <c r="NTR123" s="671"/>
      <c r="NTS123" s="671"/>
      <c r="NTT123" s="671"/>
      <c r="NTU123" s="671"/>
      <c r="NTV123" s="671"/>
      <c r="NTW123" s="671"/>
      <c r="NTX123" s="671"/>
      <c r="NTY123" s="671"/>
      <c r="NTZ123" s="671"/>
      <c r="NUA123" s="671"/>
      <c r="NUB123" s="671"/>
      <c r="NUC123" s="671"/>
      <c r="NUD123" s="671"/>
      <c r="NUE123" s="671"/>
      <c r="NUF123" s="671"/>
      <c r="NUG123" s="671"/>
      <c r="NUH123" s="671"/>
      <c r="NUI123" s="671"/>
      <c r="NUJ123" s="671"/>
      <c r="NUK123" s="671"/>
      <c r="NUL123" s="671"/>
      <c r="NUM123" s="671"/>
      <c r="NUN123" s="671"/>
      <c r="NUO123" s="671"/>
      <c r="NUP123" s="671"/>
      <c r="NUQ123" s="671"/>
      <c r="NUR123" s="671"/>
      <c r="NUS123" s="671"/>
      <c r="NUT123" s="671"/>
      <c r="NUU123" s="671"/>
      <c r="NUV123" s="671"/>
      <c r="NUW123" s="671"/>
      <c r="NUX123" s="671"/>
      <c r="NUY123" s="671"/>
      <c r="NUZ123" s="671"/>
      <c r="NVA123" s="671"/>
      <c r="NVB123" s="671"/>
      <c r="NVC123" s="671"/>
      <c r="NVD123" s="671"/>
      <c r="NVE123" s="671"/>
      <c r="NVF123" s="671"/>
      <c r="NVG123" s="671"/>
      <c r="NVH123" s="671"/>
      <c r="NVI123" s="671"/>
      <c r="NVJ123" s="671"/>
      <c r="NVK123" s="671"/>
      <c r="NVL123" s="671"/>
      <c r="NVM123" s="671"/>
      <c r="NVN123" s="671"/>
      <c r="NVO123" s="671"/>
      <c r="NVP123" s="671"/>
      <c r="NVQ123" s="671"/>
      <c r="NVR123" s="671"/>
      <c r="NVS123" s="671"/>
      <c r="NVT123" s="671"/>
      <c r="NVU123" s="671"/>
      <c r="NVV123" s="671"/>
      <c r="NVW123" s="671"/>
      <c r="NVX123" s="671"/>
      <c r="NVY123" s="671"/>
      <c r="NVZ123" s="671"/>
      <c r="NWA123" s="671"/>
      <c r="NWB123" s="671"/>
      <c r="NWC123" s="671"/>
      <c r="NWD123" s="671"/>
      <c r="NWE123" s="671"/>
      <c r="NWF123" s="671"/>
      <c r="NWG123" s="671"/>
      <c r="NWH123" s="671"/>
      <c r="NWI123" s="671"/>
      <c r="NWJ123" s="671"/>
      <c r="NWK123" s="671"/>
      <c r="NWL123" s="671"/>
      <c r="NWM123" s="671"/>
      <c r="NWN123" s="671"/>
      <c r="NWO123" s="671"/>
      <c r="NWP123" s="671"/>
      <c r="NWQ123" s="671"/>
      <c r="NWR123" s="671"/>
      <c r="NWS123" s="671"/>
      <c r="NWT123" s="671"/>
      <c r="NWU123" s="671"/>
      <c r="NWV123" s="671"/>
      <c r="NWW123" s="671"/>
      <c r="NWX123" s="671"/>
      <c r="NWY123" s="671"/>
      <c r="NWZ123" s="671"/>
      <c r="NXA123" s="671"/>
      <c r="NXB123" s="671"/>
      <c r="NXC123" s="671"/>
      <c r="NXD123" s="671"/>
      <c r="NXE123" s="671"/>
      <c r="NXF123" s="671"/>
      <c r="NXG123" s="671"/>
      <c r="NXH123" s="671"/>
      <c r="NXI123" s="671"/>
      <c r="NXJ123" s="671"/>
      <c r="NXK123" s="671"/>
      <c r="NXL123" s="671"/>
      <c r="NXM123" s="671"/>
      <c r="NXN123" s="671"/>
      <c r="NXO123" s="671"/>
      <c r="NXP123" s="671"/>
      <c r="NXQ123" s="671"/>
      <c r="NXR123" s="671"/>
      <c r="NXS123" s="671"/>
      <c r="NXT123" s="671"/>
      <c r="NXU123" s="671"/>
      <c r="NXV123" s="671"/>
      <c r="NXW123" s="671"/>
      <c r="NXX123" s="671"/>
      <c r="NXY123" s="671"/>
      <c r="NXZ123" s="671"/>
      <c r="NYA123" s="671"/>
      <c r="NYB123" s="671"/>
      <c r="NYC123" s="671"/>
      <c r="NYD123" s="671"/>
      <c r="NYE123" s="671"/>
      <c r="NYF123" s="671"/>
      <c r="NYG123" s="671"/>
      <c r="NYH123" s="671"/>
      <c r="NYI123" s="671"/>
      <c r="NYJ123" s="671"/>
      <c r="NYK123" s="671"/>
      <c r="NYL123" s="671"/>
      <c r="NYM123" s="671"/>
      <c r="NYN123" s="671"/>
      <c r="NYO123" s="671"/>
      <c r="NYP123" s="671"/>
      <c r="NYQ123" s="671"/>
      <c r="NYR123" s="671"/>
      <c r="NYS123" s="671"/>
      <c r="NYT123" s="671"/>
      <c r="NYU123" s="671"/>
      <c r="NYV123" s="671"/>
      <c r="NYW123" s="671"/>
      <c r="NYX123" s="671"/>
      <c r="NYY123" s="671"/>
      <c r="NYZ123" s="671"/>
      <c r="NZA123" s="671"/>
      <c r="NZB123" s="671"/>
      <c r="NZC123" s="671"/>
      <c r="NZD123" s="671"/>
      <c r="NZE123" s="671"/>
      <c r="NZF123" s="671"/>
      <c r="NZG123" s="671"/>
      <c r="NZH123" s="671"/>
      <c r="NZI123" s="671"/>
      <c r="NZJ123" s="671"/>
      <c r="NZK123" s="671"/>
      <c r="NZL123" s="671"/>
      <c r="NZM123" s="671"/>
      <c r="NZN123" s="671"/>
      <c r="NZO123" s="671"/>
      <c r="NZP123" s="671"/>
      <c r="NZQ123" s="671"/>
      <c r="NZR123" s="671"/>
      <c r="NZS123" s="671"/>
      <c r="NZT123" s="671"/>
      <c r="NZU123" s="671"/>
      <c r="NZV123" s="671"/>
      <c r="NZW123" s="671"/>
      <c r="NZX123" s="671"/>
      <c r="NZY123" s="671"/>
      <c r="NZZ123" s="671"/>
      <c r="OAA123" s="671"/>
      <c r="OAB123" s="671"/>
      <c r="OAC123" s="671"/>
      <c r="OAD123" s="671"/>
      <c r="OAE123" s="671"/>
      <c r="OAF123" s="671"/>
      <c r="OAG123" s="671"/>
      <c r="OAH123" s="671"/>
      <c r="OAI123" s="671"/>
      <c r="OAJ123" s="671"/>
      <c r="OAK123" s="671"/>
      <c r="OAL123" s="671"/>
      <c r="OAM123" s="671"/>
      <c r="OAN123" s="671"/>
      <c r="OAO123" s="671"/>
      <c r="OAP123" s="671"/>
      <c r="OAQ123" s="671"/>
      <c r="OAR123" s="671"/>
      <c r="OAS123" s="671"/>
      <c r="OAT123" s="671"/>
      <c r="OAU123" s="671"/>
      <c r="OAV123" s="671"/>
      <c r="OAW123" s="671"/>
      <c r="OAX123" s="671"/>
      <c r="OAY123" s="671"/>
      <c r="OAZ123" s="671"/>
      <c r="OBA123" s="671"/>
      <c r="OBB123" s="671"/>
      <c r="OBC123" s="671"/>
      <c r="OBD123" s="671"/>
      <c r="OBE123" s="671"/>
      <c r="OBF123" s="671"/>
      <c r="OBG123" s="671"/>
      <c r="OBH123" s="671"/>
      <c r="OBI123" s="671"/>
      <c r="OBJ123" s="671"/>
      <c r="OBK123" s="671"/>
      <c r="OBL123" s="671"/>
      <c r="OBM123" s="671"/>
      <c r="OBN123" s="671"/>
      <c r="OBO123" s="671"/>
      <c r="OBP123" s="671"/>
      <c r="OBQ123" s="671"/>
      <c r="OBR123" s="671"/>
      <c r="OBS123" s="671"/>
      <c r="OBT123" s="671"/>
      <c r="OBU123" s="671"/>
      <c r="OBV123" s="671"/>
      <c r="OBW123" s="671"/>
      <c r="OBX123" s="671"/>
      <c r="OBY123" s="671"/>
      <c r="OBZ123" s="671"/>
      <c r="OCA123" s="671"/>
      <c r="OCB123" s="671"/>
      <c r="OCC123" s="671"/>
      <c r="OCD123" s="671"/>
      <c r="OCE123" s="671"/>
      <c r="OCF123" s="671"/>
      <c r="OCG123" s="671"/>
      <c r="OCH123" s="671"/>
      <c r="OCI123" s="671"/>
      <c r="OCJ123" s="671"/>
      <c r="OCK123" s="671"/>
      <c r="OCL123" s="671"/>
      <c r="OCM123" s="671"/>
      <c r="OCN123" s="671"/>
      <c r="OCO123" s="671"/>
      <c r="OCP123" s="671"/>
      <c r="OCQ123" s="671"/>
      <c r="OCR123" s="671"/>
      <c r="OCS123" s="671"/>
      <c r="OCT123" s="671"/>
      <c r="OCU123" s="671"/>
      <c r="OCV123" s="671"/>
      <c r="OCW123" s="671"/>
      <c r="OCX123" s="671"/>
      <c r="OCY123" s="671"/>
      <c r="OCZ123" s="671"/>
      <c r="ODA123" s="671"/>
      <c r="ODB123" s="671"/>
      <c r="ODC123" s="671"/>
      <c r="ODD123" s="671"/>
      <c r="ODE123" s="671"/>
      <c r="ODF123" s="671"/>
      <c r="ODG123" s="671"/>
      <c r="ODH123" s="671"/>
      <c r="ODI123" s="671"/>
      <c r="ODJ123" s="671"/>
      <c r="ODK123" s="671"/>
      <c r="ODL123" s="671"/>
      <c r="ODM123" s="671"/>
      <c r="ODN123" s="671"/>
      <c r="ODO123" s="671"/>
      <c r="ODP123" s="671"/>
      <c r="ODQ123" s="671"/>
      <c r="ODR123" s="671"/>
      <c r="ODS123" s="671"/>
      <c r="ODT123" s="671"/>
      <c r="ODU123" s="671"/>
      <c r="ODV123" s="671"/>
      <c r="ODW123" s="671"/>
      <c r="ODX123" s="671"/>
      <c r="ODY123" s="671"/>
      <c r="ODZ123" s="671"/>
      <c r="OEA123" s="671"/>
      <c r="OEB123" s="671"/>
      <c r="OEC123" s="671"/>
      <c r="OED123" s="671"/>
      <c r="OEE123" s="671"/>
      <c r="OEF123" s="671"/>
      <c r="OEG123" s="671"/>
      <c r="OEH123" s="671"/>
      <c r="OEI123" s="671"/>
      <c r="OEJ123" s="671"/>
      <c r="OEK123" s="671"/>
      <c r="OEL123" s="671"/>
      <c r="OEM123" s="671"/>
      <c r="OEN123" s="671"/>
      <c r="OEO123" s="671"/>
      <c r="OEP123" s="671"/>
      <c r="OEQ123" s="671"/>
      <c r="OER123" s="671"/>
      <c r="OES123" s="671"/>
      <c r="OET123" s="671"/>
      <c r="OEU123" s="671"/>
      <c r="OEV123" s="671"/>
      <c r="OEW123" s="671"/>
      <c r="OEX123" s="671"/>
      <c r="OEY123" s="671"/>
      <c r="OEZ123" s="671"/>
      <c r="OFA123" s="671"/>
      <c r="OFB123" s="671"/>
      <c r="OFC123" s="671"/>
      <c r="OFD123" s="671"/>
      <c r="OFE123" s="671"/>
      <c r="OFF123" s="671"/>
      <c r="OFG123" s="671"/>
      <c r="OFH123" s="671"/>
      <c r="OFI123" s="671"/>
      <c r="OFJ123" s="671"/>
      <c r="OFK123" s="671"/>
      <c r="OFL123" s="671"/>
      <c r="OFM123" s="671"/>
      <c r="OFN123" s="671"/>
      <c r="OFO123" s="671"/>
      <c r="OFP123" s="671"/>
      <c r="OFQ123" s="671"/>
      <c r="OFR123" s="671"/>
      <c r="OFS123" s="671"/>
      <c r="OFT123" s="671"/>
      <c r="OFU123" s="671"/>
      <c r="OFV123" s="671"/>
      <c r="OFW123" s="671"/>
      <c r="OFX123" s="671"/>
      <c r="OFY123" s="671"/>
      <c r="OFZ123" s="671"/>
      <c r="OGA123" s="671"/>
      <c r="OGB123" s="671"/>
      <c r="OGC123" s="671"/>
      <c r="OGD123" s="671"/>
      <c r="OGE123" s="671"/>
      <c r="OGF123" s="671"/>
      <c r="OGG123" s="671"/>
      <c r="OGH123" s="671"/>
      <c r="OGI123" s="671"/>
      <c r="OGJ123" s="671"/>
      <c r="OGK123" s="671"/>
      <c r="OGL123" s="671"/>
      <c r="OGM123" s="671"/>
      <c r="OGN123" s="671"/>
      <c r="OGO123" s="671"/>
      <c r="OGP123" s="671"/>
      <c r="OGQ123" s="671"/>
      <c r="OGR123" s="671"/>
      <c r="OGS123" s="671"/>
      <c r="OGT123" s="671"/>
      <c r="OGU123" s="671"/>
      <c r="OGV123" s="671"/>
      <c r="OGW123" s="671"/>
      <c r="OGX123" s="671"/>
      <c r="OGY123" s="671"/>
      <c r="OGZ123" s="671"/>
      <c r="OHA123" s="671"/>
      <c r="OHB123" s="671"/>
      <c r="OHC123" s="671"/>
      <c r="OHD123" s="671"/>
      <c r="OHE123" s="671"/>
      <c r="OHF123" s="671"/>
      <c r="OHG123" s="671"/>
      <c r="OHH123" s="671"/>
      <c r="OHI123" s="671"/>
      <c r="OHJ123" s="671"/>
      <c r="OHK123" s="671"/>
      <c r="OHL123" s="671"/>
      <c r="OHM123" s="671"/>
      <c r="OHN123" s="671"/>
      <c r="OHO123" s="671"/>
      <c r="OHP123" s="671"/>
      <c r="OHQ123" s="671"/>
      <c r="OHR123" s="671"/>
      <c r="OHS123" s="671"/>
      <c r="OHT123" s="671"/>
      <c r="OHU123" s="671"/>
      <c r="OHV123" s="671"/>
      <c r="OHW123" s="671"/>
      <c r="OHX123" s="671"/>
      <c r="OHY123" s="671"/>
      <c r="OHZ123" s="671"/>
      <c r="OIA123" s="671"/>
      <c r="OIB123" s="671"/>
      <c r="OIC123" s="671"/>
      <c r="OID123" s="671"/>
      <c r="OIE123" s="671"/>
      <c r="OIF123" s="671"/>
      <c r="OIG123" s="671"/>
      <c r="OIH123" s="671"/>
      <c r="OII123" s="671"/>
      <c r="OIJ123" s="671"/>
      <c r="OIK123" s="671"/>
      <c r="OIL123" s="671"/>
      <c r="OIM123" s="671"/>
      <c r="OIN123" s="671"/>
      <c r="OIO123" s="671"/>
      <c r="OIP123" s="671"/>
      <c r="OIQ123" s="671"/>
      <c r="OIR123" s="671"/>
      <c r="OIS123" s="671"/>
      <c r="OIT123" s="671"/>
      <c r="OIU123" s="671"/>
      <c r="OIV123" s="671"/>
      <c r="OIW123" s="671"/>
      <c r="OIX123" s="671"/>
      <c r="OIY123" s="671"/>
      <c r="OIZ123" s="671"/>
      <c r="OJA123" s="671"/>
      <c r="OJB123" s="671"/>
      <c r="OJC123" s="671"/>
      <c r="OJD123" s="671"/>
      <c r="OJE123" s="671"/>
      <c r="OJF123" s="671"/>
      <c r="OJG123" s="671"/>
      <c r="OJH123" s="671"/>
      <c r="OJI123" s="671"/>
      <c r="OJJ123" s="671"/>
      <c r="OJK123" s="671"/>
      <c r="OJL123" s="671"/>
      <c r="OJM123" s="671"/>
      <c r="OJN123" s="671"/>
      <c r="OJO123" s="671"/>
      <c r="OJP123" s="671"/>
      <c r="OJQ123" s="671"/>
      <c r="OJR123" s="671"/>
      <c r="OJS123" s="671"/>
      <c r="OJT123" s="671"/>
      <c r="OJU123" s="671"/>
      <c r="OJV123" s="671"/>
      <c r="OJW123" s="671"/>
      <c r="OJX123" s="671"/>
      <c r="OJY123" s="671"/>
      <c r="OJZ123" s="671"/>
      <c r="OKA123" s="671"/>
      <c r="OKB123" s="671"/>
      <c r="OKC123" s="671"/>
      <c r="OKD123" s="671"/>
      <c r="OKE123" s="671"/>
      <c r="OKF123" s="671"/>
      <c r="OKG123" s="671"/>
      <c r="OKH123" s="671"/>
      <c r="OKI123" s="671"/>
      <c r="OKJ123" s="671"/>
      <c r="OKK123" s="671"/>
      <c r="OKL123" s="671"/>
      <c r="OKM123" s="671"/>
      <c r="OKN123" s="671"/>
      <c r="OKO123" s="671"/>
      <c r="OKP123" s="671"/>
      <c r="OKQ123" s="671"/>
      <c r="OKR123" s="671"/>
      <c r="OKS123" s="671"/>
      <c r="OKT123" s="671"/>
      <c r="OKU123" s="671"/>
      <c r="OKV123" s="671"/>
      <c r="OKW123" s="671"/>
      <c r="OKX123" s="671"/>
      <c r="OKY123" s="671"/>
      <c r="OKZ123" s="671"/>
      <c r="OLA123" s="671"/>
      <c r="OLB123" s="671"/>
      <c r="OLC123" s="671"/>
      <c r="OLD123" s="671"/>
      <c r="OLE123" s="671"/>
      <c r="OLF123" s="671"/>
      <c r="OLG123" s="671"/>
      <c r="OLH123" s="671"/>
      <c r="OLI123" s="671"/>
      <c r="OLJ123" s="671"/>
      <c r="OLK123" s="671"/>
      <c r="OLL123" s="671"/>
      <c r="OLM123" s="671"/>
      <c r="OLN123" s="671"/>
      <c r="OLO123" s="671"/>
      <c r="OLP123" s="671"/>
      <c r="OLQ123" s="671"/>
      <c r="OLR123" s="671"/>
      <c r="OLS123" s="671"/>
      <c r="OLT123" s="671"/>
      <c r="OLU123" s="671"/>
      <c r="OLV123" s="671"/>
      <c r="OLW123" s="671"/>
      <c r="OLX123" s="671"/>
      <c r="OLY123" s="671"/>
      <c r="OLZ123" s="671"/>
      <c r="OMA123" s="671"/>
      <c r="OMB123" s="671"/>
      <c r="OMC123" s="671"/>
      <c r="OMD123" s="671"/>
      <c r="OME123" s="671"/>
      <c r="OMF123" s="671"/>
      <c r="OMG123" s="671"/>
      <c r="OMH123" s="671"/>
      <c r="OMI123" s="671"/>
      <c r="OMJ123" s="671"/>
      <c r="OMK123" s="671"/>
      <c r="OML123" s="671"/>
      <c r="OMM123" s="671"/>
      <c r="OMN123" s="671"/>
      <c r="OMO123" s="671"/>
      <c r="OMP123" s="671"/>
      <c r="OMQ123" s="671"/>
      <c r="OMR123" s="671"/>
      <c r="OMS123" s="671"/>
      <c r="OMT123" s="671"/>
      <c r="OMU123" s="671"/>
      <c r="OMV123" s="671"/>
      <c r="OMW123" s="671"/>
      <c r="OMX123" s="671"/>
      <c r="OMY123" s="671"/>
      <c r="OMZ123" s="671"/>
      <c r="ONA123" s="671"/>
      <c r="ONB123" s="671"/>
      <c r="ONC123" s="671"/>
      <c r="OND123" s="671"/>
      <c r="ONE123" s="671"/>
      <c r="ONF123" s="671"/>
      <c r="ONG123" s="671"/>
      <c r="ONH123" s="671"/>
      <c r="ONI123" s="671"/>
      <c r="ONJ123" s="671"/>
      <c r="ONK123" s="671"/>
      <c r="ONL123" s="671"/>
      <c r="ONM123" s="671"/>
      <c r="ONN123" s="671"/>
      <c r="ONO123" s="671"/>
      <c r="ONP123" s="671"/>
      <c r="ONQ123" s="671"/>
      <c r="ONR123" s="671"/>
      <c r="ONS123" s="671"/>
      <c r="ONT123" s="671"/>
      <c r="ONU123" s="671"/>
      <c r="ONV123" s="671"/>
      <c r="ONW123" s="671"/>
      <c r="ONX123" s="671"/>
      <c r="ONY123" s="671"/>
      <c r="ONZ123" s="671"/>
      <c r="OOA123" s="671"/>
      <c r="OOB123" s="671"/>
      <c r="OOC123" s="671"/>
      <c r="OOD123" s="671"/>
      <c r="OOE123" s="671"/>
      <c r="OOF123" s="671"/>
      <c r="OOG123" s="671"/>
      <c r="OOH123" s="671"/>
      <c r="OOI123" s="671"/>
      <c r="OOJ123" s="671"/>
      <c r="OOK123" s="671"/>
      <c r="OOL123" s="671"/>
      <c r="OOM123" s="671"/>
      <c r="OON123" s="671"/>
      <c r="OOO123" s="671"/>
      <c r="OOP123" s="671"/>
      <c r="OOQ123" s="671"/>
      <c r="OOR123" s="671"/>
      <c r="OOS123" s="671"/>
      <c r="OOT123" s="671"/>
      <c r="OOU123" s="671"/>
      <c r="OOV123" s="671"/>
      <c r="OOW123" s="671"/>
      <c r="OOX123" s="671"/>
      <c r="OOY123" s="671"/>
      <c r="OOZ123" s="671"/>
      <c r="OPA123" s="671"/>
      <c r="OPB123" s="671"/>
      <c r="OPC123" s="671"/>
      <c r="OPD123" s="671"/>
      <c r="OPE123" s="671"/>
      <c r="OPF123" s="671"/>
      <c r="OPG123" s="671"/>
      <c r="OPH123" s="671"/>
      <c r="OPI123" s="671"/>
      <c r="OPJ123" s="671"/>
      <c r="OPK123" s="671"/>
      <c r="OPL123" s="671"/>
      <c r="OPM123" s="671"/>
      <c r="OPN123" s="671"/>
      <c r="OPO123" s="671"/>
      <c r="OPP123" s="671"/>
      <c r="OPQ123" s="671"/>
      <c r="OPR123" s="671"/>
      <c r="OPS123" s="671"/>
      <c r="OPT123" s="671"/>
      <c r="OPU123" s="671"/>
      <c r="OPV123" s="671"/>
      <c r="OPW123" s="671"/>
      <c r="OPX123" s="671"/>
      <c r="OPY123" s="671"/>
      <c r="OPZ123" s="671"/>
      <c r="OQA123" s="671"/>
      <c r="OQB123" s="671"/>
      <c r="OQC123" s="671"/>
      <c r="OQD123" s="671"/>
      <c r="OQE123" s="671"/>
      <c r="OQF123" s="671"/>
      <c r="OQG123" s="671"/>
      <c r="OQH123" s="671"/>
      <c r="OQI123" s="671"/>
      <c r="OQJ123" s="671"/>
      <c r="OQK123" s="671"/>
      <c r="OQL123" s="671"/>
      <c r="OQM123" s="671"/>
      <c r="OQN123" s="671"/>
      <c r="OQO123" s="671"/>
      <c r="OQP123" s="671"/>
      <c r="OQQ123" s="671"/>
      <c r="OQR123" s="671"/>
      <c r="OQS123" s="671"/>
      <c r="OQT123" s="671"/>
      <c r="OQU123" s="671"/>
      <c r="OQV123" s="671"/>
      <c r="OQW123" s="671"/>
      <c r="OQX123" s="671"/>
      <c r="OQY123" s="671"/>
      <c r="OQZ123" s="671"/>
      <c r="ORA123" s="671"/>
      <c r="ORB123" s="671"/>
      <c r="ORC123" s="671"/>
      <c r="ORD123" s="671"/>
      <c r="ORE123" s="671"/>
      <c r="ORF123" s="671"/>
      <c r="ORG123" s="671"/>
      <c r="ORH123" s="671"/>
      <c r="ORI123" s="671"/>
      <c r="ORJ123" s="671"/>
      <c r="ORK123" s="671"/>
      <c r="ORL123" s="671"/>
      <c r="ORM123" s="671"/>
      <c r="ORN123" s="671"/>
      <c r="ORO123" s="671"/>
      <c r="ORP123" s="671"/>
      <c r="ORQ123" s="671"/>
      <c r="ORR123" s="671"/>
      <c r="ORS123" s="671"/>
      <c r="ORT123" s="671"/>
      <c r="ORU123" s="671"/>
      <c r="ORV123" s="671"/>
      <c r="ORW123" s="671"/>
      <c r="ORX123" s="671"/>
      <c r="ORY123" s="671"/>
      <c r="ORZ123" s="671"/>
      <c r="OSA123" s="671"/>
      <c r="OSB123" s="671"/>
      <c r="OSC123" s="671"/>
      <c r="OSD123" s="671"/>
      <c r="OSE123" s="671"/>
      <c r="OSF123" s="671"/>
      <c r="OSG123" s="671"/>
      <c r="OSH123" s="671"/>
      <c r="OSI123" s="671"/>
      <c r="OSJ123" s="671"/>
      <c r="OSK123" s="671"/>
      <c r="OSL123" s="671"/>
      <c r="OSM123" s="671"/>
      <c r="OSN123" s="671"/>
      <c r="OSO123" s="671"/>
      <c r="OSP123" s="671"/>
      <c r="OSQ123" s="671"/>
      <c r="OSR123" s="671"/>
      <c r="OSS123" s="671"/>
      <c r="OST123" s="671"/>
      <c r="OSU123" s="671"/>
      <c r="OSV123" s="671"/>
      <c r="OSW123" s="671"/>
      <c r="OSX123" s="671"/>
      <c r="OSY123" s="671"/>
      <c r="OSZ123" s="671"/>
      <c r="OTA123" s="671"/>
      <c r="OTB123" s="671"/>
      <c r="OTC123" s="671"/>
      <c r="OTD123" s="671"/>
      <c r="OTE123" s="671"/>
      <c r="OTF123" s="671"/>
      <c r="OTG123" s="671"/>
      <c r="OTH123" s="671"/>
      <c r="OTI123" s="671"/>
      <c r="OTJ123" s="671"/>
      <c r="OTK123" s="671"/>
      <c r="OTL123" s="671"/>
      <c r="OTM123" s="671"/>
      <c r="OTN123" s="671"/>
      <c r="OTO123" s="671"/>
      <c r="OTP123" s="671"/>
      <c r="OTQ123" s="671"/>
      <c r="OTR123" s="671"/>
      <c r="OTS123" s="671"/>
      <c r="OTT123" s="671"/>
      <c r="OTU123" s="671"/>
      <c r="OTV123" s="671"/>
      <c r="OTW123" s="671"/>
      <c r="OTX123" s="671"/>
      <c r="OTY123" s="671"/>
      <c r="OTZ123" s="671"/>
      <c r="OUA123" s="671"/>
      <c r="OUB123" s="671"/>
      <c r="OUC123" s="671"/>
      <c r="OUD123" s="671"/>
      <c r="OUE123" s="671"/>
      <c r="OUF123" s="671"/>
      <c r="OUG123" s="671"/>
      <c r="OUH123" s="671"/>
      <c r="OUI123" s="671"/>
      <c r="OUJ123" s="671"/>
      <c r="OUK123" s="671"/>
      <c r="OUL123" s="671"/>
      <c r="OUM123" s="671"/>
      <c r="OUN123" s="671"/>
      <c r="OUO123" s="671"/>
      <c r="OUP123" s="671"/>
      <c r="OUQ123" s="671"/>
      <c r="OUR123" s="671"/>
      <c r="OUS123" s="671"/>
      <c r="OUT123" s="671"/>
      <c r="OUU123" s="671"/>
      <c r="OUV123" s="671"/>
      <c r="OUW123" s="671"/>
      <c r="OUX123" s="671"/>
      <c r="OUY123" s="671"/>
      <c r="OUZ123" s="671"/>
      <c r="OVA123" s="671"/>
      <c r="OVB123" s="671"/>
      <c r="OVC123" s="671"/>
      <c r="OVD123" s="671"/>
      <c r="OVE123" s="671"/>
      <c r="OVF123" s="671"/>
      <c r="OVG123" s="671"/>
      <c r="OVH123" s="671"/>
      <c r="OVI123" s="671"/>
      <c r="OVJ123" s="671"/>
      <c r="OVK123" s="671"/>
      <c r="OVL123" s="671"/>
      <c r="OVM123" s="671"/>
      <c r="OVN123" s="671"/>
      <c r="OVO123" s="671"/>
      <c r="OVP123" s="671"/>
      <c r="OVQ123" s="671"/>
      <c r="OVR123" s="671"/>
      <c r="OVS123" s="671"/>
      <c r="OVT123" s="671"/>
      <c r="OVU123" s="671"/>
      <c r="OVV123" s="671"/>
      <c r="OVW123" s="671"/>
      <c r="OVX123" s="671"/>
      <c r="OVY123" s="671"/>
      <c r="OVZ123" s="671"/>
      <c r="OWA123" s="671"/>
      <c r="OWB123" s="671"/>
      <c r="OWC123" s="671"/>
      <c r="OWD123" s="671"/>
      <c r="OWE123" s="671"/>
      <c r="OWF123" s="671"/>
      <c r="OWG123" s="671"/>
      <c r="OWH123" s="671"/>
      <c r="OWI123" s="671"/>
      <c r="OWJ123" s="671"/>
      <c r="OWK123" s="671"/>
      <c r="OWL123" s="671"/>
      <c r="OWM123" s="671"/>
      <c r="OWN123" s="671"/>
      <c r="OWO123" s="671"/>
      <c r="OWP123" s="671"/>
      <c r="OWQ123" s="671"/>
      <c r="OWR123" s="671"/>
      <c r="OWS123" s="671"/>
      <c r="OWT123" s="671"/>
      <c r="OWU123" s="671"/>
      <c r="OWV123" s="671"/>
      <c r="OWW123" s="671"/>
      <c r="OWX123" s="671"/>
      <c r="OWY123" s="671"/>
      <c r="OWZ123" s="671"/>
      <c r="OXA123" s="671"/>
      <c r="OXB123" s="671"/>
      <c r="OXC123" s="671"/>
      <c r="OXD123" s="671"/>
      <c r="OXE123" s="671"/>
      <c r="OXF123" s="671"/>
      <c r="OXG123" s="671"/>
      <c r="OXH123" s="671"/>
      <c r="OXI123" s="671"/>
      <c r="OXJ123" s="671"/>
      <c r="OXK123" s="671"/>
      <c r="OXL123" s="671"/>
      <c r="OXM123" s="671"/>
      <c r="OXN123" s="671"/>
      <c r="OXO123" s="671"/>
      <c r="OXP123" s="671"/>
      <c r="OXQ123" s="671"/>
      <c r="OXR123" s="671"/>
      <c r="OXS123" s="671"/>
      <c r="OXT123" s="671"/>
      <c r="OXU123" s="671"/>
      <c r="OXV123" s="671"/>
      <c r="OXW123" s="671"/>
      <c r="OXX123" s="671"/>
      <c r="OXY123" s="671"/>
      <c r="OXZ123" s="671"/>
      <c r="OYA123" s="671"/>
      <c r="OYB123" s="671"/>
      <c r="OYC123" s="671"/>
      <c r="OYD123" s="671"/>
      <c r="OYE123" s="671"/>
      <c r="OYF123" s="671"/>
      <c r="OYG123" s="671"/>
      <c r="OYH123" s="671"/>
      <c r="OYI123" s="671"/>
      <c r="OYJ123" s="671"/>
      <c r="OYK123" s="671"/>
      <c r="OYL123" s="671"/>
      <c r="OYM123" s="671"/>
      <c r="OYN123" s="671"/>
      <c r="OYO123" s="671"/>
      <c r="OYP123" s="671"/>
      <c r="OYQ123" s="671"/>
      <c r="OYR123" s="671"/>
      <c r="OYS123" s="671"/>
      <c r="OYT123" s="671"/>
      <c r="OYU123" s="671"/>
      <c r="OYV123" s="671"/>
      <c r="OYW123" s="671"/>
      <c r="OYX123" s="671"/>
      <c r="OYY123" s="671"/>
      <c r="OYZ123" s="671"/>
      <c r="OZA123" s="671"/>
      <c r="OZB123" s="671"/>
      <c r="OZC123" s="671"/>
      <c r="OZD123" s="671"/>
      <c r="OZE123" s="671"/>
      <c r="OZF123" s="671"/>
      <c r="OZG123" s="671"/>
      <c r="OZH123" s="671"/>
      <c r="OZI123" s="671"/>
      <c r="OZJ123" s="671"/>
      <c r="OZK123" s="671"/>
      <c r="OZL123" s="671"/>
      <c r="OZM123" s="671"/>
      <c r="OZN123" s="671"/>
      <c r="OZO123" s="671"/>
      <c r="OZP123" s="671"/>
      <c r="OZQ123" s="671"/>
      <c r="OZR123" s="671"/>
      <c r="OZS123" s="671"/>
      <c r="OZT123" s="671"/>
      <c r="OZU123" s="671"/>
      <c r="OZV123" s="671"/>
      <c r="OZW123" s="671"/>
      <c r="OZX123" s="671"/>
      <c r="OZY123" s="671"/>
      <c r="OZZ123" s="671"/>
      <c r="PAA123" s="671"/>
      <c r="PAB123" s="671"/>
      <c r="PAC123" s="671"/>
      <c r="PAD123" s="671"/>
      <c r="PAE123" s="671"/>
      <c r="PAF123" s="671"/>
      <c r="PAG123" s="671"/>
      <c r="PAH123" s="671"/>
      <c r="PAI123" s="671"/>
      <c r="PAJ123" s="671"/>
      <c r="PAK123" s="671"/>
      <c r="PAL123" s="671"/>
      <c r="PAM123" s="671"/>
      <c r="PAN123" s="671"/>
      <c r="PAO123" s="671"/>
      <c r="PAP123" s="671"/>
      <c r="PAQ123" s="671"/>
      <c r="PAR123" s="671"/>
      <c r="PAS123" s="671"/>
      <c r="PAT123" s="671"/>
      <c r="PAU123" s="671"/>
      <c r="PAV123" s="671"/>
      <c r="PAW123" s="671"/>
      <c r="PAX123" s="671"/>
      <c r="PAY123" s="671"/>
      <c r="PAZ123" s="671"/>
      <c r="PBA123" s="671"/>
      <c r="PBB123" s="671"/>
      <c r="PBC123" s="671"/>
      <c r="PBD123" s="671"/>
      <c r="PBE123" s="671"/>
      <c r="PBF123" s="671"/>
      <c r="PBG123" s="671"/>
      <c r="PBH123" s="671"/>
      <c r="PBI123" s="671"/>
      <c r="PBJ123" s="671"/>
      <c r="PBK123" s="671"/>
      <c r="PBL123" s="671"/>
      <c r="PBM123" s="671"/>
      <c r="PBN123" s="671"/>
      <c r="PBO123" s="671"/>
      <c r="PBP123" s="671"/>
      <c r="PBQ123" s="671"/>
      <c r="PBR123" s="671"/>
      <c r="PBS123" s="671"/>
      <c r="PBT123" s="671"/>
      <c r="PBU123" s="671"/>
      <c r="PBV123" s="671"/>
      <c r="PBW123" s="671"/>
      <c r="PBX123" s="671"/>
      <c r="PBY123" s="671"/>
      <c r="PBZ123" s="671"/>
      <c r="PCA123" s="671"/>
      <c r="PCB123" s="671"/>
      <c r="PCC123" s="671"/>
      <c r="PCD123" s="671"/>
      <c r="PCE123" s="671"/>
      <c r="PCF123" s="671"/>
      <c r="PCG123" s="671"/>
      <c r="PCH123" s="671"/>
      <c r="PCI123" s="671"/>
      <c r="PCJ123" s="671"/>
      <c r="PCK123" s="671"/>
      <c r="PCL123" s="671"/>
      <c r="PCM123" s="671"/>
      <c r="PCN123" s="671"/>
      <c r="PCO123" s="671"/>
      <c r="PCP123" s="671"/>
      <c r="PCQ123" s="671"/>
      <c r="PCR123" s="671"/>
      <c r="PCS123" s="671"/>
      <c r="PCT123" s="671"/>
      <c r="PCU123" s="671"/>
      <c r="PCV123" s="671"/>
      <c r="PCW123" s="671"/>
      <c r="PCX123" s="671"/>
      <c r="PCY123" s="671"/>
      <c r="PCZ123" s="671"/>
      <c r="PDA123" s="671"/>
      <c r="PDB123" s="671"/>
      <c r="PDC123" s="671"/>
      <c r="PDD123" s="671"/>
      <c r="PDE123" s="671"/>
      <c r="PDF123" s="671"/>
      <c r="PDG123" s="671"/>
      <c r="PDH123" s="671"/>
      <c r="PDI123" s="671"/>
      <c r="PDJ123" s="671"/>
      <c r="PDK123" s="671"/>
      <c r="PDL123" s="671"/>
      <c r="PDM123" s="671"/>
      <c r="PDN123" s="671"/>
      <c r="PDO123" s="671"/>
      <c r="PDP123" s="671"/>
      <c r="PDQ123" s="671"/>
      <c r="PDR123" s="671"/>
      <c r="PDS123" s="671"/>
      <c r="PDT123" s="671"/>
      <c r="PDU123" s="671"/>
      <c r="PDV123" s="671"/>
      <c r="PDW123" s="671"/>
      <c r="PDX123" s="671"/>
      <c r="PDY123" s="671"/>
      <c r="PDZ123" s="671"/>
      <c r="PEA123" s="671"/>
      <c r="PEB123" s="671"/>
      <c r="PEC123" s="671"/>
      <c r="PED123" s="671"/>
      <c r="PEE123" s="671"/>
      <c r="PEF123" s="671"/>
      <c r="PEG123" s="671"/>
      <c r="PEH123" s="671"/>
      <c r="PEI123" s="671"/>
      <c r="PEJ123" s="671"/>
      <c r="PEK123" s="671"/>
      <c r="PEL123" s="671"/>
      <c r="PEM123" s="671"/>
      <c r="PEN123" s="671"/>
      <c r="PEO123" s="671"/>
      <c r="PEP123" s="671"/>
      <c r="PEQ123" s="671"/>
      <c r="PER123" s="671"/>
      <c r="PES123" s="671"/>
      <c r="PET123" s="671"/>
      <c r="PEU123" s="671"/>
      <c r="PEV123" s="671"/>
      <c r="PEW123" s="671"/>
      <c r="PEX123" s="671"/>
      <c r="PEY123" s="671"/>
      <c r="PEZ123" s="671"/>
      <c r="PFA123" s="671"/>
      <c r="PFB123" s="671"/>
      <c r="PFC123" s="671"/>
      <c r="PFD123" s="671"/>
      <c r="PFE123" s="671"/>
      <c r="PFF123" s="671"/>
      <c r="PFG123" s="671"/>
      <c r="PFH123" s="671"/>
      <c r="PFI123" s="671"/>
      <c r="PFJ123" s="671"/>
      <c r="PFK123" s="671"/>
      <c r="PFL123" s="671"/>
      <c r="PFM123" s="671"/>
      <c r="PFN123" s="671"/>
      <c r="PFO123" s="671"/>
      <c r="PFP123" s="671"/>
      <c r="PFQ123" s="671"/>
      <c r="PFR123" s="671"/>
      <c r="PFS123" s="671"/>
      <c r="PFT123" s="671"/>
      <c r="PFU123" s="671"/>
      <c r="PFV123" s="671"/>
      <c r="PFW123" s="671"/>
      <c r="PFX123" s="671"/>
      <c r="PFY123" s="671"/>
      <c r="PFZ123" s="671"/>
      <c r="PGA123" s="671"/>
      <c r="PGB123" s="671"/>
      <c r="PGC123" s="671"/>
      <c r="PGD123" s="671"/>
      <c r="PGE123" s="671"/>
      <c r="PGF123" s="671"/>
      <c r="PGG123" s="671"/>
      <c r="PGH123" s="671"/>
      <c r="PGI123" s="671"/>
      <c r="PGJ123" s="671"/>
      <c r="PGK123" s="671"/>
      <c r="PGL123" s="671"/>
      <c r="PGM123" s="671"/>
      <c r="PGN123" s="671"/>
      <c r="PGO123" s="671"/>
      <c r="PGP123" s="671"/>
      <c r="PGQ123" s="671"/>
      <c r="PGR123" s="671"/>
      <c r="PGS123" s="671"/>
      <c r="PGT123" s="671"/>
      <c r="PGU123" s="671"/>
      <c r="PGV123" s="671"/>
      <c r="PGW123" s="671"/>
      <c r="PGX123" s="671"/>
      <c r="PGY123" s="671"/>
      <c r="PGZ123" s="671"/>
      <c r="PHA123" s="671"/>
      <c r="PHB123" s="671"/>
      <c r="PHC123" s="671"/>
      <c r="PHD123" s="671"/>
      <c r="PHE123" s="671"/>
      <c r="PHF123" s="671"/>
      <c r="PHG123" s="671"/>
      <c r="PHH123" s="671"/>
      <c r="PHI123" s="671"/>
      <c r="PHJ123" s="671"/>
      <c r="PHK123" s="671"/>
      <c r="PHL123" s="671"/>
      <c r="PHM123" s="671"/>
      <c r="PHN123" s="671"/>
      <c r="PHO123" s="671"/>
      <c r="PHP123" s="671"/>
      <c r="PHQ123" s="671"/>
      <c r="PHR123" s="671"/>
      <c r="PHS123" s="671"/>
      <c r="PHT123" s="671"/>
      <c r="PHU123" s="671"/>
      <c r="PHV123" s="671"/>
      <c r="PHW123" s="671"/>
      <c r="PHX123" s="671"/>
      <c r="PHY123" s="671"/>
      <c r="PHZ123" s="671"/>
      <c r="PIA123" s="671"/>
      <c r="PIB123" s="671"/>
      <c r="PIC123" s="671"/>
      <c r="PID123" s="671"/>
      <c r="PIE123" s="671"/>
      <c r="PIF123" s="671"/>
      <c r="PIG123" s="671"/>
      <c r="PIH123" s="671"/>
      <c r="PII123" s="671"/>
      <c r="PIJ123" s="671"/>
      <c r="PIK123" s="671"/>
      <c r="PIL123" s="671"/>
      <c r="PIM123" s="671"/>
      <c r="PIN123" s="671"/>
      <c r="PIO123" s="671"/>
      <c r="PIP123" s="671"/>
      <c r="PIQ123" s="671"/>
      <c r="PIR123" s="671"/>
      <c r="PIS123" s="671"/>
      <c r="PIT123" s="671"/>
      <c r="PIU123" s="671"/>
      <c r="PIV123" s="671"/>
      <c r="PIW123" s="671"/>
      <c r="PIX123" s="671"/>
      <c r="PIY123" s="671"/>
      <c r="PIZ123" s="671"/>
      <c r="PJA123" s="671"/>
      <c r="PJB123" s="671"/>
      <c r="PJC123" s="671"/>
      <c r="PJD123" s="671"/>
      <c r="PJE123" s="671"/>
      <c r="PJF123" s="671"/>
      <c r="PJG123" s="671"/>
      <c r="PJH123" s="671"/>
      <c r="PJI123" s="671"/>
      <c r="PJJ123" s="671"/>
      <c r="PJK123" s="671"/>
      <c r="PJL123" s="671"/>
      <c r="PJM123" s="671"/>
      <c r="PJN123" s="671"/>
      <c r="PJO123" s="671"/>
      <c r="PJP123" s="671"/>
      <c r="PJQ123" s="671"/>
      <c r="PJR123" s="671"/>
      <c r="PJS123" s="671"/>
      <c r="PJT123" s="671"/>
      <c r="PJU123" s="671"/>
      <c r="PJV123" s="671"/>
      <c r="PJW123" s="671"/>
      <c r="PJX123" s="671"/>
      <c r="PJY123" s="671"/>
      <c r="PJZ123" s="671"/>
      <c r="PKA123" s="671"/>
      <c r="PKB123" s="671"/>
      <c r="PKC123" s="671"/>
      <c r="PKD123" s="671"/>
      <c r="PKE123" s="671"/>
      <c r="PKF123" s="671"/>
      <c r="PKG123" s="671"/>
      <c r="PKH123" s="671"/>
      <c r="PKI123" s="671"/>
      <c r="PKJ123" s="671"/>
      <c r="PKK123" s="671"/>
      <c r="PKL123" s="671"/>
      <c r="PKM123" s="671"/>
      <c r="PKN123" s="671"/>
      <c r="PKO123" s="671"/>
      <c r="PKP123" s="671"/>
      <c r="PKQ123" s="671"/>
      <c r="PKR123" s="671"/>
      <c r="PKS123" s="671"/>
      <c r="PKT123" s="671"/>
      <c r="PKU123" s="671"/>
      <c r="PKV123" s="671"/>
      <c r="PKW123" s="671"/>
      <c r="PKX123" s="671"/>
      <c r="PKY123" s="671"/>
      <c r="PKZ123" s="671"/>
      <c r="PLA123" s="671"/>
      <c r="PLB123" s="671"/>
      <c r="PLC123" s="671"/>
      <c r="PLD123" s="671"/>
      <c r="PLE123" s="671"/>
      <c r="PLF123" s="671"/>
      <c r="PLG123" s="671"/>
      <c r="PLH123" s="671"/>
      <c r="PLI123" s="671"/>
      <c r="PLJ123" s="671"/>
      <c r="PLK123" s="671"/>
      <c r="PLL123" s="671"/>
      <c r="PLM123" s="671"/>
      <c r="PLN123" s="671"/>
      <c r="PLO123" s="671"/>
      <c r="PLP123" s="671"/>
      <c r="PLQ123" s="671"/>
      <c r="PLR123" s="671"/>
      <c r="PLS123" s="671"/>
      <c r="PLT123" s="671"/>
      <c r="PLU123" s="671"/>
      <c r="PLV123" s="671"/>
      <c r="PLW123" s="671"/>
      <c r="PLX123" s="671"/>
      <c r="PLY123" s="671"/>
      <c r="PLZ123" s="671"/>
      <c r="PMA123" s="671"/>
      <c r="PMB123" s="671"/>
      <c r="PMC123" s="671"/>
      <c r="PMD123" s="671"/>
      <c r="PME123" s="671"/>
      <c r="PMF123" s="671"/>
      <c r="PMG123" s="671"/>
      <c r="PMH123" s="671"/>
      <c r="PMI123" s="671"/>
      <c r="PMJ123" s="671"/>
      <c r="PMK123" s="671"/>
      <c r="PML123" s="671"/>
      <c r="PMM123" s="671"/>
      <c r="PMN123" s="671"/>
      <c r="PMO123" s="671"/>
      <c r="PMP123" s="671"/>
      <c r="PMQ123" s="671"/>
      <c r="PMR123" s="671"/>
      <c r="PMS123" s="671"/>
      <c r="PMT123" s="671"/>
      <c r="PMU123" s="671"/>
      <c r="PMV123" s="671"/>
      <c r="PMW123" s="671"/>
      <c r="PMX123" s="671"/>
      <c r="PMY123" s="671"/>
      <c r="PMZ123" s="671"/>
      <c r="PNA123" s="671"/>
      <c r="PNB123" s="671"/>
      <c r="PNC123" s="671"/>
      <c r="PND123" s="671"/>
      <c r="PNE123" s="671"/>
      <c r="PNF123" s="671"/>
      <c r="PNG123" s="671"/>
      <c r="PNH123" s="671"/>
      <c r="PNI123" s="671"/>
      <c r="PNJ123" s="671"/>
      <c r="PNK123" s="671"/>
      <c r="PNL123" s="671"/>
      <c r="PNM123" s="671"/>
      <c r="PNN123" s="671"/>
      <c r="PNO123" s="671"/>
      <c r="PNP123" s="671"/>
      <c r="PNQ123" s="671"/>
      <c r="PNR123" s="671"/>
      <c r="PNS123" s="671"/>
      <c r="PNT123" s="671"/>
      <c r="PNU123" s="671"/>
      <c r="PNV123" s="671"/>
      <c r="PNW123" s="671"/>
      <c r="PNX123" s="671"/>
      <c r="PNY123" s="671"/>
      <c r="PNZ123" s="671"/>
      <c r="POA123" s="671"/>
      <c r="POB123" s="671"/>
      <c r="POC123" s="671"/>
      <c r="POD123" s="671"/>
      <c r="POE123" s="671"/>
      <c r="POF123" s="671"/>
      <c r="POG123" s="671"/>
      <c r="POH123" s="671"/>
      <c r="POI123" s="671"/>
      <c r="POJ123" s="671"/>
      <c r="POK123" s="671"/>
      <c r="POL123" s="671"/>
      <c r="POM123" s="671"/>
      <c r="PON123" s="671"/>
      <c r="POO123" s="671"/>
      <c r="POP123" s="671"/>
      <c r="POQ123" s="671"/>
      <c r="POR123" s="671"/>
      <c r="POS123" s="671"/>
      <c r="POT123" s="671"/>
      <c r="POU123" s="671"/>
      <c r="POV123" s="671"/>
      <c r="POW123" s="671"/>
      <c r="POX123" s="671"/>
      <c r="POY123" s="671"/>
      <c r="POZ123" s="671"/>
      <c r="PPA123" s="671"/>
      <c r="PPB123" s="671"/>
      <c r="PPC123" s="671"/>
      <c r="PPD123" s="671"/>
      <c r="PPE123" s="671"/>
      <c r="PPF123" s="671"/>
      <c r="PPG123" s="671"/>
      <c r="PPH123" s="671"/>
      <c r="PPI123" s="671"/>
      <c r="PPJ123" s="671"/>
      <c r="PPK123" s="671"/>
      <c r="PPL123" s="671"/>
      <c r="PPM123" s="671"/>
      <c r="PPN123" s="671"/>
      <c r="PPO123" s="671"/>
      <c r="PPP123" s="671"/>
      <c r="PPQ123" s="671"/>
      <c r="PPR123" s="671"/>
      <c r="PPS123" s="671"/>
      <c r="PPT123" s="671"/>
      <c r="PPU123" s="671"/>
      <c r="PPV123" s="671"/>
      <c r="PPW123" s="671"/>
      <c r="PPX123" s="671"/>
      <c r="PPY123" s="671"/>
      <c r="PPZ123" s="671"/>
      <c r="PQA123" s="671"/>
      <c r="PQB123" s="671"/>
      <c r="PQC123" s="671"/>
      <c r="PQD123" s="671"/>
      <c r="PQE123" s="671"/>
      <c r="PQF123" s="671"/>
      <c r="PQG123" s="671"/>
      <c r="PQH123" s="671"/>
      <c r="PQI123" s="671"/>
      <c r="PQJ123" s="671"/>
      <c r="PQK123" s="671"/>
      <c r="PQL123" s="671"/>
      <c r="PQM123" s="671"/>
      <c r="PQN123" s="671"/>
      <c r="PQO123" s="671"/>
      <c r="PQP123" s="671"/>
      <c r="PQQ123" s="671"/>
      <c r="PQR123" s="671"/>
      <c r="PQS123" s="671"/>
      <c r="PQT123" s="671"/>
      <c r="PQU123" s="671"/>
      <c r="PQV123" s="671"/>
      <c r="PQW123" s="671"/>
      <c r="PQX123" s="671"/>
      <c r="PQY123" s="671"/>
      <c r="PQZ123" s="671"/>
      <c r="PRA123" s="671"/>
      <c r="PRB123" s="671"/>
      <c r="PRC123" s="671"/>
      <c r="PRD123" s="671"/>
      <c r="PRE123" s="671"/>
      <c r="PRF123" s="671"/>
      <c r="PRG123" s="671"/>
      <c r="PRH123" s="671"/>
      <c r="PRI123" s="671"/>
      <c r="PRJ123" s="671"/>
      <c r="PRK123" s="671"/>
      <c r="PRL123" s="671"/>
      <c r="PRM123" s="671"/>
      <c r="PRN123" s="671"/>
      <c r="PRO123" s="671"/>
      <c r="PRP123" s="671"/>
      <c r="PRQ123" s="671"/>
      <c r="PRR123" s="671"/>
      <c r="PRS123" s="671"/>
      <c r="PRT123" s="671"/>
      <c r="PRU123" s="671"/>
      <c r="PRV123" s="671"/>
      <c r="PRW123" s="671"/>
      <c r="PRX123" s="671"/>
      <c r="PRY123" s="671"/>
      <c r="PRZ123" s="671"/>
      <c r="PSA123" s="671"/>
      <c r="PSB123" s="671"/>
      <c r="PSC123" s="671"/>
      <c r="PSD123" s="671"/>
      <c r="PSE123" s="671"/>
      <c r="PSF123" s="671"/>
      <c r="PSG123" s="671"/>
      <c r="PSH123" s="671"/>
      <c r="PSI123" s="671"/>
      <c r="PSJ123" s="671"/>
      <c r="PSK123" s="671"/>
      <c r="PSL123" s="671"/>
      <c r="PSM123" s="671"/>
      <c r="PSN123" s="671"/>
      <c r="PSO123" s="671"/>
      <c r="PSP123" s="671"/>
      <c r="PSQ123" s="671"/>
      <c r="PSR123" s="671"/>
      <c r="PSS123" s="671"/>
      <c r="PST123" s="671"/>
      <c r="PSU123" s="671"/>
      <c r="PSV123" s="671"/>
      <c r="PSW123" s="671"/>
      <c r="PSX123" s="671"/>
      <c r="PSY123" s="671"/>
      <c r="PSZ123" s="671"/>
      <c r="PTA123" s="671"/>
      <c r="PTB123" s="671"/>
      <c r="PTC123" s="671"/>
      <c r="PTD123" s="671"/>
      <c r="PTE123" s="671"/>
      <c r="PTF123" s="671"/>
      <c r="PTG123" s="671"/>
      <c r="PTH123" s="671"/>
      <c r="PTI123" s="671"/>
      <c r="PTJ123" s="671"/>
      <c r="PTK123" s="671"/>
      <c r="PTL123" s="671"/>
      <c r="PTM123" s="671"/>
      <c r="PTN123" s="671"/>
      <c r="PTO123" s="671"/>
      <c r="PTP123" s="671"/>
      <c r="PTQ123" s="671"/>
      <c r="PTR123" s="671"/>
      <c r="PTS123" s="671"/>
      <c r="PTT123" s="671"/>
      <c r="PTU123" s="671"/>
      <c r="PTV123" s="671"/>
      <c r="PTW123" s="671"/>
      <c r="PTX123" s="671"/>
      <c r="PTY123" s="671"/>
      <c r="PTZ123" s="671"/>
      <c r="PUA123" s="671"/>
      <c r="PUB123" s="671"/>
      <c r="PUC123" s="671"/>
      <c r="PUD123" s="671"/>
      <c r="PUE123" s="671"/>
      <c r="PUF123" s="671"/>
      <c r="PUG123" s="671"/>
      <c r="PUH123" s="671"/>
      <c r="PUI123" s="671"/>
      <c r="PUJ123" s="671"/>
      <c r="PUK123" s="671"/>
      <c r="PUL123" s="671"/>
      <c r="PUM123" s="671"/>
      <c r="PUN123" s="671"/>
      <c r="PUO123" s="671"/>
      <c r="PUP123" s="671"/>
      <c r="PUQ123" s="671"/>
      <c r="PUR123" s="671"/>
      <c r="PUS123" s="671"/>
      <c r="PUT123" s="671"/>
      <c r="PUU123" s="671"/>
      <c r="PUV123" s="671"/>
      <c r="PUW123" s="671"/>
      <c r="PUX123" s="671"/>
      <c r="PUY123" s="671"/>
      <c r="PUZ123" s="671"/>
      <c r="PVA123" s="671"/>
      <c r="PVB123" s="671"/>
      <c r="PVC123" s="671"/>
      <c r="PVD123" s="671"/>
      <c r="PVE123" s="671"/>
      <c r="PVF123" s="671"/>
      <c r="PVG123" s="671"/>
      <c r="PVH123" s="671"/>
      <c r="PVI123" s="671"/>
      <c r="PVJ123" s="671"/>
      <c r="PVK123" s="671"/>
      <c r="PVL123" s="671"/>
      <c r="PVM123" s="671"/>
      <c r="PVN123" s="671"/>
      <c r="PVO123" s="671"/>
      <c r="PVP123" s="671"/>
      <c r="PVQ123" s="671"/>
      <c r="PVR123" s="671"/>
      <c r="PVS123" s="671"/>
      <c r="PVT123" s="671"/>
      <c r="PVU123" s="671"/>
      <c r="PVV123" s="671"/>
      <c r="PVW123" s="671"/>
      <c r="PVX123" s="671"/>
      <c r="PVY123" s="671"/>
      <c r="PVZ123" s="671"/>
      <c r="PWA123" s="671"/>
      <c r="PWB123" s="671"/>
      <c r="PWC123" s="671"/>
      <c r="PWD123" s="671"/>
      <c r="PWE123" s="671"/>
      <c r="PWF123" s="671"/>
      <c r="PWG123" s="671"/>
      <c r="PWH123" s="671"/>
      <c r="PWI123" s="671"/>
      <c r="PWJ123" s="671"/>
      <c r="PWK123" s="671"/>
      <c r="PWL123" s="671"/>
      <c r="PWM123" s="671"/>
      <c r="PWN123" s="671"/>
      <c r="PWO123" s="671"/>
      <c r="PWP123" s="671"/>
      <c r="PWQ123" s="671"/>
      <c r="PWR123" s="671"/>
      <c r="PWS123" s="671"/>
      <c r="PWT123" s="671"/>
      <c r="PWU123" s="671"/>
      <c r="PWV123" s="671"/>
      <c r="PWW123" s="671"/>
      <c r="PWX123" s="671"/>
      <c r="PWY123" s="671"/>
      <c r="PWZ123" s="671"/>
      <c r="PXA123" s="671"/>
      <c r="PXB123" s="671"/>
      <c r="PXC123" s="671"/>
      <c r="PXD123" s="671"/>
      <c r="PXE123" s="671"/>
      <c r="PXF123" s="671"/>
      <c r="PXG123" s="671"/>
      <c r="PXH123" s="671"/>
      <c r="PXI123" s="671"/>
      <c r="PXJ123" s="671"/>
      <c r="PXK123" s="671"/>
      <c r="PXL123" s="671"/>
      <c r="PXM123" s="671"/>
      <c r="PXN123" s="671"/>
      <c r="PXO123" s="671"/>
      <c r="PXP123" s="671"/>
      <c r="PXQ123" s="671"/>
      <c r="PXR123" s="671"/>
      <c r="PXS123" s="671"/>
      <c r="PXT123" s="671"/>
      <c r="PXU123" s="671"/>
      <c r="PXV123" s="671"/>
      <c r="PXW123" s="671"/>
      <c r="PXX123" s="671"/>
      <c r="PXY123" s="671"/>
      <c r="PXZ123" s="671"/>
      <c r="PYA123" s="671"/>
      <c r="PYB123" s="671"/>
      <c r="PYC123" s="671"/>
      <c r="PYD123" s="671"/>
      <c r="PYE123" s="671"/>
      <c r="PYF123" s="671"/>
      <c r="PYG123" s="671"/>
      <c r="PYH123" s="671"/>
      <c r="PYI123" s="671"/>
      <c r="PYJ123" s="671"/>
      <c r="PYK123" s="671"/>
      <c r="PYL123" s="671"/>
      <c r="PYM123" s="671"/>
      <c r="PYN123" s="671"/>
      <c r="PYO123" s="671"/>
      <c r="PYP123" s="671"/>
      <c r="PYQ123" s="671"/>
      <c r="PYR123" s="671"/>
      <c r="PYS123" s="671"/>
      <c r="PYT123" s="671"/>
      <c r="PYU123" s="671"/>
      <c r="PYV123" s="671"/>
      <c r="PYW123" s="671"/>
      <c r="PYX123" s="671"/>
      <c r="PYY123" s="671"/>
      <c r="PYZ123" s="671"/>
      <c r="PZA123" s="671"/>
      <c r="PZB123" s="671"/>
      <c r="PZC123" s="671"/>
      <c r="PZD123" s="671"/>
      <c r="PZE123" s="671"/>
      <c r="PZF123" s="671"/>
      <c r="PZG123" s="671"/>
      <c r="PZH123" s="671"/>
      <c r="PZI123" s="671"/>
      <c r="PZJ123" s="671"/>
      <c r="PZK123" s="671"/>
      <c r="PZL123" s="671"/>
      <c r="PZM123" s="671"/>
      <c r="PZN123" s="671"/>
      <c r="PZO123" s="671"/>
      <c r="PZP123" s="671"/>
      <c r="PZQ123" s="671"/>
      <c r="PZR123" s="671"/>
      <c r="PZS123" s="671"/>
      <c r="PZT123" s="671"/>
      <c r="PZU123" s="671"/>
      <c r="PZV123" s="671"/>
      <c r="PZW123" s="671"/>
      <c r="PZX123" s="671"/>
      <c r="PZY123" s="671"/>
      <c r="PZZ123" s="671"/>
      <c r="QAA123" s="671"/>
      <c r="QAB123" s="671"/>
      <c r="QAC123" s="671"/>
      <c r="QAD123" s="671"/>
      <c r="QAE123" s="671"/>
      <c r="QAF123" s="671"/>
      <c r="QAG123" s="671"/>
      <c r="QAH123" s="671"/>
      <c r="QAI123" s="671"/>
      <c r="QAJ123" s="671"/>
      <c r="QAK123" s="671"/>
      <c r="QAL123" s="671"/>
      <c r="QAM123" s="671"/>
      <c r="QAN123" s="671"/>
      <c r="QAO123" s="671"/>
      <c r="QAP123" s="671"/>
      <c r="QAQ123" s="671"/>
      <c r="QAR123" s="671"/>
      <c r="QAS123" s="671"/>
      <c r="QAT123" s="671"/>
      <c r="QAU123" s="671"/>
      <c r="QAV123" s="671"/>
      <c r="QAW123" s="671"/>
      <c r="QAX123" s="671"/>
      <c r="QAY123" s="671"/>
      <c r="QAZ123" s="671"/>
      <c r="QBA123" s="671"/>
      <c r="QBB123" s="671"/>
      <c r="QBC123" s="671"/>
      <c r="QBD123" s="671"/>
      <c r="QBE123" s="671"/>
      <c r="QBF123" s="671"/>
      <c r="QBG123" s="671"/>
      <c r="QBH123" s="671"/>
      <c r="QBI123" s="671"/>
      <c r="QBJ123" s="671"/>
      <c r="QBK123" s="671"/>
      <c r="QBL123" s="671"/>
      <c r="QBM123" s="671"/>
      <c r="QBN123" s="671"/>
      <c r="QBO123" s="671"/>
      <c r="QBP123" s="671"/>
      <c r="QBQ123" s="671"/>
      <c r="QBR123" s="671"/>
      <c r="QBS123" s="671"/>
      <c r="QBT123" s="671"/>
      <c r="QBU123" s="671"/>
      <c r="QBV123" s="671"/>
      <c r="QBW123" s="671"/>
      <c r="QBX123" s="671"/>
      <c r="QBY123" s="671"/>
      <c r="QBZ123" s="671"/>
      <c r="QCA123" s="671"/>
      <c r="QCB123" s="671"/>
      <c r="QCC123" s="671"/>
      <c r="QCD123" s="671"/>
      <c r="QCE123" s="671"/>
      <c r="QCF123" s="671"/>
      <c r="QCG123" s="671"/>
      <c r="QCH123" s="671"/>
      <c r="QCI123" s="671"/>
      <c r="QCJ123" s="671"/>
      <c r="QCK123" s="671"/>
      <c r="QCL123" s="671"/>
      <c r="QCM123" s="671"/>
      <c r="QCN123" s="671"/>
      <c r="QCO123" s="671"/>
      <c r="QCP123" s="671"/>
      <c r="QCQ123" s="671"/>
      <c r="QCR123" s="671"/>
      <c r="QCS123" s="671"/>
      <c r="QCT123" s="671"/>
      <c r="QCU123" s="671"/>
      <c r="QCV123" s="671"/>
      <c r="QCW123" s="671"/>
      <c r="QCX123" s="671"/>
      <c r="QCY123" s="671"/>
      <c r="QCZ123" s="671"/>
      <c r="QDA123" s="671"/>
      <c r="QDB123" s="671"/>
      <c r="QDC123" s="671"/>
      <c r="QDD123" s="671"/>
      <c r="QDE123" s="671"/>
      <c r="QDF123" s="671"/>
      <c r="QDG123" s="671"/>
      <c r="QDH123" s="671"/>
      <c r="QDI123" s="671"/>
      <c r="QDJ123" s="671"/>
      <c r="QDK123" s="671"/>
      <c r="QDL123" s="671"/>
      <c r="QDM123" s="671"/>
      <c r="QDN123" s="671"/>
      <c r="QDO123" s="671"/>
      <c r="QDP123" s="671"/>
      <c r="QDQ123" s="671"/>
      <c r="QDR123" s="671"/>
      <c r="QDS123" s="671"/>
      <c r="QDT123" s="671"/>
      <c r="QDU123" s="671"/>
      <c r="QDV123" s="671"/>
      <c r="QDW123" s="671"/>
      <c r="QDX123" s="671"/>
      <c r="QDY123" s="671"/>
      <c r="QDZ123" s="671"/>
      <c r="QEA123" s="671"/>
      <c r="QEB123" s="671"/>
      <c r="QEC123" s="671"/>
      <c r="QED123" s="671"/>
      <c r="QEE123" s="671"/>
      <c r="QEF123" s="671"/>
      <c r="QEG123" s="671"/>
      <c r="QEH123" s="671"/>
      <c r="QEI123" s="671"/>
      <c r="QEJ123" s="671"/>
      <c r="QEK123" s="671"/>
      <c r="QEL123" s="671"/>
      <c r="QEM123" s="671"/>
      <c r="QEN123" s="671"/>
      <c r="QEO123" s="671"/>
      <c r="QEP123" s="671"/>
      <c r="QEQ123" s="671"/>
      <c r="QER123" s="671"/>
      <c r="QES123" s="671"/>
      <c r="QET123" s="671"/>
      <c r="QEU123" s="671"/>
      <c r="QEV123" s="671"/>
      <c r="QEW123" s="671"/>
      <c r="QEX123" s="671"/>
      <c r="QEY123" s="671"/>
      <c r="QEZ123" s="671"/>
      <c r="QFA123" s="671"/>
      <c r="QFB123" s="671"/>
      <c r="QFC123" s="671"/>
      <c r="QFD123" s="671"/>
      <c r="QFE123" s="671"/>
      <c r="QFF123" s="671"/>
      <c r="QFG123" s="671"/>
      <c r="QFH123" s="671"/>
      <c r="QFI123" s="671"/>
      <c r="QFJ123" s="671"/>
      <c r="QFK123" s="671"/>
      <c r="QFL123" s="671"/>
      <c r="QFM123" s="671"/>
      <c r="QFN123" s="671"/>
      <c r="QFO123" s="671"/>
      <c r="QFP123" s="671"/>
      <c r="QFQ123" s="671"/>
      <c r="QFR123" s="671"/>
      <c r="QFS123" s="671"/>
      <c r="QFT123" s="671"/>
      <c r="QFU123" s="671"/>
      <c r="QFV123" s="671"/>
      <c r="QFW123" s="671"/>
      <c r="QFX123" s="671"/>
      <c r="QFY123" s="671"/>
      <c r="QFZ123" s="671"/>
      <c r="QGA123" s="671"/>
      <c r="QGB123" s="671"/>
      <c r="QGC123" s="671"/>
      <c r="QGD123" s="671"/>
      <c r="QGE123" s="671"/>
      <c r="QGF123" s="671"/>
      <c r="QGG123" s="671"/>
      <c r="QGH123" s="671"/>
      <c r="QGI123" s="671"/>
      <c r="QGJ123" s="671"/>
      <c r="QGK123" s="671"/>
      <c r="QGL123" s="671"/>
      <c r="QGM123" s="671"/>
      <c r="QGN123" s="671"/>
      <c r="QGO123" s="671"/>
      <c r="QGP123" s="671"/>
      <c r="QGQ123" s="671"/>
      <c r="QGR123" s="671"/>
      <c r="QGS123" s="671"/>
      <c r="QGT123" s="671"/>
      <c r="QGU123" s="671"/>
      <c r="QGV123" s="671"/>
      <c r="QGW123" s="671"/>
      <c r="QGX123" s="671"/>
      <c r="QGY123" s="671"/>
      <c r="QGZ123" s="671"/>
      <c r="QHA123" s="671"/>
      <c r="QHB123" s="671"/>
      <c r="QHC123" s="671"/>
      <c r="QHD123" s="671"/>
      <c r="QHE123" s="671"/>
      <c r="QHF123" s="671"/>
      <c r="QHG123" s="671"/>
      <c r="QHH123" s="671"/>
      <c r="QHI123" s="671"/>
      <c r="QHJ123" s="671"/>
      <c r="QHK123" s="671"/>
      <c r="QHL123" s="671"/>
      <c r="QHM123" s="671"/>
      <c r="QHN123" s="671"/>
      <c r="QHO123" s="671"/>
      <c r="QHP123" s="671"/>
      <c r="QHQ123" s="671"/>
      <c r="QHR123" s="671"/>
      <c r="QHS123" s="671"/>
      <c r="QHT123" s="671"/>
      <c r="QHU123" s="671"/>
      <c r="QHV123" s="671"/>
      <c r="QHW123" s="671"/>
      <c r="QHX123" s="671"/>
      <c r="QHY123" s="671"/>
      <c r="QHZ123" s="671"/>
      <c r="QIA123" s="671"/>
      <c r="QIB123" s="671"/>
      <c r="QIC123" s="671"/>
      <c r="QID123" s="671"/>
      <c r="QIE123" s="671"/>
      <c r="QIF123" s="671"/>
      <c r="QIG123" s="671"/>
      <c r="QIH123" s="671"/>
      <c r="QII123" s="671"/>
      <c r="QIJ123" s="671"/>
      <c r="QIK123" s="671"/>
      <c r="QIL123" s="671"/>
      <c r="QIM123" s="671"/>
      <c r="QIN123" s="671"/>
      <c r="QIO123" s="671"/>
      <c r="QIP123" s="671"/>
      <c r="QIQ123" s="671"/>
      <c r="QIR123" s="671"/>
      <c r="QIS123" s="671"/>
      <c r="QIT123" s="671"/>
      <c r="QIU123" s="671"/>
      <c r="QIV123" s="671"/>
      <c r="QIW123" s="671"/>
      <c r="QIX123" s="671"/>
      <c r="QIY123" s="671"/>
      <c r="QIZ123" s="671"/>
      <c r="QJA123" s="671"/>
      <c r="QJB123" s="671"/>
      <c r="QJC123" s="671"/>
      <c r="QJD123" s="671"/>
      <c r="QJE123" s="671"/>
      <c r="QJF123" s="671"/>
      <c r="QJG123" s="671"/>
      <c r="QJH123" s="671"/>
      <c r="QJI123" s="671"/>
      <c r="QJJ123" s="671"/>
      <c r="QJK123" s="671"/>
      <c r="QJL123" s="671"/>
      <c r="QJM123" s="671"/>
      <c r="QJN123" s="671"/>
      <c r="QJO123" s="671"/>
      <c r="QJP123" s="671"/>
      <c r="QJQ123" s="671"/>
      <c r="QJR123" s="671"/>
      <c r="QJS123" s="671"/>
      <c r="QJT123" s="671"/>
      <c r="QJU123" s="671"/>
      <c r="QJV123" s="671"/>
      <c r="QJW123" s="671"/>
      <c r="QJX123" s="671"/>
      <c r="QJY123" s="671"/>
      <c r="QJZ123" s="671"/>
      <c r="QKA123" s="671"/>
      <c r="QKB123" s="671"/>
      <c r="QKC123" s="671"/>
      <c r="QKD123" s="671"/>
      <c r="QKE123" s="671"/>
      <c r="QKF123" s="671"/>
      <c r="QKG123" s="671"/>
      <c r="QKH123" s="671"/>
      <c r="QKI123" s="671"/>
      <c r="QKJ123" s="671"/>
      <c r="QKK123" s="671"/>
      <c r="QKL123" s="671"/>
      <c r="QKM123" s="671"/>
      <c r="QKN123" s="671"/>
      <c r="QKO123" s="671"/>
      <c r="QKP123" s="671"/>
      <c r="QKQ123" s="671"/>
      <c r="QKR123" s="671"/>
      <c r="QKS123" s="671"/>
      <c r="QKT123" s="671"/>
      <c r="QKU123" s="671"/>
      <c r="QKV123" s="671"/>
      <c r="QKW123" s="671"/>
      <c r="QKX123" s="671"/>
      <c r="QKY123" s="671"/>
      <c r="QKZ123" s="671"/>
      <c r="QLA123" s="671"/>
      <c r="QLB123" s="671"/>
      <c r="QLC123" s="671"/>
      <c r="QLD123" s="671"/>
      <c r="QLE123" s="671"/>
      <c r="QLF123" s="671"/>
      <c r="QLG123" s="671"/>
      <c r="QLH123" s="671"/>
      <c r="QLI123" s="671"/>
      <c r="QLJ123" s="671"/>
      <c r="QLK123" s="671"/>
      <c r="QLL123" s="671"/>
      <c r="QLM123" s="671"/>
      <c r="QLN123" s="671"/>
      <c r="QLO123" s="671"/>
      <c r="QLP123" s="671"/>
      <c r="QLQ123" s="671"/>
      <c r="QLR123" s="671"/>
      <c r="QLS123" s="671"/>
      <c r="QLT123" s="671"/>
      <c r="QLU123" s="671"/>
      <c r="QLV123" s="671"/>
      <c r="QLW123" s="671"/>
      <c r="QLX123" s="671"/>
      <c r="QLY123" s="671"/>
      <c r="QLZ123" s="671"/>
      <c r="QMA123" s="671"/>
      <c r="QMB123" s="671"/>
      <c r="QMC123" s="671"/>
      <c r="QMD123" s="671"/>
      <c r="QME123" s="671"/>
      <c r="QMF123" s="671"/>
      <c r="QMG123" s="671"/>
      <c r="QMH123" s="671"/>
      <c r="QMI123" s="671"/>
      <c r="QMJ123" s="671"/>
      <c r="QMK123" s="671"/>
      <c r="QML123" s="671"/>
      <c r="QMM123" s="671"/>
      <c r="QMN123" s="671"/>
      <c r="QMO123" s="671"/>
      <c r="QMP123" s="671"/>
      <c r="QMQ123" s="671"/>
      <c r="QMR123" s="671"/>
      <c r="QMS123" s="671"/>
      <c r="QMT123" s="671"/>
      <c r="QMU123" s="671"/>
      <c r="QMV123" s="671"/>
      <c r="QMW123" s="671"/>
      <c r="QMX123" s="671"/>
      <c r="QMY123" s="671"/>
      <c r="QMZ123" s="671"/>
      <c r="QNA123" s="671"/>
      <c r="QNB123" s="671"/>
      <c r="QNC123" s="671"/>
      <c r="QND123" s="671"/>
      <c r="QNE123" s="671"/>
      <c r="QNF123" s="671"/>
      <c r="QNG123" s="671"/>
      <c r="QNH123" s="671"/>
      <c r="QNI123" s="671"/>
      <c r="QNJ123" s="671"/>
      <c r="QNK123" s="671"/>
      <c r="QNL123" s="671"/>
      <c r="QNM123" s="671"/>
      <c r="QNN123" s="671"/>
      <c r="QNO123" s="671"/>
      <c r="QNP123" s="671"/>
      <c r="QNQ123" s="671"/>
      <c r="QNR123" s="671"/>
      <c r="QNS123" s="671"/>
      <c r="QNT123" s="671"/>
      <c r="QNU123" s="671"/>
      <c r="QNV123" s="671"/>
      <c r="QNW123" s="671"/>
      <c r="QNX123" s="671"/>
      <c r="QNY123" s="671"/>
      <c r="QNZ123" s="671"/>
      <c r="QOA123" s="671"/>
      <c r="QOB123" s="671"/>
      <c r="QOC123" s="671"/>
      <c r="QOD123" s="671"/>
      <c r="QOE123" s="671"/>
      <c r="QOF123" s="671"/>
      <c r="QOG123" s="671"/>
      <c r="QOH123" s="671"/>
      <c r="QOI123" s="671"/>
      <c r="QOJ123" s="671"/>
      <c r="QOK123" s="671"/>
      <c r="QOL123" s="671"/>
      <c r="QOM123" s="671"/>
      <c r="QON123" s="671"/>
      <c r="QOO123" s="671"/>
      <c r="QOP123" s="671"/>
      <c r="QOQ123" s="671"/>
      <c r="QOR123" s="671"/>
      <c r="QOS123" s="671"/>
      <c r="QOT123" s="671"/>
      <c r="QOU123" s="671"/>
      <c r="QOV123" s="671"/>
      <c r="QOW123" s="671"/>
      <c r="QOX123" s="671"/>
      <c r="QOY123" s="671"/>
      <c r="QOZ123" s="671"/>
      <c r="QPA123" s="671"/>
      <c r="QPB123" s="671"/>
      <c r="QPC123" s="671"/>
      <c r="QPD123" s="671"/>
      <c r="QPE123" s="671"/>
      <c r="QPF123" s="671"/>
      <c r="QPG123" s="671"/>
      <c r="QPH123" s="671"/>
      <c r="QPI123" s="671"/>
      <c r="QPJ123" s="671"/>
      <c r="QPK123" s="671"/>
      <c r="QPL123" s="671"/>
      <c r="QPM123" s="671"/>
      <c r="QPN123" s="671"/>
      <c r="QPO123" s="671"/>
      <c r="QPP123" s="671"/>
      <c r="QPQ123" s="671"/>
      <c r="QPR123" s="671"/>
      <c r="QPS123" s="671"/>
      <c r="QPT123" s="671"/>
      <c r="QPU123" s="671"/>
      <c r="QPV123" s="671"/>
      <c r="QPW123" s="671"/>
      <c r="QPX123" s="671"/>
      <c r="QPY123" s="671"/>
      <c r="QPZ123" s="671"/>
      <c r="QQA123" s="671"/>
      <c r="QQB123" s="671"/>
      <c r="QQC123" s="671"/>
      <c r="QQD123" s="671"/>
      <c r="QQE123" s="671"/>
      <c r="QQF123" s="671"/>
      <c r="QQG123" s="671"/>
      <c r="QQH123" s="671"/>
      <c r="QQI123" s="671"/>
      <c r="QQJ123" s="671"/>
      <c r="QQK123" s="671"/>
      <c r="QQL123" s="671"/>
      <c r="QQM123" s="671"/>
      <c r="QQN123" s="671"/>
      <c r="QQO123" s="671"/>
      <c r="QQP123" s="671"/>
      <c r="QQQ123" s="671"/>
      <c r="QQR123" s="671"/>
      <c r="QQS123" s="671"/>
      <c r="QQT123" s="671"/>
      <c r="QQU123" s="671"/>
      <c r="QQV123" s="671"/>
      <c r="QQW123" s="671"/>
      <c r="QQX123" s="671"/>
      <c r="QQY123" s="671"/>
      <c r="QQZ123" s="671"/>
      <c r="QRA123" s="671"/>
      <c r="QRB123" s="671"/>
      <c r="QRC123" s="671"/>
      <c r="QRD123" s="671"/>
      <c r="QRE123" s="671"/>
      <c r="QRF123" s="671"/>
      <c r="QRG123" s="671"/>
      <c r="QRH123" s="671"/>
      <c r="QRI123" s="671"/>
      <c r="QRJ123" s="671"/>
      <c r="QRK123" s="671"/>
      <c r="QRL123" s="671"/>
      <c r="QRM123" s="671"/>
      <c r="QRN123" s="671"/>
      <c r="QRO123" s="671"/>
      <c r="QRP123" s="671"/>
      <c r="QRQ123" s="671"/>
      <c r="QRR123" s="671"/>
      <c r="QRS123" s="671"/>
      <c r="QRT123" s="671"/>
      <c r="QRU123" s="671"/>
      <c r="QRV123" s="671"/>
      <c r="QRW123" s="671"/>
      <c r="QRX123" s="671"/>
      <c r="QRY123" s="671"/>
      <c r="QRZ123" s="671"/>
      <c r="QSA123" s="671"/>
      <c r="QSB123" s="671"/>
      <c r="QSC123" s="671"/>
      <c r="QSD123" s="671"/>
      <c r="QSE123" s="671"/>
      <c r="QSF123" s="671"/>
      <c r="QSG123" s="671"/>
      <c r="QSH123" s="671"/>
      <c r="QSI123" s="671"/>
      <c r="QSJ123" s="671"/>
      <c r="QSK123" s="671"/>
      <c r="QSL123" s="671"/>
      <c r="QSM123" s="671"/>
      <c r="QSN123" s="671"/>
      <c r="QSO123" s="671"/>
      <c r="QSP123" s="671"/>
      <c r="QSQ123" s="671"/>
      <c r="QSR123" s="671"/>
      <c r="QSS123" s="671"/>
      <c r="QST123" s="671"/>
      <c r="QSU123" s="671"/>
      <c r="QSV123" s="671"/>
      <c r="QSW123" s="671"/>
      <c r="QSX123" s="671"/>
      <c r="QSY123" s="671"/>
      <c r="QSZ123" s="671"/>
      <c r="QTA123" s="671"/>
      <c r="QTB123" s="671"/>
      <c r="QTC123" s="671"/>
      <c r="QTD123" s="671"/>
      <c r="QTE123" s="671"/>
      <c r="QTF123" s="671"/>
      <c r="QTG123" s="671"/>
      <c r="QTH123" s="671"/>
      <c r="QTI123" s="671"/>
      <c r="QTJ123" s="671"/>
      <c r="QTK123" s="671"/>
      <c r="QTL123" s="671"/>
      <c r="QTM123" s="671"/>
      <c r="QTN123" s="671"/>
      <c r="QTO123" s="671"/>
      <c r="QTP123" s="671"/>
      <c r="QTQ123" s="671"/>
      <c r="QTR123" s="671"/>
      <c r="QTS123" s="671"/>
      <c r="QTT123" s="671"/>
      <c r="QTU123" s="671"/>
      <c r="QTV123" s="671"/>
      <c r="QTW123" s="671"/>
      <c r="QTX123" s="671"/>
      <c r="QTY123" s="671"/>
      <c r="QTZ123" s="671"/>
      <c r="QUA123" s="671"/>
      <c r="QUB123" s="671"/>
      <c r="QUC123" s="671"/>
      <c r="QUD123" s="671"/>
      <c r="QUE123" s="671"/>
      <c r="QUF123" s="671"/>
      <c r="QUG123" s="671"/>
      <c r="QUH123" s="671"/>
      <c r="QUI123" s="671"/>
      <c r="QUJ123" s="671"/>
      <c r="QUK123" s="671"/>
      <c r="QUL123" s="671"/>
      <c r="QUM123" s="671"/>
      <c r="QUN123" s="671"/>
      <c r="QUO123" s="671"/>
      <c r="QUP123" s="671"/>
      <c r="QUQ123" s="671"/>
      <c r="QUR123" s="671"/>
      <c r="QUS123" s="671"/>
      <c r="QUT123" s="671"/>
      <c r="QUU123" s="671"/>
      <c r="QUV123" s="671"/>
      <c r="QUW123" s="671"/>
      <c r="QUX123" s="671"/>
      <c r="QUY123" s="671"/>
      <c r="QUZ123" s="671"/>
      <c r="QVA123" s="671"/>
      <c r="QVB123" s="671"/>
      <c r="QVC123" s="671"/>
      <c r="QVD123" s="671"/>
      <c r="QVE123" s="671"/>
      <c r="QVF123" s="671"/>
      <c r="QVG123" s="671"/>
      <c r="QVH123" s="671"/>
      <c r="QVI123" s="671"/>
      <c r="QVJ123" s="671"/>
      <c r="QVK123" s="671"/>
      <c r="QVL123" s="671"/>
      <c r="QVM123" s="671"/>
      <c r="QVN123" s="671"/>
      <c r="QVO123" s="671"/>
      <c r="QVP123" s="671"/>
      <c r="QVQ123" s="671"/>
      <c r="QVR123" s="671"/>
      <c r="QVS123" s="671"/>
      <c r="QVT123" s="671"/>
      <c r="QVU123" s="671"/>
      <c r="QVV123" s="671"/>
      <c r="QVW123" s="671"/>
      <c r="QVX123" s="671"/>
      <c r="QVY123" s="671"/>
      <c r="QVZ123" s="671"/>
      <c r="QWA123" s="671"/>
      <c r="QWB123" s="671"/>
      <c r="QWC123" s="671"/>
      <c r="QWD123" s="671"/>
      <c r="QWE123" s="671"/>
      <c r="QWF123" s="671"/>
      <c r="QWG123" s="671"/>
      <c r="QWH123" s="671"/>
      <c r="QWI123" s="671"/>
      <c r="QWJ123" s="671"/>
      <c r="QWK123" s="671"/>
      <c r="QWL123" s="671"/>
      <c r="QWM123" s="671"/>
      <c r="QWN123" s="671"/>
      <c r="QWO123" s="671"/>
      <c r="QWP123" s="671"/>
      <c r="QWQ123" s="671"/>
      <c r="QWR123" s="671"/>
      <c r="QWS123" s="671"/>
      <c r="QWT123" s="671"/>
      <c r="QWU123" s="671"/>
      <c r="QWV123" s="671"/>
      <c r="QWW123" s="671"/>
      <c r="QWX123" s="671"/>
      <c r="QWY123" s="671"/>
      <c r="QWZ123" s="671"/>
      <c r="QXA123" s="671"/>
      <c r="QXB123" s="671"/>
      <c r="QXC123" s="671"/>
      <c r="QXD123" s="671"/>
      <c r="QXE123" s="671"/>
      <c r="QXF123" s="671"/>
      <c r="QXG123" s="671"/>
      <c r="QXH123" s="671"/>
      <c r="QXI123" s="671"/>
      <c r="QXJ123" s="671"/>
      <c r="QXK123" s="671"/>
      <c r="QXL123" s="671"/>
      <c r="QXM123" s="671"/>
      <c r="QXN123" s="671"/>
      <c r="QXO123" s="671"/>
      <c r="QXP123" s="671"/>
      <c r="QXQ123" s="671"/>
      <c r="QXR123" s="671"/>
      <c r="QXS123" s="671"/>
      <c r="QXT123" s="671"/>
      <c r="QXU123" s="671"/>
      <c r="QXV123" s="671"/>
      <c r="QXW123" s="671"/>
      <c r="QXX123" s="671"/>
      <c r="QXY123" s="671"/>
      <c r="QXZ123" s="671"/>
      <c r="QYA123" s="671"/>
      <c r="QYB123" s="671"/>
      <c r="QYC123" s="671"/>
      <c r="QYD123" s="671"/>
      <c r="QYE123" s="671"/>
      <c r="QYF123" s="671"/>
      <c r="QYG123" s="671"/>
      <c r="QYH123" s="671"/>
      <c r="QYI123" s="671"/>
      <c r="QYJ123" s="671"/>
      <c r="QYK123" s="671"/>
      <c r="QYL123" s="671"/>
      <c r="QYM123" s="671"/>
      <c r="QYN123" s="671"/>
      <c r="QYO123" s="671"/>
      <c r="QYP123" s="671"/>
      <c r="QYQ123" s="671"/>
      <c r="QYR123" s="671"/>
      <c r="QYS123" s="671"/>
      <c r="QYT123" s="671"/>
      <c r="QYU123" s="671"/>
      <c r="QYV123" s="671"/>
      <c r="QYW123" s="671"/>
      <c r="QYX123" s="671"/>
      <c r="QYY123" s="671"/>
      <c r="QYZ123" s="671"/>
      <c r="QZA123" s="671"/>
      <c r="QZB123" s="671"/>
      <c r="QZC123" s="671"/>
      <c r="QZD123" s="671"/>
      <c r="QZE123" s="671"/>
      <c r="QZF123" s="671"/>
      <c r="QZG123" s="671"/>
      <c r="QZH123" s="671"/>
      <c r="QZI123" s="671"/>
      <c r="QZJ123" s="671"/>
      <c r="QZK123" s="671"/>
      <c r="QZL123" s="671"/>
      <c r="QZM123" s="671"/>
      <c r="QZN123" s="671"/>
      <c r="QZO123" s="671"/>
      <c r="QZP123" s="671"/>
      <c r="QZQ123" s="671"/>
      <c r="QZR123" s="671"/>
      <c r="QZS123" s="671"/>
      <c r="QZT123" s="671"/>
      <c r="QZU123" s="671"/>
      <c r="QZV123" s="671"/>
      <c r="QZW123" s="671"/>
      <c r="QZX123" s="671"/>
      <c r="QZY123" s="671"/>
      <c r="QZZ123" s="671"/>
      <c r="RAA123" s="671"/>
      <c r="RAB123" s="671"/>
      <c r="RAC123" s="671"/>
      <c r="RAD123" s="671"/>
      <c r="RAE123" s="671"/>
      <c r="RAF123" s="671"/>
      <c r="RAG123" s="671"/>
      <c r="RAH123" s="671"/>
      <c r="RAI123" s="671"/>
      <c r="RAJ123" s="671"/>
      <c r="RAK123" s="671"/>
      <c r="RAL123" s="671"/>
      <c r="RAM123" s="671"/>
      <c r="RAN123" s="671"/>
      <c r="RAO123" s="671"/>
      <c r="RAP123" s="671"/>
      <c r="RAQ123" s="671"/>
      <c r="RAR123" s="671"/>
      <c r="RAS123" s="671"/>
      <c r="RAT123" s="671"/>
      <c r="RAU123" s="671"/>
      <c r="RAV123" s="671"/>
      <c r="RAW123" s="671"/>
      <c r="RAX123" s="671"/>
      <c r="RAY123" s="671"/>
      <c r="RAZ123" s="671"/>
      <c r="RBA123" s="671"/>
      <c r="RBB123" s="671"/>
      <c r="RBC123" s="671"/>
      <c r="RBD123" s="671"/>
      <c r="RBE123" s="671"/>
      <c r="RBF123" s="671"/>
      <c r="RBG123" s="671"/>
      <c r="RBH123" s="671"/>
      <c r="RBI123" s="671"/>
      <c r="RBJ123" s="671"/>
      <c r="RBK123" s="671"/>
      <c r="RBL123" s="671"/>
      <c r="RBM123" s="671"/>
      <c r="RBN123" s="671"/>
      <c r="RBO123" s="671"/>
      <c r="RBP123" s="671"/>
      <c r="RBQ123" s="671"/>
      <c r="RBR123" s="671"/>
      <c r="RBS123" s="671"/>
      <c r="RBT123" s="671"/>
      <c r="RBU123" s="671"/>
      <c r="RBV123" s="671"/>
      <c r="RBW123" s="671"/>
      <c r="RBX123" s="671"/>
      <c r="RBY123" s="671"/>
      <c r="RBZ123" s="671"/>
      <c r="RCA123" s="671"/>
      <c r="RCB123" s="671"/>
      <c r="RCC123" s="671"/>
      <c r="RCD123" s="671"/>
      <c r="RCE123" s="671"/>
      <c r="RCF123" s="671"/>
      <c r="RCG123" s="671"/>
      <c r="RCH123" s="671"/>
      <c r="RCI123" s="671"/>
      <c r="RCJ123" s="671"/>
      <c r="RCK123" s="671"/>
      <c r="RCL123" s="671"/>
      <c r="RCM123" s="671"/>
      <c r="RCN123" s="671"/>
      <c r="RCO123" s="671"/>
      <c r="RCP123" s="671"/>
      <c r="RCQ123" s="671"/>
      <c r="RCR123" s="671"/>
      <c r="RCS123" s="671"/>
      <c r="RCT123" s="671"/>
      <c r="RCU123" s="671"/>
      <c r="RCV123" s="671"/>
      <c r="RCW123" s="671"/>
      <c r="RCX123" s="671"/>
      <c r="RCY123" s="671"/>
      <c r="RCZ123" s="671"/>
      <c r="RDA123" s="671"/>
      <c r="RDB123" s="671"/>
      <c r="RDC123" s="671"/>
      <c r="RDD123" s="671"/>
      <c r="RDE123" s="671"/>
      <c r="RDF123" s="671"/>
      <c r="RDG123" s="671"/>
      <c r="RDH123" s="671"/>
      <c r="RDI123" s="671"/>
      <c r="RDJ123" s="671"/>
      <c r="RDK123" s="671"/>
      <c r="RDL123" s="671"/>
      <c r="RDM123" s="671"/>
      <c r="RDN123" s="671"/>
      <c r="RDO123" s="671"/>
      <c r="RDP123" s="671"/>
      <c r="RDQ123" s="671"/>
      <c r="RDR123" s="671"/>
      <c r="RDS123" s="671"/>
      <c r="RDT123" s="671"/>
      <c r="RDU123" s="671"/>
      <c r="RDV123" s="671"/>
      <c r="RDW123" s="671"/>
      <c r="RDX123" s="671"/>
      <c r="RDY123" s="671"/>
      <c r="RDZ123" s="671"/>
      <c r="REA123" s="671"/>
      <c r="REB123" s="671"/>
      <c r="REC123" s="671"/>
      <c r="RED123" s="671"/>
      <c r="REE123" s="671"/>
      <c r="REF123" s="671"/>
      <c r="REG123" s="671"/>
      <c r="REH123" s="671"/>
      <c r="REI123" s="671"/>
      <c r="REJ123" s="671"/>
      <c r="REK123" s="671"/>
      <c r="REL123" s="671"/>
      <c r="REM123" s="671"/>
      <c r="REN123" s="671"/>
      <c r="REO123" s="671"/>
      <c r="REP123" s="671"/>
      <c r="REQ123" s="671"/>
      <c r="RER123" s="671"/>
      <c r="RES123" s="671"/>
      <c r="RET123" s="671"/>
      <c r="REU123" s="671"/>
      <c r="REV123" s="671"/>
      <c r="REW123" s="671"/>
      <c r="REX123" s="671"/>
      <c r="REY123" s="671"/>
      <c r="REZ123" s="671"/>
      <c r="RFA123" s="671"/>
      <c r="RFB123" s="671"/>
      <c r="RFC123" s="671"/>
      <c r="RFD123" s="671"/>
      <c r="RFE123" s="671"/>
      <c r="RFF123" s="671"/>
      <c r="RFG123" s="671"/>
      <c r="RFH123" s="671"/>
      <c r="RFI123" s="671"/>
      <c r="RFJ123" s="671"/>
      <c r="RFK123" s="671"/>
      <c r="RFL123" s="671"/>
      <c r="RFM123" s="671"/>
      <c r="RFN123" s="671"/>
      <c r="RFO123" s="671"/>
      <c r="RFP123" s="671"/>
      <c r="RFQ123" s="671"/>
      <c r="RFR123" s="671"/>
      <c r="RFS123" s="671"/>
      <c r="RFT123" s="671"/>
      <c r="RFU123" s="671"/>
      <c r="RFV123" s="671"/>
      <c r="RFW123" s="671"/>
      <c r="RFX123" s="671"/>
      <c r="RFY123" s="671"/>
      <c r="RFZ123" s="671"/>
      <c r="RGA123" s="671"/>
      <c r="RGB123" s="671"/>
      <c r="RGC123" s="671"/>
      <c r="RGD123" s="671"/>
      <c r="RGE123" s="671"/>
      <c r="RGF123" s="671"/>
      <c r="RGG123" s="671"/>
      <c r="RGH123" s="671"/>
      <c r="RGI123" s="671"/>
      <c r="RGJ123" s="671"/>
      <c r="RGK123" s="671"/>
      <c r="RGL123" s="671"/>
      <c r="RGM123" s="671"/>
      <c r="RGN123" s="671"/>
      <c r="RGO123" s="671"/>
      <c r="RGP123" s="671"/>
      <c r="RGQ123" s="671"/>
      <c r="RGR123" s="671"/>
      <c r="RGS123" s="671"/>
      <c r="RGT123" s="671"/>
      <c r="RGU123" s="671"/>
      <c r="RGV123" s="671"/>
      <c r="RGW123" s="671"/>
      <c r="RGX123" s="671"/>
      <c r="RGY123" s="671"/>
      <c r="RGZ123" s="671"/>
      <c r="RHA123" s="671"/>
      <c r="RHB123" s="671"/>
      <c r="RHC123" s="671"/>
      <c r="RHD123" s="671"/>
      <c r="RHE123" s="671"/>
      <c r="RHF123" s="671"/>
      <c r="RHG123" s="671"/>
      <c r="RHH123" s="671"/>
      <c r="RHI123" s="671"/>
      <c r="RHJ123" s="671"/>
      <c r="RHK123" s="671"/>
      <c r="RHL123" s="671"/>
      <c r="RHM123" s="671"/>
      <c r="RHN123" s="671"/>
      <c r="RHO123" s="671"/>
      <c r="RHP123" s="671"/>
      <c r="RHQ123" s="671"/>
      <c r="RHR123" s="671"/>
      <c r="RHS123" s="671"/>
      <c r="RHT123" s="671"/>
      <c r="RHU123" s="671"/>
      <c r="RHV123" s="671"/>
      <c r="RHW123" s="671"/>
      <c r="RHX123" s="671"/>
      <c r="RHY123" s="671"/>
      <c r="RHZ123" s="671"/>
      <c r="RIA123" s="671"/>
      <c r="RIB123" s="671"/>
      <c r="RIC123" s="671"/>
      <c r="RID123" s="671"/>
      <c r="RIE123" s="671"/>
      <c r="RIF123" s="671"/>
      <c r="RIG123" s="671"/>
      <c r="RIH123" s="671"/>
      <c r="RII123" s="671"/>
      <c r="RIJ123" s="671"/>
      <c r="RIK123" s="671"/>
      <c r="RIL123" s="671"/>
      <c r="RIM123" s="671"/>
      <c r="RIN123" s="671"/>
      <c r="RIO123" s="671"/>
      <c r="RIP123" s="671"/>
      <c r="RIQ123" s="671"/>
      <c r="RIR123" s="671"/>
      <c r="RIS123" s="671"/>
      <c r="RIT123" s="671"/>
      <c r="RIU123" s="671"/>
      <c r="RIV123" s="671"/>
      <c r="RIW123" s="671"/>
      <c r="RIX123" s="671"/>
      <c r="RIY123" s="671"/>
      <c r="RIZ123" s="671"/>
      <c r="RJA123" s="671"/>
      <c r="RJB123" s="671"/>
      <c r="RJC123" s="671"/>
      <c r="RJD123" s="671"/>
      <c r="RJE123" s="671"/>
      <c r="RJF123" s="671"/>
      <c r="RJG123" s="671"/>
      <c r="RJH123" s="671"/>
      <c r="RJI123" s="671"/>
      <c r="RJJ123" s="671"/>
      <c r="RJK123" s="671"/>
      <c r="RJL123" s="671"/>
      <c r="RJM123" s="671"/>
      <c r="RJN123" s="671"/>
      <c r="RJO123" s="671"/>
      <c r="RJP123" s="671"/>
      <c r="RJQ123" s="671"/>
      <c r="RJR123" s="671"/>
      <c r="RJS123" s="671"/>
      <c r="RJT123" s="671"/>
      <c r="RJU123" s="671"/>
      <c r="RJV123" s="671"/>
      <c r="RJW123" s="671"/>
      <c r="RJX123" s="671"/>
      <c r="RJY123" s="671"/>
      <c r="RJZ123" s="671"/>
      <c r="RKA123" s="671"/>
      <c r="RKB123" s="671"/>
      <c r="RKC123" s="671"/>
      <c r="RKD123" s="671"/>
      <c r="RKE123" s="671"/>
      <c r="RKF123" s="671"/>
      <c r="RKG123" s="671"/>
      <c r="RKH123" s="671"/>
      <c r="RKI123" s="671"/>
      <c r="RKJ123" s="671"/>
      <c r="RKK123" s="671"/>
      <c r="RKL123" s="671"/>
      <c r="RKM123" s="671"/>
      <c r="RKN123" s="671"/>
      <c r="RKO123" s="671"/>
      <c r="RKP123" s="671"/>
      <c r="RKQ123" s="671"/>
      <c r="RKR123" s="671"/>
      <c r="RKS123" s="671"/>
      <c r="RKT123" s="671"/>
      <c r="RKU123" s="671"/>
      <c r="RKV123" s="671"/>
      <c r="RKW123" s="671"/>
      <c r="RKX123" s="671"/>
      <c r="RKY123" s="671"/>
      <c r="RKZ123" s="671"/>
      <c r="RLA123" s="671"/>
      <c r="RLB123" s="671"/>
      <c r="RLC123" s="671"/>
      <c r="RLD123" s="671"/>
      <c r="RLE123" s="671"/>
      <c r="RLF123" s="671"/>
      <c r="RLG123" s="671"/>
      <c r="RLH123" s="671"/>
      <c r="RLI123" s="671"/>
      <c r="RLJ123" s="671"/>
      <c r="RLK123" s="671"/>
      <c r="RLL123" s="671"/>
      <c r="RLM123" s="671"/>
      <c r="RLN123" s="671"/>
      <c r="RLO123" s="671"/>
      <c r="RLP123" s="671"/>
      <c r="RLQ123" s="671"/>
      <c r="RLR123" s="671"/>
      <c r="RLS123" s="671"/>
      <c r="RLT123" s="671"/>
      <c r="RLU123" s="671"/>
      <c r="RLV123" s="671"/>
      <c r="RLW123" s="671"/>
      <c r="RLX123" s="671"/>
      <c r="RLY123" s="671"/>
      <c r="RLZ123" s="671"/>
      <c r="RMA123" s="671"/>
      <c r="RMB123" s="671"/>
      <c r="RMC123" s="671"/>
      <c r="RMD123" s="671"/>
      <c r="RME123" s="671"/>
      <c r="RMF123" s="671"/>
      <c r="RMG123" s="671"/>
      <c r="RMH123" s="671"/>
      <c r="RMI123" s="671"/>
      <c r="RMJ123" s="671"/>
      <c r="RMK123" s="671"/>
      <c r="RML123" s="671"/>
      <c r="RMM123" s="671"/>
      <c r="RMN123" s="671"/>
      <c r="RMO123" s="671"/>
      <c r="RMP123" s="671"/>
      <c r="RMQ123" s="671"/>
      <c r="RMR123" s="671"/>
      <c r="RMS123" s="671"/>
      <c r="RMT123" s="671"/>
      <c r="RMU123" s="671"/>
      <c r="RMV123" s="671"/>
      <c r="RMW123" s="671"/>
      <c r="RMX123" s="671"/>
      <c r="RMY123" s="671"/>
      <c r="RMZ123" s="671"/>
      <c r="RNA123" s="671"/>
      <c r="RNB123" s="671"/>
      <c r="RNC123" s="671"/>
      <c r="RND123" s="671"/>
      <c r="RNE123" s="671"/>
      <c r="RNF123" s="671"/>
      <c r="RNG123" s="671"/>
      <c r="RNH123" s="671"/>
      <c r="RNI123" s="671"/>
      <c r="RNJ123" s="671"/>
      <c r="RNK123" s="671"/>
      <c r="RNL123" s="671"/>
      <c r="RNM123" s="671"/>
      <c r="RNN123" s="671"/>
      <c r="RNO123" s="671"/>
      <c r="RNP123" s="671"/>
      <c r="RNQ123" s="671"/>
      <c r="RNR123" s="671"/>
      <c r="RNS123" s="671"/>
      <c r="RNT123" s="671"/>
      <c r="RNU123" s="671"/>
      <c r="RNV123" s="671"/>
      <c r="RNW123" s="671"/>
      <c r="RNX123" s="671"/>
      <c r="RNY123" s="671"/>
      <c r="RNZ123" s="671"/>
      <c r="ROA123" s="671"/>
      <c r="ROB123" s="671"/>
      <c r="ROC123" s="671"/>
      <c r="ROD123" s="671"/>
      <c r="ROE123" s="671"/>
      <c r="ROF123" s="671"/>
      <c r="ROG123" s="671"/>
      <c r="ROH123" s="671"/>
      <c r="ROI123" s="671"/>
      <c r="ROJ123" s="671"/>
      <c r="ROK123" s="671"/>
      <c r="ROL123" s="671"/>
      <c r="ROM123" s="671"/>
      <c r="RON123" s="671"/>
      <c r="ROO123" s="671"/>
      <c r="ROP123" s="671"/>
      <c r="ROQ123" s="671"/>
      <c r="ROR123" s="671"/>
      <c r="ROS123" s="671"/>
      <c r="ROT123" s="671"/>
      <c r="ROU123" s="671"/>
      <c r="ROV123" s="671"/>
      <c r="ROW123" s="671"/>
      <c r="ROX123" s="671"/>
      <c r="ROY123" s="671"/>
      <c r="ROZ123" s="671"/>
      <c r="RPA123" s="671"/>
      <c r="RPB123" s="671"/>
      <c r="RPC123" s="671"/>
      <c r="RPD123" s="671"/>
      <c r="RPE123" s="671"/>
      <c r="RPF123" s="671"/>
      <c r="RPG123" s="671"/>
      <c r="RPH123" s="671"/>
      <c r="RPI123" s="671"/>
      <c r="RPJ123" s="671"/>
      <c r="RPK123" s="671"/>
      <c r="RPL123" s="671"/>
      <c r="RPM123" s="671"/>
      <c r="RPN123" s="671"/>
      <c r="RPO123" s="671"/>
      <c r="RPP123" s="671"/>
      <c r="RPQ123" s="671"/>
      <c r="RPR123" s="671"/>
      <c r="RPS123" s="671"/>
      <c r="RPT123" s="671"/>
      <c r="RPU123" s="671"/>
      <c r="RPV123" s="671"/>
      <c r="RPW123" s="671"/>
      <c r="RPX123" s="671"/>
      <c r="RPY123" s="671"/>
      <c r="RPZ123" s="671"/>
      <c r="RQA123" s="671"/>
      <c r="RQB123" s="671"/>
      <c r="RQC123" s="671"/>
      <c r="RQD123" s="671"/>
      <c r="RQE123" s="671"/>
      <c r="RQF123" s="671"/>
      <c r="RQG123" s="671"/>
      <c r="RQH123" s="671"/>
      <c r="RQI123" s="671"/>
      <c r="RQJ123" s="671"/>
      <c r="RQK123" s="671"/>
      <c r="RQL123" s="671"/>
      <c r="RQM123" s="671"/>
      <c r="RQN123" s="671"/>
      <c r="RQO123" s="671"/>
      <c r="RQP123" s="671"/>
      <c r="RQQ123" s="671"/>
      <c r="RQR123" s="671"/>
      <c r="RQS123" s="671"/>
      <c r="RQT123" s="671"/>
      <c r="RQU123" s="671"/>
      <c r="RQV123" s="671"/>
      <c r="RQW123" s="671"/>
      <c r="RQX123" s="671"/>
      <c r="RQY123" s="671"/>
      <c r="RQZ123" s="671"/>
      <c r="RRA123" s="671"/>
      <c r="RRB123" s="671"/>
      <c r="RRC123" s="671"/>
      <c r="RRD123" s="671"/>
      <c r="RRE123" s="671"/>
      <c r="RRF123" s="671"/>
      <c r="RRG123" s="671"/>
      <c r="RRH123" s="671"/>
      <c r="RRI123" s="671"/>
      <c r="RRJ123" s="671"/>
      <c r="RRK123" s="671"/>
      <c r="RRL123" s="671"/>
      <c r="RRM123" s="671"/>
      <c r="RRN123" s="671"/>
      <c r="RRO123" s="671"/>
      <c r="RRP123" s="671"/>
      <c r="RRQ123" s="671"/>
      <c r="RRR123" s="671"/>
      <c r="RRS123" s="671"/>
      <c r="RRT123" s="671"/>
      <c r="RRU123" s="671"/>
      <c r="RRV123" s="671"/>
      <c r="RRW123" s="671"/>
      <c r="RRX123" s="671"/>
      <c r="RRY123" s="671"/>
      <c r="RRZ123" s="671"/>
      <c r="RSA123" s="671"/>
      <c r="RSB123" s="671"/>
      <c r="RSC123" s="671"/>
      <c r="RSD123" s="671"/>
      <c r="RSE123" s="671"/>
      <c r="RSF123" s="671"/>
      <c r="RSG123" s="671"/>
      <c r="RSH123" s="671"/>
      <c r="RSI123" s="671"/>
      <c r="RSJ123" s="671"/>
      <c r="RSK123" s="671"/>
      <c r="RSL123" s="671"/>
      <c r="RSM123" s="671"/>
      <c r="RSN123" s="671"/>
      <c r="RSO123" s="671"/>
      <c r="RSP123" s="671"/>
      <c r="RSQ123" s="671"/>
      <c r="RSR123" s="671"/>
      <c r="RSS123" s="671"/>
      <c r="RST123" s="671"/>
      <c r="RSU123" s="671"/>
      <c r="RSV123" s="671"/>
      <c r="RSW123" s="671"/>
      <c r="RSX123" s="671"/>
      <c r="RSY123" s="671"/>
      <c r="RSZ123" s="671"/>
      <c r="RTA123" s="671"/>
      <c r="RTB123" s="671"/>
      <c r="RTC123" s="671"/>
      <c r="RTD123" s="671"/>
      <c r="RTE123" s="671"/>
      <c r="RTF123" s="671"/>
      <c r="RTG123" s="671"/>
      <c r="RTH123" s="671"/>
      <c r="RTI123" s="671"/>
      <c r="RTJ123" s="671"/>
      <c r="RTK123" s="671"/>
      <c r="RTL123" s="671"/>
      <c r="RTM123" s="671"/>
      <c r="RTN123" s="671"/>
      <c r="RTO123" s="671"/>
      <c r="RTP123" s="671"/>
      <c r="RTQ123" s="671"/>
      <c r="RTR123" s="671"/>
      <c r="RTS123" s="671"/>
      <c r="RTT123" s="671"/>
      <c r="RTU123" s="671"/>
      <c r="RTV123" s="671"/>
      <c r="RTW123" s="671"/>
      <c r="RTX123" s="671"/>
      <c r="RTY123" s="671"/>
      <c r="RTZ123" s="671"/>
      <c r="RUA123" s="671"/>
      <c r="RUB123" s="671"/>
      <c r="RUC123" s="671"/>
      <c r="RUD123" s="671"/>
      <c r="RUE123" s="671"/>
      <c r="RUF123" s="671"/>
      <c r="RUG123" s="671"/>
      <c r="RUH123" s="671"/>
      <c r="RUI123" s="671"/>
      <c r="RUJ123" s="671"/>
      <c r="RUK123" s="671"/>
      <c r="RUL123" s="671"/>
      <c r="RUM123" s="671"/>
      <c r="RUN123" s="671"/>
      <c r="RUO123" s="671"/>
      <c r="RUP123" s="671"/>
      <c r="RUQ123" s="671"/>
      <c r="RUR123" s="671"/>
      <c r="RUS123" s="671"/>
      <c r="RUT123" s="671"/>
      <c r="RUU123" s="671"/>
      <c r="RUV123" s="671"/>
      <c r="RUW123" s="671"/>
      <c r="RUX123" s="671"/>
      <c r="RUY123" s="671"/>
      <c r="RUZ123" s="671"/>
      <c r="RVA123" s="671"/>
      <c r="RVB123" s="671"/>
      <c r="RVC123" s="671"/>
      <c r="RVD123" s="671"/>
      <c r="RVE123" s="671"/>
      <c r="RVF123" s="671"/>
      <c r="RVG123" s="671"/>
      <c r="RVH123" s="671"/>
      <c r="RVI123" s="671"/>
      <c r="RVJ123" s="671"/>
      <c r="RVK123" s="671"/>
      <c r="RVL123" s="671"/>
      <c r="RVM123" s="671"/>
      <c r="RVN123" s="671"/>
      <c r="RVO123" s="671"/>
      <c r="RVP123" s="671"/>
      <c r="RVQ123" s="671"/>
      <c r="RVR123" s="671"/>
      <c r="RVS123" s="671"/>
      <c r="RVT123" s="671"/>
      <c r="RVU123" s="671"/>
      <c r="RVV123" s="671"/>
      <c r="RVW123" s="671"/>
      <c r="RVX123" s="671"/>
      <c r="RVY123" s="671"/>
      <c r="RVZ123" s="671"/>
      <c r="RWA123" s="671"/>
      <c r="RWB123" s="671"/>
      <c r="RWC123" s="671"/>
      <c r="RWD123" s="671"/>
      <c r="RWE123" s="671"/>
      <c r="RWF123" s="671"/>
      <c r="RWG123" s="671"/>
      <c r="RWH123" s="671"/>
      <c r="RWI123" s="671"/>
      <c r="RWJ123" s="671"/>
      <c r="RWK123" s="671"/>
      <c r="RWL123" s="671"/>
      <c r="RWM123" s="671"/>
      <c r="RWN123" s="671"/>
      <c r="RWO123" s="671"/>
      <c r="RWP123" s="671"/>
      <c r="RWQ123" s="671"/>
      <c r="RWR123" s="671"/>
      <c r="RWS123" s="671"/>
      <c r="RWT123" s="671"/>
      <c r="RWU123" s="671"/>
      <c r="RWV123" s="671"/>
      <c r="RWW123" s="671"/>
      <c r="RWX123" s="671"/>
      <c r="RWY123" s="671"/>
      <c r="RWZ123" s="671"/>
      <c r="RXA123" s="671"/>
      <c r="RXB123" s="671"/>
      <c r="RXC123" s="671"/>
      <c r="RXD123" s="671"/>
      <c r="RXE123" s="671"/>
      <c r="RXF123" s="671"/>
      <c r="RXG123" s="671"/>
      <c r="RXH123" s="671"/>
      <c r="RXI123" s="671"/>
      <c r="RXJ123" s="671"/>
      <c r="RXK123" s="671"/>
      <c r="RXL123" s="671"/>
      <c r="RXM123" s="671"/>
      <c r="RXN123" s="671"/>
      <c r="RXO123" s="671"/>
      <c r="RXP123" s="671"/>
      <c r="RXQ123" s="671"/>
      <c r="RXR123" s="671"/>
      <c r="RXS123" s="671"/>
      <c r="RXT123" s="671"/>
      <c r="RXU123" s="671"/>
      <c r="RXV123" s="671"/>
      <c r="RXW123" s="671"/>
      <c r="RXX123" s="671"/>
      <c r="RXY123" s="671"/>
      <c r="RXZ123" s="671"/>
      <c r="RYA123" s="671"/>
      <c r="RYB123" s="671"/>
      <c r="RYC123" s="671"/>
      <c r="RYD123" s="671"/>
      <c r="RYE123" s="671"/>
      <c r="RYF123" s="671"/>
      <c r="RYG123" s="671"/>
      <c r="RYH123" s="671"/>
      <c r="RYI123" s="671"/>
      <c r="RYJ123" s="671"/>
      <c r="RYK123" s="671"/>
      <c r="RYL123" s="671"/>
      <c r="RYM123" s="671"/>
      <c r="RYN123" s="671"/>
      <c r="RYO123" s="671"/>
      <c r="RYP123" s="671"/>
      <c r="RYQ123" s="671"/>
      <c r="RYR123" s="671"/>
      <c r="RYS123" s="671"/>
      <c r="RYT123" s="671"/>
      <c r="RYU123" s="671"/>
      <c r="RYV123" s="671"/>
      <c r="RYW123" s="671"/>
      <c r="RYX123" s="671"/>
      <c r="RYY123" s="671"/>
      <c r="RYZ123" s="671"/>
      <c r="RZA123" s="671"/>
      <c r="RZB123" s="671"/>
      <c r="RZC123" s="671"/>
      <c r="RZD123" s="671"/>
      <c r="RZE123" s="671"/>
      <c r="RZF123" s="671"/>
      <c r="RZG123" s="671"/>
      <c r="RZH123" s="671"/>
      <c r="RZI123" s="671"/>
      <c r="RZJ123" s="671"/>
      <c r="RZK123" s="671"/>
      <c r="RZL123" s="671"/>
      <c r="RZM123" s="671"/>
      <c r="RZN123" s="671"/>
      <c r="RZO123" s="671"/>
      <c r="RZP123" s="671"/>
      <c r="RZQ123" s="671"/>
      <c r="RZR123" s="671"/>
      <c r="RZS123" s="671"/>
      <c r="RZT123" s="671"/>
      <c r="RZU123" s="671"/>
      <c r="RZV123" s="671"/>
      <c r="RZW123" s="671"/>
      <c r="RZX123" s="671"/>
      <c r="RZY123" s="671"/>
      <c r="RZZ123" s="671"/>
      <c r="SAA123" s="671"/>
      <c r="SAB123" s="671"/>
      <c r="SAC123" s="671"/>
      <c r="SAD123" s="671"/>
      <c r="SAE123" s="671"/>
      <c r="SAF123" s="671"/>
      <c r="SAG123" s="671"/>
      <c r="SAH123" s="671"/>
      <c r="SAI123" s="671"/>
      <c r="SAJ123" s="671"/>
      <c r="SAK123" s="671"/>
      <c r="SAL123" s="671"/>
      <c r="SAM123" s="671"/>
      <c r="SAN123" s="671"/>
      <c r="SAO123" s="671"/>
      <c r="SAP123" s="671"/>
      <c r="SAQ123" s="671"/>
      <c r="SAR123" s="671"/>
      <c r="SAS123" s="671"/>
      <c r="SAT123" s="671"/>
      <c r="SAU123" s="671"/>
      <c r="SAV123" s="671"/>
      <c r="SAW123" s="671"/>
      <c r="SAX123" s="671"/>
      <c r="SAY123" s="671"/>
      <c r="SAZ123" s="671"/>
      <c r="SBA123" s="671"/>
      <c r="SBB123" s="671"/>
      <c r="SBC123" s="671"/>
      <c r="SBD123" s="671"/>
      <c r="SBE123" s="671"/>
      <c r="SBF123" s="671"/>
      <c r="SBG123" s="671"/>
      <c r="SBH123" s="671"/>
      <c r="SBI123" s="671"/>
      <c r="SBJ123" s="671"/>
      <c r="SBK123" s="671"/>
      <c r="SBL123" s="671"/>
      <c r="SBM123" s="671"/>
      <c r="SBN123" s="671"/>
      <c r="SBO123" s="671"/>
      <c r="SBP123" s="671"/>
      <c r="SBQ123" s="671"/>
      <c r="SBR123" s="671"/>
      <c r="SBS123" s="671"/>
      <c r="SBT123" s="671"/>
      <c r="SBU123" s="671"/>
      <c r="SBV123" s="671"/>
      <c r="SBW123" s="671"/>
      <c r="SBX123" s="671"/>
      <c r="SBY123" s="671"/>
      <c r="SBZ123" s="671"/>
      <c r="SCA123" s="671"/>
      <c r="SCB123" s="671"/>
      <c r="SCC123" s="671"/>
      <c r="SCD123" s="671"/>
      <c r="SCE123" s="671"/>
      <c r="SCF123" s="671"/>
      <c r="SCG123" s="671"/>
      <c r="SCH123" s="671"/>
      <c r="SCI123" s="671"/>
      <c r="SCJ123" s="671"/>
      <c r="SCK123" s="671"/>
      <c r="SCL123" s="671"/>
      <c r="SCM123" s="671"/>
      <c r="SCN123" s="671"/>
      <c r="SCO123" s="671"/>
      <c r="SCP123" s="671"/>
      <c r="SCQ123" s="671"/>
      <c r="SCR123" s="671"/>
      <c r="SCS123" s="671"/>
      <c r="SCT123" s="671"/>
      <c r="SCU123" s="671"/>
      <c r="SCV123" s="671"/>
      <c r="SCW123" s="671"/>
      <c r="SCX123" s="671"/>
      <c r="SCY123" s="671"/>
      <c r="SCZ123" s="671"/>
      <c r="SDA123" s="671"/>
      <c r="SDB123" s="671"/>
      <c r="SDC123" s="671"/>
      <c r="SDD123" s="671"/>
      <c r="SDE123" s="671"/>
      <c r="SDF123" s="671"/>
      <c r="SDG123" s="671"/>
      <c r="SDH123" s="671"/>
      <c r="SDI123" s="671"/>
      <c r="SDJ123" s="671"/>
      <c r="SDK123" s="671"/>
      <c r="SDL123" s="671"/>
      <c r="SDM123" s="671"/>
      <c r="SDN123" s="671"/>
      <c r="SDO123" s="671"/>
      <c r="SDP123" s="671"/>
      <c r="SDQ123" s="671"/>
      <c r="SDR123" s="671"/>
      <c r="SDS123" s="671"/>
      <c r="SDT123" s="671"/>
      <c r="SDU123" s="671"/>
      <c r="SDV123" s="671"/>
      <c r="SDW123" s="671"/>
      <c r="SDX123" s="671"/>
      <c r="SDY123" s="671"/>
      <c r="SDZ123" s="671"/>
      <c r="SEA123" s="671"/>
      <c r="SEB123" s="671"/>
      <c r="SEC123" s="671"/>
      <c r="SED123" s="671"/>
      <c r="SEE123" s="671"/>
      <c r="SEF123" s="671"/>
      <c r="SEG123" s="671"/>
      <c r="SEH123" s="671"/>
      <c r="SEI123" s="671"/>
      <c r="SEJ123" s="671"/>
      <c r="SEK123" s="671"/>
      <c r="SEL123" s="671"/>
      <c r="SEM123" s="671"/>
      <c r="SEN123" s="671"/>
      <c r="SEO123" s="671"/>
      <c r="SEP123" s="671"/>
      <c r="SEQ123" s="671"/>
      <c r="SER123" s="671"/>
      <c r="SES123" s="671"/>
      <c r="SET123" s="671"/>
      <c r="SEU123" s="671"/>
      <c r="SEV123" s="671"/>
      <c r="SEW123" s="671"/>
      <c r="SEX123" s="671"/>
      <c r="SEY123" s="671"/>
      <c r="SEZ123" s="671"/>
      <c r="SFA123" s="671"/>
      <c r="SFB123" s="671"/>
      <c r="SFC123" s="671"/>
      <c r="SFD123" s="671"/>
      <c r="SFE123" s="671"/>
      <c r="SFF123" s="671"/>
      <c r="SFG123" s="671"/>
      <c r="SFH123" s="671"/>
      <c r="SFI123" s="671"/>
      <c r="SFJ123" s="671"/>
      <c r="SFK123" s="671"/>
      <c r="SFL123" s="671"/>
      <c r="SFM123" s="671"/>
      <c r="SFN123" s="671"/>
      <c r="SFO123" s="671"/>
      <c r="SFP123" s="671"/>
      <c r="SFQ123" s="671"/>
      <c r="SFR123" s="671"/>
      <c r="SFS123" s="671"/>
      <c r="SFT123" s="671"/>
      <c r="SFU123" s="671"/>
      <c r="SFV123" s="671"/>
      <c r="SFW123" s="671"/>
      <c r="SFX123" s="671"/>
      <c r="SFY123" s="671"/>
      <c r="SFZ123" s="671"/>
      <c r="SGA123" s="671"/>
      <c r="SGB123" s="671"/>
      <c r="SGC123" s="671"/>
      <c r="SGD123" s="671"/>
      <c r="SGE123" s="671"/>
      <c r="SGF123" s="671"/>
      <c r="SGG123" s="671"/>
      <c r="SGH123" s="671"/>
      <c r="SGI123" s="671"/>
      <c r="SGJ123" s="671"/>
      <c r="SGK123" s="671"/>
      <c r="SGL123" s="671"/>
      <c r="SGM123" s="671"/>
      <c r="SGN123" s="671"/>
      <c r="SGO123" s="671"/>
      <c r="SGP123" s="671"/>
      <c r="SGQ123" s="671"/>
      <c r="SGR123" s="671"/>
      <c r="SGS123" s="671"/>
      <c r="SGT123" s="671"/>
      <c r="SGU123" s="671"/>
      <c r="SGV123" s="671"/>
      <c r="SGW123" s="671"/>
      <c r="SGX123" s="671"/>
      <c r="SGY123" s="671"/>
      <c r="SGZ123" s="671"/>
      <c r="SHA123" s="671"/>
      <c r="SHB123" s="671"/>
      <c r="SHC123" s="671"/>
      <c r="SHD123" s="671"/>
      <c r="SHE123" s="671"/>
      <c r="SHF123" s="671"/>
      <c r="SHG123" s="671"/>
      <c r="SHH123" s="671"/>
      <c r="SHI123" s="671"/>
      <c r="SHJ123" s="671"/>
      <c r="SHK123" s="671"/>
      <c r="SHL123" s="671"/>
      <c r="SHM123" s="671"/>
      <c r="SHN123" s="671"/>
      <c r="SHO123" s="671"/>
      <c r="SHP123" s="671"/>
      <c r="SHQ123" s="671"/>
      <c r="SHR123" s="671"/>
      <c r="SHS123" s="671"/>
      <c r="SHT123" s="671"/>
      <c r="SHU123" s="671"/>
      <c r="SHV123" s="671"/>
      <c r="SHW123" s="671"/>
      <c r="SHX123" s="671"/>
      <c r="SHY123" s="671"/>
      <c r="SHZ123" s="671"/>
      <c r="SIA123" s="671"/>
      <c r="SIB123" s="671"/>
      <c r="SIC123" s="671"/>
      <c r="SID123" s="671"/>
      <c r="SIE123" s="671"/>
      <c r="SIF123" s="671"/>
      <c r="SIG123" s="671"/>
      <c r="SIH123" s="671"/>
      <c r="SII123" s="671"/>
      <c r="SIJ123" s="671"/>
      <c r="SIK123" s="671"/>
      <c r="SIL123" s="671"/>
      <c r="SIM123" s="671"/>
      <c r="SIN123" s="671"/>
      <c r="SIO123" s="671"/>
      <c r="SIP123" s="671"/>
      <c r="SIQ123" s="671"/>
      <c r="SIR123" s="671"/>
      <c r="SIS123" s="671"/>
      <c r="SIT123" s="671"/>
      <c r="SIU123" s="671"/>
      <c r="SIV123" s="671"/>
      <c r="SIW123" s="671"/>
      <c r="SIX123" s="671"/>
      <c r="SIY123" s="671"/>
      <c r="SIZ123" s="671"/>
      <c r="SJA123" s="671"/>
      <c r="SJB123" s="671"/>
      <c r="SJC123" s="671"/>
      <c r="SJD123" s="671"/>
      <c r="SJE123" s="671"/>
      <c r="SJF123" s="671"/>
      <c r="SJG123" s="671"/>
      <c r="SJH123" s="671"/>
      <c r="SJI123" s="671"/>
      <c r="SJJ123" s="671"/>
      <c r="SJK123" s="671"/>
      <c r="SJL123" s="671"/>
      <c r="SJM123" s="671"/>
      <c r="SJN123" s="671"/>
      <c r="SJO123" s="671"/>
      <c r="SJP123" s="671"/>
      <c r="SJQ123" s="671"/>
      <c r="SJR123" s="671"/>
      <c r="SJS123" s="671"/>
      <c r="SJT123" s="671"/>
      <c r="SJU123" s="671"/>
      <c r="SJV123" s="671"/>
      <c r="SJW123" s="671"/>
      <c r="SJX123" s="671"/>
      <c r="SJY123" s="671"/>
      <c r="SJZ123" s="671"/>
      <c r="SKA123" s="671"/>
      <c r="SKB123" s="671"/>
      <c r="SKC123" s="671"/>
      <c r="SKD123" s="671"/>
      <c r="SKE123" s="671"/>
      <c r="SKF123" s="671"/>
      <c r="SKG123" s="671"/>
      <c r="SKH123" s="671"/>
      <c r="SKI123" s="671"/>
      <c r="SKJ123" s="671"/>
      <c r="SKK123" s="671"/>
      <c r="SKL123" s="671"/>
      <c r="SKM123" s="671"/>
      <c r="SKN123" s="671"/>
      <c r="SKO123" s="671"/>
      <c r="SKP123" s="671"/>
      <c r="SKQ123" s="671"/>
      <c r="SKR123" s="671"/>
      <c r="SKS123" s="671"/>
      <c r="SKT123" s="671"/>
      <c r="SKU123" s="671"/>
      <c r="SKV123" s="671"/>
      <c r="SKW123" s="671"/>
      <c r="SKX123" s="671"/>
      <c r="SKY123" s="671"/>
      <c r="SKZ123" s="671"/>
      <c r="SLA123" s="671"/>
      <c r="SLB123" s="671"/>
      <c r="SLC123" s="671"/>
      <c r="SLD123" s="671"/>
      <c r="SLE123" s="671"/>
      <c r="SLF123" s="671"/>
      <c r="SLG123" s="671"/>
      <c r="SLH123" s="671"/>
      <c r="SLI123" s="671"/>
      <c r="SLJ123" s="671"/>
      <c r="SLK123" s="671"/>
      <c r="SLL123" s="671"/>
      <c r="SLM123" s="671"/>
      <c r="SLN123" s="671"/>
      <c r="SLO123" s="671"/>
      <c r="SLP123" s="671"/>
      <c r="SLQ123" s="671"/>
      <c r="SLR123" s="671"/>
      <c r="SLS123" s="671"/>
      <c r="SLT123" s="671"/>
      <c r="SLU123" s="671"/>
      <c r="SLV123" s="671"/>
      <c r="SLW123" s="671"/>
      <c r="SLX123" s="671"/>
      <c r="SLY123" s="671"/>
      <c r="SLZ123" s="671"/>
      <c r="SMA123" s="671"/>
      <c r="SMB123" s="671"/>
      <c r="SMC123" s="671"/>
      <c r="SMD123" s="671"/>
      <c r="SME123" s="671"/>
      <c r="SMF123" s="671"/>
      <c r="SMG123" s="671"/>
      <c r="SMH123" s="671"/>
      <c r="SMI123" s="671"/>
      <c r="SMJ123" s="671"/>
      <c r="SMK123" s="671"/>
      <c r="SML123" s="671"/>
      <c r="SMM123" s="671"/>
      <c r="SMN123" s="671"/>
      <c r="SMO123" s="671"/>
      <c r="SMP123" s="671"/>
      <c r="SMQ123" s="671"/>
      <c r="SMR123" s="671"/>
      <c r="SMS123" s="671"/>
      <c r="SMT123" s="671"/>
      <c r="SMU123" s="671"/>
      <c r="SMV123" s="671"/>
      <c r="SMW123" s="671"/>
      <c r="SMX123" s="671"/>
      <c r="SMY123" s="671"/>
      <c r="SMZ123" s="671"/>
      <c r="SNA123" s="671"/>
      <c r="SNB123" s="671"/>
      <c r="SNC123" s="671"/>
      <c r="SND123" s="671"/>
      <c r="SNE123" s="671"/>
      <c r="SNF123" s="671"/>
      <c r="SNG123" s="671"/>
      <c r="SNH123" s="671"/>
      <c r="SNI123" s="671"/>
      <c r="SNJ123" s="671"/>
      <c r="SNK123" s="671"/>
      <c r="SNL123" s="671"/>
      <c r="SNM123" s="671"/>
      <c r="SNN123" s="671"/>
      <c r="SNO123" s="671"/>
      <c r="SNP123" s="671"/>
      <c r="SNQ123" s="671"/>
      <c r="SNR123" s="671"/>
      <c r="SNS123" s="671"/>
      <c r="SNT123" s="671"/>
      <c r="SNU123" s="671"/>
      <c r="SNV123" s="671"/>
      <c r="SNW123" s="671"/>
      <c r="SNX123" s="671"/>
      <c r="SNY123" s="671"/>
      <c r="SNZ123" s="671"/>
      <c r="SOA123" s="671"/>
      <c r="SOB123" s="671"/>
      <c r="SOC123" s="671"/>
      <c r="SOD123" s="671"/>
      <c r="SOE123" s="671"/>
      <c r="SOF123" s="671"/>
      <c r="SOG123" s="671"/>
      <c r="SOH123" s="671"/>
      <c r="SOI123" s="671"/>
      <c r="SOJ123" s="671"/>
      <c r="SOK123" s="671"/>
      <c r="SOL123" s="671"/>
      <c r="SOM123" s="671"/>
      <c r="SON123" s="671"/>
      <c r="SOO123" s="671"/>
      <c r="SOP123" s="671"/>
      <c r="SOQ123" s="671"/>
      <c r="SOR123" s="671"/>
      <c r="SOS123" s="671"/>
      <c r="SOT123" s="671"/>
      <c r="SOU123" s="671"/>
      <c r="SOV123" s="671"/>
      <c r="SOW123" s="671"/>
      <c r="SOX123" s="671"/>
      <c r="SOY123" s="671"/>
      <c r="SOZ123" s="671"/>
      <c r="SPA123" s="671"/>
      <c r="SPB123" s="671"/>
      <c r="SPC123" s="671"/>
      <c r="SPD123" s="671"/>
      <c r="SPE123" s="671"/>
      <c r="SPF123" s="671"/>
      <c r="SPG123" s="671"/>
      <c r="SPH123" s="671"/>
      <c r="SPI123" s="671"/>
      <c r="SPJ123" s="671"/>
      <c r="SPK123" s="671"/>
      <c r="SPL123" s="671"/>
      <c r="SPM123" s="671"/>
      <c r="SPN123" s="671"/>
      <c r="SPO123" s="671"/>
      <c r="SPP123" s="671"/>
      <c r="SPQ123" s="671"/>
      <c r="SPR123" s="671"/>
      <c r="SPS123" s="671"/>
      <c r="SPT123" s="671"/>
      <c r="SPU123" s="671"/>
      <c r="SPV123" s="671"/>
      <c r="SPW123" s="671"/>
      <c r="SPX123" s="671"/>
      <c r="SPY123" s="671"/>
      <c r="SPZ123" s="671"/>
      <c r="SQA123" s="671"/>
      <c r="SQB123" s="671"/>
      <c r="SQC123" s="671"/>
      <c r="SQD123" s="671"/>
      <c r="SQE123" s="671"/>
      <c r="SQF123" s="671"/>
      <c r="SQG123" s="671"/>
      <c r="SQH123" s="671"/>
      <c r="SQI123" s="671"/>
      <c r="SQJ123" s="671"/>
      <c r="SQK123" s="671"/>
      <c r="SQL123" s="671"/>
      <c r="SQM123" s="671"/>
      <c r="SQN123" s="671"/>
      <c r="SQO123" s="671"/>
      <c r="SQP123" s="671"/>
      <c r="SQQ123" s="671"/>
      <c r="SQR123" s="671"/>
      <c r="SQS123" s="671"/>
      <c r="SQT123" s="671"/>
      <c r="SQU123" s="671"/>
      <c r="SQV123" s="671"/>
      <c r="SQW123" s="671"/>
      <c r="SQX123" s="671"/>
      <c r="SQY123" s="671"/>
      <c r="SQZ123" s="671"/>
      <c r="SRA123" s="671"/>
      <c r="SRB123" s="671"/>
      <c r="SRC123" s="671"/>
      <c r="SRD123" s="671"/>
      <c r="SRE123" s="671"/>
      <c r="SRF123" s="671"/>
      <c r="SRG123" s="671"/>
      <c r="SRH123" s="671"/>
      <c r="SRI123" s="671"/>
      <c r="SRJ123" s="671"/>
      <c r="SRK123" s="671"/>
      <c r="SRL123" s="671"/>
      <c r="SRM123" s="671"/>
      <c r="SRN123" s="671"/>
      <c r="SRO123" s="671"/>
      <c r="SRP123" s="671"/>
      <c r="SRQ123" s="671"/>
      <c r="SRR123" s="671"/>
      <c r="SRS123" s="671"/>
      <c r="SRT123" s="671"/>
      <c r="SRU123" s="671"/>
      <c r="SRV123" s="671"/>
      <c r="SRW123" s="671"/>
      <c r="SRX123" s="671"/>
      <c r="SRY123" s="671"/>
      <c r="SRZ123" s="671"/>
      <c r="SSA123" s="671"/>
      <c r="SSB123" s="671"/>
      <c r="SSC123" s="671"/>
      <c r="SSD123" s="671"/>
      <c r="SSE123" s="671"/>
      <c r="SSF123" s="671"/>
      <c r="SSG123" s="671"/>
      <c r="SSH123" s="671"/>
      <c r="SSI123" s="671"/>
      <c r="SSJ123" s="671"/>
      <c r="SSK123" s="671"/>
      <c r="SSL123" s="671"/>
      <c r="SSM123" s="671"/>
      <c r="SSN123" s="671"/>
      <c r="SSO123" s="671"/>
      <c r="SSP123" s="671"/>
      <c r="SSQ123" s="671"/>
      <c r="SSR123" s="671"/>
      <c r="SSS123" s="671"/>
      <c r="SST123" s="671"/>
      <c r="SSU123" s="671"/>
      <c r="SSV123" s="671"/>
      <c r="SSW123" s="671"/>
      <c r="SSX123" s="671"/>
      <c r="SSY123" s="671"/>
      <c r="SSZ123" s="671"/>
      <c r="STA123" s="671"/>
      <c r="STB123" s="671"/>
      <c r="STC123" s="671"/>
      <c r="STD123" s="671"/>
      <c r="STE123" s="671"/>
      <c r="STF123" s="671"/>
      <c r="STG123" s="671"/>
      <c r="STH123" s="671"/>
      <c r="STI123" s="671"/>
      <c r="STJ123" s="671"/>
      <c r="STK123" s="671"/>
      <c r="STL123" s="671"/>
      <c r="STM123" s="671"/>
      <c r="STN123" s="671"/>
      <c r="STO123" s="671"/>
      <c r="STP123" s="671"/>
      <c r="STQ123" s="671"/>
      <c r="STR123" s="671"/>
      <c r="STS123" s="671"/>
      <c r="STT123" s="671"/>
      <c r="STU123" s="671"/>
      <c r="STV123" s="671"/>
      <c r="STW123" s="671"/>
      <c r="STX123" s="671"/>
      <c r="STY123" s="671"/>
      <c r="STZ123" s="671"/>
      <c r="SUA123" s="671"/>
      <c r="SUB123" s="671"/>
      <c r="SUC123" s="671"/>
      <c r="SUD123" s="671"/>
      <c r="SUE123" s="671"/>
      <c r="SUF123" s="671"/>
      <c r="SUG123" s="671"/>
      <c r="SUH123" s="671"/>
      <c r="SUI123" s="671"/>
      <c r="SUJ123" s="671"/>
      <c r="SUK123" s="671"/>
      <c r="SUL123" s="671"/>
      <c r="SUM123" s="671"/>
      <c r="SUN123" s="671"/>
      <c r="SUO123" s="671"/>
      <c r="SUP123" s="671"/>
      <c r="SUQ123" s="671"/>
      <c r="SUR123" s="671"/>
      <c r="SUS123" s="671"/>
      <c r="SUT123" s="671"/>
      <c r="SUU123" s="671"/>
      <c r="SUV123" s="671"/>
      <c r="SUW123" s="671"/>
      <c r="SUX123" s="671"/>
      <c r="SUY123" s="671"/>
      <c r="SUZ123" s="671"/>
      <c r="SVA123" s="671"/>
      <c r="SVB123" s="671"/>
      <c r="SVC123" s="671"/>
      <c r="SVD123" s="671"/>
      <c r="SVE123" s="671"/>
      <c r="SVF123" s="671"/>
      <c r="SVG123" s="671"/>
      <c r="SVH123" s="671"/>
      <c r="SVI123" s="671"/>
      <c r="SVJ123" s="671"/>
      <c r="SVK123" s="671"/>
      <c r="SVL123" s="671"/>
      <c r="SVM123" s="671"/>
      <c r="SVN123" s="671"/>
      <c r="SVO123" s="671"/>
      <c r="SVP123" s="671"/>
      <c r="SVQ123" s="671"/>
      <c r="SVR123" s="671"/>
      <c r="SVS123" s="671"/>
      <c r="SVT123" s="671"/>
      <c r="SVU123" s="671"/>
      <c r="SVV123" s="671"/>
      <c r="SVW123" s="671"/>
      <c r="SVX123" s="671"/>
      <c r="SVY123" s="671"/>
      <c r="SVZ123" s="671"/>
      <c r="SWA123" s="671"/>
      <c r="SWB123" s="671"/>
      <c r="SWC123" s="671"/>
      <c r="SWD123" s="671"/>
      <c r="SWE123" s="671"/>
      <c r="SWF123" s="671"/>
      <c r="SWG123" s="671"/>
      <c r="SWH123" s="671"/>
      <c r="SWI123" s="671"/>
      <c r="SWJ123" s="671"/>
      <c r="SWK123" s="671"/>
      <c r="SWL123" s="671"/>
      <c r="SWM123" s="671"/>
      <c r="SWN123" s="671"/>
      <c r="SWO123" s="671"/>
      <c r="SWP123" s="671"/>
      <c r="SWQ123" s="671"/>
      <c r="SWR123" s="671"/>
      <c r="SWS123" s="671"/>
      <c r="SWT123" s="671"/>
      <c r="SWU123" s="671"/>
      <c r="SWV123" s="671"/>
      <c r="SWW123" s="671"/>
      <c r="SWX123" s="671"/>
      <c r="SWY123" s="671"/>
      <c r="SWZ123" s="671"/>
      <c r="SXA123" s="671"/>
      <c r="SXB123" s="671"/>
      <c r="SXC123" s="671"/>
      <c r="SXD123" s="671"/>
      <c r="SXE123" s="671"/>
      <c r="SXF123" s="671"/>
      <c r="SXG123" s="671"/>
      <c r="SXH123" s="671"/>
      <c r="SXI123" s="671"/>
      <c r="SXJ123" s="671"/>
      <c r="SXK123" s="671"/>
      <c r="SXL123" s="671"/>
      <c r="SXM123" s="671"/>
      <c r="SXN123" s="671"/>
      <c r="SXO123" s="671"/>
      <c r="SXP123" s="671"/>
      <c r="SXQ123" s="671"/>
      <c r="SXR123" s="671"/>
      <c r="SXS123" s="671"/>
      <c r="SXT123" s="671"/>
      <c r="SXU123" s="671"/>
      <c r="SXV123" s="671"/>
      <c r="SXW123" s="671"/>
      <c r="SXX123" s="671"/>
      <c r="SXY123" s="671"/>
      <c r="SXZ123" s="671"/>
      <c r="SYA123" s="671"/>
      <c r="SYB123" s="671"/>
      <c r="SYC123" s="671"/>
      <c r="SYD123" s="671"/>
      <c r="SYE123" s="671"/>
      <c r="SYF123" s="671"/>
      <c r="SYG123" s="671"/>
      <c r="SYH123" s="671"/>
      <c r="SYI123" s="671"/>
      <c r="SYJ123" s="671"/>
      <c r="SYK123" s="671"/>
      <c r="SYL123" s="671"/>
      <c r="SYM123" s="671"/>
      <c r="SYN123" s="671"/>
      <c r="SYO123" s="671"/>
      <c r="SYP123" s="671"/>
      <c r="SYQ123" s="671"/>
      <c r="SYR123" s="671"/>
      <c r="SYS123" s="671"/>
      <c r="SYT123" s="671"/>
      <c r="SYU123" s="671"/>
      <c r="SYV123" s="671"/>
      <c r="SYW123" s="671"/>
      <c r="SYX123" s="671"/>
      <c r="SYY123" s="671"/>
      <c r="SYZ123" s="671"/>
      <c r="SZA123" s="671"/>
      <c r="SZB123" s="671"/>
      <c r="SZC123" s="671"/>
      <c r="SZD123" s="671"/>
      <c r="SZE123" s="671"/>
      <c r="SZF123" s="671"/>
      <c r="SZG123" s="671"/>
      <c r="SZH123" s="671"/>
      <c r="SZI123" s="671"/>
      <c r="SZJ123" s="671"/>
      <c r="SZK123" s="671"/>
      <c r="SZL123" s="671"/>
      <c r="SZM123" s="671"/>
      <c r="SZN123" s="671"/>
      <c r="SZO123" s="671"/>
      <c r="SZP123" s="671"/>
      <c r="SZQ123" s="671"/>
      <c r="SZR123" s="671"/>
      <c r="SZS123" s="671"/>
      <c r="SZT123" s="671"/>
      <c r="SZU123" s="671"/>
      <c r="SZV123" s="671"/>
      <c r="SZW123" s="671"/>
      <c r="SZX123" s="671"/>
      <c r="SZY123" s="671"/>
      <c r="SZZ123" s="671"/>
      <c r="TAA123" s="671"/>
      <c r="TAB123" s="671"/>
      <c r="TAC123" s="671"/>
      <c r="TAD123" s="671"/>
      <c r="TAE123" s="671"/>
      <c r="TAF123" s="671"/>
      <c r="TAG123" s="671"/>
      <c r="TAH123" s="671"/>
      <c r="TAI123" s="671"/>
      <c r="TAJ123" s="671"/>
      <c r="TAK123" s="671"/>
      <c r="TAL123" s="671"/>
      <c r="TAM123" s="671"/>
      <c r="TAN123" s="671"/>
      <c r="TAO123" s="671"/>
      <c r="TAP123" s="671"/>
      <c r="TAQ123" s="671"/>
      <c r="TAR123" s="671"/>
      <c r="TAS123" s="671"/>
      <c r="TAT123" s="671"/>
      <c r="TAU123" s="671"/>
      <c r="TAV123" s="671"/>
      <c r="TAW123" s="671"/>
      <c r="TAX123" s="671"/>
      <c r="TAY123" s="671"/>
      <c r="TAZ123" s="671"/>
      <c r="TBA123" s="671"/>
      <c r="TBB123" s="671"/>
      <c r="TBC123" s="671"/>
      <c r="TBD123" s="671"/>
      <c r="TBE123" s="671"/>
      <c r="TBF123" s="671"/>
      <c r="TBG123" s="671"/>
      <c r="TBH123" s="671"/>
      <c r="TBI123" s="671"/>
      <c r="TBJ123" s="671"/>
      <c r="TBK123" s="671"/>
      <c r="TBL123" s="671"/>
      <c r="TBM123" s="671"/>
      <c r="TBN123" s="671"/>
      <c r="TBO123" s="671"/>
      <c r="TBP123" s="671"/>
      <c r="TBQ123" s="671"/>
      <c r="TBR123" s="671"/>
      <c r="TBS123" s="671"/>
      <c r="TBT123" s="671"/>
      <c r="TBU123" s="671"/>
      <c r="TBV123" s="671"/>
      <c r="TBW123" s="671"/>
      <c r="TBX123" s="671"/>
      <c r="TBY123" s="671"/>
      <c r="TBZ123" s="671"/>
      <c r="TCA123" s="671"/>
      <c r="TCB123" s="671"/>
      <c r="TCC123" s="671"/>
      <c r="TCD123" s="671"/>
      <c r="TCE123" s="671"/>
      <c r="TCF123" s="671"/>
      <c r="TCG123" s="671"/>
      <c r="TCH123" s="671"/>
      <c r="TCI123" s="671"/>
      <c r="TCJ123" s="671"/>
      <c r="TCK123" s="671"/>
      <c r="TCL123" s="671"/>
      <c r="TCM123" s="671"/>
      <c r="TCN123" s="671"/>
      <c r="TCO123" s="671"/>
      <c r="TCP123" s="671"/>
      <c r="TCQ123" s="671"/>
      <c r="TCR123" s="671"/>
      <c r="TCS123" s="671"/>
      <c r="TCT123" s="671"/>
      <c r="TCU123" s="671"/>
      <c r="TCV123" s="671"/>
      <c r="TCW123" s="671"/>
      <c r="TCX123" s="671"/>
      <c r="TCY123" s="671"/>
      <c r="TCZ123" s="671"/>
      <c r="TDA123" s="671"/>
      <c r="TDB123" s="671"/>
      <c r="TDC123" s="671"/>
      <c r="TDD123" s="671"/>
      <c r="TDE123" s="671"/>
      <c r="TDF123" s="671"/>
      <c r="TDG123" s="671"/>
      <c r="TDH123" s="671"/>
      <c r="TDI123" s="671"/>
      <c r="TDJ123" s="671"/>
      <c r="TDK123" s="671"/>
      <c r="TDL123" s="671"/>
      <c r="TDM123" s="671"/>
      <c r="TDN123" s="671"/>
      <c r="TDO123" s="671"/>
      <c r="TDP123" s="671"/>
      <c r="TDQ123" s="671"/>
      <c r="TDR123" s="671"/>
      <c r="TDS123" s="671"/>
      <c r="TDT123" s="671"/>
      <c r="TDU123" s="671"/>
      <c r="TDV123" s="671"/>
      <c r="TDW123" s="671"/>
      <c r="TDX123" s="671"/>
      <c r="TDY123" s="671"/>
      <c r="TDZ123" s="671"/>
      <c r="TEA123" s="671"/>
      <c r="TEB123" s="671"/>
      <c r="TEC123" s="671"/>
      <c r="TED123" s="671"/>
      <c r="TEE123" s="671"/>
      <c r="TEF123" s="671"/>
      <c r="TEG123" s="671"/>
      <c r="TEH123" s="671"/>
      <c r="TEI123" s="671"/>
      <c r="TEJ123" s="671"/>
      <c r="TEK123" s="671"/>
      <c r="TEL123" s="671"/>
      <c r="TEM123" s="671"/>
      <c r="TEN123" s="671"/>
      <c r="TEO123" s="671"/>
      <c r="TEP123" s="671"/>
      <c r="TEQ123" s="671"/>
      <c r="TER123" s="671"/>
      <c r="TES123" s="671"/>
      <c r="TET123" s="671"/>
      <c r="TEU123" s="671"/>
      <c r="TEV123" s="671"/>
      <c r="TEW123" s="671"/>
      <c r="TEX123" s="671"/>
      <c r="TEY123" s="671"/>
      <c r="TEZ123" s="671"/>
      <c r="TFA123" s="671"/>
      <c r="TFB123" s="671"/>
      <c r="TFC123" s="671"/>
      <c r="TFD123" s="671"/>
      <c r="TFE123" s="671"/>
      <c r="TFF123" s="671"/>
      <c r="TFG123" s="671"/>
      <c r="TFH123" s="671"/>
      <c r="TFI123" s="671"/>
      <c r="TFJ123" s="671"/>
      <c r="TFK123" s="671"/>
      <c r="TFL123" s="671"/>
      <c r="TFM123" s="671"/>
      <c r="TFN123" s="671"/>
      <c r="TFO123" s="671"/>
      <c r="TFP123" s="671"/>
      <c r="TFQ123" s="671"/>
      <c r="TFR123" s="671"/>
      <c r="TFS123" s="671"/>
      <c r="TFT123" s="671"/>
      <c r="TFU123" s="671"/>
      <c r="TFV123" s="671"/>
      <c r="TFW123" s="671"/>
      <c r="TFX123" s="671"/>
      <c r="TFY123" s="671"/>
      <c r="TFZ123" s="671"/>
      <c r="TGA123" s="671"/>
      <c r="TGB123" s="671"/>
      <c r="TGC123" s="671"/>
      <c r="TGD123" s="671"/>
      <c r="TGE123" s="671"/>
      <c r="TGF123" s="671"/>
      <c r="TGG123" s="671"/>
      <c r="TGH123" s="671"/>
      <c r="TGI123" s="671"/>
      <c r="TGJ123" s="671"/>
      <c r="TGK123" s="671"/>
      <c r="TGL123" s="671"/>
      <c r="TGM123" s="671"/>
      <c r="TGN123" s="671"/>
      <c r="TGO123" s="671"/>
      <c r="TGP123" s="671"/>
      <c r="TGQ123" s="671"/>
      <c r="TGR123" s="671"/>
      <c r="TGS123" s="671"/>
      <c r="TGT123" s="671"/>
      <c r="TGU123" s="671"/>
      <c r="TGV123" s="671"/>
      <c r="TGW123" s="671"/>
      <c r="TGX123" s="671"/>
      <c r="TGY123" s="671"/>
      <c r="TGZ123" s="671"/>
      <c r="THA123" s="671"/>
      <c r="THB123" s="671"/>
      <c r="THC123" s="671"/>
      <c r="THD123" s="671"/>
      <c r="THE123" s="671"/>
      <c r="THF123" s="671"/>
      <c r="THG123" s="671"/>
      <c r="THH123" s="671"/>
      <c r="THI123" s="671"/>
      <c r="THJ123" s="671"/>
      <c r="THK123" s="671"/>
      <c r="THL123" s="671"/>
      <c r="THM123" s="671"/>
      <c r="THN123" s="671"/>
      <c r="THO123" s="671"/>
      <c r="THP123" s="671"/>
      <c r="THQ123" s="671"/>
      <c r="THR123" s="671"/>
      <c r="THS123" s="671"/>
      <c r="THT123" s="671"/>
      <c r="THU123" s="671"/>
      <c r="THV123" s="671"/>
      <c r="THW123" s="671"/>
      <c r="THX123" s="671"/>
      <c r="THY123" s="671"/>
      <c r="THZ123" s="671"/>
      <c r="TIA123" s="671"/>
      <c r="TIB123" s="671"/>
      <c r="TIC123" s="671"/>
      <c r="TID123" s="671"/>
      <c r="TIE123" s="671"/>
      <c r="TIF123" s="671"/>
      <c r="TIG123" s="671"/>
      <c r="TIH123" s="671"/>
      <c r="TII123" s="671"/>
      <c r="TIJ123" s="671"/>
      <c r="TIK123" s="671"/>
      <c r="TIL123" s="671"/>
      <c r="TIM123" s="671"/>
      <c r="TIN123" s="671"/>
      <c r="TIO123" s="671"/>
      <c r="TIP123" s="671"/>
      <c r="TIQ123" s="671"/>
      <c r="TIR123" s="671"/>
      <c r="TIS123" s="671"/>
      <c r="TIT123" s="671"/>
      <c r="TIU123" s="671"/>
      <c r="TIV123" s="671"/>
      <c r="TIW123" s="671"/>
      <c r="TIX123" s="671"/>
      <c r="TIY123" s="671"/>
      <c r="TIZ123" s="671"/>
      <c r="TJA123" s="671"/>
      <c r="TJB123" s="671"/>
      <c r="TJC123" s="671"/>
      <c r="TJD123" s="671"/>
      <c r="TJE123" s="671"/>
      <c r="TJF123" s="671"/>
      <c r="TJG123" s="671"/>
      <c r="TJH123" s="671"/>
      <c r="TJI123" s="671"/>
      <c r="TJJ123" s="671"/>
      <c r="TJK123" s="671"/>
      <c r="TJL123" s="671"/>
      <c r="TJM123" s="671"/>
      <c r="TJN123" s="671"/>
      <c r="TJO123" s="671"/>
      <c r="TJP123" s="671"/>
      <c r="TJQ123" s="671"/>
      <c r="TJR123" s="671"/>
      <c r="TJS123" s="671"/>
      <c r="TJT123" s="671"/>
      <c r="TJU123" s="671"/>
      <c r="TJV123" s="671"/>
      <c r="TJW123" s="671"/>
      <c r="TJX123" s="671"/>
      <c r="TJY123" s="671"/>
      <c r="TJZ123" s="671"/>
      <c r="TKA123" s="671"/>
      <c r="TKB123" s="671"/>
      <c r="TKC123" s="671"/>
      <c r="TKD123" s="671"/>
      <c r="TKE123" s="671"/>
      <c r="TKF123" s="671"/>
      <c r="TKG123" s="671"/>
      <c r="TKH123" s="671"/>
      <c r="TKI123" s="671"/>
      <c r="TKJ123" s="671"/>
      <c r="TKK123" s="671"/>
      <c r="TKL123" s="671"/>
      <c r="TKM123" s="671"/>
      <c r="TKN123" s="671"/>
      <c r="TKO123" s="671"/>
      <c r="TKP123" s="671"/>
      <c r="TKQ123" s="671"/>
      <c r="TKR123" s="671"/>
      <c r="TKS123" s="671"/>
      <c r="TKT123" s="671"/>
      <c r="TKU123" s="671"/>
      <c r="TKV123" s="671"/>
      <c r="TKW123" s="671"/>
      <c r="TKX123" s="671"/>
      <c r="TKY123" s="671"/>
      <c r="TKZ123" s="671"/>
      <c r="TLA123" s="671"/>
      <c r="TLB123" s="671"/>
      <c r="TLC123" s="671"/>
      <c r="TLD123" s="671"/>
      <c r="TLE123" s="671"/>
      <c r="TLF123" s="671"/>
      <c r="TLG123" s="671"/>
      <c r="TLH123" s="671"/>
      <c r="TLI123" s="671"/>
      <c r="TLJ123" s="671"/>
      <c r="TLK123" s="671"/>
      <c r="TLL123" s="671"/>
      <c r="TLM123" s="671"/>
      <c r="TLN123" s="671"/>
      <c r="TLO123" s="671"/>
      <c r="TLP123" s="671"/>
      <c r="TLQ123" s="671"/>
      <c r="TLR123" s="671"/>
      <c r="TLS123" s="671"/>
      <c r="TLT123" s="671"/>
      <c r="TLU123" s="671"/>
      <c r="TLV123" s="671"/>
      <c r="TLW123" s="671"/>
      <c r="TLX123" s="671"/>
      <c r="TLY123" s="671"/>
      <c r="TLZ123" s="671"/>
      <c r="TMA123" s="671"/>
      <c r="TMB123" s="671"/>
      <c r="TMC123" s="671"/>
      <c r="TMD123" s="671"/>
      <c r="TME123" s="671"/>
      <c r="TMF123" s="671"/>
      <c r="TMG123" s="671"/>
      <c r="TMH123" s="671"/>
      <c r="TMI123" s="671"/>
      <c r="TMJ123" s="671"/>
      <c r="TMK123" s="671"/>
      <c r="TML123" s="671"/>
      <c r="TMM123" s="671"/>
      <c r="TMN123" s="671"/>
      <c r="TMO123" s="671"/>
      <c r="TMP123" s="671"/>
      <c r="TMQ123" s="671"/>
      <c r="TMR123" s="671"/>
      <c r="TMS123" s="671"/>
      <c r="TMT123" s="671"/>
      <c r="TMU123" s="671"/>
      <c r="TMV123" s="671"/>
      <c r="TMW123" s="671"/>
      <c r="TMX123" s="671"/>
      <c r="TMY123" s="671"/>
      <c r="TMZ123" s="671"/>
      <c r="TNA123" s="671"/>
      <c r="TNB123" s="671"/>
      <c r="TNC123" s="671"/>
      <c r="TND123" s="671"/>
      <c r="TNE123" s="671"/>
      <c r="TNF123" s="671"/>
      <c r="TNG123" s="671"/>
      <c r="TNH123" s="671"/>
      <c r="TNI123" s="671"/>
      <c r="TNJ123" s="671"/>
      <c r="TNK123" s="671"/>
      <c r="TNL123" s="671"/>
      <c r="TNM123" s="671"/>
      <c r="TNN123" s="671"/>
      <c r="TNO123" s="671"/>
      <c r="TNP123" s="671"/>
      <c r="TNQ123" s="671"/>
      <c r="TNR123" s="671"/>
      <c r="TNS123" s="671"/>
      <c r="TNT123" s="671"/>
      <c r="TNU123" s="671"/>
      <c r="TNV123" s="671"/>
      <c r="TNW123" s="671"/>
      <c r="TNX123" s="671"/>
      <c r="TNY123" s="671"/>
      <c r="TNZ123" s="671"/>
      <c r="TOA123" s="671"/>
      <c r="TOB123" s="671"/>
      <c r="TOC123" s="671"/>
      <c r="TOD123" s="671"/>
      <c r="TOE123" s="671"/>
      <c r="TOF123" s="671"/>
      <c r="TOG123" s="671"/>
      <c r="TOH123" s="671"/>
      <c r="TOI123" s="671"/>
      <c r="TOJ123" s="671"/>
      <c r="TOK123" s="671"/>
      <c r="TOL123" s="671"/>
      <c r="TOM123" s="671"/>
      <c r="TON123" s="671"/>
      <c r="TOO123" s="671"/>
      <c r="TOP123" s="671"/>
      <c r="TOQ123" s="671"/>
      <c r="TOR123" s="671"/>
      <c r="TOS123" s="671"/>
      <c r="TOT123" s="671"/>
      <c r="TOU123" s="671"/>
      <c r="TOV123" s="671"/>
      <c r="TOW123" s="671"/>
      <c r="TOX123" s="671"/>
      <c r="TOY123" s="671"/>
      <c r="TOZ123" s="671"/>
      <c r="TPA123" s="671"/>
      <c r="TPB123" s="671"/>
      <c r="TPC123" s="671"/>
      <c r="TPD123" s="671"/>
      <c r="TPE123" s="671"/>
      <c r="TPF123" s="671"/>
      <c r="TPG123" s="671"/>
      <c r="TPH123" s="671"/>
      <c r="TPI123" s="671"/>
      <c r="TPJ123" s="671"/>
      <c r="TPK123" s="671"/>
      <c r="TPL123" s="671"/>
      <c r="TPM123" s="671"/>
      <c r="TPN123" s="671"/>
      <c r="TPO123" s="671"/>
      <c r="TPP123" s="671"/>
      <c r="TPQ123" s="671"/>
      <c r="TPR123" s="671"/>
      <c r="TPS123" s="671"/>
      <c r="TPT123" s="671"/>
      <c r="TPU123" s="671"/>
      <c r="TPV123" s="671"/>
      <c r="TPW123" s="671"/>
      <c r="TPX123" s="671"/>
      <c r="TPY123" s="671"/>
      <c r="TPZ123" s="671"/>
      <c r="TQA123" s="671"/>
      <c r="TQB123" s="671"/>
      <c r="TQC123" s="671"/>
      <c r="TQD123" s="671"/>
      <c r="TQE123" s="671"/>
      <c r="TQF123" s="671"/>
      <c r="TQG123" s="671"/>
      <c r="TQH123" s="671"/>
      <c r="TQI123" s="671"/>
      <c r="TQJ123" s="671"/>
      <c r="TQK123" s="671"/>
      <c r="TQL123" s="671"/>
      <c r="TQM123" s="671"/>
      <c r="TQN123" s="671"/>
      <c r="TQO123" s="671"/>
      <c r="TQP123" s="671"/>
      <c r="TQQ123" s="671"/>
      <c r="TQR123" s="671"/>
      <c r="TQS123" s="671"/>
      <c r="TQT123" s="671"/>
      <c r="TQU123" s="671"/>
      <c r="TQV123" s="671"/>
      <c r="TQW123" s="671"/>
      <c r="TQX123" s="671"/>
      <c r="TQY123" s="671"/>
      <c r="TQZ123" s="671"/>
      <c r="TRA123" s="671"/>
      <c r="TRB123" s="671"/>
      <c r="TRC123" s="671"/>
      <c r="TRD123" s="671"/>
      <c r="TRE123" s="671"/>
      <c r="TRF123" s="671"/>
      <c r="TRG123" s="671"/>
      <c r="TRH123" s="671"/>
      <c r="TRI123" s="671"/>
      <c r="TRJ123" s="671"/>
      <c r="TRK123" s="671"/>
      <c r="TRL123" s="671"/>
      <c r="TRM123" s="671"/>
      <c r="TRN123" s="671"/>
      <c r="TRO123" s="671"/>
      <c r="TRP123" s="671"/>
      <c r="TRQ123" s="671"/>
      <c r="TRR123" s="671"/>
      <c r="TRS123" s="671"/>
      <c r="TRT123" s="671"/>
      <c r="TRU123" s="671"/>
      <c r="TRV123" s="671"/>
      <c r="TRW123" s="671"/>
      <c r="TRX123" s="671"/>
      <c r="TRY123" s="671"/>
      <c r="TRZ123" s="671"/>
      <c r="TSA123" s="671"/>
      <c r="TSB123" s="671"/>
      <c r="TSC123" s="671"/>
      <c r="TSD123" s="671"/>
      <c r="TSE123" s="671"/>
      <c r="TSF123" s="671"/>
      <c r="TSG123" s="671"/>
      <c r="TSH123" s="671"/>
      <c r="TSI123" s="671"/>
      <c r="TSJ123" s="671"/>
      <c r="TSK123" s="671"/>
      <c r="TSL123" s="671"/>
      <c r="TSM123" s="671"/>
      <c r="TSN123" s="671"/>
      <c r="TSO123" s="671"/>
      <c r="TSP123" s="671"/>
      <c r="TSQ123" s="671"/>
      <c r="TSR123" s="671"/>
      <c r="TSS123" s="671"/>
      <c r="TST123" s="671"/>
      <c r="TSU123" s="671"/>
      <c r="TSV123" s="671"/>
      <c r="TSW123" s="671"/>
      <c r="TSX123" s="671"/>
      <c r="TSY123" s="671"/>
      <c r="TSZ123" s="671"/>
      <c r="TTA123" s="671"/>
      <c r="TTB123" s="671"/>
      <c r="TTC123" s="671"/>
      <c r="TTD123" s="671"/>
      <c r="TTE123" s="671"/>
      <c r="TTF123" s="671"/>
      <c r="TTG123" s="671"/>
      <c r="TTH123" s="671"/>
      <c r="TTI123" s="671"/>
      <c r="TTJ123" s="671"/>
      <c r="TTK123" s="671"/>
      <c r="TTL123" s="671"/>
      <c r="TTM123" s="671"/>
      <c r="TTN123" s="671"/>
      <c r="TTO123" s="671"/>
      <c r="TTP123" s="671"/>
      <c r="TTQ123" s="671"/>
      <c r="TTR123" s="671"/>
      <c r="TTS123" s="671"/>
      <c r="TTT123" s="671"/>
      <c r="TTU123" s="671"/>
      <c r="TTV123" s="671"/>
      <c r="TTW123" s="671"/>
      <c r="TTX123" s="671"/>
      <c r="TTY123" s="671"/>
      <c r="TTZ123" s="671"/>
      <c r="TUA123" s="671"/>
      <c r="TUB123" s="671"/>
      <c r="TUC123" s="671"/>
      <c r="TUD123" s="671"/>
      <c r="TUE123" s="671"/>
      <c r="TUF123" s="671"/>
      <c r="TUG123" s="671"/>
      <c r="TUH123" s="671"/>
      <c r="TUI123" s="671"/>
      <c r="TUJ123" s="671"/>
      <c r="TUK123" s="671"/>
      <c r="TUL123" s="671"/>
      <c r="TUM123" s="671"/>
      <c r="TUN123" s="671"/>
      <c r="TUO123" s="671"/>
      <c r="TUP123" s="671"/>
      <c r="TUQ123" s="671"/>
      <c r="TUR123" s="671"/>
      <c r="TUS123" s="671"/>
      <c r="TUT123" s="671"/>
      <c r="TUU123" s="671"/>
      <c r="TUV123" s="671"/>
      <c r="TUW123" s="671"/>
      <c r="TUX123" s="671"/>
      <c r="TUY123" s="671"/>
      <c r="TUZ123" s="671"/>
      <c r="TVA123" s="671"/>
      <c r="TVB123" s="671"/>
      <c r="TVC123" s="671"/>
      <c r="TVD123" s="671"/>
      <c r="TVE123" s="671"/>
      <c r="TVF123" s="671"/>
      <c r="TVG123" s="671"/>
      <c r="TVH123" s="671"/>
      <c r="TVI123" s="671"/>
      <c r="TVJ123" s="671"/>
      <c r="TVK123" s="671"/>
      <c r="TVL123" s="671"/>
      <c r="TVM123" s="671"/>
      <c r="TVN123" s="671"/>
      <c r="TVO123" s="671"/>
      <c r="TVP123" s="671"/>
      <c r="TVQ123" s="671"/>
      <c r="TVR123" s="671"/>
      <c r="TVS123" s="671"/>
      <c r="TVT123" s="671"/>
      <c r="TVU123" s="671"/>
      <c r="TVV123" s="671"/>
      <c r="TVW123" s="671"/>
      <c r="TVX123" s="671"/>
      <c r="TVY123" s="671"/>
      <c r="TVZ123" s="671"/>
      <c r="TWA123" s="671"/>
      <c r="TWB123" s="671"/>
      <c r="TWC123" s="671"/>
      <c r="TWD123" s="671"/>
      <c r="TWE123" s="671"/>
      <c r="TWF123" s="671"/>
      <c r="TWG123" s="671"/>
      <c r="TWH123" s="671"/>
      <c r="TWI123" s="671"/>
      <c r="TWJ123" s="671"/>
      <c r="TWK123" s="671"/>
      <c r="TWL123" s="671"/>
      <c r="TWM123" s="671"/>
      <c r="TWN123" s="671"/>
      <c r="TWO123" s="671"/>
      <c r="TWP123" s="671"/>
      <c r="TWQ123" s="671"/>
      <c r="TWR123" s="671"/>
      <c r="TWS123" s="671"/>
      <c r="TWT123" s="671"/>
      <c r="TWU123" s="671"/>
      <c r="TWV123" s="671"/>
      <c r="TWW123" s="671"/>
      <c r="TWX123" s="671"/>
      <c r="TWY123" s="671"/>
      <c r="TWZ123" s="671"/>
      <c r="TXA123" s="671"/>
      <c r="TXB123" s="671"/>
      <c r="TXC123" s="671"/>
      <c r="TXD123" s="671"/>
      <c r="TXE123" s="671"/>
      <c r="TXF123" s="671"/>
      <c r="TXG123" s="671"/>
      <c r="TXH123" s="671"/>
      <c r="TXI123" s="671"/>
      <c r="TXJ123" s="671"/>
      <c r="TXK123" s="671"/>
      <c r="TXL123" s="671"/>
      <c r="TXM123" s="671"/>
      <c r="TXN123" s="671"/>
      <c r="TXO123" s="671"/>
      <c r="TXP123" s="671"/>
      <c r="TXQ123" s="671"/>
      <c r="TXR123" s="671"/>
      <c r="TXS123" s="671"/>
      <c r="TXT123" s="671"/>
      <c r="TXU123" s="671"/>
      <c r="TXV123" s="671"/>
      <c r="TXW123" s="671"/>
      <c r="TXX123" s="671"/>
      <c r="TXY123" s="671"/>
      <c r="TXZ123" s="671"/>
      <c r="TYA123" s="671"/>
      <c r="TYB123" s="671"/>
      <c r="TYC123" s="671"/>
      <c r="TYD123" s="671"/>
      <c r="TYE123" s="671"/>
      <c r="TYF123" s="671"/>
      <c r="TYG123" s="671"/>
      <c r="TYH123" s="671"/>
      <c r="TYI123" s="671"/>
      <c r="TYJ123" s="671"/>
      <c r="TYK123" s="671"/>
      <c r="TYL123" s="671"/>
      <c r="TYM123" s="671"/>
      <c r="TYN123" s="671"/>
      <c r="TYO123" s="671"/>
      <c r="TYP123" s="671"/>
      <c r="TYQ123" s="671"/>
      <c r="TYR123" s="671"/>
      <c r="TYS123" s="671"/>
      <c r="TYT123" s="671"/>
      <c r="TYU123" s="671"/>
      <c r="TYV123" s="671"/>
      <c r="TYW123" s="671"/>
      <c r="TYX123" s="671"/>
      <c r="TYY123" s="671"/>
      <c r="TYZ123" s="671"/>
      <c r="TZA123" s="671"/>
      <c r="TZB123" s="671"/>
      <c r="TZC123" s="671"/>
      <c r="TZD123" s="671"/>
      <c r="TZE123" s="671"/>
      <c r="TZF123" s="671"/>
      <c r="TZG123" s="671"/>
      <c r="TZH123" s="671"/>
      <c r="TZI123" s="671"/>
      <c r="TZJ123" s="671"/>
      <c r="TZK123" s="671"/>
      <c r="TZL123" s="671"/>
      <c r="TZM123" s="671"/>
      <c r="TZN123" s="671"/>
      <c r="TZO123" s="671"/>
      <c r="TZP123" s="671"/>
      <c r="TZQ123" s="671"/>
      <c r="TZR123" s="671"/>
      <c r="TZS123" s="671"/>
      <c r="TZT123" s="671"/>
      <c r="TZU123" s="671"/>
      <c r="TZV123" s="671"/>
      <c r="TZW123" s="671"/>
      <c r="TZX123" s="671"/>
      <c r="TZY123" s="671"/>
      <c r="TZZ123" s="671"/>
      <c r="UAA123" s="671"/>
      <c r="UAB123" s="671"/>
      <c r="UAC123" s="671"/>
      <c r="UAD123" s="671"/>
      <c r="UAE123" s="671"/>
      <c r="UAF123" s="671"/>
      <c r="UAG123" s="671"/>
      <c r="UAH123" s="671"/>
      <c r="UAI123" s="671"/>
      <c r="UAJ123" s="671"/>
      <c r="UAK123" s="671"/>
      <c r="UAL123" s="671"/>
      <c r="UAM123" s="671"/>
      <c r="UAN123" s="671"/>
      <c r="UAO123" s="671"/>
      <c r="UAP123" s="671"/>
      <c r="UAQ123" s="671"/>
      <c r="UAR123" s="671"/>
      <c r="UAS123" s="671"/>
      <c r="UAT123" s="671"/>
      <c r="UAU123" s="671"/>
      <c r="UAV123" s="671"/>
      <c r="UAW123" s="671"/>
      <c r="UAX123" s="671"/>
      <c r="UAY123" s="671"/>
      <c r="UAZ123" s="671"/>
      <c r="UBA123" s="671"/>
      <c r="UBB123" s="671"/>
      <c r="UBC123" s="671"/>
      <c r="UBD123" s="671"/>
      <c r="UBE123" s="671"/>
      <c r="UBF123" s="671"/>
      <c r="UBG123" s="671"/>
      <c r="UBH123" s="671"/>
      <c r="UBI123" s="671"/>
      <c r="UBJ123" s="671"/>
      <c r="UBK123" s="671"/>
      <c r="UBL123" s="671"/>
      <c r="UBM123" s="671"/>
      <c r="UBN123" s="671"/>
      <c r="UBO123" s="671"/>
      <c r="UBP123" s="671"/>
      <c r="UBQ123" s="671"/>
      <c r="UBR123" s="671"/>
      <c r="UBS123" s="671"/>
      <c r="UBT123" s="671"/>
      <c r="UBU123" s="671"/>
      <c r="UBV123" s="671"/>
      <c r="UBW123" s="671"/>
      <c r="UBX123" s="671"/>
      <c r="UBY123" s="671"/>
      <c r="UBZ123" s="671"/>
      <c r="UCA123" s="671"/>
      <c r="UCB123" s="671"/>
      <c r="UCC123" s="671"/>
      <c r="UCD123" s="671"/>
      <c r="UCE123" s="671"/>
      <c r="UCF123" s="671"/>
      <c r="UCG123" s="671"/>
      <c r="UCH123" s="671"/>
      <c r="UCI123" s="671"/>
      <c r="UCJ123" s="671"/>
      <c r="UCK123" s="671"/>
      <c r="UCL123" s="671"/>
      <c r="UCM123" s="671"/>
      <c r="UCN123" s="671"/>
      <c r="UCO123" s="671"/>
      <c r="UCP123" s="671"/>
      <c r="UCQ123" s="671"/>
      <c r="UCR123" s="671"/>
      <c r="UCS123" s="671"/>
      <c r="UCT123" s="671"/>
      <c r="UCU123" s="671"/>
      <c r="UCV123" s="671"/>
      <c r="UCW123" s="671"/>
      <c r="UCX123" s="671"/>
      <c r="UCY123" s="671"/>
      <c r="UCZ123" s="671"/>
      <c r="UDA123" s="671"/>
      <c r="UDB123" s="671"/>
      <c r="UDC123" s="671"/>
      <c r="UDD123" s="671"/>
      <c r="UDE123" s="671"/>
      <c r="UDF123" s="671"/>
      <c r="UDG123" s="671"/>
      <c r="UDH123" s="671"/>
      <c r="UDI123" s="671"/>
      <c r="UDJ123" s="671"/>
      <c r="UDK123" s="671"/>
      <c r="UDL123" s="671"/>
      <c r="UDM123" s="671"/>
      <c r="UDN123" s="671"/>
      <c r="UDO123" s="671"/>
      <c r="UDP123" s="671"/>
      <c r="UDQ123" s="671"/>
      <c r="UDR123" s="671"/>
      <c r="UDS123" s="671"/>
      <c r="UDT123" s="671"/>
      <c r="UDU123" s="671"/>
      <c r="UDV123" s="671"/>
      <c r="UDW123" s="671"/>
      <c r="UDX123" s="671"/>
      <c r="UDY123" s="671"/>
      <c r="UDZ123" s="671"/>
      <c r="UEA123" s="671"/>
      <c r="UEB123" s="671"/>
      <c r="UEC123" s="671"/>
      <c r="UED123" s="671"/>
      <c r="UEE123" s="671"/>
      <c r="UEF123" s="671"/>
      <c r="UEG123" s="671"/>
      <c r="UEH123" s="671"/>
      <c r="UEI123" s="671"/>
      <c r="UEJ123" s="671"/>
      <c r="UEK123" s="671"/>
      <c r="UEL123" s="671"/>
      <c r="UEM123" s="671"/>
      <c r="UEN123" s="671"/>
      <c r="UEO123" s="671"/>
      <c r="UEP123" s="671"/>
      <c r="UEQ123" s="671"/>
      <c r="UER123" s="671"/>
      <c r="UES123" s="671"/>
      <c r="UET123" s="671"/>
      <c r="UEU123" s="671"/>
      <c r="UEV123" s="671"/>
      <c r="UEW123" s="671"/>
      <c r="UEX123" s="671"/>
      <c r="UEY123" s="671"/>
      <c r="UEZ123" s="671"/>
      <c r="UFA123" s="671"/>
      <c r="UFB123" s="671"/>
      <c r="UFC123" s="671"/>
      <c r="UFD123" s="671"/>
      <c r="UFE123" s="671"/>
      <c r="UFF123" s="671"/>
      <c r="UFG123" s="671"/>
      <c r="UFH123" s="671"/>
      <c r="UFI123" s="671"/>
      <c r="UFJ123" s="671"/>
      <c r="UFK123" s="671"/>
      <c r="UFL123" s="671"/>
      <c r="UFM123" s="671"/>
      <c r="UFN123" s="671"/>
      <c r="UFO123" s="671"/>
      <c r="UFP123" s="671"/>
      <c r="UFQ123" s="671"/>
      <c r="UFR123" s="671"/>
      <c r="UFS123" s="671"/>
      <c r="UFT123" s="671"/>
      <c r="UFU123" s="671"/>
      <c r="UFV123" s="671"/>
      <c r="UFW123" s="671"/>
      <c r="UFX123" s="671"/>
      <c r="UFY123" s="671"/>
      <c r="UFZ123" s="671"/>
      <c r="UGA123" s="671"/>
      <c r="UGB123" s="671"/>
      <c r="UGC123" s="671"/>
      <c r="UGD123" s="671"/>
      <c r="UGE123" s="671"/>
      <c r="UGF123" s="671"/>
      <c r="UGG123" s="671"/>
      <c r="UGH123" s="671"/>
      <c r="UGI123" s="671"/>
      <c r="UGJ123" s="671"/>
      <c r="UGK123" s="671"/>
      <c r="UGL123" s="671"/>
      <c r="UGM123" s="671"/>
      <c r="UGN123" s="671"/>
      <c r="UGO123" s="671"/>
      <c r="UGP123" s="671"/>
      <c r="UGQ123" s="671"/>
      <c r="UGR123" s="671"/>
      <c r="UGS123" s="671"/>
      <c r="UGT123" s="671"/>
      <c r="UGU123" s="671"/>
      <c r="UGV123" s="671"/>
      <c r="UGW123" s="671"/>
      <c r="UGX123" s="671"/>
      <c r="UGY123" s="671"/>
      <c r="UGZ123" s="671"/>
      <c r="UHA123" s="671"/>
      <c r="UHB123" s="671"/>
      <c r="UHC123" s="671"/>
      <c r="UHD123" s="671"/>
      <c r="UHE123" s="671"/>
      <c r="UHF123" s="671"/>
      <c r="UHG123" s="671"/>
      <c r="UHH123" s="671"/>
      <c r="UHI123" s="671"/>
      <c r="UHJ123" s="671"/>
      <c r="UHK123" s="671"/>
      <c r="UHL123" s="671"/>
      <c r="UHM123" s="671"/>
      <c r="UHN123" s="671"/>
      <c r="UHO123" s="671"/>
      <c r="UHP123" s="671"/>
      <c r="UHQ123" s="671"/>
      <c r="UHR123" s="671"/>
      <c r="UHS123" s="671"/>
      <c r="UHT123" s="671"/>
      <c r="UHU123" s="671"/>
      <c r="UHV123" s="671"/>
      <c r="UHW123" s="671"/>
      <c r="UHX123" s="671"/>
      <c r="UHY123" s="671"/>
      <c r="UHZ123" s="671"/>
      <c r="UIA123" s="671"/>
      <c r="UIB123" s="671"/>
      <c r="UIC123" s="671"/>
      <c r="UID123" s="671"/>
      <c r="UIE123" s="671"/>
      <c r="UIF123" s="671"/>
      <c r="UIG123" s="671"/>
      <c r="UIH123" s="671"/>
      <c r="UII123" s="671"/>
      <c r="UIJ123" s="671"/>
      <c r="UIK123" s="671"/>
      <c r="UIL123" s="671"/>
      <c r="UIM123" s="671"/>
      <c r="UIN123" s="671"/>
      <c r="UIO123" s="671"/>
      <c r="UIP123" s="671"/>
      <c r="UIQ123" s="671"/>
      <c r="UIR123" s="671"/>
      <c r="UIS123" s="671"/>
      <c r="UIT123" s="671"/>
      <c r="UIU123" s="671"/>
      <c r="UIV123" s="671"/>
      <c r="UIW123" s="671"/>
      <c r="UIX123" s="671"/>
      <c r="UIY123" s="671"/>
      <c r="UIZ123" s="671"/>
      <c r="UJA123" s="671"/>
      <c r="UJB123" s="671"/>
      <c r="UJC123" s="671"/>
      <c r="UJD123" s="671"/>
      <c r="UJE123" s="671"/>
      <c r="UJF123" s="671"/>
      <c r="UJG123" s="671"/>
      <c r="UJH123" s="671"/>
      <c r="UJI123" s="671"/>
      <c r="UJJ123" s="671"/>
      <c r="UJK123" s="671"/>
      <c r="UJL123" s="671"/>
      <c r="UJM123" s="671"/>
      <c r="UJN123" s="671"/>
      <c r="UJO123" s="671"/>
      <c r="UJP123" s="671"/>
      <c r="UJQ123" s="671"/>
      <c r="UJR123" s="671"/>
      <c r="UJS123" s="671"/>
      <c r="UJT123" s="671"/>
      <c r="UJU123" s="671"/>
      <c r="UJV123" s="671"/>
      <c r="UJW123" s="671"/>
      <c r="UJX123" s="671"/>
      <c r="UJY123" s="671"/>
      <c r="UJZ123" s="671"/>
      <c r="UKA123" s="671"/>
      <c r="UKB123" s="671"/>
      <c r="UKC123" s="671"/>
      <c r="UKD123" s="671"/>
      <c r="UKE123" s="671"/>
      <c r="UKF123" s="671"/>
      <c r="UKG123" s="671"/>
      <c r="UKH123" s="671"/>
      <c r="UKI123" s="671"/>
      <c r="UKJ123" s="671"/>
      <c r="UKK123" s="671"/>
      <c r="UKL123" s="671"/>
      <c r="UKM123" s="671"/>
      <c r="UKN123" s="671"/>
      <c r="UKO123" s="671"/>
      <c r="UKP123" s="671"/>
      <c r="UKQ123" s="671"/>
      <c r="UKR123" s="671"/>
      <c r="UKS123" s="671"/>
      <c r="UKT123" s="671"/>
      <c r="UKU123" s="671"/>
      <c r="UKV123" s="671"/>
      <c r="UKW123" s="671"/>
      <c r="UKX123" s="671"/>
      <c r="UKY123" s="671"/>
      <c r="UKZ123" s="671"/>
      <c r="ULA123" s="671"/>
      <c r="ULB123" s="671"/>
      <c r="ULC123" s="671"/>
      <c r="ULD123" s="671"/>
      <c r="ULE123" s="671"/>
      <c r="ULF123" s="671"/>
      <c r="ULG123" s="671"/>
      <c r="ULH123" s="671"/>
      <c r="ULI123" s="671"/>
      <c r="ULJ123" s="671"/>
      <c r="ULK123" s="671"/>
      <c r="ULL123" s="671"/>
      <c r="ULM123" s="671"/>
      <c r="ULN123" s="671"/>
      <c r="ULO123" s="671"/>
      <c r="ULP123" s="671"/>
      <c r="ULQ123" s="671"/>
      <c r="ULR123" s="671"/>
      <c r="ULS123" s="671"/>
      <c r="ULT123" s="671"/>
      <c r="ULU123" s="671"/>
      <c r="ULV123" s="671"/>
      <c r="ULW123" s="671"/>
      <c r="ULX123" s="671"/>
      <c r="ULY123" s="671"/>
      <c r="ULZ123" s="671"/>
      <c r="UMA123" s="671"/>
      <c r="UMB123" s="671"/>
      <c r="UMC123" s="671"/>
      <c r="UMD123" s="671"/>
      <c r="UME123" s="671"/>
      <c r="UMF123" s="671"/>
      <c r="UMG123" s="671"/>
      <c r="UMH123" s="671"/>
      <c r="UMI123" s="671"/>
      <c r="UMJ123" s="671"/>
      <c r="UMK123" s="671"/>
      <c r="UML123" s="671"/>
      <c r="UMM123" s="671"/>
      <c r="UMN123" s="671"/>
      <c r="UMO123" s="671"/>
      <c r="UMP123" s="671"/>
      <c r="UMQ123" s="671"/>
      <c r="UMR123" s="671"/>
      <c r="UMS123" s="671"/>
      <c r="UMT123" s="671"/>
      <c r="UMU123" s="671"/>
      <c r="UMV123" s="671"/>
      <c r="UMW123" s="671"/>
      <c r="UMX123" s="671"/>
      <c r="UMY123" s="671"/>
      <c r="UMZ123" s="671"/>
      <c r="UNA123" s="671"/>
      <c r="UNB123" s="671"/>
      <c r="UNC123" s="671"/>
      <c r="UND123" s="671"/>
      <c r="UNE123" s="671"/>
      <c r="UNF123" s="671"/>
      <c r="UNG123" s="671"/>
      <c r="UNH123" s="671"/>
      <c r="UNI123" s="671"/>
      <c r="UNJ123" s="671"/>
      <c r="UNK123" s="671"/>
      <c r="UNL123" s="671"/>
      <c r="UNM123" s="671"/>
      <c r="UNN123" s="671"/>
      <c r="UNO123" s="671"/>
      <c r="UNP123" s="671"/>
      <c r="UNQ123" s="671"/>
      <c r="UNR123" s="671"/>
      <c r="UNS123" s="671"/>
      <c r="UNT123" s="671"/>
      <c r="UNU123" s="671"/>
      <c r="UNV123" s="671"/>
      <c r="UNW123" s="671"/>
      <c r="UNX123" s="671"/>
      <c r="UNY123" s="671"/>
      <c r="UNZ123" s="671"/>
      <c r="UOA123" s="671"/>
      <c r="UOB123" s="671"/>
      <c r="UOC123" s="671"/>
      <c r="UOD123" s="671"/>
      <c r="UOE123" s="671"/>
      <c r="UOF123" s="671"/>
      <c r="UOG123" s="671"/>
      <c r="UOH123" s="671"/>
      <c r="UOI123" s="671"/>
      <c r="UOJ123" s="671"/>
      <c r="UOK123" s="671"/>
      <c r="UOL123" s="671"/>
      <c r="UOM123" s="671"/>
      <c r="UON123" s="671"/>
      <c r="UOO123" s="671"/>
      <c r="UOP123" s="671"/>
      <c r="UOQ123" s="671"/>
      <c r="UOR123" s="671"/>
      <c r="UOS123" s="671"/>
      <c r="UOT123" s="671"/>
      <c r="UOU123" s="671"/>
      <c r="UOV123" s="671"/>
      <c r="UOW123" s="671"/>
      <c r="UOX123" s="671"/>
      <c r="UOY123" s="671"/>
      <c r="UOZ123" s="671"/>
      <c r="UPA123" s="671"/>
      <c r="UPB123" s="671"/>
      <c r="UPC123" s="671"/>
      <c r="UPD123" s="671"/>
      <c r="UPE123" s="671"/>
      <c r="UPF123" s="671"/>
      <c r="UPG123" s="671"/>
      <c r="UPH123" s="671"/>
      <c r="UPI123" s="671"/>
      <c r="UPJ123" s="671"/>
      <c r="UPK123" s="671"/>
      <c r="UPL123" s="671"/>
      <c r="UPM123" s="671"/>
      <c r="UPN123" s="671"/>
      <c r="UPO123" s="671"/>
      <c r="UPP123" s="671"/>
      <c r="UPQ123" s="671"/>
      <c r="UPR123" s="671"/>
      <c r="UPS123" s="671"/>
      <c r="UPT123" s="671"/>
      <c r="UPU123" s="671"/>
      <c r="UPV123" s="671"/>
      <c r="UPW123" s="671"/>
      <c r="UPX123" s="671"/>
      <c r="UPY123" s="671"/>
      <c r="UPZ123" s="671"/>
      <c r="UQA123" s="671"/>
      <c r="UQB123" s="671"/>
      <c r="UQC123" s="671"/>
      <c r="UQD123" s="671"/>
      <c r="UQE123" s="671"/>
      <c r="UQF123" s="671"/>
      <c r="UQG123" s="671"/>
      <c r="UQH123" s="671"/>
      <c r="UQI123" s="671"/>
      <c r="UQJ123" s="671"/>
      <c r="UQK123" s="671"/>
      <c r="UQL123" s="671"/>
      <c r="UQM123" s="671"/>
      <c r="UQN123" s="671"/>
      <c r="UQO123" s="671"/>
      <c r="UQP123" s="671"/>
      <c r="UQQ123" s="671"/>
      <c r="UQR123" s="671"/>
      <c r="UQS123" s="671"/>
      <c r="UQT123" s="671"/>
      <c r="UQU123" s="671"/>
      <c r="UQV123" s="671"/>
      <c r="UQW123" s="671"/>
      <c r="UQX123" s="671"/>
      <c r="UQY123" s="671"/>
      <c r="UQZ123" s="671"/>
      <c r="URA123" s="671"/>
      <c r="URB123" s="671"/>
      <c r="URC123" s="671"/>
      <c r="URD123" s="671"/>
      <c r="URE123" s="671"/>
      <c r="URF123" s="671"/>
      <c r="URG123" s="671"/>
      <c r="URH123" s="671"/>
      <c r="URI123" s="671"/>
      <c r="URJ123" s="671"/>
      <c r="URK123" s="671"/>
      <c r="URL123" s="671"/>
      <c r="URM123" s="671"/>
      <c r="URN123" s="671"/>
      <c r="URO123" s="671"/>
      <c r="URP123" s="671"/>
      <c r="URQ123" s="671"/>
      <c r="URR123" s="671"/>
      <c r="URS123" s="671"/>
      <c r="URT123" s="671"/>
      <c r="URU123" s="671"/>
      <c r="URV123" s="671"/>
      <c r="URW123" s="671"/>
      <c r="URX123" s="671"/>
      <c r="URY123" s="671"/>
      <c r="URZ123" s="671"/>
      <c r="USA123" s="671"/>
      <c r="USB123" s="671"/>
      <c r="USC123" s="671"/>
      <c r="USD123" s="671"/>
      <c r="USE123" s="671"/>
      <c r="USF123" s="671"/>
      <c r="USG123" s="671"/>
      <c r="USH123" s="671"/>
      <c r="USI123" s="671"/>
      <c r="USJ123" s="671"/>
      <c r="USK123" s="671"/>
      <c r="USL123" s="671"/>
      <c r="USM123" s="671"/>
      <c r="USN123" s="671"/>
      <c r="USO123" s="671"/>
      <c r="USP123" s="671"/>
      <c r="USQ123" s="671"/>
      <c r="USR123" s="671"/>
      <c r="USS123" s="671"/>
      <c r="UST123" s="671"/>
      <c r="USU123" s="671"/>
      <c r="USV123" s="671"/>
      <c r="USW123" s="671"/>
      <c r="USX123" s="671"/>
      <c r="USY123" s="671"/>
      <c r="USZ123" s="671"/>
      <c r="UTA123" s="671"/>
      <c r="UTB123" s="671"/>
      <c r="UTC123" s="671"/>
      <c r="UTD123" s="671"/>
      <c r="UTE123" s="671"/>
      <c r="UTF123" s="671"/>
      <c r="UTG123" s="671"/>
      <c r="UTH123" s="671"/>
      <c r="UTI123" s="671"/>
      <c r="UTJ123" s="671"/>
      <c r="UTK123" s="671"/>
      <c r="UTL123" s="671"/>
      <c r="UTM123" s="671"/>
      <c r="UTN123" s="671"/>
      <c r="UTO123" s="671"/>
      <c r="UTP123" s="671"/>
      <c r="UTQ123" s="671"/>
      <c r="UTR123" s="671"/>
      <c r="UTS123" s="671"/>
      <c r="UTT123" s="671"/>
      <c r="UTU123" s="671"/>
      <c r="UTV123" s="671"/>
      <c r="UTW123" s="671"/>
      <c r="UTX123" s="671"/>
      <c r="UTY123" s="671"/>
      <c r="UTZ123" s="671"/>
      <c r="UUA123" s="671"/>
      <c r="UUB123" s="671"/>
      <c r="UUC123" s="671"/>
      <c r="UUD123" s="671"/>
      <c r="UUE123" s="671"/>
      <c r="UUF123" s="671"/>
      <c r="UUG123" s="671"/>
      <c r="UUH123" s="671"/>
      <c r="UUI123" s="671"/>
      <c r="UUJ123" s="671"/>
      <c r="UUK123" s="671"/>
      <c r="UUL123" s="671"/>
      <c r="UUM123" s="671"/>
      <c r="UUN123" s="671"/>
      <c r="UUO123" s="671"/>
      <c r="UUP123" s="671"/>
      <c r="UUQ123" s="671"/>
      <c r="UUR123" s="671"/>
      <c r="UUS123" s="671"/>
      <c r="UUT123" s="671"/>
      <c r="UUU123" s="671"/>
      <c r="UUV123" s="671"/>
      <c r="UUW123" s="671"/>
      <c r="UUX123" s="671"/>
      <c r="UUY123" s="671"/>
      <c r="UUZ123" s="671"/>
      <c r="UVA123" s="671"/>
      <c r="UVB123" s="671"/>
      <c r="UVC123" s="671"/>
      <c r="UVD123" s="671"/>
      <c r="UVE123" s="671"/>
      <c r="UVF123" s="671"/>
      <c r="UVG123" s="671"/>
      <c r="UVH123" s="671"/>
      <c r="UVI123" s="671"/>
      <c r="UVJ123" s="671"/>
      <c r="UVK123" s="671"/>
      <c r="UVL123" s="671"/>
      <c r="UVM123" s="671"/>
      <c r="UVN123" s="671"/>
      <c r="UVO123" s="671"/>
      <c r="UVP123" s="671"/>
      <c r="UVQ123" s="671"/>
      <c r="UVR123" s="671"/>
      <c r="UVS123" s="671"/>
      <c r="UVT123" s="671"/>
      <c r="UVU123" s="671"/>
      <c r="UVV123" s="671"/>
      <c r="UVW123" s="671"/>
      <c r="UVX123" s="671"/>
      <c r="UVY123" s="671"/>
      <c r="UVZ123" s="671"/>
      <c r="UWA123" s="671"/>
      <c r="UWB123" s="671"/>
      <c r="UWC123" s="671"/>
      <c r="UWD123" s="671"/>
      <c r="UWE123" s="671"/>
      <c r="UWF123" s="671"/>
      <c r="UWG123" s="671"/>
      <c r="UWH123" s="671"/>
      <c r="UWI123" s="671"/>
      <c r="UWJ123" s="671"/>
      <c r="UWK123" s="671"/>
      <c r="UWL123" s="671"/>
      <c r="UWM123" s="671"/>
      <c r="UWN123" s="671"/>
      <c r="UWO123" s="671"/>
      <c r="UWP123" s="671"/>
      <c r="UWQ123" s="671"/>
      <c r="UWR123" s="671"/>
      <c r="UWS123" s="671"/>
      <c r="UWT123" s="671"/>
      <c r="UWU123" s="671"/>
      <c r="UWV123" s="671"/>
      <c r="UWW123" s="671"/>
      <c r="UWX123" s="671"/>
      <c r="UWY123" s="671"/>
      <c r="UWZ123" s="671"/>
      <c r="UXA123" s="671"/>
      <c r="UXB123" s="671"/>
      <c r="UXC123" s="671"/>
      <c r="UXD123" s="671"/>
      <c r="UXE123" s="671"/>
      <c r="UXF123" s="671"/>
      <c r="UXG123" s="671"/>
      <c r="UXH123" s="671"/>
      <c r="UXI123" s="671"/>
      <c r="UXJ123" s="671"/>
      <c r="UXK123" s="671"/>
      <c r="UXL123" s="671"/>
      <c r="UXM123" s="671"/>
      <c r="UXN123" s="671"/>
      <c r="UXO123" s="671"/>
      <c r="UXP123" s="671"/>
      <c r="UXQ123" s="671"/>
      <c r="UXR123" s="671"/>
      <c r="UXS123" s="671"/>
      <c r="UXT123" s="671"/>
      <c r="UXU123" s="671"/>
      <c r="UXV123" s="671"/>
      <c r="UXW123" s="671"/>
      <c r="UXX123" s="671"/>
      <c r="UXY123" s="671"/>
      <c r="UXZ123" s="671"/>
      <c r="UYA123" s="671"/>
      <c r="UYB123" s="671"/>
      <c r="UYC123" s="671"/>
      <c r="UYD123" s="671"/>
      <c r="UYE123" s="671"/>
      <c r="UYF123" s="671"/>
      <c r="UYG123" s="671"/>
      <c r="UYH123" s="671"/>
      <c r="UYI123" s="671"/>
      <c r="UYJ123" s="671"/>
      <c r="UYK123" s="671"/>
      <c r="UYL123" s="671"/>
      <c r="UYM123" s="671"/>
      <c r="UYN123" s="671"/>
      <c r="UYO123" s="671"/>
      <c r="UYP123" s="671"/>
      <c r="UYQ123" s="671"/>
      <c r="UYR123" s="671"/>
      <c r="UYS123" s="671"/>
      <c r="UYT123" s="671"/>
      <c r="UYU123" s="671"/>
      <c r="UYV123" s="671"/>
      <c r="UYW123" s="671"/>
      <c r="UYX123" s="671"/>
      <c r="UYY123" s="671"/>
      <c r="UYZ123" s="671"/>
      <c r="UZA123" s="671"/>
      <c r="UZB123" s="671"/>
      <c r="UZC123" s="671"/>
      <c r="UZD123" s="671"/>
      <c r="UZE123" s="671"/>
      <c r="UZF123" s="671"/>
      <c r="UZG123" s="671"/>
      <c r="UZH123" s="671"/>
      <c r="UZI123" s="671"/>
      <c r="UZJ123" s="671"/>
      <c r="UZK123" s="671"/>
      <c r="UZL123" s="671"/>
      <c r="UZM123" s="671"/>
      <c r="UZN123" s="671"/>
      <c r="UZO123" s="671"/>
      <c r="UZP123" s="671"/>
      <c r="UZQ123" s="671"/>
      <c r="UZR123" s="671"/>
      <c r="UZS123" s="671"/>
      <c r="UZT123" s="671"/>
      <c r="UZU123" s="671"/>
      <c r="UZV123" s="671"/>
      <c r="UZW123" s="671"/>
      <c r="UZX123" s="671"/>
      <c r="UZY123" s="671"/>
      <c r="UZZ123" s="671"/>
      <c r="VAA123" s="671"/>
      <c r="VAB123" s="671"/>
      <c r="VAC123" s="671"/>
      <c r="VAD123" s="671"/>
      <c r="VAE123" s="671"/>
      <c r="VAF123" s="671"/>
      <c r="VAG123" s="671"/>
      <c r="VAH123" s="671"/>
      <c r="VAI123" s="671"/>
      <c r="VAJ123" s="671"/>
      <c r="VAK123" s="671"/>
      <c r="VAL123" s="671"/>
      <c r="VAM123" s="671"/>
      <c r="VAN123" s="671"/>
      <c r="VAO123" s="671"/>
      <c r="VAP123" s="671"/>
      <c r="VAQ123" s="671"/>
      <c r="VAR123" s="671"/>
      <c r="VAS123" s="671"/>
      <c r="VAT123" s="671"/>
      <c r="VAU123" s="671"/>
      <c r="VAV123" s="671"/>
      <c r="VAW123" s="671"/>
      <c r="VAX123" s="671"/>
      <c r="VAY123" s="671"/>
      <c r="VAZ123" s="671"/>
      <c r="VBA123" s="671"/>
      <c r="VBB123" s="671"/>
      <c r="VBC123" s="671"/>
      <c r="VBD123" s="671"/>
      <c r="VBE123" s="671"/>
      <c r="VBF123" s="671"/>
      <c r="VBG123" s="671"/>
      <c r="VBH123" s="671"/>
      <c r="VBI123" s="671"/>
      <c r="VBJ123" s="671"/>
      <c r="VBK123" s="671"/>
      <c r="VBL123" s="671"/>
      <c r="VBM123" s="671"/>
      <c r="VBN123" s="671"/>
      <c r="VBO123" s="671"/>
      <c r="VBP123" s="671"/>
      <c r="VBQ123" s="671"/>
      <c r="VBR123" s="671"/>
      <c r="VBS123" s="671"/>
      <c r="VBT123" s="671"/>
      <c r="VBU123" s="671"/>
      <c r="VBV123" s="671"/>
      <c r="VBW123" s="671"/>
      <c r="VBX123" s="671"/>
      <c r="VBY123" s="671"/>
      <c r="VBZ123" s="671"/>
      <c r="VCA123" s="671"/>
      <c r="VCB123" s="671"/>
      <c r="VCC123" s="671"/>
      <c r="VCD123" s="671"/>
      <c r="VCE123" s="671"/>
      <c r="VCF123" s="671"/>
      <c r="VCG123" s="671"/>
      <c r="VCH123" s="671"/>
      <c r="VCI123" s="671"/>
      <c r="VCJ123" s="671"/>
      <c r="VCK123" s="671"/>
      <c r="VCL123" s="671"/>
      <c r="VCM123" s="671"/>
      <c r="VCN123" s="671"/>
      <c r="VCO123" s="671"/>
      <c r="VCP123" s="671"/>
      <c r="VCQ123" s="671"/>
      <c r="VCR123" s="671"/>
      <c r="VCS123" s="671"/>
      <c r="VCT123" s="671"/>
      <c r="VCU123" s="671"/>
      <c r="VCV123" s="671"/>
      <c r="VCW123" s="671"/>
      <c r="VCX123" s="671"/>
      <c r="VCY123" s="671"/>
      <c r="VCZ123" s="671"/>
      <c r="VDA123" s="671"/>
      <c r="VDB123" s="671"/>
      <c r="VDC123" s="671"/>
      <c r="VDD123" s="671"/>
      <c r="VDE123" s="671"/>
      <c r="VDF123" s="671"/>
      <c r="VDG123" s="671"/>
      <c r="VDH123" s="671"/>
      <c r="VDI123" s="671"/>
      <c r="VDJ123" s="671"/>
      <c r="VDK123" s="671"/>
      <c r="VDL123" s="671"/>
      <c r="VDM123" s="671"/>
      <c r="VDN123" s="671"/>
      <c r="VDO123" s="671"/>
      <c r="VDP123" s="671"/>
      <c r="VDQ123" s="671"/>
      <c r="VDR123" s="671"/>
      <c r="VDS123" s="671"/>
      <c r="VDT123" s="671"/>
      <c r="VDU123" s="671"/>
      <c r="VDV123" s="671"/>
      <c r="VDW123" s="671"/>
      <c r="VDX123" s="671"/>
      <c r="VDY123" s="671"/>
      <c r="VDZ123" s="671"/>
      <c r="VEA123" s="671"/>
      <c r="VEB123" s="671"/>
      <c r="VEC123" s="671"/>
      <c r="VED123" s="671"/>
      <c r="VEE123" s="671"/>
      <c r="VEF123" s="671"/>
      <c r="VEG123" s="671"/>
      <c r="VEH123" s="671"/>
      <c r="VEI123" s="671"/>
      <c r="VEJ123" s="671"/>
      <c r="VEK123" s="671"/>
      <c r="VEL123" s="671"/>
      <c r="VEM123" s="671"/>
      <c r="VEN123" s="671"/>
      <c r="VEO123" s="671"/>
      <c r="VEP123" s="671"/>
      <c r="VEQ123" s="671"/>
      <c r="VER123" s="671"/>
      <c r="VES123" s="671"/>
      <c r="VET123" s="671"/>
      <c r="VEU123" s="671"/>
      <c r="VEV123" s="671"/>
      <c r="VEW123" s="671"/>
      <c r="VEX123" s="671"/>
      <c r="VEY123" s="671"/>
      <c r="VEZ123" s="671"/>
      <c r="VFA123" s="671"/>
      <c r="VFB123" s="671"/>
      <c r="VFC123" s="671"/>
      <c r="VFD123" s="671"/>
      <c r="VFE123" s="671"/>
      <c r="VFF123" s="671"/>
      <c r="VFG123" s="671"/>
      <c r="VFH123" s="671"/>
      <c r="VFI123" s="671"/>
      <c r="VFJ123" s="671"/>
      <c r="VFK123" s="671"/>
      <c r="VFL123" s="671"/>
      <c r="VFM123" s="671"/>
      <c r="VFN123" s="671"/>
      <c r="VFO123" s="671"/>
      <c r="VFP123" s="671"/>
      <c r="VFQ123" s="671"/>
      <c r="VFR123" s="671"/>
      <c r="VFS123" s="671"/>
      <c r="VFT123" s="671"/>
      <c r="VFU123" s="671"/>
      <c r="VFV123" s="671"/>
      <c r="VFW123" s="671"/>
      <c r="VFX123" s="671"/>
      <c r="VFY123" s="671"/>
      <c r="VFZ123" s="671"/>
      <c r="VGA123" s="671"/>
      <c r="VGB123" s="671"/>
      <c r="VGC123" s="671"/>
      <c r="VGD123" s="671"/>
      <c r="VGE123" s="671"/>
      <c r="VGF123" s="671"/>
      <c r="VGG123" s="671"/>
      <c r="VGH123" s="671"/>
      <c r="VGI123" s="671"/>
      <c r="VGJ123" s="671"/>
      <c r="VGK123" s="671"/>
      <c r="VGL123" s="671"/>
      <c r="VGM123" s="671"/>
      <c r="VGN123" s="671"/>
      <c r="VGO123" s="671"/>
      <c r="VGP123" s="671"/>
      <c r="VGQ123" s="671"/>
      <c r="VGR123" s="671"/>
      <c r="VGS123" s="671"/>
      <c r="VGT123" s="671"/>
      <c r="VGU123" s="671"/>
      <c r="VGV123" s="671"/>
      <c r="VGW123" s="671"/>
      <c r="VGX123" s="671"/>
      <c r="VGY123" s="671"/>
      <c r="VGZ123" s="671"/>
      <c r="VHA123" s="671"/>
      <c r="VHB123" s="671"/>
      <c r="VHC123" s="671"/>
      <c r="VHD123" s="671"/>
      <c r="VHE123" s="671"/>
      <c r="VHF123" s="671"/>
      <c r="VHG123" s="671"/>
      <c r="VHH123" s="671"/>
      <c r="VHI123" s="671"/>
      <c r="VHJ123" s="671"/>
      <c r="VHK123" s="671"/>
      <c r="VHL123" s="671"/>
      <c r="VHM123" s="671"/>
      <c r="VHN123" s="671"/>
      <c r="VHO123" s="671"/>
      <c r="VHP123" s="671"/>
      <c r="VHQ123" s="671"/>
      <c r="VHR123" s="671"/>
      <c r="VHS123" s="671"/>
      <c r="VHT123" s="671"/>
      <c r="VHU123" s="671"/>
      <c r="VHV123" s="671"/>
      <c r="VHW123" s="671"/>
      <c r="VHX123" s="671"/>
      <c r="VHY123" s="671"/>
      <c r="VHZ123" s="671"/>
      <c r="VIA123" s="671"/>
      <c r="VIB123" s="671"/>
      <c r="VIC123" s="671"/>
      <c r="VID123" s="671"/>
      <c r="VIE123" s="671"/>
      <c r="VIF123" s="671"/>
      <c r="VIG123" s="671"/>
      <c r="VIH123" s="671"/>
      <c r="VII123" s="671"/>
      <c r="VIJ123" s="671"/>
      <c r="VIK123" s="671"/>
      <c r="VIL123" s="671"/>
      <c r="VIM123" s="671"/>
      <c r="VIN123" s="671"/>
      <c r="VIO123" s="671"/>
      <c r="VIP123" s="671"/>
      <c r="VIQ123" s="671"/>
      <c r="VIR123" s="671"/>
      <c r="VIS123" s="671"/>
      <c r="VIT123" s="671"/>
      <c r="VIU123" s="671"/>
      <c r="VIV123" s="671"/>
      <c r="VIW123" s="671"/>
      <c r="VIX123" s="671"/>
      <c r="VIY123" s="671"/>
      <c r="VIZ123" s="671"/>
      <c r="VJA123" s="671"/>
      <c r="VJB123" s="671"/>
      <c r="VJC123" s="671"/>
      <c r="VJD123" s="671"/>
      <c r="VJE123" s="671"/>
      <c r="VJF123" s="671"/>
      <c r="VJG123" s="671"/>
      <c r="VJH123" s="671"/>
      <c r="VJI123" s="671"/>
      <c r="VJJ123" s="671"/>
      <c r="VJK123" s="671"/>
      <c r="VJL123" s="671"/>
      <c r="VJM123" s="671"/>
      <c r="VJN123" s="671"/>
      <c r="VJO123" s="671"/>
      <c r="VJP123" s="671"/>
      <c r="VJQ123" s="671"/>
      <c r="VJR123" s="671"/>
      <c r="VJS123" s="671"/>
      <c r="VJT123" s="671"/>
      <c r="VJU123" s="671"/>
      <c r="VJV123" s="671"/>
      <c r="VJW123" s="671"/>
      <c r="VJX123" s="671"/>
      <c r="VJY123" s="671"/>
      <c r="VJZ123" s="671"/>
      <c r="VKA123" s="671"/>
      <c r="VKB123" s="671"/>
      <c r="VKC123" s="671"/>
      <c r="VKD123" s="671"/>
      <c r="VKE123" s="671"/>
      <c r="VKF123" s="671"/>
      <c r="VKG123" s="671"/>
      <c r="VKH123" s="671"/>
      <c r="VKI123" s="671"/>
      <c r="VKJ123" s="671"/>
      <c r="VKK123" s="671"/>
      <c r="VKL123" s="671"/>
      <c r="VKM123" s="671"/>
      <c r="VKN123" s="671"/>
      <c r="VKO123" s="671"/>
      <c r="VKP123" s="671"/>
      <c r="VKQ123" s="671"/>
      <c r="VKR123" s="671"/>
      <c r="VKS123" s="671"/>
      <c r="VKT123" s="671"/>
      <c r="VKU123" s="671"/>
      <c r="VKV123" s="671"/>
      <c r="VKW123" s="671"/>
      <c r="VKX123" s="671"/>
      <c r="VKY123" s="671"/>
      <c r="VKZ123" s="671"/>
      <c r="VLA123" s="671"/>
      <c r="VLB123" s="671"/>
      <c r="VLC123" s="671"/>
      <c r="VLD123" s="671"/>
      <c r="VLE123" s="671"/>
      <c r="VLF123" s="671"/>
      <c r="VLG123" s="671"/>
      <c r="VLH123" s="671"/>
      <c r="VLI123" s="671"/>
      <c r="VLJ123" s="671"/>
      <c r="VLK123" s="671"/>
      <c r="VLL123" s="671"/>
      <c r="VLM123" s="671"/>
      <c r="VLN123" s="671"/>
      <c r="VLO123" s="671"/>
      <c r="VLP123" s="671"/>
      <c r="VLQ123" s="671"/>
      <c r="VLR123" s="671"/>
      <c r="VLS123" s="671"/>
      <c r="VLT123" s="671"/>
      <c r="VLU123" s="671"/>
      <c r="VLV123" s="671"/>
      <c r="VLW123" s="671"/>
      <c r="VLX123" s="671"/>
      <c r="VLY123" s="671"/>
      <c r="VLZ123" s="671"/>
      <c r="VMA123" s="671"/>
      <c r="VMB123" s="671"/>
      <c r="VMC123" s="671"/>
      <c r="VMD123" s="671"/>
      <c r="VME123" s="671"/>
      <c r="VMF123" s="671"/>
      <c r="VMG123" s="671"/>
      <c r="VMH123" s="671"/>
      <c r="VMI123" s="671"/>
      <c r="VMJ123" s="671"/>
      <c r="VMK123" s="671"/>
      <c r="VML123" s="671"/>
      <c r="VMM123" s="671"/>
      <c r="VMN123" s="671"/>
      <c r="VMO123" s="671"/>
      <c r="VMP123" s="671"/>
      <c r="VMQ123" s="671"/>
      <c r="VMR123" s="671"/>
      <c r="VMS123" s="671"/>
      <c r="VMT123" s="671"/>
      <c r="VMU123" s="671"/>
      <c r="VMV123" s="671"/>
      <c r="VMW123" s="671"/>
      <c r="VMX123" s="671"/>
      <c r="VMY123" s="671"/>
      <c r="VMZ123" s="671"/>
      <c r="VNA123" s="671"/>
      <c r="VNB123" s="671"/>
      <c r="VNC123" s="671"/>
      <c r="VND123" s="671"/>
      <c r="VNE123" s="671"/>
      <c r="VNF123" s="671"/>
      <c r="VNG123" s="671"/>
      <c r="VNH123" s="671"/>
      <c r="VNI123" s="671"/>
      <c r="VNJ123" s="671"/>
      <c r="VNK123" s="671"/>
      <c r="VNL123" s="671"/>
      <c r="VNM123" s="671"/>
      <c r="VNN123" s="671"/>
      <c r="VNO123" s="671"/>
      <c r="VNP123" s="671"/>
      <c r="VNQ123" s="671"/>
      <c r="VNR123" s="671"/>
      <c r="VNS123" s="671"/>
      <c r="VNT123" s="671"/>
      <c r="VNU123" s="671"/>
      <c r="VNV123" s="671"/>
      <c r="VNW123" s="671"/>
      <c r="VNX123" s="671"/>
      <c r="VNY123" s="671"/>
      <c r="VNZ123" s="671"/>
      <c r="VOA123" s="671"/>
      <c r="VOB123" s="671"/>
      <c r="VOC123" s="671"/>
      <c r="VOD123" s="671"/>
      <c r="VOE123" s="671"/>
      <c r="VOF123" s="671"/>
      <c r="VOG123" s="671"/>
      <c r="VOH123" s="671"/>
      <c r="VOI123" s="671"/>
      <c r="VOJ123" s="671"/>
      <c r="VOK123" s="671"/>
      <c r="VOL123" s="671"/>
      <c r="VOM123" s="671"/>
      <c r="VON123" s="671"/>
      <c r="VOO123" s="671"/>
      <c r="VOP123" s="671"/>
      <c r="VOQ123" s="671"/>
      <c r="VOR123" s="671"/>
      <c r="VOS123" s="671"/>
      <c r="VOT123" s="671"/>
      <c r="VOU123" s="671"/>
      <c r="VOV123" s="671"/>
      <c r="VOW123" s="671"/>
      <c r="VOX123" s="671"/>
      <c r="VOY123" s="671"/>
      <c r="VOZ123" s="671"/>
      <c r="VPA123" s="671"/>
      <c r="VPB123" s="671"/>
      <c r="VPC123" s="671"/>
      <c r="VPD123" s="671"/>
      <c r="VPE123" s="671"/>
      <c r="VPF123" s="671"/>
      <c r="VPG123" s="671"/>
      <c r="VPH123" s="671"/>
      <c r="VPI123" s="671"/>
      <c r="VPJ123" s="671"/>
      <c r="VPK123" s="671"/>
      <c r="VPL123" s="671"/>
      <c r="VPM123" s="671"/>
      <c r="VPN123" s="671"/>
      <c r="VPO123" s="671"/>
      <c r="VPP123" s="671"/>
      <c r="VPQ123" s="671"/>
      <c r="VPR123" s="671"/>
      <c r="VPS123" s="671"/>
      <c r="VPT123" s="671"/>
      <c r="VPU123" s="671"/>
      <c r="VPV123" s="671"/>
      <c r="VPW123" s="671"/>
      <c r="VPX123" s="671"/>
      <c r="VPY123" s="671"/>
      <c r="VPZ123" s="671"/>
      <c r="VQA123" s="671"/>
      <c r="VQB123" s="671"/>
      <c r="VQC123" s="671"/>
      <c r="VQD123" s="671"/>
      <c r="VQE123" s="671"/>
      <c r="VQF123" s="671"/>
      <c r="VQG123" s="671"/>
      <c r="VQH123" s="671"/>
      <c r="VQI123" s="671"/>
      <c r="VQJ123" s="671"/>
      <c r="VQK123" s="671"/>
      <c r="VQL123" s="671"/>
      <c r="VQM123" s="671"/>
      <c r="VQN123" s="671"/>
      <c r="VQO123" s="671"/>
      <c r="VQP123" s="671"/>
      <c r="VQQ123" s="671"/>
      <c r="VQR123" s="671"/>
      <c r="VQS123" s="671"/>
      <c r="VQT123" s="671"/>
      <c r="VQU123" s="671"/>
      <c r="VQV123" s="671"/>
      <c r="VQW123" s="671"/>
      <c r="VQX123" s="671"/>
      <c r="VQY123" s="671"/>
      <c r="VQZ123" s="671"/>
      <c r="VRA123" s="671"/>
      <c r="VRB123" s="671"/>
      <c r="VRC123" s="671"/>
      <c r="VRD123" s="671"/>
      <c r="VRE123" s="671"/>
      <c r="VRF123" s="671"/>
      <c r="VRG123" s="671"/>
      <c r="VRH123" s="671"/>
      <c r="VRI123" s="671"/>
      <c r="VRJ123" s="671"/>
      <c r="VRK123" s="671"/>
      <c r="VRL123" s="671"/>
      <c r="VRM123" s="671"/>
      <c r="VRN123" s="671"/>
      <c r="VRO123" s="671"/>
      <c r="VRP123" s="671"/>
      <c r="VRQ123" s="671"/>
      <c r="VRR123" s="671"/>
      <c r="VRS123" s="671"/>
      <c r="VRT123" s="671"/>
      <c r="VRU123" s="671"/>
      <c r="VRV123" s="671"/>
      <c r="VRW123" s="671"/>
      <c r="VRX123" s="671"/>
      <c r="VRY123" s="671"/>
      <c r="VRZ123" s="671"/>
      <c r="VSA123" s="671"/>
      <c r="VSB123" s="671"/>
      <c r="VSC123" s="671"/>
      <c r="VSD123" s="671"/>
      <c r="VSE123" s="671"/>
      <c r="VSF123" s="671"/>
      <c r="VSG123" s="671"/>
      <c r="VSH123" s="671"/>
      <c r="VSI123" s="671"/>
      <c r="VSJ123" s="671"/>
      <c r="VSK123" s="671"/>
      <c r="VSL123" s="671"/>
      <c r="VSM123" s="671"/>
      <c r="VSN123" s="671"/>
      <c r="VSO123" s="671"/>
      <c r="VSP123" s="671"/>
      <c r="VSQ123" s="671"/>
      <c r="VSR123" s="671"/>
      <c r="VSS123" s="671"/>
      <c r="VST123" s="671"/>
      <c r="VSU123" s="671"/>
      <c r="VSV123" s="671"/>
      <c r="VSW123" s="671"/>
      <c r="VSX123" s="671"/>
      <c r="VSY123" s="671"/>
      <c r="VSZ123" s="671"/>
      <c r="VTA123" s="671"/>
      <c r="VTB123" s="671"/>
      <c r="VTC123" s="671"/>
      <c r="VTD123" s="671"/>
      <c r="VTE123" s="671"/>
      <c r="VTF123" s="671"/>
      <c r="VTG123" s="671"/>
      <c r="VTH123" s="671"/>
      <c r="VTI123" s="671"/>
      <c r="VTJ123" s="671"/>
      <c r="VTK123" s="671"/>
      <c r="VTL123" s="671"/>
      <c r="VTM123" s="671"/>
      <c r="VTN123" s="671"/>
      <c r="VTO123" s="671"/>
      <c r="VTP123" s="671"/>
      <c r="VTQ123" s="671"/>
      <c r="VTR123" s="671"/>
      <c r="VTS123" s="671"/>
      <c r="VTT123" s="671"/>
      <c r="VTU123" s="671"/>
      <c r="VTV123" s="671"/>
      <c r="VTW123" s="671"/>
      <c r="VTX123" s="671"/>
      <c r="VTY123" s="671"/>
      <c r="VTZ123" s="671"/>
      <c r="VUA123" s="671"/>
      <c r="VUB123" s="671"/>
      <c r="VUC123" s="671"/>
      <c r="VUD123" s="671"/>
      <c r="VUE123" s="671"/>
      <c r="VUF123" s="671"/>
      <c r="VUG123" s="671"/>
      <c r="VUH123" s="671"/>
      <c r="VUI123" s="671"/>
      <c r="VUJ123" s="671"/>
      <c r="VUK123" s="671"/>
      <c r="VUL123" s="671"/>
      <c r="VUM123" s="671"/>
      <c r="VUN123" s="671"/>
      <c r="VUO123" s="671"/>
      <c r="VUP123" s="671"/>
      <c r="VUQ123" s="671"/>
      <c r="VUR123" s="671"/>
      <c r="VUS123" s="671"/>
      <c r="VUT123" s="671"/>
      <c r="VUU123" s="671"/>
      <c r="VUV123" s="671"/>
      <c r="VUW123" s="671"/>
      <c r="VUX123" s="671"/>
      <c r="VUY123" s="671"/>
      <c r="VUZ123" s="671"/>
      <c r="VVA123" s="671"/>
      <c r="VVB123" s="671"/>
      <c r="VVC123" s="671"/>
      <c r="VVD123" s="671"/>
      <c r="VVE123" s="671"/>
      <c r="VVF123" s="671"/>
      <c r="VVG123" s="671"/>
      <c r="VVH123" s="671"/>
      <c r="VVI123" s="671"/>
      <c r="VVJ123" s="671"/>
      <c r="VVK123" s="671"/>
      <c r="VVL123" s="671"/>
      <c r="VVM123" s="671"/>
      <c r="VVN123" s="671"/>
      <c r="VVO123" s="671"/>
      <c r="VVP123" s="671"/>
      <c r="VVQ123" s="671"/>
      <c r="VVR123" s="671"/>
      <c r="VVS123" s="671"/>
      <c r="VVT123" s="671"/>
      <c r="VVU123" s="671"/>
      <c r="VVV123" s="671"/>
      <c r="VVW123" s="671"/>
      <c r="VVX123" s="671"/>
      <c r="VVY123" s="671"/>
      <c r="VVZ123" s="671"/>
      <c r="VWA123" s="671"/>
      <c r="VWB123" s="671"/>
      <c r="VWC123" s="671"/>
      <c r="VWD123" s="671"/>
      <c r="VWE123" s="671"/>
      <c r="VWF123" s="671"/>
      <c r="VWG123" s="671"/>
      <c r="VWH123" s="671"/>
      <c r="VWI123" s="671"/>
      <c r="VWJ123" s="671"/>
      <c r="VWK123" s="671"/>
      <c r="VWL123" s="671"/>
      <c r="VWM123" s="671"/>
      <c r="VWN123" s="671"/>
      <c r="VWO123" s="671"/>
      <c r="VWP123" s="671"/>
      <c r="VWQ123" s="671"/>
      <c r="VWR123" s="671"/>
      <c r="VWS123" s="671"/>
      <c r="VWT123" s="671"/>
      <c r="VWU123" s="671"/>
      <c r="VWV123" s="671"/>
      <c r="VWW123" s="671"/>
      <c r="VWX123" s="671"/>
      <c r="VWY123" s="671"/>
      <c r="VWZ123" s="671"/>
      <c r="VXA123" s="671"/>
      <c r="VXB123" s="671"/>
      <c r="VXC123" s="671"/>
      <c r="VXD123" s="671"/>
      <c r="VXE123" s="671"/>
      <c r="VXF123" s="671"/>
      <c r="VXG123" s="671"/>
      <c r="VXH123" s="671"/>
      <c r="VXI123" s="671"/>
      <c r="VXJ123" s="671"/>
      <c r="VXK123" s="671"/>
      <c r="VXL123" s="671"/>
      <c r="VXM123" s="671"/>
      <c r="VXN123" s="671"/>
      <c r="VXO123" s="671"/>
      <c r="VXP123" s="671"/>
      <c r="VXQ123" s="671"/>
      <c r="VXR123" s="671"/>
      <c r="VXS123" s="671"/>
      <c r="VXT123" s="671"/>
      <c r="VXU123" s="671"/>
      <c r="VXV123" s="671"/>
      <c r="VXW123" s="671"/>
      <c r="VXX123" s="671"/>
      <c r="VXY123" s="671"/>
      <c r="VXZ123" s="671"/>
      <c r="VYA123" s="671"/>
      <c r="VYB123" s="671"/>
      <c r="VYC123" s="671"/>
      <c r="VYD123" s="671"/>
      <c r="VYE123" s="671"/>
      <c r="VYF123" s="671"/>
      <c r="VYG123" s="671"/>
      <c r="VYH123" s="671"/>
      <c r="VYI123" s="671"/>
      <c r="VYJ123" s="671"/>
      <c r="VYK123" s="671"/>
      <c r="VYL123" s="671"/>
      <c r="VYM123" s="671"/>
      <c r="VYN123" s="671"/>
      <c r="VYO123" s="671"/>
      <c r="VYP123" s="671"/>
      <c r="VYQ123" s="671"/>
      <c r="VYR123" s="671"/>
      <c r="VYS123" s="671"/>
      <c r="VYT123" s="671"/>
      <c r="VYU123" s="671"/>
      <c r="VYV123" s="671"/>
      <c r="VYW123" s="671"/>
      <c r="VYX123" s="671"/>
      <c r="VYY123" s="671"/>
      <c r="VYZ123" s="671"/>
      <c r="VZA123" s="671"/>
      <c r="VZB123" s="671"/>
      <c r="VZC123" s="671"/>
      <c r="VZD123" s="671"/>
      <c r="VZE123" s="671"/>
      <c r="VZF123" s="671"/>
      <c r="VZG123" s="671"/>
      <c r="VZH123" s="671"/>
      <c r="VZI123" s="671"/>
      <c r="VZJ123" s="671"/>
      <c r="VZK123" s="671"/>
      <c r="VZL123" s="671"/>
      <c r="VZM123" s="671"/>
      <c r="VZN123" s="671"/>
      <c r="VZO123" s="671"/>
      <c r="VZP123" s="671"/>
      <c r="VZQ123" s="671"/>
      <c r="VZR123" s="671"/>
      <c r="VZS123" s="671"/>
      <c r="VZT123" s="671"/>
      <c r="VZU123" s="671"/>
      <c r="VZV123" s="671"/>
      <c r="VZW123" s="671"/>
      <c r="VZX123" s="671"/>
      <c r="VZY123" s="671"/>
      <c r="VZZ123" s="671"/>
      <c r="WAA123" s="671"/>
      <c r="WAB123" s="671"/>
      <c r="WAC123" s="671"/>
      <c r="WAD123" s="671"/>
      <c r="WAE123" s="671"/>
      <c r="WAF123" s="671"/>
      <c r="WAG123" s="671"/>
      <c r="WAH123" s="671"/>
      <c r="WAI123" s="671"/>
      <c r="WAJ123" s="671"/>
      <c r="WAK123" s="671"/>
      <c r="WAL123" s="671"/>
      <c r="WAM123" s="671"/>
      <c r="WAN123" s="671"/>
      <c r="WAO123" s="671"/>
      <c r="WAP123" s="671"/>
      <c r="WAQ123" s="671"/>
      <c r="WAR123" s="671"/>
      <c r="WAS123" s="671"/>
      <c r="WAT123" s="671"/>
      <c r="WAU123" s="671"/>
      <c r="WAV123" s="671"/>
      <c r="WAW123" s="671"/>
      <c r="WAX123" s="671"/>
      <c r="WAY123" s="671"/>
      <c r="WAZ123" s="671"/>
      <c r="WBA123" s="671"/>
      <c r="WBB123" s="671"/>
      <c r="WBC123" s="671"/>
      <c r="WBD123" s="671"/>
      <c r="WBE123" s="671"/>
      <c r="WBF123" s="671"/>
      <c r="WBG123" s="671"/>
      <c r="WBH123" s="671"/>
      <c r="WBI123" s="671"/>
      <c r="WBJ123" s="671"/>
      <c r="WBK123" s="671"/>
      <c r="WBL123" s="671"/>
      <c r="WBM123" s="671"/>
      <c r="WBN123" s="671"/>
      <c r="WBO123" s="671"/>
      <c r="WBP123" s="671"/>
      <c r="WBQ123" s="671"/>
      <c r="WBR123" s="671"/>
      <c r="WBS123" s="671"/>
      <c r="WBT123" s="671"/>
      <c r="WBU123" s="671"/>
      <c r="WBV123" s="671"/>
      <c r="WBW123" s="671"/>
      <c r="WBX123" s="671"/>
      <c r="WBY123" s="671"/>
      <c r="WBZ123" s="671"/>
      <c r="WCA123" s="671"/>
      <c r="WCB123" s="671"/>
      <c r="WCC123" s="671"/>
      <c r="WCD123" s="671"/>
      <c r="WCE123" s="671"/>
      <c r="WCF123" s="671"/>
      <c r="WCG123" s="671"/>
      <c r="WCH123" s="671"/>
      <c r="WCI123" s="671"/>
      <c r="WCJ123" s="671"/>
      <c r="WCK123" s="671"/>
      <c r="WCL123" s="671"/>
      <c r="WCM123" s="671"/>
      <c r="WCN123" s="671"/>
      <c r="WCO123" s="671"/>
      <c r="WCP123" s="671"/>
      <c r="WCQ123" s="671"/>
      <c r="WCR123" s="671"/>
      <c r="WCS123" s="671"/>
      <c r="WCT123" s="671"/>
      <c r="WCU123" s="671"/>
      <c r="WCV123" s="671"/>
      <c r="WCW123" s="671"/>
      <c r="WCX123" s="671"/>
      <c r="WCY123" s="671"/>
      <c r="WCZ123" s="671"/>
      <c r="WDA123" s="671"/>
      <c r="WDB123" s="671"/>
      <c r="WDC123" s="671"/>
      <c r="WDD123" s="671"/>
      <c r="WDE123" s="671"/>
      <c r="WDF123" s="671"/>
      <c r="WDG123" s="671"/>
      <c r="WDH123" s="671"/>
      <c r="WDI123" s="671"/>
      <c r="WDJ123" s="671"/>
      <c r="WDK123" s="671"/>
      <c r="WDL123" s="671"/>
      <c r="WDM123" s="671"/>
      <c r="WDN123" s="671"/>
      <c r="WDO123" s="671"/>
      <c r="WDP123" s="671"/>
      <c r="WDQ123" s="671"/>
      <c r="WDR123" s="671"/>
      <c r="WDS123" s="671"/>
      <c r="WDT123" s="671"/>
      <c r="WDU123" s="671"/>
      <c r="WDV123" s="671"/>
      <c r="WDW123" s="671"/>
      <c r="WDX123" s="671"/>
      <c r="WDY123" s="671"/>
      <c r="WDZ123" s="671"/>
      <c r="WEA123" s="671"/>
      <c r="WEB123" s="671"/>
      <c r="WEC123" s="671"/>
      <c r="WED123" s="671"/>
      <c r="WEE123" s="671"/>
      <c r="WEF123" s="671"/>
      <c r="WEG123" s="671"/>
      <c r="WEH123" s="671"/>
      <c r="WEI123" s="671"/>
      <c r="WEJ123" s="671"/>
      <c r="WEK123" s="671"/>
      <c r="WEL123" s="671"/>
      <c r="WEM123" s="671"/>
      <c r="WEN123" s="671"/>
      <c r="WEO123" s="671"/>
      <c r="WEP123" s="671"/>
      <c r="WEQ123" s="671"/>
      <c r="WER123" s="671"/>
      <c r="WES123" s="671"/>
      <c r="WET123" s="671"/>
      <c r="WEU123" s="671"/>
      <c r="WEV123" s="671"/>
      <c r="WEW123" s="671"/>
      <c r="WEX123" s="671"/>
      <c r="WEY123" s="671"/>
      <c r="WEZ123" s="671"/>
      <c r="WFA123" s="671"/>
      <c r="WFB123" s="671"/>
      <c r="WFC123" s="671"/>
      <c r="WFD123" s="671"/>
      <c r="WFE123" s="671"/>
      <c r="WFF123" s="671"/>
      <c r="WFG123" s="671"/>
      <c r="WFH123" s="671"/>
      <c r="WFI123" s="671"/>
      <c r="WFJ123" s="671"/>
      <c r="WFK123" s="671"/>
      <c r="WFL123" s="671"/>
      <c r="WFM123" s="671"/>
      <c r="WFN123" s="671"/>
      <c r="WFO123" s="671"/>
      <c r="WFP123" s="671"/>
      <c r="WFQ123" s="671"/>
      <c r="WFR123" s="671"/>
      <c r="WFS123" s="671"/>
      <c r="WFT123" s="671"/>
      <c r="WFU123" s="671"/>
      <c r="WFV123" s="671"/>
      <c r="WFW123" s="671"/>
      <c r="WFX123" s="671"/>
      <c r="WFY123" s="671"/>
      <c r="WFZ123" s="671"/>
      <c r="WGA123" s="671"/>
      <c r="WGB123" s="671"/>
      <c r="WGC123" s="671"/>
      <c r="WGD123" s="671"/>
      <c r="WGE123" s="671"/>
      <c r="WGF123" s="671"/>
      <c r="WGG123" s="671"/>
      <c r="WGH123" s="671"/>
      <c r="WGI123" s="671"/>
      <c r="WGJ123" s="671"/>
      <c r="WGK123" s="671"/>
      <c r="WGL123" s="671"/>
      <c r="WGM123" s="671"/>
      <c r="WGN123" s="671"/>
      <c r="WGO123" s="671"/>
      <c r="WGP123" s="671"/>
      <c r="WGQ123" s="671"/>
      <c r="WGR123" s="671"/>
      <c r="WGS123" s="671"/>
      <c r="WGT123" s="671"/>
      <c r="WGU123" s="671"/>
      <c r="WGV123" s="671"/>
      <c r="WGW123" s="671"/>
      <c r="WGX123" s="671"/>
      <c r="WGY123" s="671"/>
      <c r="WGZ123" s="671"/>
      <c r="WHA123" s="671"/>
      <c r="WHB123" s="671"/>
      <c r="WHC123" s="671"/>
      <c r="WHD123" s="671"/>
      <c r="WHE123" s="671"/>
      <c r="WHF123" s="671"/>
      <c r="WHG123" s="671"/>
      <c r="WHH123" s="671"/>
      <c r="WHI123" s="671"/>
      <c r="WHJ123" s="671"/>
      <c r="WHK123" s="671"/>
      <c r="WHL123" s="671"/>
      <c r="WHM123" s="671"/>
      <c r="WHN123" s="671"/>
      <c r="WHO123" s="671"/>
      <c r="WHP123" s="671"/>
      <c r="WHQ123" s="671"/>
      <c r="WHR123" s="671"/>
      <c r="WHS123" s="671"/>
      <c r="WHT123" s="671"/>
      <c r="WHU123" s="671"/>
      <c r="WHV123" s="671"/>
      <c r="WHW123" s="671"/>
      <c r="WHX123" s="671"/>
      <c r="WHY123" s="671"/>
      <c r="WHZ123" s="671"/>
      <c r="WIA123" s="671"/>
      <c r="WIB123" s="671"/>
      <c r="WIC123" s="671"/>
      <c r="WID123" s="671"/>
      <c r="WIE123" s="671"/>
      <c r="WIF123" s="671"/>
      <c r="WIG123" s="671"/>
      <c r="WIH123" s="671"/>
      <c r="WII123" s="671"/>
      <c r="WIJ123" s="671"/>
      <c r="WIK123" s="671"/>
      <c r="WIL123" s="671"/>
      <c r="WIM123" s="671"/>
      <c r="WIN123" s="671"/>
      <c r="WIO123" s="671"/>
      <c r="WIP123" s="671"/>
      <c r="WIQ123" s="671"/>
      <c r="WIR123" s="671"/>
      <c r="WIS123" s="671"/>
      <c r="WIT123" s="671"/>
      <c r="WIU123" s="671"/>
      <c r="WIV123" s="671"/>
      <c r="WIW123" s="671"/>
      <c r="WIX123" s="671"/>
      <c r="WIY123" s="671"/>
      <c r="WIZ123" s="671"/>
      <c r="WJA123" s="671"/>
      <c r="WJB123" s="671"/>
      <c r="WJC123" s="671"/>
      <c r="WJD123" s="671"/>
      <c r="WJE123" s="671"/>
      <c r="WJF123" s="671"/>
      <c r="WJG123" s="671"/>
      <c r="WJH123" s="671"/>
      <c r="WJI123" s="671"/>
      <c r="WJJ123" s="671"/>
      <c r="WJK123" s="671"/>
      <c r="WJL123" s="671"/>
      <c r="WJM123" s="671"/>
      <c r="WJN123" s="671"/>
      <c r="WJO123" s="671"/>
      <c r="WJP123" s="671"/>
      <c r="WJQ123" s="671"/>
      <c r="WJR123" s="671"/>
      <c r="WJS123" s="671"/>
      <c r="WJT123" s="671"/>
      <c r="WJU123" s="671"/>
      <c r="WJV123" s="671"/>
      <c r="WJW123" s="671"/>
      <c r="WJX123" s="671"/>
      <c r="WJY123" s="671"/>
      <c r="WJZ123" s="671"/>
      <c r="WKA123" s="671"/>
      <c r="WKB123" s="671"/>
      <c r="WKC123" s="671"/>
      <c r="WKD123" s="671"/>
      <c r="WKE123" s="671"/>
      <c r="WKF123" s="671"/>
      <c r="WKG123" s="671"/>
      <c r="WKH123" s="671"/>
      <c r="WKI123" s="671"/>
      <c r="WKJ123" s="671"/>
      <c r="WKK123" s="671"/>
      <c r="WKL123" s="671"/>
      <c r="WKM123" s="671"/>
      <c r="WKN123" s="671"/>
      <c r="WKO123" s="671"/>
      <c r="WKP123" s="671"/>
      <c r="WKQ123" s="671"/>
      <c r="WKR123" s="671"/>
      <c r="WKS123" s="671"/>
      <c r="WKT123" s="671"/>
      <c r="WKU123" s="671"/>
      <c r="WKV123" s="671"/>
      <c r="WKW123" s="671"/>
      <c r="WKX123" s="671"/>
      <c r="WKY123" s="671"/>
      <c r="WKZ123" s="671"/>
      <c r="WLA123" s="671"/>
      <c r="WLB123" s="671"/>
      <c r="WLC123" s="671"/>
      <c r="WLD123" s="671"/>
      <c r="WLE123" s="671"/>
      <c r="WLF123" s="671"/>
      <c r="WLG123" s="671"/>
      <c r="WLH123" s="671"/>
      <c r="WLI123" s="671"/>
      <c r="WLJ123" s="671"/>
      <c r="WLK123" s="671"/>
      <c r="WLL123" s="671"/>
      <c r="WLM123" s="671"/>
      <c r="WLN123" s="671"/>
      <c r="WLO123" s="671"/>
      <c r="WLP123" s="671"/>
      <c r="WLQ123" s="671"/>
      <c r="WLR123" s="671"/>
      <c r="WLS123" s="671"/>
      <c r="WLT123" s="671"/>
      <c r="WLU123" s="671"/>
      <c r="WLV123" s="671"/>
      <c r="WLW123" s="671"/>
      <c r="WLX123" s="671"/>
      <c r="WLY123" s="671"/>
      <c r="WLZ123" s="671"/>
      <c r="WMA123" s="671"/>
      <c r="WMB123" s="671"/>
      <c r="WMC123" s="671"/>
      <c r="WMD123" s="671"/>
      <c r="WME123" s="671"/>
      <c r="WMF123" s="671"/>
      <c r="WMG123" s="671"/>
      <c r="WMH123" s="671"/>
      <c r="WMI123" s="671"/>
      <c r="WMJ123" s="671"/>
      <c r="WMK123" s="671"/>
      <c r="WML123" s="671"/>
      <c r="WMM123" s="671"/>
      <c r="WMN123" s="671"/>
      <c r="WMO123" s="671"/>
      <c r="WMP123" s="671"/>
      <c r="WMQ123" s="671"/>
      <c r="WMR123" s="671"/>
      <c r="WMS123" s="671"/>
      <c r="WMT123" s="671"/>
      <c r="WMU123" s="671"/>
      <c r="WMV123" s="671"/>
      <c r="WMW123" s="671"/>
      <c r="WMX123" s="671"/>
      <c r="WMY123" s="671"/>
      <c r="WMZ123" s="671"/>
      <c r="WNA123" s="671"/>
      <c r="WNB123" s="671"/>
      <c r="WNC123" s="671"/>
      <c r="WND123" s="671"/>
      <c r="WNE123" s="671"/>
      <c r="WNF123" s="671"/>
      <c r="WNG123" s="671"/>
      <c r="WNH123" s="671"/>
      <c r="WNI123" s="671"/>
      <c r="WNJ123" s="671"/>
      <c r="WNK123" s="671"/>
      <c r="WNL123" s="671"/>
      <c r="WNM123" s="671"/>
      <c r="WNN123" s="671"/>
      <c r="WNO123" s="671"/>
      <c r="WNP123" s="671"/>
      <c r="WNQ123" s="671"/>
      <c r="WNR123" s="671"/>
      <c r="WNS123" s="671"/>
      <c r="WNT123" s="671"/>
      <c r="WNU123" s="671"/>
      <c r="WNV123" s="671"/>
      <c r="WNW123" s="671"/>
      <c r="WNX123" s="671"/>
      <c r="WNY123" s="671"/>
      <c r="WNZ123" s="671"/>
      <c r="WOA123" s="671"/>
      <c r="WOB123" s="671"/>
      <c r="WOC123" s="671"/>
      <c r="WOD123" s="671"/>
      <c r="WOE123" s="671"/>
      <c r="WOF123" s="671"/>
      <c r="WOG123" s="671"/>
      <c r="WOH123" s="671"/>
      <c r="WOI123" s="671"/>
      <c r="WOJ123" s="671"/>
      <c r="WOK123" s="671"/>
      <c r="WOL123" s="671"/>
      <c r="WOM123" s="671"/>
      <c r="WON123" s="671"/>
      <c r="WOO123" s="671"/>
      <c r="WOP123" s="671"/>
      <c r="WOQ123" s="671"/>
      <c r="WOR123" s="671"/>
      <c r="WOS123" s="671"/>
      <c r="WOT123" s="671"/>
      <c r="WOU123" s="671"/>
      <c r="WOV123" s="671"/>
      <c r="WOW123" s="671"/>
      <c r="WOX123" s="671"/>
      <c r="WOY123" s="671"/>
      <c r="WOZ123" s="671"/>
      <c r="WPA123" s="671"/>
      <c r="WPB123" s="671"/>
      <c r="WPC123" s="671"/>
      <c r="WPD123" s="671"/>
      <c r="WPE123" s="671"/>
      <c r="WPF123" s="671"/>
      <c r="WPG123" s="671"/>
      <c r="WPH123" s="671"/>
      <c r="WPI123" s="671"/>
      <c r="WPJ123" s="671"/>
      <c r="WPK123" s="671"/>
      <c r="WPL123" s="671"/>
      <c r="WPM123" s="671"/>
      <c r="WPN123" s="671"/>
      <c r="WPO123" s="671"/>
      <c r="WPP123" s="671"/>
      <c r="WPQ123" s="671"/>
      <c r="WPR123" s="671"/>
      <c r="WPS123" s="671"/>
      <c r="WPT123" s="671"/>
      <c r="WPU123" s="671"/>
      <c r="WPV123" s="671"/>
      <c r="WPW123" s="671"/>
      <c r="WPX123" s="671"/>
      <c r="WPY123" s="671"/>
      <c r="WPZ123" s="671"/>
      <c r="WQA123" s="671"/>
      <c r="WQB123" s="671"/>
      <c r="WQC123" s="671"/>
      <c r="WQD123" s="671"/>
      <c r="WQE123" s="671"/>
      <c r="WQF123" s="671"/>
      <c r="WQG123" s="671"/>
      <c r="WQH123" s="671"/>
      <c r="WQI123" s="671"/>
      <c r="WQJ123" s="671"/>
      <c r="WQK123" s="671"/>
      <c r="WQL123" s="671"/>
      <c r="WQM123" s="671"/>
      <c r="WQN123" s="671"/>
      <c r="WQO123" s="671"/>
      <c r="WQP123" s="671"/>
      <c r="WQQ123" s="671"/>
      <c r="WQR123" s="671"/>
      <c r="WQS123" s="671"/>
      <c r="WQT123" s="671"/>
      <c r="WQU123" s="671"/>
      <c r="WQV123" s="671"/>
      <c r="WQW123" s="671"/>
      <c r="WQX123" s="671"/>
      <c r="WQY123" s="671"/>
      <c r="WQZ123" s="671"/>
      <c r="WRA123" s="671"/>
      <c r="WRB123" s="671"/>
      <c r="WRC123" s="671"/>
      <c r="WRD123" s="671"/>
      <c r="WRE123" s="671"/>
      <c r="WRF123" s="671"/>
      <c r="WRG123" s="671"/>
      <c r="WRH123" s="671"/>
      <c r="WRI123" s="671"/>
      <c r="WRJ123" s="671"/>
      <c r="WRK123" s="671"/>
      <c r="WRL123" s="671"/>
      <c r="WRM123" s="671"/>
      <c r="WRN123" s="671"/>
      <c r="WRO123" s="671"/>
      <c r="WRP123" s="671"/>
      <c r="WRQ123" s="671"/>
      <c r="WRR123" s="671"/>
      <c r="WRS123" s="671"/>
      <c r="WRT123" s="671"/>
      <c r="WRU123" s="671"/>
      <c r="WRV123" s="671"/>
      <c r="WRW123" s="671"/>
      <c r="WRX123" s="671"/>
      <c r="WRY123" s="671"/>
      <c r="WRZ123" s="671"/>
      <c r="WSA123" s="671"/>
      <c r="WSB123" s="671"/>
      <c r="WSC123" s="671"/>
      <c r="WSD123" s="671"/>
      <c r="WSE123" s="671"/>
      <c r="WSF123" s="671"/>
      <c r="WSG123" s="671"/>
      <c r="WSH123" s="671"/>
      <c r="WSI123" s="671"/>
      <c r="WSJ123" s="671"/>
      <c r="WSK123" s="671"/>
      <c r="WSL123" s="671"/>
      <c r="WSM123" s="671"/>
      <c r="WSN123" s="671"/>
      <c r="WSO123" s="671"/>
      <c r="WSP123" s="671"/>
      <c r="WSQ123" s="671"/>
      <c r="WSR123" s="671"/>
      <c r="WSS123" s="671"/>
      <c r="WST123" s="671"/>
      <c r="WSU123" s="671"/>
      <c r="WSV123" s="671"/>
      <c r="WSW123" s="671"/>
      <c r="WSX123" s="671"/>
      <c r="WSY123" s="671"/>
      <c r="WSZ123" s="671"/>
      <c r="WTA123" s="671"/>
      <c r="WTB123" s="671"/>
      <c r="WTC123" s="671"/>
      <c r="WTD123" s="671"/>
      <c r="WTE123" s="671"/>
      <c r="WTF123" s="671"/>
      <c r="WTG123" s="671"/>
      <c r="WTH123" s="671"/>
      <c r="WTI123" s="671"/>
      <c r="WTJ123" s="671"/>
      <c r="WTK123" s="671"/>
      <c r="WTL123" s="671"/>
      <c r="WTM123" s="671"/>
      <c r="WTN123" s="671"/>
      <c r="WTO123" s="671"/>
      <c r="WTP123" s="671"/>
      <c r="WTQ123" s="671"/>
      <c r="WTR123" s="671"/>
      <c r="WTS123" s="671"/>
      <c r="WTT123" s="671"/>
      <c r="WTU123" s="671"/>
      <c r="WTV123" s="671"/>
      <c r="WTW123" s="671"/>
      <c r="WTX123" s="671"/>
      <c r="WTY123" s="671"/>
      <c r="WTZ123" s="671"/>
      <c r="WUA123" s="671"/>
      <c r="WUB123" s="671"/>
      <c r="WUC123" s="671"/>
      <c r="WUD123" s="671"/>
      <c r="WUE123" s="671"/>
      <c r="WUF123" s="671"/>
      <c r="WUG123" s="671"/>
      <c r="WUH123" s="671"/>
      <c r="WUI123" s="671"/>
      <c r="WUJ123" s="671"/>
      <c r="WUK123" s="671"/>
      <c r="WUL123" s="671"/>
      <c r="WUM123" s="671"/>
      <c r="WUN123" s="671"/>
      <c r="WUO123" s="671"/>
      <c r="WUP123" s="671"/>
      <c r="WUQ123" s="671"/>
      <c r="WUR123" s="671"/>
      <c r="WUS123" s="671"/>
      <c r="WUT123" s="671"/>
      <c r="WUU123" s="671"/>
      <c r="WUV123" s="671"/>
      <c r="WUW123" s="671"/>
      <c r="WUX123" s="671"/>
      <c r="WUY123" s="671"/>
      <c r="WUZ123" s="671"/>
      <c r="WVA123" s="671"/>
      <c r="WVB123" s="671"/>
      <c r="WVC123" s="671"/>
      <c r="WVD123" s="671"/>
      <c r="WVE123" s="671"/>
      <c r="WVF123" s="671"/>
      <c r="WVG123" s="671"/>
      <c r="WVH123" s="671"/>
      <c r="WVI123" s="671"/>
      <c r="WVJ123" s="671"/>
      <c r="WVK123" s="671"/>
      <c r="WVL123" s="671"/>
      <c r="WVM123" s="671"/>
      <c r="WVN123" s="671"/>
      <c r="WVO123" s="671"/>
      <c r="WVP123" s="671"/>
      <c r="WVQ123" s="671"/>
      <c r="WVR123" s="671"/>
      <c r="WVS123" s="671"/>
      <c r="WVT123" s="671"/>
      <c r="WVU123" s="671"/>
      <c r="WVV123" s="671"/>
      <c r="WVW123" s="671"/>
      <c r="WVX123" s="671"/>
      <c r="WVY123" s="671"/>
      <c r="WVZ123" s="671"/>
      <c r="WWA123" s="671"/>
      <c r="WWB123" s="671"/>
      <c r="WWC123" s="671"/>
      <c r="WWD123" s="671"/>
      <c r="WWE123" s="671"/>
      <c r="WWF123" s="671"/>
      <c r="WWG123" s="671"/>
      <c r="WWH123" s="671"/>
      <c r="WWI123" s="671"/>
      <c r="WWJ123" s="671"/>
      <c r="WWK123" s="671"/>
      <c r="WWL123" s="671"/>
      <c r="WWM123" s="671"/>
      <c r="WWN123" s="671"/>
      <c r="WWO123" s="671"/>
      <c r="WWP123" s="671"/>
      <c r="WWQ123" s="671"/>
      <c r="WWR123" s="671"/>
      <c r="WWS123" s="671"/>
      <c r="WWT123" s="671"/>
      <c r="WWU123" s="671"/>
      <c r="WWV123" s="671"/>
      <c r="WWW123" s="671"/>
      <c r="WWX123" s="671"/>
      <c r="WWY123" s="671"/>
      <c r="WWZ123" s="671"/>
      <c r="WXA123" s="671"/>
      <c r="WXB123" s="671"/>
      <c r="WXC123" s="671"/>
      <c r="WXD123" s="671"/>
      <c r="WXE123" s="671"/>
      <c r="WXF123" s="671"/>
      <c r="WXG123" s="671"/>
      <c r="WXH123" s="671"/>
      <c r="WXI123" s="671"/>
      <c r="WXJ123" s="671"/>
      <c r="WXK123" s="671"/>
      <c r="WXL123" s="671"/>
      <c r="WXM123" s="671"/>
      <c r="WXN123" s="671"/>
      <c r="WXO123" s="671"/>
      <c r="WXP123" s="671"/>
      <c r="WXQ123" s="671"/>
      <c r="WXR123" s="671"/>
      <c r="WXS123" s="671"/>
      <c r="WXT123" s="671"/>
      <c r="WXU123" s="671"/>
      <c r="WXV123" s="671"/>
      <c r="WXW123" s="671"/>
      <c r="WXX123" s="671"/>
      <c r="WXY123" s="671"/>
      <c r="WXZ123" s="671"/>
      <c r="WYA123" s="671"/>
      <c r="WYB123" s="671"/>
      <c r="WYC123" s="671"/>
      <c r="WYD123" s="671"/>
      <c r="WYE123" s="671"/>
      <c r="WYF123" s="671"/>
      <c r="WYG123" s="671"/>
      <c r="WYH123" s="671"/>
      <c r="WYI123" s="671"/>
      <c r="WYJ123" s="671"/>
      <c r="WYK123" s="671"/>
      <c r="WYL123" s="671"/>
      <c r="WYM123" s="671"/>
      <c r="WYN123" s="671"/>
      <c r="WYO123" s="671"/>
      <c r="WYP123" s="671"/>
      <c r="WYQ123" s="671"/>
      <c r="WYR123" s="671"/>
      <c r="WYS123" s="671"/>
      <c r="WYT123" s="671"/>
      <c r="WYU123" s="671"/>
      <c r="WYV123" s="671"/>
      <c r="WYW123" s="671"/>
      <c r="WYX123" s="671"/>
      <c r="WYY123" s="671"/>
      <c r="WYZ123" s="671"/>
      <c r="WZA123" s="671"/>
      <c r="WZB123" s="671"/>
      <c r="WZC123" s="671"/>
      <c r="WZD123" s="671"/>
      <c r="WZE123" s="671"/>
      <c r="WZF123" s="671"/>
      <c r="WZG123" s="671"/>
      <c r="WZH123" s="671"/>
      <c r="WZI123" s="671"/>
      <c r="WZJ123" s="671"/>
      <c r="WZK123" s="671"/>
      <c r="WZL123" s="671"/>
      <c r="WZM123" s="671"/>
      <c r="WZN123" s="671"/>
      <c r="WZO123" s="671"/>
      <c r="WZP123" s="671"/>
      <c r="WZQ123" s="671"/>
      <c r="WZR123" s="671"/>
      <c r="WZS123" s="671"/>
      <c r="WZT123" s="671"/>
      <c r="WZU123" s="671"/>
      <c r="WZV123" s="671"/>
      <c r="WZW123" s="671"/>
      <c r="WZX123" s="671"/>
      <c r="WZY123" s="671"/>
      <c r="WZZ123" s="671"/>
      <c r="XAA123" s="671"/>
      <c r="XAB123" s="671"/>
      <c r="XAC123" s="671"/>
      <c r="XAD123" s="671"/>
      <c r="XAE123" s="671"/>
      <c r="XAF123" s="671"/>
      <c r="XAG123" s="671"/>
      <c r="XAH123" s="671"/>
      <c r="XAI123" s="671"/>
      <c r="XAJ123" s="671"/>
      <c r="XAK123" s="671"/>
      <c r="XAL123" s="671"/>
      <c r="XAM123" s="671"/>
      <c r="XAN123" s="671"/>
      <c r="XAO123" s="671"/>
      <c r="XAP123" s="671"/>
      <c r="XAQ123" s="671"/>
      <c r="XAR123" s="671"/>
      <c r="XAS123" s="671"/>
      <c r="XAT123" s="671"/>
      <c r="XAU123" s="671"/>
      <c r="XAV123" s="671"/>
      <c r="XAW123" s="671"/>
      <c r="XAX123" s="671"/>
      <c r="XAY123" s="671"/>
      <c r="XAZ123" s="671"/>
      <c r="XBA123" s="671"/>
      <c r="XBB123" s="671"/>
      <c r="XBC123" s="671"/>
      <c r="XBD123" s="671"/>
      <c r="XBE123" s="671"/>
      <c r="XBF123" s="671"/>
      <c r="XBG123" s="671"/>
      <c r="XBH123" s="671"/>
      <c r="XBI123" s="671"/>
      <c r="XBJ123" s="671"/>
      <c r="XBK123" s="671"/>
      <c r="XBL123" s="671"/>
      <c r="XBM123" s="671"/>
      <c r="XBN123" s="671"/>
      <c r="XBO123" s="671"/>
      <c r="XBP123" s="671"/>
      <c r="XBQ123" s="671"/>
      <c r="XBR123" s="671"/>
      <c r="XBS123" s="671"/>
      <c r="XBT123" s="671"/>
      <c r="XBU123" s="671"/>
      <c r="XBV123" s="671"/>
      <c r="XBW123" s="671"/>
      <c r="XBX123" s="671"/>
      <c r="XBY123" s="671"/>
      <c r="XBZ123" s="671"/>
      <c r="XCA123" s="671"/>
      <c r="XCB123" s="671"/>
      <c r="XCC123" s="671"/>
      <c r="XCD123" s="671"/>
      <c r="XCE123" s="671"/>
      <c r="XCF123" s="671"/>
      <c r="XCG123" s="671"/>
      <c r="XCH123" s="671"/>
      <c r="XCI123" s="671"/>
      <c r="XCJ123" s="671"/>
      <c r="XCK123" s="671"/>
      <c r="XCL123" s="671"/>
      <c r="XCM123" s="671"/>
      <c r="XCN123" s="671"/>
      <c r="XCO123" s="671"/>
      <c r="XCP123" s="671"/>
      <c r="XCQ123" s="671"/>
      <c r="XCR123" s="671"/>
      <c r="XCS123" s="671"/>
      <c r="XCT123" s="671"/>
      <c r="XCU123" s="671"/>
      <c r="XCV123" s="671"/>
      <c r="XCW123" s="671"/>
      <c r="XCX123" s="671"/>
      <c r="XCY123" s="671"/>
      <c r="XCZ123" s="671"/>
      <c r="XDA123" s="671"/>
      <c r="XDB123" s="671"/>
      <c r="XDC123" s="671"/>
      <c r="XDD123" s="671"/>
      <c r="XDE123" s="671"/>
      <c r="XDF123" s="671"/>
      <c r="XDG123" s="671"/>
      <c r="XDH123" s="671"/>
      <c r="XDI123" s="671"/>
      <c r="XDJ123" s="671"/>
      <c r="XDK123" s="671"/>
      <c r="XDL123" s="671"/>
      <c r="XDM123" s="671"/>
      <c r="XDN123" s="671"/>
      <c r="XDO123" s="671"/>
      <c r="XDP123" s="671"/>
      <c r="XDQ123" s="671"/>
      <c r="XDR123" s="671"/>
      <c r="XDS123" s="671"/>
      <c r="XDT123" s="671"/>
      <c r="XDU123" s="671"/>
      <c r="XDV123" s="671"/>
      <c r="XDW123" s="671"/>
      <c r="XDX123" s="671"/>
      <c r="XDY123" s="671"/>
      <c r="XDZ123" s="671"/>
      <c r="XEA123" s="671"/>
      <c r="XEB123" s="671"/>
      <c r="XEC123" s="671"/>
      <c r="XED123" s="671"/>
      <c r="XEE123" s="671"/>
      <c r="XEF123" s="671"/>
      <c r="XEG123" s="671"/>
      <c r="XEH123" s="671"/>
      <c r="XEI123" s="671"/>
      <c r="XEJ123" s="671"/>
      <c r="XEK123" s="671"/>
      <c r="XEL123" s="671"/>
      <c r="XEM123" s="671"/>
      <c r="XEN123" s="671"/>
      <c r="XEO123" s="671"/>
      <c r="XEP123" s="671"/>
      <c r="XEQ123" s="671"/>
      <c r="XER123" s="671"/>
      <c r="XES123" s="671"/>
      <c r="XET123" s="671"/>
      <c r="XEU123" s="671"/>
      <c r="XEV123" s="671"/>
      <c r="XEW123" s="671"/>
      <c r="XEX123" s="671"/>
      <c r="XEY123" s="671"/>
      <c r="XEZ123" s="671"/>
      <c r="XFA123" s="671"/>
      <c r="XFB123" s="671"/>
      <c r="XFC123" s="671"/>
      <c r="XFD123" s="671"/>
    </row>
    <row r="124" spans="1:16384" s="453" customFormat="1">
      <c r="A124" s="69"/>
      <c r="B124" s="483" t="s">
        <v>536</v>
      </c>
      <c r="C124" s="483"/>
      <c r="D124" s="483"/>
      <c r="E124" s="541">
        <f t="shared" ca="1" si="61"/>
        <v>6397129.016486112</v>
      </c>
      <c r="F124" s="484"/>
      <c r="G124" s="484"/>
      <c r="H124" s="484">
        <f t="shared" ref="H124:AE124" ca="1" si="66">(H115-H121-H123)*(H129&lt;$C$116)*(H120&gt;0)</f>
        <v>6397129.016486112</v>
      </c>
      <c r="I124" s="484">
        <f t="shared" ca="1" si="66"/>
        <v>0</v>
      </c>
      <c r="J124" s="484">
        <f t="shared" ca="1" si="66"/>
        <v>0</v>
      </c>
      <c r="K124" s="484">
        <f t="shared" ca="1" si="66"/>
        <v>0</v>
      </c>
      <c r="L124" s="484">
        <f t="shared" ca="1" si="66"/>
        <v>0</v>
      </c>
      <c r="M124" s="484">
        <f t="shared" ca="1" si="66"/>
        <v>0</v>
      </c>
      <c r="N124" s="484">
        <f t="shared" ca="1" si="66"/>
        <v>0</v>
      </c>
      <c r="O124" s="484">
        <f t="shared" ca="1" si="66"/>
        <v>0</v>
      </c>
      <c r="P124" s="484">
        <f t="shared" ca="1" si="66"/>
        <v>0</v>
      </c>
      <c r="Q124" s="484">
        <f t="shared" ca="1" si="66"/>
        <v>0</v>
      </c>
      <c r="R124" s="484">
        <f t="shared" ca="1" si="66"/>
        <v>0</v>
      </c>
      <c r="S124" s="484">
        <f t="shared" ca="1" si="66"/>
        <v>0</v>
      </c>
      <c r="T124" s="484">
        <f t="shared" ca="1" si="66"/>
        <v>0</v>
      </c>
      <c r="U124" s="484">
        <f t="shared" ca="1" si="66"/>
        <v>0</v>
      </c>
      <c r="V124" s="484">
        <f t="shared" ca="1" si="66"/>
        <v>0</v>
      </c>
      <c r="W124" s="484">
        <f t="shared" ca="1" si="66"/>
        <v>0</v>
      </c>
      <c r="X124" s="484">
        <f t="shared" ca="1" si="66"/>
        <v>0</v>
      </c>
      <c r="Y124" s="484">
        <f t="shared" ca="1" si="66"/>
        <v>0</v>
      </c>
      <c r="Z124" s="484">
        <f t="shared" ca="1" si="66"/>
        <v>0</v>
      </c>
      <c r="AA124" s="484">
        <f t="shared" ca="1" si="66"/>
        <v>0</v>
      </c>
      <c r="AB124" s="484">
        <f t="shared" ca="1" si="66"/>
        <v>0</v>
      </c>
      <c r="AC124" s="484">
        <f t="shared" ca="1" si="66"/>
        <v>0</v>
      </c>
      <c r="AD124" s="484">
        <f t="shared" ca="1" si="66"/>
        <v>0</v>
      </c>
      <c r="AE124" s="484">
        <f t="shared" ca="1" si="66"/>
        <v>0</v>
      </c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  <c r="BX124" s="671"/>
      <c r="BY124" s="671"/>
      <c r="BZ124" s="671"/>
      <c r="CA124" s="671"/>
      <c r="CB124" s="671"/>
      <c r="CC124" s="671"/>
      <c r="CD124" s="671"/>
      <c r="CE124" s="671"/>
      <c r="CF124" s="671"/>
      <c r="CG124" s="671"/>
      <c r="CH124" s="671"/>
      <c r="CI124" s="671"/>
      <c r="CJ124" s="671"/>
      <c r="CK124" s="671"/>
      <c r="CL124" s="671"/>
      <c r="CM124" s="671"/>
      <c r="CN124" s="671"/>
      <c r="CO124" s="671"/>
      <c r="CP124" s="671"/>
      <c r="CQ124" s="671"/>
      <c r="CR124" s="671"/>
      <c r="CS124" s="671"/>
      <c r="CT124" s="671"/>
      <c r="CU124" s="671"/>
      <c r="CV124" s="671"/>
      <c r="CW124" s="671"/>
      <c r="CX124" s="671"/>
      <c r="CY124" s="671"/>
      <c r="CZ124" s="671"/>
      <c r="DA124" s="671"/>
      <c r="DB124" s="671"/>
      <c r="DC124" s="671"/>
      <c r="DD124" s="671"/>
      <c r="DE124" s="671"/>
      <c r="DF124" s="671"/>
      <c r="DG124" s="671"/>
      <c r="DH124" s="671"/>
      <c r="DI124" s="671"/>
      <c r="DJ124" s="671"/>
      <c r="DK124" s="671"/>
      <c r="DL124" s="671"/>
      <c r="DM124" s="671"/>
      <c r="DN124" s="671"/>
      <c r="DO124" s="671"/>
      <c r="DP124" s="671"/>
      <c r="DQ124" s="671"/>
      <c r="DR124" s="671"/>
      <c r="DS124" s="671"/>
      <c r="DT124" s="671"/>
      <c r="DU124" s="671"/>
      <c r="DV124" s="671"/>
      <c r="DW124" s="671"/>
      <c r="DX124" s="671"/>
      <c r="DY124" s="671"/>
      <c r="DZ124" s="671"/>
      <c r="EA124" s="671"/>
      <c r="EB124" s="671"/>
      <c r="EC124" s="671"/>
      <c r="ED124" s="671"/>
      <c r="EE124" s="671"/>
      <c r="EF124" s="671"/>
      <c r="EG124" s="671"/>
      <c r="EH124" s="671"/>
      <c r="EI124" s="671"/>
      <c r="EJ124" s="671"/>
      <c r="EK124" s="671"/>
      <c r="EL124" s="671"/>
      <c r="EM124" s="671"/>
      <c r="EN124" s="671"/>
      <c r="EO124" s="671"/>
      <c r="EP124" s="671"/>
      <c r="EQ124" s="671"/>
      <c r="ER124" s="671"/>
      <c r="ES124" s="671"/>
      <c r="ET124" s="671"/>
      <c r="EU124" s="671"/>
      <c r="EV124" s="671"/>
      <c r="EW124" s="671"/>
      <c r="EX124" s="671"/>
      <c r="EY124" s="671"/>
      <c r="EZ124" s="671"/>
      <c r="FA124" s="671"/>
      <c r="FB124" s="671"/>
      <c r="FC124" s="671"/>
      <c r="FD124" s="671"/>
      <c r="FE124" s="671"/>
      <c r="FF124" s="671"/>
      <c r="FG124" s="671"/>
      <c r="FH124" s="671"/>
      <c r="FI124" s="671"/>
      <c r="FJ124" s="671"/>
      <c r="FK124" s="671"/>
      <c r="FL124" s="671"/>
      <c r="FM124" s="671"/>
      <c r="FN124" s="671"/>
      <c r="FO124" s="671"/>
      <c r="FP124" s="671"/>
      <c r="FQ124" s="671"/>
      <c r="FR124" s="671"/>
      <c r="FS124" s="671"/>
      <c r="FT124" s="671"/>
      <c r="FU124" s="671"/>
      <c r="FV124" s="671"/>
      <c r="FW124" s="671"/>
      <c r="FX124" s="671"/>
      <c r="FY124" s="671"/>
      <c r="FZ124" s="671"/>
      <c r="GA124" s="671"/>
      <c r="GB124" s="671"/>
      <c r="GC124" s="671"/>
      <c r="GD124" s="671"/>
      <c r="GE124" s="671"/>
      <c r="GF124" s="671"/>
      <c r="GG124" s="671"/>
      <c r="GH124" s="671"/>
      <c r="GI124" s="671"/>
      <c r="GJ124" s="671"/>
      <c r="GK124" s="671"/>
      <c r="GL124" s="671"/>
      <c r="GM124" s="671"/>
      <c r="GN124" s="671"/>
      <c r="GO124" s="671"/>
      <c r="GP124" s="671"/>
      <c r="GQ124" s="671"/>
      <c r="GR124" s="671"/>
      <c r="GS124" s="671"/>
      <c r="GT124" s="671"/>
      <c r="GU124" s="671"/>
      <c r="GV124" s="671"/>
      <c r="GW124" s="671"/>
      <c r="GX124" s="671"/>
      <c r="GY124" s="671"/>
      <c r="GZ124" s="671"/>
      <c r="HA124" s="671"/>
      <c r="HB124" s="671"/>
      <c r="HC124" s="671"/>
      <c r="HD124" s="671"/>
      <c r="HE124" s="671"/>
      <c r="HF124" s="671"/>
      <c r="HG124" s="671"/>
      <c r="HH124" s="671"/>
      <c r="HI124" s="671"/>
      <c r="HJ124" s="671"/>
      <c r="HK124" s="671"/>
      <c r="HL124" s="671"/>
      <c r="HM124" s="671"/>
      <c r="HN124" s="671"/>
      <c r="HO124" s="671"/>
      <c r="HP124" s="671"/>
      <c r="HQ124" s="671"/>
      <c r="HR124" s="671"/>
      <c r="HS124" s="671"/>
      <c r="HT124" s="671"/>
      <c r="HU124" s="671"/>
      <c r="HV124" s="671"/>
      <c r="HW124" s="671"/>
      <c r="HX124" s="671"/>
      <c r="HY124" s="671"/>
      <c r="HZ124" s="671"/>
      <c r="IA124" s="671"/>
      <c r="IB124" s="671"/>
      <c r="IC124" s="671"/>
      <c r="ID124" s="671"/>
      <c r="IE124" s="671"/>
      <c r="IF124" s="671"/>
      <c r="IG124" s="671"/>
      <c r="IH124" s="671"/>
      <c r="II124" s="671"/>
      <c r="IJ124" s="671"/>
      <c r="IK124" s="671"/>
      <c r="IL124" s="671"/>
      <c r="IM124" s="671"/>
      <c r="IN124" s="671"/>
      <c r="IO124" s="671"/>
      <c r="IP124" s="671"/>
      <c r="IQ124" s="671"/>
      <c r="IR124" s="671"/>
      <c r="IS124" s="671"/>
      <c r="IT124" s="671"/>
      <c r="IU124" s="671"/>
      <c r="IV124" s="671"/>
      <c r="IW124" s="671"/>
      <c r="IX124" s="671"/>
      <c r="IY124" s="671"/>
      <c r="IZ124" s="671"/>
      <c r="JA124" s="671"/>
      <c r="JB124" s="671"/>
      <c r="JC124" s="671"/>
      <c r="JD124" s="671"/>
      <c r="JE124" s="671"/>
      <c r="JF124" s="671"/>
      <c r="JG124" s="671"/>
      <c r="JH124" s="671"/>
      <c r="JI124" s="671"/>
      <c r="JJ124" s="671"/>
      <c r="JK124" s="671"/>
      <c r="JL124" s="671"/>
      <c r="JM124" s="671"/>
      <c r="JN124" s="671"/>
      <c r="JO124" s="671"/>
      <c r="JP124" s="671"/>
      <c r="JQ124" s="671"/>
      <c r="JR124" s="671"/>
      <c r="JS124" s="671"/>
      <c r="JT124" s="671"/>
      <c r="JU124" s="671"/>
      <c r="JV124" s="671"/>
      <c r="JW124" s="671"/>
      <c r="JX124" s="671"/>
      <c r="JY124" s="671"/>
      <c r="JZ124" s="671"/>
      <c r="KA124" s="671"/>
      <c r="KB124" s="671"/>
      <c r="KC124" s="671"/>
      <c r="KD124" s="671"/>
      <c r="KE124" s="671"/>
      <c r="KF124" s="671"/>
      <c r="KG124" s="671"/>
      <c r="KH124" s="671"/>
      <c r="KI124" s="671"/>
      <c r="KJ124" s="671"/>
      <c r="KK124" s="671"/>
      <c r="KL124" s="671"/>
      <c r="KM124" s="671"/>
      <c r="KN124" s="671"/>
      <c r="KO124" s="671"/>
      <c r="KP124" s="671"/>
      <c r="KQ124" s="671"/>
      <c r="KR124" s="671"/>
      <c r="KS124" s="671"/>
      <c r="KT124" s="671"/>
      <c r="KU124" s="671"/>
      <c r="KV124" s="671"/>
      <c r="KW124" s="671"/>
      <c r="KX124" s="671"/>
      <c r="KY124" s="671"/>
      <c r="KZ124" s="671"/>
      <c r="LA124" s="671"/>
      <c r="LB124" s="671"/>
      <c r="LC124" s="671"/>
      <c r="LD124" s="671"/>
      <c r="LE124" s="671"/>
      <c r="LF124" s="671"/>
      <c r="LG124" s="671"/>
      <c r="LH124" s="671"/>
      <c r="LI124" s="671"/>
      <c r="LJ124" s="671"/>
      <c r="LK124" s="671"/>
      <c r="LL124" s="671"/>
      <c r="LM124" s="671"/>
      <c r="LN124" s="671"/>
      <c r="LO124" s="671"/>
      <c r="LP124" s="671"/>
      <c r="LQ124" s="671"/>
      <c r="LR124" s="671"/>
      <c r="LS124" s="671"/>
      <c r="LT124" s="671"/>
      <c r="LU124" s="671"/>
      <c r="LV124" s="671"/>
      <c r="LW124" s="671"/>
      <c r="LX124" s="671"/>
      <c r="LY124" s="671"/>
      <c r="LZ124" s="671"/>
      <c r="MA124" s="671"/>
      <c r="MB124" s="671"/>
      <c r="MC124" s="671"/>
      <c r="MD124" s="671"/>
      <c r="ME124" s="671"/>
      <c r="MF124" s="671"/>
      <c r="MG124" s="671"/>
      <c r="MH124" s="671"/>
      <c r="MI124" s="671"/>
      <c r="MJ124" s="671"/>
      <c r="MK124" s="671"/>
      <c r="ML124" s="671"/>
      <c r="MM124" s="671"/>
      <c r="MN124" s="671"/>
      <c r="MO124" s="671"/>
      <c r="MP124" s="671"/>
      <c r="MQ124" s="671"/>
      <c r="MR124" s="671"/>
      <c r="MS124" s="671"/>
      <c r="MT124" s="671"/>
      <c r="MU124" s="671"/>
      <c r="MV124" s="671"/>
      <c r="MW124" s="671"/>
      <c r="MX124" s="671"/>
      <c r="MY124" s="671"/>
      <c r="MZ124" s="671"/>
      <c r="NA124" s="671"/>
      <c r="NB124" s="671"/>
      <c r="NC124" s="671"/>
      <c r="ND124" s="671"/>
      <c r="NE124" s="671"/>
      <c r="NF124" s="671"/>
      <c r="NG124" s="671"/>
      <c r="NH124" s="671"/>
      <c r="NI124" s="671"/>
      <c r="NJ124" s="671"/>
      <c r="NK124" s="671"/>
      <c r="NL124" s="671"/>
      <c r="NM124" s="671"/>
      <c r="NN124" s="671"/>
      <c r="NO124" s="671"/>
      <c r="NP124" s="671"/>
      <c r="NQ124" s="671"/>
      <c r="NR124" s="671"/>
      <c r="NS124" s="671"/>
      <c r="NT124" s="671"/>
      <c r="NU124" s="671"/>
      <c r="NV124" s="671"/>
      <c r="NW124" s="671"/>
      <c r="NX124" s="671"/>
      <c r="NY124" s="671"/>
      <c r="NZ124" s="671"/>
      <c r="OA124" s="671"/>
      <c r="OB124" s="671"/>
      <c r="OC124" s="671"/>
      <c r="OD124" s="671"/>
      <c r="OE124" s="671"/>
      <c r="OF124" s="671"/>
      <c r="OG124" s="671"/>
      <c r="OH124" s="671"/>
      <c r="OI124" s="671"/>
      <c r="OJ124" s="671"/>
      <c r="OK124" s="671"/>
      <c r="OL124" s="671"/>
      <c r="OM124" s="671"/>
      <c r="ON124" s="671"/>
      <c r="OO124" s="671"/>
      <c r="OP124" s="671"/>
      <c r="OQ124" s="671"/>
      <c r="OR124" s="671"/>
      <c r="OS124" s="671"/>
      <c r="OT124" s="671"/>
      <c r="OU124" s="671"/>
      <c r="OV124" s="671"/>
      <c r="OW124" s="671"/>
      <c r="OX124" s="671"/>
      <c r="OY124" s="671"/>
      <c r="OZ124" s="671"/>
      <c r="PA124" s="671"/>
      <c r="PB124" s="671"/>
      <c r="PC124" s="671"/>
      <c r="PD124" s="671"/>
      <c r="PE124" s="671"/>
      <c r="PF124" s="671"/>
      <c r="PG124" s="671"/>
      <c r="PH124" s="671"/>
      <c r="PI124" s="671"/>
      <c r="PJ124" s="671"/>
      <c r="PK124" s="671"/>
      <c r="PL124" s="671"/>
      <c r="PM124" s="671"/>
      <c r="PN124" s="671"/>
      <c r="PO124" s="671"/>
      <c r="PP124" s="671"/>
      <c r="PQ124" s="671"/>
      <c r="PR124" s="671"/>
      <c r="PS124" s="671"/>
      <c r="PT124" s="671"/>
      <c r="PU124" s="671"/>
      <c r="PV124" s="671"/>
      <c r="PW124" s="671"/>
      <c r="PX124" s="671"/>
      <c r="PY124" s="671"/>
      <c r="PZ124" s="671"/>
      <c r="QA124" s="671"/>
      <c r="QB124" s="671"/>
      <c r="QC124" s="671"/>
      <c r="QD124" s="671"/>
      <c r="QE124" s="671"/>
      <c r="QF124" s="671"/>
      <c r="QG124" s="671"/>
      <c r="QH124" s="671"/>
      <c r="QI124" s="671"/>
      <c r="QJ124" s="671"/>
      <c r="QK124" s="671"/>
      <c r="QL124" s="671"/>
      <c r="QM124" s="671"/>
      <c r="QN124" s="671"/>
      <c r="QO124" s="671"/>
      <c r="QP124" s="671"/>
      <c r="QQ124" s="671"/>
      <c r="QR124" s="671"/>
      <c r="QS124" s="671"/>
      <c r="QT124" s="671"/>
      <c r="QU124" s="671"/>
      <c r="QV124" s="671"/>
      <c r="QW124" s="671"/>
      <c r="QX124" s="671"/>
      <c r="QY124" s="671"/>
      <c r="QZ124" s="671"/>
      <c r="RA124" s="671"/>
      <c r="RB124" s="671"/>
      <c r="RC124" s="671"/>
      <c r="RD124" s="671"/>
      <c r="RE124" s="671"/>
      <c r="RF124" s="671"/>
      <c r="RG124" s="671"/>
      <c r="RH124" s="671"/>
      <c r="RI124" s="671"/>
      <c r="RJ124" s="671"/>
      <c r="RK124" s="671"/>
      <c r="RL124" s="671"/>
      <c r="RM124" s="671"/>
      <c r="RN124" s="671"/>
      <c r="RO124" s="671"/>
      <c r="RP124" s="671"/>
      <c r="RQ124" s="671"/>
      <c r="RR124" s="671"/>
      <c r="RS124" s="671"/>
      <c r="RT124" s="671"/>
      <c r="RU124" s="671"/>
      <c r="RV124" s="671"/>
      <c r="RW124" s="671"/>
      <c r="RX124" s="671"/>
      <c r="RY124" s="671"/>
      <c r="RZ124" s="671"/>
      <c r="SA124" s="671"/>
      <c r="SB124" s="671"/>
      <c r="SC124" s="671"/>
      <c r="SD124" s="671"/>
      <c r="SE124" s="671"/>
      <c r="SF124" s="671"/>
      <c r="SG124" s="671"/>
      <c r="SH124" s="671"/>
      <c r="SI124" s="671"/>
      <c r="SJ124" s="671"/>
      <c r="SK124" s="671"/>
      <c r="SL124" s="671"/>
      <c r="SM124" s="671"/>
      <c r="SN124" s="671"/>
      <c r="SO124" s="671"/>
      <c r="SP124" s="671"/>
      <c r="SQ124" s="671"/>
      <c r="SR124" s="671"/>
      <c r="SS124" s="671"/>
      <c r="ST124" s="671"/>
      <c r="SU124" s="671"/>
      <c r="SV124" s="671"/>
      <c r="SW124" s="671"/>
      <c r="SX124" s="671"/>
      <c r="SY124" s="671"/>
      <c r="SZ124" s="671"/>
      <c r="TA124" s="671"/>
      <c r="TB124" s="671"/>
      <c r="TC124" s="671"/>
      <c r="TD124" s="671"/>
      <c r="TE124" s="671"/>
      <c r="TF124" s="671"/>
      <c r="TG124" s="671"/>
      <c r="TH124" s="671"/>
      <c r="TI124" s="671"/>
      <c r="TJ124" s="671"/>
      <c r="TK124" s="671"/>
      <c r="TL124" s="671"/>
      <c r="TM124" s="671"/>
      <c r="TN124" s="671"/>
      <c r="TO124" s="671"/>
      <c r="TP124" s="671"/>
      <c r="TQ124" s="671"/>
      <c r="TR124" s="671"/>
      <c r="TS124" s="671"/>
      <c r="TT124" s="671"/>
      <c r="TU124" s="671"/>
      <c r="TV124" s="671"/>
      <c r="TW124" s="671"/>
      <c r="TX124" s="671"/>
      <c r="TY124" s="671"/>
      <c r="TZ124" s="671"/>
      <c r="UA124" s="671"/>
      <c r="UB124" s="671"/>
      <c r="UC124" s="671"/>
      <c r="UD124" s="671"/>
      <c r="UE124" s="671"/>
      <c r="UF124" s="671"/>
      <c r="UG124" s="671"/>
      <c r="UH124" s="671"/>
      <c r="UI124" s="671"/>
      <c r="UJ124" s="671"/>
      <c r="UK124" s="671"/>
      <c r="UL124" s="671"/>
      <c r="UM124" s="671"/>
      <c r="UN124" s="671"/>
      <c r="UO124" s="671"/>
      <c r="UP124" s="671"/>
      <c r="UQ124" s="671"/>
      <c r="UR124" s="671"/>
      <c r="US124" s="671"/>
      <c r="UT124" s="671"/>
      <c r="UU124" s="671"/>
      <c r="UV124" s="671"/>
      <c r="UW124" s="671"/>
      <c r="UX124" s="671"/>
      <c r="UY124" s="671"/>
      <c r="UZ124" s="671"/>
      <c r="VA124" s="671"/>
      <c r="VB124" s="671"/>
      <c r="VC124" s="671"/>
      <c r="VD124" s="671"/>
      <c r="VE124" s="671"/>
      <c r="VF124" s="671"/>
      <c r="VG124" s="671"/>
      <c r="VH124" s="671"/>
      <c r="VI124" s="671"/>
      <c r="VJ124" s="671"/>
      <c r="VK124" s="671"/>
      <c r="VL124" s="671"/>
      <c r="VM124" s="671"/>
      <c r="VN124" s="671"/>
      <c r="VO124" s="671"/>
      <c r="VP124" s="671"/>
      <c r="VQ124" s="671"/>
      <c r="VR124" s="671"/>
      <c r="VS124" s="671"/>
      <c r="VT124" s="671"/>
      <c r="VU124" s="671"/>
      <c r="VV124" s="671"/>
      <c r="VW124" s="671"/>
      <c r="VX124" s="671"/>
      <c r="VY124" s="671"/>
      <c r="VZ124" s="671"/>
      <c r="WA124" s="671"/>
      <c r="WB124" s="671"/>
      <c r="WC124" s="671"/>
      <c r="WD124" s="671"/>
      <c r="WE124" s="671"/>
      <c r="WF124" s="671"/>
      <c r="WG124" s="671"/>
      <c r="WH124" s="671"/>
      <c r="WI124" s="671"/>
      <c r="WJ124" s="671"/>
      <c r="WK124" s="671"/>
      <c r="WL124" s="671"/>
      <c r="WM124" s="671"/>
      <c r="WN124" s="671"/>
      <c r="WO124" s="671"/>
      <c r="WP124" s="671"/>
      <c r="WQ124" s="671"/>
      <c r="WR124" s="671"/>
      <c r="WS124" s="671"/>
      <c r="WT124" s="671"/>
      <c r="WU124" s="671"/>
      <c r="WV124" s="671"/>
      <c r="WW124" s="671"/>
      <c r="WX124" s="671"/>
      <c r="WY124" s="671"/>
      <c r="WZ124" s="671"/>
      <c r="XA124" s="671"/>
      <c r="XB124" s="671"/>
      <c r="XC124" s="671"/>
      <c r="XD124" s="671"/>
      <c r="XE124" s="671"/>
      <c r="XF124" s="671"/>
      <c r="XG124" s="671"/>
      <c r="XH124" s="671"/>
      <c r="XI124" s="671"/>
      <c r="XJ124" s="671"/>
      <c r="XK124" s="671"/>
      <c r="XL124" s="671"/>
      <c r="XM124" s="671"/>
      <c r="XN124" s="671"/>
      <c r="XO124" s="671"/>
      <c r="XP124" s="671"/>
      <c r="XQ124" s="671"/>
      <c r="XR124" s="671"/>
      <c r="XS124" s="671"/>
      <c r="XT124" s="671"/>
      <c r="XU124" s="671"/>
      <c r="XV124" s="671"/>
      <c r="XW124" s="671"/>
      <c r="XX124" s="671"/>
      <c r="XY124" s="671"/>
      <c r="XZ124" s="671"/>
      <c r="YA124" s="671"/>
      <c r="YB124" s="671"/>
      <c r="YC124" s="671"/>
      <c r="YD124" s="671"/>
      <c r="YE124" s="671"/>
      <c r="YF124" s="671"/>
      <c r="YG124" s="671"/>
      <c r="YH124" s="671"/>
      <c r="YI124" s="671"/>
      <c r="YJ124" s="671"/>
      <c r="YK124" s="671"/>
      <c r="YL124" s="671"/>
      <c r="YM124" s="671"/>
      <c r="YN124" s="671"/>
      <c r="YO124" s="671"/>
      <c r="YP124" s="671"/>
      <c r="YQ124" s="671"/>
      <c r="YR124" s="671"/>
      <c r="YS124" s="671"/>
      <c r="YT124" s="671"/>
      <c r="YU124" s="671"/>
      <c r="YV124" s="671"/>
      <c r="YW124" s="671"/>
      <c r="YX124" s="671"/>
      <c r="YY124" s="671"/>
      <c r="YZ124" s="671"/>
      <c r="ZA124" s="671"/>
      <c r="ZB124" s="671"/>
      <c r="ZC124" s="671"/>
      <c r="ZD124" s="671"/>
      <c r="ZE124" s="671"/>
      <c r="ZF124" s="671"/>
      <c r="ZG124" s="671"/>
      <c r="ZH124" s="671"/>
      <c r="ZI124" s="671"/>
      <c r="ZJ124" s="671"/>
      <c r="ZK124" s="671"/>
      <c r="ZL124" s="671"/>
      <c r="ZM124" s="671"/>
      <c r="ZN124" s="671"/>
      <c r="ZO124" s="671"/>
      <c r="ZP124" s="671"/>
      <c r="ZQ124" s="671"/>
      <c r="ZR124" s="671"/>
      <c r="ZS124" s="671"/>
      <c r="ZT124" s="671"/>
      <c r="ZU124" s="671"/>
      <c r="ZV124" s="671"/>
      <c r="ZW124" s="671"/>
      <c r="ZX124" s="671"/>
      <c r="ZY124" s="671"/>
      <c r="ZZ124" s="671"/>
      <c r="AAA124" s="671"/>
      <c r="AAB124" s="671"/>
      <c r="AAC124" s="671"/>
      <c r="AAD124" s="671"/>
      <c r="AAE124" s="671"/>
      <c r="AAF124" s="671"/>
      <c r="AAG124" s="671"/>
      <c r="AAH124" s="671"/>
      <c r="AAI124" s="671"/>
      <c r="AAJ124" s="671"/>
      <c r="AAK124" s="671"/>
      <c r="AAL124" s="671"/>
      <c r="AAM124" s="671"/>
      <c r="AAN124" s="671"/>
      <c r="AAO124" s="671"/>
      <c r="AAP124" s="671"/>
      <c r="AAQ124" s="671"/>
      <c r="AAR124" s="671"/>
      <c r="AAS124" s="671"/>
      <c r="AAT124" s="671"/>
      <c r="AAU124" s="671"/>
      <c r="AAV124" s="671"/>
      <c r="AAW124" s="671"/>
      <c r="AAX124" s="671"/>
      <c r="AAY124" s="671"/>
      <c r="AAZ124" s="671"/>
      <c r="ABA124" s="671"/>
      <c r="ABB124" s="671"/>
      <c r="ABC124" s="671"/>
      <c r="ABD124" s="671"/>
      <c r="ABE124" s="671"/>
      <c r="ABF124" s="671"/>
      <c r="ABG124" s="671"/>
      <c r="ABH124" s="671"/>
      <c r="ABI124" s="671"/>
      <c r="ABJ124" s="671"/>
      <c r="ABK124" s="671"/>
      <c r="ABL124" s="671"/>
      <c r="ABM124" s="671"/>
      <c r="ABN124" s="671"/>
      <c r="ABO124" s="671"/>
      <c r="ABP124" s="671"/>
      <c r="ABQ124" s="671"/>
      <c r="ABR124" s="671"/>
      <c r="ABS124" s="671"/>
      <c r="ABT124" s="671"/>
      <c r="ABU124" s="671"/>
      <c r="ABV124" s="671"/>
      <c r="ABW124" s="671"/>
      <c r="ABX124" s="671"/>
      <c r="ABY124" s="671"/>
      <c r="ABZ124" s="671"/>
      <c r="ACA124" s="671"/>
      <c r="ACB124" s="671"/>
      <c r="ACC124" s="671"/>
      <c r="ACD124" s="671"/>
      <c r="ACE124" s="671"/>
      <c r="ACF124" s="671"/>
      <c r="ACG124" s="671"/>
      <c r="ACH124" s="671"/>
      <c r="ACI124" s="671"/>
      <c r="ACJ124" s="671"/>
      <c r="ACK124" s="671"/>
      <c r="ACL124" s="671"/>
      <c r="ACM124" s="671"/>
      <c r="ACN124" s="671"/>
      <c r="ACO124" s="671"/>
      <c r="ACP124" s="671"/>
      <c r="ACQ124" s="671"/>
      <c r="ACR124" s="671"/>
      <c r="ACS124" s="671"/>
      <c r="ACT124" s="671"/>
      <c r="ACU124" s="671"/>
      <c r="ACV124" s="671"/>
      <c r="ACW124" s="671"/>
      <c r="ACX124" s="671"/>
      <c r="ACY124" s="671"/>
      <c r="ACZ124" s="671"/>
      <c r="ADA124" s="671"/>
      <c r="ADB124" s="671"/>
      <c r="ADC124" s="671"/>
      <c r="ADD124" s="671"/>
      <c r="ADE124" s="671"/>
      <c r="ADF124" s="671"/>
      <c r="ADG124" s="671"/>
      <c r="ADH124" s="671"/>
      <c r="ADI124" s="671"/>
      <c r="ADJ124" s="671"/>
      <c r="ADK124" s="671"/>
      <c r="ADL124" s="671"/>
      <c r="ADM124" s="671"/>
      <c r="ADN124" s="671"/>
      <c r="ADO124" s="671"/>
      <c r="ADP124" s="671"/>
      <c r="ADQ124" s="671"/>
      <c r="ADR124" s="671"/>
      <c r="ADS124" s="671"/>
      <c r="ADT124" s="671"/>
      <c r="ADU124" s="671"/>
      <c r="ADV124" s="671"/>
      <c r="ADW124" s="671"/>
      <c r="ADX124" s="671"/>
      <c r="ADY124" s="671"/>
      <c r="ADZ124" s="671"/>
      <c r="AEA124" s="671"/>
      <c r="AEB124" s="671"/>
      <c r="AEC124" s="671"/>
      <c r="AED124" s="671"/>
      <c r="AEE124" s="671"/>
      <c r="AEF124" s="671"/>
      <c r="AEG124" s="671"/>
      <c r="AEH124" s="671"/>
      <c r="AEI124" s="671"/>
      <c r="AEJ124" s="671"/>
      <c r="AEK124" s="671"/>
      <c r="AEL124" s="671"/>
      <c r="AEM124" s="671"/>
      <c r="AEN124" s="671"/>
      <c r="AEO124" s="671"/>
      <c r="AEP124" s="671"/>
      <c r="AEQ124" s="671"/>
      <c r="AER124" s="671"/>
      <c r="AES124" s="671"/>
      <c r="AET124" s="671"/>
      <c r="AEU124" s="671"/>
      <c r="AEV124" s="671"/>
      <c r="AEW124" s="671"/>
      <c r="AEX124" s="671"/>
      <c r="AEY124" s="671"/>
      <c r="AEZ124" s="671"/>
      <c r="AFA124" s="671"/>
      <c r="AFB124" s="671"/>
      <c r="AFC124" s="671"/>
      <c r="AFD124" s="671"/>
      <c r="AFE124" s="671"/>
      <c r="AFF124" s="671"/>
      <c r="AFG124" s="671"/>
      <c r="AFH124" s="671"/>
      <c r="AFI124" s="671"/>
      <c r="AFJ124" s="671"/>
      <c r="AFK124" s="671"/>
      <c r="AFL124" s="671"/>
      <c r="AFM124" s="671"/>
      <c r="AFN124" s="671"/>
      <c r="AFO124" s="671"/>
      <c r="AFP124" s="671"/>
      <c r="AFQ124" s="671"/>
      <c r="AFR124" s="671"/>
      <c r="AFS124" s="671"/>
      <c r="AFT124" s="671"/>
      <c r="AFU124" s="671"/>
      <c r="AFV124" s="671"/>
      <c r="AFW124" s="671"/>
      <c r="AFX124" s="671"/>
      <c r="AFY124" s="671"/>
      <c r="AFZ124" s="671"/>
      <c r="AGA124" s="671"/>
      <c r="AGB124" s="671"/>
      <c r="AGC124" s="671"/>
      <c r="AGD124" s="671"/>
      <c r="AGE124" s="671"/>
      <c r="AGF124" s="671"/>
      <c r="AGG124" s="671"/>
      <c r="AGH124" s="671"/>
      <c r="AGI124" s="671"/>
      <c r="AGJ124" s="671"/>
      <c r="AGK124" s="671"/>
      <c r="AGL124" s="671"/>
      <c r="AGM124" s="671"/>
      <c r="AGN124" s="671"/>
      <c r="AGO124" s="671"/>
      <c r="AGP124" s="671"/>
      <c r="AGQ124" s="671"/>
      <c r="AGR124" s="671"/>
      <c r="AGS124" s="671"/>
      <c r="AGT124" s="671"/>
      <c r="AGU124" s="671"/>
      <c r="AGV124" s="671"/>
      <c r="AGW124" s="671"/>
      <c r="AGX124" s="671"/>
      <c r="AGY124" s="671"/>
      <c r="AGZ124" s="671"/>
      <c r="AHA124" s="671"/>
      <c r="AHB124" s="671"/>
      <c r="AHC124" s="671"/>
      <c r="AHD124" s="671"/>
      <c r="AHE124" s="671"/>
      <c r="AHF124" s="671"/>
      <c r="AHG124" s="671"/>
      <c r="AHH124" s="671"/>
      <c r="AHI124" s="671"/>
      <c r="AHJ124" s="671"/>
      <c r="AHK124" s="671"/>
      <c r="AHL124" s="671"/>
      <c r="AHM124" s="671"/>
      <c r="AHN124" s="671"/>
      <c r="AHO124" s="671"/>
      <c r="AHP124" s="671"/>
      <c r="AHQ124" s="671"/>
      <c r="AHR124" s="671"/>
      <c r="AHS124" s="671"/>
      <c r="AHT124" s="671"/>
      <c r="AHU124" s="671"/>
      <c r="AHV124" s="671"/>
      <c r="AHW124" s="671"/>
      <c r="AHX124" s="671"/>
      <c r="AHY124" s="671"/>
      <c r="AHZ124" s="671"/>
      <c r="AIA124" s="671"/>
      <c r="AIB124" s="671"/>
      <c r="AIC124" s="671"/>
      <c r="AID124" s="671"/>
      <c r="AIE124" s="671"/>
      <c r="AIF124" s="671"/>
      <c r="AIG124" s="671"/>
      <c r="AIH124" s="671"/>
      <c r="AII124" s="671"/>
      <c r="AIJ124" s="671"/>
      <c r="AIK124" s="671"/>
      <c r="AIL124" s="671"/>
      <c r="AIM124" s="671"/>
      <c r="AIN124" s="671"/>
      <c r="AIO124" s="671"/>
      <c r="AIP124" s="671"/>
      <c r="AIQ124" s="671"/>
      <c r="AIR124" s="671"/>
      <c r="AIS124" s="671"/>
      <c r="AIT124" s="671"/>
      <c r="AIU124" s="671"/>
      <c r="AIV124" s="671"/>
      <c r="AIW124" s="671"/>
      <c r="AIX124" s="671"/>
      <c r="AIY124" s="671"/>
      <c r="AIZ124" s="671"/>
      <c r="AJA124" s="671"/>
      <c r="AJB124" s="671"/>
      <c r="AJC124" s="671"/>
      <c r="AJD124" s="671"/>
      <c r="AJE124" s="671"/>
      <c r="AJF124" s="671"/>
      <c r="AJG124" s="671"/>
      <c r="AJH124" s="671"/>
      <c r="AJI124" s="671"/>
      <c r="AJJ124" s="671"/>
      <c r="AJK124" s="671"/>
      <c r="AJL124" s="671"/>
      <c r="AJM124" s="671"/>
      <c r="AJN124" s="671"/>
      <c r="AJO124" s="671"/>
      <c r="AJP124" s="671"/>
      <c r="AJQ124" s="671"/>
      <c r="AJR124" s="671"/>
      <c r="AJS124" s="671"/>
      <c r="AJT124" s="671"/>
      <c r="AJU124" s="671"/>
      <c r="AJV124" s="671"/>
      <c r="AJW124" s="671"/>
      <c r="AJX124" s="671"/>
      <c r="AJY124" s="671"/>
      <c r="AJZ124" s="671"/>
      <c r="AKA124" s="671"/>
      <c r="AKB124" s="671"/>
      <c r="AKC124" s="671"/>
      <c r="AKD124" s="671"/>
      <c r="AKE124" s="671"/>
      <c r="AKF124" s="671"/>
      <c r="AKG124" s="671"/>
      <c r="AKH124" s="671"/>
      <c r="AKI124" s="671"/>
      <c r="AKJ124" s="671"/>
      <c r="AKK124" s="671"/>
      <c r="AKL124" s="671"/>
      <c r="AKM124" s="671"/>
      <c r="AKN124" s="671"/>
      <c r="AKO124" s="671"/>
      <c r="AKP124" s="671"/>
      <c r="AKQ124" s="671"/>
      <c r="AKR124" s="671"/>
      <c r="AKS124" s="671"/>
      <c r="AKT124" s="671"/>
      <c r="AKU124" s="671"/>
      <c r="AKV124" s="671"/>
      <c r="AKW124" s="671"/>
      <c r="AKX124" s="671"/>
      <c r="AKY124" s="671"/>
      <c r="AKZ124" s="671"/>
      <c r="ALA124" s="671"/>
      <c r="ALB124" s="671"/>
      <c r="ALC124" s="671"/>
      <c r="ALD124" s="671"/>
      <c r="ALE124" s="671"/>
      <c r="ALF124" s="671"/>
      <c r="ALG124" s="671"/>
      <c r="ALH124" s="671"/>
      <c r="ALI124" s="671"/>
      <c r="ALJ124" s="671"/>
      <c r="ALK124" s="671"/>
      <c r="ALL124" s="671"/>
      <c r="ALM124" s="671"/>
      <c r="ALN124" s="671"/>
      <c r="ALO124" s="671"/>
      <c r="ALP124" s="671"/>
      <c r="ALQ124" s="671"/>
      <c r="ALR124" s="671"/>
      <c r="ALS124" s="671"/>
      <c r="ALT124" s="671"/>
      <c r="ALU124" s="671"/>
      <c r="ALV124" s="671"/>
      <c r="ALW124" s="671"/>
      <c r="ALX124" s="671"/>
      <c r="ALY124" s="671"/>
      <c r="ALZ124" s="671"/>
      <c r="AMA124" s="671"/>
      <c r="AMB124" s="671"/>
      <c r="AMC124" s="671"/>
      <c r="AMD124" s="671"/>
      <c r="AME124" s="671"/>
      <c r="AMF124" s="671"/>
      <c r="AMG124" s="671"/>
      <c r="AMH124" s="671"/>
      <c r="AMI124" s="671"/>
      <c r="AMJ124" s="671"/>
      <c r="AMK124" s="671"/>
      <c r="AML124" s="671"/>
      <c r="AMM124" s="671"/>
      <c r="AMN124" s="671"/>
      <c r="AMO124" s="671"/>
      <c r="AMP124" s="671"/>
      <c r="AMQ124" s="671"/>
      <c r="AMR124" s="671"/>
      <c r="AMS124" s="671"/>
      <c r="AMT124" s="671"/>
      <c r="AMU124" s="671"/>
      <c r="AMV124" s="671"/>
      <c r="AMW124" s="671"/>
      <c r="AMX124" s="671"/>
      <c r="AMY124" s="671"/>
      <c r="AMZ124" s="671"/>
      <c r="ANA124" s="671"/>
      <c r="ANB124" s="671"/>
      <c r="ANC124" s="671"/>
      <c r="AND124" s="671"/>
      <c r="ANE124" s="671"/>
      <c r="ANF124" s="671"/>
      <c r="ANG124" s="671"/>
      <c r="ANH124" s="671"/>
      <c r="ANI124" s="671"/>
      <c r="ANJ124" s="671"/>
      <c r="ANK124" s="671"/>
      <c r="ANL124" s="671"/>
      <c r="ANM124" s="671"/>
      <c r="ANN124" s="671"/>
      <c r="ANO124" s="671"/>
      <c r="ANP124" s="671"/>
      <c r="ANQ124" s="671"/>
      <c r="ANR124" s="671"/>
      <c r="ANS124" s="671"/>
      <c r="ANT124" s="671"/>
      <c r="ANU124" s="671"/>
      <c r="ANV124" s="671"/>
      <c r="ANW124" s="671"/>
      <c r="ANX124" s="671"/>
      <c r="ANY124" s="671"/>
      <c r="ANZ124" s="671"/>
      <c r="AOA124" s="671"/>
      <c r="AOB124" s="671"/>
      <c r="AOC124" s="671"/>
      <c r="AOD124" s="671"/>
      <c r="AOE124" s="671"/>
      <c r="AOF124" s="671"/>
      <c r="AOG124" s="671"/>
      <c r="AOH124" s="671"/>
      <c r="AOI124" s="671"/>
      <c r="AOJ124" s="671"/>
      <c r="AOK124" s="671"/>
      <c r="AOL124" s="671"/>
      <c r="AOM124" s="671"/>
      <c r="AON124" s="671"/>
      <c r="AOO124" s="671"/>
      <c r="AOP124" s="671"/>
      <c r="AOQ124" s="671"/>
      <c r="AOR124" s="671"/>
      <c r="AOS124" s="671"/>
      <c r="AOT124" s="671"/>
      <c r="AOU124" s="671"/>
      <c r="AOV124" s="671"/>
      <c r="AOW124" s="671"/>
      <c r="AOX124" s="671"/>
      <c r="AOY124" s="671"/>
      <c r="AOZ124" s="671"/>
      <c r="APA124" s="671"/>
      <c r="APB124" s="671"/>
      <c r="APC124" s="671"/>
      <c r="APD124" s="671"/>
      <c r="APE124" s="671"/>
      <c r="APF124" s="671"/>
      <c r="APG124" s="671"/>
      <c r="APH124" s="671"/>
      <c r="API124" s="671"/>
      <c r="APJ124" s="671"/>
      <c r="APK124" s="671"/>
      <c r="APL124" s="671"/>
      <c r="APM124" s="671"/>
      <c r="APN124" s="671"/>
      <c r="APO124" s="671"/>
      <c r="APP124" s="671"/>
      <c r="APQ124" s="671"/>
      <c r="APR124" s="671"/>
      <c r="APS124" s="671"/>
      <c r="APT124" s="671"/>
      <c r="APU124" s="671"/>
      <c r="APV124" s="671"/>
      <c r="APW124" s="671"/>
      <c r="APX124" s="671"/>
      <c r="APY124" s="671"/>
      <c r="APZ124" s="671"/>
      <c r="AQA124" s="671"/>
      <c r="AQB124" s="671"/>
      <c r="AQC124" s="671"/>
      <c r="AQD124" s="671"/>
      <c r="AQE124" s="671"/>
      <c r="AQF124" s="671"/>
      <c r="AQG124" s="671"/>
      <c r="AQH124" s="671"/>
      <c r="AQI124" s="671"/>
      <c r="AQJ124" s="671"/>
      <c r="AQK124" s="671"/>
      <c r="AQL124" s="671"/>
      <c r="AQM124" s="671"/>
      <c r="AQN124" s="671"/>
      <c r="AQO124" s="671"/>
      <c r="AQP124" s="671"/>
      <c r="AQQ124" s="671"/>
      <c r="AQR124" s="671"/>
      <c r="AQS124" s="671"/>
      <c r="AQT124" s="671"/>
      <c r="AQU124" s="671"/>
      <c r="AQV124" s="671"/>
      <c r="AQW124" s="671"/>
      <c r="AQX124" s="671"/>
      <c r="AQY124" s="671"/>
      <c r="AQZ124" s="671"/>
      <c r="ARA124" s="671"/>
      <c r="ARB124" s="671"/>
      <c r="ARC124" s="671"/>
      <c r="ARD124" s="671"/>
      <c r="ARE124" s="671"/>
      <c r="ARF124" s="671"/>
      <c r="ARG124" s="671"/>
      <c r="ARH124" s="671"/>
      <c r="ARI124" s="671"/>
      <c r="ARJ124" s="671"/>
      <c r="ARK124" s="671"/>
      <c r="ARL124" s="671"/>
      <c r="ARM124" s="671"/>
      <c r="ARN124" s="671"/>
      <c r="ARO124" s="671"/>
      <c r="ARP124" s="671"/>
      <c r="ARQ124" s="671"/>
      <c r="ARR124" s="671"/>
      <c r="ARS124" s="671"/>
      <c r="ART124" s="671"/>
      <c r="ARU124" s="671"/>
      <c r="ARV124" s="671"/>
      <c r="ARW124" s="671"/>
      <c r="ARX124" s="671"/>
      <c r="ARY124" s="671"/>
      <c r="ARZ124" s="671"/>
      <c r="ASA124" s="671"/>
      <c r="ASB124" s="671"/>
      <c r="ASC124" s="671"/>
      <c r="ASD124" s="671"/>
      <c r="ASE124" s="671"/>
      <c r="ASF124" s="671"/>
      <c r="ASG124" s="671"/>
      <c r="ASH124" s="671"/>
      <c r="ASI124" s="671"/>
      <c r="ASJ124" s="671"/>
      <c r="ASK124" s="671"/>
      <c r="ASL124" s="671"/>
      <c r="ASM124" s="671"/>
      <c r="ASN124" s="671"/>
      <c r="ASO124" s="671"/>
      <c r="ASP124" s="671"/>
      <c r="ASQ124" s="671"/>
      <c r="ASR124" s="671"/>
      <c r="ASS124" s="671"/>
      <c r="AST124" s="671"/>
      <c r="ASU124" s="671"/>
      <c r="ASV124" s="671"/>
      <c r="ASW124" s="671"/>
      <c r="ASX124" s="671"/>
      <c r="ASY124" s="671"/>
      <c r="ASZ124" s="671"/>
      <c r="ATA124" s="671"/>
      <c r="ATB124" s="671"/>
      <c r="ATC124" s="671"/>
      <c r="ATD124" s="671"/>
      <c r="ATE124" s="671"/>
      <c r="ATF124" s="671"/>
      <c r="ATG124" s="671"/>
      <c r="ATH124" s="671"/>
      <c r="ATI124" s="671"/>
      <c r="ATJ124" s="671"/>
      <c r="ATK124" s="671"/>
      <c r="ATL124" s="671"/>
      <c r="ATM124" s="671"/>
      <c r="ATN124" s="671"/>
      <c r="ATO124" s="671"/>
      <c r="ATP124" s="671"/>
      <c r="ATQ124" s="671"/>
      <c r="ATR124" s="671"/>
      <c r="ATS124" s="671"/>
      <c r="ATT124" s="671"/>
      <c r="ATU124" s="671"/>
      <c r="ATV124" s="671"/>
      <c r="ATW124" s="671"/>
      <c r="ATX124" s="671"/>
      <c r="ATY124" s="671"/>
      <c r="ATZ124" s="671"/>
      <c r="AUA124" s="671"/>
      <c r="AUB124" s="671"/>
      <c r="AUC124" s="671"/>
      <c r="AUD124" s="671"/>
      <c r="AUE124" s="671"/>
      <c r="AUF124" s="671"/>
      <c r="AUG124" s="671"/>
      <c r="AUH124" s="671"/>
      <c r="AUI124" s="671"/>
      <c r="AUJ124" s="671"/>
      <c r="AUK124" s="671"/>
      <c r="AUL124" s="671"/>
      <c r="AUM124" s="671"/>
      <c r="AUN124" s="671"/>
      <c r="AUO124" s="671"/>
      <c r="AUP124" s="671"/>
      <c r="AUQ124" s="671"/>
      <c r="AUR124" s="671"/>
      <c r="AUS124" s="671"/>
      <c r="AUT124" s="671"/>
      <c r="AUU124" s="671"/>
      <c r="AUV124" s="671"/>
      <c r="AUW124" s="671"/>
      <c r="AUX124" s="671"/>
      <c r="AUY124" s="671"/>
      <c r="AUZ124" s="671"/>
      <c r="AVA124" s="671"/>
      <c r="AVB124" s="671"/>
      <c r="AVC124" s="671"/>
      <c r="AVD124" s="671"/>
      <c r="AVE124" s="671"/>
      <c r="AVF124" s="671"/>
      <c r="AVG124" s="671"/>
      <c r="AVH124" s="671"/>
      <c r="AVI124" s="671"/>
      <c r="AVJ124" s="671"/>
      <c r="AVK124" s="671"/>
      <c r="AVL124" s="671"/>
      <c r="AVM124" s="671"/>
      <c r="AVN124" s="671"/>
      <c r="AVO124" s="671"/>
      <c r="AVP124" s="671"/>
      <c r="AVQ124" s="671"/>
      <c r="AVR124" s="671"/>
      <c r="AVS124" s="671"/>
      <c r="AVT124" s="671"/>
      <c r="AVU124" s="671"/>
      <c r="AVV124" s="671"/>
      <c r="AVW124" s="671"/>
      <c r="AVX124" s="671"/>
      <c r="AVY124" s="671"/>
      <c r="AVZ124" s="671"/>
      <c r="AWA124" s="671"/>
      <c r="AWB124" s="671"/>
      <c r="AWC124" s="671"/>
      <c r="AWD124" s="671"/>
      <c r="AWE124" s="671"/>
      <c r="AWF124" s="671"/>
      <c r="AWG124" s="671"/>
      <c r="AWH124" s="671"/>
      <c r="AWI124" s="671"/>
      <c r="AWJ124" s="671"/>
      <c r="AWK124" s="671"/>
      <c r="AWL124" s="671"/>
      <c r="AWM124" s="671"/>
      <c r="AWN124" s="671"/>
      <c r="AWO124" s="671"/>
      <c r="AWP124" s="671"/>
      <c r="AWQ124" s="671"/>
      <c r="AWR124" s="671"/>
      <c r="AWS124" s="671"/>
      <c r="AWT124" s="671"/>
      <c r="AWU124" s="671"/>
      <c r="AWV124" s="671"/>
      <c r="AWW124" s="671"/>
      <c r="AWX124" s="671"/>
      <c r="AWY124" s="671"/>
      <c r="AWZ124" s="671"/>
      <c r="AXA124" s="671"/>
      <c r="AXB124" s="671"/>
      <c r="AXC124" s="671"/>
      <c r="AXD124" s="671"/>
      <c r="AXE124" s="671"/>
      <c r="AXF124" s="671"/>
      <c r="AXG124" s="671"/>
      <c r="AXH124" s="671"/>
      <c r="AXI124" s="671"/>
      <c r="AXJ124" s="671"/>
      <c r="AXK124" s="671"/>
      <c r="AXL124" s="671"/>
      <c r="AXM124" s="671"/>
      <c r="AXN124" s="671"/>
      <c r="AXO124" s="671"/>
      <c r="AXP124" s="671"/>
      <c r="AXQ124" s="671"/>
      <c r="AXR124" s="671"/>
      <c r="AXS124" s="671"/>
      <c r="AXT124" s="671"/>
      <c r="AXU124" s="671"/>
      <c r="AXV124" s="671"/>
      <c r="AXW124" s="671"/>
      <c r="AXX124" s="671"/>
      <c r="AXY124" s="671"/>
      <c r="AXZ124" s="671"/>
      <c r="AYA124" s="671"/>
      <c r="AYB124" s="671"/>
      <c r="AYC124" s="671"/>
      <c r="AYD124" s="671"/>
      <c r="AYE124" s="671"/>
      <c r="AYF124" s="671"/>
      <c r="AYG124" s="671"/>
      <c r="AYH124" s="671"/>
      <c r="AYI124" s="671"/>
      <c r="AYJ124" s="671"/>
      <c r="AYK124" s="671"/>
      <c r="AYL124" s="671"/>
      <c r="AYM124" s="671"/>
      <c r="AYN124" s="671"/>
      <c r="AYO124" s="671"/>
      <c r="AYP124" s="671"/>
      <c r="AYQ124" s="671"/>
      <c r="AYR124" s="671"/>
      <c r="AYS124" s="671"/>
      <c r="AYT124" s="671"/>
      <c r="AYU124" s="671"/>
      <c r="AYV124" s="671"/>
      <c r="AYW124" s="671"/>
      <c r="AYX124" s="671"/>
      <c r="AYY124" s="671"/>
      <c r="AYZ124" s="671"/>
      <c r="AZA124" s="671"/>
      <c r="AZB124" s="671"/>
      <c r="AZC124" s="671"/>
      <c r="AZD124" s="671"/>
      <c r="AZE124" s="671"/>
      <c r="AZF124" s="671"/>
      <c r="AZG124" s="671"/>
      <c r="AZH124" s="671"/>
      <c r="AZI124" s="671"/>
      <c r="AZJ124" s="671"/>
      <c r="AZK124" s="671"/>
      <c r="AZL124" s="671"/>
      <c r="AZM124" s="671"/>
      <c r="AZN124" s="671"/>
      <c r="AZO124" s="671"/>
      <c r="AZP124" s="671"/>
      <c r="AZQ124" s="671"/>
      <c r="AZR124" s="671"/>
      <c r="AZS124" s="671"/>
      <c r="AZT124" s="671"/>
      <c r="AZU124" s="671"/>
      <c r="AZV124" s="671"/>
      <c r="AZW124" s="671"/>
      <c r="AZX124" s="671"/>
      <c r="AZY124" s="671"/>
      <c r="AZZ124" s="671"/>
      <c r="BAA124" s="671"/>
      <c r="BAB124" s="671"/>
      <c r="BAC124" s="671"/>
      <c r="BAD124" s="671"/>
      <c r="BAE124" s="671"/>
      <c r="BAF124" s="671"/>
      <c r="BAG124" s="671"/>
      <c r="BAH124" s="671"/>
      <c r="BAI124" s="671"/>
      <c r="BAJ124" s="671"/>
      <c r="BAK124" s="671"/>
      <c r="BAL124" s="671"/>
      <c r="BAM124" s="671"/>
      <c r="BAN124" s="671"/>
      <c r="BAO124" s="671"/>
      <c r="BAP124" s="671"/>
      <c r="BAQ124" s="671"/>
      <c r="BAR124" s="671"/>
      <c r="BAS124" s="671"/>
      <c r="BAT124" s="671"/>
      <c r="BAU124" s="671"/>
      <c r="BAV124" s="671"/>
      <c r="BAW124" s="671"/>
      <c r="BAX124" s="671"/>
      <c r="BAY124" s="671"/>
      <c r="BAZ124" s="671"/>
      <c r="BBA124" s="671"/>
      <c r="BBB124" s="671"/>
      <c r="BBC124" s="671"/>
      <c r="BBD124" s="671"/>
      <c r="BBE124" s="671"/>
      <c r="BBF124" s="671"/>
      <c r="BBG124" s="671"/>
      <c r="BBH124" s="671"/>
      <c r="BBI124" s="671"/>
      <c r="BBJ124" s="671"/>
      <c r="BBK124" s="671"/>
      <c r="BBL124" s="671"/>
      <c r="BBM124" s="671"/>
      <c r="BBN124" s="671"/>
      <c r="BBO124" s="671"/>
      <c r="BBP124" s="671"/>
      <c r="BBQ124" s="671"/>
      <c r="BBR124" s="671"/>
      <c r="BBS124" s="671"/>
      <c r="BBT124" s="671"/>
      <c r="BBU124" s="671"/>
      <c r="BBV124" s="671"/>
      <c r="BBW124" s="671"/>
      <c r="BBX124" s="671"/>
      <c r="BBY124" s="671"/>
      <c r="BBZ124" s="671"/>
      <c r="BCA124" s="671"/>
      <c r="BCB124" s="671"/>
      <c r="BCC124" s="671"/>
      <c r="BCD124" s="671"/>
      <c r="BCE124" s="671"/>
      <c r="BCF124" s="671"/>
      <c r="BCG124" s="671"/>
      <c r="BCH124" s="671"/>
      <c r="BCI124" s="671"/>
      <c r="BCJ124" s="671"/>
      <c r="BCK124" s="671"/>
      <c r="BCL124" s="671"/>
      <c r="BCM124" s="671"/>
      <c r="BCN124" s="671"/>
      <c r="BCO124" s="671"/>
      <c r="BCP124" s="671"/>
      <c r="BCQ124" s="671"/>
      <c r="BCR124" s="671"/>
      <c r="BCS124" s="671"/>
      <c r="BCT124" s="671"/>
      <c r="BCU124" s="671"/>
      <c r="BCV124" s="671"/>
      <c r="BCW124" s="671"/>
      <c r="BCX124" s="671"/>
      <c r="BCY124" s="671"/>
      <c r="BCZ124" s="671"/>
      <c r="BDA124" s="671"/>
      <c r="BDB124" s="671"/>
      <c r="BDC124" s="671"/>
      <c r="BDD124" s="671"/>
      <c r="BDE124" s="671"/>
      <c r="BDF124" s="671"/>
      <c r="BDG124" s="671"/>
      <c r="BDH124" s="671"/>
      <c r="BDI124" s="671"/>
      <c r="BDJ124" s="671"/>
      <c r="BDK124" s="671"/>
      <c r="BDL124" s="671"/>
      <c r="BDM124" s="671"/>
      <c r="BDN124" s="671"/>
      <c r="BDO124" s="671"/>
      <c r="BDP124" s="671"/>
      <c r="BDQ124" s="671"/>
      <c r="BDR124" s="671"/>
      <c r="BDS124" s="671"/>
      <c r="BDT124" s="671"/>
      <c r="BDU124" s="671"/>
      <c r="BDV124" s="671"/>
      <c r="BDW124" s="671"/>
      <c r="BDX124" s="671"/>
      <c r="BDY124" s="671"/>
      <c r="BDZ124" s="671"/>
      <c r="BEA124" s="671"/>
      <c r="BEB124" s="671"/>
      <c r="BEC124" s="671"/>
      <c r="BED124" s="671"/>
      <c r="BEE124" s="671"/>
      <c r="BEF124" s="671"/>
      <c r="BEG124" s="671"/>
      <c r="BEH124" s="671"/>
      <c r="BEI124" s="671"/>
      <c r="BEJ124" s="671"/>
      <c r="BEK124" s="671"/>
      <c r="BEL124" s="671"/>
      <c r="BEM124" s="671"/>
      <c r="BEN124" s="671"/>
      <c r="BEO124" s="671"/>
      <c r="BEP124" s="671"/>
      <c r="BEQ124" s="671"/>
      <c r="BER124" s="671"/>
      <c r="BES124" s="671"/>
      <c r="BET124" s="671"/>
      <c r="BEU124" s="671"/>
      <c r="BEV124" s="671"/>
      <c r="BEW124" s="671"/>
      <c r="BEX124" s="671"/>
      <c r="BEY124" s="671"/>
      <c r="BEZ124" s="671"/>
      <c r="BFA124" s="671"/>
      <c r="BFB124" s="671"/>
      <c r="BFC124" s="671"/>
      <c r="BFD124" s="671"/>
      <c r="BFE124" s="671"/>
      <c r="BFF124" s="671"/>
      <c r="BFG124" s="671"/>
      <c r="BFH124" s="671"/>
      <c r="BFI124" s="671"/>
      <c r="BFJ124" s="671"/>
      <c r="BFK124" s="671"/>
      <c r="BFL124" s="671"/>
      <c r="BFM124" s="671"/>
      <c r="BFN124" s="671"/>
      <c r="BFO124" s="671"/>
      <c r="BFP124" s="671"/>
      <c r="BFQ124" s="671"/>
      <c r="BFR124" s="671"/>
      <c r="BFS124" s="671"/>
      <c r="BFT124" s="671"/>
      <c r="BFU124" s="671"/>
      <c r="BFV124" s="671"/>
      <c r="BFW124" s="671"/>
      <c r="BFX124" s="671"/>
      <c r="BFY124" s="671"/>
      <c r="BFZ124" s="671"/>
      <c r="BGA124" s="671"/>
      <c r="BGB124" s="671"/>
      <c r="BGC124" s="671"/>
      <c r="BGD124" s="671"/>
      <c r="BGE124" s="671"/>
      <c r="BGF124" s="671"/>
      <c r="BGG124" s="671"/>
      <c r="BGH124" s="671"/>
      <c r="BGI124" s="671"/>
      <c r="BGJ124" s="671"/>
      <c r="BGK124" s="671"/>
      <c r="BGL124" s="671"/>
      <c r="BGM124" s="671"/>
      <c r="BGN124" s="671"/>
      <c r="BGO124" s="671"/>
      <c r="BGP124" s="671"/>
      <c r="BGQ124" s="671"/>
      <c r="BGR124" s="671"/>
      <c r="BGS124" s="671"/>
      <c r="BGT124" s="671"/>
      <c r="BGU124" s="671"/>
      <c r="BGV124" s="671"/>
      <c r="BGW124" s="671"/>
      <c r="BGX124" s="671"/>
      <c r="BGY124" s="671"/>
      <c r="BGZ124" s="671"/>
      <c r="BHA124" s="671"/>
      <c r="BHB124" s="671"/>
      <c r="BHC124" s="671"/>
      <c r="BHD124" s="671"/>
      <c r="BHE124" s="671"/>
      <c r="BHF124" s="671"/>
      <c r="BHG124" s="671"/>
      <c r="BHH124" s="671"/>
      <c r="BHI124" s="671"/>
      <c r="BHJ124" s="671"/>
      <c r="BHK124" s="671"/>
      <c r="BHL124" s="671"/>
      <c r="BHM124" s="671"/>
      <c r="BHN124" s="671"/>
      <c r="BHO124" s="671"/>
      <c r="BHP124" s="671"/>
      <c r="BHQ124" s="671"/>
      <c r="BHR124" s="671"/>
      <c r="BHS124" s="671"/>
      <c r="BHT124" s="671"/>
      <c r="BHU124" s="671"/>
      <c r="BHV124" s="671"/>
      <c r="BHW124" s="671"/>
      <c r="BHX124" s="671"/>
      <c r="BHY124" s="671"/>
      <c r="BHZ124" s="671"/>
      <c r="BIA124" s="671"/>
      <c r="BIB124" s="671"/>
      <c r="BIC124" s="671"/>
      <c r="BID124" s="671"/>
      <c r="BIE124" s="671"/>
      <c r="BIF124" s="671"/>
      <c r="BIG124" s="671"/>
      <c r="BIH124" s="671"/>
      <c r="BII124" s="671"/>
      <c r="BIJ124" s="671"/>
      <c r="BIK124" s="671"/>
      <c r="BIL124" s="671"/>
      <c r="BIM124" s="671"/>
      <c r="BIN124" s="671"/>
      <c r="BIO124" s="671"/>
      <c r="BIP124" s="671"/>
      <c r="BIQ124" s="671"/>
      <c r="BIR124" s="671"/>
      <c r="BIS124" s="671"/>
      <c r="BIT124" s="671"/>
      <c r="BIU124" s="671"/>
      <c r="BIV124" s="671"/>
      <c r="BIW124" s="671"/>
      <c r="BIX124" s="671"/>
      <c r="BIY124" s="671"/>
      <c r="BIZ124" s="671"/>
      <c r="BJA124" s="671"/>
      <c r="BJB124" s="671"/>
      <c r="BJC124" s="671"/>
      <c r="BJD124" s="671"/>
      <c r="BJE124" s="671"/>
      <c r="BJF124" s="671"/>
      <c r="BJG124" s="671"/>
      <c r="BJH124" s="671"/>
      <c r="BJI124" s="671"/>
      <c r="BJJ124" s="671"/>
      <c r="BJK124" s="671"/>
      <c r="BJL124" s="671"/>
      <c r="BJM124" s="671"/>
      <c r="BJN124" s="671"/>
      <c r="BJO124" s="671"/>
      <c r="BJP124" s="671"/>
      <c r="BJQ124" s="671"/>
      <c r="BJR124" s="671"/>
      <c r="BJS124" s="671"/>
      <c r="BJT124" s="671"/>
      <c r="BJU124" s="671"/>
      <c r="BJV124" s="671"/>
      <c r="BJW124" s="671"/>
      <c r="BJX124" s="671"/>
      <c r="BJY124" s="671"/>
      <c r="BJZ124" s="671"/>
      <c r="BKA124" s="671"/>
      <c r="BKB124" s="671"/>
      <c r="BKC124" s="671"/>
      <c r="BKD124" s="671"/>
      <c r="BKE124" s="671"/>
      <c r="BKF124" s="671"/>
      <c r="BKG124" s="671"/>
      <c r="BKH124" s="671"/>
      <c r="BKI124" s="671"/>
      <c r="BKJ124" s="671"/>
      <c r="BKK124" s="671"/>
      <c r="BKL124" s="671"/>
      <c r="BKM124" s="671"/>
      <c r="BKN124" s="671"/>
      <c r="BKO124" s="671"/>
      <c r="BKP124" s="671"/>
      <c r="BKQ124" s="671"/>
      <c r="BKR124" s="671"/>
      <c r="BKS124" s="671"/>
      <c r="BKT124" s="671"/>
      <c r="BKU124" s="671"/>
      <c r="BKV124" s="671"/>
      <c r="BKW124" s="671"/>
      <c r="BKX124" s="671"/>
      <c r="BKY124" s="671"/>
      <c r="BKZ124" s="671"/>
      <c r="BLA124" s="671"/>
      <c r="BLB124" s="671"/>
      <c r="BLC124" s="671"/>
      <c r="BLD124" s="671"/>
      <c r="BLE124" s="671"/>
      <c r="BLF124" s="671"/>
      <c r="BLG124" s="671"/>
      <c r="BLH124" s="671"/>
      <c r="BLI124" s="671"/>
      <c r="BLJ124" s="671"/>
      <c r="BLK124" s="671"/>
      <c r="BLL124" s="671"/>
      <c r="BLM124" s="671"/>
      <c r="BLN124" s="671"/>
      <c r="BLO124" s="671"/>
      <c r="BLP124" s="671"/>
      <c r="BLQ124" s="671"/>
      <c r="BLR124" s="671"/>
      <c r="BLS124" s="671"/>
      <c r="BLT124" s="671"/>
      <c r="BLU124" s="671"/>
      <c r="BLV124" s="671"/>
      <c r="BLW124" s="671"/>
      <c r="BLX124" s="671"/>
      <c r="BLY124" s="671"/>
      <c r="BLZ124" s="671"/>
      <c r="BMA124" s="671"/>
      <c r="BMB124" s="671"/>
      <c r="BMC124" s="671"/>
      <c r="BMD124" s="671"/>
      <c r="BME124" s="671"/>
      <c r="BMF124" s="671"/>
      <c r="BMG124" s="671"/>
      <c r="BMH124" s="671"/>
      <c r="BMI124" s="671"/>
      <c r="BMJ124" s="671"/>
      <c r="BMK124" s="671"/>
      <c r="BML124" s="671"/>
      <c r="BMM124" s="671"/>
      <c r="BMN124" s="671"/>
      <c r="BMO124" s="671"/>
      <c r="BMP124" s="671"/>
      <c r="BMQ124" s="671"/>
      <c r="BMR124" s="671"/>
      <c r="BMS124" s="671"/>
      <c r="BMT124" s="671"/>
      <c r="BMU124" s="671"/>
      <c r="BMV124" s="671"/>
      <c r="BMW124" s="671"/>
      <c r="BMX124" s="671"/>
      <c r="BMY124" s="671"/>
      <c r="BMZ124" s="671"/>
      <c r="BNA124" s="671"/>
      <c r="BNB124" s="671"/>
      <c r="BNC124" s="671"/>
      <c r="BND124" s="671"/>
      <c r="BNE124" s="671"/>
      <c r="BNF124" s="671"/>
      <c r="BNG124" s="671"/>
      <c r="BNH124" s="671"/>
      <c r="BNI124" s="671"/>
      <c r="BNJ124" s="671"/>
      <c r="BNK124" s="671"/>
      <c r="BNL124" s="671"/>
      <c r="BNM124" s="671"/>
      <c r="BNN124" s="671"/>
      <c r="BNO124" s="671"/>
      <c r="BNP124" s="671"/>
      <c r="BNQ124" s="671"/>
      <c r="BNR124" s="671"/>
      <c r="BNS124" s="671"/>
      <c r="BNT124" s="671"/>
      <c r="BNU124" s="671"/>
      <c r="BNV124" s="671"/>
      <c r="BNW124" s="671"/>
      <c r="BNX124" s="671"/>
      <c r="BNY124" s="671"/>
      <c r="BNZ124" s="671"/>
      <c r="BOA124" s="671"/>
      <c r="BOB124" s="671"/>
      <c r="BOC124" s="671"/>
      <c r="BOD124" s="671"/>
      <c r="BOE124" s="671"/>
      <c r="BOF124" s="671"/>
      <c r="BOG124" s="671"/>
      <c r="BOH124" s="671"/>
      <c r="BOI124" s="671"/>
      <c r="BOJ124" s="671"/>
      <c r="BOK124" s="671"/>
      <c r="BOL124" s="671"/>
      <c r="BOM124" s="671"/>
      <c r="BON124" s="671"/>
      <c r="BOO124" s="671"/>
      <c r="BOP124" s="671"/>
      <c r="BOQ124" s="671"/>
      <c r="BOR124" s="671"/>
      <c r="BOS124" s="671"/>
      <c r="BOT124" s="671"/>
      <c r="BOU124" s="671"/>
      <c r="BOV124" s="671"/>
      <c r="BOW124" s="671"/>
      <c r="BOX124" s="671"/>
      <c r="BOY124" s="671"/>
      <c r="BOZ124" s="671"/>
      <c r="BPA124" s="671"/>
      <c r="BPB124" s="671"/>
      <c r="BPC124" s="671"/>
      <c r="BPD124" s="671"/>
      <c r="BPE124" s="671"/>
      <c r="BPF124" s="671"/>
      <c r="BPG124" s="671"/>
      <c r="BPH124" s="671"/>
      <c r="BPI124" s="671"/>
      <c r="BPJ124" s="671"/>
      <c r="BPK124" s="671"/>
      <c r="BPL124" s="671"/>
      <c r="BPM124" s="671"/>
      <c r="BPN124" s="671"/>
      <c r="BPO124" s="671"/>
      <c r="BPP124" s="671"/>
      <c r="BPQ124" s="671"/>
      <c r="BPR124" s="671"/>
      <c r="BPS124" s="671"/>
      <c r="BPT124" s="671"/>
      <c r="BPU124" s="671"/>
      <c r="BPV124" s="671"/>
      <c r="BPW124" s="671"/>
      <c r="BPX124" s="671"/>
      <c r="BPY124" s="671"/>
      <c r="BPZ124" s="671"/>
      <c r="BQA124" s="671"/>
      <c r="BQB124" s="671"/>
      <c r="BQC124" s="671"/>
      <c r="BQD124" s="671"/>
      <c r="BQE124" s="671"/>
      <c r="BQF124" s="671"/>
      <c r="BQG124" s="671"/>
      <c r="BQH124" s="671"/>
      <c r="BQI124" s="671"/>
      <c r="BQJ124" s="671"/>
      <c r="BQK124" s="671"/>
      <c r="BQL124" s="671"/>
      <c r="BQM124" s="671"/>
      <c r="BQN124" s="671"/>
      <c r="BQO124" s="671"/>
      <c r="BQP124" s="671"/>
      <c r="BQQ124" s="671"/>
      <c r="BQR124" s="671"/>
      <c r="BQS124" s="671"/>
      <c r="BQT124" s="671"/>
      <c r="BQU124" s="671"/>
      <c r="BQV124" s="671"/>
      <c r="BQW124" s="671"/>
      <c r="BQX124" s="671"/>
      <c r="BQY124" s="671"/>
      <c r="BQZ124" s="671"/>
      <c r="BRA124" s="671"/>
      <c r="BRB124" s="671"/>
      <c r="BRC124" s="671"/>
      <c r="BRD124" s="671"/>
      <c r="BRE124" s="671"/>
      <c r="BRF124" s="671"/>
      <c r="BRG124" s="671"/>
      <c r="BRH124" s="671"/>
      <c r="BRI124" s="671"/>
      <c r="BRJ124" s="671"/>
      <c r="BRK124" s="671"/>
      <c r="BRL124" s="671"/>
      <c r="BRM124" s="671"/>
      <c r="BRN124" s="671"/>
      <c r="BRO124" s="671"/>
      <c r="BRP124" s="671"/>
      <c r="BRQ124" s="671"/>
      <c r="BRR124" s="671"/>
      <c r="BRS124" s="671"/>
      <c r="BRT124" s="671"/>
      <c r="BRU124" s="671"/>
      <c r="BRV124" s="671"/>
      <c r="BRW124" s="671"/>
      <c r="BRX124" s="671"/>
      <c r="BRY124" s="671"/>
      <c r="BRZ124" s="671"/>
      <c r="BSA124" s="671"/>
      <c r="BSB124" s="671"/>
      <c r="BSC124" s="671"/>
      <c r="BSD124" s="671"/>
      <c r="BSE124" s="671"/>
      <c r="BSF124" s="671"/>
      <c r="BSG124" s="671"/>
      <c r="BSH124" s="671"/>
      <c r="BSI124" s="671"/>
      <c r="BSJ124" s="671"/>
      <c r="BSK124" s="671"/>
      <c r="BSL124" s="671"/>
      <c r="BSM124" s="671"/>
      <c r="BSN124" s="671"/>
      <c r="BSO124" s="671"/>
      <c r="BSP124" s="671"/>
      <c r="BSQ124" s="671"/>
      <c r="BSR124" s="671"/>
      <c r="BSS124" s="671"/>
      <c r="BST124" s="671"/>
      <c r="BSU124" s="671"/>
      <c r="BSV124" s="671"/>
      <c r="BSW124" s="671"/>
      <c r="BSX124" s="671"/>
      <c r="BSY124" s="671"/>
      <c r="BSZ124" s="671"/>
      <c r="BTA124" s="671"/>
      <c r="BTB124" s="671"/>
      <c r="BTC124" s="671"/>
      <c r="BTD124" s="671"/>
      <c r="BTE124" s="671"/>
      <c r="BTF124" s="671"/>
      <c r="BTG124" s="671"/>
      <c r="BTH124" s="671"/>
      <c r="BTI124" s="671"/>
      <c r="BTJ124" s="671"/>
      <c r="BTK124" s="671"/>
      <c r="BTL124" s="671"/>
      <c r="BTM124" s="671"/>
      <c r="BTN124" s="671"/>
      <c r="BTO124" s="671"/>
      <c r="BTP124" s="671"/>
      <c r="BTQ124" s="671"/>
      <c r="BTR124" s="671"/>
      <c r="BTS124" s="671"/>
      <c r="BTT124" s="671"/>
      <c r="BTU124" s="671"/>
      <c r="BTV124" s="671"/>
      <c r="BTW124" s="671"/>
      <c r="BTX124" s="671"/>
      <c r="BTY124" s="671"/>
      <c r="BTZ124" s="671"/>
      <c r="BUA124" s="671"/>
      <c r="BUB124" s="671"/>
      <c r="BUC124" s="671"/>
      <c r="BUD124" s="671"/>
      <c r="BUE124" s="671"/>
      <c r="BUF124" s="671"/>
      <c r="BUG124" s="671"/>
      <c r="BUH124" s="671"/>
      <c r="BUI124" s="671"/>
      <c r="BUJ124" s="671"/>
      <c r="BUK124" s="671"/>
      <c r="BUL124" s="671"/>
      <c r="BUM124" s="671"/>
      <c r="BUN124" s="671"/>
      <c r="BUO124" s="671"/>
      <c r="BUP124" s="671"/>
      <c r="BUQ124" s="671"/>
      <c r="BUR124" s="671"/>
      <c r="BUS124" s="671"/>
      <c r="BUT124" s="671"/>
      <c r="BUU124" s="671"/>
      <c r="BUV124" s="671"/>
      <c r="BUW124" s="671"/>
      <c r="BUX124" s="671"/>
      <c r="BUY124" s="671"/>
      <c r="BUZ124" s="671"/>
      <c r="BVA124" s="671"/>
      <c r="BVB124" s="671"/>
      <c r="BVC124" s="671"/>
      <c r="BVD124" s="671"/>
      <c r="BVE124" s="671"/>
      <c r="BVF124" s="671"/>
      <c r="BVG124" s="671"/>
      <c r="BVH124" s="671"/>
      <c r="BVI124" s="671"/>
      <c r="BVJ124" s="671"/>
      <c r="BVK124" s="671"/>
      <c r="BVL124" s="671"/>
      <c r="BVM124" s="671"/>
      <c r="BVN124" s="671"/>
      <c r="BVO124" s="671"/>
      <c r="BVP124" s="671"/>
      <c r="BVQ124" s="671"/>
      <c r="BVR124" s="671"/>
      <c r="BVS124" s="671"/>
      <c r="BVT124" s="671"/>
      <c r="BVU124" s="671"/>
      <c r="BVV124" s="671"/>
      <c r="BVW124" s="671"/>
      <c r="BVX124" s="671"/>
      <c r="BVY124" s="671"/>
      <c r="BVZ124" s="671"/>
      <c r="BWA124" s="671"/>
      <c r="BWB124" s="671"/>
      <c r="BWC124" s="671"/>
      <c r="BWD124" s="671"/>
      <c r="BWE124" s="671"/>
      <c r="BWF124" s="671"/>
      <c r="BWG124" s="671"/>
      <c r="BWH124" s="671"/>
      <c r="BWI124" s="671"/>
      <c r="BWJ124" s="671"/>
      <c r="BWK124" s="671"/>
      <c r="BWL124" s="671"/>
      <c r="BWM124" s="671"/>
      <c r="BWN124" s="671"/>
      <c r="BWO124" s="671"/>
      <c r="BWP124" s="671"/>
      <c r="BWQ124" s="671"/>
      <c r="BWR124" s="671"/>
      <c r="BWS124" s="671"/>
      <c r="BWT124" s="671"/>
      <c r="BWU124" s="671"/>
      <c r="BWV124" s="671"/>
      <c r="BWW124" s="671"/>
      <c r="BWX124" s="671"/>
      <c r="BWY124" s="671"/>
      <c r="BWZ124" s="671"/>
      <c r="BXA124" s="671"/>
      <c r="BXB124" s="671"/>
      <c r="BXC124" s="671"/>
      <c r="BXD124" s="671"/>
      <c r="BXE124" s="671"/>
      <c r="BXF124" s="671"/>
      <c r="BXG124" s="671"/>
      <c r="BXH124" s="671"/>
      <c r="BXI124" s="671"/>
      <c r="BXJ124" s="671"/>
      <c r="BXK124" s="671"/>
      <c r="BXL124" s="671"/>
      <c r="BXM124" s="671"/>
      <c r="BXN124" s="671"/>
      <c r="BXO124" s="671"/>
      <c r="BXP124" s="671"/>
      <c r="BXQ124" s="671"/>
      <c r="BXR124" s="671"/>
      <c r="BXS124" s="671"/>
      <c r="BXT124" s="671"/>
      <c r="BXU124" s="671"/>
      <c r="BXV124" s="671"/>
      <c r="BXW124" s="671"/>
      <c r="BXX124" s="671"/>
      <c r="BXY124" s="671"/>
      <c r="BXZ124" s="671"/>
      <c r="BYA124" s="671"/>
      <c r="BYB124" s="671"/>
      <c r="BYC124" s="671"/>
      <c r="BYD124" s="671"/>
      <c r="BYE124" s="671"/>
      <c r="BYF124" s="671"/>
      <c r="BYG124" s="671"/>
      <c r="BYH124" s="671"/>
      <c r="BYI124" s="671"/>
      <c r="BYJ124" s="671"/>
      <c r="BYK124" s="671"/>
      <c r="BYL124" s="671"/>
      <c r="BYM124" s="671"/>
      <c r="BYN124" s="671"/>
      <c r="BYO124" s="671"/>
      <c r="BYP124" s="671"/>
      <c r="BYQ124" s="671"/>
      <c r="BYR124" s="671"/>
      <c r="BYS124" s="671"/>
      <c r="BYT124" s="671"/>
      <c r="BYU124" s="671"/>
      <c r="BYV124" s="671"/>
      <c r="BYW124" s="671"/>
      <c r="BYX124" s="671"/>
      <c r="BYY124" s="671"/>
      <c r="BYZ124" s="671"/>
      <c r="BZA124" s="671"/>
      <c r="BZB124" s="671"/>
      <c r="BZC124" s="671"/>
      <c r="BZD124" s="671"/>
      <c r="BZE124" s="671"/>
      <c r="BZF124" s="671"/>
      <c r="BZG124" s="671"/>
      <c r="BZH124" s="671"/>
      <c r="BZI124" s="671"/>
      <c r="BZJ124" s="671"/>
      <c r="BZK124" s="671"/>
      <c r="BZL124" s="671"/>
      <c r="BZM124" s="671"/>
      <c r="BZN124" s="671"/>
      <c r="BZO124" s="671"/>
      <c r="BZP124" s="671"/>
      <c r="BZQ124" s="671"/>
      <c r="BZR124" s="671"/>
      <c r="BZS124" s="671"/>
      <c r="BZT124" s="671"/>
      <c r="BZU124" s="671"/>
      <c r="BZV124" s="671"/>
      <c r="BZW124" s="671"/>
      <c r="BZX124" s="671"/>
      <c r="BZY124" s="671"/>
      <c r="BZZ124" s="671"/>
      <c r="CAA124" s="671"/>
      <c r="CAB124" s="671"/>
      <c r="CAC124" s="671"/>
      <c r="CAD124" s="671"/>
      <c r="CAE124" s="671"/>
      <c r="CAF124" s="671"/>
      <c r="CAG124" s="671"/>
      <c r="CAH124" s="671"/>
      <c r="CAI124" s="671"/>
      <c r="CAJ124" s="671"/>
      <c r="CAK124" s="671"/>
      <c r="CAL124" s="671"/>
      <c r="CAM124" s="671"/>
      <c r="CAN124" s="671"/>
      <c r="CAO124" s="671"/>
      <c r="CAP124" s="671"/>
      <c r="CAQ124" s="671"/>
      <c r="CAR124" s="671"/>
      <c r="CAS124" s="671"/>
      <c r="CAT124" s="671"/>
      <c r="CAU124" s="671"/>
      <c r="CAV124" s="671"/>
      <c r="CAW124" s="671"/>
      <c r="CAX124" s="671"/>
      <c r="CAY124" s="671"/>
      <c r="CAZ124" s="671"/>
      <c r="CBA124" s="671"/>
      <c r="CBB124" s="671"/>
      <c r="CBC124" s="671"/>
      <c r="CBD124" s="671"/>
      <c r="CBE124" s="671"/>
      <c r="CBF124" s="671"/>
      <c r="CBG124" s="671"/>
      <c r="CBH124" s="671"/>
      <c r="CBI124" s="671"/>
      <c r="CBJ124" s="671"/>
      <c r="CBK124" s="671"/>
      <c r="CBL124" s="671"/>
      <c r="CBM124" s="671"/>
      <c r="CBN124" s="671"/>
      <c r="CBO124" s="671"/>
      <c r="CBP124" s="671"/>
      <c r="CBQ124" s="671"/>
      <c r="CBR124" s="671"/>
      <c r="CBS124" s="671"/>
      <c r="CBT124" s="671"/>
      <c r="CBU124" s="671"/>
      <c r="CBV124" s="671"/>
      <c r="CBW124" s="671"/>
      <c r="CBX124" s="671"/>
      <c r="CBY124" s="671"/>
      <c r="CBZ124" s="671"/>
      <c r="CCA124" s="671"/>
      <c r="CCB124" s="671"/>
      <c r="CCC124" s="671"/>
      <c r="CCD124" s="671"/>
      <c r="CCE124" s="671"/>
      <c r="CCF124" s="671"/>
      <c r="CCG124" s="671"/>
      <c r="CCH124" s="671"/>
      <c r="CCI124" s="671"/>
      <c r="CCJ124" s="671"/>
      <c r="CCK124" s="671"/>
      <c r="CCL124" s="671"/>
      <c r="CCM124" s="671"/>
      <c r="CCN124" s="671"/>
      <c r="CCO124" s="671"/>
      <c r="CCP124" s="671"/>
      <c r="CCQ124" s="671"/>
      <c r="CCR124" s="671"/>
      <c r="CCS124" s="671"/>
      <c r="CCT124" s="671"/>
      <c r="CCU124" s="671"/>
      <c r="CCV124" s="671"/>
      <c r="CCW124" s="671"/>
      <c r="CCX124" s="671"/>
      <c r="CCY124" s="671"/>
      <c r="CCZ124" s="671"/>
      <c r="CDA124" s="671"/>
      <c r="CDB124" s="671"/>
      <c r="CDC124" s="671"/>
      <c r="CDD124" s="671"/>
      <c r="CDE124" s="671"/>
      <c r="CDF124" s="671"/>
      <c r="CDG124" s="671"/>
      <c r="CDH124" s="671"/>
      <c r="CDI124" s="671"/>
      <c r="CDJ124" s="671"/>
      <c r="CDK124" s="671"/>
      <c r="CDL124" s="671"/>
      <c r="CDM124" s="671"/>
      <c r="CDN124" s="671"/>
      <c r="CDO124" s="671"/>
      <c r="CDP124" s="671"/>
      <c r="CDQ124" s="671"/>
      <c r="CDR124" s="671"/>
      <c r="CDS124" s="671"/>
      <c r="CDT124" s="671"/>
      <c r="CDU124" s="671"/>
      <c r="CDV124" s="671"/>
      <c r="CDW124" s="671"/>
      <c r="CDX124" s="671"/>
      <c r="CDY124" s="671"/>
      <c r="CDZ124" s="671"/>
      <c r="CEA124" s="671"/>
      <c r="CEB124" s="671"/>
      <c r="CEC124" s="671"/>
      <c r="CED124" s="671"/>
      <c r="CEE124" s="671"/>
      <c r="CEF124" s="671"/>
      <c r="CEG124" s="671"/>
      <c r="CEH124" s="671"/>
      <c r="CEI124" s="671"/>
      <c r="CEJ124" s="671"/>
      <c r="CEK124" s="671"/>
      <c r="CEL124" s="671"/>
      <c r="CEM124" s="671"/>
      <c r="CEN124" s="671"/>
      <c r="CEO124" s="671"/>
      <c r="CEP124" s="671"/>
      <c r="CEQ124" s="671"/>
      <c r="CER124" s="671"/>
      <c r="CES124" s="671"/>
      <c r="CET124" s="671"/>
      <c r="CEU124" s="671"/>
      <c r="CEV124" s="671"/>
      <c r="CEW124" s="671"/>
      <c r="CEX124" s="671"/>
      <c r="CEY124" s="671"/>
      <c r="CEZ124" s="671"/>
      <c r="CFA124" s="671"/>
      <c r="CFB124" s="671"/>
      <c r="CFC124" s="671"/>
      <c r="CFD124" s="671"/>
      <c r="CFE124" s="671"/>
      <c r="CFF124" s="671"/>
      <c r="CFG124" s="671"/>
      <c r="CFH124" s="671"/>
      <c r="CFI124" s="671"/>
      <c r="CFJ124" s="671"/>
      <c r="CFK124" s="671"/>
      <c r="CFL124" s="671"/>
      <c r="CFM124" s="671"/>
      <c r="CFN124" s="671"/>
      <c r="CFO124" s="671"/>
      <c r="CFP124" s="671"/>
      <c r="CFQ124" s="671"/>
      <c r="CFR124" s="671"/>
      <c r="CFS124" s="671"/>
      <c r="CFT124" s="671"/>
      <c r="CFU124" s="671"/>
      <c r="CFV124" s="671"/>
      <c r="CFW124" s="671"/>
      <c r="CFX124" s="671"/>
      <c r="CFY124" s="671"/>
      <c r="CFZ124" s="671"/>
      <c r="CGA124" s="671"/>
      <c r="CGB124" s="671"/>
      <c r="CGC124" s="671"/>
      <c r="CGD124" s="671"/>
      <c r="CGE124" s="671"/>
      <c r="CGF124" s="671"/>
      <c r="CGG124" s="671"/>
      <c r="CGH124" s="671"/>
      <c r="CGI124" s="671"/>
      <c r="CGJ124" s="671"/>
      <c r="CGK124" s="671"/>
      <c r="CGL124" s="671"/>
      <c r="CGM124" s="671"/>
      <c r="CGN124" s="671"/>
      <c r="CGO124" s="671"/>
      <c r="CGP124" s="671"/>
      <c r="CGQ124" s="671"/>
      <c r="CGR124" s="671"/>
      <c r="CGS124" s="671"/>
      <c r="CGT124" s="671"/>
      <c r="CGU124" s="671"/>
      <c r="CGV124" s="671"/>
      <c r="CGW124" s="671"/>
      <c r="CGX124" s="671"/>
      <c r="CGY124" s="671"/>
      <c r="CGZ124" s="671"/>
      <c r="CHA124" s="671"/>
      <c r="CHB124" s="671"/>
      <c r="CHC124" s="671"/>
      <c r="CHD124" s="671"/>
      <c r="CHE124" s="671"/>
      <c r="CHF124" s="671"/>
      <c r="CHG124" s="671"/>
      <c r="CHH124" s="671"/>
      <c r="CHI124" s="671"/>
      <c r="CHJ124" s="671"/>
      <c r="CHK124" s="671"/>
      <c r="CHL124" s="671"/>
      <c r="CHM124" s="671"/>
      <c r="CHN124" s="671"/>
      <c r="CHO124" s="671"/>
      <c r="CHP124" s="671"/>
      <c r="CHQ124" s="671"/>
      <c r="CHR124" s="671"/>
      <c r="CHS124" s="671"/>
      <c r="CHT124" s="671"/>
      <c r="CHU124" s="671"/>
      <c r="CHV124" s="671"/>
      <c r="CHW124" s="671"/>
      <c r="CHX124" s="671"/>
      <c r="CHY124" s="671"/>
      <c r="CHZ124" s="671"/>
      <c r="CIA124" s="671"/>
      <c r="CIB124" s="671"/>
      <c r="CIC124" s="671"/>
      <c r="CID124" s="671"/>
      <c r="CIE124" s="671"/>
      <c r="CIF124" s="671"/>
      <c r="CIG124" s="671"/>
      <c r="CIH124" s="671"/>
      <c r="CII124" s="671"/>
      <c r="CIJ124" s="671"/>
      <c r="CIK124" s="671"/>
      <c r="CIL124" s="671"/>
      <c r="CIM124" s="671"/>
      <c r="CIN124" s="671"/>
      <c r="CIO124" s="671"/>
      <c r="CIP124" s="671"/>
      <c r="CIQ124" s="671"/>
      <c r="CIR124" s="671"/>
      <c r="CIS124" s="671"/>
      <c r="CIT124" s="671"/>
      <c r="CIU124" s="671"/>
      <c r="CIV124" s="671"/>
      <c r="CIW124" s="671"/>
      <c r="CIX124" s="671"/>
      <c r="CIY124" s="671"/>
      <c r="CIZ124" s="671"/>
      <c r="CJA124" s="671"/>
      <c r="CJB124" s="671"/>
      <c r="CJC124" s="671"/>
      <c r="CJD124" s="671"/>
      <c r="CJE124" s="671"/>
      <c r="CJF124" s="671"/>
      <c r="CJG124" s="671"/>
      <c r="CJH124" s="671"/>
      <c r="CJI124" s="671"/>
      <c r="CJJ124" s="671"/>
      <c r="CJK124" s="671"/>
      <c r="CJL124" s="671"/>
      <c r="CJM124" s="671"/>
      <c r="CJN124" s="671"/>
      <c r="CJO124" s="671"/>
      <c r="CJP124" s="671"/>
      <c r="CJQ124" s="671"/>
      <c r="CJR124" s="671"/>
      <c r="CJS124" s="671"/>
      <c r="CJT124" s="671"/>
      <c r="CJU124" s="671"/>
      <c r="CJV124" s="671"/>
      <c r="CJW124" s="671"/>
      <c r="CJX124" s="671"/>
      <c r="CJY124" s="671"/>
      <c r="CJZ124" s="671"/>
      <c r="CKA124" s="671"/>
      <c r="CKB124" s="671"/>
      <c r="CKC124" s="671"/>
      <c r="CKD124" s="671"/>
      <c r="CKE124" s="671"/>
      <c r="CKF124" s="671"/>
      <c r="CKG124" s="671"/>
      <c r="CKH124" s="671"/>
      <c r="CKI124" s="671"/>
      <c r="CKJ124" s="671"/>
      <c r="CKK124" s="671"/>
      <c r="CKL124" s="671"/>
      <c r="CKM124" s="671"/>
      <c r="CKN124" s="671"/>
      <c r="CKO124" s="671"/>
      <c r="CKP124" s="671"/>
      <c r="CKQ124" s="671"/>
      <c r="CKR124" s="671"/>
      <c r="CKS124" s="671"/>
      <c r="CKT124" s="671"/>
      <c r="CKU124" s="671"/>
      <c r="CKV124" s="671"/>
      <c r="CKW124" s="671"/>
      <c r="CKX124" s="671"/>
      <c r="CKY124" s="671"/>
      <c r="CKZ124" s="671"/>
      <c r="CLA124" s="671"/>
      <c r="CLB124" s="671"/>
      <c r="CLC124" s="671"/>
      <c r="CLD124" s="671"/>
      <c r="CLE124" s="671"/>
      <c r="CLF124" s="671"/>
      <c r="CLG124" s="671"/>
      <c r="CLH124" s="671"/>
      <c r="CLI124" s="671"/>
      <c r="CLJ124" s="671"/>
      <c r="CLK124" s="671"/>
      <c r="CLL124" s="671"/>
      <c r="CLM124" s="671"/>
      <c r="CLN124" s="671"/>
      <c r="CLO124" s="671"/>
      <c r="CLP124" s="671"/>
      <c r="CLQ124" s="671"/>
      <c r="CLR124" s="671"/>
      <c r="CLS124" s="671"/>
      <c r="CLT124" s="671"/>
      <c r="CLU124" s="671"/>
      <c r="CLV124" s="671"/>
      <c r="CLW124" s="671"/>
      <c r="CLX124" s="671"/>
      <c r="CLY124" s="671"/>
      <c r="CLZ124" s="671"/>
      <c r="CMA124" s="671"/>
      <c r="CMB124" s="671"/>
      <c r="CMC124" s="671"/>
      <c r="CMD124" s="671"/>
      <c r="CME124" s="671"/>
      <c r="CMF124" s="671"/>
      <c r="CMG124" s="671"/>
      <c r="CMH124" s="671"/>
      <c r="CMI124" s="671"/>
      <c r="CMJ124" s="671"/>
      <c r="CMK124" s="671"/>
      <c r="CML124" s="671"/>
      <c r="CMM124" s="671"/>
      <c r="CMN124" s="671"/>
      <c r="CMO124" s="671"/>
      <c r="CMP124" s="671"/>
      <c r="CMQ124" s="671"/>
      <c r="CMR124" s="671"/>
      <c r="CMS124" s="671"/>
      <c r="CMT124" s="671"/>
      <c r="CMU124" s="671"/>
      <c r="CMV124" s="671"/>
      <c r="CMW124" s="671"/>
      <c r="CMX124" s="671"/>
      <c r="CMY124" s="671"/>
      <c r="CMZ124" s="671"/>
      <c r="CNA124" s="671"/>
      <c r="CNB124" s="671"/>
      <c r="CNC124" s="671"/>
      <c r="CND124" s="671"/>
      <c r="CNE124" s="671"/>
      <c r="CNF124" s="671"/>
      <c r="CNG124" s="671"/>
      <c r="CNH124" s="671"/>
      <c r="CNI124" s="671"/>
      <c r="CNJ124" s="671"/>
      <c r="CNK124" s="671"/>
      <c r="CNL124" s="671"/>
      <c r="CNM124" s="671"/>
      <c r="CNN124" s="671"/>
      <c r="CNO124" s="671"/>
      <c r="CNP124" s="671"/>
      <c r="CNQ124" s="671"/>
      <c r="CNR124" s="671"/>
      <c r="CNS124" s="671"/>
      <c r="CNT124" s="671"/>
      <c r="CNU124" s="671"/>
      <c r="CNV124" s="671"/>
      <c r="CNW124" s="671"/>
      <c r="CNX124" s="671"/>
      <c r="CNY124" s="671"/>
      <c r="CNZ124" s="671"/>
      <c r="COA124" s="671"/>
      <c r="COB124" s="671"/>
      <c r="COC124" s="671"/>
      <c r="COD124" s="671"/>
      <c r="COE124" s="671"/>
      <c r="COF124" s="671"/>
      <c r="COG124" s="671"/>
      <c r="COH124" s="671"/>
      <c r="COI124" s="671"/>
      <c r="COJ124" s="671"/>
      <c r="COK124" s="671"/>
      <c r="COL124" s="671"/>
      <c r="COM124" s="671"/>
      <c r="CON124" s="671"/>
      <c r="COO124" s="671"/>
      <c r="COP124" s="671"/>
      <c r="COQ124" s="671"/>
      <c r="COR124" s="671"/>
      <c r="COS124" s="671"/>
      <c r="COT124" s="671"/>
      <c r="COU124" s="671"/>
      <c r="COV124" s="671"/>
      <c r="COW124" s="671"/>
      <c r="COX124" s="671"/>
      <c r="COY124" s="671"/>
      <c r="COZ124" s="671"/>
      <c r="CPA124" s="671"/>
      <c r="CPB124" s="671"/>
      <c r="CPC124" s="671"/>
      <c r="CPD124" s="671"/>
      <c r="CPE124" s="671"/>
      <c r="CPF124" s="671"/>
      <c r="CPG124" s="671"/>
      <c r="CPH124" s="671"/>
      <c r="CPI124" s="671"/>
      <c r="CPJ124" s="671"/>
      <c r="CPK124" s="671"/>
      <c r="CPL124" s="671"/>
      <c r="CPM124" s="671"/>
      <c r="CPN124" s="671"/>
      <c r="CPO124" s="671"/>
      <c r="CPP124" s="671"/>
      <c r="CPQ124" s="671"/>
      <c r="CPR124" s="671"/>
      <c r="CPS124" s="671"/>
      <c r="CPT124" s="671"/>
      <c r="CPU124" s="671"/>
      <c r="CPV124" s="671"/>
      <c r="CPW124" s="671"/>
      <c r="CPX124" s="671"/>
      <c r="CPY124" s="671"/>
      <c r="CPZ124" s="671"/>
      <c r="CQA124" s="671"/>
      <c r="CQB124" s="671"/>
      <c r="CQC124" s="671"/>
      <c r="CQD124" s="671"/>
      <c r="CQE124" s="671"/>
      <c r="CQF124" s="671"/>
      <c r="CQG124" s="671"/>
      <c r="CQH124" s="671"/>
      <c r="CQI124" s="671"/>
      <c r="CQJ124" s="671"/>
      <c r="CQK124" s="671"/>
      <c r="CQL124" s="671"/>
      <c r="CQM124" s="671"/>
      <c r="CQN124" s="671"/>
      <c r="CQO124" s="671"/>
      <c r="CQP124" s="671"/>
      <c r="CQQ124" s="671"/>
      <c r="CQR124" s="671"/>
      <c r="CQS124" s="671"/>
      <c r="CQT124" s="671"/>
      <c r="CQU124" s="671"/>
      <c r="CQV124" s="671"/>
      <c r="CQW124" s="671"/>
      <c r="CQX124" s="671"/>
      <c r="CQY124" s="671"/>
      <c r="CQZ124" s="671"/>
      <c r="CRA124" s="671"/>
      <c r="CRB124" s="671"/>
      <c r="CRC124" s="671"/>
      <c r="CRD124" s="671"/>
      <c r="CRE124" s="671"/>
      <c r="CRF124" s="671"/>
      <c r="CRG124" s="671"/>
      <c r="CRH124" s="671"/>
      <c r="CRI124" s="671"/>
      <c r="CRJ124" s="671"/>
      <c r="CRK124" s="671"/>
      <c r="CRL124" s="671"/>
      <c r="CRM124" s="671"/>
      <c r="CRN124" s="671"/>
      <c r="CRO124" s="671"/>
      <c r="CRP124" s="671"/>
      <c r="CRQ124" s="671"/>
      <c r="CRR124" s="671"/>
      <c r="CRS124" s="671"/>
      <c r="CRT124" s="671"/>
      <c r="CRU124" s="671"/>
      <c r="CRV124" s="671"/>
      <c r="CRW124" s="671"/>
      <c r="CRX124" s="671"/>
      <c r="CRY124" s="671"/>
      <c r="CRZ124" s="671"/>
      <c r="CSA124" s="671"/>
      <c r="CSB124" s="671"/>
      <c r="CSC124" s="671"/>
      <c r="CSD124" s="671"/>
      <c r="CSE124" s="671"/>
      <c r="CSF124" s="671"/>
      <c r="CSG124" s="671"/>
      <c r="CSH124" s="671"/>
      <c r="CSI124" s="671"/>
      <c r="CSJ124" s="671"/>
      <c r="CSK124" s="671"/>
      <c r="CSL124" s="671"/>
      <c r="CSM124" s="671"/>
      <c r="CSN124" s="671"/>
      <c r="CSO124" s="671"/>
      <c r="CSP124" s="671"/>
      <c r="CSQ124" s="671"/>
      <c r="CSR124" s="671"/>
      <c r="CSS124" s="671"/>
      <c r="CST124" s="671"/>
      <c r="CSU124" s="671"/>
      <c r="CSV124" s="671"/>
      <c r="CSW124" s="671"/>
      <c r="CSX124" s="671"/>
      <c r="CSY124" s="671"/>
      <c r="CSZ124" s="671"/>
      <c r="CTA124" s="671"/>
      <c r="CTB124" s="671"/>
      <c r="CTC124" s="671"/>
      <c r="CTD124" s="671"/>
      <c r="CTE124" s="671"/>
      <c r="CTF124" s="671"/>
      <c r="CTG124" s="671"/>
      <c r="CTH124" s="671"/>
      <c r="CTI124" s="671"/>
      <c r="CTJ124" s="671"/>
      <c r="CTK124" s="671"/>
      <c r="CTL124" s="671"/>
      <c r="CTM124" s="671"/>
      <c r="CTN124" s="671"/>
      <c r="CTO124" s="671"/>
      <c r="CTP124" s="671"/>
      <c r="CTQ124" s="671"/>
      <c r="CTR124" s="671"/>
      <c r="CTS124" s="671"/>
      <c r="CTT124" s="671"/>
      <c r="CTU124" s="671"/>
      <c r="CTV124" s="671"/>
      <c r="CTW124" s="671"/>
      <c r="CTX124" s="671"/>
      <c r="CTY124" s="671"/>
      <c r="CTZ124" s="671"/>
      <c r="CUA124" s="671"/>
      <c r="CUB124" s="671"/>
      <c r="CUC124" s="671"/>
      <c r="CUD124" s="671"/>
      <c r="CUE124" s="671"/>
      <c r="CUF124" s="671"/>
      <c r="CUG124" s="671"/>
      <c r="CUH124" s="671"/>
      <c r="CUI124" s="671"/>
      <c r="CUJ124" s="671"/>
      <c r="CUK124" s="671"/>
      <c r="CUL124" s="671"/>
      <c r="CUM124" s="671"/>
      <c r="CUN124" s="671"/>
      <c r="CUO124" s="671"/>
      <c r="CUP124" s="671"/>
      <c r="CUQ124" s="671"/>
      <c r="CUR124" s="671"/>
      <c r="CUS124" s="671"/>
      <c r="CUT124" s="671"/>
      <c r="CUU124" s="671"/>
      <c r="CUV124" s="671"/>
      <c r="CUW124" s="671"/>
      <c r="CUX124" s="671"/>
      <c r="CUY124" s="671"/>
      <c r="CUZ124" s="671"/>
      <c r="CVA124" s="671"/>
      <c r="CVB124" s="671"/>
      <c r="CVC124" s="671"/>
      <c r="CVD124" s="671"/>
      <c r="CVE124" s="671"/>
      <c r="CVF124" s="671"/>
      <c r="CVG124" s="671"/>
      <c r="CVH124" s="671"/>
      <c r="CVI124" s="671"/>
      <c r="CVJ124" s="671"/>
      <c r="CVK124" s="671"/>
      <c r="CVL124" s="671"/>
      <c r="CVM124" s="671"/>
      <c r="CVN124" s="671"/>
      <c r="CVO124" s="671"/>
      <c r="CVP124" s="671"/>
      <c r="CVQ124" s="671"/>
      <c r="CVR124" s="671"/>
      <c r="CVS124" s="671"/>
      <c r="CVT124" s="671"/>
      <c r="CVU124" s="671"/>
      <c r="CVV124" s="671"/>
      <c r="CVW124" s="671"/>
      <c r="CVX124" s="671"/>
      <c r="CVY124" s="671"/>
      <c r="CVZ124" s="671"/>
      <c r="CWA124" s="671"/>
      <c r="CWB124" s="671"/>
      <c r="CWC124" s="671"/>
      <c r="CWD124" s="671"/>
      <c r="CWE124" s="671"/>
      <c r="CWF124" s="671"/>
      <c r="CWG124" s="671"/>
      <c r="CWH124" s="671"/>
      <c r="CWI124" s="671"/>
      <c r="CWJ124" s="671"/>
      <c r="CWK124" s="671"/>
      <c r="CWL124" s="671"/>
      <c r="CWM124" s="671"/>
      <c r="CWN124" s="671"/>
      <c r="CWO124" s="671"/>
      <c r="CWP124" s="671"/>
      <c r="CWQ124" s="671"/>
      <c r="CWR124" s="671"/>
      <c r="CWS124" s="671"/>
      <c r="CWT124" s="671"/>
      <c r="CWU124" s="671"/>
      <c r="CWV124" s="671"/>
      <c r="CWW124" s="671"/>
      <c r="CWX124" s="671"/>
      <c r="CWY124" s="671"/>
      <c r="CWZ124" s="671"/>
      <c r="CXA124" s="671"/>
      <c r="CXB124" s="671"/>
      <c r="CXC124" s="671"/>
      <c r="CXD124" s="671"/>
      <c r="CXE124" s="671"/>
      <c r="CXF124" s="671"/>
      <c r="CXG124" s="671"/>
      <c r="CXH124" s="671"/>
      <c r="CXI124" s="671"/>
      <c r="CXJ124" s="671"/>
      <c r="CXK124" s="671"/>
      <c r="CXL124" s="671"/>
      <c r="CXM124" s="671"/>
      <c r="CXN124" s="671"/>
      <c r="CXO124" s="671"/>
      <c r="CXP124" s="671"/>
      <c r="CXQ124" s="671"/>
      <c r="CXR124" s="671"/>
      <c r="CXS124" s="671"/>
      <c r="CXT124" s="671"/>
      <c r="CXU124" s="671"/>
      <c r="CXV124" s="671"/>
      <c r="CXW124" s="671"/>
      <c r="CXX124" s="671"/>
      <c r="CXY124" s="671"/>
      <c r="CXZ124" s="671"/>
      <c r="CYA124" s="671"/>
      <c r="CYB124" s="671"/>
      <c r="CYC124" s="671"/>
      <c r="CYD124" s="671"/>
      <c r="CYE124" s="671"/>
      <c r="CYF124" s="671"/>
      <c r="CYG124" s="671"/>
      <c r="CYH124" s="671"/>
      <c r="CYI124" s="671"/>
      <c r="CYJ124" s="671"/>
      <c r="CYK124" s="671"/>
      <c r="CYL124" s="671"/>
      <c r="CYM124" s="671"/>
      <c r="CYN124" s="671"/>
      <c r="CYO124" s="671"/>
      <c r="CYP124" s="671"/>
      <c r="CYQ124" s="671"/>
      <c r="CYR124" s="671"/>
      <c r="CYS124" s="671"/>
      <c r="CYT124" s="671"/>
      <c r="CYU124" s="671"/>
      <c r="CYV124" s="671"/>
      <c r="CYW124" s="671"/>
      <c r="CYX124" s="671"/>
      <c r="CYY124" s="671"/>
      <c r="CYZ124" s="671"/>
      <c r="CZA124" s="671"/>
      <c r="CZB124" s="671"/>
      <c r="CZC124" s="671"/>
      <c r="CZD124" s="671"/>
      <c r="CZE124" s="671"/>
      <c r="CZF124" s="671"/>
      <c r="CZG124" s="671"/>
      <c r="CZH124" s="671"/>
      <c r="CZI124" s="671"/>
      <c r="CZJ124" s="671"/>
      <c r="CZK124" s="671"/>
      <c r="CZL124" s="671"/>
      <c r="CZM124" s="671"/>
      <c r="CZN124" s="671"/>
      <c r="CZO124" s="671"/>
      <c r="CZP124" s="671"/>
      <c r="CZQ124" s="671"/>
      <c r="CZR124" s="671"/>
      <c r="CZS124" s="671"/>
      <c r="CZT124" s="671"/>
      <c r="CZU124" s="671"/>
      <c r="CZV124" s="671"/>
      <c r="CZW124" s="671"/>
      <c r="CZX124" s="671"/>
      <c r="CZY124" s="671"/>
      <c r="CZZ124" s="671"/>
      <c r="DAA124" s="671"/>
      <c r="DAB124" s="671"/>
      <c r="DAC124" s="671"/>
      <c r="DAD124" s="671"/>
      <c r="DAE124" s="671"/>
      <c r="DAF124" s="671"/>
      <c r="DAG124" s="671"/>
      <c r="DAH124" s="671"/>
      <c r="DAI124" s="671"/>
      <c r="DAJ124" s="671"/>
      <c r="DAK124" s="671"/>
      <c r="DAL124" s="671"/>
      <c r="DAM124" s="671"/>
      <c r="DAN124" s="671"/>
      <c r="DAO124" s="671"/>
      <c r="DAP124" s="671"/>
      <c r="DAQ124" s="671"/>
      <c r="DAR124" s="671"/>
      <c r="DAS124" s="671"/>
      <c r="DAT124" s="671"/>
      <c r="DAU124" s="671"/>
      <c r="DAV124" s="671"/>
      <c r="DAW124" s="671"/>
      <c r="DAX124" s="671"/>
      <c r="DAY124" s="671"/>
      <c r="DAZ124" s="671"/>
      <c r="DBA124" s="671"/>
      <c r="DBB124" s="671"/>
      <c r="DBC124" s="671"/>
      <c r="DBD124" s="671"/>
      <c r="DBE124" s="671"/>
      <c r="DBF124" s="671"/>
      <c r="DBG124" s="671"/>
      <c r="DBH124" s="671"/>
      <c r="DBI124" s="671"/>
      <c r="DBJ124" s="671"/>
      <c r="DBK124" s="671"/>
      <c r="DBL124" s="671"/>
      <c r="DBM124" s="671"/>
      <c r="DBN124" s="671"/>
      <c r="DBO124" s="671"/>
      <c r="DBP124" s="671"/>
      <c r="DBQ124" s="671"/>
      <c r="DBR124" s="671"/>
      <c r="DBS124" s="671"/>
      <c r="DBT124" s="671"/>
      <c r="DBU124" s="671"/>
      <c r="DBV124" s="671"/>
      <c r="DBW124" s="671"/>
      <c r="DBX124" s="671"/>
      <c r="DBY124" s="671"/>
      <c r="DBZ124" s="671"/>
      <c r="DCA124" s="671"/>
      <c r="DCB124" s="671"/>
      <c r="DCC124" s="671"/>
      <c r="DCD124" s="671"/>
      <c r="DCE124" s="671"/>
      <c r="DCF124" s="671"/>
      <c r="DCG124" s="671"/>
      <c r="DCH124" s="671"/>
      <c r="DCI124" s="671"/>
      <c r="DCJ124" s="671"/>
      <c r="DCK124" s="671"/>
      <c r="DCL124" s="671"/>
      <c r="DCM124" s="671"/>
      <c r="DCN124" s="671"/>
      <c r="DCO124" s="671"/>
      <c r="DCP124" s="671"/>
      <c r="DCQ124" s="671"/>
      <c r="DCR124" s="671"/>
      <c r="DCS124" s="671"/>
      <c r="DCT124" s="671"/>
      <c r="DCU124" s="671"/>
      <c r="DCV124" s="671"/>
      <c r="DCW124" s="671"/>
      <c r="DCX124" s="671"/>
      <c r="DCY124" s="671"/>
      <c r="DCZ124" s="671"/>
      <c r="DDA124" s="671"/>
      <c r="DDB124" s="671"/>
      <c r="DDC124" s="671"/>
      <c r="DDD124" s="671"/>
      <c r="DDE124" s="671"/>
      <c r="DDF124" s="671"/>
      <c r="DDG124" s="671"/>
      <c r="DDH124" s="671"/>
      <c r="DDI124" s="671"/>
      <c r="DDJ124" s="671"/>
      <c r="DDK124" s="671"/>
      <c r="DDL124" s="671"/>
      <c r="DDM124" s="671"/>
      <c r="DDN124" s="671"/>
      <c r="DDO124" s="671"/>
      <c r="DDP124" s="671"/>
      <c r="DDQ124" s="671"/>
      <c r="DDR124" s="671"/>
      <c r="DDS124" s="671"/>
      <c r="DDT124" s="671"/>
      <c r="DDU124" s="671"/>
      <c r="DDV124" s="671"/>
      <c r="DDW124" s="671"/>
      <c r="DDX124" s="671"/>
      <c r="DDY124" s="671"/>
      <c r="DDZ124" s="671"/>
      <c r="DEA124" s="671"/>
      <c r="DEB124" s="671"/>
      <c r="DEC124" s="671"/>
      <c r="DED124" s="671"/>
      <c r="DEE124" s="671"/>
      <c r="DEF124" s="671"/>
      <c r="DEG124" s="671"/>
      <c r="DEH124" s="671"/>
      <c r="DEI124" s="671"/>
      <c r="DEJ124" s="671"/>
      <c r="DEK124" s="671"/>
      <c r="DEL124" s="671"/>
      <c r="DEM124" s="671"/>
      <c r="DEN124" s="671"/>
      <c r="DEO124" s="671"/>
      <c r="DEP124" s="671"/>
      <c r="DEQ124" s="671"/>
      <c r="DER124" s="671"/>
      <c r="DES124" s="671"/>
      <c r="DET124" s="671"/>
      <c r="DEU124" s="671"/>
      <c r="DEV124" s="671"/>
      <c r="DEW124" s="671"/>
      <c r="DEX124" s="671"/>
      <c r="DEY124" s="671"/>
      <c r="DEZ124" s="671"/>
      <c r="DFA124" s="671"/>
      <c r="DFB124" s="671"/>
      <c r="DFC124" s="671"/>
      <c r="DFD124" s="671"/>
      <c r="DFE124" s="671"/>
      <c r="DFF124" s="671"/>
      <c r="DFG124" s="671"/>
      <c r="DFH124" s="671"/>
      <c r="DFI124" s="671"/>
      <c r="DFJ124" s="671"/>
      <c r="DFK124" s="671"/>
      <c r="DFL124" s="671"/>
      <c r="DFM124" s="671"/>
      <c r="DFN124" s="671"/>
      <c r="DFO124" s="671"/>
      <c r="DFP124" s="671"/>
      <c r="DFQ124" s="671"/>
      <c r="DFR124" s="671"/>
      <c r="DFS124" s="671"/>
      <c r="DFT124" s="671"/>
      <c r="DFU124" s="671"/>
      <c r="DFV124" s="671"/>
      <c r="DFW124" s="671"/>
      <c r="DFX124" s="671"/>
      <c r="DFY124" s="671"/>
      <c r="DFZ124" s="671"/>
      <c r="DGA124" s="671"/>
      <c r="DGB124" s="671"/>
      <c r="DGC124" s="671"/>
      <c r="DGD124" s="671"/>
      <c r="DGE124" s="671"/>
      <c r="DGF124" s="671"/>
      <c r="DGG124" s="671"/>
      <c r="DGH124" s="671"/>
      <c r="DGI124" s="671"/>
      <c r="DGJ124" s="671"/>
      <c r="DGK124" s="671"/>
      <c r="DGL124" s="671"/>
      <c r="DGM124" s="671"/>
      <c r="DGN124" s="671"/>
      <c r="DGO124" s="671"/>
      <c r="DGP124" s="671"/>
      <c r="DGQ124" s="671"/>
      <c r="DGR124" s="671"/>
      <c r="DGS124" s="671"/>
      <c r="DGT124" s="671"/>
      <c r="DGU124" s="671"/>
      <c r="DGV124" s="671"/>
      <c r="DGW124" s="671"/>
      <c r="DGX124" s="671"/>
      <c r="DGY124" s="671"/>
      <c r="DGZ124" s="671"/>
      <c r="DHA124" s="671"/>
      <c r="DHB124" s="671"/>
      <c r="DHC124" s="671"/>
      <c r="DHD124" s="671"/>
      <c r="DHE124" s="671"/>
      <c r="DHF124" s="671"/>
      <c r="DHG124" s="671"/>
      <c r="DHH124" s="671"/>
      <c r="DHI124" s="671"/>
      <c r="DHJ124" s="671"/>
      <c r="DHK124" s="671"/>
      <c r="DHL124" s="671"/>
      <c r="DHM124" s="671"/>
      <c r="DHN124" s="671"/>
      <c r="DHO124" s="671"/>
      <c r="DHP124" s="671"/>
      <c r="DHQ124" s="671"/>
      <c r="DHR124" s="671"/>
      <c r="DHS124" s="671"/>
      <c r="DHT124" s="671"/>
      <c r="DHU124" s="671"/>
      <c r="DHV124" s="671"/>
      <c r="DHW124" s="671"/>
      <c r="DHX124" s="671"/>
      <c r="DHY124" s="671"/>
      <c r="DHZ124" s="671"/>
      <c r="DIA124" s="671"/>
      <c r="DIB124" s="671"/>
      <c r="DIC124" s="671"/>
      <c r="DID124" s="671"/>
      <c r="DIE124" s="671"/>
      <c r="DIF124" s="671"/>
      <c r="DIG124" s="671"/>
      <c r="DIH124" s="671"/>
      <c r="DII124" s="671"/>
      <c r="DIJ124" s="671"/>
      <c r="DIK124" s="671"/>
      <c r="DIL124" s="671"/>
      <c r="DIM124" s="671"/>
      <c r="DIN124" s="671"/>
      <c r="DIO124" s="671"/>
      <c r="DIP124" s="671"/>
      <c r="DIQ124" s="671"/>
      <c r="DIR124" s="671"/>
      <c r="DIS124" s="671"/>
      <c r="DIT124" s="671"/>
      <c r="DIU124" s="671"/>
      <c r="DIV124" s="671"/>
      <c r="DIW124" s="671"/>
      <c r="DIX124" s="671"/>
      <c r="DIY124" s="671"/>
      <c r="DIZ124" s="671"/>
      <c r="DJA124" s="671"/>
      <c r="DJB124" s="671"/>
      <c r="DJC124" s="671"/>
      <c r="DJD124" s="671"/>
      <c r="DJE124" s="671"/>
      <c r="DJF124" s="671"/>
      <c r="DJG124" s="671"/>
      <c r="DJH124" s="671"/>
      <c r="DJI124" s="671"/>
      <c r="DJJ124" s="671"/>
      <c r="DJK124" s="671"/>
      <c r="DJL124" s="671"/>
      <c r="DJM124" s="671"/>
      <c r="DJN124" s="671"/>
      <c r="DJO124" s="671"/>
      <c r="DJP124" s="671"/>
      <c r="DJQ124" s="671"/>
      <c r="DJR124" s="671"/>
      <c r="DJS124" s="671"/>
      <c r="DJT124" s="671"/>
      <c r="DJU124" s="671"/>
      <c r="DJV124" s="671"/>
      <c r="DJW124" s="671"/>
      <c r="DJX124" s="671"/>
      <c r="DJY124" s="671"/>
      <c r="DJZ124" s="671"/>
      <c r="DKA124" s="671"/>
      <c r="DKB124" s="671"/>
      <c r="DKC124" s="671"/>
      <c r="DKD124" s="671"/>
      <c r="DKE124" s="671"/>
      <c r="DKF124" s="671"/>
      <c r="DKG124" s="671"/>
      <c r="DKH124" s="671"/>
      <c r="DKI124" s="671"/>
      <c r="DKJ124" s="671"/>
      <c r="DKK124" s="671"/>
      <c r="DKL124" s="671"/>
      <c r="DKM124" s="671"/>
      <c r="DKN124" s="671"/>
      <c r="DKO124" s="671"/>
      <c r="DKP124" s="671"/>
      <c r="DKQ124" s="671"/>
      <c r="DKR124" s="671"/>
      <c r="DKS124" s="671"/>
      <c r="DKT124" s="671"/>
      <c r="DKU124" s="671"/>
      <c r="DKV124" s="671"/>
      <c r="DKW124" s="671"/>
      <c r="DKX124" s="671"/>
      <c r="DKY124" s="671"/>
      <c r="DKZ124" s="671"/>
      <c r="DLA124" s="671"/>
      <c r="DLB124" s="671"/>
      <c r="DLC124" s="671"/>
      <c r="DLD124" s="671"/>
      <c r="DLE124" s="671"/>
      <c r="DLF124" s="671"/>
      <c r="DLG124" s="671"/>
      <c r="DLH124" s="671"/>
      <c r="DLI124" s="671"/>
      <c r="DLJ124" s="671"/>
      <c r="DLK124" s="671"/>
      <c r="DLL124" s="671"/>
      <c r="DLM124" s="671"/>
      <c r="DLN124" s="671"/>
      <c r="DLO124" s="671"/>
      <c r="DLP124" s="671"/>
      <c r="DLQ124" s="671"/>
      <c r="DLR124" s="671"/>
      <c r="DLS124" s="671"/>
      <c r="DLT124" s="671"/>
      <c r="DLU124" s="671"/>
      <c r="DLV124" s="671"/>
      <c r="DLW124" s="671"/>
      <c r="DLX124" s="671"/>
      <c r="DLY124" s="671"/>
      <c r="DLZ124" s="671"/>
      <c r="DMA124" s="671"/>
      <c r="DMB124" s="671"/>
      <c r="DMC124" s="671"/>
      <c r="DMD124" s="671"/>
      <c r="DME124" s="671"/>
      <c r="DMF124" s="671"/>
      <c r="DMG124" s="671"/>
      <c r="DMH124" s="671"/>
      <c r="DMI124" s="671"/>
      <c r="DMJ124" s="671"/>
      <c r="DMK124" s="671"/>
      <c r="DML124" s="671"/>
      <c r="DMM124" s="671"/>
      <c r="DMN124" s="671"/>
      <c r="DMO124" s="671"/>
      <c r="DMP124" s="671"/>
      <c r="DMQ124" s="671"/>
      <c r="DMR124" s="671"/>
      <c r="DMS124" s="671"/>
      <c r="DMT124" s="671"/>
      <c r="DMU124" s="671"/>
      <c r="DMV124" s="671"/>
      <c r="DMW124" s="671"/>
      <c r="DMX124" s="671"/>
      <c r="DMY124" s="671"/>
      <c r="DMZ124" s="671"/>
      <c r="DNA124" s="671"/>
      <c r="DNB124" s="671"/>
      <c r="DNC124" s="671"/>
      <c r="DND124" s="671"/>
      <c r="DNE124" s="671"/>
      <c r="DNF124" s="671"/>
      <c r="DNG124" s="671"/>
      <c r="DNH124" s="671"/>
      <c r="DNI124" s="671"/>
      <c r="DNJ124" s="671"/>
      <c r="DNK124" s="671"/>
      <c r="DNL124" s="671"/>
      <c r="DNM124" s="671"/>
      <c r="DNN124" s="671"/>
      <c r="DNO124" s="671"/>
      <c r="DNP124" s="671"/>
      <c r="DNQ124" s="671"/>
      <c r="DNR124" s="671"/>
      <c r="DNS124" s="671"/>
      <c r="DNT124" s="671"/>
      <c r="DNU124" s="671"/>
      <c r="DNV124" s="671"/>
      <c r="DNW124" s="671"/>
      <c r="DNX124" s="671"/>
      <c r="DNY124" s="671"/>
      <c r="DNZ124" s="671"/>
      <c r="DOA124" s="671"/>
      <c r="DOB124" s="671"/>
      <c r="DOC124" s="671"/>
      <c r="DOD124" s="671"/>
      <c r="DOE124" s="671"/>
      <c r="DOF124" s="671"/>
      <c r="DOG124" s="671"/>
      <c r="DOH124" s="671"/>
      <c r="DOI124" s="671"/>
      <c r="DOJ124" s="671"/>
      <c r="DOK124" s="671"/>
      <c r="DOL124" s="671"/>
      <c r="DOM124" s="671"/>
      <c r="DON124" s="671"/>
      <c r="DOO124" s="671"/>
      <c r="DOP124" s="671"/>
      <c r="DOQ124" s="671"/>
      <c r="DOR124" s="671"/>
      <c r="DOS124" s="671"/>
      <c r="DOT124" s="671"/>
      <c r="DOU124" s="671"/>
      <c r="DOV124" s="671"/>
      <c r="DOW124" s="671"/>
      <c r="DOX124" s="671"/>
      <c r="DOY124" s="671"/>
      <c r="DOZ124" s="671"/>
      <c r="DPA124" s="671"/>
      <c r="DPB124" s="671"/>
      <c r="DPC124" s="671"/>
      <c r="DPD124" s="671"/>
      <c r="DPE124" s="671"/>
      <c r="DPF124" s="671"/>
      <c r="DPG124" s="671"/>
      <c r="DPH124" s="671"/>
      <c r="DPI124" s="671"/>
      <c r="DPJ124" s="671"/>
      <c r="DPK124" s="671"/>
      <c r="DPL124" s="671"/>
      <c r="DPM124" s="671"/>
      <c r="DPN124" s="671"/>
      <c r="DPO124" s="671"/>
      <c r="DPP124" s="671"/>
      <c r="DPQ124" s="671"/>
      <c r="DPR124" s="671"/>
      <c r="DPS124" s="671"/>
      <c r="DPT124" s="671"/>
      <c r="DPU124" s="671"/>
      <c r="DPV124" s="671"/>
      <c r="DPW124" s="671"/>
      <c r="DPX124" s="671"/>
      <c r="DPY124" s="671"/>
      <c r="DPZ124" s="671"/>
      <c r="DQA124" s="671"/>
      <c r="DQB124" s="671"/>
      <c r="DQC124" s="671"/>
      <c r="DQD124" s="671"/>
      <c r="DQE124" s="671"/>
      <c r="DQF124" s="671"/>
      <c r="DQG124" s="671"/>
      <c r="DQH124" s="671"/>
      <c r="DQI124" s="671"/>
      <c r="DQJ124" s="671"/>
      <c r="DQK124" s="671"/>
      <c r="DQL124" s="671"/>
      <c r="DQM124" s="671"/>
      <c r="DQN124" s="671"/>
      <c r="DQO124" s="671"/>
      <c r="DQP124" s="671"/>
      <c r="DQQ124" s="671"/>
      <c r="DQR124" s="671"/>
      <c r="DQS124" s="671"/>
      <c r="DQT124" s="671"/>
      <c r="DQU124" s="671"/>
      <c r="DQV124" s="671"/>
      <c r="DQW124" s="671"/>
      <c r="DQX124" s="671"/>
      <c r="DQY124" s="671"/>
      <c r="DQZ124" s="671"/>
      <c r="DRA124" s="671"/>
      <c r="DRB124" s="671"/>
      <c r="DRC124" s="671"/>
      <c r="DRD124" s="671"/>
      <c r="DRE124" s="671"/>
      <c r="DRF124" s="671"/>
      <c r="DRG124" s="671"/>
      <c r="DRH124" s="671"/>
      <c r="DRI124" s="671"/>
      <c r="DRJ124" s="671"/>
      <c r="DRK124" s="671"/>
      <c r="DRL124" s="671"/>
      <c r="DRM124" s="671"/>
      <c r="DRN124" s="671"/>
      <c r="DRO124" s="671"/>
      <c r="DRP124" s="671"/>
      <c r="DRQ124" s="671"/>
      <c r="DRR124" s="671"/>
      <c r="DRS124" s="671"/>
      <c r="DRT124" s="671"/>
      <c r="DRU124" s="671"/>
      <c r="DRV124" s="671"/>
      <c r="DRW124" s="671"/>
      <c r="DRX124" s="671"/>
      <c r="DRY124" s="671"/>
      <c r="DRZ124" s="671"/>
      <c r="DSA124" s="671"/>
      <c r="DSB124" s="671"/>
      <c r="DSC124" s="671"/>
      <c r="DSD124" s="671"/>
      <c r="DSE124" s="671"/>
      <c r="DSF124" s="671"/>
      <c r="DSG124" s="671"/>
      <c r="DSH124" s="671"/>
      <c r="DSI124" s="671"/>
      <c r="DSJ124" s="671"/>
      <c r="DSK124" s="671"/>
      <c r="DSL124" s="671"/>
      <c r="DSM124" s="671"/>
      <c r="DSN124" s="671"/>
      <c r="DSO124" s="671"/>
      <c r="DSP124" s="671"/>
      <c r="DSQ124" s="671"/>
      <c r="DSR124" s="671"/>
      <c r="DSS124" s="671"/>
      <c r="DST124" s="671"/>
      <c r="DSU124" s="671"/>
      <c r="DSV124" s="671"/>
      <c r="DSW124" s="671"/>
      <c r="DSX124" s="671"/>
      <c r="DSY124" s="671"/>
      <c r="DSZ124" s="671"/>
      <c r="DTA124" s="671"/>
      <c r="DTB124" s="671"/>
      <c r="DTC124" s="671"/>
      <c r="DTD124" s="671"/>
      <c r="DTE124" s="671"/>
      <c r="DTF124" s="671"/>
      <c r="DTG124" s="671"/>
      <c r="DTH124" s="671"/>
      <c r="DTI124" s="671"/>
      <c r="DTJ124" s="671"/>
      <c r="DTK124" s="671"/>
      <c r="DTL124" s="671"/>
      <c r="DTM124" s="671"/>
      <c r="DTN124" s="671"/>
      <c r="DTO124" s="671"/>
      <c r="DTP124" s="671"/>
      <c r="DTQ124" s="671"/>
      <c r="DTR124" s="671"/>
      <c r="DTS124" s="671"/>
      <c r="DTT124" s="671"/>
      <c r="DTU124" s="671"/>
      <c r="DTV124" s="671"/>
      <c r="DTW124" s="671"/>
      <c r="DTX124" s="671"/>
      <c r="DTY124" s="671"/>
      <c r="DTZ124" s="671"/>
      <c r="DUA124" s="671"/>
      <c r="DUB124" s="671"/>
      <c r="DUC124" s="671"/>
      <c r="DUD124" s="671"/>
      <c r="DUE124" s="671"/>
      <c r="DUF124" s="671"/>
      <c r="DUG124" s="671"/>
      <c r="DUH124" s="671"/>
      <c r="DUI124" s="671"/>
      <c r="DUJ124" s="671"/>
      <c r="DUK124" s="671"/>
      <c r="DUL124" s="671"/>
      <c r="DUM124" s="671"/>
      <c r="DUN124" s="671"/>
      <c r="DUO124" s="671"/>
      <c r="DUP124" s="671"/>
      <c r="DUQ124" s="671"/>
      <c r="DUR124" s="671"/>
      <c r="DUS124" s="671"/>
      <c r="DUT124" s="671"/>
      <c r="DUU124" s="671"/>
      <c r="DUV124" s="671"/>
      <c r="DUW124" s="671"/>
      <c r="DUX124" s="671"/>
      <c r="DUY124" s="671"/>
      <c r="DUZ124" s="671"/>
      <c r="DVA124" s="671"/>
      <c r="DVB124" s="671"/>
      <c r="DVC124" s="671"/>
      <c r="DVD124" s="671"/>
      <c r="DVE124" s="671"/>
      <c r="DVF124" s="671"/>
      <c r="DVG124" s="671"/>
      <c r="DVH124" s="671"/>
      <c r="DVI124" s="671"/>
      <c r="DVJ124" s="671"/>
      <c r="DVK124" s="671"/>
      <c r="DVL124" s="671"/>
      <c r="DVM124" s="671"/>
      <c r="DVN124" s="671"/>
      <c r="DVO124" s="671"/>
      <c r="DVP124" s="671"/>
      <c r="DVQ124" s="671"/>
      <c r="DVR124" s="671"/>
      <c r="DVS124" s="671"/>
      <c r="DVT124" s="671"/>
      <c r="DVU124" s="671"/>
      <c r="DVV124" s="671"/>
      <c r="DVW124" s="671"/>
      <c r="DVX124" s="671"/>
      <c r="DVY124" s="671"/>
      <c r="DVZ124" s="671"/>
      <c r="DWA124" s="671"/>
      <c r="DWB124" s="671"/>
      <c r="DWC124" s="671"/>
      <c r="DWD124" s="671"/>
      <c r="DWE124" s="671"/>
      <c r="DWF124" s="671"/>
      <c r="DWG124" s="671"/>
      <c r="DWH124" s="671"/>
      <c r="DWI124" s="671"/>
      <c r="DWJ124" s="671"/>
      <c r="DWK124" s="671"/>
      <c r="DWL124" s="671"/>
      <c r="DWM124" s="671"/>
      <c r="DWN124" s="671"/>
      <c r="DWO124" s="671"/>
      <c r="DWP124" s="671"/>
      <c r="DWQ124" s="671"/>
      <c r="DWR124" s="671"/>
      <c r="DWS124" s="671"/>
      <c r="DWT124" s="671"/>
      <c r="DWU124" s="671"/>
      <c r="DWV124" s="671"/>
      <c r="DWW124" s="671"/>
      <c r="DWX124" s="671"/>
      <c r="DWY124" s="671"/>
      <c r="DWZ124" s="671"/>
      <c r="DXA124" s="671"/>
      <c r="DXB124" s="671"/>
      <c r="DXC124" s="671"/>
      <c r="DXD124" s="671"/>
      <c r="DXE124" s="671"/>
      <c r="DXF124" s="671"/>
      <c r="DXG124" s="671"/>
      <c r="DXH124" s="671"/>
      <c r="DXI124" s="671"/>
      <c r="DXJ124" s="671"/>
      <c r="DXK124" s="671"/>
      <c r="DXL124" s="671"/>
      <c r="DXM124" s="671"/>
      <c r="DXN124" s="671"/>
      <c r="DXO124" s="671"/>
      <c r="DXP124" s="671"/>
      <c r="DXQ124" s="671"/>
      <c r="DXR124" s="671"/>
      <c r="DXS124" s="671"/>
      <c r="DXT124" s="671"/>
      <c r="DXU124" s="671"/>
      <c r="DXV124" s="671"/>
      <c r="DXW124" s="671"/>
      <c r="DXX124" s="671"/>
      <c r="DXY124" s="671"/>
      <c r="DXZ124" s="671"/>
      <c r="DYA124" s="671"/>
      <c r="DYB124" s="671"/>
      <c r="DYC124" s="671"/>
      <c r="DYD124" s="671"/>
      <c r="DYE124" s="671"/>
      <c r="DYF124" s="671"/>
      <c r="DYG124" s="671"/>
      <c r="DYH124" s="671"/>
      <c r="DYI124" s="671"/>
      <c r="DYJ124" s="671"/>
      <c r="DYK124" s="671"/>
      <c r="DYL124" s="671"/>
      <c r="DYM124" s="671"/>
      <c r="DYN124" s="671"/>
      <c r="DYO124" s="671"/>
      <c r="DYP124" s="671"/>
      <c r="DYQ124" s="671"/>
      <c r="DYR124" s="671"/>
      <c r="DYS124" s="671"/>
      <c r="DYT124" s="671"/>
      <c r="DYU124" s="671"/>
      <c r="DYV124" s="671"/>
      <c r="DYW124" s="671"/>
      <c r="DYX124" s="671"/>
      <c r="DYY124" s="671"/>
      <c r="DYZ124" s="671"/>
      <c r="DZA124" s="671"/>
      <c r="DZB124" s="671"/>
      <c r="DZC124" s="671"/>
      <c r="DZD124" s="671"/>
      <c r="DZE124" s="671"/>
      <c r="DZF124" s="671"/>
      <c r="DZG124" s="671"/>
      <c r="DZH124" s="671"/>
      <c r="DZI124" s="671"/>
      <c r="DZJ124" s="671"/>
      <c r="DZK124" s="671"/>
      <c r="DZL124" s="671"/>
      <c r="DZM124" s="671"/>
      <c r="DZN124" s="671"/>
      <c r="DZO124" s="671"/>
      <c r="DZP124" s="671"/>
      <c r="DZQ124" s="671"/>
      <c r="DZR124" s="671"/>
      <c r="DZS124" s="671"/>
      <c r="DZT124" s="671"/>
      <c r="DZU124" s="671"/>
      <c r="DZV124" s="671"/>
      <c r="DZW124" s="671"/>
      <c r="DZX124" s="671"/>
      <c r="DZY124" s="671"/>
      <c r="DZZ124" s="671"/>
      <c r="EAA124" s="671"/>
      <c r="EAB124" s="671"/>
      <c r="EAC124" s="671"/>
      <c r="EAD124" s="671"/>
      <c r="EAE124" s="671"/>
      <c r="EAF124" s="671"/>
      <c r="EAG124" s="671"/>
      <c r="EAH124" s="671"/>
      <c r="EAI124" s="671"/>
      <c r="EAJ124" s="671"/>
      <c r="EAK124" s="671"/>
      <c r="EAL124" s="671"/>
      <c r="EAM124" s="671"/>
      <c r="EAN124" s="671"/>
      <c r="EAO124" s="671"/>
      <c r="EAP124" s="671"/>
      <c r="EAQ124" s="671"/>
      <c r="EAR124" s="671"/>
      <c r="EAS124" s="671"/>
      <c r="EAT124" s="671"/>
      <c r="EAU124" s="671"/>
      <c r="EAV124" s="671"/>
      <c r="EAW124" s="671"/>
      <c r="EAX124" s="671"/>
      <c r="EAY124" s="671"/>
      <c r="EAZ124" s="671"/>
      <c r="EBA124" s="671"/>
      <c r="EBB124" s="671"/>
      <c r="EBC124" s="671"/>
      <c r="EBD124" s="671"/>
      <c r="EBE124" s="671"/>
      <c r="EBF124" s="671"/>
      <c r="EBG124" s="671"/>
      <c r="EBH124" s="671"/>
      <c r="EBI124" s="671"/>
      <c r="EBJ124" s="671"/>
      <c r="EBK124" s="671"/>
      <c r="EBL124" s="671"/>
      <c r="EBM124" s="671"/>
      <c r="EBN124" s="671"/>
      <c r="EBO124" s="671"/>
      <c r="EBP124" s="671"/>
      <c r="EBQ124" s="671"/>
      <c r="EBR124" s="671"/>
      <c r="EBS124" s="671"/>
      <c r="EBT124" s="671"/>
      <c r="EBU124" s="671"/>
      <c r="EBV124" s="671"/>
      <c r="EBW124" s="671"/>
      <c r="EBX124" s="671"/>
      <c r="EBY124" s="671"/>
      <c r="EBZ124" s="671"/>
      <c r="ECA124" s="671"/>
      <c r="ECB124" s="671"/>
      <c r="ECC124" s="671"/>
      <c r="ECD124" s="671"/>
      <c r="ECE124" s="671"/>
      <c r="ECF124" s="671"/>
      <c r="ECG124" s="671"/>
      <c r="ECH124" s="671"/>
      <c r="ECI124" s="671"/>
      <c r="ECJ124" s="671"/>
      <c r="ECK124" s="671"/>
      <c r="ECL124" s="671"/>
      <c r="ECM124" s="671"/>
      <c r="ECN124" s="671"/>
      <c r="ECO124" s="671"/>
      <c r="ECP124" s="671"/>
      <c r="ECQ124" s="671"/>
      <c r="ECR124" s="671"/>
      <c r="ECS124" s="671"/>
      <c r="ECT124" s="671"/>
      <c r="ECU124" s="671"/>
      <c r="ECV124" s="671"/>
      <c r="ECW124" s="671"/>
      <c r="ECX124" s="671"/>
      <c r="ECY124" s="671"/>
      <c r="ECZ124" s="671"/>
      <c r="EDA124" s="671"/>
      <c r="EDB124" s="671"/>
      <c r="EDC124" s="671"/>
      <c r="EDD124" s="671"/>
      <c r="EDE124" s="671"/>
      <c r="EDF124" s="671"/>
      <c r="EDG124" s="671"/>
      <c r="EDH124" s="671"/>
      <c r="EDI124" s="671"/>
      <c r="EDJ124" s="671"/>
      <c r="EDK124" s="671"/>
      <c r="EDL124" s="671"/>
      <c r="EDM124" s="671"/>
      <c r="EDN124" s="671"/>
      <c r="EDO124" s="671"/>
      <c r="EDP124" s="671"/>
      <c r="EDQ124" s="671"/>
      <c r="EDR124" s="671"/>
      <c r="EDS124" s="671"/>
      <c r="EDT124" s="671"/>
      <c r="EDU124" s="671"/>
      <c r="EDV124" s="671"/>
      <c r="EDW124" s="671"/>
      <c r="EDX124" s="671"/>
      <c r="EDY124" s="671"/>
      <c r="EDZ124" s="671"/>
      <c r="EEA124" s="671"/>
      <c r="EEB124" s="671"/>
      <c r="EEC124" s="671"/>
      <c r="EED124" s="671"/>
      <c r="EEE124" s="671"/>
      <c r="EEF124" s="671"/>
      <c r="EEG124" s="671"/>
      <c r="EEH124" s="671"/>
      <c r="EEI124" s="671"/>
      <c r="EEJ124" s="671"/>
      <c r="EEK124" s="671"/>
      <c r="EEL124" s="671"/>
      <c r="EEM124" s="671"/>
      <c r="EEN124" s="671"/>
      <c r="EEO124" s="671"/>
      <c r="EEP124" s="671"/>
      <c r="EEQ124" s="671"/>
      <c r="EER124" s="671"/>
      <c r="EES124" s="671"/>
      <c r="EET124" s="671"/>
      <c r="EEU124" s="671"/>
      <c r="EEV124" s="671"/>
      <c r="EEW124" s="671"/>
      <c r="EEX124" s="671"/>
      <c r="EEY124" s="671"/>
      <c r="EEZ124" s="671"/>
      <c r="EFA124" s="671"/>
      <c r="EFB124" s="671"/>
      <c r="EFC124" s="671"/>
      <c r="EFD124" s="671"/>
      <c r="EFE124" s="671"/>
      <c r="EFF124" s="671"/>
      <c r="EFG124" s="671"/>
      <c r="EFH124" s="671"/>
      <c r="EFI124" s="671"/>
      <c r="EFJ124" s="671"/>
      <c r="EFK124" s="671"/>
      <c r="EFL124" s="671"/>
      <c r="EFM124" s="671"/>
      <c r="EFN124" s="671"/>
      <c r="EFO124" s="671"/>
      <c r="EFP124" s="671"/>
      <c r="EFQ124" s="671"/>
      <c r="EFR124" s="671"/>
      <c r="EFS124" s="671"/>
      <c r="EFT124" s="671"/>
      <c r="EFU124" s="671"/>
      <c r="EFV124" s="671"/>
      <c r="EFW124" s="671"/>
      <c r="EFX124" s="671"/>
      <c r="EFY124" s="671"/>
      <c r="EFZ124" s="671"/>
      <c r="EGA124" s="671"/>
      <c r="EGB124" s="671"/>
      <c r="EGC124" s="671"/>
      <c r="EGD124" s="671"/>
      <c r="EGE124" s="671"/>
      <c r="EGF124" s="671"/>
      <c r="EGG124" s="671"/>
      <c r="EGH124" s="671"/>
      <c r="EGI124" s="671"/>
      <c r="EGJ124" s="671"/>
      <c r="EGK124" s="671"/>
      <c r="EGL124" s="671"/>
      <c r="EGM124" s="671"/>
      <c r="EGN124" s="671"/>
      <c r="EGO124" s="671"/>
      <c r="EGP124" s="671"/>
      <c r="EGQ124" s="671"/>
      <c r="EGR124" s="671"/>
      <c r="EGS124" s="671"/>
      <c r="EGT124" s="671"/>
      <c r="EGU124" s="671"/>
      <c r="EGV124" s="671"/>
      <c r="EGW124" s="671"/>
      <c r="EGX124" s="671"/>
      <c r="EGY124" s="671"/>
      <c r="EGZ124" s="671"/>
      <c r="EHA124" s="671"/>
      <c r="EHB124" s="671"/>
      <c r="EHC124" s="671"/>
      <c r="EHD124" s="671"/>
      <c r="EHE124" s="671"/>
      <c r="EHF124" s="671"/>
      <c r="EHG124" s="671"/>
      <c r="EHH124" s="671"/>
      <c r="EHI124" s="671"/>
      <c r="EHJ124" s="671"/>
      <c r="EHK124" s="671"/>
      <c r="EHL124" s="671"/>
      <c r="EHM124" s="671"/>
      <c r="EHN124" s="671"/>
      <c r="EHO124" s="671"/>
      <c r="EHP124" s="671"/>
      <c r="EHQ124" s="671"/>
      <c r="EHR124" s="671"/>
      <c r="EHS124" s="671"/>
      <c r="EHT124" s="671"/>
      <c r="EHU124" s="671"/>
      <c r="EHV124" s="671"/>
      <c r="EHW124" s="671"/>
      <c r="EHX124" s="671"/>
      <c r="EHY124" s="671"/>
      <c r="EHZ124" s="671"/>
      <c r="EIA124" s="671"/>
      <c r="EIB124" s="671"/>
      <c r="EIC124" s="671"/>
      <c r="EID124" s="671"/>
      <c r="EIE124" s="671"/>
      <c r="EIF124" s="671"/>
      <c r="EIG124" s="671"/>
      <c r="EIH124" s="671"/>
      <c r="EII124" s="671"/>
      <c r="EIJ124" s="671"/>
      <c r="EIK124" s="671"/>
      <c r="EIL124" s="671"/>
      <c r="EIM124" s="671"/>
      <c r="EIN124" s="671"/>
      <c r="EIO124" s="671"/>
      <c r="EIP124" s="671"/>
      <c r="EIQ124" s="671"/>
      <c r="EIR124" s="671"/>
      <c r="EIS124" s="671"/>
      <c r="EIT124" s="671"/>
      <c r="EIU124" s="671"/>
      <c r="EIV124" s="671"/>
      <c r="EIW124" s="671"/>
      <c r="EIX124" s="671"/>
      <c r="EIY124" s="671"/>
      <c r="EIZ124" s="671"/>
      <c r="EJA124" s="671"/>
      <c r="EJB124" s="671"/>
      <c r="EJC124" s="671"/>
      <c r="EJD124" s="671"/>
      <c r="EJE124" s="671"/>
      <c r="EJF124" s="671"/>
      <c r="EJG124" s="671"/>
      <c r="EJH124" s="671"/>
      <c r="EJI124" s="671"/>
      <c r="EJJ124" s="671"/>
      <c r="EJK124" s="671"/>
      <c r="EJL124" s="671"/>
      <c r="EJM124" s="671"/>
      <c r="EJN124" s="671"/>
      <c r="EJO124" s="671"/>
      <c r="EJP124" s="671"/>
      <c r="EJQ124" s="671"/>
      <c r="EJR124" s="671"/>
      <c r="EJS124" s="671"/>
      <c r="EJT124" s="671"/>
      <c r="EJU124" s="671"/>
      <c r="EJV124" s="671"/>
      <c r="EJW124" s="671"/>
      <c r="EJX124" s="671"/>
      <c r="EJY124" s="671"/>
      <c r="EJZ124" s="671"/>
      <c r="EKA124" s="671"/>
      <c r="EKB124" s="671"/>
      <c r="EKC124" s="671"/>
      <c r="EKD124" s="671"/>
      <c r="EKE124" s="671"/>
      <c r="EKF124" s="671"/>
      <c r="EKG124" s="671"/>
      <c r="EKH124" s="671"/>
      <c r="EKI124" s="671"/>
      <c r="EKJ124" s="671"/>
      <c r="EKK124" s="671"/>
      <c r="EKL124" s="671"/>
      <c r="EKM124" s="671"/>
      <c r="EKN124" s="671"/>
      <c r="EKO124" s="671"/>
      <c r="EKP124" s="671"/>
      <c r="EKQ124" s="671"/>
      <c r="EKR124" s="671"/>
      <c r="EKS124" s="671"/>
      <c r="EKT124" s="671"/>
      <c r="EKU124" s="671"/>
      <c r="EKV124" s="671"/>
      <c r="EKW124" s="671"/>
      <c r="EKX124" s="671"/>
      <c r="EKY124" s="671"/>
      <c r="EKZ124" s="671"/>
      <c r="ELA124" s="671"/>
      <c r="ELB124" s="671"/>
      <c r="ELC124" s="671"/>
      <c r="ELD124" s="671"/>
      <c r="ELE124" s="671"/>
      <c r="ELF124" s="671"/>
      <c r="ELG124" s="671"/>
      <c r="ELH124" s="671"/>
      <c r="ELI124" s="671"/>
      <c r="ELJ124" s="671"/>
      <c r="ELK124" s="671"/>
      <c r="ELL124" s="671"/>
      <c r="ELM124" s="671"/>
      <c r="ELN124" s="671"/>
      <c r="ELO124" s="671"/>
      <c r="ELP124" s="671"/>
      <c r="ELQ124" s="671"/>
      <c r="ELR124" s="671"/>
      <c r="ELS124" s="671"/>
      <c r="ELT124" s="671"/>
      <c r="ELU124" s="671"/>
      <c r="ELV124" s="671"/>
      <c r="ELW124" s="671"/>
      <c r="ELX124" s="671"/>
      <c r="ELY124" s="671"/>
      <c r="ELZ124" s="671"/>
      <c r="EMA124" s="671"/>
      <c r="EMB124" s="671"/>
      <c r="EMC124" s="671"/>
      <c r="EMD124" s="671"/>
      <c r="EME124" s="671"/>
      <c r="EMF124" s="671"/>
      <c r="EMG124" s="671"/>
      <c r="EMH124" s="671"/>
      <c r="EMI124" s="671"/>
      <c r="EMJ124" s="671"/>
      <c r="EMK124" s="671"/>
      <c r="EML124" s="671"/>
      <c r="EMM124" s="671"/>
      <c r="EMN124" s="671"/>
      <c r="EMO124" s="671"/>
      <c r="EMP124" s="671"/>
      <c r="EMQ124" s="671"/>
      <c r="EMR124" s="671"/>
      <c r="EMS124" s="671"/>
      <c r="EMT124" s="671"/>
      <c r="EMU124" s="671"/>
      <c r="EMV124" s="671"/>
      <c r="EMW124" s="671"/>
      <c r="EMX124" s="671"/>
      <c r="EMY124" s="671"/>
      <c r="EMZ124" s="671"/>
      <c r="ENA124" s="671"/>
      <c r="ENB124" s="671"/>
      <c r="ENC124" s="671"/>
      <c r="END124" s="671"/>
      <c r="ENE124" s="671"/>
      <c r="ENF124" s="671"/>
      <c r="ENG124" s="671"/>
      <c r="ENH124" s="671"/>
      <c r="ENI124" s="671"/>
      <c r="ENJ124" s="671"/>
      <c r="ENK124" s="671"/>
      <c r="ENL124" s="671"/>
      <c r="ENM124" s="671"/>
      <c r="ENN124" s="671"/>
      <c r="ENO124" s="671"/>
      <c r="ENP124" s="671"/>
      <c r="ENQ124" s="671"/>
      <c r="ENR124" s="671"/>
      <c r="ENS124" s="671"/>
      <c r="ENT124" s="671"/>
      <c r="ENU124" s="671"/>
      <c r="ENV124" s="671"/>
      <c r="ENW124" s="671"/>
      <c r="ENX124" s="671"/>
      <c r="ENY124" s="671"/>
      <c r="ENZ124" s="671"/>
      <c r="EOA124" s="671"/>
      <c r="EOB124" s="671"/>
      <c r="EOC124" s="671"/>
      <c r="EOD124" s="671"/>
      <c r="EOE124" s="671"/>
      <c r="EOF124" s="671"/>
      <c r="EOG124" s="671"/>
      <c r="EOH124" s="671"/>
      <c r="EOI124" s="671"/>
      <c r="EOJ124" s="671"/>
      <c r="EOK124" s="671"/>
      <c r="EOL124" s="671"/>
      <c r="EOM124" s="671"/>
      <c r="EON124" s="671"/>
      <c r="EOO124" s="671"/>
      <c r="EOP124" s="671"/>
      <c r="EOQ124" s="671"/>
      <c r="EOR124" s="671"/>
      <c r="EOS124" s="671"/>
      <c r="EOT124" s="671"/>
      <c r="EOU124" s="671"/>
      <c r="EOV124" s="671"/>
      <c r="EOW124" s="671"/>
      <c r="EOX124" s="671"/>
      <c r="EOY124" s="671"/>
      <c r="EOZ124" s="671"/>
      <c r="EPA124" s="671"/>
      <c r="EPB124" s="671"/>
      <c r="EPC124" s="671"/>
      <c r="EPD124" s="671"/>
      <c r="EPE124" s="671"/>
      <c r="EPF124" s="671"/>
      <c r="EPG124" s="671"/>
      <c r="EPH124" s="671"/>
      <c r="EPI124" s="671"/>
      <c r="EPJ124" s="671"/>
      <c r="EPK124" s="671"/>
      <c r="EPL124" s="671"/>
      <c r="EPM124" s="671"/>
      <c r="EPN124" s="671"/>
      <c r="EPO124" s="671"/>
      <c r="EPP124" s="671"/>
      <c r="EPQ124" s="671"/>
      <c r="EPR124" s="671"/>
      <c r="EPS124" s="671"/>
      <c r="EPT124" s="671"/>
      <c r="EPU124" s="671"/>
      <c r="EPV124" s="671"/>
      <c r="EPW124" s="671"/>
      <c r="EPX124" s="671"/>
      <c r="EPY124" s="671"/>
      <c r="EPZ124" s="671"/>
      <c r="EQA124" s="671"/>
      <c r="EQB124" s="671"/>
      <c r="EQC124" s="671"/>
      <c r="EQD124" s="671"/>
      <c r="EQE124" s="671"/>
      <c r="EQF124" s="671"/>
      <c r="EQG124" s="671"/>
      <c r="EQH124" s="671"/>
      <c r="EQI124" s="671"/>
      <c r="EQJ124" s="671"/>
      <c r="EQK124" s="671"/>
      <c r="EQL124" s="671"/>
      <c r="EQM124" s="671"/>
      <c r="EQN124" s="671"/>
      <c r="EQO124" s="671"/>
      <c r="EQP124" s="671"/>
      <c r="EQQ124" s="671"/>
      <c r="EQR124" s="671"/>
      <c r="EQS124" s="671"/>
      <c r="EQT124" s="671"/>
      <c r="EQU124" s="671"/>
      <c r="EQV124" s="671"/>
      <c r="EQW124" s="671"/>
      <c r="EQX124" s="671"/>
      <c r="EQY124" s="671"/>
      <c r="EQZ124" s="671"/>
      <c r="ERA124" s="671"/>
      <c r="ERB124" s="671"/>
      <c r="ERC124" s="671"/>
      <c r="ERD124" s="671"/>
      <c r="ERE124" s="671"/>
      <c r="ERF124" s="671"/>
      <c r="ERG124" s="671"/>
      <c r="ERH124" s="671"/>
      <c r="ERI124" s="671"/>
      <c r="ERJ124" s="671"/>
      <c r="ERK124" s="671"/>
      <c r="ERL124" s="671"/>
      <c r="ERM124" s="671"/>
      <c r="ERN124" s="671"/>
      <c r="ERO124" s="671"/>
      <c r="ERP124" s="671"/>
      <c r="ERQ124" s="671"/>
      <c r="ERR124" s="671"/>
      <c r="ERS124" s="671"/>
      <c r="ERT124" s="671"/>
      <c r="ERU124" s="671"/>
      <c r="ERV124" s="671"/>
      <c r="ERW124" s="671"/>
      <c r="ERX124" s="671"/>
      <c r="ERY124" s="671"/>
      <c r="ERZ124" s="671"/>
      <c r="ESA124" s="671"/>
      <c r="ESB124" s="671"/>
      <c r="ESC124" s="671"/>
      <c r="ESD124" s="671"/>
      <c r="ESE124" s="671"/>
      <c r="ESF124" s="671"/>
      <c r="ESG124" s="671"/>
      <c r="ESH124" s="671"/>
      <c r="ESI124" s="671"/>
      <c r="ESJ124" s="671"/>
      <c r="ESK124" s="671"/>
      <c r="ESL124" s="671"/>
      <c r="ESM124" s="671"/>
      <c r="ESN124" s="671"/>
      <c r="ESO124" s="671"/>
      <c r="ESP124" s="671"/>
      <c r="ESQ124" s="671"/>
      <c r="ESR124" s="671"/>
      <c r="ESS124" s="671"/>
      <c r="EST124" s="671"/>
      <c r="ESU124" s="671"/>
      <c r="ESV124" s="671"/>
      <c r="ESW124" s="671"/>
      <c r="ESX124" s="671"/>
      <c r="ESY124" s="671"/>
      <c r="ESZ124" s="671"/>
      <c r="ETA124" s="671"/>
      <c r="ETB124" s="671"/>
      <c r="ETC124" s="671"/>
      <c r="ETD124" s="671"/>
      <c r="ETE124" s="671"/>
      <c r="ETF124" s="671"/>
      <c r="ETG124" s="671"/>
      <c r="ETH124" s="671"/>
      <c r="ETI124" s="671"/>
      <c r="ETJ124" s="671"/>
      <c r="ETK124" s="671"/>
      <c r="ETL124" s="671"/>
      <c r="ETM124" s="671"/>
      <c r="ETN124" s="671"/>
      <c r="ETO124" s="671"/>
      <c r="ETP124" s="671"/>
      <c r="ETQ124" s="671"/>
      <c r="ETR124" s="671"/>
      <c r="ETS124" s="671"/>
      <c r="ETT124" s="671"/>
      <c r="ETU124" s="671"/>
      <c r="ETV124" s="671"/>
      <c r="ETW124" s="671"/>
      <c r="ETX124" s="671"/>
      <c r="ETY124" s="671"/>
      <c r="ETZ124" s="671"/>
      <c r="EUA124" s="671"/>
      <c r="EUB124" s="671"/>
      <c r="EUC124" s="671"/>
      <c r="EUD124" s="671"/>
      <c r="EUE124" s="671"/>
      <c r="EUF124" s="671"/>
      <c r="EUG124" s="671"/>
      <c r="EUH124" s="671"/>
      <c r="EUI124" s="671"/>
      <c r="EUJ124" s="671"/>
      <c r="EUK124" s="671"/>
      <c r="EUL124" s="671"/>
      <c r="EUM124" s="671"/>
      <c r="EUN124" s="671"/>
      <c r="EUO124" s="671"/>
      <c r="EUP124" s="671"/>
      <c r="EUQ124" s="671"/>
      <c r="EUR124" s="671"/>
      <c r="EUS124" s="671"/>
      <c r="EUT124" s="671"/>
      <c r="EUU124" s="671"/>
      <c r="EUV124" s="671"/>
      <c r="EUW124" s="671"/>
      <c r="EUX124" s="671"/>
      <c r="EUY124" s="671"/>
      <c r="EUZ124" s="671"/>
      <c r="EVA124" s="671"/>
      <c r="EVB124" s="671"/>
      <c r="EVC124" s="671"/>
      <c r="EVD124" s="671"/>
      <c r="EVE124" s="671"/>
      <c r="EVF124" s="671"/>
      <c r="EVG124" s="671"/>
      <c r="EVH124" s="671"/>
      <c r="EVI124" s="671"/>
      <c r="EVJ124" s="671"/>
      <c r="EVK124" s="671"/>
      <c r="EVL124" s="671"/>
      <c r="EVM124" s="671"/>
      <c r="EVN124" s="671"/>
      <c r="EVO124" s="671"/>
      <c r="EVP124" s="671"/>
      <c r="EVQ124" s="671"/>
      <c r="EVR124" s="671"/>
      <c r="EVS124" s="671"/>
      <c r="EVT124" s="671"/>
      <c r="EVU124" s="671"/>
      <c r="EVV124" s="671"/>
      <c r="EVW124" s="671"/>
      <c r="EVX124" s="671"/>
      <c r="EVY124" s="671"/>
      <c r="EVZ124" s="671"/>
      <c r="EWA124" s="671"/>
      <c r="EWB124" s="671"/>
      <c r="EWC124" s="671"/>
      <c r="EWD124" s="671"/>
      <c r="EWE124" s="671"/>
      <c r="EWF124" s="671"/>
      <c r="EWG124" s="671"/>
      <c r="EWH124" s="671"/>
      <c r="EWI124" s="671"/>
      <c r="EWJ124" s="671"/>
      <c r="EWK124" s="671"/>
      <c r="EWL124" s="671"/>
      <c r="EWM124" s="671"/>
      <c r="EWN124" s="671"/>
      <c r="EWO124" s="671"/>
      <c r="EWP124" s="671"/>
      <c r="EWQ124" s="671"/>
      <c r="EWR124" s="671"/>
      <c r="EWS124" s="671"/>
      <c r="EWT124" s="671"/>
      <c r="EWU124" s="671"/>
      <c r="EWV124" s="671"/>
      <c r="EWW124" s="671"/>
      <c r="EWX124" s="671"/>
      <c r="EWY124" s="671"/>
      <c r="EWZ124" s="671"/>
      <c r="EXA124" s="671"/>
      <c r="EXB124" s="671"/>
      <c r="EXC124" s="671"/>
      <c r="EXD124" s="671"/>
      <c r="EXE124" s="671"/>
      <c r="EXF124" s="671"/>
      <c r="EXG124" s="671"/>
      <c r="EXH124" s="671"/>
      <c r="EXI124" s="671"/>
      <c r="EXJ124" s="671"/>
      <c r="EXK124" s="671"/>
      <c r="EXL124" s="671"/>
      <c r="EXM124" s="671"/>
      <c r="EXN124" s="671"/>
      <c r="EXO124" s="671"/>
      <c r="EXP124" s="671"/>
      <c r="EXQ124" s="671"/>
      <c r="EXR124" s="671"/>
      <c r="EXS124" s="671"/>
      <c r="EXT124" s="671"/>
      <c r="EXU124" s="671"/>
      <c r="EXV124" s="671"/>
      <c r="EXW124" s="671"/>
      <c r="EXX124" s="671"/>
      <c r="EXY124" s="671"/>
      <c r="EXZ124" s="671"/>
      <c r="EYA124" s="671"/>
      <c r="EYB124" s="671"/>
      <c r="EYC124" s="671"/>
      <c r="EYD124" s="671"/>
      <c r="EYE124" s="671"/>
      <c r="EYF124" s="671"/>
      <c r="EYG124" s="671"/>
      <c r="EYH124" s="671"/>
      <c r="EYI124" s="671"/>
      <c r="EYJ124" s="671"/>
      <c r="EYK124" s="671"/>
      <c r="EYL124" s="671"/>
      <c r="EYM124" s="671"/>
      <c r="EYN124" s="671"/>
      <c r="EYO124" s="671"/>
      <c r="EYP124" s="671"/>
      <c r="EYQ124" s="671"/>
      <c r="EYR124" s="671"/>
      <c r="EYS124" s="671"/>
      <c r="EYT124" s="671"/>
      <c r="EYU124" s="671"/>
      <c r="EYV124" s="671"/>
      <c r="EYW124" s="671"/>
      <c r="EYX124" s="671"/>
      <c r="EYY124" s="671"/>
      <c r="EYZ124" s="671"/>
      <c r="EZA124" s="671"/>
      <c r="EZB124" s="671"/>
      <c r="EZC124" s="671"/>
      <c r="EZD124" s="671"/>
      <c r="EZE124" s="671"/>
      <c r="EZF124" s="671"/>
      <c r="EZG124" s="671"/>
      <c r="EZH124" s="671"/>
      <c r="EZI124" s="671"/>
      <c r="EZJ124" s="671"/>
      <c r="EZK124" s="671"/>
      <c r="EZL124" s="671"/>
      <c r="EZM124" s="671"/>
      <c r="EZN124" s="671"/>
      <c r="EZO124" s="671"/>
      <c r="EZP124" s="671"/>
      <c r="EZQ124" s="671"/>
      <c r="EZR124" s="671"/>
      <c r="EZS124" s="671"/>
      <c r="EZT124" s="671"/>
      <c r="EZU124" s="671"/>
      <c r="EZV124" s="671"/>
      <c r="EZW124" s="671"/>
      <c r="EZX124" s="671"/>
      <c r="EZY124" s="671"/>
      <c r="EZZ124" s="671"/>
      <c r="FAA124" s="671"/>
      <c r="FAB124" s="671"/>
      <c r="FAC124" s="671"/>
      <c r="FAD124" s="671"/>
      <c r="FAE124" s="671"/>
      <c r="FAF124" s="671"/>
      <c r="FAG124" s="671"/>
      <c r="FAH124" s="671"/>
      <c r="FAI124" s="671"/>
      <c r="FAJ124" s="671"/>
      <c r="FAK124" s="671"/>
      <c r="FAL124" s="671"/>
      <c r="FAM124" s="671"/>
      <c r="FAN124" s="671"/>
      <c r="FAO124" s="671"/>
      <c r="FAP124" s="671"/>
      <c r="FAQ124" s="671"/>
      <c r="FAR124" s="671"/>
      <c r="FAS124" s="671"/>
      <c r="FAT124" s="671"/>
      <c r="FAU124" s="671"/>
      <c r="FAV124" s="671"/>
      <c r="FAW124" s="671"/>
      <c r="FAX124" s="671"/>
      <c r="FAY124" s="671"/>
      <c r="FAZ124" s="671"/>
      <c r="FBA124" s="671"/>
      <c r="FBB124" s="671"/>
      <c r="FBC124" s="671"/>
      <c r="FBD124" s="671"/>
      <c r="FBE124" s="671"/>
      <c r="FBF124" s="671"/>
      <c r="FBG124" s="671"/>
      <c r="FBH124" s="671"/>
      <c r="FBI124" s="671"/>
      <c r="FBJ124" s="671"/>
      <c r="FBK124" s="671"/>
      <c r="FBL124" s="671"/>
      <c r="FBM124" s="671"/>
      <c r="FBN124" s="671"/>
      <c r="FBO124" s="671"/>
      <c r="FBP124" s="671"/>
      <c r="FBQ124" s="671"/>
      <c r="FBR124" s="671"/>
      <c r="FBS124" s="671"/>
      <c r="FBT124" s="671"/>
      <c r="FBU124" s="671"/>
      <c r="FBV124" s="671"/>
      <c r="FBW124" s="671"/>
      <c r="FBX124" s="671"/>
      <c r="FBY124" s="671"/>
      <c r="FBZ124" s="671"/>
      <c r="FCA124" s="671"/>
      <c r="FCB124" s="671"/>
      <c r="FCC124" s="671"/>
      <c r="FCD124" s="671"/>
      <c r="FCE124" s="671"/>
      <c r="FCF124" s="671"/>
      <c r="FCG124" s="671"/>
      <c r="FCH124" s="671"/>
      <c r="FCI124" s="671"/>
      <c r="FCJ124" s="671"/>
      <c r="FCK124" s="671"/>
      <c r="FCL124" s="671"/>
      <c r="FCM124" s="671"/>
      <c r="FCN124" s="671"/>
      <c r="FCO124" s="671"/>
      <c r="FCP124" s="671"/>
      <c r="FCQ124" s="671"/>
      <c r="FCR124" s="671"/>
      <c r="FCS124" s="671"/>
      <c r="FCT124" s="671"/>
      <c r="FCU124" s="671"/>
      <c r="FCV124" s="671"/>
      <c r="FCW124" s="671"/>
      <c r="FCX124" s="671"/>
      <c r="FCY124" s="671"/>
      <c r="FCZ124" s="671"/>
      <c r="FDA124" s="671"/>
      <c r="FDB124" s="671"/>
      <c r="FDC124" s="671"/>
      <c r="FDD124" s="671"/>
      <c r="FDE124" s="671"/>
      <c r="FDF124" s="671"/>
      <c r="FDG124" s="671"/>
      <c r="FDH124" s="671"/>
      <c r="FDI124" s="671"/>
      <c r="FDJ124" s="671"/>
      <c r="FDK124" s="671"/>
      <c r="FDL124" s="671"/>
      <c r="FDM124" s="671"/>
      <c r="FDN124" s="671"/>
      <c r="FDO124" s="671"/>
      <c r="FDP124" s="671"/>
      <c r="FDQ124" s="671"/>
      <c r="FDR124" s="671"/>
      <c r="FDS124" s="671"/>
      <c r="FDT124" s="671"/>
      <c r="FDU124" s="671"/>
      <c r="FDV124" s="671"/>
      <c r="FDW124" s="671"/>
      <c r="FDX124" s="671"/>
      <c r="FDY124" s="671"/>
      <c r="FDZ124" s="671"/>
      <c r="FEA124" s="671"/>
      <c r="FEB124" s="671"/>
      <c r="FEC124" s="671"/>
      <c r="FED124" s="671"/>
      <c r="FEE124" s="671"/>
      <c r="FEF124" s="671"/>
      <c r="FEG124" s="671"/>
      <c r="FEH124" s="671"/>
      <c r="FEI124" s="671"/>
      <c r="FEJ124" s="671"/>
      <c r="FEK124" s="671"/>
      <c r="FEL124" s="671"/>
      <c r="FEM124" s="671"/>
      <c r="FEN124" s="671"/>
      <c r="FEO124" s="671"/>
      <c r="FEP124" s="671"/>
      <c r="FEQ124" s="671"/>
      <c r="FER124" s="671"/>
      <c r="FES124" s="671"/>
      <c r="FET124" s="671"/>
      <c r="FEU124" s="671"/>
      <c r="FEV124" s="671"/>
      <c r="FEW124" s="671"/>
      <c r="FEX124" s="671"/>
      <c r="FEY124" s="671"/>
      <c r="FEZ124" s="671"/>
      <c r="FFA124" s="671"/>
      <c r="FFB124" s="671"/>
      <c r="FFC124" s="671"/>
      <c r="FFD124" s="671"/>
      <c r="FFE124" s="671"/>
      <c r="FFF124" s="671"/>
      <c r="FFG124" s="671"/>
      <c r="FFH124" s="671"/>
      <c r="FFI124" s="671"/>
      <c r="FFJ124" s="671"/>
      <c r="FFK124" s="671"/>
      <c r="FFL124" s="671"/>
      <c r="FFM124" s="671"/>
      <c r="FFN124" s="671"/>
      <c r="FFO124" s="671"/>
      <c r="FFP124" s="671"/>
      <c r="FFQ124" s="671"/>
      <c r="FFR124" s="671"/>
      <c r="FFS124" s="671"/>
      <c r="FFT124" s="671"/>
      <c r="FFU124" s="671"/>
      <c r="FFV124" s="671"/>
      <c r="FFW124" s="671"/>
      <c r="FFX124" s="671"/>
      <c r="FFY124" s="671"/>
      <c r="FFZ124" s="671"/>
      <c r="FGA124" s="671"/>
      <c r="FGB124" s="671"/>
      <c r="FGC124" s="671"/>
      <c r="FGD124" s="671"/>
      <c r="FGE124" s="671"/>
      <c r="FGF124" s="671"/>
      <c r="FGG124" s="671"/>
      <c r="FGH124" s="671"/>
      <c r="FGI124" s="671"/>
      <c r="FGJ124" s="671"/>
      <c r="FGK124" s="671"/>
      <c r="FGL124" s="671"/>
      <c r="FGM124" s="671"/>
      <c r="FGN124" s="671"/>
      <c r="FGO124" s="671"/>
      <c r="FGP124" s="671"/>
      <c r="FGQ124" s="671"/>
      <c r="FGR124" s="671"/>
      <c r="FGS124" s="671"/>
      <c r="FGT124" s="671"/>
      <c r="FGU124" s="671"/>
      <c r="FGV124" s="671"/>
      <c r="FGW124" s="671"/>
      <c r="FGX124" s="671"/>
      <c r="FGY124" s="671"/>
      <c r="FGZ124" s="671"/>
      <c r="FHA124" s="671"/>
      <c r="FHB124" s="671"/>
      <c r="FHC124" s="671"/>
      <c r="FHD124" s="671"/>
      <c r="FHE124" s="671"/>
      <c r="FHF124" s="671"/>
      <c r="FHG124" s="671"/>
      <c r="FHH124" s="671"/>
      <c r="FHI124" s="671"/>
      <c r="FHJ124" s="671"/>
      <c r="FHK124" s="671"/>
      <c r="FHL124" s="671"/>
      <c r="FHM124" s="671"/>
      <c r="FHN124" s="671"/>
      <c r="FHO124" s="671"/>
      <c r="FHP124" s="671"/>
      <c r="FHQ124" s="671"/>
      <c r="FHR124" s="671"/>
      <c r="FHS124" s="671"/>
      <c r="FHT124" s="671"/>
      <c r="FHU124" s="671"/>
      <c r="FHV124" s="671"/>
      <c r="FHW124" s="671"/>
      <c r="FHX124" s="671"/>
      <c r="FHY124" s="671"/>
      <c r="FHZ124" s="671"/>
      <c r="FIA124" s="671"/>
      <c r="FIB124" s="671"/>
      <c r="FIC124" s="671"/>
      <c r="FID124" s="671"/>
      <c r="FIE124" s="671"/>
      <c r="FIF124" s="671"/>
      <c r="FIG124" s="671"/>
      <c r="FIH124" s="671"/>
      <c r="FII124" s="671"/>
      <c r="FIJ124" s="671"/>
      <c r="FIK124" s="671"/>
      <c r="FIL124" s="671"/>
      <c r="FIM124" s="671"/>
      <c r="FIN124" s="671"/>
      <c r="FIO124" s="671"/>
      <c r="FIP124" s="671"/>
      <c r="FIQ124" s="671"/>
      <c r="FIR124" s="671"/>
      <c r="FIS124" s="671"/>
      <c r="FIT124" s="671"/>
      <c r="FIU124" s="671"/>
      <c r="FIV124" s="671"/>
      <c r="FIW124" s="671"/>
      <c r="FIX124" s="671"/>
      <c r="FIY124" s="671"/>
      <c r="FIZ124" s="671"/>
      <c r="FJA124" s="671"/>
      <c r="FJB124" s="671"/>
      <c r="FJC124" s="671"/>
      <c r="FJD124" s="671"/>
      <c r="FJE124" s="671"/>
      <c r="FJF124" s="671"/>
      <c r="FJG124" s="671"/>
      <c r="FJH124" s="671"/>
      <c r="FJI124" s="671"/>
      <c r="FJJ124" s="671"/>
      <c r="FJK124" s="671"/>
      <c r="FJL124" s="671"/>
      <c r="FJM124" s="671"/>
      <c r="FJN124" s="671"/>
      <c r="FJO124" s="671"/>
      <c r="FJP124" s="671"/>
      <c r="FJQ124" s="671"/>
      <c r="FJR124" s="671"/>
      <c r="FJS124" s="671"/>
      <c r="FJT124" s="671"/>
      <c r="FJU124" s="671"/>
      <c r="FJV124" s="671"/>
      <c r="FJW124" s="671"/>
      <c r="FJX124" s="671"/>
      <c r="FJY124" s="671"/>
      <c r="FJZ124" s="671"/>
      <c r="FKA124" s="671"/>
      <c r="FKB124" s="671"/>
      <c r="FKC124" s="671"/>
      <c r="FKD124" s="671"/>
      <c r="FKE124" s="671"/>
      <c r="FKF124" s="671"/>
      <c r="FKG124" s="671"/>
      <c r="FKH124" s="671"/>
      <c r="FKI124" s="671"/>
      <c r="FKJ124" s="671"/>
      <c r="FKK124" s="671"/>
      <c r="FKL124" s="671"/>
      <c r="FKM124" s="671"/>
      <c r="FKN124" s="671"/>
      <c r="FKO124" s="671"/>
      <c r="FKP124" s="671"/>
      <c r="FKQ124" s="671"/>
      <c r="FKR124" s="671"/>
      <c r="FKS124" s="671"/>
      <c r="FKT124" s="671"/>
      <c r="FKU124" s="671"/>
      <c r="FKV124" s="671"/>
      <c r="FKW124" s="671"/>
      <c r="FKX124" s="671"/>
      <c r="FKY124" s="671"/>
      <c r="FKZ124" s="671"/>
      <c r="FLA124" s="671"/>
      <c r="FLB124" s="671"/>
      <c r="FLC124" s="671"/>
      <c r="FLD124" s="671"/>
      <c r="FLE124" s="671"/>
      <c r="FLF124" s="671"/>
      <c r="FLG124" s="671"/>
      <c r="FLH124" s="671"/>
      <c r="FLI124" s="671"/>
      <c r="FLJ124" s="671"/>
      <c r="FLK124" s="671"/>
      <c r="FLL124" s="671"/>
      <c r="FLM124" s="671"/>
      <c r="FLN124" s="671"/>
      <c r="FLO124" s="671"/>
      <c r="FLP124" s="671"/>
      <c r="FLQ124" s="671"/>
      <c r="FLR124" s="671"/>
      <c r="FLS124" s="671"/>
      <c r="FLT124" s="671"/>
      <c r="FLU124" s="671"/>
      <c r="FLV124" s="671"/>
      <c r="FLW124" s="671"/>
      <c r="FLX124" s="671"/>
      <c r="FLY124" s="671"/>
      <c r="FLZ124" s="671"/>
      <c r="FMA124" s="671"/>
      <c r="FMB124" s="671"/>
      <c r="FMC124" s="671"/>
      <c r="FMD124" s="671"/>
      <c r="FME124" s="671"/>
      <c r="FMF124" s="671"/>
      <c r="FMG124" s="671"/>
      <c r="FMH124" s="671"/>
      <c r="FMI124" s="671"/>
      <c r="FMJ124" s="671"/>
      <c r="FMK124" s="671"/>
      <c r="FML124" s="671"/>
      <c r="FMM124" s="671"/>
      <c r="FMN124" s="671"/>
      <c r="FMO124" s="671"/>
      <c r="FMP124" s="671"/>
      <c r="FMQ124" s="671"/>
      <c r="FMR124" s="671"/>
      <c r="FMS124" s="671"/>
      <c r="FMT124" s="671"/>
      <c r="FMU124" s="671"/>
      <c r="FMV124" s="671"/>
      <c r="FMW124" s="671"/>
      <c r="FMX124" s="671"/>
      <c r="FMY124" s="671"/>
      <c r="FMZ124" s="671"/>
      <c r="FNA124" s="671"/>
      <c r="FNB124" s="671"/>
      <c r="FNC124" s="671"/>
      <c r="FND124" s="671"/>
      <c r="FNE124" s="671"/>
      <c r="FNF124" s="671"/>
      <c r="FNG124" s="671"/>
      <c r="FNH124" s="671"/>
      <c r="FNI124" s="671"/>
      <c r="FNJ124" s="671"/>
      <c r="FNK124" s="671"/>
      <c r="FNL124" s="671"/>
      <c r="FNM124" s="671"/>
      <c r="FNN124" s="671"/>
      <c r="FNO124" s="671"/>
      <c r="FNP124" s="671"/>
      <c r="FNQ124" s="671"/>
      <c r="FNR124" s="671"/>
      <c r="FNS124" s="671"/>
      <c r="FNT124" s="671"/>
      <c r="FNU124" s="671"/>
      <c r="FNV124" s="671"/>
      <c r="FNW124" s="671"/>
      <c r="FNX124" s="671"/>
      <c r="FNY124" s="671"/>
      <c r="FNZ124" s="671"/>
      <c r="FOA124" s="671"/>
      <c r="FOB124" s="671"/>
      <c r="FOC124" s="671"/>
      <c r="FOD124" s="671"/>
      <c r="FOE124" s="671"/>
      <c r="FOF124" s="671"/>
      <c r="FOG124" s="671"/>
      <c r="FOH124" s="671"/>
      <c r="FOI124" s="671"/>
      <c r="FOJ124" s="671"/>
      <c r="FOK124" s="671"/>
      <c r="FOL124" s="671"/>
      <c r="FOM124" s="671"/>
      <c r="FON124" s="671"/>
      <c r="FOO124" s="671"/>
      <c r="FOP124" s="671"/>
      <c r="FOQ124" s="671"/>
      <c r="FOR124" s="671"/>
      <c r="FOS124" s="671"/>
      <c r="FOT124" s="671"/>
      <c r="FOU124" s="671"/>
      <c r="FOV124" s="671"/>
      <c r="FOW124" s="671"/>
      <c r="FOX124" s="671"/>
      <c r="FOY124" s="671"/>
      <c r="FOZ124" s="671"/>
      <c r="FPA124" s="671"/>
      <c r="FPB124" s="671"/>
      <c r="FPC124" s="671"/>
      <c r="FPD124" s="671"/>
      <c r="FPE124" s="671"/>
      <c r="FPF124" s="671"/>
      <c r="FPG124" s="671"/>
      <c r="FPH124" s="671"/>
      <c r="FPI124" s="671"/>
      <c r="FPJ124" s="671"/>
      <c r="FPK124" s="671"/>
      <c r="FPL124" s="671"/>
      <c r="FPM124" s="671"/>
      <c r="FPN124" s="671"/>
      <c r="FPO124" s="671"/>
      <c r="FPP124" s="671"/>
      <c r="FPQ124" s="671"/>
      <c r="FPR124" s="671"/>
      <c r="FPS124" s="671"/>
      <c r="FPT124" s="671"/>
      <c r="FPU124" s="671"/>
      <c r="FPV124" s="671"/>
      <c r="FPW124" s="671"/>
      <c r="FPX124" s="671"/>
      <c r="FPY124" s="671"/>
      <c r="FPZ124" s="671"/>
      <c r="FQA124" s="671"/>
      <c r="FQB124" s="671"/>
      <c r="FQC124" s="671"/>
      <c r="FQD124" s="671"/>
      <c r="FQE124" s="671"/>
      <c r="FQF124" s="671"/>
      <c r="FQG124" s="671"/>
      <c r="FQH124" s="671"/>
      <c r="FQI124" s="671"/>
      <c r="FQJ124" s="671"/>
      <c r="FQK124" s="671"/>
      <c r="FQL124" s="671"/>
      <c r="FQM124" s="671"/>
      <c r="FQN124" s="671"/>
      <c r="FQO124" s="671"/>
      <c r="FQP124" s="671"/>
      <c r="FQQ124" s="671"/>
      <c r="FQR124" s="671"/>
      <c r="FQS124" s="671"/>
      <c r="FQT124" s="671"/>
      <c r="FQU124" s="671"/>
      <c r="FQV124" s="671"/>
      <c r="FQW124" s="671"/>
      <c r="FQX124" s="671"/>
      <c r="FQY124" s="671"/>
      <c r="FQZ124" s="671"/>
      <c r="FRA124" s="671"/>
      <c r="FRB124" s="671"/>
      <c r="FRC124" s="671"/>
      <c r="FRD124" s="671"/>
      <c r="FRE124" s="671"/>
      <c r="FRF124" s="671"/>
      <c r="FRG124" s="671"/>
      <c r="FRH124" s="671"/>
      <c r="FRI124" s="671"/>
      <c r="FRJ124" s="671"/>
      <c r="FRK124" s="671"/>
      <c r="FRL124" s="671"/>
      <c r="FRM124" s="671"/>
      <c r="FRN124" s="671"/>
      <c r="FRO124" s="671"/>
      <c r="FRP124" s="671"/>
      <c r="FRQ124" s="671"/>
      <c r="FRR124" s="671"/>
      <c r="FRS124" s="671"/>
      <c r="FRT124" s="671"/>
      <c r="FRU124" s="671"/>
      <c r="FRV124" s="671"/>
      <c r="FRW124" s="671"/>
      <c r="FRX124" s="671"/>
      <c r="FRY124" s="671"/>
      <c r="FRZ124" s="671"/>
      <c r="FSA124" s="671"/>
      <c r="FSB124" s="671"/>
      <c r="FSC124" s="671"/>
      <c r="FSD124" s="671"/>
      <c r="FSE124" s="671"/>
      <c r="FSF124" s="671"/>
      <c r="FSG124" s="671"/>
      <c r="FSH124" s="671"/>
      <c r="FSI124" s="671"/>
      <c r="FSJ124" s="671"/>
      <c r="FSK124" s="671"/>
      <c r="FSL124" s="671"/>
      <c r="FSM124" s="671"/>
      <c r="FSN124" s="671"/>
      <c r="FSO124" s="671"/>
      <c r="FSP124" s="671"/>
      <c r="FSQ124" s="671"/>
      <c r="FSR124" s="671"/>
      <c r="FSS124" s="671"/>
      <c r="FST124" s="671"/>
      <c r="FSU124" s="671"/>
      <c r="FSV124" s="671"/>
      <c r="FSW124" s="671"/>
      <c r="FSX124" s="671"/>
      <c r="FSY124" s="671"/>
      <c r="FSZ124" s="671"/>
      <c r="FTA124" s="671"/>
      <c r="FTB124" s="671"/>
      <c r="FTC124" s="671"/>
      <c r="FTD124" s="671"/>
      <c r="FTE124" s="671"/>
      <c r="FTF124" s="671"/>
      <c r="FTG124" s="671"/>
      <c r="FTH124" s="671"/>
      <c r="FTI124" s="671"/>
      <c r="FTJ124" s="671"/>
      <c r="FTK124" s="671"/>
      <c r="FTL124" s="671"/>
      <c r="FTM124" s="671"/>
      <c r="FTN124" s="671"/>
      <c r="FTO124" s="671"/>
      <c r="FTP124" s="671"/>
      <c r="FTQ124" s="671"/>
      <c r="FTR124" s="671"/>
      <c r="FTS124" s="671"/>
      <c r="FTT124" s="671"/>
      <c r="FTU124" s="671"/>
      <c r="FTV124" s="671"/>
      <c r="FTW124" s="671"/>
      <c r="FTX124" s="671"/>
      <c r="FTY124" s="671"/>
      <c r="FTZ124" s="671"/>
      <c r="FUA124" s="671"/>
      <c r="FUB124" s="671"/>
      <c r="FUC124" s="671"/>
      <c r="FUD124" s="671"/>
      <c r="FUE124" s="671"/>
      <c r="FUF124" s="671"/>
      <c r="FUG124" s="671"/>
      <c r="FUH124" s="671"/>
      <c r="FUI124" s="671"/>
      <c r="FUJ124" s="671"/>
      <c r="FUK124" s="671"/>
      <c r="FUL124" s="671"/>
      <c r="FUM124" s="671"/>
      <c r="FUN124" s="671"/>
      <c r="FUO124" s="671"/>
      <c r="FUP124" s="671"/>
      <c r="FUQ124" s="671"/>
      <c r="FUR124" s="671"/>
      <c r="FUS124" s="671"/>
      <c r="FUT124" s="671"/>
      <c r="FUU124" s="671"/>
      <c r="FUV124" s="671"/>
      <c r="FUW124" s="671"/>
      <c r="FUX124" s="671"/>
      <c r="FUY124" s="671"/>
      <c r="FUZ124" s="671"/>
      <c r="FVA124" s="671"/>
      <c r="FVB124" s="671"/>
      <c r="FVC124" s="671"/>
      <c r="FVD124" s="671"/>
      <c r="FVE124" s="671"/>
      <c r="FVF124" s="671"/>
      <c r="FVG124" s="671"/>
      <c r="FVH124" s="671"/>
      <c r="FVI124" s="671"/>
      <c r="FVJ124" s="671"/>
      <c r="FVK124" s="671"/>
      <c r="FVL124" s="671"/>
      <c r="FVM124" s="671"/>
      <c r="FVN124" s="671"/>
      <c r="FVO124" s="671"/>
      <c r="FVP124" s="671"/>
      <c r="FVQ124" s="671"/>
      <c r="FVR124" s="671"/>
      <c r="FVS124" s="671"/>
      <c r="FVT124" s="671"/>
      <c r="FVU124" s="671"/>
      <c r="FVV124" s="671"/>
      <c r="FVW124" s="671"/>
      <c r="FVX124" s="671"/>
      <c r="FVY124" s="671"/>
      <c r="FVZ124" s="671"/>
      <c r="FWA124" s="671"/>
      <c r="FWB124" s="671"/>
      <c r="FWC124" s="671"/>
      <c r="FWD124" s="671"/>
      <c r="FWE124" s="671"/>
      <c r="FWF124" s="671"/>
      <c r="FWG124" s="671"/>
      <c r="FWH124" s="671"/>
      <c r="FWI124" s="671"/>
      <c r="FWJ124" s="671"/>
      <c r="FWK124" s="671"/>
      <c r="FWL124" s="671"/>
      <c r="FWM124" s="671"/>
      <c r="FWN124" s="671"/>
      <c r="FWO124" s="671"/>
      <c r="FWP124" s="671"/>
      <c r="FWQ124" s="671"/>
      <c r="FWR124" s="671"/>
      <c r="FWS124" s="671"/>
      <c r="FWT124" s="671"/>
      <c r="FWU124" s="671"/>
      <c r="FWV124" s="671"/>
      <c r="FWW124" s="671"/>
      <c r="FWX124" s="671"/>
      <c r="FWY124" s="671"/>
      <c r="FWZ124" s="671"/>
      <c r="FXA124" s="671"/>
      <c r="FXB124" s="671"/>
      <c r="FXC124" s="671"/>
      <c r="FXD124" s="671"/>
      <c r="FXE124" s="671"/>
      <c r="FXF124" s="671"/>
      <c r="FXG124" s="671"/>
      <c r="FXH124" s="671"/>
      <c r="FXI124" s="671"/>
      <c r="FXJ124" s="671"/>
      <c r="FXK124" s="671"/>
      <c r="FXL124" s="671"/>
      <c r="FXM124" s="671"/>
      <c r="FXN124" s="671"/>
      <c r="FXO124" s="671"/>
      <c r="FXP124" s="671"/>
      <c r="FXQ124" s="671"/>
      <c r="FXR124" s="671"/>
      <c r="FXS124" s="671"/>
      <c r="FXT124" s="671"/>
      <c r="FXU124" s="671"/>
      <c r="FXV124" s="671"/>
      <c r="FXW124" s="671"/>
      <c r="FXX124" s="671"/>
      <c r="FXY124" s="671"/>
      <c r="FXZ124" s="671"/>
      <c r="FYA124" s="671"/>
      <c r="FYB124" s="671"/>
      <c r="FYC124" s="671"/>
      <c r="FYD124" s="671"/>
      <c r="FYE124" s="671"/>
      <c r="FYF124" s="671"/>
      <c r="FYG124" s="671"/>
      <c r="FYH124" s="671"/>
      <c r="FYI124" s="671"/>
      <c r="FYJ124" s="671"/>
      <c r="FYK124" s="671"/>
      <c r="FYL124" s="671"/>
      <c r="FYM124" s="671"/>
      <c r="FYN124" s="671"/>
      <c r="FYO124" s="671"/>
      <c r="FYP124" s="671"/>
      <c r="FYQ124" s="671"/>
      <c r="FYR124" s="671"/>
      <c r="FYS124" s="671"/>
      <c r="FYT124" s="671"/>
      <c r="FYU124" s="671"/>
      <c r="FYV124" s="671"/>
      <c r="FYW124" s="671"/>
      <c r="FYX124" s="671"/>
      <c r="FYY124" s="671"/>
      <c r="FYZ124" s="671"/>
      <c r="FZA124" s="671"/>
      <c r="FZB124" s="671"/>
      <c r="FZC124" s="671"/>
      <c r="FZD124" s="671"/>
      <c r="FZE124" s="671"/>
      <c r="FZF124" s="671"/>
      <c r="FZG124" s="671"/>
      <c r="FZH124" s="671"/>
      <c r="FZI124" s="671"/>
      <c r="FZJ124" s="671"/>
      <c r="FZK124" s="671"/>
      <c r="FZL124" s="671"/>
      <c r="FZM124" s="671"/>
      <c r="FZN124" s="671"/>
      <c r="FZO124" s="671"/>
      <c r="FZP124" s="671"/>
      <c r="FZQ124" s="671"/>
      <c r="FZR124" s="671"/>
      <c r="FZS124" s="671"/>
      <c r="FZT124" s="671"/>
      <c r="FZU124" s="671"/>
      <c r="FZV124" s="671"/>
      <c r="FZW124" s="671"/>
      <c r="FZX124" s="671"/>
      <c r="FZY124" s="671"/>
      <c r="FZZ124" s="671"/>
      <c r="GAA124" s="671"/>
      <c r="GAB124" s="671"/>
      <c r="GAC124" s="671"/>
      <c r="GAD124" s="671"/>
      <c r="GAE124" s="671"/>
      <c r="GAF124" s="671"/>
      <c r="GAG124" s="671"/>
      <c r="GAH124" s="671"/>
      <c r="GAI124" s="671"/>
      <c r="GAJ124" s="671"/>
      <c r="GAK124" s="671"/>
      <c r="GAL124" s="671"/>
      <c r="GAM124" s="671"/>
      <c r="GAN124" s="671"/>
      <c r="GAO124" s="671"/>
      <c r="GAP124" s="671"/>
      <c r="GAQ124" s="671"/>
      <c r="GAR124" s="671"/>
      <c r="GAS124" s="671"/>
      <c r="GAT124" s="671"/>
      <c r="GAU124" s="671"/>
      <c r="GAV124" s="671"/>
      <c r="GAW124" s="671"/>
      <c r="GAX124" s="671"/>
      <c r="GAY124" s="671"/>
      <c r="GAZ124" s="671"/>
      <c r="GBA124" s="671"/>
      <c r="GBB124" s="671"/>
      <c r="GBC124" s="671"/>
      <c r="GBD124" s="671"/>
      <c r="GBE124" s="671"/>
      <c r="GBF124" s="671"/>
      <c r="GBG124" s="671"/>
      <c r="GBH124" s="671"/>
      <c r="GBI124" s="671"/>
      <c r="GBJ124" s="671"/>
      <c r="GBK124" s="671"/>
      <c r="GBL124" s="671"/>
      <c r="GBM124" s="671"/>
      <c r="GBN124" s="671"/>
      <c r="GBO124" s="671"/>
      <c r="GBP124" s="671"/>
      <c r="GBQ124" s="671"/>
      <c r="GBR124" s="671"/>
      <c r="GBS124" s="671"/>
      <c r="GBT124" s="671"/>
      <c r="GBU124" s="671"/>
      <c r="GBV124" s="671"/>
      <c r="GBW124" s="671"/>
      <c r="GBX124" s="671"/>
      <c r="GBY124" s="671"/>
      <c r="GBZ124" s="671"/>
      <c r="GCA124" s="671"/>
      <c r="GCB124" s="671"/>
      <c r="GCC124" s="671"/>
      <c r="GCD124" s="671"/>
      <c r="GCE124" s="671"/>
      <c r="GCF124" s="671"/>
      <c r="GCG124" s="671"/>
      <c r="GCH124" s="671"/>
      <c r="GCI124" s="671"/>
      <c r="GCJ124" s="671"/>
      <c r="GCK124" s="671"/>
      <c r="GCL124" s="671"/>
      <c r="GCM124" s="671"/>
      <c r="GCN124" s="671"/>
      <c r="GCO124" s="671"/>
      <c r="GCP124" s="671"/>
      <c r="GCQ124" s="671"/>
      <c r="GCR124" s="671"/>
      <c r="GCS124" s="671"/>
      <c r="GCT124" s="671"/>
      <c r="GCU124" s="671"/>
      <c r="GCV124" s="671"/>
      <c r="GCW124" s="671"/>
      <c r="GCX124" s="671"/>
      <c r="GCY124" s="671"/>
      <c r="GCZ124" s="671"/>
      <c r="GDA124" s="671"/>
      <c r="GDB124" s="671"/>
      <c r="GDC124" s="671"/>
      <c r="GDD124" s="671"/>
      <c r="GDE124" s="671"/>
      <c r="GDF124" s="671"/>
      <c r="GDG124" s="671"/>
      <c r="GDH124" s="671"/>
      <c r="GDI124" s="671"/>
      <c r="GDJ124" s="671"/>
      <c r="GDK124" s="671"/>
      <c r="GDL124" s="671"/>
      <c r="GDM124" s="671"/>
      <c r="GDN124" s="671"/>
      <c r="GDO124" s="671"/>
      <c r="GDP124" s="671"/>
      <c r="GDQ124" s="671"/>
      <c r="GDR124" s="671"/>
      <c r="GDS124" s="671"/>
      <c r="GDT124" s="671"/>
      <c r="GDU124" s="671"/>
      <c r="GDV124" s="671"/>
      <c r="GDW124" s="671"/>
      <c r="GDX124" s="671"/>
      <c r="GDY124" s="671"/>
      <c r="GDZ124" s="671"/>
      <c r="GEA124" s="671"/>
      <c r="GEB124" s="671"/>
      <c r="GEC124" s="671"/>
      <c r="GED124" s="671"/>
      <c r="GEE124" s="671"/>
      <c r="GEF124" s="671"/>
      <c r="GEG124" s="671"/>
      <c r="GEH124" s="671"/>
      <c r="GEI124" s="671"/>
      <c r="GEJ124" s="671"/>
      <c r="GEK124" s="671"/>
      <c r="GEL124" s="671"/>
      <c r="GEM124" s="671"/>
      <c r="GEN124" s="671"/>
      <c r="GEO124" s="671"/>
      <c r="GEP124" s="671"/>
      <c r="GEQ124" s="671"/>
      <c r="GER124" s="671"/>
      <c r="GES124" s="671"/>
      <c r="GET124" s="671"/>
      <c r="GEU124" s="671"/>
      <c r="GEV124" s="671"/>
      <c r="GEW124" s="671"/>
      <c r="GEX124" s="671"/>
      <c r="GEY124" s="671"/>
      <c r="GEZ124" s="671"/>
      <c r="GFA124" s="671"/>
      <c r="GFB124" s="671"/>
      <c r="GFC124" s="671"/>
      <c r="GFD124" s="671"/>
      <c r="GFE124" s="671"/>
      <c r="GFF124" s="671"/>
      <c r="GFG124" s="671"/>
      <c r="GFH124" s="671"/>
      <c r="GFI124" s="671"/>
      <c r="GFJ124" s="671"/>
      <c r="GFK124" s="671"/>
      <c r="GFL124" s="671"/>
      <c r="GFM124" s="671"/>
      <c r="GFN124" s="671"/>
      <c r="GFO124" s="671"/>
      <c r="GFP124" s="671"/>
      <c r="GFQ124" s="671"/>
      <c r="GFR124" s="671"/>
      <c r="GFS124" s="671"/>
      <c r="GFT124" s="671"/>
      <c r="GFU124" s="671"/>
      <c r="GFV124" s="671"/>
      <c r="GFW124" s="671"/>
      <c r="GFX124" s="671"/>
      <c r="GFY124" s="671"/>
      <c r="GFZ124" s="671"/>
      <c r="GGA124" s="671"/>
      <c r="GGB124" s="671"/>
      <c r="GGC124" s="671"/>
      <c r="GGD124" s="671"/>
      <c r="GGE124" s="671"/>
      <c r="GGF124" s="671"/>
      <c r="GGG124" s="671"/>
      <c r="GGH124" s="671"/>
      <c r="GGI124" s="671"/>
      <c r="GGJ124" s="671"/>
      <c r="GGK124" s="671"/>
      <c r="GGL124" s="671"/>
      <c r="GGM124" s="671"/>
      <c r="GGN124" s="671"/>
      <c r="GGO124" s="671"/>
      <c r="GGP124" s="671"/>
      <c r="GGQ124" s="671"/>
      <c r="GGR124" s="671"/>
      <c r="GGS124" s="671"/>
      <c r="GGT124" s="671"/>
      <c r="GGU124" s="671"/>
      <c r="GGV124" s="671"/>
      <c r="GGW124" s="671"/>
      <c r="GGX124" s="671"/>
      <c r="GGY124" s="671"/>
      <c r="GGZ124" s="671"/>
      <c r="GHA124" s="671"/>
      <c r="GHB124" s="671"/>
      <c r="GHC124" s="671"/>
      <c r="GHD124" s="671"/>
      <c r="GHE124" s="671"/>
      <c r="GHF124" s="671"/>
      <c r="GHG124" s="671"/>
      <c r="GHH124" s="671"/>
      <c r="GHI124" s="671"/>
      <c r="GHJ124" s="671"/>
      <c r="GHK124" s="671"/>
      <c r="GHL124" s="671"/>
      <c r="GHM124" s="671"/>
      <c r="GHN124" s="671"/>
      <c r="GHO124" s="671"/>
      <c r="GHP124" s="671"/>
      <c r="GHQ124" s="671"/>
      <c r="GHR124" s="671"/>
      <c r="GHS124" s="671"/>
      <c r="GHT124" s="671"/>
      <c r="GHU124" s="671"/>
      <c r="GHV124" s="671"/>
      <c r="GHW124" s="671"/>
      <c r="GHX124" s="671"/>
      <c r="GHY124" s="671"/>
      <c r="GHZ124" s="671"/>
      <c r="GIA124" s="671"/>
      <c r="GIB124" s="671"/>
      <c r="GIC124" s="671"/>
      <c r="GID124" s="671"/>
      <c r="GIE124" s="671"/>
      <c r="GIF124" s="671"/>
      <c r="GIG124" s="671"/>
      <c r="GIH124" s="671"/>
      <c r="GII124" s="671"/>
      <c r="GIJ124" s="671"/>
      <c r="GIK124" s="671"/>
      <c r="GIL124" s="671"/>
      <c r="GIM124" s="671"/>
      <c r="GIN124" s="671"/>
      <c r="GIO124" s="671"/>
      <c r="GIP124" s="671"/>
      <c r="GIQ124" s="671"/>
      <c r="GIR124" s="671"/>
      <c r="GIS124" s="671"/>
      <c r="GIT124" s="671"/>
      <c r="GIU124" s="671"/>
      <c r="GIV124" s="671"/>
      <c r="GIW124" s="671"/>
      <c r="GIX124" s="671"/>
      <c r="GIY124" s="671"/>
      <c r="GIZ124" s="671"/>
      <c r="GJA124" s="671"/>
      <c r="GJB124" s="671"/>
      <c r="GJC124" s="671"/>
      <c r="GJD124" s="671"/>
      <c r="GJE124" s="671"/>
      <c r="GJF124" s="671"/>
      <c r="GJG124" s="671"/>
      <c r="GJH124" s="671"/>
      <c r="GJI124" s="671"/>
      <c r="GJJ124" s="671"/>
      <c r="GJK124" s="671"/>
      <c r="GJL124" s="671"/>
      <c r="GJM124" s="671"/>
      <c r="GJN124" s="671"/>
      <c r="GJO124" s="671"/>
      <c r="GJP124" s="671"/>
      <c r="GJQ124" s="671"/>
      <c r="GJR124" s="671"/>
      <c r="GJS124" s="671"/>
      <c r="GJT124" s="671"/>
      <c r="GJU124" s="671"/>
      <c r="GJV124" s="671"/>
      <c r="GJW124" s="671"/>
      <c r="GJX124" s="671"/>
      <c r="GJY124" s="671"/>
      <c r="GJZ124" s="671"/>
      <c r="GKA124" s="671"/>
      <c r="GKB124" s="671"/>
      <c r="GKC124" s="671"/>
      <c r="GKD124" s="671"/>
      <c r="GKE124" s="671"/>
      <c r="GKF124" s="671"/>
      <c r="GKG124" s="671"/>
      <c r="GKH124" s="671"/>
      <c r="GKI124" s="671"/>
      <c r="GKJ124" s="671"/>
      <c r="GKK124" s="671"/>
      <c r="GKL124" s="671"/>
      <c r="GKM124" s="671"/>
      <c r="GKN124" s="671"/>
      <c r="GKO124" s="671"/>
      <c r="GKP124" s="671"/>
      <c r="GKQ124" s="671"/>
      <c r="GKR124" s="671"/>
      <c r="GKS124" s="671"/>
      <c r="GKT124" s="671"/>
      <c r="GKU124" s="671"/>
      <c r="GKV124" s="671"/>
      <c r="GKW124" s="671"/>
      <c r="GKX124" s="671"/>
      <c r="GKY124" s="671"/>
      <c r="GKZ124" s="671"/>
      <c r="GLA124" s="671"/>
      <c r="GLB124" s="671"/>
      <c r="GLC124" s="671"/>
      <c r="GLD124" s="671"/>
      <c r="GLE124" s="671"/>
      <c r="GLF124" s="671"/>
      <c r="GLG124" s="671"/>
      <c r="GLH124" s="671"/>
      <c r="GLI124" s="671"/>
      <c r="GLJ124" s="671"/>
      <c r="GLK124" s="671"/>
      <c r="GLL124" s="671"/>
      <c r="GLM124" s="671"/>
      <c r="GLN124" s="671"/>
      <c r="GLO124" s="671"/>
      <c r="GLP124" s="671"/>
      <c r="GLQ124" s="671"/>
      <c r="GLR124" s="671"/>
      <c r="GLS124" s="671"/>
      <c r="GLT124" s="671"/>
      <c r="GLU124" s="671"/>
      <c r="GLV124" s="671"/>
      <c r="GLW124" s="671"/>
      <c r="GLX124" s="671"/>
      <c r="GLY124" s="671"/>
      <c r="GLZ124" s="671"/>
      <c r="GMA124" s="671"/>
      <c r="GMB124" s="671"/>
      <c r="GMC124" s="671"/>
      <c r="GMD124" s="671"/>
      <c r="GME124" s="671"/>
      <c r="GMF124" s="671"/>
      <c r="GMG124" s="671"/>
      <c r="GMH124" s="671"/>
      <c r="GMI124" s="671"/>
      <c r="GMJ124" s="671"/>
      <c r="GMK124" s="671"/>
      <c r="GML124" s="671"/>
      <c r="GMM124" s="671"/>
      <c r="GMN124" s="671"/>
      <c r="GMO124" s="671"/>
      <c r="GMP124" s="671"/>
      <c r="GMQ124" s="671"/>
      <c r="GMR124" s="671"/>
      <c r="GMS124" s="671"/>
      <c r="GMT124" s="671"/>
      <c r="GMU124" s="671"/>
      <c r="GMV124" s="671"/>
      <c r="GMW124" s="671"/>
      <c r="GMX124" s="671"/>
      <c r="GMY124" s="671"/>
      <c r="GMZ124" s="671"/>
      <c r="GNA124" s="671"/>
      <c r="GNB124" s="671"/>
      <c r="GNC124" s="671"/>
      <c r="GND124" s="671"/>
      <c r="GNE124" s="671"/>
      <c r="GNF124" s="671"/>
      <c r="GNG124" s="671"/>
      <c r="GNH124" s="671"/>
      <c r="GNI124" s="671"/>
      <c r="GNJ124" s="671"/>
      <c r="GNK124" s="671"/>
      <c r="GNL124" s="671"/>
      <c r="GNM124" s="671"/>
      <c r="GNN124" s="671"/>
      <c r="GNO124" s="671"/>
      <c r="GNP124" s="671"/>
      <c r="GNQ124" s="671"/>
      <c r="GNR124" s="671"/>
      <c r="GNS124" s="671"/>
      <c r="GNT124" s="671"/>
      <c r="GNU124" s="671"/>
      <c r="GNV124" s="671"/>
      <c r="GNW124" s="671"/>
      <c r="GNX124" s="671"/>
      <c r="GNY124" s="671"/>
      <c r="GNZ124" s="671"/>
      <c r="GOA124" s="671"/>
      <c r="GOB124" s="671"/>
      <c r="GOC124" s="671"/>
      <c r="GOD124" s="671"/>
      <c r="GOE124" s="671"/>
      <c r="GOF124" s="671"/>
      <c r="GOG124" s="671"/>
      <c r="GOH124" s="671"/>
      <c r="GOI124" s="671"/>
      <c r="GOJ124" s="671"/>
      <c r="GOK124" s="671"/>
      <c r="GOL124" s="671"/>
      <c r="GOM124" s="671"/>
      <c r="GON124" s="671"/>
      <c r="GOO124" s="671"/>
      <c r="GOP124" s="671"/>
      <c r="GOQ124" s="671"/>
      <c r="GOR124" s="671"/>
      <c r="GOS124" s="671"/>
      <c r="GOT124" s="671"/>
      <c r="GOU124" s="671"/>
      <c r="GOV124" s="671"/>
      <c r="GOW124" s="671"/>
      <c r="GOX124" s="671"/>
      <c r="GOY124" s="671"/>
      <c r="GOZ124" s="671"/>
      <c r="GPA124" s="671"/>
      <c r="GPB124" s="671"/>
      <c r="GPC124" s="671"/>
      <c r="GPD124" s="671"/>
      <c r="GPE124" s="671"/>
      <c r="GPF124" s="671"/>
      <c r="GPG124" s="671"/>
      <c r="GPH124" s="671"/>
      <c r="GPI124" s="671"/>
      <c r="GPJ124" s="671"/>
      <c r="GPK124" s="671"/>
      <c r="GPL124" s="671"/>
      <c r="GPM124" s="671"/>
      <c r="GPN124" s="671"/>
      <c r="GPO124" s="671"/>
      <c r="GPP124" s="671"/>
      <c r="GPQ124" s="671"/>
      <c r="GPR124" s="671"/>
      <c r="GPS124" s="671"/>
      <c r="GPT124" s="671"/>
      <c r="GPU124" s="671"/>
      <c r="GPV124" s="671"/>
      <c r="GPW124" s="671"/>
      <c r="GPX124" s="671"/>
      <c r="GPY124" s="671"/>
      <c r="GPZ124" s="671"/>
      <c r="GQA124" s="671"/>
      <c r="GQB124" s="671"/>
      <c r="GQC124" s="671"/>
      <c r="GQD124" s="671"/>
      <c r="GQE124" s="671"/>
      <c r="GQF124" s="671"/>
      <c r="GQG124" s="671"/>
      <c r="GQH124" s="671"/>
      <c r="GQI124" s="671"/>
      <c r="GQJ124" s="671"/>
      <c r="GQK124" s="671"/>
      <c r="GQL124" s="671"/>
      <c r="GQM124" s="671"/>
      <c r="GQN124" s="671"/>
      <c r="GQO124" s="671"/>
      <c r="GQP124" s="671"/>
      <c r="GQQ124" s="671"/>
      <c r="GQR124" s="671"/>
      <c r="GQS124" s="671"/>
      <c r="GQT124" s="671"/>
      <c r="GQU124" s="671"/>
      <c r="GQV124" s="671"/>
      <c r="GQW124" s="671"/>
      <c r="GQX124" s="671"/>
      <c r="GQY124" s="671"/>
      <c r="GQZ124" s="671"/>
      <c r="GRA124" s="671"/>
      <c r="GRB124" s="671"/>
      <c r="GRC124" s="671"/>
      <c r="GRD124" s="671"/>
      <c r="GRE124" s="671"/>
      <c r="GRF124" s="671"/>
      <c r="GRG124" s="671"/>
      <c r="GRH124" s="671"/>
      <c r="GRI124" s="671"/>
      <c r="GRJ124" s="671"/>
      <c r="GRK124" s="671"/>
      <c r="GRL124" s="671"/>
      <c r="GRM124" s="671"/>
      <c r="GRN124" s="671"/>
      <c r="GRO124" s="671"/>
      <c r="GRP124" s="671"/>
      <c r="GRQ124" s="671"/>
      <c r="GRR124" s="671"/>
      <c r="GRS124" s="671"/>
      <c r="GRT124" s="671"/>
      <c r="GRU124" s="671"/>
      <c r="GRV124" s="671"/>
      <c r="GRW124" s="671"/>
      <c r="GRX124" s="671"/>
      <c r="GRY124" s="671"/>
      <c r="GRZ124" s="671"/>
      <c r="GSA124" s="671"/>
      <c r="GSB124" s="671"/>
      <c r="GSC124" s="671"/>
      <c r="GSD124" s="671"/>
      <c r="GSE124" s="671"/>
      <c r="GSF124" s="671"/>
      <c r="GSG124" s="671"/>
      <c r="GSH124" s="671"/>
      <c r="GSI124" s="671"/>
      <c r="GSJ124" s="671"/>
      <c r="GSK124" s="671"/>
      <c r="GSL124" s="671"/>
      <c r="GSM124" s="671"/>
      <c r="GSN124" s="671"/>
      <c r="GSO124" s="671"/>
      <c r="GSP124" s="671"/>
      <c r="GSQ124" s="671"/>
      <c r="GSR124" s="671"/>
      <c r="GSS124" s="671"/>
      <c r="GST124" s="671"/>
      <c r="GSU124" s="671"/>
      <c r="GSV124" s="671"/>
      <c r="GSW124" s="671"/>
      <c r="GSX124" s="671"/>
      <c r="GSY124" s="671"/>
      <c r="GSZ124" s="671"/>
      <c r="GTA124" s="671"/>
      <c r="GTB124" s="671"/>
      <c r="GTC124" s="671"/>
      <c r="GTD124" s="671"/>
      <c r="GTE124" s="671"/>
      <c r="GTF124" s="671"/>
      <c r="GTG124" s="671"/>
      <c r="GTH124" s="671"/>
      <c r="GTI124" s="671"/>
      <c r="GTJ124" s="671"/>
      <c r="GTK124" s="671"/>
      <c r="GTL124" s="671"/>
      <c r="GTM124" s="671"/>
      <c r="GTN124" s="671"/>
      <c r="GTO124" s="671"/>
      <c r="GTP124" s="671"/>
      <c r="GTQ124" s="671"/>
      <c r="GTR124" s="671"/>
      <c r="GTS124" s="671"/>
      <c r="GTT124" s="671"/>
      <c r="GTU124" s="671"/>
      <c r="GTV124" s="671"/>
      <c r="GTW124" s="671"/>
      <c r="GTX124" s="671"/>
      <c r="GTY124" s="671"/>
      <c r="GTZ124" s="671"/>
      <c r="GUA124" s="671"/>
      <c r="GUB124" s="671"/>
      <c r="GUC124" s="671"/>
      <c r="GUD124" s="671"/>
      <c r="GUE124" s="671"/>
      <c r="GUF124" s="671"/>
      <c r="GUG124" s="671"/>
      <c r="GUH124" s="671"/>
      <c r="GUI124" s="671"/>
      <c r="GUJ124" s="671"/>
      <c r="GUK124" s="671"/>
      <c r="GUL124" s="671"/>
      <c r="GUM124" s="671"/>
      <c r="GUN124" s="671"/>
      <c r="GUO124" s="671"/>
      <c r="GUP124" s="671"/>
      <c r="GUQ124" s="671"/>
      <c r="GUR124" s="671"/>
      <c r="GUS124" s="671"/>
      <c r="GUT124" s="671"/>
      <c r="GUU124" s="671"/>
      <c r="GUV124" s="671"/>
      <c r="GUW124" s="671"/>
      <c r="GUX124" s="671"/>
      <c r="GUY124" s="671"/>
      <c r="GUZ124" s="671"/>
      <c r="GVA124" s="671"/>
      <c r="GVB124" s="671"/>
      <c r="GVC124" s="671"/>
      <c r="GVD124" s="671"/>
      <c r="GVE124" s="671"/>
      <c r="GVF124" s="671"/>
      <c r="GVG124" s="671"/>
      <c r="GVH124" s="671"/>
      <c r="GVI124" s="671"/>
      <c r="GVJ124" s="671"/>
      <c r="GVK124" s="671"/>
      <c r="GVL124" s="671"/>
      <c r="GVM124" s="671"/>
      <c r="GVN124" s="671"/>
      <c r="GVO124" s="671"/>
      <c r="GVP124" s="671"/>
      <c r="GVQ124" s="671"/>
      <c r="GVR124" s="671"/>
      <c r="GVS124" s="671"/>
      <c r="GVT124" s="671"/>
      <c r="GVU124" s="671"/>
      <c r="GVV124" s="671"/>
      <c r="GVW124" s="671"/>
      <c r="GVX124" s="671"/>
      <c r="GVY124" s="671"/>
      <c r="GVZ124" s="671"/>
      <c r="GWA124" s="671"/>
      <c r="GWB124" s="671"/>
      <c r="GWC124" s="671"/>
      <c r="GWD124" s="671"/>
      <c r="GWE124" s="671"/>
      <c r="GWF124" s="671"/>
      <c r="GWG124" s="671"/>
      <c r="GWH124" s="671"/>
      <c r="GWI124" s="671"/>
      <c r="GWJ124" s="671"/>
      <c r="GWK124" s="671"/>
      <c r="GWL124" s="671"/>
      <c r="GWM124" s="671"/>
      <c r="GWN124" s="671"/>
      <c r="GWO124" s="671"/>
      <c r="GWP124" s="671"/>
      <c r="GWQ124" s="671"/>
      <c r="GWR124" s="671"/>
      <c r="GWS124" s="671"/>
      <c r="GWT124" s="671"/>
      <c r="GWU124" s="671"/>
      <c r="GWV124" s="671"/>
      <c r="GWW124" s="671"/>
      <c r="GWX124" s="671"/>
      <c r="GWY124" s="671"/>
      <c r="GWZ124" s="671"/>
      <c r="GXA124" s="671"/>
      <c r="GXB124" s="671"/>
      <c r="GXC124" s="671"/>
      <c r="GXD124" s="671"/>
      <c r="GXE124" s="671"/>
      <c r="GXF124" s="671"/>
      <c r="GXG124" s="671"/>
      <c r="GXH124" s="671"/>
      <c r="GXI124" s="671"/>
      <c r="GXJ124" s="671"/>
      <c r="GXK124" s="671"/>
      <c r="GXL124" s="671"/>
      <c r="GXM124" s="671"/>
      <c r="GXN124" s="671"/>
      <c r="GXO124" s="671"/>
      <c r="GXP124" s="671"/>
      <c r="GXQ124" s="671"/>
      <c r="GXR124" s="671"/>
      <c r="GXS124" s="671"/>
      <c r="GXT124" s="671"/>
      <c r="GXU124" s="671"/>
      <c r="GXV124" s="671"/>
      <c r="GXW124" s="671"/>
      <c r="GXX124" s="671"/>
      <c r="GXY124" s="671"/>
      <c r="GXZ124" s="671"/>
      <c r="GYA124" s="671"/>
      <c r="GYB124" s="671"/>
      <c r="GYC124" s="671"/>
      <c r="GYD124" s="671"/>
      <c r="GYE124" s="671"/>
      <c r="GYF124" s="671"/>
      <c r="GYG124" s="671"/>
      <c r="GYH124" s="671"/>
      <c r="GYI124" s="671"/>
      <c r="GYJ124" s="671"/>
      <c r="GYK124" s="671"/>
      <c r="GYL124" s="671"/>
      <c r="GYM124" s="671"/>
      <c r="GYN124" s="671"/>
      <c r="GYO124" s="671"/>
      <c r="GYP124" s="671"/>
      <c r="GYQ124" s="671"/>
      <c r="GYR124" s="671"/>
      <c r="GYS124" s="671"/>
      <c r="GYT124" s="671"/>
      <c r="GYU124" s="671"/>
      <c r="GYV124" s="671"/>
      <c r="GYW124" s="671"/>
      <c r="GYX124" s="671"/>
      <c r="GYY124" s="671"/>
      <c r="GYZ124" s="671"/>
      <c r="GZA124" s="671"/>
      <c r="GZB124" s="671"/>
      <c r="GZC124" s="671"/>
      <c r="GZD124" s="671"/>
      <c r="GZE124" s="671"/>
      <c r="GZF124" s="671"/>
      <c r="GZG124" s="671"/>
      <c r="GZH124" s="671"/>
      <c r="GZI124" s="671"/>
      <c r="GZJ124" s="671"/>
      <c r="GZK124" s="671"/>
      <c r="GZL124" s="671"/>
      <c r="GZM124" s="671"/>
      <c r="GZN124" s="671"/>
      <c r="GZO124" s="671"/>
      <c r="GZP124" s="671"/>
      <c r="GZQ124" s="671"/>
      <c r="GZR124" s="671"/>
      <c r="GZS124" s="671"/>
      <c r="GZT124" s="671"/>
      <c r="GZU124" s="671"/>
      <c r="GZV124" s="671"/>
      <c r="GZW124" s="671"/>
      <c r="GZX124" s="671"/>
      <c r="GZY124" s="671"/>
      <c r="GZZ124" s="671"/>
      <c r="HAA124" s="671"/>
      <c r="HAB124" s="671"/>
      <c r="HAC124" s="671"/>
      <c r="HAD124" s="671"/>
      <c r="HAE124" s="671"/>
      <c r="HAF124" s="671"/>
      <c r="HAG124" s="671"/>
      <c r="HAH124" s="671"/>
      <c r="HAI124" s="671"/>
      <c r="HAJ124" s="671"/>
      <c r="HAK124" s="671"/>
      <c r="HAL124" s="671"/>
      <c r="HAM124" s="671"/>
      <c r="HAN124" s="671"/>
      <c r="HAO124" s="671"/>
      <c r="HAP124" s="671"/>
      <c r="HAQ124" s="671"/>
      <c r="HAR124" s="671"/>
      <c r="HAS124" s="671"/>
      <c r="HAT124" s="671"/>
      <c r="HAU124" s="671"/>
      <c r="HAV124" s="671"/>
      <c r="HAW124" s="671"/>
      <c r="HAX124" s="671"/>
      <c r="HAY124" s="671"/>
      <c r="HAZ124" s="671"/>
      <c r="HBA124" s="671"/>
      <c r="HBB124" s="671"/>
      <c r="HBC124" s="671"/>
      <c r="HBD124" s="671"/>
      <c r="HBE124" s="671"/>
      <c r="HBF124" s="671"/>
      <c r="HBG124" s="671"/>
      <c r="HBH124" s="671"/>
      <c r="HBI124" s="671"/>
      <c r="HBJ124" s="671"/>
      <c r="HBK124" s="671"/>
      <c r="HBL124" s="671"/>
      <c r="HBM124" s="671"/>
      <c r="HBN124" s="671"/>
      <c r="HBO124" s="671"/>
      <c r="HBP124" s="671"/>
      <c r="HBQ124" s="671"/>
      <c r="HBR124" s="671"/>
      <c r="HBS124" s="671"/>
      <c r="HBT124" s="671"/>
      <c r="HBU124" s="671"/>
      <c r="HBV124" s="671"/>
      <c r="HBW124" s="671"/>
      <c r="HBX124" s="671"/>
      <c r="HBY124" s="671"/>
      <c r="HBZ124" s="671"/>
      <c r="HCA124" s="671"/>
      <c r="HCB124" s="671"/>
      <c r="HCC124" s="671"/>
      <c r="HCD124" s="671"/>
      <c r="HCE124" s="671"/>
      <c r="HCF124" s="671"/>
      <c r="HCG124" s="671"/>
      <c r="HCH124" s="671"/>
      <c r="HCI124" s="671"/>
      <c r="HCJ124" s="671"/>
      <c r="HCK124" s="671"/>
      <c r="HCL124" s="671"/>
      <c r="HCM124" s="671"/>
      <c r="HCN124" s="671"/>
      <c r="HCO124" s="671"/>
      <c r="HCP124" s="671"/>
      <c r="HCQ124" s="671"/>
      <c r="HCR124" s="671"/>
      <c r="HCS124" s="671"/>
      <c r="HCT124" s="671"/>
      <c r="HCU124" s="671"/>
      <c r="HCV124" s="671"/>
      <c r="HCW124" s="671"/>
      <c r="HCX124" s="671"/>
      <c r="HCY124" s="671"/>
      <c r="HCZ124" s="671"/>
      <c r="HDA124" s="671"/>
      <c r="HDB124" s="671"/>
      <c r="HDC124" s="671"/>
      <c r="HDD124" s="671"/>
      <c r="HDE124" s="671"/>
      <c r="HDF124" s="671"/>
      <c r="HDG124" s="671"/>
      <c r="HDH124" s="671"/>
      <c r="HDI124" s="671"/>
      <c r="HDJ124" s="671"/>
      <c r="HDK124" s="671"/>
      <c r="HDL124" s="671"/>
      <c r="HDM124" s="671"/>
      <c r="HDN124" s="671"/>
      <c r="HDO124" s="671"/>
      <c r="HDP124" s="671"/>
      <c r="HDQ124" s="671"/>
      <c r="HDR124" s="671"/>
      <c r="HDS124" s="671"/>
      <c r="HDT124" s="671"/>
      <c r="HDU124" s="671"/>
      <c r="HDV124" s="671"/>
      <c r="HDW124" s="671"/>
      <c r="HDX124" s="671"/>
      <c r="HDY124" s="671"/>
      <c r="HDZ124" s="671"/>
      <c r="HEA124" s="671"/>
      <c r="HEB124" s="671"/>
      <c r="HEC124" s="671"/>
      <c r="HED124" s="671"/>
      <c r="HEE124" s="671"/>
      <c r="HEF124" s="671"/>
      <c r="HEG124" s="671"/>
      <c r="HEH124" s="671"/>
      <c r="HEI124" s="671"/>
      <c r="HEJ124" s="671"/>
      <c r="HEK124" s="671"/>
      <c r="HEL124" s="671"/>
      <c r="HEM124" s="671"/>
      <c r="HEN124" s="671"/>
      <c r="HEO124" s="671"/>
      <c r="HEP124" s="671"/>
      <c r="HEQ124" s="671"/>
      <c r="HER124" s="671"/>
      <c r="HES124" s="671"/>
      <c r="HET124" s="671"/>
      <c r="HEU124" s="671"/>
      <c r="HEV124" s="671"/>
      <c r="HEW124" s="671"/>
      <c r="HEX124" s="671"/>
      <c r="HEY124" s="671"/>
      <c r="HEZ124" s="671"/>
      <c r="HFA124" s="671"/>
      <c r="HFB124" s="671"/>
      <c r="HFC124" s="671"/>
      <c r="HFD124" s="671"/>
      <c r="HFE124" s="671"/>
      <c r="HFF124" s="671"/>
      <c r="HFG124" s="671"/>
      <c r="HFH124" s="671"/>
      <c r="HFI124" s="671"/>
      <c r="HFJ124" s="671"/>
      <c r="HFK124" s="671"/>
      <c r="HFL124" s="671"/>
      <c r="HFM124" s="671"/>
      <c r="HFN124" s="671"/>
      <c r="HFO124" s="671"/>
      <c r="HFP124" s="671"/>
      <c r="HFQ124" s="671"/>
      <c r="HFR124" s="671"/>
      <c r="HFS124" s="671"/>
      <c r="HFT124" s="671"/>
      <c r="HFU124" s="671"/>
      <c r="HFV124" s="671"/>
      <c r="HFW124" s="671"/>
      <c r="HFX124" s="671"/>
      <c r="HFY124" s="671"/>
      <c r="HFZ124" s="671"/>
      <c r="HGA124" s="671"/>
      <c r="HGB124" s="671"/>
      <c r="HGC124" s="671"/>
      <c r="HGD124" s="671"/>
      <c r="HGE124" s="671"/>
      <c r="HGF124" s="671"/>
      <c r="HGG124" s="671"/>
      <c r="HGH124" s="671"/>
      <c r="HGI124" s="671"/>
      <c r="HGJ124" s="671"/>
      <c r="HGK124" s="671"/>
      <c r="HGL124" s="671"/>
      <c r="HGM124" s="671"/>
      <c r="HGN124" s="671"/>
      <c r="HGO124" s="671"/>
      <c r="HGP124" s="671"/>
      <c r="HGQ124" s="671"/>
      <c r="HGR124" s="671"/>
      <c r="HGS124" s="671"/>
      <c r="HGT124" s="671"/>
      <c r="HGU124" s="671"/>
      <c r="HGV124" s="671"/>
      <c r="HGW124" s="671"/>
      <c r="HGX124" s="671"/>
      <c r="HGY124" s="671"/>
      <c r="HGZ124" s="671"/>
      <c r="HHA124" s="671"/>
      <c r="HHB124" s="671"/>
      <c r="HHC124" s="671"/>
      <c r="HHD124" s="671"/>
      <c r="HHE124" s="671"/>
      <c r="HHF124" s="671"/>
      <c r="HHG124" s="671"/>
      <c r="HHH124" s="671"/>
      <c r="HHI124" s="671"/>
      <c r="HHJ124" s="671"/>
      <c r="HHK124" s="671"/>
      <c r="HHL124" s="671"/>
      <c r="HHM124" s="671"/>
      <c r="HHN124" s="671"/>
      <c r="HHO124" s="671"/>
      <c r="HHP124" s="671"/>
      <c r="HHQ124" s="671"/>
      <c r="HHR124" s="671"/>
      <c r="HHS124" s="671"/>
      <c r="HHT124" s="671"/>
      <c r="HHU124" s="671"/>
      <c r="HHV124" s="671"/>
      <c r="HHW124" s="671"/>
      <c r="HHX124" s="671"/>
      <c r="HHY124" s="671"/>
      <c r="HHZ124" s="671"/>
      <c r="HIA124" s="671"/>
      <c r="HIB124" s="671"/>
      <c r="HIC124" s="671"/>
      <c r="HID124" s="671"/>
      <c r="HIE124" s="671"/>
      <c r="HIF124" s="671"/>
      <c r="HIG124" s="671"/>
      <c r="HIH124" s="671"/>
      <c r="HII124" s="671"/>
      <c r="HIJ124" s="671"/>
      <c r="HIK124" s="671"/>
      <c r="HIL124" s="671"/>
      <c r="HIM124" s="671"/>
      <c r="HIN124" s="671"/>
      <c r="HIO124" s="671"/>
      <c r="HIP124" s="671"/>
      <c r="HIQ124" s="671"/>
      <c r="HIR124" s="671"/>
      <c r="HIS124" s="671"/>
      <c r="HIT124" s="671"/>
      <c r="HIU124" s="671"/>
      <c r="HIV124" s="671"/>
      <c r="HIW124" s="671"/>
      <c r="HIX124" s="671"/>
      <c r="HIY124" s="671"/>
      <c r="HIZ124" s="671"/>
      <c r="HJA124" s="671"/>
      <c r="HJB124" s="671"/>
      <c r="HJC124" s="671"/>
      <c r="HJD124" s="671"/>
      <c r="HJE124" s="671"/>
      <c r="HJF124" s="671"/>
      <c r="HJG124" s="671"/>
      <c r="HJH124" s="671"/>
      <c r="HJI124" s="671"/>
      <c r="HJJ124" s="671"/>
      <c r="HJK124" s="671"/>
      <c r="HJL124" s="671"/>
      <c r="HJM124" s="671"/>
      <c r="HJN124" s="671"/>
      <c r="HJO124" s="671"/>
      <c r="HJP124" s="671"/>
      <c r="HJQ124" s="671"/>
      <c r="HJR124" s="671"/>
      <c r="HJS124" s="671"/>
      <c r="HJT124" s="671"/>
      <c r="HJU124" s="671"/>
      <c r="HJV124" s="671"/>
      <c r="HJW124" s="671"/>
      <c r="HJX124" s="671"/>
      <c r="HJY124" s="671"/>
      <c r="HJZ124" s="671"/>
      <c r="HKA124" s="671"/>
      <c r="HKB124" s="671"/>
      <c r="HKC124" s="671"/>
      <c r="HKD124" s="671"/>
      <c r="HKE124" s="671"/>
      <c r="HKF124" s="671"/>
      <c r="HKG124" s="671"/>
      <c r="HKH124" s="671"/>
      <c r="HKI124" s="671"/>
      <c r="HKJ124" s="671"/>
      <c r="HKK124" s="671"/>
      <c r="HKL124" s="671"/>
      <c r="HKM124" s="671"/>
      <c r="HKN124" s="671"/>
      <c r="HKO124" s="671"/>
      <c r="HKP124" s="671"/>
      <c r="HKQ124" s="671"/>
      <c r="HKR124" s="671"/>
      <c r="HKS124" s="671"/>
      <c r="HKT124" s="671"/>
      <c r="HKU124" s="671"/>
      <c r="HKV124" s="671"/>
      <c r="HKW124" s="671"/>
      <c r="HKX124" s="671"/>
      <c r="HKY124" s="671"/>
      <c r="HKZ124" s="671"/>
      <c r="HLA124" s="671"/>
      <c r="HLB124" s="671"/>
      <c r="HLC124" s="671"/>
      <c r="HLD124" s="671"/>
      <c r="HLE124" s="671"/>
      <c r="HLF124" s="671"/>
      <c r="HLG124" s="671"/>
      <c r="HLH124" s="671"/>
      <c r="HLI124" s="671"/>
      <c r="HLJ124" s="671"/>
      <c r="HLK124" s="671"/>
      <c r="HLL124" s="671"/>
      <c r="HLM124" s="671"/>
      <c r="HLN124" s="671"/>
      <c r="HLO124" s="671"/>
      <c r="HLP124" s="671"/>
      <c r="HLQ124" s="671"/>
      <c r="HLR124" s="671"/>
      <c r="HLS124" s="671"/>
      <c r="HLT124" s="671"/>
      <c r="HLU124" s="671"/>
      <c r="HLV124" s="671"/>
      <c r="HLW124" s="671"/>
      <c r="HLX124" s="671"/>
      <c r="HLY124" s="671"/>
      <c r="HLZ124" s="671"/>
      <c r="HMA124" s="671"/>
      <c r="HMB124" s="671"/>
      <c r="HMC124" s="671"/>
      <c r="HMD124" s="671"/>
      <c r="HME124" s="671"/>
      <c r="HMF124" s="671"/>
      <c r="HMG124" s="671"/>
      <c r="HMH124" s="671"/>
      <c r="HMI124" s="671"/>
      <c r="HMJ124" s="671"/>
      <c r="HMK124" s="671"/>
      <c r="HML124" s="671"/>
      <c r="HMM124" s="671"/>
      <c r="HMN124" s="671"/>
      <c r="HMO124" s="671"/>
      <c r="HMP124" s="671"/>
      <c r="HMQ124" s="671"/>
      <c r="HMR124" s="671"/>
      <c r="HMS124" s="671"/>
      <c r="HMT124" s="671"/>
      <c r="HMU124" s="671"/>
      <c r="HMV124" s="671"/>
      <c r="HMW124" s="671"/>
      <c r="HMX124" s="671"/>
      <c r="HMY124" s="671"/>
      <c r="HMZ124" s="671"/>
      <c r="HNA124" s="671"/>
      <c r="HNB124" s="671"/>
      <c r="HNC124" s="671"/>
      <c r="HND124" s="671"/>
      <c r="HNE124" s="671"/>
      <c r="HNF124" s="671"/>
      <c r="HNG124" s="671"/>
      <c r="HNH124" s="671"/>
      <c r="HNI124" s="671"/>
      <c r="HNJ124" s="671"/>
      <c r="HNK124" s="671"/>
      <c r="HNL124" s="671"/>
      <c r="HNM124" s="671"/>
      <c r="HNN124" s="671"/>
      <c r="HNO124" s="671"/>
      <c r="HNP124" s="671"/>
      <c r="HNQ124" s="671"/>
      <c r="HNR124" s="671"/>
      <c r="HNS124" s="671"/>
      <c r="HNT124" s="671"/>
      <c r="HNU124" s="671"/>
      <c r="HNV124" s="671"/>
      <c r="HNW124" s="671"/>
      <c r="HNX124" s="671"/>
      <c r="HNY124" s="671"/>
      <c r="HNZ124" s="671"/>
      <c r="HOA124" s="671"/>
      <c r="HOB124" s="671"/>
      <c r="HOC124" s="671"/>
      <c r="HOD124" s="671"/>
      <c r="HOE124" s="671"/>
      <c r="HOF124" s="671"/>
      <c r="HOG124" s="671"/>
      <c r="HOH124" s="671"/>
      <c r="HOI124" s="671"/>
      <c r="HOJ124" s="671"/>
      <c r="HOK124" s="671"/>
      <c r="HOL124" s="671"/>
      <c r="HOM124" s="671"/>
      <c r="HON124" s="671"/>
      <c r="HOO124" s="671"/>
      <c r="HOP124" s="671"/>
      <c r="HOQ124" s="671"/>
      <c r="HOR124" s="671"/>
      <c r="HOS124" s="671"/>
      <c r="HOT124" s="671"/>
      <c r="HOU124" s="671"/>
      <c r="HOV124" s="671"/>
      <c r="HOW124" s="671"/>
      <c r="HOX124" s="671"/>
      <c r="HOY124" s="671"/>
      <c r="HOZ124" s="671"/>
      <c r="HPA124" s="671"/>
      <c r="HPB124" s="671"/>
      <c r="HPC124" s="671"/>
      <c r="HPD124" s="671"/>
      <c r="HPE124" s="671"/>
      <c r="HPF124" s="671"/>
      <c r="HPG124" s="671"/>
      <c r="HPH124" s="671"/>
      <c r="HPI124" s="671"/>
      <c r="HPJ124" s="671"/>
      <c r="HPK124" s="671"/>
      <c r="HPL124" s="671"/>
      <c r="HPM124" s="671"/>
      <c r="HPN124" s="671"/>
      <c r="HPO124" s="671"/>
      <c r="HPP124" s="671"/>
      <c r="HPQ124" s="671"/>
      <c r="HPR124" s="671"/>
      <c r="HPS124" s="671"/>
      <c r="HPT124" s="671"/>
      <c r="HPU124" s="671"/>
      <c r="HPV124" s="671"/>
      <c r="HPW124" s="671"/>
      <c r="HPX124" s="671"/>
      <c r="HPY124" s="671"/>
      <c r="HPZ124" s="671"/>
      <c r="HQA124" s="671"/>
      <c r="HQB124" s="671"/>
      <c r="HQC124" s="671"/>
      <c r="HQD124" s="671"/>
      <c r="HQE124" s="671"/>
      <c r="HQF124" s="671"/>
      <c r="HQG124" s="671"/>
      <c r="HQH124" s="671"/>
      <c r="HQI124" s="671"/>
      <c r="HQJ124" s="671"/>
      <c r="HQK124" s="671"/>
      <c r="HQL124" s="671"/>
      <c r="HQM124" s="671"/>
      <c r="HQN124" s="671"/>
      <c r="HQO124" s="671"/>
      <c r="HQP124" s="671"/>
      <c r="HQQ124" s="671"/>
      <c r="HQR124" s="671"/>
      <c r="HQS124" s="671"/>
      <c r="HQT124" s="671"/>
      <c r="HQU124" s="671"/>
      <c r="HQV124" s="671"/>
      <c r="HQW124" s="671"/>
      <c r="HQX124" s="671"/>
      <c r="HQY124" s="671"/>
      <c r="HQZ124" s="671"/>
      <c r="HRA124" s="671"/>
      <c r="HRB124" s="671"/>
      <c r="HRC124" s="671"/>
      <c r="HRD124" s="671"/>
      <c r="HRE124" s="671"/>
      <c r="HRF124" s="671"/>
      <c r="HRG124" s="671"/>
      <c r="HRH124" s="671"/>
      <c r="HRI124" s="671"/>
      <c r="HRJ124" s="671"/>
      <c r="HRK124" s="671"/>
      <c r="HRL124" s="671"/>
      <c r="HRM124" s="671"/>
      <c r="HRN124" s="671"/>
      <c r="HRO124" s="671"/>
      <c r="HRP124" s="671"/>
      <c r="HRQ124" s="671"/>
      <c r="HRR124" s="671"/>
      <c r="HRS124" s="671"/>
      <c r="HRT124" s="671"/>
      <c r="HRU124" s="671"/>
      <c r="HRV124" s="671"/>
      <c r="HRW124" s="671"/>
      <c r="HRX124" s="671"/>
      <c r="HRY124" s="671"/>
      <c r="HRZ124" s="671"/>
      <c r="HSA124" s="671"/>
      <c r="HSB124" s="671"/>
      <c r="HSC124" s="671"/>
      <c r="HSD124" s="671"/>
      <c r="HSE124" s="671"/>
      <c r="HSF124" s="671"/>
      <c r="HSG124" s="671"/>
      <c r="HSH124" s="671"/>
      <c r="HSI124" s="671"/>
      <c r="HSJ124" s="671"/>
      <c r="HSK124" s="671"/>
      <c r="HSL124" s="671"/>
      <c r="HSM124" s="671"/>
      <c r="HSN124" s="671"/>
      <c r="HSO124" s="671"/>
      <c r="HSP124" s="671"/>
      <c r="HSQ124" s="671"/>
      <c r="HSR124" s="671"/>
      <c r="HSS124" s="671"/>
      <c r="HST124" s="671"/>
      <c r="HSU124" s="671"/>
      <c r="HSV124" s="671"/>
      <c r="HSW124" s="671"/>
      <c r="HSX124" s="671"/>
      <c r="HSY124" s="671"/>
      <c r="HSZ124" s="671"/>
      <c r="HTA124" s="671"/>
      <c r="HTB124" s="671"/>
      <c r="HTC124" s="671"/>
      <c r="HTD124" s="671"/>
      <c r="HTE124" s="671"/>
      <c r="HTF124" s="671"/>
      <c r="HTG124" s="671"/>
      <c r="HTH124" s="671"/>
      <c r="HTI124" s="671"/>
      <c r="HTJ124" s="671"/>
      <c r="HTK124" s="671"/>
      <c r="HTL124" s="671"/>
      <c r="HTM124" s="671"/>
      <c r="HTN124" s="671"/>
      <c r="HTO124" s="671"/>
      <c r="HTP124" s="671"/>
      <c r="HTQ124" s="671"/>
      <c r="HTR124" s="671"/>
      <c r="HTS124" s="671"/>
      <c r="HTT124" s="671"/>
      <c r="HTU124" s="671"/>
      <c r="HTV124" s="671"/>
      <c r="HTW124" s="671"/>
      <c r="HTX124" s="671"/>
      <c r="HTY124" s="671"/>
      <c r="HTZ124" s="671"/>
      <c r="HUA124" s="671"/>
      <c r="HUB124" s="671"/>
      <c r="HUC124" s="671"/>
      <c r="HUD124" s="671"/>
      <c r="HUE124" s="671"/>
      <c r="HUF124" s="671"/>
      <c r="HUG124" s="671"/>
      <c r="HUH124" s="671"/>
      <c r="HUI124" s="671"/>
      <c r="HUJ124" s="671"/>
      <c r="HUK124" s="671"/>
      <c r="HUL124" s="671"/>
      <c r="HUM124" s="671"/>
      <c r="HUN124" s="671"/>
      <c r="HUO124" s="671"/>
      <c r="HUP124" s="671"/>
      <c r="HUQ124" s="671"/>
      <c r="HUR124" s="671"/>
      <c r="HUS124" s="671"/>
      <c r="HUT124" s="671"/>
      <c r="HUU124" s="671"/>
      <c r="HUV124" s="671"/>
      <c r="HUW124" s="671"/>
      <c r="HUX124" s="671"/>
      <c r="HUY124" s="671"/>
      <c r="HUZ124" s="671"/>
      <c r="HVA124" s="671"/>
      <c r="HVB124" s="671"/>
      <c r="HVC124" s="671"/>
      <c r="HVD124" s="671"/>
      <c r="HVE124" s="671"/>
      <c r="HVF124" s="671"/>
      <c r="HVG124" s="671"/>
      <c r="HVH124" s="671"/>
      <c r="HVI124" s="671"/>
      <c r="HVJ124" s="671"/>
      <c r="HVK124" s="671"/>
      <c r="HVL124" s="671"/>
      <c r="HVM124" s="671"/>
      <c r="HVN124" s="671"/>
      <c r="HVO124" s="671"/>
      <c r="HVP124" s="671"/>
      <c r="HVQ124" s="671"/>
      <c r="HVR124" s="671"/>
      <c r="HVS124" s="671"/>
      <c r="HVT124" s="671"/>
      <c r="HVU124" s="671"/>
      <c r="HVV124" s="671"/>
      <c r="HVW124" s="671"/>
      <c r="HVX124" s="671"/>
      <c r="HVY124" s="671"/>
      <c r="HVZ124" s="671"/>
      <c r="HWA124" s="671"/>
      <c r="HWB124" s="671"/>
      <c r="HWC124" s="671"/>
      <c r="HWD124" s="671"/>
      <c r="HWE124" s="671"/>
      <c r="HWF124" s="671"/>
      <c r="HWG124" s="671"/>
      <c r="HWH124" s="671"/>
      <c r="HWI124" s="671"/>
      <c r="HWJ124" s="671"/>
      <c r="HWK124" s="671"/>
      <c r="HWL124" s="671"/>
      <c r="HWM124" s="671"/>
      <c r="HWN124" s="671"/>
      <c r="HWO124" s="671"/>
      <c r="HWP124" s="671"/>
      <c r="HWQ124" s="671"/>
      <c r="HWR124" s="671"/>
      <c r="HWS124" s="671"/>
      <c r="HWT124" s="671"/>
      <c r="HWU124" s="671"/>
      <c r="HWV124" s="671"/>
      <c r="HWW124" s="671"/>
      <c r="HWX124" s="671"/>
      <c r="HWY124" s="671"/>
      <c r="HWZ124" s="671"/>
      <c r="HXA124" s="671"/>
      <c r="HXB124" s="671"/>
      <c r="HXC124" s="671"/>
      <c r="HXD124" s="671"/>
      <c r="HXE124" s="671"/>
      <c r="HXF124" s="671"/>
      <c r="HXG124" s="671"/>
      <c r="HXH124" s="671"/>
      <c r="HXI124" s="671"/>
      <c r="HXJ124" s="671"/>
      <c r="HXK124" s="671"/>
      <c r="HXL124" s="671"/>
      <c r="HXM124" s="671"/>
      <c r="HXN124" s="671"/>
      <c r="HXO124" s="671"/>
      <c r="HXP124" s="671"/>
      <c r="HXQ124" s="671"/>
      <c r="HXR124" s="671"/>
      <c r="HXS124" s="671"/>
      <c r="HXT124" s="671"/>
      <c r="HXU124" s="671"/>
      <c r="HXV124" s="671"/>
      <c r="HXW124" s="671"/>
      <c r="HXX124" s="671"/>
      <c r="HXY124" s="671"/>
      <c r="HXZ124" s="671"/>
      <c r="HYA124" s="671"/>
      <c r="HYB124" s="671"/>
      <c r="HYC124" s="671"/>
      <c r="HYD124" s="671"/>
      <c r="HYE124" s="671"/>
      <c r="HYF124" s="671"/>
      <c r="HYG124" s="671"/>
      <c r="HYH124" s="671"/>
      <c r="HYI124" s="671"/>
      <c r="HYJ124" s="671"/>
      <c r="HYK124" s="671"/>
      <c r="HYL124" s="671"/>
      <c r="HYM124" s="671"/>
      <c r="HYN124" s="671"/>
      <c r="HYO124" s="671"/>
      <c r="HYP124" s="671"/>
      <c r="HYQ124" s="671"/>
      <c r="HYR124" s="671"/>
      <c r="HYS124" s="671"/>
      <c r="HYT124" s="671"/>
      <c r="HYU124" s="671"/>
      <c r="HYV124" s="671"/>
      <c r="HYW124" s="671"/>
      <c r="HYX124" s="671"/>
      <c r="HYY124" s="671"/>
      <c r="HYZ124" s="671"/>
      <c r="HZA124" s="671"/>
      <c r="HZB124" s="671"/>
      <c r="HZC124" s="671"/>
      <c r="HZD124" s="671"/>
      <c r="HZE124" s="671"/>
      <c r="HZF124" s="671"/>
      <c r="HZG124" s="671"/>
      <c r="HZH124" s="671"/>
      <c r="HZI124" s="671"/>
      <c r="HZJ124" s="671"/>
      <c r="HZK124" s="671"/>
      <c r="HZL124" s="671"/>
      <c r="HZM124" s="671"/>
      <c r="HZN124" s="671"/>
      <c r="HZO124" s="671"/>
      <c r="HZP124" s="671"/>
      <c r="HZQ124" s="671"/>
      <c r="HZR124" s="671"/>
      <c r="HZS124" s="671"/>
      <c r="HZT124" s="671"/>
      <c r="HZU124" s="671"/>
      <c r="HZV124" s="671"/>
      <c r="HZW124" s="671"/>
      <c r="HZX124" s="671"/>
      <c r="HZY124" s="671"/>
      <c r="HZZ124" s="671"/>
      <c r="IAA124" s="671"/>
      <c r="IAB124" s="671"/>
      <c r="IAC124" s="671"/>
      <c r="IAD124" s="671"/>
      <c r="IAE124" s="671"/>
      <c r="IAF124" s="671"/>
      <c r="IAG124" s="671"/>
      <c r="IAH124" s="671"/>
      <c r="IAI124" s="671"/>
      <c r="IAJ124" s="671"/>
      <c r="IAK124" s="671"/>
      <c r="IAL124" s="671"/>
      <c r="IAM124" s="671"/>
      <c r="IAN124" s="671"/>
      <c r="IAO124" s="671"/>
      <c r="IAP124" s="671"/>
      <c r="IAQ124" s="671"/>
      <c r="IAR124" s="671"/>
      <c r="IAS124" s="671"/>
      <c r="IAT124" s="671"/>
      <c r="IAU124" s="671"/>
      <c r="IAV124" s="671"/>
      <c r="IAW124" s="671"/>
      <c r="IAX124" s="671"/>
      <c r="IAY124" s="671"/>
      <c r="IAZ124" s="671"/>
      <c r="IBA124" s="671"/>
      <c r="IBB124" s="671"/>
      <c r="IBC124" s="671"/>
      <c r="IBD124" s="671"/>
      <c r="IBE124" s="671"/>
      <c r="IBF124" s="671"/>
      <c r="IBG124" s="671"/>
      <c r="IBH124" s="671"/>
      <c r="IBI124" s="671"/>
      <c r="IBJ124" s="671"/>
      <c r="IBK124" s="671"/>
      <c r="IBL124" s="671"/>
      <c r="IBM124" s="671"/>
      <c r="IBN124" s="671"/>
      <c r="IBO124" s="671"/>
      <c r="IBP124" s="671"/>
      <c r="IBQ124" s="671"/>
      <c r="IBR124" s="671"/>
      <c r="IBS124" s="671"/>
      <c r="IBT124" s="671"/>
      <c r="IBU124" s="671"/>
      <c r="IBV124" s="671"/>
      <c r="IBW124" s="671"/>
      <c r="IBX124" s="671"/>
      <c r="IBY124" s="671"/>
      <c r="IBZ124" s="671"/>
      <c r="ICA124" s="671"/>
      <c r="ICB124" s="671"/>
      <c r="ICC124" s="671"/>
      <c r="ICD124" s="671"/>
      <c r="ICE124" s="671"/>
      <c r="ICF124" s="671"/>
      <c r="ICG124" s="671"/>
      <c r="ICH124" s="671"/>
      <c r="ICI124" s="671"/>
      <c r="ICJ124" s="671"/>
      <c r="ICK124" s="671"/>
      <c r="ICL124" s="671"/>
      <c r="ICM124" s="671"/>
      <c r="ICN124" s="671"/>
      <c r="ICO124" s="671"/>
      <c r="ICP124" s="671"/>
      <c r="ICQ124" s="671"/>
      <c r="ICR124" s="671"/>
      <c r="ICS124" s="671"/>
      <c r="ICT124" s="671"/>
      <c r="ICU124" s="671"/>
      <c r="ICV124" s="671"/>
      <c r="ICW124" s="671"/>
      <c r="ICX124" s="671"/>
      <c r="ICY124" s="671"/>
      <c r="ICZ124" s="671"/>
      <c r="IDA124" s="671"/>
      <c r="IDB124" s="671"/>
      <c r="IDC124" s="671"/>
      <c r="IDD124" s="671"/>
      <c r="IDE124" s="671"/>
      <c r="IDF124" s="671"/>
      <c r="IDG124" s="671"/>
      <c r="IDH124" s="671"/>
      <c r="IDI124" s="671"/>
      <c r="IDJ124" s="671"/>
      <c r="IDK124" s="671"/>
      <c r="IDL124" s="671"/>
      <c r="IDM124" s="671"/>
      <c r="IDN124" s="671"/>
      <c r="IDO124" s="671"/>
      <c r="IDP124" s="671"/>
      <c r="IDQ124" s="671"/>
      <c r="IDR124" s="671"/>
      <c r="IDS124" s="671"/>
      <c r="IDT124" s="671"/>
      <c r="IDU124" s="671"/>
      <c r="IDV124" s="671"/>
      <c r="IDW124" s="671"/>
      <c r="IDX124" s="671"/>
      <c r="IDY124" s="671"/>
      <c r="IDZ124" s="671"/>
      <c r="IEA124" s="671"/>
      <c r="IEB124" s="671"/>
      <c r="IEC124" s="671"/>
      <c r="IED124" s="671"/>
      <c r="IEE124" s="671"/>
      <c r="IEF124" s="671"/>
      <c r="IEG124" s="671"/>
      <c r="IEH124" s="671"/>
      <c r="IEI124" s="671"/>
      <c r="IEJ124" s="671"/>
      <c r="IEK124" s="671"/>
      <c r="IEL124" s="671"/>
      <c r="IEM124" s="671"/>
      <c r="IEN124" s="671"/>
      <c r="IEO124" s="671"/>
      <c r="IEP124" s="671"/>
      <c r="IEQ124" s="671"/>
      <c r="IER124" s="671"/>
      <c r="IES124" s="671"/>
      <c r="IET124" s="671"/>
      <c r="IEU124" s="671"/>
      <c r="IEV124" s="671"/>
      <c r="IEW124" s="671"/>
      <c r="IEX124" s="671"/>
      <c r="IEY124" s="671"/>
      <c r="IEZ124" s="671"/>
      <c r="IFA124" s="671"/>
      <c r="IFB124" s="671"/>
      <c r="IFC124" s="671"/>
      <c r="IFD124" s="671"/>
      <c r="IFE124" s="671"/>
      <c r="IFF124" s="671"/>
      <c r="IFG124" s="671"/>
      <c r="IFH124" s="671"/>
      <c r="IFI124" s="671"/>
      <c r="IFJ124" s="671"/>
      <c r="IFK124" s="671"/>
      <c r="IFL124" s="671"/>
      <c r="IFM124" s="671"/>
      <c r="IFN124" s="671"/>
      <c r="IFO124" s="671"/>
      <c r="IFP124" s="671"/>
      <c r="IFQ124" s="671"/>
      <c r="IFR124" s="671"/>
      <c r="IFS124" s="671"/>
      <c r="IFT124" s="671"/>
      <c r="IFU124" s="671"/>
      <c r="IFV124" s="671"/>
      <c r="IFW124" s="671"/>
      <c r="IFX124" s="671"/>
      <c r="IFY124" s="671"/>
      <c r="IFZ124" s="671"/>
      <c r="IGA124" s="671"/>
      <c r="IGB124" s="671"/>
      <c r="IGC124" s="671"/>
      <c r="IGD124" s="671"/>
      <c r="IGE124" s="671"/>
      <c r="IGF124" s="671"/>
      <c r="IGG124" s="671"/>
      <c r="IGH124" s="671"/>
      <c r="IGI124" s="671"/>
      <c r="IGJ124" s="671"/>
      <c r="IGK124" s="671"/>
      <c r="IGL124" s="671"/>
      <c r="IGM124" s="671"/>
      <c r="IGN124" s="671"/>
      <c r="IGO124" s="671"/>
      <c r="IGP124" s="671"/>
      <c r="IGQ124" s="671"/>
      <c r="IGR124" s="671"/>
      <c r="IGS124" s="671"/>
      <c r="IGT124" s="671"/>
      <c r="IGU124" s="671"/>
      <c r="IGV124" s="671"/>
      <c r="IGW124" s="671"/>
      <c r="IGX124" s="671"/>
      <c r="IGY124" s="671"/>
      <c r="IGZ124" s="671"/>
      <c r="IHA124" s="671"/>
      <c r="IHB124" s="671"/>
      <c r="IHC124" s="671"/>
      <c r="IHD124" s="671"/>
      <c r="IHE124" s="671"/>
      <c r="IHF124" s="671"/>
      <c r="IHG124" s="671"/>
      <c r="IHH124" s="671"/>
      <c r="IHI124" s="671"/>
      <c r="IHJ124" s="671"/>
      <c r="IHK124" s="671"/>
      <c r="IHL124" s="671"/>
      <c r="IHM124" s="671"/>
      <c r="IHN124" s="671"/>
      <c r="IHO124" s="671"/>
      <c r="IHP124" s="671"/>
      <c r="IHQ124" s="671"/>
      <c r="IHR124" s="671"/>
      <c r="IHS124" s="671"/>
      <c r="IHT124" s="671"/>
      <c r="IHU124" s="671"/>
      <c r="IHV124" s="671"/>
      <c r="IHW124" s="671"/>
      <c r="IHX124" s="671"/>
      <c r="IHY124" s="671"/>
      <c r="IHZ124" s="671"/>
      <c r="IIA124" s="671"/>
      <c r="IIB124" s="671"/>
      <c r="IIC124" s="671"/>
      <c r="IID124" s="671"/>
      <c r="IIE124" s="671"/>
      <c r="IIF124" s="671"/>
      <c r="IIG124" s="671"/>
      <c r="IIH124" s="671"/>
      <c r="III124" s="671"/>
      <c r="IIJ124" s="671"/>
      <c r="IIK124" s="671"/>
      <c r="IIL124" s="671"/>
      <c r="IIM124" s="671"/>
      <c r="IIN124" s="671"/>
      <c r="IIO124" s="671"/>
      <c r="IIP124" s="671"/>
      <c r="IIQ124" s="671"/>
      <c r="IIR124" s="671"/>
      <c r="IIS124" s="671"/>
      <c r="IIT124" s="671"/>
      <c r="IIU124" s="671"/>
      <c r="IIV124" s="671"/>
      <c r="IIW124" s="671"/>
      <c r="IIX124" s="671"/>
      <c r="IIY124" s="671"/>
      <c r="IIZ124" s="671"/>
      <c r="IJA124" s="671"/>
      <c r="IJB124" s="671"/>
      <c r="IJC124" s="671"/>
      <c r="IJD124" s="671"/>
      <c r="IJE124" s="671"/>
      <c r="IJF124" s="671"/>
      <c r="IJG124" s="671"/>
      <c r="IJH124" s="671"/>
      <c r="IJI124" s="671"/>
      <c r="IJJ124" s="671"/>
      <c r="IJK124" s="671"/>
      <c r="IJL124" s="671"/>
      <c r="IJM124" s="671"/>
      <c r="IJN124" s="671"/>
      <c r="IJO124" s="671"/>
      <c r="IJP124" s="671"/>
      <c r="IJQ124" s="671"/>
      <c r="IJR124" s="671"/>
      <c r="IJS124" s="671"/>
      <c r="IJT124" s="671"/>
      <c r="IJU124" s="671"/>
      <c r="IJV124" s="671"/>
      <c r="IJW124" s="671"/>
      <c r="IJX124" s="671"/>
      <c r="IJY124" s="671"/>
      <c r="IJZ124" s="671"/>
      <c r="IKA124" s="671"/>
      <c r="IKB124" s="671"/>
      <c r="IKC124" s="671"/>
      <c r="IKD124" s="671"/>
      <c r="IKE124" s="671"/>
      <c r="IKF124" s="671"/>
      <c r="IKG124" s="671"/>
      <c r="IKH124" s="671"/>
      <c r="IKI124" s="671"/>
      <c r="IKJ124" s="671"/>
      <c r="IKK124" s="671"/>
      <c r="IKL124" s="671"/>
      <c r="IKM124" s="671"/>
      <c r="IKN124" s="671"/>
      <c r="IKO124" s="671"/>
      <c r="IKP124" s="671"/>
      <c r="IKQ124" s="671"/>
      <c r="IKR124" s="671"/>
      <c r="IKS124" s="671"/>
      <c r="IKT124" s="671"/>
      <c r="IKU124" s="671"/>
      <c r="IKV124" s="671"/>
      <c r="IKW124" s="671"/>
      <c r="IKX124" s="671"/>
      <c r="IKY124" s="671"/>
      <c r="IKZ124" s="671"/>
      <c r="ILA124" s="671"/>
      <c r="ILB124" s="671"/>
      <c r="ILC124" s="671"/>
      <c r="ILD124" s="671"/>
      <c r="ILE124" s="671"/>
      <c r="ILF124" s="671"/>
      <c r="ILG124" s="671"/>
      <c r="ILH124" s="671"/>
      <c r="ILI124" s="671"/>
      <c r="ILJ124" s="671"/>
      <c r="ILK124" s="671"/>
      <c r="ILL124" s="671"/>
      <c r="ILM124" s="671"/>
      <c r="ILN124" s="671"/>
      <c r="ILO124" s="671"/>
      <c r="ILP124" s="671"/>
      <c r="ILQ124" s="671"/>
      <c r="ILR124" s="671"/>
      <c r="ILS124" s="671"/>
      <c r="ILT124" s="671"/>
      <c r="ILU124" s="671"/>
      <c r="ILV124" s="671"/>
      <c r="ILW124" s="671"/>
      <c r="ILX124" s="671"/>
      <c r="ILY124" s="671"/>
      <c r="ILZ124" s="671"/>
      <c r="IMA124" s="671"/>
      <c r="IMB124" s="671"/>
      <c r="IMC124" s="671"/>
      <c r="IMD124" s="671"/>
      <c r="IME124" s="671"/>
      <c r="IMF124" s="671"/>
      <c r="IMG124" s="671"/>
      <c r="IMH124" s="671"/>
      <c r="IMI124" s="671"/>
      <c r="IMJ124" s="671"/>
      <c r="IMK124" s="671"/>
      <c r="IML124" s="671"/>
      <c r="IMM124" s="671"/>
      <c r="IMN124" s="671"/>
      <c r="IMO124" s="671"/>
      <c r="IMP124" s="671"/>
      <c r="IMQ124" s="671"/>
      <c r="IMR124" s="671"/>
      <c r="IMS124" s="671"/>
      <c r="IMT124" s="671"/>
      <c r="IMU124" s="671"/>
      <c r="IMV124" s="671"/>
      <c r="IMW124" s="671"/>
      <c r="IMX124" s="671"/>
      <c r="IMY124" s="671"/>
      <c r="IMZ124" s="671"/>
      <c r="INA124" s="671"/>
      <c r="INB124" s="671"/>
      <c r="INC124" s="671"/>
      <c r="IND124" s="671"/>
      <c r="INE124" s="671"/>
      <c r="INF124" s="671"/>
      <c r="ING124" s="671"/>
      <c r="INH124" s="671"/>
      <c r="INI124" s="671"/>
      <c r="INJ124" s="671"/>
      <c r="INK124" s="671"/>
      <c r="INL124" s="671"/>
      <c r="INM124" s="671"/>
      <c r="INN124" s="671"/>
      <c r="INO124" s="671"/>
      <c r="INP124" s="671"/>
      <c r="INQ124" s="671"/>
      <c r="INR124" s="671"/>
      <c r="INS124" s="671"/>
      <c r="INT124" s="671"/>
      <c r="INU124" s="671"/>
      <c r="INV124" s="671"/>
      <c r="INW124" s="671"/>
      <c r="INX124" s="671"/>
      <c r="INY124" s="671"/>
      <c r="INZ124" s="671"/>
      <c r="IOA124" s="671"/>
      <c r="IOB124" s="671"/>
      <c r="IOC124" s="671"/>
      <c r="IOD124" s="671"/>
      <c r="IOE124" s="671"/>
      <c r="IOF124" s="671"/>
      <c r="IOG124" s="671"/>
      <c r="IOH124" s="671"/>
      <c r="IOI124" s="671"/>
      <c r="IOJ124" s="671"/>
      <c r="IOK124" s="671"/>
      <c r="IOL124" s="671"/>
      <c r="IOM124" s="671"/>
      <c r="ION124" s="671"/>
      <c r="IOO124" s="671"/>
      <c r="IOP124" s="671"/>
      <c r="IOQ124" s="671"/>
      <c r="IOR124" s="671"/>
      <c r="IOS124" s="671"/>
      <c r="IOT124" s="671"/>
      <c r="IOU124" s="671"/>
      <c r="IOV124" s="671"/>
      <c r="IOW124" s="671"/>
      <c r="IOX124" s="671"/>
      <c r="IOY124" s="671"/>
      <c r="IOZ124" s="671"/>
      <c r="IPA124" s="671"/>
      <c r="IPB124" s="671"/>
      <c r="IPC124" s="671"/>
      <c r="IPD124" s="671"/>
      <c r="IPE124" s="671"/>
      <c r="IPF124" s="671"/>
      <c r="IPG124" s="671"/>
      <c r="IPH124" s="671"/>
      <c r="IPI124" s="671"/>
      <c r="IPJ124" s="671"/>
      <c r="IPK124" s="671"/>
      <c r="IPL124" s="671"/>
      <c r="IPM124" s="671"/>
      <c r="IPN124" s="671"/>
      <c r="IPO124" s="671"/>
      <c r="IPP124" s="671"/>
      <c r="IPQ124" s="671"/>
      <c r="IPR124" s="671"/>
      <c r="IPS124" s="671"/>
      <c r="IPT124" s="671"/>
      <c r="IPU124" s="671"/>
      <c r="IPV124" s="671"/>
      <c r="IPW124" s="671"/>
      <c r="IPX124" s="671"/>
      <c r="IPY124" s="671"/>
      <c r="IPZ124" s="671"/>
      <c r="IQA124" s="671"/>
      <c r="IQB124" s="671"/>
      <c r="IQC124" s="671"/>
      <c r="IQD124" s="671"/>
      <c r="IQE124" s="671"/>
      <c r="IQF124" s="671"/>
      <c r="IQG124" s="671"/>
      <c r="IQH124" s="671"/>
      <c r="IQI124" s="671"/>
      <c r="IQJ124" s="671"/>
      <c r="IQK124" s="671"/>
      <c r="IQL124" s="671"/>
      <c r="IQM124" s="671"/>
      <c r="IQN124" s="671"/>
      <c r="IQO124" s="671"/>
      <c r="IQP124" s="671"/>
      <c r="IQQ124" s="671"/>
      <c r="IQR124" s="671"/>
      <c r="IQS124" s="671"/>
      <c r="IQT124" s="671"/>
      <c r="IQU124" s="671"/>
      <c r="IQV124" s="671"/>
      <c r="IQW124" s="671"/>
      <c r="IQX124" s="671"/>
      <c r="IQY124" s="671"/>
      <c r="IQZ124" s="671"/>
      <c r="IRA124" s="671"/>
      <c r="IRB124" s="671"/>
      <c r="IRC124" s="671"/>
      <c r="IRD124" s="671"/>
      <c r="IRE124" s="671"/>
      <c r="IRF124" s="671"/>
      <c r="IRG124" s="671"/>
      <c r="IRH124" s="671"/>
      <c r="IRI124" s="671"/>
      <c r="IRJ124" s="671"/>
      <c r="IRK124" s="671"/>
      <c r="IRL124" s="671"/>
      <c r="IRM124" s="671"/>
      <c r="IRN124" s="671"/>
      <c r="IRO124" s="671"/>
      <c r="IRP124" s="671"/>
      <c r="IRQ124" s="671"/>
      <c r="IRR124" s="671"/>
      <c r="IRS124" s="671"/>
      <c r="IRT124" s="671"/>
      <c r="IRU124" s="671"/>
      <c r="IRV124" s="671"/>
      <c r="IRW124" s="671"/>
      <c r="IRX124" s="671"/>
      <c r="IRY124" s="671"/>
      <c r="IRZ124" s="671"/>
      <c r="ISA124" s="671"/>
      <c r="ISB124" s="671"/>
      <c r="ISC124" s="671"/>
      <c r="ISD124" s="671"/>
      <c r="ISE124" s="671"/>
      <c r="ISF124" s="671"/>
      <c r="ISG124" s="671"/>
      <c r="ISH124" s="671"/>
      <c r="ISI124" s="671"/>
      <c r="ISJ124" s="671"/>
      <c r="ISK124" s="671"/>
      <c r="ISL124" s="671"/>
      <c r="ISM124" s="671"/>
      <c r="ISN124" s="671"/>
      <c r="ISO124" s="671"/>
      <c r="ISP124" s="671"/>
      <c r="ISQ124" s="671"/>
      <c r="ISR124" s="671"/>
      <c r="ISS124" s="671"/>
      <c r="IST124" s="671"/>
      <c r="ISU124" s="671"/>
      <c r="ISV124" s="671"/>
      <c r="ISW124" s="671"/>
      <c r="ISX124" s="671"/>
      <c r="ISY124" s="671"/>
      <c r="ISZ124" s="671"/>
      <c r="ITA124" s="671"/>
      <c r="ITB124" s="671"/>
      <c r="ITC124" s="671"/>
      <c r="ITD124" s="671"/>
      <c r="ITE124" s="671"/>
      <c r="ITF124" s="671"/>
      <c r="ITG124" s="671"/>
      <c r="ITH124" s="671"/>
      <c r="ITI124" s="671"/>
      <c r="ITJ124" s="671"/>
      <c r="ITK124" s="671"/>
      <c r="ITL124" s="671"/>
      <c r="ITM124" s="671"/>
      <c r="ITN124" s="671"/>
      <c r="ITO124" s="671"/>
      <c r="ITP124" s="671"/>
      <c r="ITQ124" s="671"/>
      <c r="ITR124" s="671"/>
      <c r="ITS124" s="671"/>
      <c r="ITT124" s="671"/>
      <c r="ITU124" s="671"/>
      <c r="ITV124" s="671"/>
      <c r="ITW124" s="671"/>
      <c r="ITX124" s="671"/>
      <c r="ITY124" s="671"/>
      <c r="ITZ124" s="671"/>
      <c r="IUA124" s="671"/>
      <c r="IUB124" s="671"/>
      <c r="IUC124" s="671"/>
      <c r="IUD124" s="671"/>
      <c r="IUE124" s="671"/>
      <c r="IUF124" s="671"/>
      <c r="IUG124" s="671"/>
      <c r="IUH124" s="671"/>
      <c r="IUI124" s="671"/>
      <c r="IUJ124" s="671"/>
      <c r="IUK124" s="671"/>
      <c r="IUL124" s="671"/>
      <c r="IUM124" s="671"/>
      <c r="IUN124" s="671"/>
      <c r="IUO124" s="671"/>
      <c r="IUP124" s="671"/>
      <c r="IUQ124" s="671"/>
      <c r="IUR124" s="671"/>
      <c r="IUS124" s="671"/>
      <c r="IUT124" s="671"/>
      <c r="IUU124" s="671"/>
      <c r="IUV124" s="671"/>
      <c r="IUW124" s="671"/>
      <c r="IUX124" s="671"/>
      <c r="IUY124" s="671"/>
      <c r="IUZ124" s="671"/>
      <c r="IVA124" s="671"/>
      <c r="IVB124" s="671"/>
      <c r="IVC124" s="671"/>
      <c r="IVD124" s="671"/>
      <c r="IVE124" s="671"/>
      <c r="IVF124" s="671"/>
      <c r="IVG124" s="671"/>
      <c r="IVH124" s="671"/>
      <c r="IVI124" s="671"/>
      <c r="IVJ124" s="671"/>
      <c r="IVK124" s="671"/>
      <c r="IVL124" s="671"/>
      <c r="IVM124" s="671"/>
      <c r="IVN124" s="671"/>
      <c r="IVO124" s="671"/>
      <c r="IVP124" s="671"/>
      <c r="IVQ124" s="671"/>
      <c r="IVR124" s="671"/>
      <c r="IVS124" s="671"/>
      <c r="IVT124" s="671"/>
      <c r="IVU124" s="671"/>
      <c r="IVV124" s="671"/>
      <c r="IVW124" s="671"/>
      <c r="IVX124" s="671"/>
      <c r="IVY124" s="671"/>
      <c r="IVZ124" s="671"/>
      <c r="IWA124" s="671"/>
      <c r="IWB124" s="671"/>
      <c r="IWC124" s="671"/>
      <c r="IWD124" s="671"/>
      <c r="IWE124" s="671"/>
      <c r="IWF124" s="671"/>
      <c r="IWG124" s="671"/>
      <c r="IWH124" s="671"/>
      <c r="IWI124" s="671"/>
      <c r="IWJ124" s="671"/>
      <c r="IWK124" s="671"/>
      <c r="IWL124" s="671"/>
      <c r="IWM124" s="671"/>
      <c r="IWN124" s="671"/>
      <c r="IWO124" s="671"/>
      <c r="IWP124" s="671"/>
      <c r="IWQ124" s="671"/>
      <c r="IWR124" s="671"/>
      <c r="IWS124" s="671"/>
      <c r="IWT124" s="671"/>
      <c r="IWU124" s="671"/>
      <c r="IWV124" s="671"/>
      <c r="IWW124" s="671"/>
      <c r="IWX124" s="671"/>
      <c r="IWY124" s="671"/>
      <c r="IWZ124" s="671"/>
      <c r="IXA124" s="671"/>
      <c r="IXB124" s="671"/>
      <c r="IXC124" s="671"/>
      <c r="IXD124" s="671"/>
      <c r="IXE124" s="671"/>
      <c r="IXF124" s="671"/>
      <c r="IXG124" s="671"/>
      <c r="IXH124" s="671"/>
      <c r="IXI124" s="671"/>
      <c r="IXJ124" s="671"/>
      <c r="IXK124" s="671"/>
      <c r="IXL124" s="671"/>
      <c r="IXM124" s="671"/>
      <c r="IXN124" s="671"/>
      <c r="IXO124" s="671"/>
      <c r="IXP124" s="671"/>
      <c r="IXQ124" s="671"/>
      <c r="IXR124" s="671"/>
      <c r="IXS124" s="671"/>
      <c r="IXT124" s="671"/>
      <c r="IXU124" s="671"/>
      <c r="IXV124" s="671"/>
      <c r="IXW124" s="671"/>
      <c r="IXX124" s="671"/>
      <c r="IXY124" s="671"/>
      <c r="IXZ124" s="671"/>
      <c r="IYA124" s="671"/>
      <c r="IYB124" s="671"/>
      <c r="IYC124" s="671"/>
      <c r="IYD124" s="671"/>
      <c r="IYE124" s="671"/>
      <c r="IYF124" s="671"/>
      <c r="IYG124" s="671"/>
      <c r="IYH124" s="671"/>
      <c r="IYI124" s="671"/>
      <c r="IYJ124" s="671"/>
      <c r="IYK124" s="671"/>
      <c r="IYL124" s="671"/>
      <c r="IYM124" s="671"/>
      <c r="IYN124" s="671"/>
      <c r="IYO124" s="671"/>
      <c r="IYP124" s="671"/>
      <c r="IYQ124" s="671"/>
      <c r="IYR124" s="671"/>
      <c r="IYS124" s="671"/>
      <c r="IYT124" s="671"/>
      <c r="IYU124" s="671"/>
      <c r="IYV124" s="671"/>
      <c r="IYW124" s="671"/>
      <c r="IYX124" s="671"/>
      <c r="IYY124" s="671"/>
      <c r="IYZ124" s="671"/>
      <c r="IZA124" s="671"/>
      <c r="IZB124" s="671"/>
      <c r="IZC124" s="671"/>
      <c r="IZD124" s="671"/>
      <c r="IZE124" s="671"/>
      <c r="IZF124" s="671"/>
      <c r="IZG124" s="671"/>
      <c r="IZH124" s="671"/>
      <c r="IZI124" s="671"/>
      <c r="IZJ124" s="671"/>
      <c r="IZK124" s="671"/>
      <c r="IZL124" s="671"/>
      <c r="IZM124" s="671"/>
      <c r="IZN124" s="671"/>
      <c r="IZO124" s="671"/>
      <c r="IZP124" s="671"/>
      <c r="IZQ124" s="671"/>
      <c r="IZR124" s="671"/>
      <c r="IZS124" s="671"/>
      <c r="IZT124" s="671"/>
      <c r="IZU124" s="671"/>
      <c r="IZV124" s="671"/>
      <c r="IZW124" s="671"/>
      <c r="IZX124" s="671"/>
      <c r="IZY124" s="671"/>
      <c r="IZZ124" s="671"/>
      <c r="JAA124" s="671"/>
      <c r="JAB124" s="671"/>
      <c r="JAC124" s="671"/>
      <c r="JAD124" s="671"/>
      <c r="JAE124" s="671"/>
      <c r="JAF124" s="671"/>
      <c r="JAG124" s="671"/>
      <c r="JAH124" s="671"/>
      <c r="JAI124" s="671"/>
      <c r="JAJ124" s="671"/>
      <c r="JAK124" s="671"/>
      <c r="JAL124" s="671"/>
      <c r="JAM124" s="671"/>
      <c r="JAN124" s="671"/>
      <c r="JAO124" s="671"/>
      <c r="JAP124" s="671"/>
      <c r="JAQ124" s="671"/>
      <c r="JAR124" s="671"/>
      <c r="JAS124" s="671"/>
      <c r="JAT124" s="671"/>
      <c r="JAU124" s="671"/>
      <c r="JAV124" s="671"/>
      <c r="JAW124" s="671"/>
      <c r="JAX124" s="671"/>
      <c r="JAY124" s="671"/>
      <c r="JAZ124" s="671"/>
      <c r="JBA124" s="671"/>
      <c r="JBB124" s="671"/>
      <c r="JBC124" s="671"/>
      <c r="JBD124" s="671"/>
      <c r="JBE124" s="671"/>
      <c r="JBF124" s="671"/>
      <c r="JBG124" s="671"/>
      <c r="JBH124" s="671"/>
      <c r="JBI124" s="671"/>
      <c r="JBJ124" s="671"/>
      <c r="JBK124" s="671"/>
      <c r="JBL124" s="671"/>
      <c r="JBM124" s="671"/>
      <c r="JBN124" s="671"/>
      <c r="JBO124" s="671"/>
      <c r="JBP124" s="671"/>
      <c r="JBQ124" s="671"/>
      <c r="JBR124" s="671"/>
      <c r="JBS124" s="671"/>
      <c r="JBT124" s="671"/>
      <c r="JBU124" s="671"/>
      <c r="JBV124" s="671"/>
      <c r="JBW124" s="671"/>
      <c r="JBX124" s="671"/>
      <c r="JBY124" s="671"/>
      <c r="JBZ124" s="671"/>
      <c r="JCA124" s="671"/>
      <c r="JCB124" s="671"/>
      <c r="JCC124" s="671"/>
      <c r="JCD124" s="671"/>
      <c r="JCE124" s="671"/>
      <c r="JCF124" s="671"/>
      <c r="JCG124" s="671"/>
      <c r="JCH124" s="671"/>
      <c r="JCI124" s="671"/>
      <c r="JCJ124" s="671"/>
      <c r="JCK124" s="671"/>
      <c r="JCL124" s="671"/>
      <c r="JCM124" s="671"/>
      <c r="JCN124" s="671"/>
      <c r="JCO124" s="671"/>
      <c r="JCP124" s="671"/>
      <c r="JCQ124" s="671"/>
      <c r="JCR124" s="671"/>
      <c r="JCS124" s="671"/>
      <c r="JCT124" s="671"/>
      <c r="JCU124" s="671"/>
      <c r="JCV124" s="671"/>
      <c r="JCW124" s="671"/>
      <c r="JCX124" s="671"/>
      <c r="JCY124" s="671"/>
      <c r="JCZ124" s="671"/>
      <c r="JDA124" s="671"/>
      <c r="JDB124" s="671"/>
      <c r="JDC124" s="671"/>
      <c r="JDD124" s="671"/>
      <c r="JDE124" s="671"/>
      <c r="JDF124" s="671"/>
      <c r="JDG124" s="671"/>
      <c r="JDH124" s="671"/>
      <c r="JDI124" s="671"/>
      <c r="JDJ124" s="671"/>
      <c r="JDK124" s="671"/>
      <c r="JDL124" s="671"/>
      <c r="JDM124" s="671"/>
      <c r="JDN124" s="671"/>
      <c r="JDO124" s="671"/>
      <c r="JDP124" s="671"/>
      <c r="JDQ124" s="671"/>
      <c r="JDR124" s="671"/>
      <c r="JDS124" s="671"/>
      <c r="JDT124" s="671"/>
      <c r="JDU124" s="671"/>
      <c r="JDV124" s="671"/>
      <c r="JDW124" s="671"/>
      <c r="JDX124" s="671"/>
      <c r="JDY124" s="671"/>
      <c r="JDZ124" s="671"/>
      <c r="JEA124" s="671"/>
      <c r="JEB124" s="671"/>
      <c r="JEC124" s="671"/>
      <c r="JED124" s="671"/>
      <c r="JEE124" s="671"/>
      <c r="JEF124" s="671"/>
      <c r="JEG124" s="671"/>
      <c r="JEH124" s="671"/>
      <c r="JEI124" s="671"/>
      <c r="JEJ124" s="671"/>
      <c r="JEK124" s="671"/>
      <c r="JEL124" s="671"/>
      <c r="JEM124" s="671"/>
      <c r="JEN124" s="671"/>
      <c r="JEO124" s="671"/>
      <c r="JEP124" s="671"/>
      <c r="JEQ124" s="671"/>
      <c r="JER124" s="671"/>
      <c r="JES124" s="671"/>
      <c r="JET124" s="671"/>
      <c r="JEU124" s="671"/>
      <c r="JEV124" s="671"/>
      <c r="JEW124" s="671"/>
      <c r="JEX124" s="671"/>
      <c r="JEY124" s="671"/>
      <c r="JEZ124" s="671"/>
      <c r="JFA124" s="671"/>
      <c r="JFB124" s="671"/>
      <c r="JFC124" s="671"/>
      <c r="JFD124" s="671"/>
      <c r="JFE124" s="671"/>
      <c r="JFF124" s="671"/>
      <c r="JFG124" s="671"/>
      <c r="JFH124" s="671"/>
      <c r="JFI124" s="671"/>
      <c r="JFJ124" s="671"/>
      <c r="JFK124" s="671"/>
      <c r="JFL124" s="671"/>
      <c r="JFM124" s="671"/>
      <c r="JFN124" s="671"/>
      <c r="JFO124" s="671"/>
      <c r="JFP124" s="671"/>
      <c r="JFQ124" s="671"/>
      <c r="JFR124" s="671"/>
      <c r="JFS124" s="671"/>
      <c r="JFT124" s="671"/>
      <c r="JFU124" s="671"/>
      <c r="JFV124" s="671"/>
      <c r="JFW124" s="671"/>
      <c r="JFX124" s="671"/>
      <c r="JFY124" s="671"/>
      <c r="JFZ124" s="671"/>
      <c r="JGA124" s="671"/>
      <c r="JGB124" s="671"/>
      <c r="JGC124" s="671"/>
      <c r="JGD124" s="671"/>
      <c r="JGE124" s="671"/>
      <c r="JGF124" s="671"/>
      <c r="JGG124" s="671"/>
      <c r="JGH124" s="671"/>
      <c r="JGI124" s="671"/>
      <c r="JGJ124" s="671"/>
      <c r="JGK124" s="671"/>
      <c r="JGL124" s="671"/>
      <c r="JGM124" s="671"/>
      <c r="JGN124" s="671"/>
      <c r="JGO124" s="671"/>
      <c r="JGP124" s="671"/>
      <c r="JGQ124" s="671"/>
      <c r="JGR124" s="671"/>
      <c r="JGS124" s="671"/>
      <c r="JGT124" s="671"/>
      <c r="JGU124" s="671"/>
      <c r="JGV124" s="671"/>
      <c r="JGW124" s="671"/>
      <c r="JGX124" s="671"/>
      <c r="JGY124" s="671"/>
      <c r="JGZ124" s="671"/>
      <c r="JHA124" s="671"/>
      <c r="JHB124" s="671"/>
      <c r="JHC124" s="671"/>
      <c r="JHD124" s="671"/>
      <c r="JHE124" s="671"/>
      <c r="JHF124" s="671"/>
      <c r="JHG124" s="671"/>
      <c r="JHH124" s="671"/>
      <c r="JHI124" s="671"/>
      <c r="JHJ124" s="671"/>
      <c r="JHK124" s="671"/>
      <c r="JHL124" s="671"/>
      <c r="JHM124" s="671"/>
      <c r="JHN124" s="671"/>
      <c r="JHO124" s="671"/>
      <c r="JHP124" s="671"/>
      <c r="JHQ124" s="671"/>
      <c r="JHR124" s="671"/>
      <c r="JHS124" s="671"/>
      <c r="JHT124" s="671"/>
      <c r="JHU124" s="671"/>
      <c r="JHV124" s="671"/>
      <c r="JHW124" s="671"/>
      <c r="JHX124" s="671"/>
      <c r="JHY124" s="671"/>
      <c r="JHZ124" s="671"/>
      <c r="JIA124" s="671"/>
      <c r="JIB124" s="671"/>
      <c r="JIC124" s="671"/>
      <c r="JID124" s="671"/>
      <c r="JIE124" s="671"/>
      <c r="JIF124" s="671"/>
      <c r="JIG124" s="671"/>
      <c r="JIH124" s="671"/>
      <c r="JII124" s="671"/>
      <c r="JIJ124" s="671"/>
      <c r="JIK124" s="671"/>
      <c r="JIL124" s="671"/>
      <c r="JIM124" s="671"/>
      <c r="JIN124" s="671"/>
      <c r="JIO124" s="671"/>
      <c r="JIP124" s="671"/>
      <c r="JIQ124" s="671"/>
      <c r="JIR124" s="671"/>
      <c r="JIS124" s="671"/>
      <c r="JIT124" s="671"/>
      <c r="JIU124" s="671"/>
      <c r="JIV124" s="671"/>
      <c r="JIW124" s="671"/>
      <c r="JIX124" s="671"/>
      <c r="JIY124" s="671"/>
      <c r="JIZ124" s="671"/>
      <c r="JJA124" s="671"/>
      <c r="JJB124" s="671"/>
      <c r="JJC124" s="671"/>
      <c r="JJD124" s="671"/>
      <c r="JJE124" s="671"/>
      <c r="JJF124" s="671"/>
      <c r="JJG124" s="671"/>
      <c r="JJH124" s="671"/>
      <c r="JJI124" s="671"/>
      <c r="JJJ124" s="671"/>
      <c r="JJK124" s="671"/>
      <c r="JJL124" s="671"/>
      <c r="JJM124" s="671"/>
      <c r="JJN124" s="671"/>
      <c r="JJO124" s="671"/>
      <c r="JJP124" s="671"/>
      <c r="JJQ124" s="671"/>
      <c r="JJR124" s="671"/>
      <c r="JJS124" s="671"/>
      <c r="JJT124" s="671"/>
      <c r="JJU124" s="671"/>
      <c r="JJV124" s="671"/>
      <c r="JJW124" s="671"/>
      <c r="JJX124" s="671"/>
      <c r="JJY124" s="671"/>
      <c r="JJZ124" s="671"/>
      <c r="JKA124" s="671"/>
      <c r="JKB124" s="671"/>
      <c r="JKC124" s="671"/>
      <c r="JKD124" s="671"/>
      <c r="JKE124" s="671"/>
      <c r="JKF124" s="671"/>
      <c r="JKG124" s="671"/>
      <c r="JKH124" s="671"/>
      <c r="JKI124" s="671"/>
      <c r="JKJ124" s="671"/>
      <c r="JKK124" s="671"/>
      <c r="JKL124" s="671"/>
      <c r="JKM124" s="671"/>
      <c r="JKN124" s="671"/>
      <c r="JKO124" s="671"/>
      <c r="JKP124" s="671"/>
      <c r="JKQ124" s="671"/>
      <c r="JKR124" s="671"/>
      <c r="JKS124" s="671"/>
      <c r="JKT124" s="671"/>
      <c r="JKU124" s="671"/>
      <c r="JKV124" s="671"/>
      <c r="JKW124" s="671"/>
      <c r="JKX124" s="671"/>
      <c r="JKY124" s="671"/>
      <c r="JKZ124" s="671"/>
      <c r="JLA124" s="671"/>
      <c r="JLB124" s="671"/>
      <c r="JLC124" s="671"/>
      <c r="JLD124" s="671"/>
      <c r="JLE124" s="671"/>
      <c r="JLF124" s="671"/>
      <c r="JLG124" s="671"/>
      <c r="JLH124" s="671"/>
      <c r="JLI124" s="671"/>
      <c r="JLJ124" s="671"/>
      <c r="JLK124" s="671"/>
      <c r="JLL124" s="671"/>
      <c r="JLM124" s="671"/>
      <c r="JLN124" s="671"/>
      <c r="JLO124" s="671"/>
      <c r="JLP124" s="671"/>
      <c r="JLQ124" s="671"/>
      <c r="JLR124" s="671"/>
      <c r="JLS124" s="671"/>
      <c r="JLT124" s="671"/>
      <c r="JLU124" s="671"/>
      <c r="JLV124" s="671"/>
      <c r="JLW124" s="671"/>
      <c r="JLX124" s="671"/>
      <c r="JLY124" s="671"/>
      <c r="JLZ124" s="671"/>
      <c r="JMA124" s="671"/>
      <c r="JMB124" s="671"/>
      <c r="JMC124" s="671"/>
      <c r="JMD124" s="671"/>
      <c r="JME124" s="671"/>
      <c r="JMF124" s="671"/>
      <c r="JMG124" s="671"/>
      <c r="JMH124" s="671"/>
      <c r="JMI124" s="671"/>
      <c r="JMJ124" s="671"/>
      <c r="JMK124" s="671"/>
      <c r="JML124" s="671"/>
      <c r="JMM124" s="671"/>
      <c r="JMN124" s="671"/>
      <c r="JMO124" s="671"/>
      <c r="JMP124" s="671"/>
      <c r="JMQ124" s="671"/>
      <c r="JMR124" s="671"/>
      <c r="JMS124" s="671"/>
      <c r="JMT124" s="671"/>
      <c r="JMU124" s="671"/>
      <c r="JMV124" s="671"/>
      <c r="JMW124" s="671"/>
      <c r="JMX124" s="671"/>
      <c r="JMY124" s="671"/>
      <c r="JMZ124" s="671"/>
      <c r="JNA124" s="671"/>
      <c r="JNB124" s="671"/>
      <c r="JNC124" s="671"/>
      <c r="JND124" s="671"/>
      <c r="JNE124" s="671"/>
      <c r="JNF124" s="671"/>
      <c r="JNG124" s="671"/>
      <c r="JNH124" s="671"/>
      <c r="JNI124" s="671"/>
      <c r="JNJ124" s="671"/>
      <c r="JNK124" s="671"/>
      <c r="JNL124" s="671"/>
      <c r="JNM124" s="671"/>
      <c r="JNN124" s="671"/>
      <c r="JNO124" s="671"/>
      <c r="JNP124" s="671"/>
      <c r="JNQ124" s="671"/>
      <c r="JNR124" s="671"/>
      <c r="JNS124" s="671"/>
      <c r="JNT124" s="671"/>
      <c r="JNU124" s="671"/>
      <c r="JNV124" s="671"/>
      <c r="JNW124" s="671"/>
      <c r="JNX124" s="671"/>
      <c r="JNY124" s="671"/>
      <c r="JNZ124" s="671"/>
      <c r="JOA124" s="671"/>
      <c r="JOB124" s="671"/>
      <c r="JOC124" s="671"/>
      <c r="JOD124" s="671"/>
      <c r="JOE124" s="671"/>
      <c r="JOF124" s="671"/>
      <c r="JOG124" s="671"/>
      <c r="JOH124" s="671"/>
      <c r="JOI124" s="671"/>
      <c r="JOJ124" s="671"/>
      <c r="JOK124" s="671"/>
      <c r="JOL124" s="671"/>
      <c r="JOM124" s="671"/>
      <c r="JON124" s="671"/>
      <c r="JOO124" s="671"/>
      <c r="JOP124" s="671"/>
      <c r="JOQ124" s="671"/>
      <c r="JOR124" s="671"/>
      <c r="JOS124" s="671"/>
      <c r="JOT124" s="671"/>
      <c r="JOU124" s="671"/>
      <c r="JOV124" s="671"/>
      <c r="JOW124" s="671"/>
      <c r="JOX124" s="671"/>
      <c r="JOY124" s="671"/>
      <c r="JOZ124" s="671"/>
      <c r="JPA124" s="671"/>
      <c r="JPB124" s="671"/>
      <c r="JPC124" s="671"/>
      <c r="JPD124" s="671"/>
      <c r="JPE124" s="671"/>
      <c r="JPF124" s="671"/>
      <c r="JPG124" s="671"/>
      <c r="JPH124" s="671"/>
      <c r="JPI124" s="671"/>
      <c r="JPJ124" s="671"/>
      <c r="JPK124" s="671"/>
      <c r="JPL124" s="671"/>
      <c r="JPM124" s="671"/>
      <c r="JPN124" s="671"/>
      <c r="JPO124" s="671"/>
      <c r="JPP124" s="671"/>
      <c r="JPQ124" s="671"/>
      <c r="JPR124" s="671"/>
      <c r="JPS124" s="671"/>
      <c r="JPT124" s="671"/>
      <c r="JPU124" s="671"/>
      <c r="JPV124" s="671"/>
      <c r="JPW124" s="671"/>
      <c r="JPX124" s="671"/>
      <c r="JPY124" s="671"/>
      <c r="JPZ124" s="671"/>
      <c r="JQA124" s="671"/>
      <c r="JQB124" s="671"/>
      <c r="JQC124" s="671"/>
      <c r="JQD124" s="671"/>
      <c r="JQE124" s="671"/>
      <c r="JQF124" s="671"/>
      <c r="JQG124" s="671"/>
      <c r="JQH124" s="671"/>
      <c r="JQI124" s="671"/>
      <c r="JQJ124" s="671"/>
      <c r="JQK124" s="671"/>
      <c r="JQL124" s="671"/>
      <c r="JQM124" s="671"/>
      <c r="JQN124" s="671"/>
      <c r="JQO124" s="671"/>
      <c r="JQP124" s="671"/>
      <c r="JQQ124" s="671"/>
      <c r="JQR124" s="671"/>
      <c r="JQS124" s="671"/>
      <c r="JQT124" s="671"/>
      <c r="JQU124" s="671"/>
      <c r="JQV124" s="671"/>
      <c r="JQW124" s="671"/>
      <c r="JQX124" s="671"/>
      <c r="JQY124" s="671"/>
      <c r="JQZ124" s="671"/>
      <c r="JRA124" s="671"/>
      <c r="JRB124" s="671"/>
      <c r="JRC124" s="671"/>
      <c r="JRD124" s="671"/>
      <c r="JRE124" s="671"/>
      <c r="JRF124" s="671"/>
      <c r="JRG124" s="671"/>
      <c r="JRH124" s="671"/>
      <c r="JRI124" s="671"/>
      <c r="JRJ124" s="671"/>
      <c r="JRK124" s="671"/>
      <c r="JRL124" s="671"/>
      <c r="JRM124" s="671"/>
      <c r="JRN124" s="671"/>
      <c r="JRO124" s="671"/>
      <c r="JRP124" s="671"/>
      <c r="JRQ124" s="671"/>
      <c r="JRR124" s="671"/>
      <c r="JRS124" s="671"/>
      <c r="JRT124" s="671"/>
      <c r="JRU124" s="671"/>
      <c r="JRV124" s="671"/>
      <c r="JRW124" s="671"/>
      <c r="JRX124" s="671"/>
      <c r="JRY124" s="671"/>
      <c r="JRZ124" s="671"/>
      <c r="JSA124" s="671"/>
      <c r="JSB124" s="671"/>
      <c r="JSC124" s="671"/>
      <c r="JSD124" s="671"/>
      <c r="JSE124" s="671"/>
      <c r="JSF124" s="671"/>
      <c r="JSG124" s="671"/>
      <c r="JSH124" s="671"/>
      <c r="JSI124" s="671"/>
      <c r="JSJ124" s="671"/>
      <c r="JSK124" s="671"/>
      <c r="JSL124" s="671"/>
      <c r="JSM124" s="671"/>
      <c r="JSN124" s="671"/>
      <c r="JSO124" s="671"/>
      <c r="JSP124" s="671"/>
      <c r="JSQ124" s="671"/>
      <c r="JSR124" s="671"/>
      <c r="JSS124" s="671"/>
      <c r="JST124" s="671"/>
      <c r="JSU124" s="671"/>
      <c r="JSV124" s="671"/>
      <c r="JSW124" s="671"/>
      <c r="JSX124" s="671"/>
      <c r="JSY124" s="671"/>
      <c r="JSZ124" s="671"/>
      <c r="JTA124" s="671"/>
      <c r="JTB124" s="671"/>
      <c r="JTC124" s="671"/>
      <c r="JTD124" s="671"/>
      <c r="JTE124" s="671"/>
      <c r="JTF124" s="671"/>
      <c r="JTG124" s="671"/>
      <c r="JTH124" s="671"/>
      <c r="JTI124" s="671"/>
      <c r="JTJ124" s="671"/>
      <c r="JTK124" s="671"/>
      <c r="JTL124" s="671"/>
      <c r="JTM124" s="671"/>
      <c r="JTN124" s="671"/>
      <c r="JTO124" s="671"/>
      <c r="JTP124" s="671"/>
      <c r="JTQ124" s="671"/>
      <c r="JTR124" s="671"/>
      <c r="JTS124" s="671"/>
      <c r="JTT124" s="671"/>
      <c r="JTU124" s="671"/>
      <c r="JTV124" s="671"/>
      <c r="JTW124" s="671"/>
      <c r="JTX124" s="671"/>
      <c r="JTY124" s="671"/>
      <c r="JTZ124" s="671"/>
      <c r="JUA124" s="671"/>
      <c r="JUB124" s="671"/>
      <c r="JUC124" s="671"/>
      <c r="JUD124" s="671"/>
      <c r="JUE124" s="671"/>
      <c r="JUF124" s="671"/>
      <c r="JUG124" s="671"/>
      <c r="JUH124" s="671"/>
      <c r="JUI124" s="671"/>
      <c r="JUJ124" s="671"/>
      <c r="JUK124" s="671"/>
      <c r="JUL124" s="671"/>
      <c r="JUM124" s="671"/>
      <c r="JUN124" s="671"/>
      <c r="JUO124" s="671"/>
      <c r="JUP124" s="671"/>
      <c r="JUQ124" s="671"/>
      <c r="JUR124" s="671"/>
      <c r="JUS124" s="671"/>
      <c r="JUT124" s="671"/>
      <c r="JUU124" s="671"/>
      <c r="JUV124" s="671"/>
      <c r="JUW124" s="671"/>
      <c r="JUX124" s="671"/>
      <c r="JUY124" s="671"/>
      <c r="JUZ124" s="671"/>
      <c r="JVA124" s="671"/>
      <c r="JVB124" s="671"/>
      <c r="JVC124" s="671"/>
      <c r="JVD124" s="671"/>
      <c r="JVE124" s="671"/>
      <c r="JVF124" s="671"/>
      <c r="JVG124" s="671"/>
      <c r="JVH124" s="671"/>
      <c r="JVI124" s="671"/>
      <c r="JVJ124" s="671"/>
      <c r="JVK124" s="671"/>
      <c r="JVL124" s="671"/>
      <c r="JVM124" s="671"/>
      <c r="JVN124" s="671"/>
      <c r="JVO124" s="671"/>
      <c r="JVP124" s="671"/>
      <c r="JVQ124" s="671"/>
      <c r="JVR124" s="671"/>
      <c r="JVS124" s="671"/>
      <c r="JVT124" s="671"/>
      <c r="JVU124" s="671"/>
      <c r="JVV124" s="671"/>
      <c r="JVW124" s="671"/>
      <c r="JVX124" s="671"/>
      <c r="JVY124" s="671"/>
      <c r="JVZ124" s="671"/>
      <c r="JWA124" s="671"/>
      <c r="JWB124" s="671"/>
      <c r="JWC124" s="671"/>
      <c r="JWD124" s="671"/>
      <c r="JWE124" s="671"/>
      <c r="JWF124" s="671"/>
      <c r="JWG124" s="671"/>
      <c r="JWH124" s="671"/>
      <c r="JWI124" s="671"/>
      <c r="JWJ124" s="671"/>
      <c r="JWK124" s="671"/>
      <c r="JWL124" s="671"/>
      <c r="JWM124" s="671"/>
      <c r="JWN124" s="671"/>
      <c r="JWO124" s="671"/>
      <c r="JWP124" s="671"/>
      <c r="JWQ124" s="671"/>
      <c r="JWR124" s="671"/>
      <c r="JWS124" s="671"/>
      <c r="JWT124" s="671"/>
      <c r="JWU124" s="671"/>
      <c r="JWV124" s="671"/>
      <c r="JWW124" s="671"/>
      <c r="JWX124" s="671"/>
      <c r="JWY124" s="671"/>
      <c r="JWZ124" s="671"/>
      <c r="JXA124" s="671"/>
      <c r="JXB124" s="671"/>
      <c r="JXC124" s="671"/>
      <c r="JXD124" s="671"/>
      <c r="JXE124" s="671"/>
      <c r="JXF124" s="671"/>
      <c r="JXG124" s="671"/>
      <c r="JXH124" s="671"/>
      <c r="JXI124" s="671"/>
      <c r="JXJ124" s="671"/>
      <c r="JXK124" s="671"/>
      <c r="JXL124" s="671"/>
      <c r="JXM124" s="671"/>
      <c r="JXN124" s="671"/>
      <c r="JXO124" s="671"/>
      <c r="JXP124" s="671"/>
      <c r="JXQ124" s="671"/>
      <c r="JXR124" s="671"/>
      <c r="JXS124" s="671"/>
      <c r="JXT124" s="671"/>
      <c r="JXU124" s="671"/>
      <c r="JXV124" s="671"/>
      <c r="JXW124" s="671"/>
      <c r="JXX124" s="671"/>
      <c r="JXY124" s="671"/>
      <c r="JXZ124" s="671"/>
      <c r="JYA124" s="671"/>
      <c r="JYB124" s="671"/>
      <c r="JYC124" s="671"/>
      <c r="JYD124" s="671"/>
      <c r="JYE124" s="671"/>
      <c r="JYF124" s="671"/>
      <c r="JYG124" s="671"/>
      <c r="JYH124" s="671"/>
      <c r="JYI124" s="671"/>
      <c r="JYJ124" s="671"/>
      <c r="JYK124" s="671"/>
      <c r="JYL124" s="671"/>
      <c r="JYM124" s="671"/>
      <c r="JYN124" s="671"/>
      <c r="JYO124" s="671"/>
      <c r="JYP124" s="671"/>
      <c r="JYQ124" s="671"/>
      <c r="JYR124" s="671"/>
      <c r="JYS124" s="671"/>
      <c r="JYT124" s="671"/>
      <c r="JYU124" s="671"/>
      <c r="JYV124" s="671"/>
      <c r="JYW124" s="671"/>
      <c r="JYX124" s="671"/>
      <c r="JYY124" s="671"/>
      <c r="JYZ124" s="671"/>
      <c r="JZA124" s="671"/>
      <c r="JZB124" s="671"/>
      <c r="JZC124" s="671"/>
      <c r="JZD124" s="671"/>
      <c r="JZE124" s="671"/>
      <c r="JZF124" s="671"/>
      <c r="JZG124" s="671"/>
      <c r="JZH124" s="671"/>
      <c r="JZI124" s="671"/>
      <c r="JZJ124" s="671"/>
      <c r="JZK124" s="671"/>
      <c r="JZL124" s="671"/>
      <c r="JZM124" s="671"/>
      <c r="JZN124" s="671"/>
      <c r="JZO124" s="671"/>
      <c r="JZP124" s="671"/>
      <c r="JZQ124" s="671"/>
      <c r="JZR124" s="671"/>
      <c r="JZS124" s="671"/>
      <c r="JZT124" s="671"/>
      <c r="JZU124" s="671"/>
      <c r="JZV124" s="671"/>
      <c r="JZW124" s="671"/>
      <c r="JZX124" s="671"/>
      <c r="JZY124" s="671"/>
      <c r="JZZ124" s="671"/>
      <c r="KAA124" s="671"/>
      <c r="KAB124" s="671"/>
      <c r="KAC124" s="671"/>
      <c r="KAD124" s="671"/>
      <c r="KAE124" s="671"/>
      <c r="KAF124" s="671"/>
      <c r="KAG124" s="671"/>
      <c r="KAH124" s="671"/>
      <c r="KAI124" s="671"/>
      <c r="KAJ124" s="671"/>
      <c r="KAK124" s="671"/>
      <c r="KAL124" s="671"/>
      <c r="KAM124" s="671"/>
      <c r="KAN124" s="671"/>
      <c r="KAO124" s="671"/>
      <c r="KAP124" s="671"/>
      <c r="KAQ124" s="671"/>
      <c r="KAR124" s="671"/>
      <c r="KAS124" s="671"/>
      <c r="KAT124" s="671"/>
      <c r="KAU124" s="671"/>
      <c r="KAV124" s="671"/>
      <c r="KAW124" s="671"/>
      <c r="KAX124" s="671"/>
      <c r="KAY124" s="671"/>
      <c r="KAZ124" s="671"/>
      <c r="KBA124" s="671"/>
      <c r="KBB124" s="671"/>
      <c r="KBC124" s="671"/>
      <c r="KBD124" s="671"/>
      <c r="KBE124" s="671"/>
      <c r="KBF124" s="671"/>
      <c r="KBG124" s="671"/>
      <c r="KBH124" s="671"/>
      <c r="KBI124" s="671"/>
      <c r="KBJ124" s="671"/>
      <c r="KBK124" s="671"/>
      <c r="KBL124" s="671"/>
      <c r="KBM124" s="671"/>
      <c r="KBN124" s="671"/>
      <c r="KBO124" s="671"/>
      <c r="KBP124" s="671"/>
      <c r="KBQ124" s="671"/>
      <c r="KBR124" s="671"/>
      <c r="KBS124" s="671"/>
      <c r="KBT124" s="671"/>
      <c r="KBU124" s="671"/>
      <c r="KBV124" s="671"/>
      <c r="KBW124" s="671"/>
      <c r="KBX124" s="671"/>
      <c r="KBY124" s="671"/>
      <c r="KBZ124" s="671"/>
      <c r="KCA124" s="671"/>
      <c r="KCB124" s="671"/>
      <c r="KCC124" s="671"/>
      <c r="KCD124" s="671"/>
      <c r="KCE124" s="671"/>
      <c r="KCF124" s="671"/>
      <c r="KCG124" s="671"/>
      <c r="KCH124" s="671"/>
      <c r="KCI124" s="671"/>
      <c r="KCJ124" s="671"/>
      <c r="KCK124" s="671"/>
      <c r="KCL124" s="671"/>
      <c r="KCM124" s="671"/>
      <c r="KCN124" s="671"/>
      <c r="KCO124" s="671"/>
      <c r="KCP124" s="671"/>
      <c r="KCQ124" s="671"/>
      <c r="KCR124" s="671"/>
      <c r="KCS124" s="671"/>
      <c r="KCT124" s="671"/>
      <c r="KCU124" s="671"/>
      <c r="KCV124" s="671"/>
      <c r="KCW124" s="671"/>
      <c r="KCX124" s="671"/>
      <c r="KCY124" s="671"/>
      <c r="KCZ124" s="671"/>
      <c r="KDA124" s="671"/>
      <c r="KDB124" s="671"/>
      <c r="KDC124" s="671"/>
      <c r="KDD124" s="671"/>
      <c r="KDE124" s="671"/>
      <c r="KDF124" s="671"/>
      <c r="KDG124" s="671"/>
      <c r="KDH124" s="671"/>
      <c r="KDI124" s="671"/>
      <c r="KDJ124" s="671"/>
      <c r="KDK124" s="671"/>
      <c r="KDL124" s="671"/>
      <c r="KDM124" s="671"/>
      <c r="KDN124" s="671"/>
      <c r="KDO124" s="671"/>
      <c r="KDP124" s="671"/>
      <c r="KDQ124" s="671"/>
      <c r="KDR124" s="671"/>
      <c r="KDS124" s="671"/>
      <c r="KDT124" s="671"/>
      <c r="KDU124" s="671"/>
      <c r="KDV124" s="671"/>
      <c r="KDW124" s="671"/>
      <c r="KDX124" s="671"/>
      <c r="KDY124" s="671"/>
      <c r="KDZ124" s="671"/>
      <c r="KEA124" s="671"/>
      <c r="KEB124" s="671"/>
      <c r="KEC124" s="671"/>
      <c r="KED124" s="671"/>
      <c r="KEE124" s="671"/>
      <c r="KEF124" s="671"/>
      <c r="KEG124" s="671"/>
      <c r="KEH124" s="671"/>
      <c r="KEI124" s="671"/>
      <c r="KEJ124" s="671"/>
      <c r="KEK124" s="671"/>
      <c r="KEL124" s="671"/>
      <c r="KEM124" s="671"/>
      <c r="KEN124" s="671"/>
      <c r="KEO124" s="671"/>
      <c r="KEP124" s="671"/>
      <c r="KEQ124" s="671"/>
      <c r="KER124" s="671"/>
      <c r="KES124" s="671"/>
      <c r="KET124" s="671"/>
      <c r="KEU124" s="671"/>
      <c r="KEV124" s="671"/>
      <c r="KEW124" s="671"/>
      <c r="KEX124" s="671"/>
      <c r="KEY124" s="671"/>
      <c r="KEZ124" s="671"/>
      <c r="KFA124" s="671"/>
      <c r="KFB124" s="671"/>
      <c r="KFC124" s="671"/>
      <c r="KFD124" s="671"/>
      <c r="KFE124" s="671"/>
      <c r="KFF124" s="671"/>
      <c r="KFG124" s="671"/>
      <c r="KFH124" s="671"/>
      <c r="KFI124" s="671"/>
      <c r="KFJ124" s="671"/>
      <c r="KFK124" s="671"/>
      <c r="KFL124" s="671"/>
      <c r="KFM124" s="671"/>
      <c r="KFN124" s="671"/>
      <c r="KFO124" s="671"/>
      <c r="KFP124" s="671"/>
      <c r="KFQ124" s="671"/>
      <c r="KFR124" s="671"/>
      <c r="KFS124" s="671"/>
      <c r="KFT124" s="671"/>
      <c r="KFU124" s="671"/>
      <c r="KFV124" s="671"/>
      <c r="KFW124" s="671"/>
      <c r="KFX124" s="671"/>
      <c r="KFY124" s="671"/>
      <c r="KFZ124" s="671"/>
      <c r="KGA124" s="671"/>
      <c r="KGB124" s="671"/>
      <c r="KGC124" s="671"/>
      <c r="KGD124" s="671"/>
      <c r="KGE124" s="671"/>
      <c r="KGF124" s="671"/>
      <c r="KGG124" s="671"/>
      <c r="KGH124" s="671"/>
      <c r="KGI124" s="671"/>
      <c r="KGJ124" s="671"/>
      <c r="KGK124" s="671"/>
      <c r="KGL124" s="671"/>
      <c r="KGM124" s="671"/>
      <c r="KGN124" s="671"/>
      <c r="KGO124" s="671"/>
      <c r="KGP124" s="671"/>
      <c r="KGQ124" s="671"/>
      <c r="KGR124" s="671"/>
      <c r="KGS124" s="671"/>
      <c r="KGT124" s="671"/>
      <c r="KGU124" s="671"/>
      <c r="KGV124" s="671"/>
      <c r="KGW124" s="671"/>
      <c r="KGX124" s="671"/>
      <c r="KGY124" s="671"/>
      <c r="KGZ124" s="671"/>
      <c r="KHA124" s="671"/>
      <c r="KHB124" s="671"/>
      <c r="KHC124" s="671"/>
      <c r="KHD124" s="671"/>
      <c r="KHE124" s="671"/>
      <c r="KHF124" s="671"/>
      <c r="KHG124" s="671"/>
      <c r="KHH124" s="671"/>
      <c r="KHI124" s="671"/>
      <c r="KHJ124" s="671"/>
      <c r="KHK124" s="671"/>
      <c r="KHL124" s="671"/>
      <c r="KHM124" s="671"/>
      <c r="KHN124" s="671"/>
      <c r="KHO124" s="671"/>
      <c r="KHP124" s="671"/>
      <c r="KHQ124" s="671"/>
      <c r="KHR124" s="671"/>
      <c r="KHS124" s="671"/>
      <c r="KHT124" s="671"/>
      <c r="KHU124" s="671"/>
      <c r="KHV124" s="671"/>
      <c r="KHW124" s="671"/>
      <c r="KHX124" s="671"/>
      <c r="KHY124" s="671"/>
      <c r="KHZ124" s="671"/>
      <c r="KIA124" s="671"/>
      <c r="KIB124" s="671"/>
      <c r="KIC124" s="671"/>
      <c r="KID124" s="671"/>
      <c r="KIE124" s="671"/>
      <c r="KIF124" s="671"/>
      <c r="KIG124" s="671"/>
      <c r="KIH124" s="671"/>
      <c r="KII124" s="671"/>
      <c r="KIJ124" s="671"/>
      <c r="KIK124" s="671"/>
      <c r="KIL124" s="671"/>
      <c r="KIM124" s="671"/>
      <c r="KIN124" s="671"/>
      <c r="KIO124" s="671"/>
      <c r="KIP124" s="671"/>
      <c r="KIQ124" s="671"/>
      <c r="KIR124" s="671"/>
      <c r="KIS124" s="671"/>
      <c r="KIT124" s="671"/>
      <c r="KIU124" s="671"/>
      <c r="KIV124" s="671"/>
      <c r="KIW124" s="671"/>
      <c r="KIX124" s="671"/>
      <c r="KIY124" s="671"/>
      <c r="KIZ124" s="671"/>
      <c r="KJA124" s="671"/>
      <c r="KJB124" s="671"/>
      <c r="KJC124" s="671"/>
      <c r="KJD124" s="671"/>
      <c r="KJE124" s="671"/>
      <c r="KJF124" s="671"/>
      <c r="KJG124" s="671"/>
      <c r="KJH124" s="671"/>
      <c r="KJI124" s="671"/>
      <c r="KJJ124" s="671"/>
      <c r="KJK124" s="671"/>
      <c r="KJL124" s="671"/>
      <c r="KJM124" s="671"/>
      <c r="KJN124" s="671"/>
      <c r="KJO124" s="671"/>
      <c r="KJP124" s="671"/>
      <c r="KJQ124" s="671"/>
      <c r="KJR124" s="671"/>
      <c r="KJS124" s="671"/>
      <c r="KJT124" s="671"/>
      <c r="KJU124" s="671"/>
      <c r="KJV124" s="671"/>
      <c r="KJW124" s="671"/>
      <c r="KJX124" s="671"/>
      <c r="KJY124" s="671"/>
      <c r="KJZ124" s="671"/>
      <c r="KKA124" s="671"/>
      <c r="KKB124" s="671"/>
      <c r="KKC124" s="671"/>
      <c r="KKD124" s="671"/>
      <c r="KKE124" s="671"/>
      <c r="KKF124" s="671"/>
      <c r="KKG124" s="671"/>
      <c r="KKH124" s="671"/>
      <c r="KKI124" s="671"/>
      <c r="KKJ124" s="671"/>
      <c r="KKK124" s="671"/>
      <c r="KKL124" s="671"/>
      <c r="KKM124" s="671"/>
      <c r="KKN124" s="671"/>
      <c r="KKO124" s="671"/>
      <c r="KKP124" s="671"/>
      <c r="KKQ124" s="671"/>
      <c r="KKR124" s="671"/>
      <c r="KKS124" s="671"/>
      <c r="KKT124" s="671"/>
      <c r="KKU124" s="671"/>
      <c r="KKV124" s="671"/>
      <c r="KKW124" s="671"/>
      <c r="KKX124" s="671"/>
      <c r="KKY124" s="671"/>
      <c r="KKZ124" s="671"/>
      <c r="KLA124" s="671"/>
      <c r="KLB124" s="671"/>
      <c r="KLC124" s="671"/>
      <c r="KLD124" s="671"/>
      <c r="KLE124" s="671"/>
      <c r="KLF124" s="671"/>
      <c r="KLG124" s="671"/>
      <c r="KLH124" s="671"/>
      <c r="KLI124" s="671"/>
      <c r="KLJ124" s="671"/>
      <c r="KLK124" s="671"/>
      <c r="KLL124" s="671"/>
      <c r="KLM124" s="671"/>
      <c r="KLN124" s="671"/>
      <c r="KLO124" s="671"/>
      <c r="KLP124" s="671"/>
      <c r="KLQ124" s="671"/>
      <c r="KLR124" s="671"/>
      <c r="KLS124" s="671"/>
      <c r="KLT124" s="671"/>
      <c r="KLU124" s="671"/>
      <c r="KLV124" s="671"/>
      <c r="KLW124" s="671"/>
      <c r="KLX124" s="671"/>
      <c r="KLY124" s="671"/>
      <c r="KLZ124" s="671"/>
      <c r="KMA124" s="671"/>
      <c r="KMB124" s="671"/>
      <c r="KMC124" s="671"/>
      <c r="KMD124" s="671"/>
      <c r="KME124" s="671"/>
      <c r="KMF124" s="671"/>
      <c r="KMG124" s="671"/>
      <c r="KMH124" s="671"/>
      <c r="KMI124" s="671"/>
      <c r="KMJ124" s="671"/>
      <c r="KMK124" s="671"/>
      <c r="KML124" s="671"/>
      <c r="KMM124" s="671"/>
      <c r="KMN124" s="671"/>
      <c r="KMO124" s="671"/>
      <c r="KMP124" s="671"/>
      <c r="KMQ124" s="671"/>
      <c r="KMR124" s="671"/>
      <c r="KMS124" s="671"/>
      <c r="KMT124" s="671"/>
      <c r="KMU124" s="671"/>
      <c r="KMV124" s="671"/>
      <c r="KMW124" s="671"/>
      <c r="KMX124" s="671"/>
      <c r="KMY124" s="671"/>
      <c r="KMZ124" s="671"/>
      <c r="KNA124" s="671"/>
      <c r="KNB124" s="671"/>
      <c r="KNC124" s="671"/>
      <c r="KND124" s="671"/>
      <c r="KNE124" s="671"/>
      <c r="KNF124" s="671"/>
      <c r="KNG124" s="671"/>
      <c r="KNH124" s="671"/>
      <c r="KNI124" s="671"/>
      <c r="KNJ124" s="671"/>
      <c r="KNK124" s="671"/>
      <c r="KNL124" s="671"/>
      <c r="KNM124" s="671"/>
      <c r="KNN124" s="671"/>
      <c r="KNO124" s="671"/>
      <c r="KNP124" s="671"/>
      <c r="KNQ124" s="671"/>
      <c r="KNR124" s="671"/>
      <c r="KNS124" s="671"/>
      <c r="KNT124" s="671"/>
      <c r="KNU124" s="671"/>
      <c r="KNV124" s="671"/>
      <c r="KNW124" s="671"/>
      <c r="KNX124" s="671"/>
      <c r="KNY124" s="671"/>
      <c r="KNZ124" s="671"/>
      <c r="KOA124" s="671"/>
      <c r="KOB124" s="671"/>
      <c r="KOC124" s="671"/>
      <c r="KOD124" s="671"/>
      <c r="KOE124" s="671"/>
      <c r="KOF124" s="671"/>
      <c r="KOG124" s="671"/>
      <c r="KOH124" s="671"/>
      <c r="KOI124" s="671"/>
      <c r="KOJ124" s="671"/>
      <c r="KOK124" s="671"/>
      <c r="KOL124" s="671"/>
      <c r="KOM124" s="671"/>
      <c r="KON124" s="671"/>
      <c r="KOO124" s="671"/>
      <c r="KOP124" s="671"/>
      <c r="KOQ124" s="671"/>
      <c r="KOR124" s="671"/>
      <c r="KOS124" s="671"/>
      <c r="KOT124" s="671"/>
      <c r="KOU124" s="671"/>
      <c r="KOV124" s="671"/>
      <c r="KOW124" s="671"/>
      <c r="KOX124" s="671"/>
      <c r="KOY124" s="671"/>
      <c r="KOZ124" s="671"/>
      <c r="KPA124" s="671"/>
      <c r="KPB124" s="671"/>
      <c r="KPC124" s="671"/>
      <c r="KPD124" s="671"/>
      <c r="KPE124" s="671"/>
      <c r="KPF124" s="671"/>
      <c r="KPG124" s="671"/>
      <c r="KPH124" s="671"/>
      <c r="KPI124" s="671"/>
      <c r="KPJ124" s="671"/>
      <c r="KPK124" s="671"/>
      <c r="KPL124" s="671"/>
      <c r="KPM124" s="671"/>
      <c r="KPN124" s="671"/>
      <c r="KPO124" s="671"/>
      <c r="KPP124" s="671"/>
      <c r="KPQ124" s="671"/>
      <c r="KPR124" s="671"/>
      <c r="KPS124" s="671"/>
      <c r="KPT124" s="671"/>
      <c r="KPU124" s="671"/>
      <c r="KPV124" s="671"/>
      <c r="KPW124" s="671"/>
      <c r="KPX124" s="671"/>
      <c r="KPY124" s="671"/>
      <c r="KPZ124" s="671"/>
      <c r="KQA124" s="671"/>
      <c r="KQB124" s="671"/>
      <c r="KQC124" s="671"/>
      <c r="KQD124" s="671"/>
      <c r="KQE124" s="671"/>
      <c r="KQF124" s="671"/>
      <c r="KQG124" s="671"/>
      <c r="KQH124" s="671"/>
      <c r="KQI124" s="671"/>
      <c r="KQJ124" s="671"/>
      <c r="KQK124" s="671"/>
      <c r="KQL124" s="671"/>
      <c r="KQM124" s="671"/>
      <c r="KQN124" s="671"/>
      <c r="KQO124" s="671"/>
      <c r="KQP124" s="671"/>
      <c r="KQQ124" s="671"/>
      <c r="KQR124" s="671"/>
      <c r="KQS124" s="671"/>
      <c r="KQT124" s="671"/>
      <c r="KQU124" s="671"/>
      <c r="KQV124" s="671"/>
      <c r="KQW124" s="671"/>
      <c r="KQX124" s="671"/>
      <c r="KQY124" s="671"/>
      <c r="KQZ124" s="671"/>
      <c r="KRA124" s="671"/>
      <c r="KRB124" s="671"/>
      <c r="KRC124" s="671"/>
      <c r="KRD124" s="671"/>
      <c r="KRE124" s="671"/>
      <c r="KRF124" s="671"/>
      <c r="KRG124" s="671"/>
      <c r="KRH124" s="671"/>
      <c r="KRI124" s="671"/>
      <c r="KRJ124" s="671"/>
      <c r="KRK124" s="671"/>
      <c r="KRL124" s="671"/>
      <c r="KRM124" s="671"/>
      <c r="KRN124" s="671"/>
      <c r="KRO124" s="671"/>
      <c r="KRP124" s="671"/>
      <c r="KRQ124" s="671"/>
      <c r="KRR124" s="671"/>
      <c r="KRS124" s="671"/>
      <c r="KRT124" s="671"/>
      <c r="KRU124" s="671"/>
      <c r="KRV124" s="671"/>
      <c r="KRW124" s="671"/>
      <c r="KRX124" s="671"/>
      <c r="KRY124" s="671"/>
      <c r="KRZ124" s="671"/>
      <c r="KSA124" s="671"/>
      <c r="KSB124" s="671"/>
      <c r="KSC124" s="671"/>
      <c r="KSD124" s="671"/>
      <c r="KSE124" s="671"/>
      <c r="KSF124" s="671"/>
      <c r="KSG124" s="671"/>
      <c r="KSH124" s="671"/>
      <c r="KSI124" s="671"/>
      <c r="KSJ124" s="671"/>
      <c r="KSK124" s="671"/>
      <c r="KSL124" s="671"/>
      <c r="KSM124" s="671"/>
      <c r="KSN124" s="671"/>
      <c r="KSO124" s="671"/>
      <c r="KSP124" s="671"/>
      <c r="KSQ124" s="671"/>
      <c r="KSR124" s="671"/>
      <c r="KSS124" s="671"/>
      <c r="KST124" s="671"/>
      <c r="KSU124" s="671"/>
      <c r="KSV124" s="671"/>
      <c r="KSW124" s="671"/>
      <c r="KSX124" s="671"/>
      <c r="KSY124" s="671"/>
      <c r="KSZ124" s="671"/>
      <c r="KTA124" s="671"/>
      <c r="KTB124" s="671"/>
      <c r="KTC124" s="671"/>
      <c r="KTD124" s="671"/>
      <c r="KTE124" s="671"/>
      <c r="KTF124" s="671"/>
      <c r="KTG124" s="671"/>
      <c r="KTH124" s="671"/>
      <c r="KTI124" s="671"/>
      <c r="KTJ124" s="671"/>
      <c r="KTK124" s="671"/>
      <c r="KTL124" s="671"/>
      <c r="KTM124" s="671"/>
      <c r="KTN124" s="671"/>
      <c r="KTO124" s="671"/>
      <c r="KTP124" s="671"/>
      <c r="KTQ124" s="671"/>
      <c r="KTR124" s="671"/>
      <c r="KTS124" s="671"/>
      <c r="KTT124" s="671"/>
      <c r="KTU124" s="671"/>
      <c r="KTV124" s="671"/>
      <c r="KTW124" s="671"/>
      <c r="KTX124" s="671"/>
      <c r="KTY124" s="671"/>
      <c r="KTZ124" s="671"/>
      <c r="KUA124" s="671"/>
      <c r="KUB124" s="671"/>
      <c r="KUC124" s="671"/>
      <c r="KUD124" s="671"/>
      <c r="KUE124" s="671"/>
      <c r="KUF124" s="671"/>
      <c r="KUG124" s="671"/>
      <c r="KUH124" s="671"/>
      <c r="KUI124" s="671"/>
      <c r="KUJ124" s="671"/>
      <c r="KUK124" s="671"/>
      <c r="KUL124" s="671"/>
      <c r="KUM124" s="671"/>
      <c r="KUN124" s="671"/>
      <c r="KUO124" s="671"/>
      <c r="KUP124" s="671"/>
      <c r="KUQ124" s="671"/>
      <c r="KUR124" s="671"/>
      <c r="KUS124" s="671"/>
      <c r="KUT124" s="671"/>
      <c r="KUU124" s="671"/>
      <c r="KUV124" s="671"/>
      <c r="KUW124" s="671"/>
      <c r="KUX124" s="671"/>
      <c r="KUY124" s="671"/>
      <c r="KUZ124" s="671"/>
      <c r="KVA124" s="671"/>
      <c r="KVB124" s="671"/>
      <c r="KVC124" s="671"/>
      <c r="KVD124" s="671"/>
      <c r="KVE124" s="671"/>
      <c r="KVF124" s="671"/>
      <c r="KVG124" s="671"/>
      <c r="KVH124" s="671"/>
      <c r="KVI124" s="671"/>
      <c r="KVJ124" s="671"/>
      <c r="KVK124" s="671"/>
      <c r="KVL124" s="671"/>
      <c r="KVM124" s="671"/>
      <c r="KVN124" s="671"/>
      <c r="KVO124" s="671"/>
      <c r="KVP124" s="671"/>
      <c r="KVQ124" s="671"/>
      <c r="KVR124" s="671"/>
      <c r="KVS124" s="671"/>
      <c r="KVT124" s="671"/>
      <c r="KVU124" s="671"/>
      <c r="KVV124" s="671"/>
      <c r="KVW124" s="671"/>
      <c r="KVX124" s="671"/>
      <c r="KVY124" s="671"/>
      <c r="KVZ124" s="671"/>
      <c r="KWA124" s="671"/>
      <c r="KWB124" s="671"/>
      <c r="KWC124" s="671"/>
      <c r="KWD124" s="671"/>
      <c r="KWE124" s="671"/>
      <c r="KWF124" s="671"/>
      <c r="KWG124" s="671"/>
      <c r="KWH124" s="671"/>
      <c r="KWI124" s="671"/>
      <c r="KWJ124" s="671"/>
      <c r="KWK124" s="671"/>
      <c r="KWL124" s="671"/>
      <c r="KWM124" s="671"/>
      <c r="KWN124" s="671"/>
      <c r="KWO124" s="671"/>
      <c r="KWP124" s="671"/>
      <c r="KWQ124" s="671"/>
      <c r="KWR124" s="671"/>
      <c r="KWS124" s="671"/>
      <c r="KWT124" s="671"/>
      <c r="KWU124" s="671"/>
      <c r="KWV124" s="671"/>
      <c r="KWW124" s="671"/>
      <c r="KWX124" s="671"/>
      <c r="KWY124" s="671"/>
      <c r="KWZ124" s="671"/>
      <c r="KXA124" s="671"/>
      <c r="KXB124" s="671"/>
      <c r="KXC124" s="671"/>
      <c r="KXD124" s="671"/>
      <c r="KXE124" s="671"/>
      <c r="KXF124" s="671"/>
      <c r="KXG124" s="671"/>
      <c r="KXH124" s="671"/>
      <c r="KXI124" s="671"/>
      <c r="KXJ124" s="671"/>
      <c r="KXK124" s="671"/>
      <c r="KXL124" s="671"/>
      <c r="KXM124" s="671"/>
      <c r="KXN124" s="671"/>
      <c r="KXO124" s="671"/>
      <c r="KXP124" s="671"/>
      <c r="KXQ124" s="671"/>
      <c r="KXR124" s="671"/>
      <c r="KXS124" s="671"/>
      <c r="KXT124" s="671"/>
      <c r="KXU124" s="671"/>
      <c r="KXV124" s="671"/>
      <c r="KXW124" s="671"/>
      <c r="KXX124" s="671"/>
      <c r="KXY124" s="671"/>
      <c r="KXZ124" s="671"/>
      <c r="KYA124" s="671"/>
      <c r="KYB124" s="671"/>
      <c r="KYC124" s="671"/>
      <c r="KYD124" s="671"/>
      <c r="KYE124" s="671"/>
      <c r="KYF124" s="671"/>
      <c r="KYG124" s="671"/>
      <c r="KYH124" s="671"/>
      <c r="KYI124" s="671"/>
      <c r="KYJ124" s="671"/>
      <c r="KYK124" s="671"/>
      <c r="KYL124" s="671"/>
      <c r="KYM124" s="671"/>
      <c r="KYN124" s="671"/>
      <c r="KYO124" s="671"/>
      <c r="KYP124" s="671"/>
      <c r="KYQ124" s="671"/>
      <c r="KYR124" s="671"/>
      <c r="KYS124" s="671"/>
      <c r="KYT124" s="671"/>
      <c r="KYU124" s="671"/>
      <c r="KYV124" s="671"/>
      <c r="KYW124" s="671"/>
      <c r="KYX124" s="671"/>
      <c r="KYY124" s="671"/>
      <c r="KYZ124" s="671"/>
      <c r="KZA124" s="671"/>
      <c r="KZB124" s="671"/>
      <c r="KZC124" s="671"/>
      <c r="KZD124" s="671"/>
      <c r="KZE124" s="671"/>
      <c r="KZF124" s="671"/>
      <c r="KZG124" s="671"/>
      <c r="KZH124" s="671"/>
      <c r="KZI124" s="671"/>
      <c r="KZJ124" s="671"/>
      <c r="KZK124" s="671"/>
      <c r="KZL124" s="671"/>
      <c r="KZM124" s="671"/>
      <c r="KZN124" s="671"/>
      <c r="KZO124" s="671"/>
      <c r="KZP124" s="671"/>
      <c r="KZQ124" s="671"/>
      <c r="KZR124" s="671"/>
      <c r="KZS124" s="671"/>
      <c r="KZT124" s="671"/>
      <c r="KZU124" s="671"/>
      <c r="KZV124" s="671"/>
      <c r="KZW124" s="671"/>
      <c r="KZX124" s="671"/>
      <c r="KZY124" s="671"/>
      <c r="KZZ124" s="671"/>
      <c r="LAA124" s="671"/>
      <c r="LAB124" s="671"/>
      <c r="LAC124" s="671"/>
      <c r="LAD124" s="671"/>
      <c r="LAE124" s="671"/>
      <c r="LAF124" s="671"/>
      <c r="LAG124" s="671"/>
      <c r="LAH124" s="671"/>
      <c r="LAI124" s="671"/>
      <c r="LAJ124" s="671"/>
      <c r="LAK124" s="671"/>
      <c r="LAL124" s="671"/>
      <c r="LAM124" s="671"/>
      <c r="LAN124" s="671"/>
      <c r="LAO124" s="671"/>
      <c r="LAP124" s="671"/>
      <c r="LAQ124" s="671"/>
      <c r="LAR124" s="671"/>
      <c r="LAS124" s="671"/>
      <c r="LAT124" s="671"/>
      <c r="LAU124" s="671"/>
      <c r="LAV124" s="671"/>
      <c r="LAW124" s="671"/>
      <c r="LAX124" s="671"/>
      <c r="LAY124" s="671"/>
      <c r="LAZ124" s="671"/>
      <c r="LBA124" s="671"/>
      <c r="LBB124" s="671"/>
      <c r="LBC124" s="671"/>
      <c r="LBD124" s="671"/>
      <c r="LBE124" s="671"/>
      <c r="LBF124" s="671"/>
      <c r="LBG124" s="671"/>
      <c r="LBH124" s="671"/>
      <c r="LBI124" s="671"/>
      <c r="LBJ124" s="671"/>
      <c r="LBK124" s="671"/>
      <c r="LBL124" s="671"/>
      <c r="LBM124" s="671"/>
      <c r="LBN124" s="671"/>
      <c r="LBO124" s="671"/>
      <c r="LBP124" s="671"/>
      <c r="LBQ124" s="671"/>
      <c r="LBR124" s="671"/>
      <c r="LBS124" s="671"/>
      <c r="LBT124" s="671"/>
      <c r="LBU124" s="671"/>
      <c r="LBV124" s="671"/>
      <c r="LBW124" s="671"/>
      <c r="LBX124" s="671"/>
      <c r="LBY124" s="671"/>
      <c r="LBZ124" s="671"/>
      <c r="LCA124" s="671"/>
      <c r="LCB124" s="671"/>
      <c r="LCC124" s="671"/>
      <c r="LCD124" s="671"/>
      <c r="LCE124" s="671"/>
      <c r="LCF124" s="671"/>
      <c r="LCG124" s="671"/>
      <c r="LCH124" s="671"/>
      <c r="LCI124" s="671"/>
      <c r="LCJ124" s="671"/>
      <c r="LCK124" s="671"/>
      <c r="LCL124" s="671"/>
      <c r="LCM124" s="671"/>
      <c r="LCN124" s="671"/>
      <c r="LCO124" s="671"/>
      <c r="LCP124" s="671"/>
      <c r="LCQ124" s="671"/>
      <c r="LCR124" s="671"/>
      <c r="LCS124" s="671"/>
      <c r="LCT124" s="671"/>
      <c r="LCU124" s="671"/>
      <c r="LCV124" s="671"/>
      <c r="LCW124" s="671"/>
      <c r="LCX124" s="671"/>
      <c r="LCY124" s="671"/>
      <c r="LCZ124" s="671"/>
      <c r="LDA124" s="671"/>
      <c r="LDB124" s="671"/>
      <c r="LDC124" s="671"/>
      <c r="LDD124" s="671"/>
      <c r="LDE124" s="671"/>
      <c r="LDF124" s="671"/>
      <c r="LDG124" s="671"/>
      <c r="LDH124" s="671"/>
      <c r="LDI124" s="671"/>
      <c r="LDJ124" s="671"/>
      <c r="LDK124" s="671"/>
      <c r="LDL124" s="671"/>
      <c r="LDM124" s="671"/>
      <c r="LDN124" s="671"/>
      <c r="LDO124" s="671"/>
      <c r="LDP124" s="671"/>
      <c r="LDQ124" s="671"/>
      <c r="LDR124" s="671"/>
      <c r="LDS124" s="671"/>
      <c r="LDT124" s="671"/>
      <c r="LDU124" s="671"/>
      <c r="LDV124" s="671"/>
      <c r="LDW124" s="671"/>
      <c r="LDX124" s="671"/>
      <c r="LDY124" s="671"/>
      <c r="LDZ124" s="671"/>
      <c r="LEA124" s="671"/>
      <c r="LEB124" s="671"/>
      <c r="LEC124" s="671"/>
      <c r="LED124" s="671"/>
      <c r="LEE124" s="671"/>
      <c r="LEF124" s="671"/>
      <c r="LEG124" s="671"/>
      <c r="LEH124" s="671"/>
      <c r="LEI124" s="671"/>
      <c r="LEJ124" s="671"/>
      <c r="LEK124" s="671"/>
      <c r="LEL124" s="671"/>
      <c r="LEM124" s="671"/>
      <c r="LEN124" s="671"/>
      <c r="LEO124" s="671"/>
      <c r="LEP124" s="671"/>
      <c r="LEQ124" s="671"/>
      <c r="LER124" s="671"/>
      <c r="LES124" s="671"/>
      <c r="LET124" s="671"/>
      <c r="LEU124" s="671"/>
      <c r="LEV124" s="671"/>
      <c r="LEW124" s="671"/>
      <c r="LEX124" s="671"/>
      <c r="LEY124" s="671"/>
      <c r="LEZ124" s="671"/>
      <c r="LFA124" s="671"/>
      <c r="LFB124" s="671"/>
      <c r="LFC124" s="671"/>
      <c r="LFD124" s="671"/>
      <c r="LFE124" s="671"/>
      <c r="LFF124" s="671"/>
      <c r="LFG124" s="671"/>
      <c r="LFH124" s="671"/>
      <c r="LFI124" s="671"/>
      <c r="LFJ124" s="671"/>
      <c r="LFK124" s="671"/>
      <c r="LFL124" s="671"/>
      <c r="LFM124" s="671"/>
      <c r="LFN124" s="671"/>
      <c r="LFO124" s="671"/>
      <c r="LFP124" s="671"/>
      <c r="LFQ124" s="671"/>
      <c r="LFR124" s="671"/>
      <c r="LFS124" s="671"/>
      <c r="LFT124" s="671"/>
      <c r="LFU124" s="671"/>
      <c r="LFV124" s="671"/>
      <c r="LFW124" s="671"/>
      <c r="LFX124" s="671"/>
      <c r="LFY124" s="671"/>
      <c r="LFZ124" s="671"/>
      <c r="LGA124" s="671"/>
      <c r="LGB124" s="671"/>
      <c r="LGC124" s="671"/>
      <c r="LGD124" s="671"/>
      <c r="LGE124" s="671"/>
      <c r="LGF124" s="671"/>
      <c r="LGG124" s="671"/>
      <c r="LGH124" s="671"/>
      <c r="LGI124" s="671"/>
      <c r="LGJ124" s="671"/>
      <c r="LGK124" s="671"/>
      <c r="LGL124" s="671"/>
      <c r="LGM124" s="671"/>
      <c r="LGN124" s="671"/>
      <c r="LGO124" s="671"/>
      <c r="LGP124" s="671"/>
      <c r="LGQ124" s="671"/>
      <c r="LGR124" s="671"/>
      <c r="LGS124" s="671"/>
      <c r="LGT124" s="671"/>
      <c r="LGU124" s="671"/>
      <c r="LGV124" s="671"/>
      <c r="LGW124" s="671"/>
      <c r="LGX124" s="671"/>
      <c r="LGY124" s="671"/>
      <c r="LGZ124" s="671"/>
      <c r="LHA124" s="671"/>
      <c r="LHB124" s="671"/>
      <c r="LHC124" s="671"/>
      <c r="LHD124" s="671"/>
      <c r="LHE124" s="671"/>
      <c r="LHF124" s="671"/>
      <c r="LHG124" s="671"/>
      <c r="LHH124" s="671"/>
      <c r="LHI124" s="671"/>
      <c r="LHJ124" s="671"/>
      <c r="LHK124" s="671"/>
      <c r="LHL124" s="671"/>
      <c r="LHM124" s="671"/>
      <c r="LHN124" s="671"/>
      <c r="LHO124" s="671"/>
      <c r="LHP124" s="671"/>
      <c r="LHQ124" s="671"/>
      <c r="LHR124" s="671"/>
      <c r="LHS124" s="671"/>
      <c r="LHT124" s="671"/>
      <c r="LHU124" s="671"/>
      <c r="LHV124" s="671"/>
      <c r="LHW124" s="671"/>
      <c r="LHX124" s="671"/>
      <c r="LHY124" s="671"/>
      <c r="LHZ124" s="671"/>
      <c r="LIA124" s="671"/>
      <c r="LIB124" s="671"/>
      <c r="LIC124" s="671"/>
      <c r="LID124" s="671"/>
      <c r="LIE124" s="671"/>
      <c r="LIF124" s="671"/>
      <c r="LIG124" s="671"/>
      <c r="LIH124" s="671"/>
      <c r="LII124" s="671"/>
      <c r="LIJ124" s="671"/>
      <c r="LIK124" s="671"/>
      <c r="LIL124" s="671"/>
      <c r="LIM124" s="671"/>
      <c r="LIN124" s="671"/>
      <c r="LIO124" s="671"/>
      <c r="LIP124" s="671"/>
      <c r="LIQ124" s="671"/>
      <c r="LIR124" s="671"/>
      <c r="LIS124" s="671"/>
      <c r="LIT124" s="671"/>
      <c r="LIU124" s="671"/>
      <c r="LIV124" s="671"/>
      <c r="LIW124" s="671"/>
      <c r="LIX124" s="671"/>
      <c r="LIY124" s="671"/>
      <c r="LIZ124" s="671"/>
      <c r="LJA124" s="671"/>
      <c r="LJB124" s="671"/>
      <c r="LJC124" s="671"/>
      <c r="LJD124" s="671"/>
      <c r="LJE124" s="671"/>
      <c r="LJF124" s="671"/>
      <c r="LJG124" s="671"/>
      <c r="LJH124" s="671"/>
      <c r="LJI124" s="671"/>
      <c r="LJJ124" s="671"/>
      <c r="LJK124" s="671"/>
      <c r="LJL124" s="671"/>
      <c r="LJM124" s="671"/>
      <c r="LJN124" s="671"/>
      <c r="LJO124" s="671"/>
      <c r="LJP124" s="671"/>
      <c r="LJQ124" s="671"/>
      <c r="LJR124" s="671"/>
      <c r="LJS124" s="671"/>
      <c r="LJT124" s="671"/>
      <c r="LJU124" s="671"/>
      <c r="LJV124" s="671"/>
      <c r="LJW124" s="671"/>
      <c r="LJX124" s="671"/>
      <c r="LJY124" s="671"/>
      <c r="LJZ124" s="671"/>
      <c r="LKA124" s="671"/>
      <c r="LKB124" s="671"/>
      <c r="LKC124" s="671"/>
      <c r="LKD124" s="671"/>
      <c r="LKE124" s="671"/>
      <c r="LKF124" s="671"/>
      <c r="LKG124" s="671"/>
      <c r="LKH124" s="671"/>
      <c r="LKI124" s="671"/>
      <c r="LKJ124" s="671"/>
      <c r="LKK124" s="671"/>
      <c r="LKL124" s="671"/>
      <c r="LKM124" s="671"/>
      <c r="LKN124" s="671"/>
      <c r="LKO124" s="671"/>
      <c r="LKP124" s="671"/>
      <c r="LKQ124" s="671"/>
      <c r="LKR124" s="671"/>
      <c r="LKS124" s="671"/>
      <c r="LKT124" s="671"/>
      <c r="LKU124" s="671"/>
      <c r="LKV124" s="671"/>
      <c r="LKW124" s="671"/>
      <c r="LKX124" s="671"/>
      <c r="LKY124" s="671"/>
      <c r="LKZ124" s="671"/>
      <c r="LLA124" s="671"/>
      <c r="LLB124" s="671"/>
      <c r="LLC124" s="671"/>
      <c r="LLD124" s="671"/>
      <c r="LLE124" s="671"/>
      <c r="LLF124" s="671"/>
      <c r="LLG124" s="671"/>
      <c r="LLH124" s="671"/>
      <c r="LLI124" s="671"/>
      <c r="LLJ124" s="671"/>
      <c r="LLK124" s="671"/>
      <c r="LLL124" s="671"/>
      <c r="LLM124" s="671"/>
      <c r="LLN124" s="671"/>
      <c r="LLO124" s="671"/>
      <c r="LLP124" s="671"/>
      <c r="LLQ124" s="671"/>
      <c r="LLR124" s="671"/>
      <c r="LLS124" s="671"/>
      <c r="LLT124" s="671"/>
      <c r="LLU124" s="671"/>
      <c r="LLV124" s="671"/>
      <c r="LLW124" s="671"/>
      <c r="LLX124" s="671"/>
      <c r="LLY124" s="671"/>
      <c r="LLZ124" s="671"/>
      <c r="LMA124" s="671"/>
      <c r="LMB124" s="671"/>
      <c r="LMC124" s="671"/>
      <c r="LMD124" s="671"/>
      <c r="LME124" s="671"/>
      <c r="LMF124" s="671"/>
      <c r="LMG124" s="671"/>
      <c r="LMH124" s="671"/>
      <c r="LMI124" s="671"/>
      <c r="LMJ124" s="671"/>
      <c r="LMK124" s="671"/>
      <c r="LML124" s="671"/>
      <c r="LMM124" s="671"/>
      <c r="LMN124" s="671"/>
      <c r="LMO124" s="671"/>
      <c r="LMP124" s="671"/>
      <c r="LMQ124" s="671"/>
      <c r="LMR124" s="671"/>
      <c r="LMS124" s="671"/>
      <c r="LMT124" s="671"/>
      <c r="LMU124" s="671"/>
      <c r="LMV124" s="671"/>
      <c r="LMW124" s="671"/>
      <c r="LMX124" s="671"/>
      <c r="LMY124" s="671"/>
      <c r="LMZ124" s="671"/>
      <c r="LNA124" s="671"/>
      <c r="LNB124" s="671"/>
      <c r="LNC124" s="671"/>
      <c r="LND124" s="671"/>
      <c r="LNE124" s="671"/>
      <c r="LNF124" s="671"/>
      <c r="LNG124" s="671"/>
      <c r="LNH124" s="671"/>
      <c r="LNI124" s="671"/>
      <c r="LNJ124" s="671"/>
      <c r="LNK124" s="671"/>
      <c r="LNL124" s="671"/>
      <c r="LNM124" s="671"/>
      <c r="LNN124" s="671"/>
      <c r="LNO124" s="671"/>
      <c r="LNP124" s="671"/>
      <c r="LNQ124" s="671"/>
      <c r="LNR124" s="671"/>
      <c r="LNS124" s="671"/>
      <c r="LNT124" s="671"/>
      <c r="LNU124" s="671"/>
      <c r="LNV124" s="671"/>
      <c r="LNW124" s="671"/>
      <c r="LNX124" s="671"/>
      <c r="LNY124" s="671"/>
      <c r="LNZ124" s="671"/>
      <c r="LOA124" s="671"/>
      <c r="LOB124" s="671"/>
      <c r="LOC124" s="671"/>
      <c r="LOD124" s="671"/>
      <c r="LOE124" s="671"/>
      <c r="LOF124" s="671"/>
      <c r="LOG124" s="671"/>
      <c r="LOH124" s="671"/>
      <c r="LOI124" s="671"/>
      <c r="LOJ124" s="671"/>
      <c r="LOK124" s="671"/>
      <c r="LOL124" s="671"/>
      <c r="LOM124" s="671"/>
      <c r="LON124" s="671"/>
      <c r="LOO124" s="671"/>
      <c r="LOP124" s="671"/>
      <c r="LOQ124" s="671"/>
      <c r="LOR124" s="671"/>
      <c r="LOS124" s="671"/>
      <c r="LOT124" s="671"/>
      <c r="LOU124" s="671"/>
      <c r="LOV124" s="671"/>
      <c r="LOW124" s="671"/>
      <c r="LOX124" s="671"/>
      <c r="LOY124" s="671"/>
      <c r="LOZ124" s="671"/>
      <c r="LPA124" s="671"/>
      <c r="LPB124" s="671"/>
      <c r="LPC124" s="671"/>
      <c r="LPD124" s="671"/>
      <c r="LPE124" s="671"/>
      <c r="LPF124" s="671"/>
      <c r="LPG124" s="671"/>
      <c r="LPH124" s="671"/>
      <c r="LPI124" s="671"/>
      <c r="LPJ124" s="671"/>
      <c r="LPK124" s="671"/>
      <c r="LPL124" s="671"/>
      <c r="LPM124" s="671"/>
      <c r="LPN124" s="671"/>
      <c r="LPO124" s="671"/>
      <c r="LPP124" s="671"/>
      <c r="LPQ124" s="671"/>
      <c r="LPR124" s="671"/>
      <c r="LPS124" s="671"/>
      <c r="LPT124" s="671"/>
      <c r="LPU124" s="671"/>
      <c r="LPV124" s="671"/>
      <c r="LPW124" s="671"/>
      <c r="LPX124" s="671"/>
      <c r="LPY124" s="671"/>
      <c r="LPZ124" s="671"/>
      <c r="LQA124" s="671"/>
      <c r="LQB124" s="671"/>
      <c r="LQC124" s="671"/>
      <c r="LQD124" s="671"/>
      <c r="LQE124" s="671"/>
      <c r="LQF124" s="671"/>
      <c r="LQG124" s="671"/>
      <c r="LQH124" s="671"/>
      <c r="LQI124" s="671"/>
      <c r="LQJ124" s="671"/>
      <c r="LQK124" s="671"/>
      <c r="LQL124" s="671"/>
      <c r="LQM124" s="671"/>
      <c r="LQN124" s="671"/>
      <c r="LQO124" s="671"/>
      <c r="LQP124" s="671"/>
      <c r="LQQ124" s="671"/>
      <c r="LQR124" s="671"/>
      <c r="LQS124" s="671"/>
      <c r="LQT124" s="671"/>
      <c r="LQU124" s="671"/>
      <c r="LQV124" s="671"/>
      <c r="LQW124" s="671"/>
      <c r="LQX124" s="671"/>
      <c r="LQY124" s="671"/>
      <c r="LQZ124" s="671"/>
      <c r="LRA124" s="671"/>
      <c r="LRB124" s="671"/>
      <c r="LRC124" s="671"/>
      <c r="LRD124" s="671"/>
      <c r="LRE124" s="671"/>
      <c r="LRF124" s="671"/>
      <c r="LRG124" s="671"/>
      <c r="LRH124" s="671"/>
      <c r="LRI124" s="671"/>
      <c r="LRJ124" s="671"/>
      <c r="LRK124" s="671"/>
      <c r="LRL124" s="671"/>
      <c r="LRM124" s="671"/>
      <c r="LRN124" s="671"/>
      <c r="LRO124" s="671"/>
      <c r="LRP124" s="671"/>
      <c r="LRQ124" s="671"/>
      <c r="LRR124" s="671"/>
      <c r="LRS124" s="671"/>
      <c r="LRT124" s="671"/>
      <c r="LRU124" s="671"/>
      <c r="LRV124" s="671"/>
      <c r="LRW124" s="671"/>
      <c r="LRX124" s="671"/>
      <c r="LRY124" s="671"/>
      <c r="LRZ124" s="671"/>
      <c r="LSA124" s="671"/>
      <c r="LSB124" s="671"/>
      <c r="LSC124" s="671"/>
      <c r="LSD124" s="671"/>
      <c r="LSE124" s="671"/>
      <c r="LSF124" s="671"/>
      <c r="LSG124" s="671"/>
      <c r="LSH124" s="671"/>
      <c r="LSI124" s="671"/>
      <c r="LSJ124" s="671"/>
      <c r="LSK124" s="671"/>
      <c r="LSL124" s="671"/>
      <c r="LSM124" s="671"/>
      <c r="LSN124" s="671"/>
      <c r="LSO124" s="671"/>
      <c r="LSP124" s="671"/>
      <c r="LSQ124" s="671"/>
      <c r="LSR124" s="671"/>
      <c r="LSS124" s="671"/>
      <c r="LST124" s="671"/>
      <c r="LSU124" s="671"/>
      <c r="LSV124" s="671"/>
      <c r="LSW124" s="671"/>
      <c r="LSX124" s="671"/>
      <c r="LSY124" s="671"/>
      <c r="LSZ124" s="671"/>
      <c r="LTA124" s="671"/>
      <c r="LTB124" s="671"/>
      <c r="LTC124" s="671"/>
      <c r="LTD124" s="671"/>
      <c r="LTE124" s="671"/>
      <c r="LTF124" s="671"/>
      <c r="LTG124" s="671"/>
      <c r="LTH124" s="671"/>
      <c r="LTI124" s="671"/>
      <c r="LTJ124" s="671"/>
      <c r="LTK124" s="671"/>
      <c r="LTL124" s="671"/>
      <c r="LTM124" s="671"/>
      <c r="LTN124" s="671"/>
      <c r="LTO124" s="671"/>
      <c r="LTP124" s="671"/>
      <c r="LTQ124" s="671"/>
      <c r="LTR124" s="671"/>
      <c r="LTS124" s="671"/>
      <c r="LTT124" s="671"/>
      <c r="LTU124" s="671"/>
      <c r="LTV124" s="671"/>
      <c r="LTW124" s="671"/>
      <c r="LTX124" s="671"/>
      <c r="LTY124" s="671"/>
      <c r="LTZ124" s="671"/>
      <c r="LUA124" s="671"/>
      <c r="LUB124" s="671"/>
      <c r="LUC124" s="671"/>
      <c r="LUD124" s="671"/>
      <c r="LUE124" s="671"/>
      <c r="LUF124" s="671"/>
      <c r="LUG124" s="671"/>
      <c r="LUH124" s="671"/>
      <c r="LUI124" s="671"/>
      <c r="LUJ124" s="671"/>
      <c r="LUK124" s="671"/>
      <c r="LUL124" s="671"/>
      <c r="LUM124" s="671"/>
      <c r="LUN124" s="671"/>
      <c r="LUO124" s="671"/>
      <c r="LUP124" s="671"/>
      <c r="LUQ124" s="671"/>
      <c r="LUR124" s="671"/>
      <c r="LUS124" s="671"/>
      <c r="LUT124" s="671"/>
      <c r="LUU124" s="671"/>
      <c r="LUV124" s="671"/>
      <c r="LUW124" s="671"/>
      <c r="LUX124" s="671"/>
      <c r="LUY124" s="671"/>
      <c r="LUZ124" s="671"/>
      <c r="LVA124" s="671"/>
      <c r="LVB124" s="671"/>
      <c r="LVC124" s="671"/>
      <c r="LVD124" s="671"/>
      <c r="LVE124" s="671"/>
      <c r="LVF124" s="671"/>
      <c r="LVG124" s="671"/>
      <c r="LVH124" s="671"/>
      <c r="LVI124" s="671"/>
      <c r="LVJ124" s="671"/>
      <c r="LVK124" s="671"/>
      <c r="LVL124" s="671"/>
      <c r="LVM124" s="671"/>
      <c r="LVN124" s="671"/>
      <c r="LVO124" s="671"/>
      <c r="LVP124" s="671"/>
      <c r="LVQ124" s="671"/>
      <c r="LVR124" s="671"/>
      <c r="LVS124" s="671"/>
      <c r="LVT124" s="671"/>
      <c r="LVU124" s="671"/>
      <c r="LVV124" s="671"/>
      <c r="LVW124" s="671"/>
      <c r="LVX124" s="671"/>
      <c r="LVY124" s="671"/>
      <c r="LVZ124" s="671"/>
      <c r="LWA124" s="671"/>
      <c r="LWB124" s="671"/>
      <c r="LWC124" s="671"/>
      <c r="LWD124" s="671"/>
      <c r="LWE124" s="671"/>
      <c r="LWF124" s="671"/>
      <c r="LWG124" s="671"/>
      <c r="LWH124" s="671"/>
      <c r="LWI124" s="671"/>
      <c r="LWJ124" s="671"/>
      <c r="LWK124" s="671"/>
      <c r="LWL124" s="671"/>
      <c r="LWM124" s="671"/>
      <c r="LWN124" s="671"/>
      <c r="LWO124" s="671"/>
      <c r="LWP124" s="671"/>
      <c r="LWQ124" s="671"/>
      <c r="LWR124" s="671"/>
      <c r="LWS124" s="671"/>
      <c r="LWT124" s="671"/>
      <c r="LWU124" s="671"/>
      <c r="LWV124" s="671"/>
      <c r="LWW124" s="671"/>
      <c r="LWX124" s="671"/>
      <c r="LWY124" s="671"/>
      <c r="LWZ124" s="671"/>
      <c r="LXA124" s="671"/>
      <c r="LXB124" s="671"/>
      <c r="LXC124" s="671"/>
      <c r="LXD124" s="671"/>
      <c r="LXE124" s="671"/>
      <c r="LXF124" s="671"/>
      <c r="LXG124" s="671"/>
      <c r="LXH124" s="671"/>
      <c r="LXI124" s="671"/>
      <c r="LXJ124" s="671"/>
      <c r="LXK124" s="671"/>
      <c r="LXL124" s="671"/>
      <c r="LXM124" s="671"/>
      <c r="LXN124" s="671"/>
      <c r="LXO124" s="671"/>
      <c r="LXP124" s="671"/>
      <c r="LXQ124" s="671"/>
      <c r="LXR124" s="671"/>
      <c r="LXS124" s="671"/>
      <c r="LXT124" s="671"/>
      <c r="LXU124" s="671"/>
      <c r="LXV124" s="671"/>
      <c r="LXW124" s="671"/>
      <c r="LXX124" s="671"/>
      <c r="LXY124" s="671"/>
      <c r="LXZ124" s="671"/>
      <c r="LYA124" s="671"/>
      <c r="LYB124" s="671"/>
      <c r="LYC124" s="671"/>
      <c r="LYD124" s="671"/>
      <c r="LYE124" s="671"/>
      <c r="LYF124" s="671"/>
      <c r="LYG124" s="671"/>
      <c r="LYH124" s="671"/>
      <c r="LYI124" s="671"/>
      <c r="LYJ124" s="671"/>
      <c r="LYK124" s="671"/>
      <c r="LYL124" s="671"/>
      <c r="LYM124" s="671"/>
      <c r="LYN124" s="671"/>
      <c r="LYO124" s="671"/>
      <c r="LYP124" s="671"/>
      <c r="LYQ124" s="671"/>
      <c r="LYR124" s="671"/>
      <c r="LYS124" s="671"/>
      <c r="LYT124" s="671"/>
      <c r="LYU124" s="671"/>
      <c r="LYV124" s="671"/>
      <c r="LYW124" s="671"/>
      <c r="LYX124" s="671"/>
      <c r="LYY124" s="671"/>
      <c r="LYZ124" s="671"/>
      <c r="LZA124" s="671"/>
      <c r="LZB124" s="671"/>
      <c r="LZC124" s="671"/>
      <c r="LZD124" s="671"/>
      <c r="LZE124" s="671"/>
      <c r="LZF124" s="671"/>
      <c r="LZG124" s="671"/>
      <c r="LZH124" s="671"/>
      <c r="LZI124" s="671"/>
      <c r="LZJ124" s="671"/>
      <c r="LZK124" s="671"/>
      <c r="LZL124" s="671"/>
      <c r="LZM124" s="671"/>
      <c r="LZN124" s="671"/>
      <c r="LZO124" s="671"/>
      <c r="LZP124" s="671"/>
      <c r="LZQ124" s="671"/>
      <c r="LZR124" s="671"/>
      <c r="LZS124" s="671"/>
      <c r="LZT124" s="671"/>
      <c r="LZU124" s="671"/>
      <c r="LZV124" s="671"/>
      <c r="LZW124" s="671"/>
      <c r="LZX124" s="671"/>
      <c r="LZY124" s="671"/>
      <c r="LZZ124" s="671"/>
      <c r="MAA124" s="671"/>
      <c r="MAB124" s="671"/>
      <c r="MAC124" s="671"/>
      <c r="MAD124" s="671"/>
      <c r="MAE124" s="671"/>
      <c r="MAF124" s="671"/>
      <c r="MAG124" s="671"/>
      <c r="MAH124" s="671"/>
      <c r="MAI124" s="671"/>
      <c r="MAJ124" s="671"/>
      <c r="MAK124" s="671"/>
      <c r="MAL124" s="671"/>
      <c r="MAM124" s="671"/>
      <c r="MAN124" s="671"/>
      <c r="MAO124" s="671"/>
      <c r="MAP124" s="671"/>
      <c r="MAQ124" s="671"/>
      <c r="MAR124" s="671"/>
      <c r="MAS124" s="671"/>
      <c r="MAT124" s="671"/>
      <c r="MAU124" s="671"/>
      <c r="MAV124" s="671"/>
      <c r="MAW124" s="671"/>
      <c r="MAX124" s="671"/>
      <c r="MAY124" s="671"/>
      <c r="MAZ124" s="671"/>
      <c r="MBA124" s="671"/>
      <c r="MBB124" s="671"/>
      <c r="MBC124" s="671"/>
      <c r="MBD124" s="671"/>
      <c r="MBE124" s="671"/>
      <c r="MBF124" s="671"/>
      <c r="MBG124" s="671"/>
      <c r="MBH124" s="671"/>
      <c r="MBI124" s="671"/>
      <c r="MBJ124" s="671"/>
      <c r="MBK124" s="671"/>
      <c r="MBL124" s="671"/>
      <c r="MBM124" s="671"/>
      <c r="MBN124" s="671"/>
      <c r="MBO124" s="671"/>
      <c r="MBP124" s="671"/>
      <c r="MBQ124" s="671"/>
      <c r="MBR124" s="671"/>
      <c r="MBS124" s="671"/>
      <c r="MBT124" s="671"/>
      <c r="MBU124" s="671"/>
      <c r="MBV124" s="671"/>
      <c r="MBW124" s="671"/>
      <c r="MBX124" s="671"/>
      <c r="MBY124" s="671"/>
      <c r="MBZ124" s="671"/>
      <c r="MCA124" s="671"/>
      <c r="MCB124" s="671"/>
      <c r="MCC124" s="671"/>
      <c r="MCD124" s="671"/>
      <c r="MCE124" s="671"/>
      <c r="MCF124" s="671"/>
      <c r="MCG124" s="671"/>
      <c r="MCH124" s="671"/>
      <c r="MCI124" s="671"/>
      <c r="MCJ124" s="671"/>
      <c r="MCK124" s="671"/>
      <c r="MCL124" s="671"/>
      <c r="MCM124" s="671"/>
      <c r="MCN124" s="671"/>
      <c r="MCO124" s="671"/>
      <c r="MCP124" s="671"/>
      <c r="MCQ124" s="671"/>
      <c r="MCR124" s="671"/>
      <c r="MCS124" s="671"/>
      <c r="MCT124" s="671"/>
      <c r="MCU124" s="671"/>
      <c r="MCV124" s="671"/>
      <c r="MCW124" s="671"/>
      <c r="MCX124" s="671"/>
      <c r="MCY124" s="671"/>
      <c r="MCZ124" s="671"/>
      <c r="MDA124" s="671"/>
      <c r="MDB124" s="671"/>
      <c r="MDC124" s="671"/>
      <c r="MDD124" s="671"/>
      <c r="MDE124" s="671"/>
      <c r="MDF124" s="671"/>
      <c r="MDG124" s="671"/>
      <c r="MDH124" s="671"/>
      <c r="MDI124" s="671"/>
      <c r="MDJ124" s="671"/>
      <c r="MDK124" s="671"/>
      <c r="MDL124" s="671"/>
      <c r="MDM124" s="671"/>
      <c r="MDN124" s="671"/>
      <c r="MDO124" s="671"/>
      <c r="MDP124" s="671"/>
      <c r="MDQ124" s="671"/>
      <c r="MDR124" s="671"/>
      <c r="MDS124" s="671"/>
      <c r="MDT124" s="671"/>
      <c r="MDU124" s="671"/>
      <c r="MDV124" s="671"/>
      <c r="MDW124" s="671"/>
      <c r="MDX124" s="671"/>
      <c r="MDY124" s="671"/>
      <c r="MDZ124" s="671"/>
      <c r="MEA124" s="671"/>
      <c r="MEB124" s="671"/>
      <c r="MEC124" s="671"/>
      <c r="MED124" s="671"/>
      <c r="MEE124" s="671"/>
      <c r="MEF124" s="671"/>
      <c r="MEG124" s="671"/>
      <c r="MEH124" s="671"/>
      <c r="MEI124" s="671"/>
      <c r="MEJ124" s="671"/>
      <c r="MEK124" s="671"/>
      <c r="MEL124" s="671"/>
      <c r="MEM124" s="671"/>
      <c r="MEN124" s="671"/>
      <c r="MEO124" s="671"/>
      <c r="MEP124" s="671"/>
      <c r="MEQ124" s="671"/>
      <c r="MER124" s="671"/>
      <c r="MES124" s="671"/>
      <c r="MET124" s="671"/>
      <c r="MEU124" s="671"/>
      <c r="MEV124" s="671"/>
      <c r="MEW124" s="671"/>
      <c r="MEX124" s="671"/>
      <c r="MEY124" s="671"/>
      <c r="MEZ124" s="671"/>
      <c r="MFA124" s="671"/>
      <c r="MFB124" s="671"/>
      <c r="MFC124" s="671"/>
      <c r="MFD124" s="671"/>
      <c r="MFE124" s="671"/>
      <c r="MFF124" s="671"/>
      <c r="MFG124" s="671"/>
      <c r="MFH124" s="671"/>
      <c r="MFI124" s="671"/>
      <c r="MFJ124" s="671"/>
      <c r="MFK124" s="671"/>
      <c r="MFL124" s="671"/>
      <c r="MFM124" s="671"/>
      <c r="MFN124" s="671"/>
      <c r="MFO124" s="671"/>
      <c r="MFP124" s="671"/>
      <c r="MFQ124" s="671"/>
      <c r="MFR124" s="671"/>
      <c r="MFS124" s="671"/>
      <c r="MFT124" s="671"/>
      <c r="MFU124" s="671"/>
      <c r="MFV124" s="671"/>
      <c r="MFW124" s="671"/>
      <c r="MFX124" s="671"/>
      <c r="MFY124" s="671"/>
      <c r="MFZ124" s="671"/>
      <c r="MGA124" s="671"/>
      <c r="MGB124" s="671"/>
      <c r="MGC124" s="671"/>
      <c r="MGD124" s="671"/>
      <c r="MGE124" s="671"/>
      <c r="MGF124" s="671"/>
      <c r="MGG124" s="671"/>
      <c r="MGH124" s="671"/>
      <c r="MGI124" s="671"/>
      <c r="MGJ124" s="671"/>
      <c r="MGK124" s="671"/>
      <c r="MGL124" s="671"/>
      <c r="MGM124" s="671"/>
      <c r="MGN124" s="671"/>
      <c r="MGO124" s="671"/>
      <c r="MGP124" s="671"/>
      <c r="MGQ124" s="671"/>
      <c r="MGR124" s="671"/>
      <c r="MGS124" s="671"/>
      <c r="MGT124" s="671"/>
      <c r="MGU124" s="671"/>
      <c r="MGV124" s="671"/>
      <c r="MGW124" s="671"/>
      <c r="MGX124" s="671"/>
      <c r="MGY124" s="671"/>
      <c r="MGZ124" s="671"/>
      <c r="MHA124" s="671"/>
      <c r="MHB124" s="671"/>
      <c r="MHC124" s="671"/>
      <c r="MHD124" s="671"/>
      <c r="MHE124" s="671"/>
      <c r="MHF124" s="671"/>
      <c r="MHG124" s="671"/>
      <c r="MHH124" s="671"/>
      <c r="MHI124" s="671"/>
      <c r="MHJ124" s="671"/>
      <c r="MHK124" s="671"/>
      <c r="MHL124" s="671"/>
      <c r="MHM124" s="671"/>
      <c r="MHN124" s="671"/>
      <c r="MHO124" s="671"/>
      <c r="MHP124" s="671"/>
      <c r="MHQ124" s="671"/>
      <c r="MHR124" s="671"/>
      <c r="MHS124" s="671"/>
      <c r="MHT124" s="671"/>
      <c r="MHU124" s="671"/>
      <c r="MHV124" s="671"/>
      <c r="MHW124" s="671"/>
      <c r="MHX124" s="671"/>
      <c r="MHY124" s="671"/>
      <c r="MHZ124" s="671"/>
      <c r="MIA124" s="671"/>
      <c r="MIB124" s="671"/>
      <c r="MIC124" s="671"/>
      <c r="MID124" s="671"/>
      <c r="MIE124" s="671"/>
      <c r="MIF124" s="671"/>
      <c r="MIG124" s="671"/>
      <c r="MIH124" s="671"/>
      <c r="MII124" s="671"/>
      <c r="MIJ124" s="671"/>
      <c r="MIK124" s="671"/>
      <c r="MIL124" s="671"/>
      <c r="MIM124" s="671"/>
      <c r="MIN124" s="671"/>
      <c r="MIO124" s="671"/>
      <c r="MIP124" s="671"/>
      <c r="MIQ124" s="671"/>
      <c r="MIR124" s="671"/>
      <c r="MIS124" s="671"/>
      <c r="MIT124" s="671"/>
      <c r="MIU124" s="671"/>
      <c r="MIV124" s="671"/>
      <c r="MIW124" s="671"/>
      <c r="MIX124" s="671"/>
      <c r="MIY124" s="671"/>
      <c r="MIZ124" s="671"/>
      <c r="MJA124" s="671"/>
      <c r="MJB124" s="671"/>
      <c r="MJC124" s="671"/>
      <c r="MJD124" s="671"/>
      <c r="MJE124" s="671"/>
      <c r="MJF124" s="671"/>
      <c r="MJG124" s="671"/>
      <c r="MJH124" s="671"/>
      <c r="MJI124" s="671"/>
      <c r="MJJ124" s="671"/>
      <c r="MJK124" s="671"/>
      <c r="MJL124" s="671"/>
      <c r="MJM124" s="671"/>
      <c r="MJN124" s="671"/>
      <c r="MJO124" s="671"/>
      <c r="MJP124" s="671"/>
      <c r="MJQ124" s="671"/>
      <c r="MJR124" s="671"/>
      <c r="MJS124" s="671"/>
      <c r="MJT124" s="671"/>
      <c r="MJU124" s="671"/>
      <c r="MJV124" s="671"/>
      <c r="MJW124" s="671"/>
      <c r="MJX124" s="671"/>
      <c r="MJY124" s="671"/>
      <c r="MJZ124" s="671"/>
      <c r="MKA124" s="671"/>
      <c r="MKB124" s="671"/>
      <c r="MKC124" s="671"/>
      <c r="MKD124" s="671"/>
      <c r="MKE124" s="671"/>
      <c r="MKF124" s="671"/>
      <c r="MKG124" s="671"/>
      <c r="MKH124" s="671"/>
      <c r="MKI124" s="671"/>
      <c r="MKJ124" s="671"/>
      <c r="MKK124" s="671"/>
      <c r="MKL124" s="671"/>
      <c r="MKM124" s="671"/>
      <c r="MKN124" s="671"/>
      <c r="MKO124" s="671"/>
      <c r="MKP124" s="671"/>
      <c r="MKQ124" s="671"/>
      <c r="MKR124" s="671"/>
      <c r="MKS124" s="671"/>
      <c r="MKT124" s="671"/>
      <c r="MKU124" s="671"/>
      <c r="MKV124" s="671"/>
      <c r="MKW124" s="671"/>
      <c r="MKX124" s="671"/>
      <c r="MKY124" s="671"/>
      <c r="MKZ124" s="671"/>
      <c r="MLA124" s="671"/>
      <c r="MLB124" s="671"/>
      <c r="MLC124" s="671"/>
      <c r="MLD124" s="671"/>
      <c r="MLE124" s="671"/>
      <c r="MLF124" s="671"/>
      <c r="MLG124" s="671"/>
      <c r="MLH124" s="671"/>
      <c r="MLI124" s="671"/>
      <c r="MLJ124" s="671"/>
      <c r="MLK124" s="671"/>
      <c r="MLL124" s="671"/>
      <c r="MLM124" s="671"/>
      <c r="MLN124" s="671"/>
      <c r="MLO124" s="671"/>
      <c r="MLP124" s="671"/>
      <c r="MLQ124" s="671"/>
      <c r="MLR124" s="671"/>
      <c r="MLS124" s="671"/>
      <c r="MLT124" s="671"/>
      <c r="MLU124" s="671"/>
      <c r="MLV124" s="671"/>
      <c r="MLW124" s="671"/>
      <c r="MLX124" s="671"/>
      <c r="MLY124" s="671"/>
      <c r="MLZ124" s="671"/>
      <c r="MMA124" s="671"/>
      <c r="MMB124" s="671"/>
      <c r="MMC124" s="671"/>
      <c r="MMD124" s="671"/>
      <c r="MME124" s="671"/>
      <c r="MMF124" s="671"/>
      <c r="MMG124" s="671"/>
      <c r="MMH124" s="671"/>
      <c r="MMI124" s="671"/>
      <c r="MMJ124" s="671"/>
      <c r="MMK124" s="671"/>
      <c r="MML124" s="671"/>
      <c r="MMM124" s="671"/>
      <c r="MMN124" s="671"/>
      <c r="MMO124" s="671"/>
      <c r="MMP124" s="671"/>
      <c r="MMQ124" s="671"/>
      <c r="MMR124" s="671"/>
      <c r="MMS124" s="671"/>
      <c r="MMT124" s="671"/>
      <c r="MMU124" s="671"/>
      <c r="MMV124" s="671"/>
      <c r="MMW124" s="671"/>
      <c r="MMX124" s="671"/>
      <c r="MMY124" s="671"/>
      <c r="MMZ124" s="671"/>
      <c r="MNA124" s="671"/>
      <c r="MNB124" s="671"/>
      <c r="MNC124" s="671"/>
      <c r="MND124" s="671"/>
      <c r="MNE124" s="671"/>
      <c r="MNF124" s="671"/>
      <c r="MNG124" s="671"/>
      <c r="MNH124" s="671"/>
      <c r="MNI124" s="671"/>
      <c r="MNJ124" s="671"/>
      <c r="MNK124" s="671"/>
      <c r="MNL124" s="671"/>
      <c r="MNM124" s="671"/>
      <c r="MNN124" s="671"/>
      <c r="MNO124" s="671"/>
      <c r="MNP124" s="671"/>
      <c r="MNQ124" s="671"/>
      <c r="MNR124" s="671"/>
      <c r="MNS124" s="671"/>
      <c r="MNT124" s="671"/>
      <c r="MNU124" s="671"/>
      <c r="MNV124" s="671"/>
      <c r="MNW124" s="671"/>
      <c r="MNX124" s="671"/>
      <c r="MNY124" s="671"/>
      <c r="MNZ124" s="671"/>
      <c r="MOA124" s="671"/>
      <c r="MOB124" s="671"/>
      <c r="MOC124" s="671"/>
      <c r="MOD124" s="671"/>
      <c r="MOE124" s="671"/>
      <c r="MOF124" s="671"/>
      <c r="MOG124" s="671"/>
      <c r="MOH124" s="671"/>
      <c r="MOI124" s="671"/>
      <c r="MOJ124" s="671"/>
      <c r="MOK124" s="671"/>
      <c r="MOL124" s="671"/>
      <c r="MOM124" s="671"/>
      <c r="MON124" s="671"/>
      <c r="MOO124" s="671"/>
      <c r="MOP124" s="671"/>
      <c r="MOQ124" s="671"/>
      <c r="MOR124" s="671"/>
      <c r="MOS124" s="671"/>
      <c r="MOT124" s="671"/>
      <c r="MOU124" s="671"/>
      <c r="MOV124" s="671"/>
      <c r="MOW124" s="671"/>
      <c r="MOX124" s="671"/>
      <c r="MOY124" s="671"/>
      <c r="MOZ124" s="671"/>
      <c r="MPA124" s="671"/>
      <c r="MPB124" s="671"/>
      <c r="MPC124" s="671"/>
      <c r="MPD124" s="671"/>
      <c r="MPE124" s="671"/>
      <c r="MPF124" s="671"/>
      <c r="MPG124" s="671"/>
      <c r="MPH124" s="671"/>
      <c r="MPI124" s="671"/>
      <c r="MPJ124" s="671"/>
      <c r="MPK124" s="671"/>
      <c r="MPL124" s="671"/>
      <c r="MPM124" s="671"/>
      <c r="MPN124" s="671"/>
      <c r="MPO124" s="671"/>
      <c r="MPP124" s="671"/>
      <c r="MPQ124" s="671"/>
      <c r="MPR124" s="671"/>
      <c r="MPS124" s="671"/>
      <c r="MPT124" s="671"/>
      <c r="MPU124" s="671"/>
      <c r="MPV124" s="671"/>
      <c r="MPW124" s="671"/>
      <c r="MPX124" s="671"/>
      <c r="MPY124" s="671"/>
      <c r="MPZ124" s="671"/>
      <c r="MQA124" s="671"/>
      <c r="MQB124" s="671"/>
      <c r="MQC124" s="671"/>
      <c r="MQD124" s="671"/>
      <c r="MQE124" s="671"/>
      <c r="MQF124" s="671"/>
      <c r="MQG124" s="671"/>
      <c r="MQH124" s="671"/>
      <c r="MQI124" s="671"/>
      <c r="MQJ124" s="671"/>
      <c r="MQK124" s="671"/>
      <c r="MQL124" s="671"/>
      <c r="MQM124" s="671"/>
      <c r="MQN124" s="671"/>
      <c r="MQO124" s="671"/>
      <c r="MQP124" s="671"/>
      <c r="MQQ124" s="671"/>
      <c r="MQR124" s="671"/>
      <c r="MQS124" s="671"/>
      <c r="MQT124" s="671"/>
      <c r="MQU124" s="671"/>
      <c r="MQV124" s="671"/>
      <c r="MQW124" s="671"/>
      <c r="MQX124" s="671"/>
      <c r="MQY124" s="671"/>
      <c r="MQZ124" s="671"/>
      <c r="MRA124" s="671"/>
      <c r="MRB124" s="671"/>
      <c r="MRC124" s="671"/>
      <c r="MRD124" s="671"/>
      <c r="MRE124" s="671"/>
      <c r="MRF124" s="671"/>
      <c r="MRG124" s="671"/>
      <c r="MRH124" s="671"/>
      <c r="MRI124" s="671"/>
      <c r="MRJ124" s="671"/>
      <c r="MRK124" s="671"/>
      <c r="MRL124" s="671"/>
      <c r="MRM124" s="671"/>
      <c r="MRN124" s="671"/>
      <c r="MRO124" s="671"/>
      <c r="MRP124" s="671"/>
      <c r="MRQ124" s="671"/>
      <c r="MRR124" s="671"/>
      <c r="MRS124" s="671"/>
      <c r="MRT124" s="671"/>
      <c r="MRU124" s="671"/>
      <c r="MRV124" s="671"/>
      <c r="MRW124" s="671"/>
      <c r="MRX124" s="671"/>
      <c r="MRY124" s="671"/>
      <c r="MRZ124" s="671"/>
      <c r="MSA124" s="671"/>
      <c r="MSB124" s="671"/>
      <c r="MSC124" s="671"/>
      <c r="MSD124" s="671"/>
      <c r="MSE124" s="671"/>
      <c r="MSF124" s="671"/>
      <c r="MSG124" s="671"/>
      <c r="MSH124" s="671"/>
      <c r="MSI124" s="671"/>
      <c r="MSJ124" s="671"/>
      <c r="MSK124" s="671"/>
      <c r="MSL124" s="671"/>
      <c r="MSM124" s="671"/>
      <c r="MSN124" s="671"/>
      <c r="MSO124" s="671"/>
      <c r="MSP124" s="671"/>
      <c r="MSQ124" s="671"/>
      <c r="MSR124" s="671"/>
      <c r="MSS124" s="671"/>
      <c r="MST124" s="671"/>
      <c r="MSU124" s="671"/>
      <c r="MSV124" s="671"/>
      <c r="MSW124" s="671"/>
      <c r="MSX124" s="671"/>
      <c r="MSY124" s="671"/>
      <c r="MSZ124" s="671"/>
      <c r="MTA124" s="671"/>
      <c r="MTB124" s="671"/>
      <c r="MTC124" s="671"/>
      <c r="MTD124" s="671"/>
      <c r="MTE124" s="671"/>
      <c r="MTF124" s="671"/>
      <c r="MTG124" s="671"/>
      <c r="MTH124" s="671"/>
      <c r="MTI124" s="671"/>
      <c r="MTJ124" s="671"/>
      <c r="MTK124" s="671"/>
      <c r="MTL124" s="671"/>
      <c r="MTM124" s="671"/>
      <c r="MTN124" s="671"/>
      <c r="MTO124" s="671"/>
      <c r="MTP124" s="671"/>
      <c r="MTQ124" s="671"/>
      <c r="MTR124" s="671"/>
      <c r="MTS124" s="671"/>
      <c r="MTT124" s="671"/>
      <c r="MTU124" s="671"/>
      <c r="MTV124" s="671"/>
      <c r="MTW124" s="671"/>
      <c r="MTX124" s="671"/>
      <c r="MTY124" s="671"/>
      <c r="MTZ124" s="671"/>
      <c r="MUA124" s="671"/>
      <c r="MUB124" s="671"/>
      <c r="MUC124" s="671"/>
      <c r="MUD124" s="671"/>
      <c r="MUE124" s="671"/>
      <c r="MUF124" s="671"/>
      <c r="MUG124" s="671"/>
      <c r="MUH124" s="671"/>
      <c r="MUI124" s="671"/>
      <c r="MUJ124" s="671"/>
      <c r="MUK124" s="671"/>
      <c r="MUL124" s="671"/>
      <c r="MUM124" s="671"/>
      <c r="MUN124" s="671"/>
      <c r="MUO124" s="671"/>
      <c r="MUP124" s="671"/>
      <c r="MUQ124" s="671"/>
      <c r="MUR124" s="671"/>
      <c r="MUS124" s="671"/>
      <c r="MUT124" s="671"/>
      <c r="MUU124" s="671"/>
      <c r="MUV124" s="671"/>
      <c r="MUW124" s="671"/>
      <c r="MUX124" s="671"/>
      <c r="MUY124" s="671"/>
      <c r="MUZ124" s="671"/>
      <c r="MVA124" s="671"/>
      <c r="MVB124" s="671"/>
      <c r="MVC124" s="671"/>
      <c r="MVD124" s="671"/>
      <c r="MVE124" s="671"/>
      <c r="MVF124" s="671"/>
      <c r="MVG124" s="671"/>
      <c r="MVH124" s="671"/>
      <c r="MVI124" s="671"/>
      <c r="MVJ124" s="671"/>
      <c r="MVK124" s="671"/>
      <c r="MVL124" s="671"/>
      <c r="MVM124" s="671"/>
      <c r="MVN124" s="671"/>
      <c r="MVO124" s="671"/>
      <c r="MVP124" s="671"/>
      <c r="MVQ124" s="671"/>
      <c r="MVR124" s="671"/>
      <c r="MVS124" s="671"/>
      <c r="MVT124" s="671"/>
      <c r="MVU124" s="671"/>
      <c r="MVV124" s="671"/>
      <c r="MVW124" s="671"/>
      <c r="MVX124" s="671"/>
      <c r="MVY124" s="671"/>
      <c r="MVZ124" s="671"/>
      <c r="MWA124" s="671"/>
      <c r="MWB124" s="671"/>
      <c r="MWC124" s="671"/>
      <c r="MWD124" s="671"/>
      <c r="MWE124" s="671"/>
      <c r="MWF124" s="671"/>
      <c r="MWG124" s="671"/>
      <c r="MWH124" s="671"/>
      <c r="MWI124" s="671"/>
      <c r="MWJ124" s="671"/>
      <c r="MWK124" s="671"/>
      <c r="MWL124" s="671"/>
      <c r="MWM124" s="671"/>
      <c r="MWN124" s="671"/>
      <c r="MWO124" s="671"/>
      <c r="MWP124" s="671"/>
      <c r="MWQ124" s="671"/>
      <c r="MWR124" s="671"/>
      <c r="MWS124" s="671"/>
      <c r="MWT124" s="671"/>
      <c r="MWU124" s="671"/>
      <c r="MWV124" s="671"/>
      <c r="MWW124" s="671"/>
      <c r="MWX124" s="671"/>
      <c r="MWY124" s="671"/>
      <c r="MWZ124" s="671"/>
      <c r="MXA124" s="671"/>
      <c r="MXB124" s="671"/>
      <c r="MXC124" s="671"/>
      <c r="MXD124" s="671"/>
      <c r="MXE124" s="671"/>
      <c r="MXF124" s="671"/>
      <c r="MXG124" s="671"/>
      <c r="MXH124" s="671"/>
      <c r="MXI124" s="671"/>
      <c r="MXJ124" s="671"/>
      <c r="MXK124" s="671"/>
      <c r="MXL124" s="671"/>
      <c r="MXM124" s="671"/>
      <c r="MXN124" s="671"/>
      <c r="MXO124" s="671"/>
      <c r="MXP124" s="671"/>
      <c r="MXQ124" s="671"/>
      <c r="MXR124" s="671"/>
      <c r="MXS124" s="671"/>
      <c r="MXT124" s="671"/>
      <c r="MXU124" s="671"/>
      <c r="MXV124" s="671"/>
      <c r="MXW124" s="671"/>
      <c r="MXX124" s="671"/>
      <c r="MXY124" s="671"/>
      <c r="MXZ124" s="671"/>
      <c r="MYA124" s="671"/>
      <c r="MYB124" s="671"/>
      <c r="MYC124" s="671"/>
      <c r="MYD124" s="671"/>
      <c r="MYE124" s="671"/>
      <c r="MYF124" s="671"/>
      <c r="MYG124" s="671"/>
      <c r="MYH124" s="671"/>
      <c r="MYI124" s="671"/>
      <c r="MYJ124" s="671"/>
      <c r="MYK124" s="671"/>
      <c r="MYL124" s="671"/>
      <c r="MYM124" s="671"/>
      <c r="MYN124" s="671"/>
      <c r="MYO124" s="671"/>
      <c r="MYP124" s="671"/>
      <c r="MYQ124" s="671"/>
      <c r="MYR124" s="671"/>
      <c r="MYS124" s="671"/>
      <c r="MYT124" s="671"/>
      <c r="MYU124" s="671"/>
      <c r="MYV124" s="671"/>
      <c r="MYW124" s="671"/>
      <c r="MYX124" s="671"/>
      <c r="MYY124" s="671"/>
      <c r="MYZ124" s="671"/>
      <c r="MZA124" s="671"/>
      <c r="MZB124" s="671"/>
      <c r="MZC124" s="671"/>
      <c r="MZD124" s="671"/>
      <c r="MZE124" s="671"/>
      <c r="MZF124" s="671"/>
      <c r="MZG124" s="671"/>
      <c r="MZH124" s="671"/>
      <c r="MZI124" s="671"/>
      <c r="MZJ124" s="671"/>
      <c r="MZK124" s="671"/>
      <c r="MZL124" s="671"/>
      <c r="MZM124" s="671"/>
      <c r="MZN124" s="671"/>
      <c r="MZO124" s="671"/>
      <c r="MZP124" s="671"/>
      <c r="MZQ124" s="671"/>
      <c r="MZR124" s="671"/>
      <c r="MZS124" s="671"/>
      <c r="MZT124" s="671"/>
      <c r="MZU124" s="671"/>
      <c r="MZV124" s="671"/>
      <c r="MZW124" s="671"/>
      <c r="MZX124" s="671"/>
      <c r="MZY124" s="671"/>
      <c r="MZZ124" s="671"/>
      <c r="NAA124" s="671"/>
      <c r="NAB124" s="671"/>
      <c r="NAC124" s="671"/>
      <c r="NAD124" s="671"/>
      <c r="NAE124" s="671"/>
      <c r="NAF124" s="671"/>
      <c r="NAG124" s="671"/>
      <c r="NAH124" s="671"/>
      <c r="NAI124" s="671"/>
      <c r="NAJ124" s="671"/>
      <c r="NAK124" s="671"/>
      <c r="NAL124" s="671"/>
      <c r="NAM124" s="671"/>
      <c r="NAN124" s="671"/>
      <c r="NAO124" s="671"/>
      <c r="NAP124" s="671"/>
      <c r="NAQ124" s="671"/>
      <c r="NAR124" s="671"/>
      <c r="NAS124" s="671"/>
      <c r="NAT124" s="671"/>
      <c r="NAU124" s="671"/>
      <c r="NAV124" s="671"/>
      <c r="NAW124" s="671"/>
      <c r="NAX124" s="671"/>
      <c r="NAY124" s="671"/>
      <c r="NAZ124" s="671"/>
      <c r="NBA124" s="671"/>
      <c r="NBB124" s="671"/>
      <c r="NBC124" s="671"/>
      <c r="NBD124" s="671"/>
      <c r="NBE124" s="671"/>
      <c r="NBF124" s="671"/>
      <c r="NBG124" s="671"/>
      <c r="NBH124" s="671"/>
      <c r="NBI124" s="671"/>
      <c r="NBJ124" s="671"/>
      <c r="NBK124" s="671"/>
      <c r="NBL124" s="671"/>
      <c r="NBM124" s="671"/>
      <c r="NBN124" s="671"/>
      <c r="NBO124" s="671"/>
      <c r="NBP124" s="671"/>
      <c r="NBQ124" s="671"/>
      <c r="NBR124" s="671"/>
      <c r="NBS124" s="671"/>
      <c r="NBT124" s="671"/>
      <c r="NBU124" s="671"/>
      <c r="NBV124" s="671"/>
      <c r="NBW124" s="671"/>
      <c r="NBX124" s="671"/>
      <c r="NBY124" s="671"/>
      <c r="NBZ124" s="671"/>
      <c r="NCA124" s="671"/>
      <c r="NCB124" s="671"/>
      <c r="NCC124" s="671"/>
      <c r="NCD124" s="671"/>
      <c r="NCE124" s="671"/>
      <c r="NCF124" s="671"/>
      <c r="NCG124" s="671"/>
      <c r="NCH124" s="671"/>
      <c r="NCI124" s="671"/>
      <c r="NCJ124" s="671"/>
      <c r="NCK124" s="671"/>
      <c r="NCL124" s="671"/>
      <c r="NCM124" s="671"/>
      <c r="NCN124" s="671"/>
      <c r="NCO124" s="671"/>
      <c r="NCP124" s="671"/>
      <c r="NCQ124" s="671"/>
      <c r="NCR124" s="671"/>
      <c r="NCS124" s="671"/>
      <c r="NCT124" s="671"/>
      <c r="NCU124" s="671"/>
      <c r="NCV124" s="671"/>
      <c r="NCW124" s="671"/>
      <c r="NCX124" s="671"/>
      <c r="NCY124" s="671"/>
      <c r="NCZ124" s="671"/>
      <c r="NDA124" s="671"/>
      <c r="NDB124" s="671"/>
      <c r="NDC124" s="671"/>
      <c r="NDD124" s="671"/>
      <c r="NDE124" s="671"/>
      <c r="NDF124" s="671"/>
      <c r="NDG124" s="671"/>
      <c r="NDH124" s="671"/>
      <c r="NDI124" s="671"/>
      <c r="NDJ124" s="671"/>
      <c r="NDK124" s="671"/>
      <c r="NDL124" s="671"/>
      <c r="NDM124" s="671"/>
      <c r="NDN124" s="671"/>
      <c r="NDO124" s="671"/>
      <c r="NDP124" s="671"/>
      <c r="NDQ124" s="671"/>
      <c r="NDR124" s="671"/>
      <c r="NDS124" s="671"/>
      <c r="NDT124" s="671"/>
      <c r="NDU124" s="671"/>
      <c r="NDV124" s="671"/>
      <c r="NDW124" s="671"/>
      <c r="NDX124" s="671"/>
      <c r="NDY124" s="671"/>
      <c r="NDZ124" s="671"/>
      <c r="NEA124" s="671"/>
      <c r="NEB124" s="671"/>
      <c r="NEC124" s="671"/>
      <c r="NED124" s="671"/>
      <c r="NEE124" s="671"/>
      <c r="NEF124" s="671"/>
      <c r="NEG124" s="671"/>
      <c r="NEH124" s="671"/>
      <c r="NEI124" s="671"/>
      <c r="NEJ124" s="671"/>
      <c r="NEK124" s="671"/>
      <c r="NEL124" s="671"/>
      <c r="NEM124" s="671"/>
      <c r="NEN124" s="671"/>
      <c r="NEO124" s="671"/>
      <c r="NEP124" s="671"/>
      <c r="NEQ124" s="671"/>
      <c r="NER124" s="671"/>
      <c r="NES124" s="671"/>
      <c r="NET124" s="671"/>
      <c r="NEU124" s="671"/>
      <c r="NEV124" s="671"/>
      <c r="NEW124" s="671"/>
      <c r="NEX124" s="671"/>
      <c r="NEY124" s="671"/>
      <c r="NEZ124" s="671"/>
      <c r="NFA124" s="671"/>
      <c r="NFB124" s="671"/>
      <c r="NFC124" s="671"/>
      <c r="NFD124" s="671"/>
      <c r="NFE124" s="671"/>
      <c r="NFF124" s="671"/>
      <c r="NFG124" s="671"/>
      <c r="NFH124" s="671"/>
      <c r="NFI124" s="671"/>
      <c r="NFJ124" s="671"/>
      <c r="NFK124" s="671"/>
      <c r="NFL124" s="671"/>
      <c r="NFM124" s="671"/>
      <c r="NFN124" s="671"/>
      <c r="NFO124" s="671"/>
      <c r="NFP124" s="671"/>
      <c r="NFQ124" s="671"/>
      <c r="NFR124" s="671"/>
      <c r="NFS124" s="671"/>
      <c r="NFT124" s="671"/>
      <c r="NFU124" s="671"/>
      <c r="NFV124" s="671"/>
      <c r="NFW124" s="671"/>
      <c r="NFX124" s="671"/>
      <c r="NFY124" s="671"/>
      <c r="NFZ124" s="671"/>
      <c r="NGA124" s="671"/>
      <c r="NGB124" s="671"/>
      <c r="NGC124" s="671"/>
      <c r="NGD124" s="671"/>
      <c r="NGE124" s="671"/>
      <c r="NGF124" s="671"/>
      <c r="NGG124" s="671"/>
      <c r="NGH124" s="671"/>
      <c r="NGI124" s="671"/>
      <c r="NGJ124" s="671"/>
      <c r="NGK124" s="671"/>
      <c r="NGL124" s="671"/>
      <c r="NGM124" s="671"/>
      <c r="NGN124" s="671"/>
      <c r="NGO124" s="671"/>
      <c r="NGP124" s="671"/>
      <c r="NGQ124" s="671"/>
      <c r="NGR124" s="671"/>
      <c r="NGS124" s="671"/>
      <c r="NGT124" s="671"/>
      <c r="NGU124" s="671"/>
      <c r="NGV124" s="671"/>
      <c r="NGW124" s="671"/>
      <c r="NGX124" s="671"/>
      <c r="NGY124" s="671"/>
      <c r="NGZ124" s="671"/>
      <c r="NHA124" s="671"/>
      <c r="NHB124" s="671"/>
      <c r="NHC124" s="671"/>
      <c r="NHD124" s="671"/>
      <c r="NHE124" s="671"/>
      <c r="NHF124" s="671"/>
      <c r="NHG124" s="671"/>
      <c r="NHH124" s="671"/>
      <c r="NHI124" s="671"/>
      <c r="NHJ124" s="671"/>
      <c r="NHK124" s="671"/>
      <c r="NHL124" s="671"/>
      <c r="NHM124" s="671"/>
      <c r="NHN124" s="671"/>
      <c r="NHO124" s="671"/>
      <c r="NHP124" s="671"/>
      <c r="NHQ124" s="671"/>
      <c r="NHR124" s="671"/>
      <c r="NHS124" s="671"/>
      <c r="NHT124" s="671"/>
      <c r="NHU124" s="671"/>
      <c r="NHV124" s="671"/>
      <c r="NHW124" s="671"/>
      <c r="NHX124" s="671"/>
      <c r="NHY124" s="671"/>
      <c r="NHZ124" s="671"/>
      <c r="NIA124" s="671"/>
      <c r="NIB124" s="671"/>
      <c r="NIC124" s="671"/>
      <c r="NID124" s="671"/>
      <c r="NIE124" s="671"/>
      <c r="NIF124" s="671"/>
      <c r="NIG124" s="671"/>
      <c r="NIH124" s="671"/>
      <c r="NII124" s="671"/>
      <c r="NIJ124" s="671"/>
      <c r="NIK124" s="671"/>
      <c r="NIL124" s="671"/>
      <c r="NIM124" s="671"/>
      <c r="NIN124" s="671"/>
      <c r="NIO124" s="671"/>
      <c r="NIP124" s="671"/>
      <c r="NIQ124" s="671"/>
      <c r="NIR124" s="671"/>
      <c r="NIS124" s="671"/>
      <c r="NIT124" s="671"/>
      <c r="NIU124" s="671"/>
      <c r="NIV124" s="671"/>
      <c r="NIW124" s="671"/>
      <c r="NIX124" s="671"/>
      <c r="NIY124" s="671"/>
      <c r="NIZ124" s="671"/>
      <c r="NJA124" s="671"/>
      <c r="NJB124" s="671"/>
      <c r="NJC124" s="671"/>
      <c r="NJD124" s="671"/>
      <c r="NJE124" s="671"/>
      <c r="NJF124" s="671"/>
      <c r="NJG124" s="671"/>
      <c r="NJH124" s="671"/>
      <c r="NJI124" s="671"/>
      <c r="NJJ124" s="671"/>
      <c r="NJK124" s="671"/>
      <c r="NJL124" s="671"/>
      <c r="NJM124" s="671"/>
      <c r="NJN124" s="671"/>
      <c r="NJO124" s="671"/>
      <c r="NJP124" s="671"/>
      <c r="NJQ124" s="671"/>
      <c r="NJR124" s="671"/>
      <c r="NJS124" s="671"/>
      <c r="NJT124" s="671"/>
      <c r="NJU124" s="671"/>
      <c r="NJV124" s="671"/>
      <c r="NJW124" s="671"/>
      <c r="NJX124" s="671"/>
      <c r="NJY124" s="671"/>
      <c r="NJZ124" s="671"/>
      <c r="NKA124" s="671"/>
      <c r="NKB124" s="671"/>
      <c r="NKC124" s="671"/>
      <c r="NKD124" s="671"/>
      <c r="NKE124" s="671"/>
      <c r="NKF124" s="671"/>
      <c r="NKG124" s="671"/>
      <c r="NKH124" s="671"/>
      <c r="NKI124" s="671"/>
      <c r="NKJ124" s="671"/>
      <c r="NKK124" s="671"/>
      <c r="NKL124" s="671"/>
      <c r="NKM124" s="671"/>
      <c r="NKN124" s="671"/>
      <c r="NKO124" s="671"/>
      <c r="NKP124" s="671"/>
      <c r="NKQ124" s="671"/>
      <c r="NKR124" s="671"/>
      <c r="NKS124" s="671"/>
      <c r="NKT124" s="671"/>
      <c r="NKU124" s="671"/>
      <c r="NKV124" s="671"/>
      <c r="NKW124" s="671"/>
      <c r="NKX124" s="671"/>
      <c r="NKY124" s="671"/>
      <c r="NKZ124" s="671"/>
      <c r="NLA124" s="671"/>
      <c r="NLB124" s="671"/>
      <c r="NLC124" s="671"/>
      <c r="NLD124" s="671"/>
      <c r="NLE124" s="671"/>
      <c r="NLF124" s="671"/>
      <c r="NLG124" s="671"/>
      <c r="NLH124" s="671"/>
      <c r="NLI124" s="671"/>
      <c r="NLJ124" s="671"/>
      <c r="NLK124" s="671"/>
      <c r="NLL124" s="671"/>
      <c r="NLM124" s="671"/>
      <c r="NLN124" s="671"/>
      <c r="NLO124" s="671"/>
      <c r="NLP124" s="671"/>
      <c r="NLQ124" s="671"/>
      <c r="NLR124" s="671"/>
      <c r="NLS124" s="671"/>
      <c r="NLT124" s="671"/>
      <c r="NLU124" s="671"/>
      <c r="NLV124" s="671"/>
      <c r="NLW124" s="671"/>
      <c r="NLX124" s="671"/>
      <c r="NLY124" s="671"/>
      <c r="NLZ124" s="671"/>
      <c r="NMA124" s="671"/>
      <c r="NMB124" s="671"/>
      <c r="NMC124" s="671"/>
      <c r="NMD124" s="671"/>
      <c r="NME124" s="671"/>
      <c r="NMF124" s="671"/>
      <c r="NMG124" s="671"/>
      <c r="NMH124" s="671"/>
      <c r="NMI124" s="671"/>
      <c r="NMJ124" s="671"/>
      <c r="NMK124" s="671"/>
      <c r="NML124" s="671"/>
      <c r="NMM124" s="671"/>
      <c r="NMN124" s="671"/>
      <c r="NMO124" s="671"/>
      <c r="NMP124" s="671"/>
      <c r="NMQ124" s="671"/>
      <c r="NMR124" s="671"/>
      <c r="NMS124" s="671"/>
      <c r="NMT124" s="671"/>
      <c r="NMU124" s="671"/>
      <c r="NMV124" s="671"/>
      <c r="NMW124" s="671"/>
      <c r="NMX124" s="671"/>
      <c r="NMY124" s="671"/>
      <c r="NMZ124" s="671"/>
      <c r="NNA124" s="671"/>
      <c r="NNB124" s="671"/>
      <c r="NNC124" s="671"/>
      <c r="NND124" s="671"/>
      <c r="NNE124" s="671"/>
      <c r="NNF124" s="671"/>
      <c r="NNG124" s="671"/>
      <c r="NNH124" s="671"/>
      <c r="NNI124" s="671"/>
      <c r="NNJ124" s="671"/>
      <c r="NNK124" s="671"/>
      <c r="NNL124" s="671"/>
      <c r="NNM124" s="671"/>
      <c r="NNN124" s="671"/>
      <c r="NNO124" s="671"/>
      <c r="NNP124" s="671"/>
      <c r="NNQ124" s="671"/>
      <c r="NNR124" s="671"/>
      <c r="NNS124" s="671"/>
      <c r="NNT124" s="671"/>
      <c r="NNU124" s="671"/>
      <c r="NNV124" s="671"/>
      <c r="NNW124" s="671"/>
      <c r="NNX124" s="671"/>
      <c r="NNY124" s="671"/>
      <c r="NNZ124" s="671"/>
      <c r="NOA124" s="671"/>
      <c r="NOB124" s="671"/>
      <c r="NOC124" s="671"/>
      <c r="NOD124" s="671"/>
      <c r="NOE124" s="671"/>
      <c r="NOF124" s="671"/>
      <c r="NOG124" s="671"/>
      <c r="NOH124" s="671"/>
      <c r="NOI124" s="671"/>
      <c r="NOJ124" s="671"/>
      <c r="NOK124" s="671"/>
      <c r="NOL124" s="671"/>
      <c r="NOM124" s="671"/>
      <c r="NON124" s="671"/>
      <c r="NOO124" s="671"/>
      <c r="NOP124" s="671"/>
      <c r="NOQ124" s="671"/>
      <c r="NOR124" s="671"/>
      <c r="NOS124" s="671"/>
      <c r="NOT124" s="671"/>
      <c r="NOU124" s="671"/>
      <c r="NOV124" s="671"/>
      <c r="NOW124" s="671"/>
      <c r="NOX124" s="671"/>
      <c r="NOY124" s="671"/>
      <c r="NOZ124" s="671"/>
      <c r="NPA124" s="671"/>
      <c r="NPB124" s="671"/>
      <c r="NPC124" s="671"/>
      <c r="NPD124" s="671"/>
      <c r="NPE124" s="671"/>
      <c r="NPF124" s="671"/>
      <c r="NPG124" s="671"/>
      <c r="NPH124" s="671"/>
      <c r="NPI124" s="671"/>
      <c r="NPJ124" s="671"/>
      <c r="NPK124" s="671"/>
      <c r="NPL124" s="671"/>
      <c r="NPM124" s="671"/>
      <c r="NPN124" s="671"/>
      <c r="NPO124" s="671"/>
      <c r="NPP124" s="671"/>
      <c r="NPQ124" s="671"/>
      <c r="NPR124" s="671"/>
      <c r="NPS124" s="671"/>
      <c r="NPT124" s="671"/>
      <c r="NPU124" s="671"/>
      <c r="NPV124" s="671"/>
      <c r="NPW124" s="671"/>
      <c r="NPX124" s="671"/>
      <c r="NPY124" s="671"/>
      <c r="NPZ124" s="671"/>
      <c r="NQA124" s="671"/>
      <c r="NQB124" s="671"/>
      <c r="NQC124" s="671"/>
      <c r="NQD124" s="671"/>
      <c r="NQE124" s="671"/>
      <c r="NQF124" s="671"/>
      <c r="NQG124" s="671"/>
      <c r="NQH124" s="671"/>
      <c r="NQI124" s="671"/>
      <c r="NQJ124" s="671"/>
      <c r="NQK124" s="671"/>
      <c r="NQL124" s="671"/>
      <c r="NQM124" s="671"/>
      <c r="NQN124" s="671"/>
      <c r="NQO124" s="671"/>
      <c r="NQP124" s="671"/>
      <c r="NQQ124" s="671"/>
      <c r="NQR124" s="671"/>
      <c r="NQS124" s="671"/>
      <c r="NQT124" s="671"/>
      <c r="NQU124" s="671"/>
      <c r="NQV124" s="671"/>
      <c r="NQW124" s="671"/>
      <c r="NQX124" s="671"/>
      <c r="NQY124" s="671"/>
      <c r="NQZ124" s="671"/>
      <c r="NRA124" s="671"/>
      <c r="NRB124" s="671"/>
      <c r="NRC124" s="671"/>
      <c r="NRD124" s="671"/>
      <c r="NRE124" s="671"/>
      <c r="NRF124" s="671"/>
      <c r="NRG124" s="671"/>
      <c r="NRH124" s="671"/>
      <c r="NRI124" s="671"/>
      <c r="NRJ124" s="671"/>
      <c r="NRK124" s="671"/>
      <c r="NRL124" s="671"/>
      <c r="NRM124" s="671"/>
      <c r="NRN124" s="671"/>
      <c r="NRO124" s="671"/>
      <c r="NRP124" s="671"/>
      <c r="NRQ124" s="671"/>
      <c r="NRR124" s="671"/>
      <c r="NRS124" s="671"/>
      <c r="NRT124" s="671"/>
      <c r="NRU124" s="671"/>
      <c r="NRV124" s="671"/>
      <c r="NRW124" s="671"/>
      <c r="NRX124" s="671"/>
      <c r="NRY124" s="671"/>
      <c r="NRZ124" s="671"/>
      <c r="NSA124" s="671"/>
      <c r="NSB124" s="671"/>
      <c r="NSC124" s="671"/>
      <c r="NSD124" s="671"/>
      <c r="NSE124" s="671"/>
      <c r="NSF124" s="671"/>
      <c r="NSG124" s="671"/>
      <c r="NSH124" s="671"/>
      <c r="NSI124" s="671"/>
      <c r="NSJ124" s="671"/>
      <c r="NSK124" s="671"/>
      <c r="NSL124" s="671"/>
      <c r="NSM124" s="671"/>
      <c r="NSN124" s="671"/>
      <c r="NSO124" s="671"/>
      <c r="NSP124" s="671"/>
      <c r="NSQ124" s="671"/>
      <c r="NSR124" s="671"/>
      <c r="NSS124" s="671"/>
      <c r="NST124" s="671"/>
      <c r="NSU124" s="671"/>
      <c r="NSV124" s="671"/>
      <c r="NSW124" s="671"/>
      <c r="NSX124" s="671"/>
      <c r="NSY124" s="671"/>
      <c r="NSZ124" s="671"/>
      <c r="NTA124" s="671"/>
      <c r="NTB124" s="671"/>
      <c r="NTC124" s="671"/>
      <c r="NTD124" s="671"/>
      <c r="NTE124" s="671"/>
      <c r="NTF124" s="671"/>
      <c r="NTG124" s="671"/>
      <c r="NTH124" s="671"/>
      <c r="NTI124" s="671"/>
      <c r="NTJ124" s="671"/>
      <c r="NTK124" s="671"/>
      <c r="NTL124" s="671"/>
      <c r="NTM124" s="671"/>
      <c r="NTN124" s="671"/>
      <c r="NTO124" s="671"/>
      <c r="NTP124" s="671"/>
      <c r="NTQ124" s="671"/>
      <c r="NTR124" s="671"/>
      <c r="NTS124" s="671"/>
      <c r="NTT124" s="671"/>
      <c r="NTU124" s="671"/>
      <c r="NTV124" s="671"/>
      <c r="NTW124" s="671"/>
      <c r="NTX124" s="671"/>
      <c r="NTY124" s="671"/>
      <c r="NTZ124" s="671"/>
      <c r="NUA124" s="671"/>
      <c r="NUB124" s="671"/>
      <c r="NUC124" s="671"/>
      <c r="NUD124" s="671"/>
      <c r="NUE124" s="671"/>
      <c r="NUF124" s="671"/>
      <c r="NUG124" s="671"/>
      <c r="NUH124" s="671"/>
      <c r="NUI124" s="671"/>
      <c r="NUJ124" s="671"/>
      <c r="NUK124" s="671"/>
      <c r="NUL124" s="671"/>
      <c r="NUM124" s="671"/>
      <c r="NUN124" s="671"/>
      <c r="NUO124" s="671"/>
      <c r="NUP124" s="671"/>
      <c r="NUQ124" s="671"/>
      <c r="NUR124" s="671"/>
      <c r="NUS124" s="671"/>
      <c r="NUT124" s="671"/>
      <c r="NUU124" s="671"/>
      <c r="NUV124" s="671"/>
      <c r="NUW124" s="671"/>
      <c r="NUX124" s="671"/>
      <c r="NUY124" s="671"/>
      <c r="NUZ124" s="671"/>
      <c r="NVA124" s="671"/>
      <c r="NVB124" s="671"/>
      <c r="NVC124" s="671"/>
      <c r="NVD124" s="671"/>
      <c r="NVE124" s="671"/>
      <c r="NVF124" s="671"/>
      <c r="NVG124" s="671"/>
      <c r="NVH124" s="671"/>
      <c r="NVI124" s="671"/>
      <c r="NVJ124" s="671"/>
      <c r="NVK124" s="671"/>
      <c r="NVL124" s="671"/>
      <c r="NVM124" s="671"/>
      <c r="NVN124" s="671"/>
      <c r="NVO124" s="671"/>
      <c r="NVP124" s="671"/>
      <c r="NVQ124" s="671"/>
      <c r="NVR124" s="671"/>
      <c r="NVS124" s="671"/>
      <c r="NVT124" s="671"/>
      <c r="NVU124" s="671"/>
      <c r="NVV124" s="671"/>
      <c r="NVW124" s="671"/>
      <c r="NVX124" s="671"/>
      <c r="NVY124" s="671"/>
      <c r="NVZ124" s="671"/>
      <c r="NWA124" s="671"/>
      <c r="NWB124" s="671"/>
      <c r="NWC124" s="671"/>
      <c r="NWD124" s="671"/>
      <c r="NWE124" s="671"/>
      <c r="NWF124" s="671"/>
      <c r="NWG124" s="671"/>
      <c r="NWH124" s="671"/>
      <c r="NWI124" s="671"/>
      <c r="NWJ124" s="671"/>
      <c r="NWK124" s="671"/>
      <c r="NWL124" s="671"/>
      <c r="NWM124" s="671"/>
      <c r="NWN124" s="671"/>
      <c r="NWO124" s="671"/>
      <c r="NWP124" s="671"/>
      <c r="NWQ124" s="671"/>
      <c r="NWR124" s="671"/>
      <c r="NWS124" s="671"/>
      <c r="NWT124" s="671"/>
      <c r="NWU124" s="671"/>
      <c r="NWV124" s="671"/>
      <c r="NWW124" s="671"/>
      <c r="NWX124" s="671"/>
      <c r="NWY124" s="671"/>
      <c r="NWZ124" s="671"/>
      <c r="NXA124" s="671"/>
      <c r="NXB124" s="671"/>
      <c r="NXC124" s="671"/>
      <c r="NXD124" s="671"/>
      <c r="NXE124" s="671"/>
      <c r="NXF124" s="671"/>
      <c r="NXG124" s="671"/>
      <c r="NXH124" s="671"/>
      <c r="NXI124" s="671"/>
      <c r="NXJ124" s="671"/>
      <c r="NXK124" s="671"/>
      <c r="NXL124" s="671"/>
      <c r="NXM124" s="671"/>
      <c r="NXN124" s="671"/>
      <c r="NXO124" s="671"/>
      <c r="NXP124" s="671"/>
      <c r="NXQ124" s="671"/>
      <c r="NXR124" s="671"/>
      <c r="NXS124" s="671"/>
      <c r="NXT124" s="671"/>
      <c r="NXU124" s="671"/>
      <c r="NXV124" s="671"/>
      <c r="NXW124" s="671"/>
      <c r="NXX124" s="671"/>
      <c r="NXY124" s="671"/>
      <c r="NXZ124" s="671"/>
      <c r="NYA124" s="671"/>
      <c r="NYB124" s="671"/>
      <c r="NYC124" s="671"/>
      <c r="NYD124" s="671"/>
      <c r="NYE124" s="671"/>
      <c r="NYF124" s="671"/>
      <c r="NYG124" s="671"/>
      <c r="NYH124" s="671"/>
      <c r="NYI124" s="671"/>
      <c r="NYJ124" s="671"/>
      <c r="NYK124" s="671"/>
      <c r="NYL124" s="671"/>
      <c r="NYM124" s="671"/>
      <c r="NYN124" s="671"/>
      <c r="NYO124" s="671"/>
      <c r="NYP124" s="671"/>
      <c r="NYQ124" s="671"/>
      <c r="NYR124" s="671"/>
      <c r="NYS124" s="671"/>
      <c r="NYT124" s="671"/>
      <c r="NYU124" s="671"/>
      <c r="NYV124" s="671"/>
      <c r="NYW124" s="671"/>
      <c r="NYX124" s="671"/>
      <c r="NYY124" s="671"/>
      <c r="NYZ124" s="671"/>
      <c r="NZA124" s="671"/>
      <c r="NZB124" s="671"/>
      <c r="NZC124" s="671"/>
      <c r="NZD124" s="671"/>
      <c r="NZE124" s="671"/>
      <c r="NZF124" s="671"/>
      <c r="NZG124" s="671"/>
      <c r="NZH124" s="671"/>
      <c r="NZI124" s="671"/>
      <c r="NZJ124" s="671"/>
      <c r="NZK124" s="671"/>
      <c r="NZL124" s="671"/>
      <c r="NZM124" s="671"/>
      <c r="NZN124" s="671"/>
      <c r="NZO124" s="671"/>
      <c r="NZP124" s="671"/>
      <c r="NZQ124" s="671"/>
      <c r="NZR124" s="671"/>
      <c r="NZS124" s="671"/>
      <c r="NZT124" s="671"/>
      <c r="NZU124" s="671"/>
      <c r="NZV124" s="671"/>
      <c r="NZW124" s="671"/>
      <c r="NZX124" s="671"/>
      <c r="NZY124" s="671"/>
      <c r="NZZ124" s="671"/>
      <c r="OAA124" s="671"/>
      <c r="OAB124" s="671"/>
      <c r="OAC124" s="671"/>
      <c r="OAD124" s="671"/>
      <c r="OAE124" s="671"/>
      <c r="OAF124" s="671"/>
      <c r="OAG124" s="671"/>
      <c r="OAH124" s="671"/>
      <c r="OAI124" s="671"/>
      <c r="OAJ124" s="671"/>
      <c r="OAK124" s="671"/>
      <c r="OAL124" s="671"/>
      <c r="OAM124" s="671"/>
      <c r="OAN124" s="671"/>
      <c r="OAO124" s="671"/>
      <c r="OAP124" s="671"/>
      <c r="OAQ124" s="671"/>
      <c r="OAR124" s="671"/>
      <c r="OAS124" s="671"/>
      <c r="OAT124" s="671"/>
      <c r="OAU124" s="671"/>
      <c r="OAV124" s="671"/>
      <c r="OAW124" s="671"/>
      <c r="OAX124" s="671"/>
      <c r="OAY124" s="671"/>
      <c r="OAZ124" s="671"/>
      <c r="OBA124" s="671"/>
      <c r="OBB124" s="671"/>
      <c r="OBC124" s="671"/>
      <c r="OBD124" s="671"/>
      <c r="OBE124" s="671"/>
      <c r="OBF124" s="671"/>
      <c r="OBG124" s="671"/>
      <c r="OBH124" s="671"/>
      <c r="OBI124" s="671"/>
      <c r="OBJ124" s="671"/>
      <c r="OBK124" s="671"/>
      <c r="OBL124" s="671"/>
      <c r="OBM124" s="671"/>
      <c r="OBN124" s="671"/>
      <c r="OBO124" s="671"/>
      <c r="OBP124" s="671"/>
      <c r="OBQ124" s="671"/>
      <c r="OBR124" s="671"/>
      <c r="OBS124" s="671"/>
      <c r="OBT124" s="671"/>
      <c r="OBU124" s="671"/>
      <c r="OBV124" s="671"/>
      <c r="OBW124" s="671"/>
      <c r="OBX124" s="671"/>
      <c r="OBY124" s="671"/>
      <c r="OBZ124" s="671"/>
      <c r="OCA124" s="671"/>
      <c r="OCB124" s="671"/>
      <c r="OCC124" s="671"/>
      <c r="OCD124" s="671"/>
      <c r="OCE124" s="671"/>
      <c r="OCF124" s="671"/>
      <c r="OCG124" s="671"/>
      <c r="OCH124" s="671"/>
      <c r="OCI124" s="671"/>
      <c r="OCJ124" s="671"/>
      <c r="OCK124" s="671"/>
      <c r="OCL124" s="671"/>
      <c r="OCM124" s="671"/>
      <c r="OCN124" s="671"/>
      <c r="OCO124" s="671"/>
      <c r="OCP124" s="671"/>
      <c r="OCQ124" s="671"/>
      <c r="OCR124" s="671"/>
      <c r="OCS124" s="671"/>
      <c r="OCT124" s="671"/>
      <c r="OCU124" s="671"/>
      <c r="OCV124" s="671"/>
      <c r="OCW124" s="671"/>
      <c r="OCX124" s="671"/>
      <c r="OCY124" s="671"/>
      <c r="OCZ124" s="671"/>
      <c r="ODA124" s="671"/>
      <c r="ODB124" s="671"/>
      <c r="ODC124" s="671"/>
      <c r="ODD124" s="671"/>
      <c r="ODE124" s="671"/>
      <c r="ODF124" s="671"/>
      <c r="ODG124" s="671"/>
      <c r="ODH124" s="671"/>
      <c r="ODI124" s="671"/>
      <c r="ODJ124" s="671"/>
      <c r="ODK124" s="671"/>
      <c r="ODL124" s="671"/>
      <c r="ODM124" s="671"/>
      <c r="ODN124" s="671"/>
      <c r="ODO124" s="671"/>
      <c r="ODP124" s="671"/>
      <c r="ODQ124" s="671"/>
      <c r="ODR124" s="671"/>
      <c r="ODS124" s="671"/>
      <c r="ODT124" s="671"/>
      <c r="ODU124" s="671"/>
      <c r="ODV124" s="671"/>
      <c r="ODW124" s="671"/>
      <c r="ODX124" s="671"/>
      <c r="ODY124" s="671"/>
      <c r="ODZ124" s="671"/>
      <c r="OEA124" s="671"/>
      <c r="OEB124" s="671"/>
      <c r="OEC124" s="671"/>
      <c r="OED124" s="671"/>
      <c r="OEE124" s="671"/>
      <c r="OEF124" s="671"/>
      <c r="OEG124" s="671"/>
      <c r="OEH124" s="671"/>
      <c r="OEI124" s="671"/>
      <c r="OEJ124" s="671"/>
      <c r="OEK124" s="671"/>
      <c r="OEL124" s="671"/>
      <c r="OEM124" s="671"/>
      <c r="OEN124" s="671"/>
      <c r="OEO124" s="671"/>
      <c r="OEP124" s="671"/>
      <c r="OEQ124" s="671"/>
      <c r="OER124" s="671"/>
      <c r="OES124" s="671"/>
      <c r="OET124" s="671"/>
      <c r="OEU124" s="671"/>
      <c r="OEV124" s="671"/>
      <c r="OEW124" s="671"/>
      <c r="OEX124" s="671"/>
      <c r="OEY124" s="671"/>
      <c r="OEZ124" s="671"/>
      <c r="OFA124" s="671"/>
      <c r="OFB124" s="671"/>
      <c r="OFC124" s="671"/>
      <c r="OFD124" s="671"/>
      <c r="OFE124" s="671"/>
      <c r="OFF124" s="671"/>
      <c r="OFG124" s="671"/>
      <c r="OFH124" s="671"/>
      <c r="OFI124" s="671"/>
      <c r="OFJ124" s="671"/>
      <c r="OFK124" s="671"/>
      <c r="OFL124" s="671"/>
      <c r="OFM124" s="671"/>
      <c r="OFN124" s="671"/>
      <c r="OFO124" s="671"/>
      <c r="OFP124" s="671"/>
      <c r="OFQ124" s="671"/>
      <c r="OFR124" s="671"/>
      <c r="OFS124" s="671"/>
      <c r="OFT124" s="671"/>
      <c r="OFU124" s="671"/>
      <c r="OFV124" s="671"/>
      <c r="OFW124" s="671"/>
      <c r="OFX124" s="671"/>
      <c r="OFY124" s="671"/>
      <c r="OFZ124" s="671"/>
      <c r="OGA124" s="671"/>
      <c r="OGB124" s="671"/>
      <c r="OGC124" s="671"/>
      <c r="OGD124" s="671"/>
      <c r="OGE124" s="671"/>
      <c r="OGF124" s="671"/>
      <c r="OGG124" s="671"/>
      <c r="OGH124" s="671"/>
      <c r="OGI124" s="671"/>
      <c r="OGJ124" s="671"/>
      <c r="OGK124" s="671"/>
      <c r="OGL124" s="671"/>
      <c r="OGM124" s="671"/>
      <c r="OGN124" s="671"/>
      <c r="OGO124" s="671"/>
      <c r="OGP124" s="671"/>
      <c r="OGQ124" s="671"/>
      <c r="OGR124" s="671"/>
      <c r="OGS124" s="671"/>
      <c r="OGT124" s="671"/>
      <c r="OGU124" s="671"/>
      <c r="OGV124" s="671"/>
      <c r="OGW124" s="671"/>
      <c r="OGX124" s="671"/>
      <c r="OGY124" s="671"/>
      <c r="OGZ124" s="671"/>
      <c r="OHA124" s="671"/>
      <c r="OHB124" s="671"/>
      <c r="OHC124" s="671"/>
      <c r="OHD124" s="671"/>
      <c r="OHE124" s="671"/>
      <c r="OHF124" s="671"/>
      <c r="OHG124" s="671"/>
      <c r="OHH124" s="671"/>
      <c r="OHI124" s="671"/>
      <c r="OHJ124" s="671"/>
      <c r="OHK124" s="671"/>
      <c r="OHL124" s="671"/>
      <c r="OHM124" s="671"/>
      <c r="OHN124" s="671"/>
      <c r="OHO124" s="671"/>
      <c r="OHP124" s="671"/>
      <c r="OHQ124" s="671"/>
      <c r="OHR124" s="671"/>
      <c r="OHS124" s="671"/>
      <c r="OHT124" s="671"/>
      <c r="OHU124" s="671"/>
      <c r="OHV124" s="671"/>
      <c r="OHW124" s="671"/>
      <c r="OHX124" s="671"/>
      <c r="OHY124" s="671"/>
      <c r="OHZ124" s="671"/>
      <c r="OIA124" s="671"/>
      <c r="OIB124" s="671"/>
      <c r="OIC124" s="671"/>
      <c r="OID124" s="671"/>
      <c r="OIE124" s="671"/>
      <c r="OIF124" s="671"/>
      <c r="OIG124" s="671"/>
      <c r="OIH124" s="671"/>
      <c r="OII124" s="671"/>
      <c r="OIJ124" s="671"/>
      <c r="OIK124" s="671"/>
      <c r="OIL124" s="671"/>
      <c r="OIM124" s="671"/>
      <c r="OIN124" s="671"/>
      <c r="OIO124" s="671"/>
      <c r="OIP124" s="671"/>
      <c r="OIQ124" s="671"/>
      <c r="OIR124" s="671"/>
      <c r="OIS124" s="671"/>
      <c r="OIT124" s="671"/>
      <c r="OIU124" s="671"/>
      <c r="OIV124" s="671"/>
      <c r="OIW124" s="671"/>
      <c r="OIX124" s="671"/>
      <c r="OIY124" s="671"/>
      <c r="OIZ124" s="671"/>
      <c r="OJA124" s="671"/>
      <c r="OJB124" s="671"/>
      <c r="OJC124" s="671"/>
      <c r="OJD124" s="671"/>
      <c r="OJE124" s="671"/>
      <c r="OJF124" s="671"/>
      <c r="OJG124" s="671"/>
      <c r="OJH124" s="671"/>
      <c r="OJI124" s="671"/>
      <c r="OJJ124" s="671"/>
      <c r="OJK124" s="671"/>
      <c r="OJL124" s="671"/>
      <c r="OJM124" s="671"/>
      <c r="OJN124" s="671"/>
      <c r="OJO124" s="671"/>
      <c r="OJP124" s="671"/>
      <c r="OJQ124" s="671"/>
      <c r="OJR124" s="671"/>
      <c r="OJS124" s="671"/>
      <c r="OJT124" s="671"/>
      <c r="OJU124" s="671"/>
      <c r="OJV124" s="671"/>
      <c r="OJW124" s="671"/>
      <c r="OJX124" s="671"/>
      <c r="OJY124" s="671"/>
      <c r="OJZ124" s="671"/>
      <c r="OKA124" s="671"/>
      <c r="OKB124" s="671"/>
      <c r="OKC124" s="671"/>
      <c r="OKD124" s="671"/>
      <c r="OKE124" s="671"/>
      <c r="OKF124" s="671"/>
      <c r="OKG124" s="671"/>
      <c r="OKH124" s="671"/>
      <c r="OKI124" s="671"/>
      <c r="OKJ124" s="671"/>
      <c r="OKK124" s="671"/>
      <c r="OKL124" s="671"/>
      <c r="OKM124" s="671"/>
      <c r="OKN124" s="671"/>
      <c r="OKO124" s="671"/>
      <c r="OKP124" s="671"/>
      <c r="OKQ124" s="671"/>
      <c r="OKR124" s="671"/>
      <c r="OKS124" s="671"/>
      <c r="OKT124" s="671"/>
      <c r="OKU124" s="671"/>
      <c r="OKV124" s="671"/>
      <c r="OKW124" s="671"/>
      <c r="OKX124" s="671"/>
      <c r="OKY124" s="671"/>
      <c r="OKZ124" s="671"/>
      <c r="OLA124" s="671"/>
      <c r="OLB124" s="671"/>
      <c r="OLC124" s="671"/>
      <c r="OLD124" s="671"/>
      <c r="OLE124" s="671"/>
      <c r="OLF124" s="671"/>
      <c r="OLG124" s="671"/>
      <c r="OLH124" s="671"/>
      <c r="OLI124" s="671"/>
      <c r="OLJ124" s="671"/>
      <c r="OLK124" s="671"/>
      <c r="OLL124" s="671"/>
      <c r="OLM124" s="671"/>
      <c r="OLN124" s="671"/>
      <c r="OLO124" s="671"/>
      <c r="OLP124" s="671"/>
      <c r="OLQ124" s="671"/>
      <c r="OLR124" s="671"/>
      <c r="OLS124" s="671"/>
      <c r="OLT124" s="671"/>
      <c r="OLU124" s="671"/>
      <c r="OLV124" s="671"/>
      <c r="OLW124" s="671"/>
      <c r="OLX124" s="671"/>
      <c r="OLY124" s="671"/>
      <c r="OLZ124" s="671"/>
      <c r="OMA124" s="671"/>
      <c r="OMB124" s="671"/>
      <c r="OMC124" s="671"/>
      <c r="OMD124" s="671"/>
      <c r="OME124" s="671"/>
      <c r="OMF124" s="671"/>
      <c r="OMG124" s="671"/>
      <c r="OMH124" s="671"/>
      <c r="OMI124" s="671"/>
      <c r="OMJ124" s="671"/>
      <c r="OMK124" s="671"/>
      <c r="OML124" s="671"/>
      <c r="OMM124" s="671"/>
      <c r="OMN124" s="671"/>
      <c r="OMO124" s="671"/>
      <c r="OMP124" s="671"/>
      <c r="OMQ124" s="671"/>
      <c r="OMR124" s="671"/>
      <c r="OMS124" s="671"/>
      <c r="OMT124" s="671"/>
      <c r="OMU124" s="671"/>
      <c r="OMV124" s="671"/>
      <c r="OMW124" s="671"/>
      <c r="OMX124" s="671"/>
      <c r="OMY124" s="671"/>
      <c r="OMZ124" s="671"/>
      <c r="ONA124" s="671"/>
      <c r="ONB124" s="671"/>
      <c r="ONC124" s="671"/>
      <c r="OND124" s="671"/>
      <c r="ONE124" s="671"/>
      <c r="ONF124" s="671"/>
      <c r="ONG124" s="671"/>
      <c r="ONH124" s="671"/>
      <c r="ONI124" s="671"/>
      <c r="ONJ124" s="671"/>
      <c r="ONK124" s="671"/>
      <c r="ONL124" s="671"/>
      <c r="ONM124" s="671"/>
      <c r="ONN124" s="671"/>
      <c r="ONO124" s="671"/>
      <c r="ONP124" s="671"/>
      <c r="ONQ124" s="671"/>
      <c r="ONR124" s="671"/>
      <c r="ONS124" s="671"/>
      <c r="ONT124" s="671"/>
      <c r="ONU124" s="671"/>
      <c r="ONV124" s="671"/>
      <c r="ONW124" s="671"/>
      <c r="ONX124" s="671"/>
      <c r="ONY124" s="671"/>
      <c r="ONZ124" s="671"/>
      <c r="OOA124" s="671"/>
      <c r="OOB124" s="671"/>
      <c r="OOC124" s="671"/>
      <c r="OOD124" s="671"/>
      <c r="OOE124" s="671"/>
      <c r="OOF124" s="671"/>
      <c r="OOG124" s="671"/>
      <c r="OOH124" s="671"/>
      <c r="OOI124" s="671"/>
      <c r="OOJ124" s="671"/>
      <c r="OOK124" s="671"/>
      <c r="OOL124" s="671"/>
      <c r="OOM124" s="671"/>
      <c r="OON124" s="671"/>
      <c r="OOO124" s="671"/>
      <c r="OOP124" s="671"/>
      <c r="OOQ124" s="671"/>
      <c r="OOR124" s="671"/>
      <c r="OOS124" s="671"/>
      <c r="OOT124" s="671"/>
      <c r="OOU124" s="671"/>
      <c r="OOV124" s="671"/>
      <c r="OOW124" s="671"/>
      <c r="OOX124" s="671"/>
      <c r="OOY124" s="671"/>
      <c r="OOZ124" s="671"/>
      <c r="OPA124" s="671"/>
      <c r="OPB124" s="671"/>
      <c r="OPC124" s="671"/>
      <c r="OPD124" s="671"/>
      <c r="OPE124" s="671"/>
      <c r="OPF124" s="671"/>
      <c r="OPG124" s="671"/>
      <c r="OPH124" s="671"/>
      <c r="OPI124" s="671"/>
      <c r="OPJ124" s="671"/>
      <c r="OPK124" s="671"/>
      <c r="OPL124" s="671"/>
      <c r="OPM124" s="671"/>
      <c r="OPN124" s="671"/>
      <c r="OPO124" s="671"/>
      <c r="OPP124" s="671"/>
      <c r="OPQ124" s="671"/>
      <c r="OPR124" s="671"/>
      <c r="OPS124" s="671"/>
      <c r="OPT124" s="671"/>
      <c r="OPU124" s="671"/>
      <c r="OPV124" s="671"/>
      <c r="OPW124" s="671"/>
      <c r="OPX124" s="671"/>
      <c r="OPY124" s="671"/>
      <c r="OPZ124" s="671"/>
      <c r="OQA124" s="671"/>
      <c r="OQB124" s="671"/>
      <c r="OQC124" s="671"/>
      <c r="OQD124" s="671"/>
      <c r="OQE124" s="671"/>
      <c r="OQF124" s="671"/>
      <c r="OQG124" s="671"/>
      <c r="OQH124" s="671"/>
      <c r="OQI124" s="671"/>
      <c r="OQJ124" s="671"/>
      <c r="OQK124" s="671"/>
      <c r="OQL124" s="671"/>
      <c r="OQM124" s="671"/>
      <c r="OQN124" s="671"/>
      <c r="OQO124" s="671"/>
      <c r="OQP124" s="671"/>
      <c r="OQQ124" s="671"/>
      <c r="OQR124" s="671"/>
      <c r="OQS124" s="671"/>
      <c r="OQT124" s="671"/>
      <c r="OQU124" s="671"/>
      <c r="OQV124" s="671"/>
      <c r="OQW124" s="671"/>
      <c r="OQX124" s="671"/>
      <c r="OQY124" s="671"/>
      <c r="OQZ124" s="671"/>
      <c r="ORA124" s="671"/>
      <c r="ORB124" s="671"/>
      <c r="ORC124" s="671"/>
      <c r="ORD124" s="671"/>
      <c r="ORE124" s="671"/>
      <c r="ORF124" s="671"/>
      <c r="ORG124" s="671"/>
      <c r="ORH124" s="671"/>
      <c r="ORI124" s="671"/>
      <c r="ORJ124" s="671"/>
      <c r="ORK124" s="671"/>
      <c r="ORL124" s="671"/>
      <c r="ORM124" s="671"/>
      <c r="ORN124" s="671"/>
      <c r="ORO124" s="671"/>
      <c r="ORP124" s="671"/>
      <c r="ORQ124" s="671"/>
      <c r="ORR124" s="671"/>
      <c r="ORS124" s="671"/>
      <c r="ORT124" s="671"/>
      <c r="ORU124" s="671"/>
      <c r="ORV124" s="671"/>
      <c r="ORW124" s="671"/>
      <c r="ORX124" s="671"/>
      <c r="ORY124" s="671"/>
      <c r="ORZ124" s="671"/>
      <c r="OSA124" s="671"/>
      <c r="OSB124" s="671"/>
      <c r="OSC124" s="671"/>
      <c r="OSD124" s="671"/>
      <c r="OSE124" s="671"/>
      <c r="OSF124" s="671"/>
      <c r="OSG124" s="671"/>
      <c r="OSH124" s="671"/>
      <c r="OSI124" s="671"/>
      <c r="OSJ124" s="671"/>
      <c r="OSK124" s="671"/>
      <c r="OSL124" s="671"/>
      <c r="OSM124" s="671"/>
      <c r="OSN124" s="671"/>
      <c r="OSO124" s="671"/>
      <c r="OSP124" s="671"/>
      <c r="OSQ124" s="671"/>
      <c r="OSR124" s="671"/>
      <c r="OSS124" s="671"/>
      <c r="OST124" s="671"/>
      <c r="OSU124" s="671"/>
      <c r="OSV124" s="671"/>
      <c r="OSW124" s="671"/>
      <c r="OSX124" s="671"/>
      <c r="OSY124" s="671"/>
      <c r="OSZ124" s="671"/>
      <c r="OTA124" s="671"/>
      <c r="OTB124" s="671"/>
      <c r="OTC124" s="671"/>
      <c r="OTD124" s="671"/>
      <c r="OTE124" s="671"/>
      <c r="OTF124" s="671"/>
      <c r="OTG124" s="671"/>
      <c r="OTH124" s="671"/>
      <c r="OTI124" s="671"/>
      <c r="OTJ124" s="671"/>
      <c r="OTK124" s="671"/>
      <c r="OTL124" s="671"/>
      <c r="OTM124" s="671"/>
      <c r="OTN124" s="671"/>
      <c r="OTO124" s="671"/>
      <c r="OTP124" s="671"/>
      <c r="OTQ124" s="671"/>
      <c r="OTR124" s="671"/>
      <c r="OTS124" s="671"/>
      <c r="OTT124" s="671"/>
      <c r="OTU124" s="671"/>
      <c r="OTV124" s="671"/>
      <c r="OTW124" s="671"/>
      <c r="OTX124" s="671"/>
      <c r="OTY124" s="671"/>
      <c r="OTZ124" s="671"/>
      <c r="OUA124" s="671"/>
      <c r="OUB124" s="671"/>
      <c r="OUC124" s="671"/>
      <c r="OUD124" s="671"/>
      <c r="OUE124" s="671"/>
      <c r="OUF124" s="671"/>
      <c r="OUG124" s="671"/>
      <c r="OUH124" s="671"/>
      <c r="OUI124" s="671"/>
      <c r="OUJ124" s="671"/>
      <c r="OUK124" s="671"/>
      <c r="OUL124" s="671"/>
      <c r="OUM124" s="671"/>
      <c r="OUN124" s="671"/>
      <c r="OUO124" s="671"/>
      <c r="OUP124" s="671"/>
      <c r="OUQ124" s="671"/>
      <c r="OUR124" s="671"/>
      <c r="OUS124" s="671"/>
      <c r="OUT124" s="671"/>
      <c r="OUU124" s="671"/>
      <c r="OUV124" s="671"/>
      <c r="OUW124" s="671"/>
      <c r="OUX124" s="671"/>
      <c r="OUY124" s="671"/>
      <c r="OUZ124" s="671"/>
      <c r="OVA124" s="671"/>
      <c r="OVB124" s="671"/>
      <c r="OVC124" s="671"/>
      <c r="OVD124" s="671"/>
      <c r="OVE124" s="671"/>
      <c r="OVF124" s="671"/>
      <c r="OVG124" s="671"/>
      <c r="OVH124" s="671"/>
      <c r="OVI124" s="671"/>
      <c r="OVJ124" s="671"/>
      <c r="OVK124" s="671"/>
      <c r="OVL124" s="671"/>
      <c r="OVM124" s="671"/>
      <c r="OVN124" s="671"/>
      <c r="OVO124" s="671"/>
      <c r="OVP124" s="671"/>
      <c r="OVQ124" s="671"/>
      <c r="OVR124" s="671"/>
      <c r="OVS124" s="671"/>
      <c r="OVT124" s="671"/>
      <c r="OVU124" s="671"/>
      <c r="OVV124" s="671"/>
      <c r="OVW124" s="671"/>
      <c r="OVX124" s="671"/>
      <c r="OVY124" s="671"/>
      <c r="OVZ124" s="671"/>
      <c r="OWA124" s="671"/>
      <c r="OWB124" s="671"/>
      <c r="OWC124" s="671"/>
      <c r="OWD124" s="671"/>
      <c r="OWE124" s="671"/>
      <c r="OWF124" s="671"/>
      <c r="OWG124" s="671"/>
      <c r="OWH124" s="671"/>
      <c r="OWI124" s="671"/>
      <c r="OWJ124" s="671"/>
      <c r="OWK124" s="671"/>
      <c r="OWL124" s="671"/>
      <c r="OWM124" s="671"/>
      <c r="OWN124" s="671"/>
      <c r="OWO124" s="671"/>
      <c r="OWP124" s="671"/>
      <c r="OWQ124" s="671"/>
      <c r="OWR124" s="671"/>
      <c r="OWS124" s="671"/>
      <c r="OWT124" s="671"/>
      <c r="OWU124" s="671"/>
      <c r="OWV124" s="671"/>
      <c r="OWW124" s="671"/>
      <c r="OWX124" s="671"/>
      <c r="OWY124" s="671"/>
      <c r="OWZ124" s="671"/>
      <c r="OXA124" s="671"/>
      <c r="OXB124" s="671"/>
      <c r="OXC124" s="671"/>
      <c r="OXD124" s="671"/>
      <c r="OXE124" s="671"/>
      <c r="OXF124" s="671"/>
      <c r="OXG124" s="671"/>
      <c r="OXH124" s="671"/>
      <c r="OXI124" s="671"/>
      <c r="OXJ124" s="671"/>
      <c r="OXK124" s="671"/>
      <c r="OXL124" s="671"/>
      <c r="OXM124" s="671"/>
      <c r="OXN124" s="671"/>
      <c r="OXO124" s="671"/>
      <c r="OXP124" s="671"/>
      <c r="OXQ124" s="671"/>
      <c r="OXR124" s="671"/>
      <c r="OXS124" s="671"/>
      <c r="OXT124" s="671"/>
      <c r="OXU124" s="671"/>
      <c r="OXV124" s="671"/>
      <c r="OXW124" s="671"/>
      <c r="OXX124" s="671"/>
      <c r="OXY124" s="671"/>
      <c r="OXZ124" s="671"/>
      <c r="OYA124" s="671"/>
      <c r="OYB124" s="671"/>
      <c r="OYC124" s="671"/>
      <c r="OYD124" s="671"/>
      <c r="OYE124" s="671"/>
      <c r="OYF124" s="671"/>
      <c r="OYG124" s="671"/>
      <c r="OYH124" s="671"/>
      <c r="OYI124" s="671"/>
      <c r="OYJ124" s="671"/>
      <c r="OYK124" s="671"/>
      <c r="OYL124" s="671"/>
      <c r="OYM124" s="671"/>
      <c r="OYN124" s="671"/>
      <c r="OYO124" s="671"/>
      <c r="OYP124" s="671"/>
      <c r="OYQ124" s="671"/>
      <c r="OYR124" s="671"/>
      <c r="OYS124" s="671"/>
      <c r="OYT124" s="671"/>
      <c r="OYU124" s="671"/>
      <c r="OYV124" s="671"/>
      <c r="OYW124" s="671"/>
      <c r="OYX124" s="671"/>
      <c r="OYY124" s="671"/>
      <c r="OYZ124" s="671"/>
      <c r="OZA124" s="671"/>
      <c r="OZB124" s="671"/>
      <c r="OZC124" s="671"/>
      <c r="OZD124" s="671"/>
      <c r="OZE124" s="671"/>
      <c r="OZF124" s="671"/>
      <c r="OZG124" s="671"/>
      <c r="OZH124" s="671"/>
      <c r="OZI124" s="671"/>
      <c r="OZJ124" s="671"/>
      <c r="OZK124" s="671"/>
      <c r="OZL124" s="671"/>
      <c r="OZM124" s="671"/>
      <c r="OZN124" s="671"/>
      <c r="OZO124" s="671"/>
      <c r="OZP124" s="671"/>
      <c r="OZQ124" s="671"/>
      <c r="OZR124" s="671"/>
      <c r="OZS124" s="671"/>
      <c r="OZT124" s="671"/>
      <c r="OZU124" s="671"/>
      <c r="OZV124" s="671"/>
      <c r="OZW124" s="671"/>
      <c r="OZX124" s="671"/>
      <c r="OZY124" s="671"/>
      <c r="OZZ124" s="671"/>
      <c r="PAA124" s="671"/>
      <c r="PAB124" s="671"/>
      <c r="PAC124" s="671"/>
      <c r="PAD124" s="671"/>
      <c r="PAE124" s="671"/>
      <c r="PAF124" s="671"/>
      <c r="PAG124" s="671"/>
      <c r="PAH124" s="671"/>
      <c r="PAI124" s="671"/>
      <c r="PAJ124" s="671"/>
      <c r="PAK124" s="671"/>
      <c r="PAL124" s="671"/>
      <c r="PAM124" s="671"/>
      <c r="PAN124" s="671"/>
      <c r="PAO124" s="671"/>
      <c r="PAP124" s="671"/>
      <c r="PAQ124" s="671"/>
      <c r="PAR124" s="671"/>
      <c r="PAS124" s="671"/>
      <c r="PAT124" s="671"/>
      <c r="PAU124" s="671"/>
      <c r="PAV124" s="671"/>
      <c r="PAW124" s="671"/>
      <c r="PAX124" s="671"/>
      <c r="PAY124" s="671"/>
      <c r="PAZ124" s="671"/>
      <c r="PBA124" s="671"/>
      <c r="PBB124" s="671"/>
      <c r="PBC124" s="671"/>
      <c r="PBD124" s="671"/>
      <c r="PBE124" s="671"/>
      <c r="PBF124" s="671"/>
      <c r="PBG124" s="671"/>
      <c r="PBH124" s="671"/>
      <c r="PBI124" s="671"/>
      <c r="PBJ124" s="671"/>
      <c r="PBK124" s="671"/>
      <c r="PBL124" s="671"/>
      <c r="PBM124" s="671"/>
      <c r="PBN124" s="671"/>
      <c r="PBO124" s="671"/>
      <c r="PBP124" s="671"/>
      <c r="PBQ124" s="671"/>
      <c r="PBR124" s="671"/>
      <c r="PBS124" s="671"/>
      <c r="PBT124" s="671"/>
      <c r="PBU124" s="671"/>
      <c r="PBV124" s="671"/>
      <c r="PBW124" s="671"/>
      <c r="PBX124" s="671"/>
      <c r="PBY124" s="671"/>
      <c r="PBZ124" s="671"/>
      <c r="PCA124" s="671"/>
      <c r="PCB124" s="671"/>
      <c r="PCC124" s="671"/>
      <c r="PCD124" s="671"/>
      <c r="PCE124" s="671"/>
      <c r="PCF124" s="671"/>
      <c r="PCG124" s="671"/>
      <c r="PCH124" s="671"/>
      <c r="PCI124" s="671"/>
      <c r="PCJ124" s="671"/>
      <c r="PCK124" s="671"/>
      <c r="PCL124" s="671"/>
      <c r="PCM124" s="671"/>
      <c r="PCN124" s="671"/>
      <c r="PCO124" s="671"/>
      <c r="PCP124" s="671"/>
      <c r="PCQ124" s="671"/>
      <c r="PCR124" s="671"/>
      <c r="PCS124" s="671"/>
      <c r="PCT124" s="671"/>
      <c r="PCU124" s="671"/>
      <c r="PCV124" s="671"/>
      <c r="PCW124" s="671"/>
      <c r="PCX124" s="671"/>
      <c r="PCY124" s="671"/>
      <c r="PCZ124" s="671"/>
      <c r="PDA124" s="671"/>
      <c r="PDB124" s="671"/>
      <c r="PDC124" s="671"/>
      <c r="PDD124" s="671"/>
      <c r="PDE124" s="671"/>
      <c r="PDF124" s="671"/>
      <c r="PDG124" s="671"/>
      <c r="PDH124" s="671"/>
      <c r="PDI124" s="671"/>
      <c r="PDJ124" s="671"/>
      <c r="PDK124" s="671"/>
      <c r="PDL124" s="671"/>
      <c r="PDM124" s="671"/>
      <c r="PDN124" s="671"/>
      <c r="PDO124" s="671"/>
      <c r="PDP124" s="671"/>
      <c r="PDQ124" s="671"/>
      <c r="PDR124" s="671"/>
      <c r="PDS124" s="671"/>
      <c r="PDT124" s="671"/>
      <c r="PDU124" s="671"/>
      <c r="PDV124" s="671"/>
      <c r="PDW124" s="671"/>
      <c r="PDX124" s="671"/>
      <c r="PDY124" s="671"/>
      <c r="PDZ124" s="671"/>
      <c r="PEA124" s="671"/>
      <c r="PEB124" s="671"/>
      <c r="PEC124" s="671"/>
      <c r="PED124" s="671"/>
      <c r="PEE124" s="671"/>
      <c r="PEF124" s="671"/>
      <c r="PEG124" s="671"/>
      <c r="PEH124" s="671"/>
      <c r="PEI124" s="671"/>
      <c r="PEJ124" s="671"/>
      <c r="PEK124" s="671"/>
      <c r="PEL124" s="671"/>
      <c r="PEM124" s="671"/>
      <c r="PEN124" s="671"/>
      <c r="PEO124" s="671"/>
      <c r="PEP124" s="671"/>
      <c r="PEQ124" s="671"/>
      <c r="PER124" s="671"/>
      <c r="PES124" s="671"/>
      <c r="PET124" s="671"/>
      <c r="PEU124" s="671"/>
      <c r="PEV124" s="671"/>
      <c r="PEW124" s="671"/>
      <c r="PEX124" s="671"/>
      <c r="PEY124" s="671"/>
      <c r="PEZ124" s="671"/>
      <c r="PFA124" s="671"/>
      <c r="PFB124" s="671"/>
      <c r="PFC124" s="671"/>
      <c r="PFD124" s="671"/>
      <c r="PFE124" s="671"/>
      <c r="PFF124" s="671"/>
      <c r="PFG124" s="671"/>
      <c r="PFH124" s="671"/>
      <c r="PFI124" s="671"/>
      <c r="PFJ124" s="671"/>
      <c r="PFK124" s="671"/>
      <c r="PFL124" s="671"/>
      <c r="PFM124" s="671"/>
      <c r="PFN124" s="671"/>
      <c r="PFO124" s="671"/>
      <c r="PFP124" s="671"/>
      <c r="PFQ124" s="671"/>
      <c r="PFR124" s="671"/>
      <c r="PFS124" s="671"/>
      <c r="PFT124" s="671"/>
      <c r="PFU124" s="671"/>
      <c r="PFV124" s="671"/>
      <c r="PFW124" s="671"/>
      <c r="PFX124" s="671"/>
      <c r="PFY124" s="671"/>
      <c r="PFZ124" s="671"/>
      <c r="PGA124" s="671"/>
      <c r="PGB124" s="671"/>
      <c r="PGC124" s="671"/>
      <c r="PGD124" s="671"/>
      <c r="PGE124" s="671"/>
      <c r="PGF124" s="671"/>
      <c r="PGG124" s="671"/>
      <c r="PGH124" s="671"/>
      <c r="PGI124" s="671"/>
      <c r="PGJ124" s="671"/>
      <c r="PGK124" s="671"/>
      <c r="PGL124" s="671"/>
      <c r="PGM124" s="671"/>
      <c r="PGN124" s="671"/>
      <c r="PGO124" s="671"/>
      <c r="PGP124" s="671"/>
      <c r="PGQ124" s="671"/>
      <c r="PGR124" s="671"/>
      <c r="PGS124" s="671"/>
      <c r="PGT124" s="671"/>
      <c r="PGU124" s="671"/>
      <c r="PGV124" s="671"/>
      <c r="PGW124" s="671"/>
      <c r="PGX124" s="671"/>
      <c r="PGY124" s="671"/>
      <c r="PGZ124" s="671"/>
      <c r="PHA124" s="671"/>
      <c r="PHB124" s="671"/>
      <c r="PHC124" s="671"/>
      <c r="PHD124" s="671"/>
      <c r="PHE124" s="671"/>
      <c r="PHF124" s="671"/>
      <c r="PHG124" s="671"/>
      <c r="PHH124" s="671"/>
      <c r="PHI124" s="671"/>
      <c r="PHJ124" s="671"/>
      <c r="PHK124" s="671"/>
      <c r="PHL124" s="671"/>
      <c r="PHM124" s="671"/>
      <c r="PHN124" s="671"/>
      <c r="PHO124" s="671"/>
      <c r="PHP124" s="671"/>
      <c r="PHQ124" s="671"/>
      <c r="PHR124" s="671"/>
      <c r="PHS124" s="671"/>
      <c r="PHT124" s="671"/>
      <c r="PHU124" s="671"/>
      <c r="PHV124" s="671"/>
      <c r="PHW124" s="671"/>
      <c r="PHX124" s="671"/>
      <c r="PHY124" s="671"/>
      <c r="PHZ124" s="671"/>
      <c r="PIA124" s="671"/>
      <c r="PIB124" s="671"/>
      <c r="PIC124" s="671"/>
      <c r="PID124" s="671"/>
      <c r="PIE124" s="671"/>
      <c r="PIF124" s="671"/>
      <c r="PIG124" s="671"/>
      <c r="PIH124" s="671"/>
      <c r="PII124" s="671"/>
      <c r="PIJ124" s="671"/>
      <c r="PIK124" s="671"/>
      <c r="PIL124" s="671"/>
      <c r="PIM124" s="671"/>
      <c r="PIN124" s="671"/>
      <c r="PIO124" s="671"/>
      <c r="PIP124" s="671"/>
      <c r="PIQ124" s="671"/>
      <c r="PIR124" s="671"/>
      <c r="PIS124" s="671"/>
      <c r="PIT124" s="671"/>
      <c r="PIU124" s="671"/>
      <c r="PIV124" s="671"/>
      <c r="PIW124" s="671"/>
      <c r="PIX124" s="671"/>
      <c r="PIY124" s="671"/>
      <c r="PIZ124" s="671"/>
      <c r="PJA124" s="671"/>
      <c r="PJB124" s="671"/>
      <c r="PJC124" s="671"/>
      <c r="PJD124" s="671"/>
      <c r="PJE124" s="671"/>
      <c r="PJF124" s="671"/>
      <c r="PJG124" s="671"/>
      <c r="PJH124" s="671"/>
      <c r="PJI124" s="671"/>
      <c r="PJJ124" s="671"/>
      <c r="PJK124" s="671"/>
      <c r="PJL124" s="671"/>
      <c r="PJM124" s="671"/>
      <c r="PJN124" s="671"/>
      <c r="PJO124" s="671"/>
      <c r="PJP124" s="671"/>
      <c r="PJQ124" s="671"/>
      <c r="PJR124" s="671"/>
      <c r="PJS124" s="671"/>
      <c r="PJT124" s="671"/>
      <c r="PJU124" s="671"/>
      <c r="PJV124" s="671"/>
      <c r="PJW124" s="671"/>
      <c r="PJX124" s="671"/>
      <c r="PJY124" s="671"/>
      <c r="PJZ124" s="671"/>
      <c r="PKA124" s="671"/>
      <c r="PKB124" s="671"/>
      <c r="PKC124" s="671"/>
      <c r="PKD124" s="671"/>
      <c r="PKE124" s="671"/>
      <c r="PKF124" s="671"/>
      <c r="PKG124" s="671"/>
      <c r="PKH124" s="671"/>
      <c r="PKI124" s="671"/>
      <c r="PKJ124" s="671"/>
      <c r="PKK124" s="671"/>
      <c r="PKL124" s="671"/>
      <c r="PKM124" s="671"/>
      <c r="PKN124" s="671"/>
      <c r="PKO124" s="671"/>
      <c r="PKP124" s="671"/>
      <c r="PKQ124" s="671"/>
      <c r="PKR124" s="671"/>
      <c r="PKS124" s="671"/>
      <c r="PKT124" s="671"/>
      <c r="PKU124" s="671"/>
      <c r="PKV124" s="671"/>
      <c r="PKW124" s="671"/>
      <c r="PKX124" s="671"/>
      <c r="PKY124" s="671"/>
      <c r="PKZ124" s="671"/>
      <c r="PLA124" s="671"/>
      <c r="PLB124" s="671"/>
      <c r="PLC124" s="671"/>
      <c r="PLD124" s="671"/>
      <c r="PLE124" s="671"/>
      <c r="PLF124" s="671"/>
      <c r="PLG124" s="671"/>
      <c r="PLH124" s="671"/>
      <c r="PLI124" s="671"/>
      <c r="PLJ124" s="671"/>
      <c r="PLK124" s="671"/>
      <c r="PLL124" s="671"/>
      <c r="PLM124" s="671"/>
      <c r="PLN124" s="671"/>
      <c r="PLO124" s="671"/>
      <c r="PLP124" s="671"/>
      <c r="PLQ124" s="671"/>
      <c r="PLR124" s="671"/>
      <c r="PLS124" s="671"/>
      <c r="PLT124" s="671"/>
      <c r="PLU124" s="671"/>
      <c r="PLV124" s="671"/>
      <c r="PLW124" s="671"/>
      <c r="PLX124" s="671"/>
      <c r="PLY124" s="671"/>
      <c r="PLZ124" s="671"/>
      <c r="PMA124" s="671"/>
      <c r="PMB124" s="671"/>
      <c r="PMC124" s="671"/>
      <c r="PMD124" s="671"/>
      <c r="PME124" s="671"/>
      <c r="PMF124" s="671"/>
      <c r="PMG124" s="671"/>
      <c r="PMH124" s="671"/>
      <c r="PMI124" s="671"/>
      <c r="PMJ124" s="671"/>
      <c r="PMK124" s="671"/>
      <c r="PML124" s="671"/>
      <c r="PMM124" s="671"/>
      <c r="PMN124" s="671"/>
      <c r="PMO124" s="671"/>
      <c r="PMP124" s="671"/>
      <c r="PMQ124" s="671"/>
      <c r="PMR124" s="671"/>
      <c r="PMS124" s="671"/>
      <c r="PMT124" s="671"/>
      <c r="PMU124" s="671"/>
      <c r="PMV124" s="671"/>
      <c r="PMW124" s="671"/>
      <c r="PMX124" s="671"/>
      <c r="PMY124" s="671"/>
      <c r="PMZ124" s="671"/>
      <c r="PNA124" s="671"/>
      <c r="PNB124" s="671"/>
      <c r="PNC124" s="671"/>
      <c r="PND124" s="671"/>
      <c r="PNE124" s="671"/>
      <c r="PNF124" s="671"/>
      <c r="PNG124" s="671"/>
      <c r="PNH124" s="671"/>
      <c r="PNI124" s="671"/>
      <c r="PNJ124" s="671"/>
      <c r="PNK124" s="671"/>
      <c r="PNL124" s="671"/>
      <c r="PNM124" s="671"/>
      <c r="PNN124" s="671"/>
      <c r="PNO124" s="671"/>
      <c r="PNP124" s="671"/>
      <c r="PNQ124" s="671"/>
      <c r="PNR124" s="671"/>
      <c r="PNS124" s="671"/>
      <c r="PNT124" s="671"/>
      <c r="PNU124" s="671"/>
      <c r="PNV124" s="671"/>
      <c r="PNW124" s="671"/>
      <c r="PNX124" s="671"/>
      <c r="PNY124" s="671"/>
      <c r="PNZ124" s="671"/>
      <c r="POA124" s="671"/>
      <c r="POB124" s="671"/>
      <c r="POC124" s="671"/>
      <c r="POD124" s="671"/>
      <c r="POE124" s="671"/>
      <c r="POF124" s="671"/>
      <c r="POG124" s="671"/>
      <c r="POH124" s="671"/>
      <c r="POI124" s="671"/>
      <c r="POJ124" s="671"/>
      <c r="POK124" s="671"/>
      <c r="POL124" s="671"/>
      <c r="POM124" s="671"/>
      <c r="PON124" s="671"/>
      <c r="POO124" s="671"/>
      <c r="POP124" s="671"/>
      <c r="POQ124" s="671"/>
      <c r="POR124" s="671"/>
      <c r="POS124" s="671"/>
      <c r="POT124" s="671"/>
      <c r="POU124" s="671"/>
      <c r="POV124" s="671"/>
      <c r="POW124" s="671"/>
      <c r="POX124" s="671"/>
      <c r="POY124" s="671"/>
      <c r="POZ124" s="671"/>
      <c r="PPA124" s="671"/>
      <c r="PPB124" s="671"/>
      <c r="PPC124" s="671"/>
      <c r="PPD124" s="671"/>
      <c r="PPE124" s="671"/>
      <c r="PPF124" s="671"/>
      <c r="PPG124" s="671"/>
      <c r="PPH124" s="671"/>
      <c r="PPI124" s="671"/>
      <c r="PPJ124" s="671"/>
      <c r="PPK124" s="671"/>
      <c r="PPL124" s="671"/>
      <c r="PPM124" s="671"/>
      <c r="PPN124" s="671"/>
      <c r="PPO124" s="671"/>
      <c r="PPP124" s="671"/>
      <c r="PPQ124" s="671"/>
      <c r="PPR124" s="671"/>
      <c r="PPS124" s="671"/>
      <c r="PPT124" s="671"/>
      <c r="PPU124" s="671"/>
      <c r="PPV124" s="671"/>
      <c r="PPW124" s="671"/>
      <c r="PPX124" s="671"/>
      <c r="PPY124" s="671"/>
      <c r="PPZ124" s="671"/>
      <c r="PQA124" s="671"/>
      <c r="PQB124" s="671"/>
      <c r="PQC124" s="671"/>
      <c r="PQD124" s="671"/>
      <c r="PQE124" s="671"/>
      <c r="PQF124" s="671"/>
      <c r="PQG124" s="671"/>
      <c r="PQH124" s="671"/>
      <c r="PQI124" s="671"/>
      <c r="PQJ124" s="671"/>
      <c r="PQK124" s="671"/>
      <c r="PQL124" s="671"/>
      <c r="PQM124" s="671"/>
      <c r="PQN124" s="671"/>
      <c r="PQO124" s="671"/>
      <c r="PQP124" s="671"/>
      <c r="PQQ124" s="671"/>
      <c r="PQR124" s="671"/>
      <c r="PQS124" s="671"/>
      <c r="PQT124" s="671"/>
      <c r="PQU124" s="671"/>
      <c r="PQV124" s="671"/>
      <c r="PQW124" s="671"/>
      <c r="PQX124" s="671"/>
      <c r="PQY124" s="671"/>
      <c r="PQZ124" s="671"/>
      <c r="PRA124" s="671"/>
      <c r="PRB124" s="671"/>
      <c r="PRC124" s="671"/>
      <c r="PRD124" s="671"/>
      <c r="PRE124" s="671"/>
      <c r="PRF124" s="671"/>
      <c r="PRG124" s="671"/>
      <c r="PRH124" s="671"/>
      <c r="PRI124" s="671"/>
      <c r="PRJ124" s="671"/>
      <c r="PRK124" s="671"/>
      <c r="PRL124" s="671"/>
      <c r="PRM124" s="671"/>
      <c r="PRN124" s="671"/>
      <c r="PRO124" s="671"/>
      <c r="PRP124" s="671"/>
      <c r="PRQ124" s="671"/>
      <c r="PRR124" s="671"/>
      <c r="PRS124" s="671"/>
      <c r="PRT124" s="671"/>
      <c r="PRU124" s="671"/>
      <c r="PRV124" s="671"/>
      <c r="PRW124" s="671"/>
      <c r="PRX124" s="671"/>
      <c r="PRY124" s="671"/>
      <c r="PRZ124" s="671"/>
      <c r="PSA124" s="671"/>
      <c r="PSB124" s="671"/>
      <c r="PSC124" s="671"/>
      <c r="PSD124" s="671"/>
      <c r="PSE124" s="671"/>
      <c r="PSF124" s="671"/>
      <c r="PSG124" s="671"/>
      <c r="PSH124" s="671"/>
      <c r="PSI124" s="671"/>
      <c r="PSJ124" s="671"/>
      <c r="PSK124" s="671"/>
      <c r="PSL124" s="671"/>
      <c r="PSM124" s="671"/>
      <c r="PSN124" s="671"/>
      <c r="PSO124" s="671"/>
      <c r="PSP124" s="671"/>
      <c r="PSQ124" s="671"/>
      <c r="PSR124" s="671"/>
      <c r="PSS124" s="671"/>
      <c r="PST124" s="671"/>
      <c r="PSU124" s="671"/>
      <c r="PSV124" s="671"/>
      <c r="PSW124" s="671"/>
      <c r="PSX124" s="671"/>
      <c r="PSY124" s="671"/>
      <c r="PSZ124" s="671"/>
      <c r="PTA124" s="671"/>
      <c r="PTB124" s="671"/>
      <c r="PTC124" s="671"/>
      <c r="PTD124" s="671"/>
      <c r="PTE124" s="671"/>
      <c r="PTF124" s="671"/>
      <c r="PTG124" s="671"/>
      <c r="PTH124" s="671"/>
      <c r="PTI124" s="671"/>
      <c r="PTJ124" s="671"/>
      <c r="PTK124" s="671"/>
      <c r="PTL124" s="671"/>
      <c r="PTM124" s="671"/>
      <c r="PTN124" s="671"/>
      <c r="PTO124" s="671"/>
      <c r="PTP124" s="671"/>
      <c r="PTQ124" s="671"/>
      <c r="PTR124" s="671"/>
      <c r="PTS124" s="671"/>
      <c r="PTT124" s="671"/>
      <c r="PTU124" s="671"/>
      <c r="PTV124" s="671"/>
      <c r="PTW124" s="671"/>
      <c r="PTX124" s="671"/>
      <c r="PTY124" s="671"/>
      <c r="PTZ124" s="671"/>
      <c r="PUA124" s="671"/>
      <c r="PUB124" s="671"/>
      <c r="PUC124" s="671"/>
      <c r="PUD124" s="671"/>
      <c r="PUE124" s="671"/>
      <c r="PUF124" s="671"/>
      <c r="PUG124" s="671"/>
      <c r="PUH124" s="671"/>
      <c r="PUI124" s="671"/>
      <c r="PUJ124" s="671"/>
      <c r="PUK124" s="671"/>
      <c r="PUL124" s="671"/>
      <c r="PUM124" s="671"/>
      <c r="PUN124" s="671"/>
      <c r="PUO124" s="671"/>
      <c r="PUP124" s="671"/>
      <c r="PUQ124" s="671"/>
      <c r="PUR124" s="671"/>
      <c r="PUS124" s="671"/>
      <c r="PUT124" s="671"/>
      <c r="PUU124" s="671"/>
      <c r="PUV124" s="671"/>
      <c r="PUW124" s="671"/>
      <c r="PUX124" s="671"/>
      <c r="PUY124" s="671"/>
      <c r="PUZ124" s="671"/>
      <c r="PVA124" s="671"/>
      <c r="PVB124" s="671"/>
      <c r="PVC124" s="671"/>
      <c r="PVD124" s="671"/>
      <c r="PVE124" s="671"/>
      <c r="PVF124" s="671"/>
      <c r="PVG124" s="671"/>
      <c r="PVH124" s="671"/>
      <c r="PVI124" s="671"/>
      <c r="PVJ124" s="671"/>
      <c r="PVK124" s="671"/>
      <c r="PVL124" s="671"/>
      <c r="PVM124" s="671"/>
      <c r="PVN124" s="671"/>
      <c r="PVO124" s="671"/>
      <c r="PVP124" s="671"/>
      <c r="PVQ124" s="671"/>
      <c r="PVR124" s="671"/>
      <c r="PVS124" s="671"/>
      <c r="PVT124" s="671"/>
      <c r="PVU124" s="671"/>
      <c r="PVV124" s="671"/>
      <c r="PVW124" s="671"/>
      <c r="PVX124" s="671"/>
      <c r="PVY124" s="671"/>
      <c r="PVZ124" s="671"/>
      <c r="PWA124" s="671"/>
      <c r="PWB124" s="671"/>
      <c r="PWC124" s="671"/>
      <c r="PWD124" s="671"/>
      <c r="PWE124" s="671"/>
      <c r="PWF124" s="671"/>
      <c r="PWG124" s="671"/>
      <c r="PWH124" s="671"/>
      <c r="PWI124" s="671"/>
      <c r="PWJ124" s="671"/>
      <c r="PWK124" s="671"/>
      <c r="PWL124" s="671"/>
      <c r="PWM124" s="671"/>
      <c r="PWN124" s="671"/>
      <c r="PWO124" s="671"/>
      <c r="PWP124" s="671"/>
      <c r="PWQ124" s="671"/>
      <c r="PWR124" s="671"/>
      <c r="PWS124" s="671"/>
      <c r="PWT124" s="671"/>
      <c r="PWU124" s="671"/>
      <c r="PWV124" s="671"/>
      <c r="PWW124" s="671"/>
      <c r="PWX124" s="671"/>
      <c r="PWY124" s="671"/>
      <c r="PWZ124" s="671"/>
      <c r="PXA124" s="671"/>
      <c r="PXB124" s="671"/>
      <c r="PXC124" s="671"/>
      <c r="PXD124" s="671"/>
      <c r="PXE124" s="671"/>
      <c r="PXF124" s="671"/>
      <c r="PXG124" s="671"/>
      <c r="PXH124" s="671"/>
      <c r="PXI124" s="671"/>
      <c r="PXJ124" s="671"/>
      <c r="PXK124" s="671"/>
      <c r="PXL124" s="671"/>
      <c r="PXM124" s="671"/>
      <c r="PXN124" s="671"/>
      <c r="PXO124" s="671"/>
      <c r="PXP124" s="671"/>
      <c r="PXQ124" s="671"/>
      <c r="PXR124" s="671"/>
      <c r="PXS124" s="671"/>
      <c r="PXT124" s="671"/>
      <c r="PXU124" s="671"/>
      <c r="PXV124" s="671"/>
      <c r="PXW124" s="671"/>
      <c r="PXX124" s="671"/>
      <c r="PXY124" s="671"/>
      <c r="PXZ124" s="671"/>
      <c r="PYA124" s="671"/>
      <c r="PYB124" s="671"/>
      <c r="PYC124" s="671"/>
      <c r="PYD124" s="671"/>
      <c r="PYE124" s="671"/>
      <c r="PYF124" s="671"/>
      <c r="PYG124" s="671"/>
      <c r="PYH124" s="671"/>
      <c r="PYI124" s="671"/>
      <c r="PYJ124" s="671"/>
      <c r="PYK124" s="671"/>
      <c r="PYL124" s="671"/>
      <c r="PYM124" s="671"/>
      <c r="PYN124" s="671"/>
      <c r="PYO124" s="671"/>
      <c r="PYP124" s="671"/>
      <c r="PYQ124" s="671"/>
      <c r="PYR124" s="671"/>
      <c r="PYS124" s="671"/>
      <c r="PYT124" s="671"/>
      <c r="PYU124" s="671"/>
      <c r="PYV124" s="671"/>
      <c r="PYW124" s="671"/>
      <c r="PYX124" s="671"/>
      <c r="PYY124" s="671"/>
      <c r="PYZ124" s="671"/>
      <c r="PZA124" s="671"/>
      <c r="PZB124" s="671"/>
      <c r="PZC124" s="671"/>
      <c r="PZD124" s="671"/>
      <c r="PZE124" s="671"/>
      <c r="PZF124" s="671"/>
      <c r="PZG124" s="671"/>
      <c r="PZH124" s="671"/>
      <c r="PZI124" s="671"/>
      <c r="PZJ124" s="671"/>
      <c r="PZK124" s="671"/>
      <c r="PZL124" s="671"/>
      <c r="PZM124" s="671"/>
      <c r="PZN124" s="671"/>
      <c r="PZO124" s="671"/>
      <c r="PZP124" s="671"/>
      <c r="PZQ124" s="671"/>
      <c r="PZR124" s="671"/>
      <c r="PZS124" s="671"/>
      <c r="PZT124" s="671"/>
      <c r="PZU124" s="671"/>
      <c r="PZV124" s="671"/>
      <c r="PZW124" s="671"/>
      <c r="PZX124" s="671"/>
      <c r="PZY124" s="671"/>
      <c r="PZZ124" s="671"/>
      <c r="QAA124" s="671"/>
      <c r="QAB124" s="671"/>
      <c r="QAC124" s="671"/>
      <c r="QAD124" s="671"/>
      <c r="QAE124" s="671"/>
      <c r="QAF124" s="671"/>
      <c r="QAG124" s="671"/>
      <c r="QAH124" s="671"/>
      <c r="QAI124" s="671"/>
      <c r="QAJ124" s="671"/>
      <c r="QAK124" s="671"/>
      <c r="QAL124" s="671"/>
      <c r="QAM124" s="671"/>
      <c r="QAN124" s="671"/>
      <c r="QAO124" s="671"/>
      <c r="QAP124" s="671"/>
      <c r="QAQ124" s="671"/>
      <c r="QAR124" s="671"/>
      <c r="QAS124" s="671"/>
      <c r="QAT124" s="671"/>
      <c r="QAU124" s="671"/>
      <c r="QAV124" s="671"/>
      <c r="QAW124" s="671"/>
      <c r="QAX124" s="671"/>
      <c r="QAY124" s="671"/>
      <c r="QAZ124" s="671"/>
      <c r="QBA124" s="671"/>
      <c r="QBB124" s="671"/>
      <c r="QBC124" s="671"/>
      <c r="QBD124" s="671"/>
      <c r="QBE124" s="671"/>
      <c r="QBF124" s="671"/>
      <c r="QBG124" s="671"/>
      <c r="QBH124" s="671"/>
      <c r="QBI124" s="671"/>
      <c r="QBJ124" s="671"/>
      <c r="QBK124" s="671"/>
      <c r="QBL124" s="671"/>
      <c r="QBM124" s="671"/>
      <c r="QBN124" s="671"/>
      <c r="QBO124" s="671"/>
      <c r="QBP124" s="671"/>
      <c r="QBQ124" s="671"/>
      <c r="QBR124" s="671"/>
      <c r="QBS124" s="671"/>
      <c r="QBT124" s="671"/>
      <c r="QBU124" s="671"/>
      <c r="QBV124" s="671"/>
      <c r="QBW124" s="671"/>
      <c r="QBX124" s="671"/>
      <c r="QBY124" s="671"/>
      <c r="QBZ124" s="671"/>
      <c r="QCA124" s="671"/>
      <c r="QCB124" s="671"/>
      <c r="QCC124" s="671"/>
      <c r="QCD124" s="671"/>
      <c r="QCE124" s="671"/>
      <c r="QCF124" s="671"/>
      <c r="QCG124" s="671"/>
      <c r="QCH124" s="671"/>
      <c r="QCI124" s="671"/>
      <c r="QCJ124" s="671"/>
      <c r="QCK124" s="671"/>
      <c r="QCL124" s="671"/>
      <c r="QCM124" s="671"/>
      <c r="QCN124" s="671"/>
      <c r="QCO124" s="671"/>
      <c r="QCP124" s="671"/>
      <c r="QCQ124" s="671"/>
      <c r="QCR124" s="671"/>
      <c r="QCS124" s="671"/>
      <c r="QCT124" s="671"/>
      <c r="QCU124" s="671"/>
      <c r="QCV124" s="671"/>
      <c r="QCW124" s="671"/>
      <c r="QCX124" s="671"/>
      <c r="QCY124" s="671"/>
      <c r="QCZ124" s="671"/>
      <c r="QDA124" s="671"/>
      <c r="QDB124" s="671"/>
      <c r="QDC124" s="671"/>
      <c r="QDD124" s="671"/>
      <c r="QDE124" s="671"/>
      <c r="QDF124" s="671"/>
      <c r="QDG124" s="671"/>
      <c r="QDH124" s="671"/>
      <c r="QDI124" s="671"/>
      <c r="QDJ124" s="671"/>
      <c r="QDK124" s="671"/>
      <c r="QDL124" s="671"/>
      <c r="QDM124" s="671"/>
      <c r="QDN124" s="671"/>
      <c r="QDO124" s="671"/>
      <c r="QDP124" s="671"/>
      <c r="QDQ124" s="671"/>
      <c r="QDR124" s="671"/>
      <c r="QDS124" s="671"/>
      <c r="QDT124" s="671"/>
      <c r="QDU124" s="671"/>
      <c r="QDV124" s="671"/>
      <c r="QDW124" s="671"/>
      <c r="QDX124" s="671"/>
      <c r="QDY124" s="671"/>
      <c r="QDZ124" s="671"/>
      <c r="QEA124" s="671"/>
      <c r="QEB124" s="671"/>
      <c r="QEC124" s="671"/>
      <c r="QED124" s="671"/>
      <c r="QEE124" s="671"/>
      <c r="QEF124" s="671"/>
      <c r="QEG124" s="671"/>
      <c r="QEH124" s="671"/>
      <c r="QEI124" s="671"/>
      <c r="QEJ124" s="671"/>
      <c r="QEK124" s="671"/>
      <c r="QEL124" s="671"/>
      <c r="QEM124" s="671"/>
      <c r="QEN124" s="671"/>
      <c r="QEO124" s="671"/>
      <c r="QEP124" s="671"/>
      <c r="QEQ124" s="671"/>
      <c r="QER124" s="671"/>
      <c r="QES124" s="671"/>
      <c r="QET124" s="671"/>
      <c r="QEU124" s="671"/>
      <c r="QEV124" s="671"/>
      <c r="QEW124" s="671"/>
      <c r="QEX124" s="671"/>
      <c r="QEY124" s="671"/>
      <c r="QEZ124" s="671"/>
      <c r="QFA124" s="671"/>
      <c r="QFB124" s="671"/>
      <c r="QFC124" s="671"/>
      <c r="QFD124" s="671"/>
      <c r="QFE124" s="671"/>
      <c r="QFF124" s="671"/>
      <c r="QFG124" s="671"/>
      <c r="QFH124" s="671"/>
      <c r="QFI124" s="671"/>
      <c r="QFJ124" s="671"/>
      <c r="QFK124" s="671"/>
      <c r="QFL124" s="671"/>
      <c r="QFM124" s="671"/>
      <c r="QFN124" s="671"/>
      <c r="QFO124" s="671"/>
      <c r="QFP124" s="671"/>
      <c r="QFQ124" s="671"/>
      <c r="QFR124" s="671"/>
      <c r="QFS124" s="671"/>
      <c r="QFT124" s="671"/>
      <c r="QFU124" s="671"/>
      <c r="QFV124" s="671"/>
      <c r="QFW124" s="671"/>
      <c r="QFX124" s="671"/>
      <c r="QFY124" s="671"/>
      <c r="QFZ124" s="671"/>
      <c r="QGA124" s="671"/>
      <c r="QGB124" s="671"/>
      <c r="QGC124" s="671"/>
      <c r="QGD124" s="671"/>
      <c r="QGE124" s="671"/>
      <c r="QGF124" s="671"/>
      <c r="QGG124" s="671"/>
      <c r="QGH124" s="671"/>
      <c r="QGI124" s="671"/>
      <c r="QGJ124" s="671"/>
      <c r="QGK124" s="671"/>
      <c r="QGL124" s="671"/>
      <c r="QGM124" s="671"/>
      <c r="QGN124" s="671"/>
      <c r="QGO124" s="671"/>
      <c r="QGP124" s="671"/>
      <c r="QGQ124" s="671"/>
      <c r="QGR124" s="671"/>
      <c r="QGS124" s="671"/>
      <c r="QGT124" s="671"/>
      <c r="QGU124" s="671"/>
      <c r="QGV124" s="671"/>
      <c r="QGW124" s="671"/>
      <c r="QGX124" s="671"/>
      <c r="QGY124" s="671"/>
      <c r="QGZ124" s="671"/>
      <c r="QHA124" s="671"/>
      <c r="QHB124" s="671"/>
      <c r="QHC124" s="671"/>
      <c r="QHD124" s="671"/>
      <c r="QHE124" s="671"/>
      <c r="QHF124" s="671"/>
      <c r="QHG124" s="671"/>
      <c r="QHH124" s="671"/>
      <c r="QHI124" s="671"/>
      <c r="QHJ124" s="671"/>
      <c r="QHK124" s="671"/>
      <c r="QHL124" s="671"/>
      <c r="QHM124" s="671"/>
      <c r="QHN124" s="671"/>
      <c r="QHO124" s="671"/>
      <c r="QHP124" s="671"/>
      <c r="QHQ124" s="671"/>
      <c r="QHR124" s="671"/>
      <c r="QHS124" s="671"/>
      <c r="QHT124" s="671"/>
      <c r="QHU124" s="671"/>
      <c r="QHV124" s="671"/>
      <c r="QHW124" s="671"/>
      <c r="QHX124" s="671"/>
      <c r="QHY124" s="671"/>
      <c r="QHZ124" s="671"/>
      <c r="QIA124" s="671"/>
      <c r="QIB124" s="671"/>
      <c r="QIC124" s="671"/>
      <c r="QID124" s="671"/>
      <c r="QIE124" s="671"/>
      <c r="QIF124" s="671"/>
      <c r="QIG124" s="671"/>
      <c r="QIH124" s="671"/>
      <c r="QII124" s="671"/>
      <c r="QIJ124" s="671"/>
      <c r="QIK124" s="671"/>
      <c r="QIL124" s="671"/>
      <c r="QIM124" s="671"/>
      <c r="QIN124" s="671"/>
      <c r="QIO124" s="671"/>
      <c r="QIP124" s="671"/>
      <c r="QIQ124" s="671"/>
      <c r="QIR124" s="671"/>
      <c r="QIS124" s="671"/>
      <c r="QIT124" s="671"/>
      <c r="QIU124" s="671"/>
      <c r="QIV124" s="671"/>
      <c r="QIW124" s="671"/>
      <c r="QIX124" s="671"/>
      <c r="QIY124" s="671"/>
      <c r="QIZ124" s="671"/>
      <c r="QJA124" s="671"/>
      <c r="QJB124" s="671"/>
      <c r="QJC124" s="671"/>
      <c r="QJD124" s="671"/>
      <c r="QJE124" s="671"/>
      <c r="QJF124" s="671"/>
      <c r="QJG124" s="671"/>
      <c r="QJH124" s="671"/>
      <c r="QJI124" s="671"/>
      <c r="QJJ124" s="671"/>
      <c r="QJK124" s="671"/>
      <c r="QJL124" s="671"/>
      <c r="QJM124" s="671"/>
      <c r="QJN124" s="671"/>
      <c r="QJO124" s="671"/>
      <c r="QJP124" s="671"/>
      <c r="QJQ124" s="671"/>
      <c r="QJR124" s="671"/>
      <c r="QJS124" s="671"/>
      <c r="QJT124" s="671"/>
      <c r="QJU124" s="671"/>
      <c r="QJV124" s="671"/>
      <c r="QJW124" s="671"/>
      <c r="QJX124" s="671"/>
      <c r="QJY124" s="671"/>
      <c r="QJZ124" s="671"/>
      <c r="QKA124" s="671"/>
      <c r="QKB124" s="671"/>
      <c r="QKC124" s="671"/>
      <c r="QKD124" s="671"/>
      <c r="QKE124" s="671"/>
      <c r="QKF124" s="671"/>
      <c r="QKG124" s="671"/>
      <c r="QKH124" s="671"/>
      <c r="QKI124" s="671"/>
      <c r="QKJ124" s="671"/>
      <c r="QKK124" s="671"/>
      <c r="QKL124" s="671"/>
      <c r="QKM124" s="671"/>
      <c r="QKN124" s="671"/>
      <c r="QKO124" s="671"/>
      <c r="QKP124" s="671"/>
      <c r="QKQ124" s="671"/>
      <c r="QKR124" s="671"/>
      <c r="QKS124" s="671"/>
      <c r="QKT124" s="671"/>
      <c r="QKU124" s="671"/>
      <c r="QKV124" s="671"/>
      <c r="QKW124" s="671"/>
      <c r="QKX124" s="671"/>
      <c r="QKY124" s="671"/>
      <c r="QKZ124" s="671"/>
      <c r="QLA124" s="671"/>
      <c r="QLB124" s="671"/>
      <c r="QLC124" s="671"/>
      <c r="QLD124" s="671"/>
      <c r="QLE124" s="671"/>
      <c r="QLF124" s="671"/>
      <c r="QLG124" s="671"/>
      <c r="QLH124" s="671"/>
      <c r="QLI124" s="671"/>
      <c r="QLJ124" s="671"/>
      <c r="QLK124" s="671"/>
      <c r="QLL124" s="671"/>
      <c r="QLM124" s="671"/>
      <c r="QLN124" s="671"/>
      <c r="QLO124" s="671"/>
      <c r="QLP124" s="671"/>
      <c r="QLQ124" s="671"/>
      <c r="QLR124" s="671"/>
      <c r="QLS124" s="671"/>
      <c r="QLT124" s="671"/>
      <c r="QLU124" s="671"/>
      <c r="QLV124" s="671"/>
      <c r="QLW124" s="671"/>
      <c r="QLX124" s="671"/>
      <c r="QLY124" s="671"/>
      <c r="QLZ124" s="671"/>
      <c r="QMA124" s="671"/>
      <c r="QMB124" s="671"/>
      <c r="QMC124" s="671"/>
      <c r="QMD124" s="671"/>
      <c r="QME124" s="671"/>
      <c r="QMF124" s="671"/>
      <c r="QMG124" s="671"/>
      <c r="QMH124" s="671"/>
      <c r="QMI124" s="671"/>
      <c r="QMJ124" s="671"/>
      <c r="QMK124" s="671"/>
      <c r="QML124" s="671"/>
      <c r="QMM124" s="671"/>
      <c r="QMN124" s="671"/>
      <c r="QMO124" s="671"/>
      <c r="QMP124" s="671"/>
      <c r="QMQ124" s="671"/>
      <c r="QMR124" s="671"/>
      <c r="QMS124" s="671"/>
      <c r="QMT124" s="671"/>
      <c r="QMU124" s="671"/>
      <c r="QMV124" s="671"/>
      <c r="QMW124" s="671"/>
      <c r="QMX124" s="671"/>
      <c r="QMY124" s="671"/>
      <c r="QMZ124" s="671"/>
      <c r="QNA124" s="671"/>
      <c r="QNB124" s="671"/>
      <c r="QNC124" s="671"/>
      <c r="QND124" s="671"/>
      <c r="QNE124" s="671"/>
      <c r="QNF124" s="671"/>
      <c r="QNG124" s="671"/>
      <c r="QNH124" s="671"/>
      <c r="QNI124" s="671"/>
      <c r="QNJ124" s="671"/>
      <c r="QNK124" s="671"/>
      <c r="QNL124" s="671"/>
      <c r="QNM124" s="671"/>
      <c r="QNN124" s="671"/>
      <c r="QNO124" s="671"/>
      <c r="QNP124" s="671"/>
      <c r="QNQ124" s="671"/>
      <c r="QNR124" s="671"/>
      <c r="QNS124" s="671"/>
      <c r="QNT124" s="671"/>
      <c r="QNU124" s="671"/>
      <c r="QNV124" s="671"/>
      <c r="QNW124" s="671"/>
      <c r="QNX124" s="671"/>
      <c r="QNY124" s="671"/>
      <c r="QNZ124" s="671"/>
      <c r="QOA124" s="671"/>
      <c r="QOB124" s="671"/>
      <c r="QOC124" s="671"/>
      <c r="QOD124" s="671"/>
      <c r="QOE124" s="671"/>
      <c r="QOF124" s="671"/>
      <c r="QOG124" s="671"/>
      <c r="QOH124" s="671"/>
      <c r="QOI124" s="671"/>
      <c r="QOJ124" s="671"/>
      <c r="QOK124" s="671"/>
      <c r="QOL124" s="671"/>
      <c r="QOM124" s="671"/>
      <c r="QON124" s="671"/>
      <c r="QOO124" s="671"/>
      <c r="QOP124" s="671"/>
      <c r="QOQ124" s="671"/>
      <c r="QOR124" s="671"/>
      <c r="QOS124" s="671"/>
      <c r="QOT124" s="671"/>
      <c r="QOU124" s="671"/>
      <c r="QOV124" s="671"/>
      <c r="QOW124" s="671"/>
      <c r="QOX124" s="671"/>
      <c r="QOY124" s="671"/>
      <c r="QOZ124" s="671"/>
      <c r="QPA124" s="671"/>
      <c r="QPB124" s="671"/>
      <c r="QPC124" s="671"/>
      <c r="QPD124" s="671"/>
      <c r="QPE124" s="671"/>
      <c r="QPF124" s="671"/>
      <c r="QPG124" s="671"/>
      <c r="QPH124" s="671"/>
      <c r="QPI124" s="671"/>
      <c r="QPJ124" s="671"/>
      <c r="QPK124" s="671"/>
      <c r="QPL124" s="671"/>
      <c r="QPM124" s="671"/>
      <c r="QPN124" s="671"/>
      <c r="QPO124" s="671"/>
      <c r="QPP124" s="671"/>
      <c r="QPQ124" s="671"/>
      <c r="QPR124" s="671"/>
      <c r="QPS124" s="671"/>
      <c r="QPT124" s="671"/>
      <c r="QPU124" s="671"/>
      <c r="QPV124" s="671"/>
      <c r="QPW124" s="671"/>
      <c r="QPX124" s="671"/>
      <c r="QPY124" s="671"/>
      <c r="QPZ124" s="671"/>
      <c r="QQA124" s="671"/>
      <c r="QQB124" s="671"/>
      <c r="QQC124" s="671"/>
      <c r="QQD124" s="671"/>
      <c r="QQE124" s="671"/>
      <c r="QQF124" s="671"/>
      <c r="QQG124" s="671"/>
      <c r="QQH124" s="671"/>
      <c r="QQI124" s="671"/>
      <c r="QQJ124" s="671"/>
      <c r="QQK124" s="671"/>
      <c r="QQL124" s="671"/>
      <c r="QQM124" s="671"/>
      <c r="QQN124" s="671"/>
      <c r="QQO124" s="671"/>
      <c r="QQP124" s="671"/>
      <c r="QQQ124" s="671"/>
      <c r="QQR124" s="671"/>
      <c r="QQS124" s="671"/>
      <c r="QQT124" s="671"/>
      <c r="QQU124" s="671"/>
      <c r="QQV124" s="671"/>
      <c r="QQW124" s="671"/>
      <c r="QQX124" s="671"/>
      <c r="QQY124" s="671"/>
      <c r="QQZ124" s="671"/>
      <c r="QRA124" s="671"/>
      <c r="QRB124" s="671"/>
      <c r="QRC124" s="671"/>
      <c r="QRD124" s="671"/>
      <c r="QRE124" s="671"/>
      <c r="QRF124" s="671"/>
      <c r="QRG124" s="671"/>
      <c r="QRH124" s="671"/>
      <c r="QRI124" s="671"/>
      <c r="QRJ124" s="671"/>
      <c r="QRK124" s="671"/>
      <c r="QRL124" s="671"/>
      <c r="QRM124" s="671"/>
      <c r="QRN124" s="671"/>
      <c r="QRO124" s="671"/>
      <c r="QRP124" s="671"/>
      <c r="QRQ124" s="671"/>
      <c r="QRR124" s="671"/>
      <c r="QRS124" s="671"/>
      <c r="QRT124" s="671"/>
      <c r="QRU124" s="671"/>
      <c r="QRV124" s="671"/>
      <c r="QRW124" s="671"/>
      <c r="QRX124" s="671"/>
      <c r="QRY124" s="671"/>
      <c r="QRZ124" s="671"/>
      <c r="QSA124" s="671"/>
      <c r="QSB124" s="671"/>
      <c r="QSC124" s="671"/>
      <c r="QSD124" s="671"/>
      <c r="QSE124" s="671"/>
      <c r="QSF124" s="671"/>
      <c r="QSG124" s="671"/>
      <c r="QSH124" s="671"/>
      <c r="QSI124" s="671"/>
      <c r="QSJ124" s="671"/>
      <c r="QSK124" s="671"/>
      <c r="QSL124" s="671"/>
      <c r="QSM124" s="671"/>
      <c r="QSN124" s="671"/>
      <c r="QSO124" s="671"/>
      <c r="QSP124" s="671"/>
      <c r="QSQ124" s="671"/>
      <c r="QSR124" s="671"/>
      <c r="QSS124" s="671"/>
      <c r="QST124" s="671"/>
      <c r="QSU124" s="671"/>
      <c r="QSV124" s="671"/>
      <c r="QSW124" s="671"/>
      <c r="QSX124" s="671"/>
      <c r="QSY124" s="671"/>
      <c r="QSZ124" s="671"/>
      <c r="QTA124" s="671"/>
      <c r="QTB124" s="671"/>
      <c r="QTC124" s="671"/>
      <c r="QTD124" s="671"/>
      <c r="QTE124" s="671"/>
      <c r="QTF124" s="671"/>
      <c r="QTG124" s="671"/>
      <c r="QTH124" s="671"/>
      <c r="QTI124" s="671"/>
      <c r="QTJ124" s="671"/>
      <c r="QTK124" s="671"/>
      <c r="QTL124" s="671"/>
      <c r="QTM124" s="671"/>
      <c r="QTN124" s="671"/>
      <c r="QTO124" s="671"/>
      <c r="QTP124" s="671"/>
      <c r="QTQ124" s="671"/>
      <c r="QTR124" s="671"/>
      <c r="QTS124" s="671"/>
      <c r="QTT124" s="671"/>
      <c r="QTU124" s="671"/>
      <c r="QTV124" s="671"/>
      <c r="QTW124" s="671"/>
      <c r="QTX124" s="671"/>
      <c r="QTY124" s="671"/>
      <c r="QTZ124" s="671"/>
      <c r="QUA124" s="671"/>
      <c r="QUB124" s="671"/>
      <c r="QUC124" s="671"/>
      <c r="QUD124" s="671"/>
      <c r="QUE124" s="671"/>
      <c r="QUF124" s="671"/>
      <c r="QUG124" s="671"/>
      <c r="QUH124" s="671"/>
      <c r="QUI124" s="671"/>
      <c r="QUJ124" s="671"/>
      <c r="QUK124" s="671"/>
      <c r="QUL124" s="671"/>
      <c r="QUM124" s="671"/>
      <c r="QUN124" s="671"/>
      <c r="QUO124" s="671"/>
      <c r="QUP124" s="671"/>
      <c r="QUQ124" s="671"/>
      <c r="QUR124" s="671"/>
      <c r="QUS124" s="671"/>
      <c r="QUT124" s="671"/>
      <c r="QUU124" s="671"/>
      <c r="QUV124" s="671"/>
      <c r="QUW124" s="671"/>
      <c r="QUX124" s="671"/>
      <c r="QUY124" s="671"/>
      <c r="QUZ124" s="671"/>
      <c r="QVA124" s="671"/>
      <c r="QVB124" s="671"/>
      <c r="QVC124" s="671"/>
      <c r="QVD124" s="671"/>
      <c r="QVE124" s="671"/>
      <c r="QVF124" s="671"/>
      <c r="QVG124" s="671"/>
      <c r="QVH124" s="671"/>
      <c r="QVI124" s="671"/>
      <c r="QVJ124" s="671"/>
      <c r="QVK124" s="671"/>
      <c r="QVL124" s="671"/>
      <c r="QVM124" s="671"/>
      <c r="QVN124" s="671"/>
      <c r="QVO124" s="671"/>
      <c r="QVP124" s="671"/>
      <c r="QVQ124" s="671"/>
      <c r="QVR124" s="671"/>
      <c r="QVS124" s="671"/>
      <c r="QVT124" s="671"/>
      <c r="QVU124" s="671"/>
      <c r="QVV124" s="671"/>
      <c r="QVW124" s="671"/>
      <c r="QVX124" s="671"/>
      <c r="QVY124" s="671"/>
      <c r="QVZ124" s="671"/>
      <c r="QWA124" s="671"/>
      <c r="QWB124" s="671"/>
      <c r="QWC124" s="671"/>
      <c r="QWD124" s="671"/>
      <c r="QWE124" s="671"/>
      <c r="QWF124" s="671"/>
      <c r="QWG124" s="671"/>
      <c r="QWH124" s="671"/>
      <c r="QWI124" s="671"/>
      <c r="QWJ124" s="671"/>
      <c r="QWK124" s="671"/>
      <c r="QWL124" s="671"/>
      <c r="QWM124" s="671"/>
      <c r="QWN124" s="671"/>
      <c r="QWO124" s="671"/>
      <c r="QWP124" s="671"/>
      <c r="QWQ124" s="671"/>
      <c r="QWR124" s="671"/>
      <c r="QWS124" s="671"/>
      <c r="QWT124" s="671"/>
      <c r="QWU124" s="671"/>
      <c r="QWV124" s="671"/>
      <c r="QWW124" s="671"/>
      <c r="QWX124" s="671"/>
      <c r="QWY124" s="671"/>
      <c r="QWZ124" s="671"/>
      <c r="QXA124" s="671"/>
      <c r="QXB124" s="671"/>
      <c r="QXC124" s="671"/>
      <c r="QXD124" s="671"/>
      <c r="QXE124" s="671"/>
      <c r="QXF124" s="671"/>
      <c r="QXG124" s="671"/>
      <c r="QXH124" s="671"/>
      <c r="QXI124" s="671"/>
      <c r="QXJ124" s="671"/>
      <c r="QXK124" s="671"/>
      <c r="QXL124" s="671"/>
      <c r="QXM124" s="671"/>
      <c r="QXN124" s="671"/>
      <c r="QXO124" s="671"/>
      <c r="QXP124" s="671"/>
      <c r="QXQ124" s="671"/>
      <c r="QXR124" s="671"/>
      <c r="QXS124" s="671"/>
      <c r="QXT124" s="671"/>
      <c r="QXU124" s="671"/>
      <c r="QXV124" s="671"/>
      <c r="QXW124" s="671"/>
      <c r="QXX124" s="671"/>
      <c r="QXY124" s="671"/>
      <c r="QXZ124" s="671"/>
      <c r="QYA124" s="671"/>
      <c r="QYB124" s="671"/>
      <c r="QYC124" s="671"/>
      <c r="QYD124" s="671"/>
      <c r="QYE124" s="671"/>
      <c r="QYF124" s="671"/>
      <c r="QYG124" s="671"/>
      <c r="QYH124" s="671"/>
      <c r="QYI124" s="671"/>
      <c r="QYJ124" s="671"/>
      <c r="QYK124" s="671"/>
      <c r="QYL124" s="671"/>
      <c r="QYM124" s="671"/>
      <c r="QYN124" s="671"/>
      <c r="QYO124" s="671"/>
      <c r="QYP124" s="671"/>
      <c r="QYQ124" s="671"/>
      <c r="QYR124" s="671"/>
      <c r="QYS124" s="671"/>
      <c r="QYT124" s="671"/>
      <c r="QYU124" s="671"/>
      <c r="QYV124" s="671"/>
      <c r="QYW124" s="671"/>
      <c r="QYX124" s="671"/>
      <c r="QYY124" s="671"/>
      <c r="QYZ124" s="671"/>
      <c r="QZA124" s="671"/>
      <c r="QZB124" s="671"/>
      <c r="QZC124" s="671"/>
      <c r="QZD124" s="671"/>
      <c r="QZE124" s="671"/>
      <c r="QZF124" s="671"/>
      <c r="QZG124" s="671"/>
      <c r="QZH124" s="671"/>
      <c r="QZI124" s="671"/>
      <c r="QZJ124" s="671"/>
      <c r="QZK124" s="671"/>
      <c r="QZL124" s="671"/>
      <c r="QZM124" s="671"/>
      <c r="QZN124" s="671"/>
      <c r="QZO124" s="671"/>
      <c r="QZP124" s="671"/>
      <c r="QZQ124" s="671"/>
      <c r="QZR124" s="671"/>
      <c r="QZS124" s="671"/>
      <c r="QZT124" s="671"/>
      <c r="QZU124" s="671"/>
      <c r="QZV124" s="671"/>
      <c r="QZW124" s="671"/>
      <c r="QZX124" s="671"/>
      <c r="QZY124" s="671"/>
      <c r="QZZ124" s="671"/>
      <c r="RAA124" s="671"/>
      <c r="RAB124" s="671"/>
      <c r="RAC124" s="671"/>
      <c r="RAD124" s="671"/>
      <c r="RAE124" s="671"/>
      <c r="RAF124" s="671"/>
      <c r="RAG124" s="671"/>
      <c r="RAH124" s="671"/>
      <c r="RAI124" s="671"/>
      <c r="RAJ124" s="671"/>
      <c r="RAK124" s="671"/>
      <c r="RAL124" s="671"/>
      <c r="RAM124" s="671"/>
      <c r="RAN124" s="671"/>
      <c r="RAO124" s="671"/>
      <c r="RAP124" s="671"/>
      <c r="RAQ124" s="671"/>
      <c r="RAR124" s="671"/>
      <c r="RAS124" s="671"/>
      <c r="RAT124" s="671"/>
      <c r="RAU124" s="671"/>
      <c r="RAV124" s="671"/>
      <c r="RAW124" s="671"/>
      <c r="RAX124" s="671"/>
      <c r="RAY124" s="671"/>
      <c r="RAZ124" s="671"/>
      <c r="RBA124" s="671"/>
      <c r="RBB124" s="671"/>
      <c r="RBC124" s="671"/>
      <c r="RBD124" s="671"/>
      <c r="RBE124" s="671"/>
      <c r="RBF124" s="671"/>
      <c r="RBG124" s="671"/>
      <c r="RBH124" s="671"/>
      <c r="RBI124" s="671"/>
      <c r="RBJ124" s="671"/>
      <c r="RBK124" s="671"/>
      <c r="RBL124" s="671"/>
      <c r="RBM124" s="671"/>
      <c r="RBN124" s="671"/>
      <c r="RBO124" s="671"/>
      <c r="RBP124" s="671"/>
      <c r="RBQ124" s="671"/>
      <c r="RBR124" s="671"/>
      <c r="RBS124" s="671"/>
      <c r="RBT124" s="671"/>
      <c r="RBU124" s="671"/>
      <c r="RBV124" s="671"/>
      <c r="RBW124" s="671"/>
      <c r="RBX124" s="671"/>
      <c r="RBY124" s="671"/>
      <c r="RBZ124" s="671"/>
      <c r="RCA124" s="671"/>
      <c r="RCB124" s="671"/>
      <c r="RCC124" s="671"/>
      <c r="RCD124" s="671"/>
      <c r="RCE124" s="671"/>
      <c r="RCF124" s="671"/>
      <c r="RCG124" s="671"/>
      <c r="RCH124" s="671"/>
      <c r="RCI124" s="671"/>
      <c r="RCJ124" s="671"/>
      <c r="RCK124" s="671"/>
      <c r="RCL124" s="671"/>
      <c r="RCM124" s="671"/>
      <c r="RCN124" s="671"/>
      <c r="RCO124" s="671"/>
      <c r="RCP124" s="671"/>
      <c r="RCQ124" s="671"/>
      <c r="RCR124" s="671"/>
      <c r="RCS124" s="671"/>
      <c r="RCT124" s="671"/>
      <c r="RCU124" s="671"/>
      <c r="RCV124" s="671"/>
      <c r="RCW124" s="671"/>
      <c r="RCX124" s="671"/>
      <c r="RCY124" s="671"/>
      <c r="RCZ124" s="671"/>
      <c r="RDA124" s="671"/>
      <c r="RDB124" s="671"/>
      <c r="RDC124" s="671"/>
      <c r="RDD124" s="671"/>
      <c r="RDE124" s="671"/>
      <c r="RDF124" s="671"/>
      <c r="RDG124" s="671"/>
      <c r="RDH124" s="671"/>
      <c r="RDI124" s="671"/>
      <c r="RDJ124" s="671"/>
      <c r="RDK124" s="671"/>
      <c r="RDL124" s="671"/>
      <c r="RDM124" s="671"/>
      <c r="RDN124" s="671"/>
      <c r="RDO124" s="671"/>
      <c r="RDP124" s="671"/>
      <c r="RDQ124" s="671"/>
      <c r="RDR124" s="671"/>
      <c r="RDS124" s="671"/>
      <c r="RDT124" s="671"/>
      <c r="RDU124" s="671"/>
      <c r="RDV124" s="671"/>
      <c r="RDW124" s="671"/>
      <c r="RDX124" s="671"/>
      <c r="RDY124" s="671"/>
      <c r="RDZ124" s="671"/>
      <c r="REA124" s="671"/>
      <c r="REB124" s="671"/>
      <c r="REC124" s="671"/>
      <c r="RED124" s="671"/>
      <c r="REE124" s="671"/>
      <c r="REF124" s="671"/>
      <c r="REG124" s="671"/>
      <c r="REH124" s="671"/>
      <c r="REI124" s="671"/>
      <c r="REJ124" s="671"/>
      <c r="REK124" s="671"/>
      <c r="REL124" s="671"/>
      <c r="REM124" s="671"/>
      <c r="REN124" s="671"/>
      <c r="REO124" s="671"/>
      <c r="REP124" s="671"/>
      <c r="REQ124" s="671"/>
      <c r="RER124" s="671"/>
      <c r="RES124" s="671"/>
      <c r="RET124" s="671"/>
      <c r="REU124" s="671"/>
      <c r="REV124" s="671"/>
      <c r="REW124" s="671"/>
      <c r="REX124" s="671"/>
      <c r="REY124" s="671"/>
      <c r="REZ124" s="671"/>
      <c r="RFA124" s="671"/>
      <c r="RFB124" s="671"/>
      <c r="RFC124" s="671"/>
      <c r="RFD124" s="671"/>
      <c r="RFE124" s="671"/>
      <c r="RFF124" s="671"/>
      <c r="RFG124" s="671"/>
      <c r="RFH124" s="671"/>
      <c r="RFI124" s="671"/>
      <c r="RFJ124" s="671"/>
      <c r="RFK124" s="671"/>
      <c r="RFL124" s="671"/>
      <c r="RFM124" s="671"/>
      <c r="RFN124" s="671"/>
      <c r="RFO124" s="671"/>
      <c r="RFP124" s="671"/>
      <c r="RFQ124" s="671"/>
      <c r="RFR124" s="671"/>
      <c r="RFS124" s="671"/>
      <c r="RFT124" s="671"/>
      <c r="RFU124" s="671"/>
      <c r="RFV124" s="671"/>
      <c r="RFW124" s="671"/>
      <c r="RFX124" s="671"/>
      <c r="RFY124" s="671"/>
      <c r="RFZ124" s="671"/>
      <c r="RGA124" s="671"/>
      <c r="RGB124" s="671"/>
      <c r="RGC124" s="671"/>
      <c r="RGD124" s="671"/>
      <c r="RGE124" s="671"/>
      <c r="RGF124" s="671"/>
      <c r="RGG124" s="671"/>
      <c r="RGH124" s="671"/>
      <c r="RGI124" s="671"/>
      <c r="RGJ124" s="671"/>
      <c r="RGK124" s="671"/>
      <c r="RGL124" s="671"/>
      <c r="RGM124" s="671"/>
      <c r="RGN124" s="671"/>
      <c r="RGO124" s="671"/>
      <c r="RGP124" s="671"/>
      <c r="RGQ124" s="671"/>
      <c r="RGR124" s="671"/>
      <c r="RGS124" s="671"/>
      <c r="RGT124" s="671"/>
      <c r="RGU124" s="671"/>
      <c r="RGV124" s="671"/>
      <c r="RGW124" s="671"/>
      <c r="RGX124" s="671"/>
      <c r="RGY124" s="671"/>
      <c r="RGZ124" s="671"/>
      <c r="RHA124" s="671"/>
      <c r="RHB124" s="671"/>
      <c r="RHC124" s="671"/>
      <c r="RHD124" s="671"/>
      <c r="RHE124" s="671"/>
      <c r="RHF124" s="671"/>
      <c r="RHG124" s="671"/>
      <c r="RHH124" s="671"/>
      <c r="RHI124" s="671"/>
      <c r="RHJ124" s="671"/>
      <c r="RHK124" s="671"/>
      <c r="RHL124" s="671"/>
      <c r="RHM124" s="671"/>
      <c r="RHN124" s="671"/>
      <c r="RHO124" s="671"/>
      <c r="RHP124" s="671"/>
      <c r="RHQ124" s="671"/>
      <c r="RHR124" s="671"/>
      <c r="RHS124" s="671"/>
      <c r="RHT124" s="671"/>
      <c r="RHU124" s="671"/>
      <c r="RHV124" s="671"/>
      <c r="RHW124" s="671"/>
      <c r="RHX124" s="671"/>
      <c r="RHY124" s="671"/>
      <c r="RHZ124" s="671"/>
      <c r="RIA124" s="671"/>
      <c r="RIB124" s="671"/>
      <c r="RIC124" s="671"/>
      <c r="RID124" s="671"/>
      <c r="RIE124" s="671"/>
      <c r="RIF124" s="671"/>
      <c r="RIG124" s="671"/>
      <c r="RIH124" s="671"/>
      <c r="RII124" s="671"/>
      <c r="RIJ124" s="671"/>
      <c r="RIK124" s="671"/>
      <c r="RIL124" s="671"/>
      <c r="RIM124" s="671"/>
      <c r="RIN124" s="671"/>
      <c r="RIO124" s="671"/>
      <c r="RIP124" s="671"/>
      <c r="RIQ124" s="671"/>
      <c r="RIR124" s="671"/>
      <c r="RIS124" s="671"/>
      <c r="RIT124" s="671"/>
      <c r="RIU124" s="671"/>
      <c r="RIV124" s="671"/>
      <c r="RIW124" s="671"/>
      <c r="RIX124" s="671"/>
      <c r="RIY124" s="671"/>
      <c r="RIZ124" s="671"/>
      <c r="RJA124" s="671"/>
      <c r="RJB124" s="671"/>
      <c r="RJC124" s="671"/>
      <c r="RJD124" s="671"/>
      <c r="RJE124" s="671"/>
      <c r="RJF124" s="671"/>
      <c r="RJG124" s="671"/>
      <c r="RJH124" s="671"/>
      <c r="RJI124" s="671"/>
      <c r="RJJ124" s="671"/>
      <c r="RJK124" s="671"/>
      <c r="RJL124" s="671"/>
      <c r="RJM124" s="671"/>
      <c r="RJN124" s="671"/>
      <c r="RJO124" s="671"/>
      <c r="RJP124" s="671"/>
      <c r="RJQ124" s="671"/>
      <c r="RJR124" s="671"/>
      <c r="RJS124" s="671"/>
      <c r="RJT124" s="671"/>
      <c r="RJU124" s="671"/>
      <c r="RJV124" s="671"/>
      <c r="RJW124" s="671"/>
      <c r="RJX124" s="671"/>
      <c r="RJY124" s="671"/>
      <c r="RJZ124" s="671"/>
      <c r="RKA124" s="671"/>
      <c r="RKB124" s="671"/>
      <c r="RKC124" s="671"/>
      <c r="RKD124" s="671"/>
      <c r="RKE124" s="671"/>
      <c r="RKF124" s="671"/>
      <c r="RKG124" s="671"/>
      <c r="RKH124" s="671"/>
      <c r="RKI124" s="671"/>
      <c r="RKJ124" s="671"/>
      <c r="RKK124" s="671"/>
      <c r="RKL124" s="671"/>
      <c r="RKM124" s="671"/>
      <c r="RKN124" s="671"/>
      <c r="RKO124" s="671"/>
      <c r="RKP124" s="671"/>
      <c r="RKQ124" s="671"/>
      <c r="RKR124" s="671"/>
      <c r="RKS124" s="671"/>
      <c r="RKT124" s="671"/>
      <c r="RKU124" s="671"/>
      <c r="RKV124" s="671"/>
      <c r="RKW124" s="671"/>
      <c r="RKX124" s="671"/>
      <c r="RKY124" s="671"/>
      <c r="RKZ124" s="671"/>
      <c r="RLA124" s="671"/>
      <c r="RLB124" s="671"/>
      <c r="RLC124" s="671"/>
      <c r="RLD124" s="671"/>
      <c r="RLE124" s="671"/>
      <c r="RLF124" s="671"/>
      <c r="RLG124" s="671"/>
      <c r="RLH124" s="671"/>
      <c r="RLI124" s="671"/>
      <c r="RLJ124" s="671"/>
      <c r="RLK124" s="671"/>
      <c r="RLL124" s="671"/>
      <c r="RLM124" s="671"/>
      <c r="RLN124" s="671"/>
      <c r="RLO124" s="671"/>
      <c r="RLP124" s="671"/>
      <c r="RLQ124" s="671"/>
      <c r="RLR124" s="671"/>
      <c r="RLS124" s="671"/>
      <c r="RLT124" s="671"/>
      <c r="RLU124" s="671"/>
      <c r="RLV124" s="671"/>
      <c r="RLW124" s="671"/>
      <c r="RLX124" s="671"/>
      <c r="RLY124" s="671"/>
      <c r="RLZ124" s="671"/>
      <c r="RMA124" s="671"/>
      <c r="RMB124" s="671"/>
      <c r="RMC124" s="671"/>
      <c r="RMD124" s="671"/>
      <c r="RME124" s="671"/>
      <c r="RMF124" s="671"/>
      <c r="RMG124" s="671"/>
      <c r="RMH124" s="671"/>
      <c r="RMI124" s="671"/>
      <c r="RMJ124" s="671"/>
      <c r="RMK124" s="671"/>
      <c r="RML124" s="671"/>
      <c r="RMM124" s="671"/>
      <c r="RMN124" s="671"/>
      <c r="RMO124" s="671"/>
      <c r="RMP124" s="671"/>
      <c r="RMQ124" s="671"/>
      <c r="RMR124" s="671"/>
      <c r="RMS124" s="671"/>
      <c r="RMT124" s="671"/>
      <c r="RMU124" s="671"/>
      <c r="RMV124" s="671"/>
      <c r="RMW124" s="671"/>
      <c r="RMX124" s="671"/>
      <c r="RMY124" s="671"/>
      <c r="RMZ124" s="671"/>
      <c r="RNA124" s="671"/>
      <c r="RNB124" s="671"/>
      <c r="RNC124" s="671"/>
      <c r="RND124" s="671"/>
      <c r="RNE124" s="671"/>
      <c r="RNF124" s="671"/>
      <c r="RNG124" s="671"/>
      <c r="RNH124" s="671"/>
      <c r="RNI124" s="671"/>
      <c r="RNJ124" s="671"/>
      <c r="RNK124" s="671"/>
      <c r="RNL124" s="671"/>
      <c r="RNM124" s="671"/>
      <c r="RNN124" s="671"/>
      <c r="RNO124" s="671"/>
      <c r="RNP124" s="671"/>
      <c r="RNQ124" s="671"/>
      <c r="RNR124" s="671"/>
      <c r="RNS124" s="671"/>
      <c r="RNT124" s="671"/>
      <c r="RNU124" s="671"/>
      <c r="RNV124" s="671"/>
      <c r="RNW124" s="671"/>
      <c r="RNX124" s="671"/>
      <c r="RNY124" s="671"/>
      <c r="RNZ124" s="671"/>
      <c r="ROA124" s="671"/>
      <c r="ROB124" s="671"/>
      <c r="ROC124" s="671"/>
      <c r="ROD124" s="671"/>
      <c r="ROE124" s="671"/>
      <c r="ROF124" s="671"/>
      <c r="ROG124" s="671"/>
      <c r="ROH124" s="671"/>
      <c r="ROI124" s="671"/>
      <c r="ROJ124" s="671"/>
      <c r="ROK124" s="671"/>
      <c r="ROL124" s="671"/>
      <c r="ROM124" s="671"/>
      <c r="RON124" s="671"/>
      <c r="ROO124" s="671"/>
      <c r="ROP124" s="671"/>
      <c r="ROQ124" s="671"/>
      <c r="ROR124" s="671"/>
      <c r="ROS124" s="671"/>
      <c r="ROT124" s="671"/>
      <c r="ROU124" s="671"/>
      <c r="ROV124" s="671"/>
      <c r="ROW124" s="671"/>
      <c r="ROX124" s="671"/>
      <c r="ROY124" s="671"/>
      <c r="ROZ124" s="671"/>
      <c r="RPA124" s="671"/>
      <c r="RPB124" s="671"/>
      <c r="RPC124" s="671"/>
      <c r="RPD124" s="671"/>
      <c r="RPE124" s="671"/>
      <c r="RPF124" s="671"/>
      <c r="RPG124" s="671"/>
      <c r="RPH124" s="671"/>
      <c r="RPI124" s="671"/>
      <c r="RPJ124" s="671"/>
      <c r="RPK124" s="671"/>
      <c r="RPL124" s="671"/>
      <c r="RPM124" s="671"/>
      <c r="RPN124" s="671"/>
      <c r="RPO124" s="671"/>
      <c r="RPP124" s="671"/>
      <c r="RPQ124" s="671"/>
      <c r="RPR124" s="671"/>
      <c r="RPS124" s="671"/>
      <c r="RPT124" s="671"/>
      <c r="RPU124" s="671"/>
      <c r="RPV124" s="671"/>
      <c r="RPW124" s="671"/>
      <c r="RPX124" s="671"/>
      <c r="RPY124" s="671"/>
      <c r="RPZ124" s="671"/>
      <c r="RQA124" s="671"/>
      <c r="RQB124" s="671"/>
      <c r="RQC124" s="671"/>
      <c r="RQD124" s="671"/>
      <c r="RQE124" s="671"/>
      <c r="RQF124" s="671"/>
      <c r="RQG124" s="671"/>
      <c r="RQH124" s="671"/>
      <c r="RQI124" s="671"/>
      <c r="RQJ124" s="671"/>
      <c r="RQK124" s="671"/>
      <c r="RQL124" s="671"/>
      <c r="RQM124" s="671"/>
      <c r="RQN124" s="671"/>
      <c r="RQO124" s="671"/>
      <c r="RQP124" s="671"/>
      <c r="RQQ124" s="671"/>
      <c r="RQR124" s="671"/>
      <c r="RQS124" s="671"/>
      <c r="RQT124" s="671"/>
      <c r="RQU124" s="671"/>
      <c r="RQV124" s="671"/>
      <c r="RQW124" s="671"/>
      <c r="RQX124" s="671"/>
      <c r="RQY124" s="671"/>
      <c r="RQZ124" s="671"/>
      <c r="RRA124" s="671"/>
      <c r="RRB124" s="671"/>
      <c r="RRC124" s="671"/>
      <c r="RRD124" s="671"/>
      <c r="RRE124" s="671"/>
      <c r="RRF124" s="671"/>
      <c r="RRG124" s="671"/>
      <c r="RRH124" s="671"/>
      <c r="RRI124" s="671"/>
      <c r="RRJ124" s="671"/>
      <c r="RRK124" s="671"/>
      <c r="RRL124" s="671"/>
      <c r="RRM124" s="671"/>
      <c r="RRN124" s="671"/>
      <c r="RRO124" s="671"/>
      <c r="RRP124" s="671"/>
      <c r="RRQ124" s="671"/>
      <c r="RRR124" s="671"/>
      <c r="RRS124" s="671"/>
      <c r="RRT124" s="671"/>
      <c r="RRU124" s="671"/>
      <c r="RRV124" s="671"/>
      <c r="RRW124" s="671"/>
      <c r="RRX124" s="671"/>
      <c r="RRY124" s="671"/>
      <c r="RRZ124" s="671"/>
      <c r="RSA124" s="671"/>
      <c r="RSB124" s="671"/>
      <c r="RSC124" s="671"/>
      <c r="RSD124" s="671"/>
      <c r="RSE124" s="671"/>
      <c r="RSF124" s="671"/>
      <c r="RSG124" s="671"/>
      <c r="RSH124" s="671"/>
      <c r="RSI124" s="671"/>
      <c r="RSJ124" s="671"/>
      <c r="RSK124" s="671"/>
      <c r="RSL124" s="671"/>
      <c r="RSM124" s="671"/>
      <c r="RSN124" s="671"/>
      <c r="RSO124" s="671"/>
      <c r="RSP124" s="671"/>
      <c r="RSQ124" s="671"/>
      <c r="RSR124" s="671"/>
      <c r="RSS124" s="671"/>
      <c r="RST124" s="671"/>
      <c r="RSU124" s="671"/>
      <c r="RSV124" s="671"/>
      <c r="RSW124" s="671"/>
      <c r="RSX124" s="671"/>
      <c r="RSY124" s="671"/>
      <c r="RSZ124" s="671"/>
      <c r="RTA124" s="671"/>
      <c r="RTB124" s="671"/>
      <c r="RTC124" s="671"/>
      <c r="RTD124" s="671"/>
      <c r="RTE124" s="671"/>
      <c r="RTF124" s="671"/>
      <c r="RTG124" s="671"/>
      <c r="RTH124" s="671"/>
      <c r="RTI124" s="671"/>
      <c r="RTJ124" s="671"/>
      <c r="RTK124" s="671"/>
      <c r="RTL124" s="671"/>
      <c r="RTM124" s="671"/>
      <c r="RTN124" s="671"/>
      <c r="RTO124" s="671"/>
      <c r="RTP124" s="671"/>
      <c r="RTQ124" s="671"/>
      <c r="RTR124" s="671"/>
      <c r="RTS124" s="671"/>
      <c r="RTT124" s="671"/>
      <c r="RTU124" s="671"/>
      <c r="RTV124" s="671"/>
      <c r="RTW124" s="671"/>
      <c r="RTX124" s="671"/>
      <c r="RTY124" s="671"/>
      <c r="RTZ124" s="671"/>
      <c r="RUA124" s="671"/>
      <c r="RUB124" s="671"/>
      <c r="RUC124" s="671"/>
      <c r="RUD124" s="671"/>
      <c r="RUE124" s="671"/>
      <c r="RUF124" s="671"/>
      <c r="RUG124" s="671"/>
      <c r="RUH124" s="671"/>
      <c r="RUI124" s="671"/>
      <c r="RUJ124" s="671"/>
      <c r="RUK124" s="671"/>
      <c r="RUL124" s="671"/>
      <c r="RUM124" s="671"/>
      <c r="RUN124" s="671"/>
      <c r="RUO124" s="671"/>
      <c r="RUP124" s="671"/>
      <c r="RUQ124" s="671"/>
      <c r="RUR124" s="671"/>
      <c r="RUS124" s="671"/>
      <c r="RUT124" s="671"/>
      <c r="RUU124" s="671"/>
      <c r="RUV124" s="671"/>
      <c r="RUW124" s="671"/>
      <c r="RUX124" s="671"/>
      <c r="RUY124" s="671"/>
      <c r="RUZ124" s="671"/>
      <c r="RVA124" s="671"/>
      <c r="RVB124" s="671"/>
      <c r="RVC124" s="671"/>
      <c r="RVD124" s="671"/>
      <c r="RVE124" s="671"/>
      <c r="RVF124" s="671"/>
      <c r="RVG124" s="671"/>
      <c r="RVH124" s="671"/>
      <c r="RVI124" s="671"/>
      <c r="RVJ124" s="671"/>
      <c r="RVK124" s="671"/>
      <c r="RVL124" s="671"/>
      <c r="RVM124" s="671"/>
      <c r="RVN124" s="671"/>
      <c r="RVO124" s="671"/>
      <c r="RVP124" s="671"/>
      <c r="RVQ124" s="671"/>
      <c r="RVR124" s="671"/>
      <c r="RVS124" s="671"/>
      <c r="RVT124" s="671"/>
      <c r="RVU124" s="671"/>
      <c r="RVV124" s="671"/>
      <c r="RVW124" s="671"/>
      <c r="RVX124" s="671"/>
      <c r="RVY124" s="671"/>
      <c r="RVZ124" s="671"/>
      <c r="RWA124" s="671"/>
      <c r="RWB124" s="671"/>
      <c r="RWC124" s="671"/>
      <c r="RWD124" s="671"/>
      <c r="RWE124" s="671"/>
      <c r="RWF124" s="671"/>
      <c r="RWG124" s="671"/>
      <c r="RWH124" s="671"/>
      <c r="RWI124" s="671"/>
      <c r="RWJ124" s="671"/>
      <c r="RWK124" s="671"/>
      <c r="RWL124" s="671"/>
      <c r="RWM124" s="671"/>
      <c r="RWN124" s="671"/>
      <c r="RWO124" s="671"/>
      <c r="RWP124" s="671"/>
      <c r="RWQ124" s="671"/>
      <c r="RWR124" s="671"/>
      <c r="RWS124" s="671"/>
      <c r="RWT124" s="671"/>
      <c r="RWU124" s="671"/>
      <c r="RWV124" s="671"/>
      <c r="RWW124" s="671"/>
      <c r="RWX124" s="671"/>
      <c r="RWY124" s="671"/>
      <c r="RWZ124" s="671"/>
      <c r="RXA124" s="671"/>
      <c r="RXB124" s="671"/>
      <c r="RXC124" s="671"/>
      <c r="RXD124" s="671"/>
      <c r="RXE124" s="671"/>
      <c r="RXF124" s="671"/>
      <c r="RXG124" s="671"/>
      <c r="RXH124" s="671"/>
      <c r="RXI124" s="671"/>
      <c r="RXJ124" s="671"/>
      <c r="RXK124" s="671"/>
      <c r="RXL124" s="671"/>
      <c r="RXM124" s="671"/>
      <c r="RXN124" s="671"/>
      <c r="RXO124" s="671"/>
      <c r="RXP124" s="671"/>
      <c r="RXQ124" s="671"/>
      <c r="RXR124" s="671"/>
      <c r="RXS124" s="671"/>
      <c r="RXT124" s="671"/>
      <c r="RXU124" s="671"/>
      <c r="RXV124" s="671"/>
      <c r="RXW124" s="671"/>
      <c r="RXX124" s="671"/>
      <c r="RXY124" s="671"/>
      <c r="RXZ124" s="671"/>
      <c r="RYA124" s="671"/>
      <c r="RYB124" s="671"/>
      <c r="RYC124" s="671"/>
      <c r="RYD124" s="671"/>
      <c r="RYE124" s="671"/>
      <c r="RYF124" s="671"/>
      <c r="RYG124" s="671"/>
      <c r="RYH124" s="671"/>
      <c r="RYI124" s="671"/>
      <c r="RYJ124" s="671"/>
      <c r="RYK124" s="671"/>
      <c r="RYL124" s="671"/>
      <c r="RYM124" s="671"/>
      <c r="RYN124" s="671"/>
      <c r="RYO124" s="671"/>
      <c r="RYP124" s="671"/>
      <c r="RYQ124" s="671"/>
      <c r="RYR124" s="671"/>
      <c r="RYS124" s="671"/>
      <c r="RYT124" s="671"/>
      <c r="RYU124" s="671"/>
      <c r="RYV124" s="671"/>
      <c r="RYW124" s="671"/>
      <c r="RYX124" s="671"/>
      <c r="RYY124" s="671"/>
      <c r="RYZ124" s="671"/>
      <c r="RZA124" s="671"/>
      <c r="RZB124" s="671"/>
      <c r="RZC124" s="671"/>
      <c r="RZD124" s="671"/>
      <c r="RZE124" s="671"/>
      <c r="RZF124" s="671"/>
      <c r="RZG124" s="671"/>
      <c r="RZH124" s="671"/>
      <c r="RZI124" s="671"/>
      <c r="RZJ124" s="671"/>
      <c r="RZK124" s="671"/>
      <c r="RZL124" s="671"/>
      <c r="RZM124" s="671"/>
      <c r="RZN124" s="671"/>
      <c r="RZO124" s="671"/>
      <c r="RZP124" s="671"/>
      <c r="RZQ124" s="671"/>
      <c r="RZR124" s="671"/>
      <c r="RZS124" s="671"/>
      <c r="RZT124" s="671"/>
      <c r="RZU124" s="671"/>
      <c r="RZV124" s="671"/>
      <c r="RZW124" s="671"/>
      <c r="RZX124" s="671"/>
      <c r="RZY124" s="671"/>
      <c r="RZZ124" s="671"/>
      <c r="SAA124" s="671"/>
      <c r="SAB124" s="671"/>
      <c r="SAC124" s="671"/>
      <c r="SAD124" s="671"/>
      <c r="SAE124" s="671"/>
      <c r="SAF124" s="671"/>
      <c r="SAG124" s="671"/>
      <c r="SAH124" s="671"/>
      <c r="SAI124" s="671"/>
      <c r="SAJ124" s="671"/>
      <c r="SAK124" s="671"/>
      <c r="SAL124" s="671"/>
      <c r="SAM124" s="671"/>
      <c r="SAN124" s="671"/>
      <c r="SAO124" s="671"/>
      <c r="SAP124" s="671"/>
      <c r="SAQ124" s="671"/>
      <c r="SAR124" s="671"/>
      <c r="SAS124" s="671"/>
      <c r="SAT124" s="671"/>
      <c r="SAU124" s="671"/>
      <c r="SAV124" s="671"/>
      <c r="SAW124" s="671"/>
      <c r="SAX124" s="671"/>
      <c r="SAY124" s="671"/>
      <c r="SAZ124" s="671"/>
      <c r="SBA124" s="671"/>
      <c r="SBB124" s="671"/>
      <c r="SBC124" s="671"/>
      <c r="SBD124" s="671"/>
      <c r="SBE124" s="671"/>
      <c r="SBF124" s="671"/>
      <c r="SBG124" s="671"/>
      <c r="SBH124" s="671"/>
      <c r="SBI124" s="671"/>
      <c r="SBJ124" s="671"/>
      <c r="SBK124" s="671"/>
      <c r="SBL124" s="671"/>
      <c r="SBM124" s="671"/>
      <c r="SBN124" s="671"/>
      <c r="SBO124" s="671"/>
      <c r="SBP124" s="671"/>
      <c r="SBQ124" s="671"/>
      <c r="SBR124" s="671"/>
      <c r="SBS124" s="671"/>
      <c r="SBT124" s="671"/>
      <c r="SBU124" s="671"/>
      <c r="SBV124" s="671"/>
      <c r="SBW124" s="671"/>
      <c r="SBX124" s="671"/>
      <c r="SBY124" s="671"/>
      <c r="SBZ124" s="671"/>
      <c r="SCA124" s="671"/>
      <c r="SCB124" s="671"/>
      <c r="SCC124" s="671"/>
      <c r="SCD124" s="671"/>
      <c r="SCE124" s="671"/>
      <c r="SCF124" s="671"/>
      <c r="SCG124" s="671"/>
      <c r="SCH124" s="671"/>
      <c r="SCI124" s="671"/>
      <c r="SCJ124" s="671"/>
      <c r="SCK124" s="671"/>
      <c r="SCL124" s="671"/>
      <c r="SCM124" s="671"/>
      <c r="SCN124" s="671"/>
      <c r="SCO124" s="671"/>
      <c r="SCP124" s="671"/>
      <c r="SCQ124" s="671"/>
      <c r="SCR124" s="671"/>
      <c r="SCS124" s="671"/>
      <c r="SCT124" s="671"/>
      <c r="SCU124" s="671"/>
      <c r="SCV124" s="671"/>
      <c r="SCW124" s="671"/>
      <c r="SCX124" s="671"/>
      <c r="SCY124" s="671"/>
      <c r="SCZ124" s="671"/>
      <c r="SDA124" s="671"/>
      <c r="SDB124" s="671"/>
      <c r="SDC124" s="671"/>
      <c r="SDD124" s="671"/>
      <c r="SDE124" s="671"/>
      <c r="SDF124" s="671"/>
      <c r="SDG124" s="671"/>
      <c r="SDH124" s="671"/>
      <c r="SDI124" s="671"/>
      <c r="SDJ124" s="671"/>
      <c r="SDK124" s="671"/>
      <c r="SDL124" s="671"/>
      <c r="SDM124" s="671"/>
      <c r="SDN124" s="671"/>
      <c r="SDO124" s="671"/>
      <c r="SDP124" s="671"/>
      <c r="SDQ124" s="671"/>
      <c r="SDR124" s="671"/>
      <c r="SDS124" s="671"/>
      <c r="SDT124" s="671"/>
      <c r="SDU124" s="671"/>
      <c r="SDV124" s="671"/>
      <c r="SDW124" s="671"/>
      <c r="SDX124" s="671"/>
      <c r="SDY124" s="671"/>
      <c r="SDZ124" s="671"/>
      <c r="SEA124" s="671"/>
      <c r="SEB124" s="671"/>
      <c r="SEC124" s="671"/>
      <c r="SED124" s="671"/>
      <c r="SEE124" s="671"/>
      <c r="SEF124" s="671"/>
      <c r="SEG124" s="671"/>
      <c r="SEH124" s="671"/>
      <c r="SEI124" s="671"/>
      <c r="SEJ124" s="671"/>
      <c r="SEK124" s="671"/>
      <c r="SEL124" s="671"/>
      <c r="SEM124" s="671"/>
      <c r="SEN124" s="671"/>
      <c r="SEO124" s="671"/>
      <c r="SEP124" s="671"/>
      <c r="SEQ124" s="671"/>
      <c r="SER124" s="671"/>
      <c r="SES124" s="671"/>
      <c r="SET124" s="671"/>
      <c r="SEU124" s="671"/>
      <c r="SEV124" s="671"/>
      <c r="SEW124" s="671"/>
      <c r="SEX124" s="671"/>
      <c r="SEY124" s="671"/>
      <c r="SEZ124" s="671"/>
      <c r="SFA124" s="671"/>
      <c r="SFB124" s="671"/>
      <c r="SFC124" s="671"/>
      <c r="SFD124" s="671"/>
      <c r="SFE124" s="671"/>
      <c r="SFF124" s="671"/>
      <c r="SFG124" s="671"/>
      <c r="SFH124" s="671"/>
      <c r="SFI124" s="671"/>
      <c r="SFJ124" s="671"/>
      <c r="SFK124" s="671"/>
      <c r="SFL124" s="671"/>
      <c r="SFM124" s="671"/>
      <c r="SFN124" s="671"/>
      <c r="SFO124" s="671"/>
      <c r="SFP124" s="671"/>
      <c r="SFQ124" s="671"/>
      <c r="SFR124" s="671"/>
      <c r="SFS124" s="671"/>
      <c r="SFT124" s="671"/>
      <c r="SFU124" s="671"/>
      <c r="SFV124" s="671"/>
      <c r="SFW124" s="671"/>
      <c r="SFX124" s="671"/>
      <c r="SFY124" s="671"/>
      <c r="SFZ124" s="671"/>
      <c r="SGA124" s="671"/>
      <c r="SGB124" s="671"/>
      <c r="SGC124" s="671"/>
      <c r="SGD124" s="671"/>
      <c r="SGE124" s="671"/>
      <c r="SGF124" s="671"/>
      <c r="SGG124" s="671"/>
      <c r="SGH124" s="671"/>
      <c r="SGI124" s="671"/>
      <c r="SGJ124" s="671"/>
      <c r="SGK124" s="671"/>
      <c r="SGL124" s="671"/>
      <c r="SGM124" s="671"/>
      <c r="SGN124" s="671"/>
      <c r="SGO124" s="671"/>
      <c r="SGP124" s="671"/>
      <c r="SGQ124" s="671"/>
      <c r="SGR124" s="671"/>
      <c r="SGS124" s="671"/>
      <c r="SGT124" s="671"/>
      <c r="SGU124" s="671"/>
      <c r="SGV124" s="671"/>
      <c r="SGW124" s="671"/>
      <c r="SGX124" s="671"/>
      <c r="SGY124" s="671"/>
      <c r="SGZ124" s="671"/>
      <c r="SHA124" s="671"/>
      <c r="SHB124" s="671"/>
      <c r="SHC124" s="671"/>
      <c r="SHD124" s="671"/>
      <c r="SHE124" s="671"/>
      <c r="SHF124" s="671"/>
      <c r="SHG124" s="671"/>
      <c r="SHH124" s="671"/>
      <c r="SHI124" s="671"/>
      <c r="SHJ124" s="671"/>
      <c r="SHK124" s="671"/>
      <c r="SHL124" s="671"/>
      <c r="SHM124" s="671"/>
      <c r="SHN124" s="671"/>
      <c r="SHO124" s="671"/>
      <c r="SHP124" s="671"/>
      <c r="SHQ124" s="671"/>
      <c r="SHR124" s="671"/>
      <c r="SHS124" s="671"/>
      <c r="SHT124" s="671"/>
      <c r="SHU124" s="671"/>
      <c r="SHV124" s="671"/>
      <c r="SHW124" s="671"/>
      <c r="SHX124" s="671"/>
      <c r="SHY124" s="671"/>
      <c r="SHZ124" s="671"/>
      <c r="SIA124" s="671"/>
      <c r="SIB124" s="671"/>
      <c r="SIC124" s="671"/>
      <c r="SID124" s="671"/>
      <c r="SIE124" s="671"/>
      <c r="SIF124" s="671"/>
      <c r="SIG124" s="671"/>
      <c r="SIH124" s="671"/>
      <c r="SII124" s="671"/>
      <c r="SIJ124" s="671"/>
      <c r="SIK124" s="671"/>
      <c r="SIL124" s="671"/>
      <c r="SIM124" s="671"/>
      <c r="SIN124" s="671"/>
      <c r="SIO124" s="671"/>
      <c r="SIP124" s="671"/>
      <c r="SIQ124" s="671"/>
      <c r="SIR124" s="671"/>
      <c r="SIS124" s="671"/>
      <c r="SIT124" s="671"/>
      <c r="SIU124" s="671"/>
      <c r="SIV124" s="671"/>
      <c r="SIW124" s="671"/>
      <c r="SIX124" s="671"/>
      <c r="SIY124" s="671"/>
      <c r="SIZ124" s="671"/>
      <c r="SJA124" s="671"/>
      <c r="SJB124" s="671"/>
      <c r="SJC124" s="671"/>
      <c r="SJD124" s="671"/>
      <c r="SJE124" s="671"/>
      <c r="SJF124" s="671"/>
      <c r="SJG124" s="671"/>
      <c r="SJH124" s="671"/>
      <c r="SJI124" s="671"/>
      <c r="SJJ124" s="671"/>
      <c r="SJK124" s="671"/>
      <c r="SJL124" s="671"/>
      <c r="SJM124" s="671"/>
      <c r="SJN124" s="671"/>
      <c r="SJO124" s="671"/>
      <c r="SJP124" s="671"/>
      <c r="SJQ124" s="671"/>
      <c r="SJR124" s="671"/>
      <c r="SJS124" s="671"/>
      <c r="SJT124" s="671"/>
      <c r="SJU124" s="671"/>
      <c r="SJV124" s="671"/>
      <c r="SJW124" s="671"/>
      <c r="SJX124" s="671"/>
      <c r="SJY124" s="671"/>
      <c r="SJZ124" s="671"/>
      <c r="SKA124" s="671"/>
      <c r="SKB124" s="671"/>
      <c r="SKC124" s="671"/>
      <c r="SKD124" s="671"/>
      <c r="SKE124" s="671"/>
      <c r="SKF124" s="671"/>
      <c r="SKG124" s="671"/>
      <c r="SKH124" s="671"/>
      <c r="SKI124" s="671"/>
      <c r="SKJ124" s="671"/>
      <c r="SKK124" s="671"/>
      <c r="SKL124" s="671"/>
      <c r="SKM124" s="671"/>
      <c r="SKN124" s="671"/>
      <c r="SKO124" s="671"/>
      <c r="SKP124" s="671"/>
      <c r="SKQ124" s="671"/>
      <c r="SKR124" s="671"/>
      <c r="SKS124" s="671"/>
      <c r="SKT124" s="671"/>
      <c r="SKU124" s="671"/>
      <c r="SKV124" s="671"/>
      <c r="SKW124" s="671"/>
      <c r="SKX124" s="671"/>
      <c r="SKY124" s="671"/>
      <c r="SKZ124" s="671"/>
      <c r="SLA124" s="671"/>
      <c r="SLB124" s="671"/>
      <c r="SLC124" s="671"/>
      <c r="SLD124" s="671"/>
      <c r="SLE124" s="671"/>
      <c r="SLF124" s="671"/>
      <c r="SLG124" s="671"/>
      <c r="SLH124" s="671"/>
      <c r="SLI124" s="671"/>
      <c r="SLJ124" s="671"/>
      <c r="SLK124" s="671"/>
      <c r="SLL124" s="671"/>
      <c r="SLM124" s="671"/>
      <c r="SLN124" s="671"/>
      <c r="SLO124" s="671"/>
      <c r="SLP124" s="671"/>
      <c r="SLQ124" s="671"/>
      <c r="SLR124" s="671"/>
      <c r="SLS124" s="671"/>
      <c r="SLT124" s="671"/>
      <c r="SLU124" s="671"/>
      <c r="SLV124" s="671"/>
      <c r="SLW124" s="671"/>
      <c r="SLX124" s="671"/>
      <c r="SLY124" s="671"/>
      <c r="SLZ124" s="671"/>
      <c r="SMA124" s="671"/>
      <c r="SMB124" s="671"/>
      <c r="SMC124" s="671"/>
      <c r="SMD124" s="671"/>
      <c r="SME124" s="671"/>
      <c r="SMF124" s="671"/>
      <c r="SMG124" s="671"/>
      <c r="SMH124" s="671"/>
      <c r="SMI124" s="671"/>
      <c r="SMJ124" s="671"/>
      <c r="SMK124" s="671"/>
      <c r="SML124" s="671"/>
      <c r="SMM124" s="671"/>
      <c r="SMN124" s="671"/>
      <c r="SMO124" s="671"/>
      <c r="SMP124" s="671"/>
      <c r="SMQ124" s="671"/>
      <c r="SMR124" s="671"/>
      <c r="SMS124" s="671"/>
      <c r="SMT124" s="671"/>
      <c r="SMU124" s="671"/>
      <c r="SMV124" s="671"/>
      <c r="SMW124" s="671"/>
      <c r="SMX124" s="671"/>
      <c r="SMY124" s="671"/>
      <c r="SMZ124" s="671"/>
      <c r="SNA124" s="671"/>
      <c r="SNB124" s="671"/>
      <c r="SNC124" s="671"/>
      <c r="SND124" s="671"/>
      <c r="SNE124" s="671"/>
      <c r="SNF124" s="671"/>
      <c r="SNG124" s="671"/>
      <c r="SNH124" s="671"/>
      <c r="SNI124" s="671"/>
      <c r="SNJ124" s="671"/>
      <c r="SNK124" s="671"/>
      <c r="SNL124" s="671"/>
      <c r="SNM124" s="671"/>
      <c r="SNN124" s="671"/>
      <c r="SNO124" s="671"/>
      <c r="SNP124" s="671"/>
      <c r="SNQ124" s="671"/>
      <c r="SNR124" s="671"/>
      <c r="SNS124" s="671"/>
      <c r="SNT124" s="671"/>
      <c r="SNU124" s="671"/>
      <c r="SNV124" s="671"/>
      <c r="SNW124" s="671"/>
      <c r="SNX124" s="671"/>
      <c r="SNY124" s="671"/>
      <c r="SNZ124" s="671"/>
      <c r="SOA124" s="671"/>
      <c r="SOB124" s="671"/>
      <c r="SOC124" s="671"/>
      <c r="SOD124" s="671"/>
      <c r="SOE124" s="671"/>
      <c r="SOF124" s="671"/>
      <c r="SOG124" s="671"/>
      <c r="SOH124" s="671"/>
      <c r="SOI124" s="671"/>
      <c r="SOJ124" s="671"/>
      <c r="SOK124" s="671"/>
      <c r="SOL124" s="671"/>
      <c r="SOM124" s="671"/>
      <c r="SON124" s="671"/>
      <c r="SOO124" s="671"/>
      <c r="SOP124" s="671"/>
      <c r="SOQ124" s="671"/>
      <c r="SOR124" s="671"/>
      <c r="SOS124" s="671"/>
      <c r="SOT124" s="671"/>
      <c r="SOU124" s="671"/>
      <c r="SOV124" s="671"/>
      <c r="SOW124" s="671"/>
      <c r="SOX124" s="671"/>
      <c r="SOY124" s="671"/>
      <c r="SOZ124" s="671"/>
      <c r="SPA124" s="671"/>
      <c r="SPB124" s="671"/>
      <c r="SPC124" s="671"/>
      <c r="SPD124" s="671"/>
      <c r="SPE124" s="671"/>
      <c r="SPF124" s="671"/>
      <c r="SPG124" s="671"/>
      <c r="SPH124" s="671"/>
      <c r="SPI124" s="671"/>
      <c r="SPJ124" s="671"/>
      <c r="SPK124" s="671"/>
      <c r="SPL124" s="671"/>
      <c r="SPM124" s="671"/>
      <c r="SPN124" s="671"/>
      <c r="SPO124" s="671"/>
      <c r="SPP124" s="671"/>
      <c r="SPQ124" s="671"/>
      <c r="SPR124" s="671"/>
      <c r="SPS124" s="671"/>
      <c r="SPT124" s="671"/>
      <c r="SPU124" s="671"/>
      <c r="SPV124" s="671"/>
      <c r="SPW124" s="671"/>
      <c r="SPX124" s="671"/>
      <c r="SPY124" s="671"/>
      <c r="SPZ124" s="671"/>
      <c r="SQA124" s="671"/>
      <c r="SQB124" s="671"/>
      <c r="SQC124" s="671"/>
      <c r="SQD124" s="671"/>
      <c r="SQE124" s="671"/>
      <c r="SQF124" s="671"/>
      <c r="SQG124" s="671"/>
      <c r="SQH124" s="671"/>
      <c r="SQI124" s="671"/>
      <c r="SQJ124" s="671"/>
      <c r="SQK124" s="671"/>
      <c r="SQL124" s="671"/>
      <c r="SQM124" s="671"/>
      <c r="SQN124" s="671"/>
      <c r="SQO124" s="671"/>
      <c r="SQP124" s="671"/>
      <c r="SQQ124" s="671"/>
      <c r="SQR124" s="671"/>
      <c r="SQS124" s="671"/>
      <c r="SQT124" s="671"/>
      <c r="SQU124" s="671"/>
      <c r="SQV124" s="671"/>
      <c r="SQW124" s="671"/>
      <c r="SQX124" s="671"/>
      <c r="SQY124" s="671"/>
      <c r="SQZ124" s="671"/>
      <c r="SRA124" s="671"/>
      <c r="SRB124" s="671"/>
      <c r="SRC124" s="671"/>
      <c r="SRD124" s="671"/>
      <c r="SRE124" s="671"/>
      <c r="SRF124" s="671"/>
      <c r="SRG124" s="671"/>
      <c r="SRH124" s="671"/>
      <c r="SRI124" s="671"/>
      <c r="SRJ124" s="671"/>
      <c r="SRK124" s="671"/>
      <c r="SRL124" s="671"/>
      <c r="SRM124" s="671"/>
      <c r="SRN124" s="671"/>
      <c r="SRO124" s="671"/>
      <c r="SRP124" s="671"/>
      <c r="SRQ124" s="671"/>
      <c r="SRR124" s="671"/>
      <c r="SRS124" s="671"/>
      <c r="SRT124" s="671"/>
      <c r="SRU124" s="671"/>
      <c r="SRV124" s="671"/>
      <c r="SRW124" s="671"/>
      <c r="SRX124" s="671"/>
      <c r="SRY124" s="671"/>
      <c r="SRZ124" s="671"/>
      <c r="SSA124" s="671"/>
      <c r="SSB124" s="671"/>
      <c r="SSC124" s="671"/>
      <c r="SSD124" s="671"/>
      <c r="SSE124" s="671"/>
      <c r="SSF124" s="671"/>
      <c r="SSG124" s="671"/>
      <c r="SSH124" s="671"/>
      <c r="SSI124" s="671"/>
      <c r="SSJ124" s="671"/>
      <c r="SSK124" s="671"/>
      <c r="SSL124" s="671"/>
      <c r="SSM124" s="671"/>
      <c r="SSN124" s="671"/>
      <c r="SSO124" s="671"/>
      <c r="SSP124" s="671"/>
      <c r="SSQ124" s="671"/>
      <c r="SSR124" s="671"/>
      <c r="SSS124" s="671"/>
      <c r="SST124" s="671"/>
      <c r="SSU124" s="671"/>
      <c r="SSV124" s="671"/>
      <c r="SSW124" s="671"/>
      <c r="SSX124" s="671"/>
      <c r="SSY124" s="671"/>
      <c r="SSZ124" s="671"/>
      <c r="STA124" s="671"/>
      <c r="STB124" s="671"/>
      <c r="STC124" s="671"/>
      <c r="STD124" s="671"/>
      <c r="STE124" s="671"/>
      <c r="STF124" s="671"/>
      <c r="STG124" s="671"/>
      <c r="STH124" s="671"/>
      <c r="STI124" s="671"/>
      <c r="STJ124" s="671"/>
      <c r="STK124" s="671"/>
      <c r="STL124" s="671"/>
      <c r="STM124" s="671"/>
      <c r="STN124" s="671"/>
      <c r="STO124" s="671"/>
      <c r="STP124" s="671"/>
      <c r="STQ124" s="671"/>
      <c r="STR124" s="671"/>
      <c r="STS124" s="671"/>
      <c r="STT124" s="671"/>
      <c r="STU124" s="671"/>
      <c r="STV124" s="671"/>
      <c r="STW124" s="671"/>
      <c r="STX124" s="671"/>
      <c r="STY124" s="671"/>
      <c r="STZ124" s="671"/>
      <c r="SUA124" s="671"/>
      <c r="SUB124" s="671"/>
      <c r="SUC124" s="671"/>
      <c r="SUD124" s="671"/>
      <c r="SUE124" s="671"/>
      <c r="SUF124" s="671"/>
      <c r="SUG124" s="671"/>
      <c r="SUH124" s="671"/>
      <c r="SUI124" s="671"/>
      <c r="SUJ124" s="671"/>
      <c r="SUK124" s="671"/>
      <c r="SUL124" s="671"/>
      <c r="SUM124" s="671"/>
      <c r="SUN124" s="671"/>
      <c r="SUO124" s="671"/>
      <c r="SUP124" s="671"/>
      <c r="SUQ124" s="671"/>
      <c r="SUR124" s="671"/>
      <c r="SUS124" s="671"/>
      <c r="SUT124" s="671"/>
      <c r="SUU124" s="671"/>
      <c r="SUV124" s="671"/>
      <c r="SUW124" s="671"/>
      <c r="SUX124" s="671"/>
      <c r="SUY124" s="671"/>
      <c r="SUZ124" s="671"/>
      <c r="SVA124" s="671"/>
      <c r="SVB124" s="671"/>
      <c r="SVC124" s="671"/>
      <c r="SVD124" s="671"/>
      <c r="SVE124" s="671"/>
      <c r="SVF124" s="671"/>
      <c r="SVG124" s="671"/>
      <c r="SVH124" s="671"/>
      <c r="SVI124" s="671"/>
      <c r="SVJ124" s="671"/>
      <c r="SVK124" s="671"/>
      <c r="SVL124" s="671"/>
      <c r="SVM124" s="671"/>
      <c r="SVN124" s="671"/>
      <c r="SVO124" s="671"/>
      <c r="SVP124" s="671"/>
      <c r="SVQ124" s="671"/>
      <c r="SVR124" s="671"/>
      <c r="SVS124" s="671"/>
      <c r="SVT124" s="671"/>
      <c r="SVU124" s="671"/>
      <c r="SVV124" s="671"/>
      <c r="SVW124" s="671"/>
      <c r="SVX124" s="671"/>
      <c r="SVY124" s="671"/>
      <c r="SVZ124" s="671"/>
      <c r="SWA124" s="671"/>
      <c r="SWB124" s="671"/>
      <c r="SWC124" s="671"/>
      <c r="SWD124" s="671"/>
      <c r="SWE124" s="671"/>
      <c r="SWF124" s="671"/>
      <c r="SWG124" s="671"/>
      <c r="SWH124" s="671"/>
      <c r="SWI124" s="671"/>
      <c r="SWJ124" s="671"/>
      <c r="SWK124" s="671"/>
      <c r="SWL124" s="671"/>
      <c r="SWM124" s="671"/>
      <c r="SWN124" s="671"/>
      <c r="SWO124" s="671"/>
      <c r="SWP124" s="671"/>
      <c r="SWQ124" s="671"/>
      <c r="SWR124" s="671"/>
      <c r="SWS124" s="671"/>
      <c r="SWT124" s="671"/>
      <c r="SWU124" s="671"/>
      <c r="SWV124" s="671"/>
      <c r="SWW124" s="671"/>
      <c r="SWX124" s="671"/>
      <c r="SWY124" s="671"/>
      <c r="SWZ124" s="671"/>
      <c r="SXA124" s="671"/>
      <c r="SXB124" s="671"/>
      <c r="SXC124" s="671"/>
      <c r="SXD124" s="671"/>
      <c r="SXE124" s="671"/>
      <c r="SXF124" s="671"/>
      <c r="SXG124" s="671"/>
      <c r="SXH124" s="671"/>
      <c r="SXI124" s="671"/>
      <c r="SXJ124" s="671"/>
      <c r="SXK124" s="671"/>
      <c r="SXL124" s="671"/>
      <c r="SXM124" s="671"/>
      <c r="SXN124" s="671"/>
      <c r="SXO124" s="671"/>
      <c r="SXP124" s="671"/>
      <c r="SXQ124" s="671"/>
      <c r="SXR124" s="671"/>
      <c r="SXS124" s="671"/>
      <c r="SXT124" s="671"/>
      <c r="SXU124" s="671"/>
      <c r="SXV124" s="671"/>
      <c r="SXW124" s="671"/>
      <c r="SXX124" s="671"/>
      <c r="SXY124" s="671"/>
      <c r="SXZ124" s="671"/>
      <c r="SYA124" s="671"/>
      <c r="SYB124" s="671"/>
      <c r="SYC124" s="671"/>
      <c r="SYD124" s="671"/>
      <c r="SYE124" s="671"/>
      <c r="SYF124" s="671"/>
      <c r="SYG124" s="671"/>
      <c r="SYH124" s="671"/>
      <c r="SYI124" s="671"/>
      <c r="SYJ124" s="671"/>
      <c r="SYK124" s="671"/>
      <c r="SYL124" s="671"/>
      <c r="SYM124" s="671"/>
      <c r="SYN124" s="671"/>
      <c r="SYO124" s="671"/>
      <c r="SYP124" s="671"/>
      <c r="SYQ124" s="671"/>
      <c r="SYR124" s="671"/>
      <c r="SYS124" s="671"/>
      <c r="SYT124" s="671"/>
      <c r="SYU124" s="671"/>
      <c r="SYV124" s="671"/>
      <c r="SYW124" s="671"/>
      <c r="SYX124" s="671"/>
      <c r="SYY124" s="671"/>
      <c r="SYZ124" s="671"/>
      <c r="SZA124" s="671"/>
      <c r="SZB124" s="671"/>
      <c r="SZC124" s="671"/>
      <c r="SZD124" s="671"/>
      <c r="SZE124" s="671"/>
      <c r="SZF124" s="671"/>
      <c r="SZG124" s="671"/>
      <c r="SZH124" s="671"/>
      <c r="SZI124" s="671"/>
      <c r="SZJ124" s="671"/>
      <c r="SZK124" s="671"/>
      <c r="SZL124" s="671"/>
      <c r="SZM124" s="671"/>
      <c r="SZN124" s="671"/>
      <c r="SZO124" s="671"/>
      <c r="SZP124" s="671"/>
      <c r="SZQ124" s="671"/>
      <c r="SZR124" s="671"/>
      <c r="SZS124" s="671"/>
      <c r="SZT124" s="671"/>
      <c r="SZU124" s="671"/>
      <c r="SZV124" s="671"/>
      <c r="SZW124" s="671"/>
      <c r="SZX124" s="671"/>
      <c r="SZY124" s="671"/>
      <c r="SZZ124" s="671"/>
      <c r="TAA124" s="671"/>
      <c r="TAB124" s="671"/>
      <c r="TAC124" s="671"/>
      <c r="TAD124" s="671"/>
      <c r="TAE124" s="671"/>
      <c r="TAF124" s="671"/>
      <c r="TAG124" s="671"/>
      <c r="TAH124" s="671"/>
      <c r="TAI124" s="671"/>
      <c r="TAJ124" s="671"/>
      <c r="TAK124" s="671"/>
      <c r="TAL124" s="671"/>
      <c r="TAM124" s="671"/>
      <c r="TAN124" s="671"/>
      <c r="TAO124" s="671"/>
      <c r="TAP124" s="671"/>
      <c r="TAQ124" s="671"/>
      <c r="TAR124" s="671"/>
      <c r="TAS124" s="671"/>
      <c r="TAT124" s="671"/>
      <c r="TAU124" s="671"/>
      <c r="TAV124" s="671"/>
      <c r="TAW124" s="671"/>
      <c r="TAX124" s="671"/>
      <c r="TAY124" s="671"/>
      <c r="TAZ124" s="671"/>
      <c r="TBA124" s="671"/>
      <c r="TBB124" s="671"/>
      <c r="TBC124" s="671"/>
      <c r="TBD124" s="671"/>
      <c r="TBE124" s="671"/>
      <c r="TBF124" s="671"/>
      <c r="TBG124" s="671"/>
      <c r="TBH124" s="671"/>
      <c r="TBI124" s="671"/>
      <c r="TBJ124" s="671"/>
      <c r="TBK124" s="671"/>
      <c r="TBL124" s="671"/>
      <c r="TBM124" s="671"/>
      <c r="TBN124" s="671"/>
      <c r="TBO124" s="671"/>
      <c r="TBP124" s="671"/>
      <c r="TBQ124" s="671"/>
      <c r="TBR124" s="671"/>
      <c r="TBS124" s="671"/>
      <c r="TBT124" s="671"/>
      <c r="TBU124" s="671"/>
      <c r="TBV124" s="671"/>
      <c r="TBW124" s="671"/>
      <c r="TBX124" s="671"/>
      <c r="TBY124" s="671"/>
      <c r="TBZ124" s="671"/>
      <c r="TCA124" s="671"/>
      <c r="TCB124" s="671"/>
      <c r="TCC124" s="671"/>
      <c r="TCD124" s="671"/>
      <c r="TCE124" s="671"/>
      <c r="TCF124" s="671"/>
      <c r="TCG124" s="671"/>
      <c r="TCH124" s="671"/>
      <c r="TCI124" s="671"/>
      <c r="TCJ124" s="671"/>
      <c r="TCK124" s="671"/>
      <c r="TCL124" s="671"/>
      <c r="TCM124" s="671"/>
      <c r="TCN124" s="671"/>
      <c r="TCO124" s="671"/>
      <c r="TCP124" s="671"/>
      <c r="TCQ124" s="671"/>
      <c r="TCR124" s="671"/>
      <c r="TCS124" s="671"/>
      <c r="TCT124" s="671"/>
      <c r="TCU124" s="671"/>
      <c r="TCV124" s="671"/>
      <c r="TCW124" s="671"/>
      <c r="TCX124" s="671"/>
      <c r="TCY124" s="671"/>
      <c r="TCZ124" s="671"/>
      <c r="TDA124" s="671"/>
      <c r="TDB124" s="671"/>
      <c r="TDC124" s="671"/>
      <c r="TDD124" s="671"/>
      <c r="TDE124" s="671"/>
      <c r="TDF124" s="671"/>
      <c r="TDG124" s="671"/>
      <c r="TDH124" s="671"/>
      <c r="TDI124" s="671"/>
      <c r="TDJ124" s="671"/>
      <c r="TDK124" s="671"/>
      <c r="TDL124" s="671"/>
      <c r="TDM124" s="671"/>
      <c r="TDN124" s="671"/>
      <c r="TDO124" s="671"/>
      <c r="TDP124" s="671"/>
      <c r="TDQ124" s="671"/>
      <c r="TDR124" s="671"/>
      <c r="TDS124" s="671"/>
      <c r="TDT124" s="671"/>
      <c r="TDU124" s="671"/>
      <c r="TDV124" s="671"/>
      <c r="TDW124" s="671"/>
      <c r="TDX124" s="671"/>
      <c r="TDY124" s="671"/>
      <c r="TDZ124" s="671"/>
      <c r="TEA124" s="671"/>
      <c r="TEB124" s="671"/>
      <c r="TEC124" s="671"/>
      <c r="TED124" s="671"/>
      <c r="TEE124" s="671"/>
      <c r="TEF124" s="671"/>
      <c r="TEG124" s="671"/>
      <c r="TEH124" s="671"/>
      <c r="TEI124" s="671"/>
      <c r="TEJ124" s="671"/>
      <c r="TEK124" s="671"/>
      <c r="TEL124" s="671"/>
      <c r="TEM124" s="671"/>
      <c r="TEN124" s="671"/>
      <c r="TEO124" s="671"/>
      <c r="TEP124" s="671"/>
      <c r="TEQ124" s="671"/>
      <c r="TER124" s="671"/>
      <c r="TES124" s="671"/>
      <c r="TET124" s="671"/>
      <c r="TEU124" s="671"/>
      <c r="TEV124" s="671"/>
      <c r="TEW124" s="671"/>
      <c r="TEX124" s="671"/>
      <c r="TEY124" s="671"/>
      <c r="TEZ124" s="671"/>
      <c r="TFA124" s="671"/>
      <c r="TFB124" s="671"/>
      <c r="TFC124" s="671"/>
      <c r="TFD124" s="671"/>
      <c r="TFE124" s="671"/>
      <c r="TFF124" s="671"/>
      <c r="TFG124" s="671"/>
      <c r="TFH124" s="671"/>
      <c r="TFI124" s="671"/>
      <c r="TFJ124" s="671"/>
      <c r="TFK124" s="671"/>
      <c r="TFL124" s="671"/>
      <c r="TFM124" s="671"/>
      <c r="TFN124" s="671"/>
      <c r="TFO124" s="671"/>
      <c r="TFP124" s="671"/>
      <c r="TFQ124" s="671"/>
      <c r="TFR124" s="671"/>
      <c r="TFS124" s="671"/>
      <c r="TFT124" s="671"/>
      <c r="TFU124" s="671"/>
      <c r="TFV124" s="671"/>
      <c r="TFW124" s="671"/>
      <c r="TFX124" s="671"/>
      <c r="TFY124" s="671"/>
      <c r="TFZ124" s="671"/>
      <c r="TGA124" s="671"/>
      <c r="TGB124" s="671"/>
      <c r="TGC124" s="671"/>
      <c r="TGD124" s="671"/>
      <c r="TGE124" s="671"/>
      <c r="TGF124" s="671"/>
      <c r="TGG124" s="671"/>
      <c r="TGH124" s="671"/>
      <c r="TGI124" s="671"/>
      <c r="TGJ124" s="671"/>
      <c r="TGK124" s="671"/>
      <c r="TGL124" s="671"/>
      <c r="TGM124" s="671"/>
      <c r="TGN124" s="671"/>
      <c r="TGO124" s="671"/>
      <c r="TGP124" s="671"/>
      <c r="TGQ124" s="671"/>
      <c r="TGR124" s="671"/>
      <c r="TGS124" s="671"/>
      <c r="TGT124" s="671"/>
      <c r="TGU124" s="671"/>
      <c r="TGV124" s="671"/>
      <c r="TGW124" s="671"/>
      <c r="TGX124" s="671"/>
      <c r="TGY124" s="671"/>
      <c r="TGZ124" s="671"/>
      <c r="THA124" s="671"/>
      <c r="THB124" s="671"/>
      <c r="THC124" s="671"/>
      <c r="THD124" s="671"/>
      <c r="THE124" s="671"/>
      <c r="THF124" s="671"/>
      <c r="THG124" s="671"/>
      <c r="THH124" s="671"/>
      <c r="THI124" s="671"/>
      <c r="THJ124" s="671"/>
      <c r="THK124" s="671"/>
      <c r="THL124" s="671"/>
      <c r="THM124" s="671"/>
      <c r="THN124" s="671"/>
      <c r="THO124" s="671"/>
      <c r="THP124" s="671"/>
      <c r="THQ124" s="671"/>
      <c r="THR124" s="671"/>
      <c r="THS124" s="671"/>
      <c r="THT124" s="671"/>
      <c r="THU124" s="671"/>
      <c r="THV124" s="671"/>
      <c r="THW124" s="671"/>
      <c r="THX124" s="671"/>
      <c r="THY124" s="671"/>
      <c r="THZ124" s="671"/>
      <c r="TIA124" s="671"/>
      <c r="TIB124" s="671"/>
      <c r="TIC124" s="671"/>
      <c r="TID124" s="671"/>
      <c r="TIE124" s="671"/>
      <c r="TIF124" s="671"/>
      <c r="TIG124" s="671"/>
      <c r="TIH124" s="671"/>
      <c r="TII124" s="671"/>
      <c r="TIJ124" s="671"/>
      <c r="TIK124" s="671"/>
      <c r="TIL124" s="671"/>
      <c r="TIM124" s="671"/>
      <c r="TIN124" s="671"/>
      <c r="TIO124" s="671"/>
      <c r="TIP124" s="671"/>
      <c r="TIQ124" s="671"/>
      <c r="TIR124" s="671"/>
      <c r="TIS124" s="671"/>
      <c r="TIT124" s="671"/>
      <c r="TIU124" s="671"/>
      <c r="TIV124" s="671"/>
      <c r="TIW124" s="671"/>
      <c r="TIX124" s="671"/>
      <c r="TIY124" s="671"/>
      <c r="TIZ124" s="671"/>
      <c r="TJA124" s="671"/>
      <c r="TJB124" s="671"/>
      <c r="TJC124" s="671"/>
      <c r="TJD124" s="671"/>
      <c r="TJE124" s="671"/>
      <c r="TJF124" s="671"/>
      <c r="TJG124" s="671"/>
      <c r="TJH124" s="671"/>
      <c r="TJI124" s="671"/>
      <c r="TJJ124" s="671"/>
      <c r="TJK124" s="671"/>
      <c r="TJL124" s="671"/>
      <c r="TJM124" s="671"/>
      <c r="TJN124" s="671"/>
      <c r="TJO124" s="671"/>
      <c r="TJP124" s="671"/>
      <c r="TJQ124" s="671"/>
      <c r="TJR124" s="671"/>
      <c r="TJS124" s="671"/>
      <c r="TJT124" s="671"/>
      <c r="TJU124" s="671"/>
      <c r="TJV124" s="671"/>
      <c r="TJW124" s="671"/>
      <c r="TJX124" s="671"/>
      <c r="TJY124" s="671"/>
      <c r="TJZ124" s="671"/>
      <c r="TKA124" s="671"/>
      <c r="TKB124" s="671"/>
      <c r="TKC124" s="671"/>
      <c r="TKD124" s="671"/>
      <c r="TKE124" s="671"/>
      <c r="TKF124" s="671"/>
      <c r="TKG124" s="671"/>
      <c r="TKH124" s="671"/>
      <c r="TKI124" s="671"/>
      <c r="TKJ124" s="671"/>
      <c r="TKK124" s="671"/>
      <c r="TKL124" s="671"/>
      <c r="TKM124" s="671"/>
      <c r="TKN124" s="671"/>
      <c r="TKO124" s="671"/>
      <c r="TKP124" s="671"/>
      <c r="TKQ124" s="671"/>
      <c r="TKR124" s="671"/>
      <c r="TKS124" s="671"/>
      <c r="TKT124" s="671"/>
      <c r="TKU124" s="671"/>
      <c r="TKV124" s="671"/>
      <c r="TKW124" s="671"/>
      <c r="TKX124" s="671"/>
      <c r="TKY124" s="671"/>
      <c r="TKZ124" s="671"/>
      <c r="TLA124" s="671"/>
      <c r="TLB124" s="671"/>
      <c r="TLC124" s="671"/>
      <c r="TLD124" s="671"/>
      <c r="TLE124" s="671"/>
      <c r="TLF124" s="671"/>
      <c r="TLG124" s="671"/>
      <c r="TLH124" s="671"/>
      <c r="TLI124" s="671"/>
      <c r="TLJ124" s="671"/>
      <c r="TLK124" s="671"/>
      <c r="TLL124" s="671"/>
      <c r="TLM124" s="671"/>
      <c r="TLN124" s="671"/>
      <c r="TLO124" s="671"/>
      <c r="TLP124" s="671"/>
      <c r="TLQ124" s="671"/>
      <c r="TLR124" s="671"/>
      <c r="TLS124" s="671"/>
      <c r="TLT124" s="671"/>
      <c r="TLU124" s="671"/>
      <c r="TLV124" s="671"/>
      <c r="TLW124" s="671"/>
      <c r="TLX124" s="671"/>
      <c r="TLY124" s="671"/>
      <c r="TLZ124" s="671"/>
      <c r="TMA124" s="671"/>
      <c r="TMB124" s="671"/>
      <c r="TMC124" s="671"/>
      <c r="TMD124" s="671"/>
      <c r="TME124" s="671"/>
      <c r="TMF124" s="671"/>
      <c r="TMG124" s="671"/>
      <c r="TMH124" s="671"/>
      <c r="TMI124" s="671"/>
      <c r="TMJ124" s="671"/>
      <c r="TMK124" s="671"/>
      <c r="TML124" s="671"/>
      <c r="TMM124" s="671"/>
      <c r="TMN124" s="671"/>
      <c r="TMO124" s="671"/>
      <c r="TMP124" s="671"/>
      <c r="TMQ124" s="671"/>
      <c r="TMR124" s="671"/>
      <c r="TMS124" s="671"/>
      <c r="TMT124" s="671"/>
      <c r="TMU124" s="671"/>
      <c r="TMV124" s="671"/>
      <c r="TMW124" s="671"/>
      <c r="TMX124" s="671"/>
      <c r="TMY124" s="671"/>
      <c r="TMZ124" s="671"/>
      <c r="TNA124" s="671"/>
      <c r="TNB124" s="671"/>
      <c r="TNC124" s="671"/>
      <c r="TND124" s="671"/>
      <c r="TNE124" s="671"/>
      <c r="TNF124" s="671"/>
      <c r="TNG124" s="671"/>
      <c r="TNH124" s="671"/>
      <c r="TNI124" s="671"/>
      <c r="TNJ124" s="671"/>
      <c r="TNK124" s="671"/>
      <c r="TNL124" s="671"/>
      <c r="TNM124" s="671"/>
      <c r="TNN124" s="671"/>
      <c r="TNO124" s="671"/>
      <c r="TNP124" s="671"/>
      <c r="TNQ124" s="671"/>
      <c r="TNR124" s="671"/>
      <c r="TNS124" s="671"/>
      <c r="TNT124" s="671"/>
      <c r="TNU124" s="671"/>
      <c r="TNV124" s="671"/>
      <c r="TNW124" s="671"/>
      <c r="TNX124" s="671"/>
      <c r="TNY124" s="671"/>
      <c r="TNZ124" s="671"/>
      <c r="TOA124" s="671"/>
      <c r="TOB124" s="671"/>
      <c r="TOC124" s="671"/>
      <c r="TOD124" s="671"/>
      <c r="TOE124" s="671"/>
      <c r="TOF124" s="671"/>
      <c r="TOG124" s="671"/>
      <c r="TOH124" s="671"/>
      <c r="TOI124" s="671"/>
      <c r="TOJ124" s="671"/>
      <c r="TOK124" s="671"/>
      <c r="TOL124" s="671"/>
      <c r="TOM124" s="671"/>
      <c r="TON124" s="671"/>
      <c r="TOO124" s="671"/>
      <c r="TOP124" s="671"/>
      <c r="TOQ124" s="671"/>
      <c r="TOR124" s="671"/>
      <c r="TOS124" s="671"/>
      <c r="TOT124" s="671"/>
      <c r="TOU124" s="671"/>
      <c r="TOV124" s="671"/>
      <c r="TOW124" s="671"/>
      <c r="TOX124" s="671"/>
      <c r="TOY124" s="671"/>
      <c r="TOZ124" s="671"/>
      <c r="TPA124" s="671"/>
      <c r="TPB124" s="671"/>
      <c r="TPC124" s="671"/>
      <c r="TPD124" s="671"/>
      <c r="TPE124" s="671"/>
      <c r="TPF124" s="671"/>
      <c r="TPG124" s="671"/>
      <c r="TPH124" s="671"/>
      <c r="TPI124" s="671"/>
      <c r="TPJ124" s="671"/>
      <c r="TPK124" s="671"/>
      <c r="TPL124" s="671"/>
      <c r="TPM124" s="671"/>
      <c r="TPN124" s="671"/>
      <c r="TPO124" s="671"/>
      <c r="TPP124" s="671"/>
      <c r="TPQ124" s="671"/>
      <c r="TPR124" s="671"/>
      <c r="TPS124" s="671"/>
      <c r="TPT124" s="671"/>
      <c r="TPU124" s="671"/>
      <c r="TPV124" s="671"/>
      <c r="TPW124" s="671"/>
      <c r="TPX124" s="671"/>
      <c r="TPY124" s="671"/>
      <c r="TPZ124" s="671"/>
      <c r="TQA124" s="671"/>
      <c r="TQB124" s="671"/>
      <c r="TQC124" s="671"/>
      <c r="TQD124" s="671"/>
      <c r="TQE124" s="671"/>
      <c r="TQF124" s="671"/>
      <c r="TQG124" s="671"/>
      <c r="TQH124" s="671"/>
      <c r="TQI124" s="671"/>
      <c r="TQJ124" s="671"/>
      <c r="TQK124" s="671"/>
      <c r="TQL124" s="671"/>
      <c r="TQM124" s="671"/>
      <c r="TQN124" s="671"/>
      <c r="TQO124" s="671"/>
      <c r="TQP124" s="671"/>
      <c r="TQQ124" s="671"/>
      <c r="TQR124" s="671"/>
      <c r="TQS124" s="671"/>
      <c r="TQT124" s="671"/>
      <c r="TQU124" s="671"/>
      <c r="TQV124" s="671"/>
      <c r="TQW124" s="671"/>
      <c r="TQX124" s="671"/>
      <c r="TQY124" s="671"/>
      <c r="TQZ124" s="671"/>
      <c r="TRA124" s="671"/>
      <c r="TRB124" s="671"/>
      <c r="TRC124" s="671"/>
      <c r="TRD124" s="671"/>
      <c r="TRE124" s="671"/>
      <c r="TRF124" s="671"/>
      <c r="TRG124" s="671"/>
      <c r="TRH124" s="671"/>
      <c r="TRI124" s="671"/>
      <c r="TRJ124" s="671"/>
      <c r="TRK124" s="671"/>
      <c r="TRL124" s="671"/>
      <c r="TRM124" s="671"/>
      <c r="TRN124" s="671"/>
      <c r="TRO124" s="671"/>
      <c r="TRP124" s="671"/>
      <c r="TRQ124" s="671"/>
      <c r="TRR124" s="671"/>
      <c r="TRS124" s="671"/>
      <c r="TRT124" s="671"/>
      <c r="TRU124" s="671"/>
      <c r="TRV124" s="671"/>
      <c r="TRW124" s="671"/>
      <c r="TRX124" s="671"/>
      <c r="TRY124" s="671"/>
      <c r="TRZ124" s="671"/>
      <c r="TSA124" s="671"/>
      <c r="TSB124" s="671"/>
      <c r="TSC124" s="671"/>
      <c r="TSD124" s="671"/>
      <c r="TSE124" s="671"/>
      <c r="TSF124" s="671"/>
      <c r="TSG124" s="671"/>
      <c r="TSH124" s="671"/>
      <c r="TSI124" s="671"/>
      <c r="TSJ124" s="671"/>
      <c r="TSK124" s="671"/>
      <c r="TSL124" s="671"/>
      <c r="TSM124" s="671"/>
      <c r="TSN124" s="671"/>
      <c r="TSO124" s="671"/>
      <c r="TSP124" s="671"/>
      <c r="TSQ124" s="671"/>
      <c r="TSR124" s="671"/>
      <c r="TSS124" s="671"/>
      <c r="TST124" s="671"/>
      <c r="TSU124" s="671"/>
      <c r="TSV124" s="671"/>
      <c r="TSW124" s="671"/>
      <c r="TSX124" s="671"/>
      <c r="TSY124" s="671"/>
      <c r="TSZ124" s="671"/>
      <c r="TTA124" s="671"/>
      <c r="TTB124" s="671"/>
      <c r="TTC124" s="671"/>
      <c r="TTD124" s="671"/>
      <c r="TTE124" s="671"/>
      <c r="TTF124" s="671"/>
      <c r="TTG124" s="671"/>
      <c r="TTH124" s="671"/>
      <c r="TTI124" s="671"/>
      <c r="TTJ124" s="671"/>
      <c r="TTK124" s="671"/>
      <c r="TTL124" s="671"/>
      <c r="TTM124" s="671"/>
      <c r="TTN124" s="671"/>
      <c r="TTO124" s="671"/>
      <c r="TTP124" s="671"/>
      <c r="TTQ124" s="671"/>
      <c r="TTR124" s="671"/>
      <c r="TTS124" s="671"/>
      <c r="TTT124" s="671"/>
      <c r="TTU124" s="671"/>
      <c r="TTV124" s="671"/>
      <c r="TTW124" s="671"/>
      <c r="TTX124" s="671"/>
      <c r="TTY124" s="671"/>
      <c r="TTZ124" s="671"/>
      <c r="TUA124" s="671"/>
      <c r="TUB124" s="671"/>
      <c r="TUC124" s="671"/>
      <c r="TUD124" s="671"/>
      <c r="TUE124" s="671"/>
      <c r="TUF124" s="671"/>
      <c r="TUG124" s="671"/>
      <c r="TUH124" s="671"/>
      <c r="TUI124" s="671"/>
      <c r="TUJ124" s="671"/>
      <c r="TUK124" s="671"/>
      <c r="TUL124" s="671"/>
      <c r="TUM124" s="671"/>
      <c r="TUN124" s="671"/>
      <c r="TUO124" s="671"/>
      <c r="TUP124" s="671"/>
      <c r="TUQ124" s="671"/>
      <c r="TUR124" s="671"/>
      <c r="TUS124" s="671"/>
      <c r="TUT124" s="671"/>
      <c r="TUU124" s="671"/>
      <c r="TUV124" s="671"/>
      <c r="TUW124" s="671"/>
      <c r="TUX124" s="671"/>
      <c r="TUY124" s="671"/>
      <c r="TUZ124" s="671"/>
      <c r="TVA124" s="671"/>
      <c r="TVB124" s="671"/>
      <c r="TVC124" s="671"/>
      <c r="TVD124" s="671"/>
      <c r="TVE124" s="671"/>
      <c r="TVF124" s="671"/>
      <c r="TVG124" s="671"/>
      <c r="TVH124" s="671"/>
      <c r="TVI124" s="671"/>
      <c r="TVJ124" s="671"/>
      <c r="TVK124" s="671"/>
      <c r="TVL124" s="671"/>
      <c r="TVM124" s="671"/>
      <c r="TVN124" s="671"/>
      <c r="TVO124" s="671"/>
      <c r="TVP124" s="671"/>
      <c r="TVQ124" s="671"/>
      <c r="TVR124" s="671"/>
      <c r="TVS124" s="671"/>
      <c r="TVT124" s="671"/>
      <c r="TVU124" s="671"/>
      <c r="TVV124" s="671"/>
      <c r="TVW124" s="671"/>
      <c r="TVX124" s="671"/>
      <c r="TVY124" s="671"/>
      <c r="TVZ124" s="671"/>
      <c r="TWA124" s="671"/>
      <c r="TWB124" s="671"/>
      <c r="TWC124" s="671"/>
      <c r="TWD124" s="671"/>
      <c r="TWE124" s="671"/>
      <c r="TWF124" s="671"/>
      <c r="TWG124" s="671"/>
      <c r="TWH124" s="671"/>
      <c r="TWI124" s="671"/>
      <c r="TWJ124" s="671"/>
      <c r="TWK124" s="671"/>
      <c r="TWL124" s="671"/>
      <c r="TWM124" s="671"/>
      <c r="TWN124" s="671"/>
      <c r="TWO124" s="671"/>
      <c r="TWP124" s="671"/>
      <c r="TWQ124" s="671"/>
      <c r="TWR124" s="671"/>
      <c r="TWS124" s="671"/>
      <c r="TWT124" s="671"/>
      <c r="TWU124" s="671"/>
      <c r="TWV124" s="671"/>
      <c r="TWW124" s="671"/>
      <c r="TWX124" s="671"/>
      <c r="TWY124" s="671"/>
      <c r="TWZ124" s="671"/>
      <c r="TXA124" s="671"/>
      <c r="TXB124" s="671"/>
      <c r="TXC124" s="671"/>
      <c r="TXD124" s="671"/>
      <c r="TXE124" s="671"/>
      <c r="TXF124" s="671"/>
      <c r="TXG124" s="671"/>
      <c r="TXH124" s="671"/>
      <c r="TXI124" s="671"/>
      <c r="TXJ124" s="671"/>
      <c r="TXK124" s="671"/>
      <c r="TXL124" s="671"/>
      <c r="TXM124" s="671"/>
      <c r="TXN124" s="671"/>
      <c r="TXO124" s="671"/>
      <c r="TXP124" s="671"/>
      <c r="TXQ124" s="671"/>
      <c r="TXR124" s="671"/>
      <c r="TXS124" s="671"/>
      <c r="TXT124" s="671"/>
      <c r="TXU124" s="671"/>
      <c r="TXV124" s="671"/>
      <c r="TXW124" s="671"/>
      <c r="TXX124" s="671"/>
      <c r="TXY124" s="671"/>
      <c r="TXZ124" s="671"/>
      <c r="TYA124" s="671"/>
      <c r="TYB124" s="671"/>
      <c r="TYC124" s="671"/>
      <c r="TYD124" s="671"/>
      <c r="TYE124" s="671"/>
      <c r="TYF124" s="671"/>
      <c r="TYG124" s="671"/>
      <c r="TYH124" s="671"/>
      <c r="TYI124" s="671"/>
      <c r="TYJ124" s="671"/>
      <c r="TYK124" s="671"/>
      <c r="TYL124" s="671"/>
      <c r="TYM124" s="671"/>
      <c r="TYN124" s="671"/>
      <c r="TYO124" s="671"/>
      <c r="TYP124" s="671"/>
      <c r="TYQ124" s="671"/>
      <c r="TYR124" s="671"/>
      <c r="TYS124" s="671"/>
      <c r="TYT124" s="671"/>
      <c r="TYU124" s="671"/>
      <c r="TYV124" s="671"/>
      <c r="TYW124" s="671"/>
      <c r="TYX124" s="671"/>
      <c r="TYY124" s="671"/>
      <c r="TYZ124" s="671"/>
      <c r="TZA124" s="671"/>
      <c r="TZB124" s="671"/>
      <c r="TZC124" s="671"/>
      <c r="TZD124" s="671"/>
      <c r="TZE124" s="671"/>
      <c r="TZF124" s="671"/>
      <c r="TZG124" s="671"/>
      <c r="TZH124" s="671"/>
      <c r="TZI124" s="671"/>
      <c r="TZJ124" s="671"/>
      <c r="TZK124" s="671"/>
      <c r="TZL124" s="671"/>
      <c r="TZM124" s="671"/>
      <c r="TZN124" s="671"/>
      <c r="TZO124" s="671"/>
      <c r="TZP124" s="671"/>
      <c r="TZQ124" s="671"/>
      <c r="TZR124" s="671"/>
      <c r="TZS124" s="671"/>
      <c r="TZT124" s="671"/>
      <c r="TZU124" s="671"/>
      <c r="TZV124" s="671"/>
      <c r="TZW124" s="671"/>
      <c r="TZX124" s="671"/>
      <c r="TZY124" s="671"/>
      <c r="TZZ124" s="671"/>
      <c r="UAA124" s="671"/>
      <c r="UAB124" s="671"/>
      <c r="UAC124" s="671"/>
      <c r="UAD124" s="671"/>
      <c r="UAE124" s="671"/>
      <c r="UAF124" s="671"/>
      <c r="UAG124" s="671"/>
      <c r="UAH124" s="671"/>
      <c r="UAI124" s="671"/>
      <c r="UAJ124" s="671"/>
      <c r="UAK124" s="671"/>
      <c r="UAL124" s="671"/>
      <c r="UAM124" s="671"/>
      <c r="UAN124" s="671"/>
      <c r="UAO124" s="671"/>
      <c r="UAP124" s="671"/>
      <c r="UAQ124" s="671"/>
      <c r="UAR124" s="671"/>
      <c r="UAS124" s="671"/>
      <c r="UAT124" s="671"/>
      <c r="UAU124" s="671"/>
      <c r="UAV124" s="671"/>
      <c r="UAW124" s="671"/>
      <c r="UAX124" s="671"/>
      <c r="UAY124" s="671"/>
      <c r="UAZ124" s="671"/>
      <c r="UBA124" s="671"/>
      <c r="UBB124" s="671"/>
      <c r="UBC124" s="671"/>
      <c r="UBD124" s="671"/>
      <c r="UBE124" s="671"/>
      <c r="UBF124" s="671"/>
      <c r="UBG124" s="671"/>
      <c r="UBH124" s="671"/>
      <c r="UBI124" s="671"/>
      <c r="UBJ124" s="671"/>
      <c r="UBK124" s="671"/>
      <c r="UBL124" s="671"/>
      <c r="UBM124" s="671"/>
      <c r="UBN124" s="671"/>
      <c r="UBO124" s="671"/>
      <c r="UBP124" s="671"/>
      <c r="UBQ124" s="671"/>
      <c r="UBR124" s="671"/>
      <c r="UBS124" s="671"/>
      <c r="UBT124" s="671"/>
      <c r="UBU124" s="671"/>
      <c r="UBV124" s="671"/>
      <c r="UBW124" s="671"/>
      <c r="UBX124" s="671"/>
      <c r="UBY124" s="671"/>
      <c r="UBZ124" s="671"/>
      <c r="UCA124" s="671"/>
      <c r="UCB124" s="671"/>
      <c r="UCC124" s="671"/>
      <c r="UCD124" s="671"/>
      <c r="UCE124" s="671"/>
      <c r="UCF124" s="671"/>
      <c r="UCG124" s="671"/>
      <c r="UCH124" s="671"/>
      <c r="UCI124" s="671"/>
      <c r="UCJ124" s="671"/>
      <c r="UCK124" s="671"/>
      <c r="UCL124" s="671"/>
      <c r="UCM124" s="671"/>
      <c r="UCN124" s="671"/>
      <c r="UCO124" s="671"/>
      <c r="UCP124" s="671"/>
      <c r="UCQ124" s="671"/>
      <c r="UCR124" s="671"/>
      <c r="UCS124" s="671"/>
      <c r="UCT124" s="671"/>
      <c r="UCU124" s="671"/>
      <c r="UCV124" s="671"/>
      <c r="UCW124" s="671"/>
      <c r="UCX124" s="671"/>
      <c r="UCY124" s="671"/>
      <c r="UCZ124" s="671"/>
      <c r="UDA124" s="671"/>
      <c r="UDB124" s="671"/>
      <c r="UDC124" s="671"/>
      <c r="UDD124" s="671"/>
      <c r="UDE124" s="671"/>
      <c r="UDF124" s="671"/>
      <c r="UDG124" s="671"/>
      <c r="UDH124" s="671"/>
      <c r="UDI124" s="671"/>
      <c r="UDJ124" s="671"/>
      <c r="UDK124" s="671"/>
      <c r="UDL124" s="671"/>
      <c r="UDM124" s="671"/>
      <c r="UDN124" s="671"/>
      <c r="UDO124" s="671"/>
      <c r="UDP124" s="671"/>
      <c r="UDQ124" s="671"/>
      <c r="UDR124" s="671"/>
      <c r="UDS124" s="671"/>
      <c r="UDT124" s="671"/>
      <c r="UDU124" s="671"/>
      <c r="UDV124" s="671"/>
      <c r="UDW124" s="671"/>
      <c r="UDX124" s="671"/>
      <c r="UDY124" s="671"/>
      <c r="UDZ124" s="671"/>
      <c r="UEA124" s="671"/>
      <c r="UEB124" s="671"/>
      <c r="UEC124" s="671"/>
      <c r="UED124" s="671"/>
      <c r="UEE124" s="671"/>
      <c r="UEF124" s="671"/>
      <c r="UEG124" s="671"/>
      <c r="UEH124" s="671"/>
      <c r="UEI124" s="671"/>
      <c r="UEJ124" s="671"/>
      <c r="UEK124" s="671"/>
      <c r="UEL124" s="671"/>
      <c r="UEM124" s="671"/>
      <c r="UEN124" s="671"/>
      <c r="UEO124" s="671"/>
      <c r="UEP124" s="671"/>
      <c r="UEQ124" s="671"/>
      <c r="UER124" s="671"/>
      <c r="UES124" s="671"/>
      <c r="UET124" s="671"/>
      <c r="UEU124" s="671"/>
      <c r="UEV124" s="671"/>
      <c r="UEW124" s="671"/>
      <c r="UEX124" s="671"/>
      <c r="UEY124" s="671"/>
      <c r="UEZ124" s="671"/>
      <c r="UFA124" s="671"/>
      <c r="UFB124" s="671"/>
      <c r="UFC124" s="671"/>
      <c r="UFD124" s="671"/>
      <c r="UFE124" s="671"/>
      <c r="UFF124" s="671"/>
      <c r="UFG124" s="671"/>
      <c r="UFH124" s="671"/>
      <c r="UFI124" s="671"/>
      <c r="UFJ124" s="671"/>
      <c r="UFK124" s="671"/>
      <c r="UFL124" s="671"/>
      <c r="UFM124" s="671"/>
      <c r="UFN124" s="671"/>
      <c r="UFO124" s="671"/>
      <c r="UFP124" s="671"/>
      <c r="UFQ124" s="671"/>
      <c r="UFR124" s="671"/>
      <c r="UFS124" s="671"/>
      <c r="UFT124" s="671"/>
      <c r="UFU124" s="671"/>
      <c r="UFV124" s="671"/>
      <c r="UFW124" s="671"/>
      <c r="UFX124" s="671"/>
      <c r="UFY124" s="671"/>
      <c r="UFZ124" s="671"/>
      <c r="UGA124" s="671"/>
      <c r="UGB124" s="671"/>
      <c r="UGC124" s="671"/>
      <c r="UGD124" s="671"/>
      <c r="UGE124" s="671"/>
      <c r="UGF124" s="671"/>
      <c r="UGG124" s="671"/>
      <c r="UGH124" s="671"/>
      <c r="UGI124" s="671"/>
      <c r="UGJ124" s="671"/>
      <c r="UGK124" s="671"/>
      <c r="UGL124" s="671"/>
      <c r="UGM124" s="671"/>
      <c r="UGN124" s="671"/>
      <c r="UGO124" s="671"/>
      <c r="UGP124" s="671"/>
      <c r="UGQ124" s="671"/>
      <c r="UGR124" s="671"/>
      <c r="UGS124" s="671"/>
      <c r="UGT124" s="671"/>
      <c r="UGU124" s="671"/>
      <c r="UGV124" s="671"/>
      <c r="UGW124" s="671"/>
      <c r="UGX124" s="671"/>
      <c r="UGY124" s="671"/>
      <c r="UGZ124" s="671"/>
      <c r="UHA124" s="671"/>
      <c r="UHB124" s="671"/>
      <c r="UHC124" s="671"/>
      <c r="UHD124" s="671"/>
      <c r="UHE124" s="671"/>
      <c r="UHF124" s="671"/>
      <c r="UHG124" s="671"/>
      <c r="UHH124" s="671"/>
      <c r="UHI124" s="671"/>
      <c r="UHJ124" s="671"/>
      <c r="UHK124" s="671"/>
      <c r="UHL124" s="671"/>
      <c r="UHM124" s="671"/>
      <c r="UHN124" s="671"/>
      <c r="UHO124" s="671"/>
      <c r="UHP124" s="671"/>
      <c r="UHQ124" s="671"/>
      <c r="UHR124" s="671"/>
      <c r="UHS124" s="671"/>
      <c r="UHT124" s="671"/>
      <c r="UHU124" s="671"/>
      <c r="UHV124" s="671"/>
      <c r="UHW124" s="671"/>
      <c r="UHX124" s="671"/>
      <c r="UHY124" s="671"/>
      <c r="UHZ124" s="671"/>
      <c r="UIA124" s="671"/>
      <c r="UIB124" s="671"/>
      <c r="UIC124" s="671"/>
      <c r="UID124" s="671"/>
      <c r="UIE124" s="671"/>
      <c r="UIF124" s="671"/>
      <c r="UIG124" s="671"/>
      <c r="UIH124" s="671"/>
      <c r="UII124" s="671"/>
      <c r="UIJ124" s="671"/>
      <c r="UIK124" s="671"/>
      <c r="UIL124" s="671"/>
      <c r="UIM124" s="671"/>
      <c r="UIN124" s="671"/>
      <c r="UIO124" s="671"/>
      <c r="UIP124" s="671"/>
      <c r="UIQ124" s="671"/>
      <c r="UIR124" s="671"/>
      <c r="UIS124" s="671"/>
      <c r="UIT124" s="671"/>
      <c r="UIU124" s="671"/>
      <c r="UIV124" s="671"/>
      <c r="UIW124" s="671"/>
      <c r="UIX124" s="671"/>
      <c r="UIY124" s="671"/>
      <c r="UIZ124" s="671"/>
      <c r="UJA124" s="671"/>
      <c r="UJB124" s="671"/>
      <c r="UJC124" s="671"/>
      <c r="UJD124" s="671"/>
      <c r="UJE124" s="671"/>
      <c r="UJF124" s="671"/>
      <c r="UJG124" s="671"/>
      <c r="UJH124" s="671"/>
      <c r="UJI124" s="671"/>
      <c r="UJJ124" s="671"/>
      <c r="UJK124" s="671"/>
      <c r="UJL124" s="671"/>
      <c r="UJM124" s="671"/>
      <c r="UJN124" s="671"/>
      <c r="UJO124" s="671"/>
      <c r="UJP124" s="671"/>
      <c r="UJQ124" s="671"/>
      <c r="UJR124" s="671"/>
      <c r="UJS124" s="671"/>
      <c r="UJT124" s="671"/>
      <c r="UJU124" s="671"/>
      <c r="UJV124" s="671"/>
      <c r="UJW124" s="671"/>
      <c r="UJX124" s="671"/>
      <c r="UJY124" s="671"/>
      <c r="UJZ124" s="671"/>
      <c r="UKA124" s="671"/>
      <c r="UKB124" s="671"/>
      <c r="UKC124" s="671"/>
      <c r="UKD124" s="671"/>
      <c r="UKE124" s="671"/>
      <c r="UKF124" s="671"/>
      <c r="UKG124" s="671"/>
      <c r="UKH124" s="671"/>
      <c r="UKI124" s="671"/>
      <c r="UKJ124" s="671"/>
      <c r="UKK124" s="671"/>
      <c r="UKL124" s="671"/>
      <c r="UKM124" s="671"/>
      <c r="UKN124" s="671"/>
      <c r="UKO124" s="671"/>
      <c r="UKP124" s="671"/>
      <c r="UKQ124" s="671"/>
      <c r="UKR124" s="671"/>
      <c r="UKS124" s="671"/>
      <c r="UKT124" s="671"/>
      <c r="UKU124" s="671"/>
      <c r="UKV124" s="671"/>
      <c r="UKW124" s="671"/>
      <c r="UKX124" s="671"/>
      <c r="UKY124" s="671"/>
      <c r="UKZ124" s="671"/>
      <c r="ULA124" s="671"/>
      <c r="ULB124" s="671"/>
      <c r="ULC124" s="671"/>
      <c r="ULD124" s="671"/>
      <c r="ULE124" s="671"/>
      <c r="ULF124" s="671"/>
      <c r="ULG124" s="671"/>
      <c r="ULH124" s="671"/>
      <c r="ULI124" s="671"/>
      <c r="ULJ124" s="671"/>
      <c r="ULK124" s="671"/>
      <c r="ULL124" s="671"/>
      <c r="ULM124" s="671"/>
      <c r="ULN124" s="671"/>
      <c r="ULO124" s="671"/>
      <c r="ULP124" s="671"/>
      <c r="ULQ124" s="671"/>
      <c r="ULR124" s="671"/>
      <c r="ULS124" s="671"/>
      <c r="ULT124" s="671"/>
      <c r="ULU124" s="671"/>
      <c r="ULV124" s="671"/>
      <c r="ULW124" s="671"/>
      <c r="ULX124" s="671"/>
      <c r="ULY124" s="671"/>
      <c r="ULZ124" s="671"/>
      <c r="UMA124" s="671"/>
      <c r="UMB124" s="671"/>
      <c r="UMC124" s="671"/>
      <c r="UMD124" s="671"/>
      <c r="UME124" s="671"/>
      <c r="UMF124" s="671"/>
      <c r="UMG124" s="671"/>
      <c r="UMH124" s="671"/>
      <c r="UMI124" s="671"/>
      <c r="UMJ124" s="671"/>
      <c r="UMK124" s="671"/>
      <c r="UML124" s="671"/>
      <c r="UMM124" s="671"/>
      <c r="UMN124" s="671"/>
      <c r="UMO124" s="671"/>
      <c r="UMP124" s="671"/>
      <c r="UMQ124" s="671"/>
      <c r="UMR124" s="671"/>
      <c r="UMS124" s="671"/>
      <c r="UMT124" s="671"/>
      <c r="UMU124" s="671"/>
      <c r="UMV124" s="671"/>
      <c r="UMW124" s="671"/>
      <c r="UMX124" s="671"/>
      <c r="UMY124" s="671"/>
      <c r="UMZ124" s="671"/>
      <c r="UNA124" s="671"/>
      <c r="UNB124" s="671"/>
      <c r="UNC124" s="671"/>
      <c r="UND124" s="671"/>
      <c r="UNE124" s="671"/>
      <c r="UNF124" s="671"/>
      <c r="UNG124" s="671"/>
      <c r="UNH124" s="671"/>
      <c r="UNI124" s="671"/>
      <c r="UNJ124" s="671"/>
      <c r="UNK124" s="671"/>
      <c r="UNL124" s="671"/>
      <c r="UNM124" s="671"/>
      <c r="UNN124" s="671"/>
      <c r="UNO124" s="671"/>
      <c r="UNP124" s="671"/>
      <c r="UNQ124" s="671"/>
      <c r="UNR124" s="671"/>
      <c r="UNS124" s="671"/>
      <c r="UNT124" s="671"/>
      <c r="UNU124" s="671"/>
      <c r="UNV124" s="671"/>
      <c r="UNW124" s="671"/>
      <c r="UNX124" s="671"/>
      <c r="UNY124" s="671"/>
      <c r="UNZ124" s="671"/>
      <c r="UOA124" s="671"/>
      <c r="UOB124" s="671"/>
      <c r="UOC124" s="671"/>
      <c r="UOD124" s="671"/>
      <c r="UOE124" s="671"/>
      <c r="UOF124" s="671"/>
      <c r="UOG124" s="671"/>
      <c r="UOH124" s="671"/>
      <c r="UOI124" s="671"/>
      <c r="UOJ124" s="671"/>
      <c r="UOK124" s="671"/>
      <c r="UOL124" s="671"/>
      <c r="UOM124" s="671"/>
      <c r="UON124" s="671"/>
      <c r="UOO124" s="671"/>
      <c r="UOP124" s="671"/>
      <c r="UOQ124" s="671"/>
      <c r="UOR124" s="671"/>
      <c r="UOS124" s="671"/>
      <c r="UOT124" s="671"/>
      <c r="UOU124" s="671"/>
      <c r="UOV124" s="671"/>
      <c r="UOW124" s="671"/>
      <c r="UOX124" s="671"/>
      <c r="UOY124" s="671"/>
      <c r="UOZ124" s="671"/>
      <c r="UPA124" s="671"/>
      <c r="UPB124" s="671"/>
      <c r="UPC124" s="671"/>
      <c r="UPD124" s="671"/>
      <c r="UPE124" s="671"/>
      <c r="UPF124" s="671"/>
      <c r="UPG124" s="671"/>
      <c r="UPH124" s="671"/>
      <c r="UPI124" s="671"/>
      <c r="UPJ124" s="671"/>
      <c r="UPK124" s="671"/>
      <c r="UPL124" s="671"/>
      <c r="UPM124" s="671"/>
      <c r="UPN124" s="671"/>
      <c r="UPO124" s="671"/>
      <c r="UPP124" s="671"/>
      <c r="UPQ124" s="671"/>
      <c r="UPR124" s="671"/>
      <c r="UPS124" s="671"/>
      <c r="UPT124" s="671"/>
      <c r="UPU124" s="671"/>
      <c r="UPV124" s="671"/>
      <c r="UPW124" s="671"/>
      <c r="UPX124" s="671"/>
      <c r="UPY124" s="671"/>
      <c r="UPZ124" s="671"/>
      <c r="UQA124" s="671"/>
      <c r="UQB124" s="671"/>
      <c r="UQC124" s="671"/>
      <c r="UQD124" s="671"/>
      <c r="UQE124" s="671"/>
      <c r="UQF124" s="671"/>
      <c r="UQG124" s="671"/>
      <c r="UQH124" s="671"/>
      <c r="UQI124" s="671"/>
      <c r="UQJ124" s="671"/>
      <c r="UQK124" s="671"/>
      <c r="UQL124" s="671"/>
      <c r="UQM124" s="671"/>
      <c r="UQN124" s="671"/>
      <c r="UQO124" s="671"/>
      <c r="UQP124" s="671"/>
      <c r="UQQ124" s="671"/>
      <c r="UQR124" s="671"/>
      <c r="UQS124" s="671"/>
      <c r="UQT124" s="671"/>
      <c r="UQU124" s="671"/>
      <c r="UQV124" s="671"/>
      <c r="UQW124" s="671"/>
      <c r="UQX124" s="671"/>
      <c r="UQY124" s="671"/>
      <c r="UQZ124" s="671"/>
      <c r="URA124" s="671"/>
      <c r="URB124" s="671"/>
      <c r="URC124" s="671"/>
      <c r="URD124" s="671"/>
      <c r="URE124" s="671"/>
      <c r="URF124" s="671"/>
      <c r="URG124" s="671"/>
      <c r="URH124" s="671"/>
      <c r="URI124" s="671"/>
      <c r="URJ124" s="671"/>
      <c r="URK124" s="671"/>
      <c r="URL124" s="671"/>
      <c r="URM124" s="671"/>
      <c r="URN124" s="671"/>
      <c r="URO124" s="671"/>
      <c r="URP124" s="671"/>
      <c r="URQ124" s="671"/>
      <c r="URR124" s="671"/>
      <c r="URS124" s="671"/>
      <c r="URT124" s="671"/>
      <c r="URU124" s="671"/>
      <c r="URV124" s="671"/>
      <c r="URW124" s="671"/>
      <c r="URX124" s="671"/>
      <c r="URY124" s="671"/>
      <c r="URZ124" s="671"/>
      <c r="USA124" s="671"/>
      <c r="USB124" s="671"/>
      <c r="USC124" s="671"/>
      <c r="USD124" s="671"/>
      <c r="USE124" s="671"/>
      <c r="USF124" s="671"/>
      <c r="USG124" s="671"/>
      <c r="USH124" s="671"/>
      <c r="USI124" s="671"/>
      <c r="USJ124" s="671"/>
      <c r="USK124" s="671"/>
      <c r="USL124" s="671"/>
      <c r="USM124" s="671"/>
      <c r="USN124" s="671"/>
      <c r="USO124" s="671"/>
      <c r="USP124" s="671"/>
      <c r="USQ124" s="671"/>
      <c r="USR124" s="671"/>
      <c r="USS124" s="671"/>
      <c r="UST124" s="671"/>
      <c r="USU124" s="671"/>
      <c r="USV124" s="671"/>
      <c r="USW124" s="671"/>
      <c r="USX124" s="671"/>
      <c r="USY124" s="671"/>
      <c r="USZ124" s="671"/>
      <c r="UTA124" s="671"/>
      <c r="UTB124" s="671"/>
      <c r="UTC124" s="671"/>
      <c r="UTD124" s="671"/>
      <c r="UTE124" s="671"/>
      <c r="UTF124" s="671"/>
      <c r="UTG124" s="671"/>
      <c r="UTH124" s="671"/>
      <c r="UTI124" s="671"/>
      <c r="UTJ124" s="671"/>
      <c r="UTK124" s="671"/>
      <c r="UTL124" s="671"/>
      <c r="UTM124" s="671"/>
      <c r="UTN124" s="671"/>
      <c r="UTO124" s="671"/>
      <c r="UTP124" s="671"/>
      <c r="UTQ124" s="671"/>
      <c r="UTR124" s="671"/>
      <c r="UTS124" s="671"/>
      <c r="UTT124" s="671"/>
      <c r="UTU124" s="671"/>
      <c r="UTV124" s="671"/>
      <c r="UTW124" s="671"/>
      <c r="UTX124" s="671"/>
      <c r="UTY124" s="671"/>
      <c r="UTZ124" s="671"/>
      <c r="UUA124" s="671"/>
      <c r="UUB124" s="671"/>
      <c r="UUC124" s="671"/>
      <c r="UUD124" s="671"/>
      <c r="UUE124" s="671"/>
      <c r="UUF124" s="671"/>
      <c r="UUG124" s="671"/>
      <c r="UUH124" s="671"/>
      <c r="UUI124" s="671"/>
      <c r="UUJ124" s="671"/>
      <c r="UUK124" s="671"/>
      <c r="UUL124" s="671"/>
      <c r="UUM124" s="671"/>
      <c r="UUN124" s="671"/>
      <c r="UUO124" s="671"/>
      <c r="UUP124" s="671"/>
      <c r="UUQ124" s="671"/>
      <c r="UUR124" s="671"/>
      <c r="UUS124" s="671"/>
      <c r="UUT124" s="671"/>
      <c r="UUU124" s="671"/>
      <c r="UUV124" s="671"/>
      <c r="UUW124" s="671"/>
      <c r="UUX124" s="671"/>
      <c r="UUY124" s="671"/>
      <c r="UUZ124" s="671"/>
      <c r="UVA124" s="671"/>
      <c r="UVB124" s="671"/>
      <c r="UVC124" s="671"/>
      <c r="UVD124" s="671"/>
      <c r="UVE124" s="671"/>
      <c r="UVF124" s="671"/>
      <c r="UVG124" s="671"/>
      <c r="UVH124" s="671"/>
      <c r="UVI124" s="671"/>
      <c r="UVJ124" s="671"/>
      <c r="UVK124" s="671"/>
      <c r="UVL124" s="671"/>
      <c r="UVM124" s="671"/>
      <c r="UVN124" s="671"/>
      <c r="UVO124" s="671"/>
      <c r="UVP124" s="671"/>
      <c r="UVQ124" s="671"/>
      <c r="UVR124" s="671"/>
      <c r="UVS124" s="671"/>
      <c r="UVT124" s="671"/>
      <c r="UVU124" s="671"/>
      <c r="UVV124" s="671"/>
      <c r="UVW124" s="671"/>
      <c r="UVX124" s="671"/>
      <c r="UVY124" s="671"/>
      <c r="UVZ124" s="671"/>
      <c r="UWA124" s="671"/>
      <c r="UWB124" s="671"/>
      <c r="UWC124" s="671"/>
      <c r="UWD124" s="671"/>
      <c r="UWE124" s="671"/>
      <c r="UWF124" s="671"/>
      <c r="UWG124" s="671"/>
      <c r="UWH124" s="671"/>
      <c r="UWI124" s="671"/>
      <c r="UWJ124" s="671"/>
      <c r="UWK124" s="671"/>
      <c r="UWL124" s="671"/>
      <c r="UWM124" s="671"/>
      <c r="UWN124" s="671"/>
      <c r="UWO124" s="671"/>
      <c r="UWP124" s="671"/>
      <c r="UWQ124" s="671"/>
      <c r="UWR124" s="671"/>
      <c r="UWS124" s="671"/>
      <c r="UWT124" s="671"/>
      <c r="UWU124" s="671"/>
      <c r="UWV124" s="671"/>
      <c r="UWW124" s="671"/>
      <c r="UWX124" s="671"/>
      <c r="UWY124" s="671"/>
      <c r="UWZ124" s="671"/>
      <c r="UXA124" s="671"/>
      <c r="UXB124" s="671"/>
      <c r="UXC124" s="671"/>
      <c r="UXD124" s="671"/>
      <c r="UXE124" s="671"/>
      <c r="UXF124" s="671"/>
      <c r="UXG124" s="671"/>
      <c r="UXH124" s="671"/>
      <c r="UXI124" s="671"/>
      <c r="UXJ124" s="671"/>
      <c r="UXK124" s="671"/>
      <c r="UXL124" s="671"/>
      <c r="UXM124" s="671"/>
      <c r="UXN124" s="671"/>
      <c r="UXO124" s="671"/>
      <c r="UXP124" s="671"/>
      <c r="UXQ124" s="671"/>
      <c r="UXR124" s="671"/>
      <c r="UXS124" s="671"/>
      <c r="UXT124" s="671"/>
      <c r="UXU124" s="671"/>
      <c r="UXV124" s="671"/>
      <c r="UXW124" s="671"/>
      <c r="UXX124" s="671"/>
      <c r="UXY124" s="671"/>
      <c r="UXZ124" s="671"/>
      <c r="UYA124" s="671"/>
      <c r="UYB124" s="671"/>
      <c r="UYC124" s="671"/>
      <c r="UYD124" s="671"/>
      <c r="UYE124" s="671"/>
      <c r="UYF124" s="671"/>
      <c r="UYG124" s="671"/>
      <c r="UYH124" s="671"/>
      <c r="UYI124" s="671"/>
      <c r="UYJ124" s="671"/>
      <c r="UYK124" s="671"/>
      <c r="UYL124" s="671"/>
      <c r="UYM124" s="671"/>
      <c r="UYN124" s="671"/>
      <c r="UYO124" s="671"/>
      <c r="UYP124" s="671"/>
      <c r="UYQ124" s="671"/>
      <c r="UYR124" s="671"/>
      <c r="UYS124" s="671"/>
      <c r="UYT124" s="671"/>
      <c r="UYU124" s="671"/>
      <c r="UYV124" s="671"/>
      <c r="UYW124" s="671"/>
      <c r="UYX124" s="671"/>
      <c r="UYY124" s="671"/>
      <c r="UYZ124" s="671"/>
      <c r="UZA124" s="671"/>
      <c r="UZB124" s="671"/>
      <c r="UZC124" s="671"/>
      <c r="UZD124" s="671"/>
      <c r="UZE124" s="671"/>
      <c r="UZF124" s="671"/>
      <c r="UZG124" s="671"/>
      <c r="UZH124" s="671"/>
      <c r="UZI124" s="671"/>
      <c r="UZJ124" s="671"/>
      <c r="UZK124" s="671"/>
      <c r="UZL124" s="671"/>
      <c r="UZM124" s="671"/>
      <c r="UZN124" s="671"/>
      <c r="UZO124" s="671"/>
      <c r="UZP124" s="671"/>
      <c r="UZQ124" s="671"/>
      <c r="UZR124" s="671"/>
      <c r="UZS124" s="671"/>
      <c r="UZT124" s="671"/>
      <c r="UZU124" s="671"/>
      <c r="UZV124" s="671"/>
      <c r="UZW124" s="671"/>
      <c r="UZX124" s="671"/>
      <c r="UZY124" s="671"/>
      <c r="UZZ124" s="671"/>
      <c r="VAA124" s="671"/>
      <c r="VAB124" s="671"/>
      <c r="VAC124" s="671"/>
      <c r="VAD124" s="671"/>
      <c r="VAE124" s="671"/>
      <c r="VAF124" s="671"/>
      <c r="VAG124" s="671"/>
      <c r="VAH124" s="671"/>
      <c r="VAI124" s="671"/>
      <c r="VAJ124" s="671"/>
      <c r="VAK124" s="671"/>
      <c r="VAL124" s="671"/>
      <c r="VAM124" s="671"/>
      <c r="VAN124" s="671"/>
      <c r="VAO124" s="671"/>
      <c r="VAP124" s="671"/>
      <c r="VAQ124" s="671"/>
      <c r="VAR124" s="671"/>
      <c r="VAS124" s="671"/>
      <c r="VAT124" s="671"/>
      <c r="VAU124" s="671"/>
      <c r="VAV124" s="671"/>
      <c r="VAW124" s="671"/>
      <c r="VAX124" s="671"/>
      <c r="VAY124" s="671"/>
      <c r="VAZ124" s="671"/>
      <c r="VBA124" s="671"/>
      <c r="VBB124" s="671"/>
      <c r="VBC124" s="671"/>
      <c r="VBD124" s="671"/>
      <c r="VBE124" s="671"/>
      <c r="VBF124" s="671"/>
      <c r="VBG124" s="671"/>
      <c r="VBH124" s="671"/>
      <c r="VBI124" s="671"/>
      <c r="VBJ124" s="671"/>
      <c r="VBK124" s="671"/>
      <c r="VBL124" s="671"/>
      <c r="VBM124" s="671"/>
      <c r="VBN124" s="671"/>
      <c r="VBO124" s="671"/>
      <c r="VBP124" s="671"/>
      <c r="VBQ124" s="671"/>
      <c r="VBR124" s="671"/>
      <c r="VBS124" s="671"/>
      <c r="VBT124" s="671"/>
      <c r="VBU124" s="671"/>
      <c r="VBV124" s="671"/>
      <c r="VBW124" s="671"/>
      <c r="VBX124" s="671"/>
      <c r="VBY124" s="671"/>
      <c r="VBZ124" s="671"/>
      <c r="VCA124" s="671"/>
      <c r="VCB124" s="671"/>
      <c r="VCC124" s="671"/>
      <c r="VCD124" s="671"/>
      <c r="VCE124" s="671"/>
      <c r="VCF124" s="671"/>
      <c r="VCG124" s="671"/>
      <c r="VCH124" s="671"/>
      <c r="VCI124" s="671"/>
      <c r="VCJ124" s="671"/>
      <c r="VCK124" s="671"/>
      <c r="VCL124" s="671"/>
      <c r="VCM124" s="671"/>
      <c r="VCN124" s="671"/>
      <c r="VCO124" s="671"/>
      <c r="VCP124" s="671"/>
      <c r="VCQ124" s="671"/>
      <c r="VCR124" s="671"/>
      <c r="VCS124" s="671"/>
      <c r="VCT124" s="671"/>
      <c r="VCU124" s="671"/>
      <c r="VCV124" s="671"/>
      <c r="VCW124" s="671"/>
      <c r="VCX124" s="671"/>
      <c r="VCY124" s="671"/>
      <c r="VCZ124" s="671"/>
      <c r="VDA124" s="671"/>
      <c r="VDB124" s="671"/>
      <c r="VDC124" s="671"/>
      <c r="VDD124" s="671"/>
      <c r="VDE124" s="671"/>
      <c r="VDF124" s="671"/>
      <c r="VDG124" s="671"/>
      <c r="VDH124" s="671"/>
      <c r="VDI124" s="671"/>
      <c r="VDJ124" s="671"/>
      <c r="VDK124" s="671"/>
      <c r="VDL124" s="671"/>
      <c r="VDM124" s="671"/>
      <c r="VDN124" s="671"/>
      <c r="VDO124" s="671"/>
      <c r="VDP124" s="671"/>
      <c r="VDQ124" s="671"/>
      <c r="VDR124" s="671"/>
      <c r="VDS124" s="671"/>
      <c r="VDT124" s="671"/>
      <c r="VDU124" s="671"/>
      <c r="VDV124" s="671"/>
      <c r="VDW124" s="671"/>
      <c r="VDX124" s="671"/>
      <c r="VDY124" s="671"/>
      <c r="VDZ124" s="671"/>
      <c r="VEA124" s="671"/>
      <c r="VEB124" s="671"/>
      <c r="VEC124" s="671"/>
      <c r="VED124" s="671"/>
      <c r="VEE124" s="671"/>
      <c r="VEF124" s="671"/>
      <c r="VEG124" s="671"/>
      <c r="VEH124" s="671"/>
      <c r="VEI124" s="671"/>
      <c r="VEJ124" s="671"/>
      <c r="VEK124" s="671"/>
      <c r="VEL124" s="671"/>
      <c r="VEM124" s="671"/>
      <c r="VEN124" s="671"/>
      <c r="VEO124" s="671"/>
      <c r="VEP124" s="671"/>
      <c r="VEQ124" s="671"/>
      <c r="VER124" s="671"/>
      <c r="VES124" s="671"/>
      <c r="VET124" s="671"/>
      <c r="VEU124" s="671"/>
      <c r="VEV124" s="671"/>
      <c r="VEW124" s="671"/>
      <c r="VEX124" s="671"/>
      <c r="VEY124" s="671"/>
      <c r="VEZ124" s="671"/>
      <c r="VFA124" s="671"/>
      <c r="VFB124" s="671"/>
      <c r="VFC124" s="671"/>
      <c r="VFD124" s="671"/>
      <c r="VFE124" s="671"/>
      <c r="VFF124" s="671"/>
      <c r="VFG124" s="671"/>
      <c r="VFH124" s="671"/>
      <c r="VFI124" s="671"/>
      <c r="VFJ124" s="671"/>
      <c r="VFK124" s="671"/>
      <c r="VFL124" s="671"/>
      <c r="VFM124" s="671"/>
      <c r="VFN124" s="671"/>
      <c r="VFO124" s="671"/>
      <c r="VFP124" s="671"/>
      <c r="VFQ124" s="671"/>
      <c r="VFR124" s="671"/>
      <c r="VFS124" s="671"/>
      <c r="VFT124" s="671"/>
      <c r="VFU124" s="671"/>
      <c r="VFV124" s="671"/>
      <c r="VFW124" s="671"/>
      <c r="VFX124" s="671"/>
      <c r="VFY124" s="671"/>
      <c r="VFZ124" s="671"/>
      <c r="VGA124" s="671"/>
      <c r="VGB124" s="671"/>
      <c r="VGC124" s="671"/>
      <c r="VGD124" s="671"/>
      <c r="VGE124" s="671"/>
      <c r="VGF124" s="671"/>
      <c r="VGG124" s="671"/>
      <c r="VGH124" s="671"/>
      <c r="VGI124" s="671"/>
      <c r="VGJ124" s="671"/>
      <c r="VGK124" s="671"/>
      <c r="VGL124" s="671"/>
      <c r="VGM124" s="671"/>
      <c r="VGN124" s="671"/>
      <c r="VGO124" s="671"/>
      <c r="VGP124" s="671"/>
      <c r="VGQ124" s="671"/>
      <c r="VGR124" s="671"/>
      <c r="VGS124" s="671"/>
      <c r="VGT124" s="671"/>
      <c r="VGU124" s="671"/>
      <c r="VGV124" s="671"/>
      <c r="VGW124" s="671"/>
      <c r="VGX124" s="671"/>
      <c r="VGY124" s="671"/>
      <c r="VGZ124" s="671"/>
      <c r="VHA124" s="671"/>
      <c r="VHB124" s="671"/>
      <c r="VHC124" s="671"/>
      <c r="VHD124" s="671"/>
      <c r="VHE124" s="671"/>
      <c r="VHF124" s="671"/>
      <c r="VHG124" s="671"/>
      <c r="VHH124" s="671"/>
      <c r="VHI124" s="671"/>
      <c r="VHJ124" s="671"/>
      <c r="VHK124" s="671"/>
      <c r="VHL124" s="671"/>
      <c r="VHM124" s="671"/>
      <c r="VHN124" s="671"/>
      <c r="VHO124" s="671"/>
      <c r="VHP124" s="671"/>
      <c r="VHQ124" s="671"/>
      <c r="VHR124" s="671"/>
      <c r="VHS124" s="671"/>
      <c r="VHT124" s="671"/>
      <c r="VHU124" s="671"/>
      <c r="VHV124" s="671"/>
      <c r="VHW124" s="671"/>
      <c r="VHX124" s="671"/>
      <c r="VHY124" s="671"/>
      <c r="VHZ124" s="671"/>
      <c r="VIA124" s="671"/>
      <c r="VIB124" s="671"/>
      <c r="VIC124" s="671"/>
      <c r="VID124" s="671"/>
      <c r="VIE124" s="671"/>
      <c r="VIF124" s="671"/>
      <c r="VIG124" s="671"/>
      <c r="VIH124" s="671"/>
      <c r="VII124" s="671"/>
      <c r="VIJ124" s="671"/>
      <c r="VIK124" s="671"/>
      <c r="VIL124" s="671"/>
      <c r="VIM124" s="671"/>
      <c r="VIN124" s="671"/>
      <c r="VIO124" s="671"/>
      <c r="VIP124" s="671"/>
      <c r="VIQ124" s="671"/>
      <c r="VIR124" s="671"/>
      <c r="VIS124" s="671"/>
      <c r="VIT124" s="671"/>
      <c r="VIU124" s="671"/>
      <c r="VIV124" s="671"/>
      <c r="VIW124" s="671"/>
      <c r="VIX124" s="671"/>
      <c r="VIY124" s="671"/>
      <c r="VIZ124" s="671"/>
      <c r="VJA124" s="671"/>
      <c r="VJB124" s="671"/>
      <c r="VJC124" s="671"/>
      <c r="VJD124" s="671"/>
      <c r="VJE124" s="671"/>
      <c r="VJF124" s="671"/>
      <c r="VJG124" s="671"/>
      <c r="VJH124" s="671"/>
      <c r="VJI124" s="671"/>
      <c r="VJJ124" s="671"/>
      <c r="VJK124" s="671"/>
      <c r="VJL124" s="671"/>
      <c r="VJM124" s="671"/>
      <c r="VJN124" s="671"/>
      <c r="VJO124" s="671"/>
      <c r="VJP124" s="671"/>
      <c r="VJQ124" s="671"/>
      <c r="VJR124" s="671"/>
      <c r="VJS124" s="671"/>
      <c r="VJT124" s="671"/>
      <c r="VJU124" s="671"/>
      <c r="VJV124" s="671"/>
      <c r="VJW124" s="671"/>
      <c r="VJX124" s="671"/>
      <c r="VJY124" s="671"/>
      <c r="VJZ124" s="671"/>
      <c r="VKA124" s="671"/>
      <c r="VKB124" s="671"/>
      <c r="VKC124" s="671"/>
      <c r="VKD124" s="671"/>
      <c r="VKE124" s="671"/>
      <c r="VKF124" s="671"/>
      <c r="VKG124" s="671"/>
      <c r="VKH124" s="671"/>
      <c r="VKI124" s="671"/>
      <c r="VKJ124" s="671"/>
      <c r="VKK124" s="671"/>
      <c r="VKL124" s="671"/>
      <c r="VKM124" s="671"/>
      <c r="VKN124" s="671"/>
      <c r="VKO124" s="671"/>
      <c r="VKP124" s="671"/>
      <c r="VKQ124" s="671"/>
      <c r="VKR124" s="671"/>
      <c r="VKS124" s="671"/>
      <c r="VKT124" s="671"/>
      <c r="VKU124" s="671"/>
      <c r="VKV124" s="671"/>
      <c r="VKW124" s="671"/>
      <c r="VKX124" s="671"/>
      <c r="VKY124" s="671"/>
      <c r="VKZ124" s="671"/>
      <c r="VLA124" s="671"/>
      <c r="VLB124" s="671"/>
      <c r="VLC124" s="671"/>
      <c r="VLD124" s="671"/>
      <c r="VLE124" s="671"/>
      <c r="VLF124" s="671"/>
      <c r="VLG124" s="671"/>
      <c r="VLH124" s="671"/>
      <c r="VLI124" s="671"/>
      <c r="VLJ124" s="671"/>
      <c r="VLK124" s="671"/>
      <c r="VLL124" s="671"/>
      <c r="VLM124" s="671"/>
      <c r="VLN124" s="671"/>
      <c r="VLO124" s="671"/>
      <c r="VLP124" s="671"/>
      <c r="VLQ124" s="671"/>
      <c r="VLR124" s="671"/>
      <c r="VLS124" s="671"/>
      <c r="VLT124" s="671"/>
      <c r="VLU124" s="671"/>
      <c r="VLV124" s="671"/>
      <c r="VLW124" s="671"/>
      <c r="VLX124" s="671"/>
      <c r="VLY124" s="671"/>
      <c r="VLZ124" s="671"/>
      <c r="VMA124" s="671"/>
      <c r="VMB124" s="671"/>
      <c r="VMC124" s="671"/>
      <c r="VMD124" s="671"/>
      <c r="VME124" s="671"/>
      <c r="VMF124" s="671"/>
      <c r="VMG124" s="671"/>
      <c r="VMH124" s="671"/>
      <c r="VMI124" s="671"/>
      <c r="VMJ124" s="671"/>
      <c r="VMK124" s="671"/>
      <c r="VML124" s="671"/>
      <c r="VMM124" s="671"/>
      <c r="VMN124" s="671"/>
      <c r="VMO124" s="671"/>
      <c r="VMP124" s="671"/>
      <c r="VMQ124" s="671"/>
      <c r="VMR124" s="671"/>
      <c r="VMS124" s="671"/>
      <c r="VMT124" s="671"/>
      <c r="VMU124" s="671"/>
      <c r="VMV124" s="671"/>
      <c r="VMW124" s="671"/>
      <c r="VMX124" s="671"/>
      <c r="VMY124" s="671"/>
      <c r="VMZ124" s="671"/>
      <c r="VNA124" s="671"/>
      <c r="VNB124" s="671"/>
      <c r="VNC124" s="671"/>
      <c r="VND124" s="671"/>
      <c r="VNE124" s="671"/>
      <c r="VNF124" s="671"/>
      <c r="VNG124" s="671"/>
      <c r="VNH124" s="671"/>
      <c r="VNI124" s="671"/>
      <c r="VNJ124" s="671"/>
      <c r="VNK124" s="671"/>
      <c r="VNL124" s="671"/>
      <c r="VNM124" s="671"/>
      <c r="VNN124" s="671"/>
      <c r="VNO124" s="671"/>
      <c r="VNP124" s="671"/>
      <c r="VNQ124" s="671"/>
      <c r="VNR124" s="671"/>
      <c r="VNS124" s="671"/>
      <c r="VNT124" s="671"/>
      <c r="VNU124" s="671"/>
      <c r="VNV124" s="671"/>
      <c r="VNW124" s="671"/>
      <c r="VNX124" s="671"/>
      <c r="VNY124" s="671"/>
      <c r="VNZ124" s="671"/>
      <c r="VOA124" s="671"/>
      <c r="VOB124" s="671"/>
      <c r="VOC124" s="671"/>
      <c r="VOD124" s="671"/>
      <c r="VOE124" s="671"/>
      <c r="VOF124" s="671"/>
      <c r="VOG124" s="671"/>
      <c r="VOH124" s="671"/>
      <c r="VOI124" s="671"/>
      <c r="VOJ124" s="671"/>
      <c r="VOK124" s="671"/>
      <c r="VOL124" s="671"/>
      <c r="VOM124" s="671"/>
      <c r="VON124" s="671"/>
      <c r="VOO124" s="671"/>
      <c r="VOP124" s="671"/>
      <c r="VOQ124" s="671"/>
      <c r="VOR124" s="671"/>
      <c r="VOS124" s="671"/>
      <c r="VOT124" s="671"/>
      <c r="VOU124" s="671"/>
      <c r="VOV124" s="671"/>
      <c r="VOW124" s="671"/>
      <c r="VOX124" s="671"/>
      <c r="VOY124" s="671"/>
      <c r="VOZ124" s="671"/>
      <c r="VPA124" s="671"/>
      <c r="VPB124" s="671"/>
      <c r="VPC124" s="671"/>
      <c r="VPD124" s="671"/>
      <c r="VPE124" s="671"/>
      <c r="VPF124" s="671"/>
      <c r="VPG124" s="671"/>
      <c r="VPH124" s="671"/>
      <c r="VPI124" s="671"/>
      <c r="VPJ124" s="671"/>
      <c r="VPK124" s="671"/>
      <c r="VPL124" s="671"/>
      <c r="VPM124" s="671"/>
      <c r="VPN124" s="671"/>
      <c r="VPO124" s="671"/>
      <c r="VPP124" s="671"/>
      <c r="VPQ124" s="671"/>
      <c r="VPR124" s="671"/>
      <c r="VPS124" s="671"/>
      <c r="VPT124" s="671"/>
      <c r="VPU124" s="671"/>
      <c r="VPV124" s="671"/>
      <c r="VPW124" s="671"/>
      <c r="VPX124" s="671"/>
      <c r="VPY124" s="671"/>
      <c r="VPZ124" s="671"/>
      <c r="VQA124" s="671"/>
      <c r="VQB124" s="671"/>
      <c r="VQC124" s="671"/>
      <c r="VQD124" s="671"/>
      <c r="VQE124" s="671"/>
      <c r="VQF124" s="671"/>
      <c r="VQG124" s="671"/>
      <c r="VQH124" s="671"/>
      <c r="VQI124" s="671"/>
      <c r="VQJ124" s="671"/>
      <c r="VQK124" s="671"/>
      <c r="VQL124" s="671"/>
      <c r="VQM124" s="671"/>
      <c r="VQN124" s="671"/>
      <c r="VQO124" s="671"/>
      <c r="VQP124" s="671"/>
      <c r="VQQ124" s="671"/>
      <c r="VQR124" s="671"/>
      <c r="VQS124" s="671"/>
      <c r="VQT124" s="671"/>
      <c r="VQU124" s="671"/>
      <c r="VQV124" s="671"/>
      <c r="VQW124" s="671"/>
      <c r="VQX124" s="671"/>
      <c r="VQY124" s="671"/>
      <c r="VQZ124" s="671"/>
      <c r="VRA124" s="671"/>
      <c r="VRB124" s="671"/>
      <c r="VRC124" s="671"/>
      <c r="VRD124" s="671"/>
      <c r="VRE124" s="671"/>
      <c r="VRF124" s="671"/>
      <c r="VRG124" s="671"/>
      <c r="VRH124" s="671"/>
      <c r="VRI124" s="671"/>
      <c r="VRJ124" s="671"/>
      <c r="VRK124" s="671"/>
      <c r="VRL124" s="671"/>
      <c r="VRM124" s="671"/>
      <c r="VRN124" s="671"/>
      <c r="VRO124" s="671"/>
      <c r="VRP124" s="671"/>
      <c r="VRQ124" s="671"/>
      <c r="VRR124" s="671"/>
      <c r="VRS124" s="671"/>
      <c r="VRT124" s="671"/>
      <c r="VRU124" s="671"/>
      <c r="VRV124" s="671"/>
      <c r="VRW124" s="671"/>
      <c r="VRX124" s="671"/>
      <c r="VRY124" s="671"/>
      <c r="VRZ124" s="671"/>
      <c r="VSA124" s="671"/>
      <c r="VSB124" s="671"/>
      <c r="VSC124" s="671"/>
      <c r="VSD124" s="671"/>
      <c r="VSE124" s="671"/>
      <c r="VSF124" s="671"/>
      <c r="VSG124" s="671"/>
      <c r="VSH124" s="671"/>
      <c r="VSI124" s="671"/>
      <c r="VSJ124" s="671"/>
      <c r="VSK124" s="671"/>
      <c r="VSL124" s="671"/>
      <c r="VSM124" s="671"/>
      <c r="VSN124" s="671"/>
      <c r="VSO124" s="671"/>
      <c r="VSP124" s="671"/>
      <c r="VSQ124" s="671"/>
      <c r="VSR124" s="671"/>
      <c r="VSS124" s="671"/>
      <c r="VST124" s="671"/>
      <c r="VSU124" s="671"/>
      <c r="VSV124" s="671"/>
      <c r="VSW124" s="671"/>
      <c r="VSX124" s="671"/>
      <c r="VSY124" s="671"/>
      <c r="VSZ124" s="671"/>
      <c r="VTA124" s="671"/>
      <c r="VTB124" s="671"/>
      <c r="VTC124" s="671"/>
      <c r="VTD124" s="671"/>
      <c r="VTE124" s="671"/>
      <c r="VTF124" s="671"/>
      <c r="VTG124" s="671"/>
      <c r="VTH124" s="671"/>
      <c r="VTI124" s="671"/>
      <c r="VTJ124" s="671"/>
      <c r="VTK124" s="671"/>
      <c r="VTL124" s="671"/>
      <c r="VTM124" s="671"/>
      <c r="VTN124" s="671"/>
      <c r="VTO124" s="671"/>
      <c r="VTP124" s="671"/>
      <c r="VTQ124" s="671"/>
      <c r="VTR124" s="671"/>
      <c r="VTS124" s="671"/>
      <c r="VTT124" s="671"/>
      <c r="VTU124" s="671"/>
      <c r="VTV124" s="671"/>
      <c r="VTW124" s="671"/>
      <c r="VTX124" s="671"/>
      <c r="VTY124" s="671"/>
      <c r="VTZ124" s="671"/>
      <c r="VUA124" s="671"/>
      <c r="VUB124" s="671"/>
      <c r="VUC124" s="671"/>
      <c r="VUD124" s="671"/>
      <c r="VUE124" s="671"/>
      <c r="VUF124" s="671"/>
      <c r="VUG124" s="671"/>
      <c r="VUH124" s="671"/>
      <c r="VUI124" s="671"/>
      <c r="VUJ124" s="671"/>
      <c r="VUK124" s="671"/>
      <c r="VUL124" s="671"/>
      <c r="VUM124" s="671"/>
      <c r="VUN124" s="671"/>
      <c r="VUO124" s="671"/>
      <c r="VUP124" s="671"/>
      <c r="VUQ124" s="671"/>
      <c r="VUR124" s="671"/>
      <c r="VUS124" s="671"/>
      <c r="VUT124" s="671"/>
      <c r="VUU124" s="671"/>
      <c r="VUV124" s="671"/>
      <c r="VUW124" s="671"/>
      <c r="VUX124" s="671"/>
      <c r="VUY124" s="671"/>
      <c r="VUZ124" s="671"/>
      <c r="VVA124" s="671"/>
      <c r="VVB124" s="671"/>
      <c r="VVC124" s="671"/>
      <c r="VVD124" s="671"/>
      <c r="VVE124" s="671"/>
      <c r="VVF124" s="671"/>
      <c r="VVG124" s="671"/>
      <c r="VVH124" s="671"/>
      <c r="VVI124" s="671"/>
      <c r="VVJ124" s="671"/>
      <c r="VVK124" s="671"/>
      <c r="VVL124" s="671"/>
      <c r="VVM124" s="671"/>
      <c r="VVN124" s="671"/>
      <c r="VVO124" s="671"/>
      <c r="VVP124" s="671"/>
      <c r="VVQ124" s="671"/>
      <c r="VVR124" s="671"/>
      <c r="VVS124" s="671"/>
      <c r="VVT124" s="671"/>
      <c r="VVU124" s="671"/>
      <c r="VVV124" s="671"/>
      <c r="VVW124" s="671"/>
      <c r="VVX124" s="671"/>
      <c r="VVY124" s="671"/>
      <c r="VVZ124" s="671"/>
      <c r="VWA124" s="671"/>
      <c r="VWB124" s="671"/>
      <c r="VWC124" s="671"/>
      <c r="VWD124" s="671"/>
      <c r="VWE124" s="671"/>
      <c r="VWF124" s="671"/>
      <c r="VWG124" s="671"/>
      <c r="VWH124" s="671"/>
      <c r="VWI124" s="671"/>
      <c r="VWJ124" s="671"/>
      <c r="VWK124" s="671"/>
      <c r="VWL124" s="671"/>
      <c r="VWM124" s="671"/>
      <c r="VWN124" s="671"/>
      <c r="VWO124" s="671"/>
      <c r="VWP124" s="671"/>
      <c r="VWQ124" s="671"/>
      <c r="VWR124" s="671"/>
      <c r="VWS124" s="671"/>
      <c r="VWT124" s="671"/>
      <c r="VWU124" s="671"/>
      <c r="VWV124" s="671"/>
      <c r="VWW124" s="671"/>
      <c r="VWX124" s="671"/>
      <c r="VWY124" s="671"/>
      <c r="VWZ124" s="671"/>
      <c r="VXA124" s="671"/>
      <c r="VXB124" s="671"/>
      <c r="VXC124" s="671"/>
      <c r="VXD124" s="671"/>
      <c r="VXE124" s="671"/>
      <c r="VXF124" s="671"/>
      <c r="VXG124" s="671"/>
      <c r="VXH124" s="671"/>
      <c r="VXI124" s="671"/>
      <c r="VXJ124" s="671"/>
      <c r="VXK124" s="671"/>
      <c r="VXL124" s="671"/>
      <c r="VXM124" s="671"/>
      <c r="VXN124" s="671"/>
      <c r="VXO124" s="671"/>
      <c r="VXP124" s="671"/>
      <c r="VXQ124" s="671"/>
      <c r="VXR124" s="671"/>
      <c r="VXS124" s="671"/>
      <c r="VXT124" s="671"/>
      <c r="VXU124" s="671"/>
      <c r="VXV124" s="671"/>
      <c r="VXW124" s="671"/>
      <c r="VXX124" s="671"/>
      <c r="VXY124" s="671"/>
      <c r="VXZ124" s="671"/>
      <c r="VYA124" s="671"/>
      <c r="VYB124" s="671"/>
      <c r="VYC124" s="671"/>
      <c r="VYD124" s="671"/>
      <c r="VYE124" s="671"/>
      <c r="VYF124" s="671"/>
      <c r="VYG124" s="671"/>
      <c r="VYH124" s="671"/>
      <c r="VYI124" s="671"/>
      <c r="VYJ124" s="671"/>
      <c r="VYK124" s="671"/>
      <c r="VYL124" s="671"/>
      <c r="VYM124" s="671"/>
      <c r="VYN124" s="671"/>
      <c r="VYO124" s="671"/>
      <c r="VYP124" s="671"/>
      <c r="VYQ124" s="671"/>
      <c r="VYR124" s="671"/>
      <c r="VYS124" s="671"/>
      <c r="VYT124" s="671"/>
      <c r="VYU124" s="671"/>
      <c r="VYV124" s="671"/>
      <c r="VYW124" s="671"/>
      <c r="VYX124" s="671"/>
      <c r="VYY124" s="671"/>
      <c r="VYZ124" s="671"/>
      <c r="VZA124" s="671"/>
      <c r="VZB124" s="671"/>
      <c r="VZC124" s="671"/>
      <c r="VZD124" s="671"/>
      <c r="VZE124" s="671"/>
      <c r="VZF124" s="671"/>
      <c r="VZG124" s="671"/>
      <c r="VZH124" s="671"/>
      <c r="VZI124" s="671"/>
      <c r="VZJ124" s="671"/>
      <c r="VZK124" s="671"/>
      <c r="VZL124" s="671"/>
      <c r="VZM124" s="671"/>
      <c r="VZN124" s="671"/>
      <c r="VZO124" s="671"/>
      <c r="VZP124" s="671"/>
      <c r="VZQ124" s="671"/>
      <c r="VZR124" s="671"/>
      <c r="VZS124" s="671"/>
      <c r="VZT124" s="671"/>
      <c r="VZU124" s="671"/>
      <c r="VZV124" s="671"/>
      <c r="VZW124" s="671"/>
      <c r="VZX124" s="671"/>
      <c r="VZY124" s="671"/>
      <c r="VZZ124" s="671"/>
      <c r="WAA124" s="671"/>
      <c r="WAB124" s="671"/>
      <c r="WAC124" s="671"/>
      <c r="WAD124" s="671"/>
      <c r="WAE124" s="671"/>
      <c r="WAF124" s="671"/>
      <c r="WAG124" s="671"/>
      <c r="WAH124" s="671"/>
      <c r="WAI124" s="671"/>
      <c r="WAJ124" s="671"/>
      <c r="WAK124" s="671"/>
      <c r="WAL124" s="671"/>
      <c r="WAM124" s="671"/>
      <c r="WAN124" s="671"/>
      <c r="WAO124" s="671"/>
      <c r="WAP124" s="671"/>
      <c r="WAQ124" s="671"/>
      <c r="WAR124" s="671"/>
      <c r="WAS124" s="671"/>
      <c r="WAT124" s="671"/>
      <c r="WAU124" s="671"/>
      <c r="WAV124" s="671"/>
      <c r="WAW124" s="671"/>
      <c r="WAX124" s="671"/>
      <c r="WAY124" s="671"/>
      <c r="WAZ124" s="671"/>
      <c r="WBA124" s="671"/>
      <c r="WBB124" s="671"/>
      <c r="WBC124" s="671"/>
      <c r="WBD124" s="671"/>
      <c r="WBE124" s="671"/>
      <c r="WBF124" s="671"/>
      <c r="WBG124" s="671"/>
      <c r="WBH124" s="671"/>
      <c r="WBI124" s="671"/>
      <c r="WBJ124" s="671"/>
      <c r="WBK124" s="671"/>
      <c r="WBL124" s="671"/>
      <c r="WBM124" s="671"/>
      <c r="WBN124" s="671"/>
      <c r="WBO124" s="671"/>
      <c r="WBP124" s="671"/>
      <c r="WBQ124" s="671"/>
      <c r="WBR124" s="671"/>
      <c r="WBS124" s="671"/>
      <c r="WBT124" s="671"/>
      <c r="WBU124" s="671"/>
      <c r="WBV124" s="671"/>
      <c r="WBW124" s="671"/>
      <c r="WBX124" s="671"/>
      <c r="WBY124" s="671"/>
      <c r="WBZ124" s="671"/>
      <c r="WCA124" s="671"/>
      <c r="WCB124" s="671"/>
      <c r="WCC124" s="671"/>
      <c r="WCD124" s="671"/>
      <c r="WCE124" s="671"/>
      <c r="WCF124" s="671"/>
      <c r="WCG124" s="671"/>
      <c r="WCH124" s="671"/>
      <c r="WCI124" s="671"/>
      <c r="WCJ124" s="671"/>
      <c r="WCK124" s="671"/>
      <c r="WCL124" s="671"/>
      <c r="WCM124" s="671"/>
      <c r="WCN124" s="671"/>
      <c r="WCO124" s="671"/>
      <c r="WCP124" s="671"/>
      <c r="WCQ124" s="671"/>
      <c r="WCR124" s="671"/>
      <c r="WCS124" s="671"/>
      <c r="WCT124" s="671"/>
      <c r="WCU124" s="671"/>
      <c r="WCV124" s="671"/>
      <c r="WCW124" s="671"/>
      <c r="WCX124" s="671"/>
      <c r="WCY124" s="671"/>
      <c r="WCZ124" s="671"/>
      <c r="WDA124" s="671"/>
      <c r="WDB124" s="671"/>
      <c r="WDC124" s="671"/>
      <c r="WDD124" s="671"/>
      <c r="WDE124" s="671"/>
      <c r="WDF124" s="671"/>
      <c r="WDG124" s="671"/>
      <c r="WDH124" s="671"/>
      <c r="WDI124" s="671"/>
      <c r="WDJ124" s="671"/>
      <c r="WDK124" s="671"/>
      <c r="WDL124" s="671"/>
      <c r="WDM124" s="671"/>
      <c r="WDN124" s="671"/>
      <c r="WDO124" s="671"/>
      <c r="WDP124" s="671"/>
      <c r="WDQ124" s="671"/>
      <c r="WDR124" s="671"/>
      <c r="WDS124" s="671"/>
      <c r="WDT124" s="671"/>
      <c r="WDU124" s="671"/>
      <c r="WDV124" s="671"/>
      <c r="WDW124" s="671"/>
      <c r="WDX124" s="671"/>
      <c r="WDY124" s="671"/>
      <c r="WDZ124" s="671"/>
      <c r="WEA124" s="671"/>
      <c r="WEB124" s="671"/>
      <c r="WEC124" s="671"/>
      <c r="WED124" s="671"/>
      <c r="WEE124" s="671"/>
      <c r="WEF124" s="671"/>
      <c r="WEG124" s="671"/>
      <c r="WEH124" s="671"/>
      <c r="WEI124" s="671"/>
      <c r="WEJ124" s="671"/>
      <c r="WEK124" s="671"/>
      <c r="WEL124" s="671"/>
      <c r="WEM124" s="671"/>
      <c r="WEN124" s="671"/>
      <c r="WEO124" s="671"/>
      <c r="WEP124" s="671"/>
      <c r="WEQ124" s="671"/>
      <c r="WER124" s="671"/>
      <c r="WES124" s="671"/>
      <c r="WET124" s="671"/>
      <c r="WEU124" s="671"/>
      <c r="WEV124" s="671"/>
      <c r="WEW124" s="671"/>
      <c r="WEX124" s="671"/>
      <c r="WEY124" s="671"/>
      <c r="WEZ124" s="671"/>
      <c r="WFA124" s="671"/>
      <c r="WFB124" s="671"/>
      <c r="WFC124" s="671"/>
      <c r="WFD124" s="671"/>
      <c r="WFE124" s="671"/>
      <c r="WFF124" s="671"/>
      <c r="WFG124" s="671"/>
      <c r="WFH124" s="671"/>
      <c r="WFI124" s="671"/>
      <c r="WFJ124" s="671"/>
      <c r="WFK124" s="671"/>
      <c r="WFL124" s="671"/>
      <c r="WFM124" s="671"/>
      <c r="WFN124" s="671"/>
      <c r="WFO124" s="671"/>
      <c r="WFP124" s="671"/>
      <c r="WFQ124" s="671"/>
      <c r="WFR124" s="671"/>
      <c r="WFS124" s="671"/>
      <c r="WFT124" s="671"/>
      <c r="WFU124" s="671"/>
      <c r="WFV124" s="671"/>
      <c r="WFW124" s="671"/>
      <c r="WFX124" s="671"/>
      <c r="WFY124" s="671"/>
      <c r="WFZ124" s="671"/>
      <c r="WGA124" s="671"/>
      <c r="WGB124" s="671"/>
      <c r="WGC124" s="671"/>
      <c r="WGD124" s="671"/>
      <c r="WGE124" s="671"/>
      <c r="WGF124" s="671"/>
      <c r="WGG124" s="671"/>
      <c r="WGH124" s="671"/>
      <c r="WGI124" s="671"/>
      <c r="WGJ124" s="671"/>
      <c r="WGK124" s="671"/>
      <c r="WGL124" s="671"/>
      <c r="WGM124" s="671"/>
      <c r="WGN124" s="671"/>
      <c r="WGO124" s="671"/>
      <c r="WGP124" s="671"/>
      <c r="WGQ124" s="671"/>
      <c r="WGR124" s="671"/>
      <c r="WGS124" s="671"/>
      <c r="WGT124" s="671"/>
      <c r="WGU124" s="671"/>
      <c r="WGV124" s="671"/>
      <c r="WGW124" s="671"/>
      <c r="WGX124" s="671"/>
      <c r="WGY124" s="671"/>
      <c r="WGZ124" s="671"/>
      <c r="WHA124" s="671"/>
      <c r="WHB124" s="671"/>
      <c r="WHC124" s="671"/>
      <c r="WHD124" s="671"/>
      <c r="WHE124" s="671"/>
      <c r="WHF124" s="671"/>
      <c r="WHG124" s="671"/>
      <c r="WHH124" s="671"/>
      <c r="WHI124" s="671"/>
      <c r="WHJ124" s="671"/>
      <c r="WHK124" s="671"/>
      <c r="WHL124" s="671"/>
      <c r="WHM124" s="671"/>
      <c r="WHN124" s="671"/>
      <c r="WHO124" s="671"/>
      <c r="WHP124" s="671"/>
      <c r="WHQ124" s="671"/>
      <c r="WHR124" s="671"/>
      <c r="WHS124" s="671"/>
      <c r="WHT124" s="671"/>
      <c r="WHU124" s="671"/>
      <c r="WHV124" s="671"/>
      <c r="WHW124" s="671"/>
      <c r="WHX124" s="671"/>
      <c r="WHY124" s="671"/>
      <c r="WHZ124" s="671"/>
      <c r="WIA124" s="671"/>
      <c r="WIB124" s="671"/>
      <c r="WIC124" s="671"/>
      <c r="WID124" s="671"/>
      <c r="WIE124" s="671"/>
      <c r="WIF124" s="671"/>
      <c r="WIG124" s="671"/>
      <c r="WIH124" s="671"/>
      <c r="WII124" s="671"/>
      <c r="WIJ124" s="671"/>
      <c r="WIK124" s="671"/>
      <c r="WIL124" s="671"/>
      <c r="WIM124" s="671"/>
      <c r="WIN124" s="671"/>
      <c r="WIO124" s="671"/>
      <c r="WIP124" s="671"/>
      <c r="WIQ124" s="671"/>
      <c r="WIR124" s="671"/>
      <c r="WIS124" s="671"/>
      <c r="WIT124" s="671"/>
      <c r="WIU124" s="671"/>
      <c r="WIV124" s="671"/>
      <c r="WIW124" s="671"/>
      <c r="WIX124" s="671"/>
      <c r="WIY124" s="671"/>
      <c r="WIZ124" s="671"/>
      <c r="WJA124" s="671"/>
      <c r="WJB124" s="671"/>
      <c r="WJC124" s="671"/>
      <c r="WJD124" s="671"/>
      <c r="WJE124" s="671"/>
      <c r="WJF124" s="671"/>
      <c r="WJG124" s="671"/>
      <c r="WJH124" s="671"/>
      <c r="WJI124" s="671"/>
      <c r="WJJ124" s="671"/>
      <c r="WJK124" s="671"/>
      <c r="WJL124" s="671"/>
      <c r="WJM124" s="671"/>
      <c r="WJN124" s="671"/>
      <c r="WJO124" s="671"/>
      <c r="WJP124" s="671"/>
      <c r="WJQ124" s="671"/>
      <c r="WJR124" s="671"/>
      <c r="WJS124" s="671"/>
      <c r="WJT124" s="671"/>
      <c r="WJU124" s="671"/>
      <c r="WJV124" s="671"/>
      <c r="WJW124" s="671"/>
      <c r="WJX124" s="671"/>
      <c r="WJY124" s="671"/>
      <c r="WJZ124" s="671"/>
      <c r="WKA124" s="671"/>
      <c r="WKB124" s="671"/>
      <c r="WKC124" s="671"/>
      <c r="WKD124" s="671"/>
      <c r="WKE124" s="671"/>
      <c r="WKF124" s="671"/>
      <c r="WKG124" s="671"/>
      <c r="WKH124" s="671"/>
      <c r="WKI124" s="671"/>
      <c r="WKJ124" s="671"/>
      <c r="WKK124" s="671"/>
      <c r="WKL124" s="671"/>
      <c r="WKM124" s="671"/>
      <c r="WKN124" s="671"/>
      <c r="WKO124" s="671"/>
      <c r="WKP124" s="671"/>
      <c r="WKQ124" s="671"/>
      <c r="WKR124" s="671"/>
      <c r="WKS124" s="671"/>
      <c r="WKT124" s="671"/>
      <c r="WKU124" s="671"/>
      <c r="WKV124" s="671"/>
      <c r="WKW124" s="671"/>
      <c r="WKX124" s="671"/>
      <c r="WKY124" s="671"/>
      <c r="WKZ124" s="671"/>
      <c r="WLA124" s="671"/>
      <c r="WLB124" s="671"/>
      <c r="WLC124" s="671"/>
      <c r="WLD124" s="671"/>
      <c r="WLE124" s="671"/>
      <c r="WLF124" s="671"/>
      <c r="WLG124" s="671"/>
      <c r="WLH124" s="671"/>
      <c r="WLI124" s="671"/>
      <c r="WLJ124" s="671"/>
      <c r="WLK124" s="671"/>
      <c r="WLL124" s="671"/>
      <c r="WLM124" s="671"/>
      <c r="WLN124" s="671"/>
      <c r="WLO124" s="671"/>
      <c r="WLP124" s="671"/>
      <c r="WLQ124" s="671"/>
      <c r="WLR124" s="671"/>
      <c r="WLS124" s="671"/>
      <c r="WLT124" s="671"/>
      <c r="WLU124" s="671"/>
      <c r="WLV124" s="671"/>
      <c r="WLW124" s="671"/>
      <c r="WLX124" s="671"/>
      <c r="WLY124" s="671"/>
      <c r="WLZ124" s="671"/>
      <c r="WMA124" s="671"/>
      <c r="WMB124" s="671"/>
      <c r="WMC124" s="671"/>
      <c r="WMD124" s="671"/>
      <c r="WME124" s="671"/>
      <c r="WMF124" s="671"/>
      <c r="WMG124" s="671"/>
      <c r="WMH124" s="671"/>
      <c r="WMI124" s="671"/>
      <c r="WMJ124" s="671"/>
      <c r="WMK124" s="671"/>
      <c r="WML124" s="671"/>
      <c r="WMM124" s="671"/>
      <c r="WMN124" s="671"/>
      <c r="WMO124" s="671"/>
      <c r="WMP124" s="671"/>
      <c r="WMQ124" s="671"/>
      <c r="WMR124" s="671"/>
      <c r="WMS124" s="671"/>
      <c r="WMT124" s="671"/>
      <c r="WMU124" s="671"/>
      <c r="WMV124" s="671"/>
      <c r="WMW124" s="671"/>
      <c r="WMX124" s="671"/>
      <c r="WMY124" s="671"/>
      <c r="WMZ124" s="671"/>
      <c r="WNA124" s="671"/>
      <c r="WNB124" s="671"/>
      <c r="WNC124" s="671"/>
      <c r="WND124" s="671"/>
      <c r="WNE124" s="671"/>
      <c r="WNF124" s="671"/>
      <c r="WNG124" s="671"/>
      <c r="WNH124" s="671"/>
      <c r="WNI124" s="671"/>
      <c r="WNJ124" s="671"/>
      <c r="WNK124" s="671"/>
      <c r="WNL124" s="671"/>
      <c r="WNM124" s="671"/>
      <c r="WNN124" s="671"/>
      <c r="WNO124" s="671"/>
      <c r="WNP124" s="671"/>
      <c r="WNQ124" s="671"/>
      <c r="WNR124" s="671"/>
      <c r="WNS124" s="671"/>
      <c r="WNT124" s="671"/>
      <c r="WNU124" s="671"/>
      <c r="WNV124" s="671"/>
      <c r="WNW124" s="671"/>
      <c r="WNX124" s="671"/>
      <c r="WNY124" s="671"/>
      <c r="WNZ124" s="671"/>
      <c r="WOA124" s="671"/>
      <c r="WOB124" s="671"/>
      <c r="WOC124" s="671"/>
      <c r="WOD124" s="671"/>
      <c r="WOE124" s="671"/>
      <c r="WOF124" s="671"/>
      <c r="WOG124" s="671"/>
      <c r="WOH124" s="671"/>
      <c r="WOI124" s="671"/>
      <c r="WOJ124" s="671"/>
      <c r="WOK124" s="671"/>
      <c r="WOL124" s="671"/>
      <c r="WOM124" s="671"/>
      <c r="WON124" s="671"/>
      <c r="WOO124" s="671"/>
      <c r="WOP124" s="671"/>
      <c r="WOQ124" s="671"/>
      <c r="WOR124" s="671"/>
      <c r="WOS124" s="671"/>
      <c r="WOT124" s="671"/>
      <c r="WOU124" s="671"/>
      <c r="WOV124" s="671"/>
      <c r="WOW124" s="671"/>
      <c r="WOX124" s="671"/>
      <c r="WOY124" s="671"/>
      <c r="WOZ124" s="671"/>
      <c r="WPA124" s="671"/>
      <c r="WPB124" s="671"/>
      <c r="WPC124" s="671"/>
      <c r="WPD124" s="671"/>
      <c r="WPE124" s="671"/>
      <c r="WPF124" s="671"/>
      <c r="WPG124" s="671"/>
      <c r="WPH124" s="671"/>
      <c r="WPI124" s="671"/>
      <c r="WPJ124" s="671"/>
      <c r="WPK124" s="671"/>
      <c r="WPL124" s="671"/>
      <c r="WPM124" s="671"/>
      <c r="WPN124" s="671"/>
      <c r="WPO124" s="671"/>
      <c r="WPP124" s="671"/>
      <c r="WPQ124" s="671"/>
      <c r="WPR124" s="671"/>
      <c r="WPS124" s="671"/>
      <c r="WPT124" s="671"/>
      <c r="WPU124" s="671"/>
      <c r="WPV124" s="671"/>
      <c r="WPW124" s="671"/>
      <c r="WPX124" s="671"/>
      <c r="WPY124" s="671"/>
      <c r="WPZ124" s="671"/>
      <c r="WQA124" s="671"/>
      <c r="WQB124" s="671"/>
      <c r="WQC124" s="671"/>
      <c r="WQD124" s="671"/>
      <c r="WQE124" s="671"/>
      <c r="WQF124" s="671"/>
      <c r="WQG124" s="671"/>
      <c r="WQH124" s="671"/>
      <c r="WQI124" s="671"/>
      <c r="WQJ124" s="671"/>
      <c r="WQK124" s="671"/>
      <c r="WQL124" s="671"/>
      <c r="WQM124" s="671"/>
      <c r="WQN124" s="671"/>
      <c r="WQO124" s="671"/>
      <c r="WQP124" s="671"/>
      <c r="WQQ124" s="671"/>
      <c r="WQR124" s="671"/>
      <c r="WQS124" s="671"/>
      <c r="WQT124" s="671"/>
      <c r="WQU124" s="671"/>
      <c r="WQV124" s="671"/>
      <c r="WQW124" s="671"/>
      <c r="WQX124" s="671"/>
      <c r="WQY124" s="671"/>
      <c r="WQZ124" s="671"/>
      <c r="WRA124" s="671"/>
      <c r="WRB124" s="671"/>
      <c r="WRC124" s="671"/>
      <c r="WRD124" s="671"/>
      <c r="WRE124" s="671"/>
      <c r="WRF124" s="671"/>
      <c r="WRG124" s="671"/>
      <c r="WRH124" s="671"/>
      <c r="WRI124" s="671"/>
      <c r="WRJ124" s="671"/>
      <c r="WRK124" s="671"/>
      <c r="WRL124" s="671"/>
      <c r="WRM124" s="671"/>
      <c r="WRN124" s="671"/>
      <c r="WRO124" s="671"/>
      <c r="WRP124" s="671"/>
      <c r="WRQ124" s="671"/>
      <c r="WRR124" s="671"/>
      <c r="WRS124" s="671"/>
      <c r="WRT124" s="671"/>
      <c r="WRU124" s="671"/>
      <c r="WRV124" s="671"/>
      <c r="WRW124" s="671"/>
      <c r="WRX124" s="671"/>
      <c r="WRY124" s="671"/>
      <c r="WRZ124" s="671"/>
      <c r="WSA124" s="671"/>
      <c r="WSB124" s="671"/>
      <c r="WSC124" s="671"/>
      <c r="WSD124" s="671"/>
      <c r="WSE124" s="671"/>
      <c r="WSF124" s="671"/>
      <c r="WSG124" s="671"/>
      <c r="WSH124" s="671"/>
      <c r="WSI124" s="671"/>
      <c r="WSJ124" s="671"/>
      <c r="WSK124" s="671"/>
      <c r="WSL124" s="671"/>
      <c r="WSM124" s="671"/>
      <c r="WSN124" s="671"/>
      <c r="WSO124" s="671"/>
      <c r="WSP124" s="671"/>
      <c r="WSQ124" s="671"/>
      <c r="WSR124" s="671"/>
      <c r="WSS124" s="671"/>
      <c r="WST124" s="671"/>
      <c r="WSU124" s="671"/>
      <c r="WSV124" s="671"/>
      <c r="WSW124" s="671"/>
      <c r="WSX124" s="671"/>
      <c r="WSY124" s="671"/>
      <c r="WSZ124" s="671"/>
      <c r="WTA124" s="671"/>
      <c r="WTB124" s="671"/>
      <c r="WTC124" s="671"/>
      <c r="WTD124" s="671"/>
      <c r="WTE124" s="671"/>
      <c r="WTF124" s="671"/>
      <c r="WTG124" s="671"/>
      <c r="WTH124" s="671"/>
      <c r="WTI124" s="671"/>
      <c r="WTJ124" s="671"/>
      <c r="WTK124" s="671"/>
      <c r="WTL124" s="671"/>
      <c r="WTM124" s="671"/>
      <c r="WTN124" s="671"/>
      <c r="WTO124" s="671"/>
      <c r="WTP124" s="671"/>
      <c r="WTQ124" s="671"/>
      <c r="WTR124" s="671"/>
      <c r="WTS124" s="671"/>
      <c r="WTT124" s="671"/>
      <c r="WTU124" s="671"/>
      <c r="WTV124" s="671"/>
      <c r="WTW124" s="671"/>
      <c r="WTX124" s="671"/>
      <c r="WTY124" s="671"/>
      <c r="WTZ124" s="671"/>
      <c r="WUA124" s="671"/>
      <c r="WUB124" s="671"/>
      <c r="WUC124" s="671"/>
      <c r="WUD124" s="671"/>
      <c r="WUE124" s="671"/>
      <c r="WUF124" s="671"/>
      <c r="WUG124" s="671"/>
      <c r="WUH124" s="671"/>
      <c r="WUI124" s="671"/>
      <c r="WUJ124" s="671"/>
      <c r="WUK124" s="671"/>
      <c r="WUL124" s="671"/>
      <c r="WUM124" s="671"/>
      <c r="WUN124" s="671"/>
      <c r="WUO124" s="671"/>
      <c r="WUP124" s="671"/>
      <c r="WUQ124" s="671"/>
      <c r="WUR124" s="671"/>
      <c r="WUS124" s="671"/>
      <c r="WUT124" s="671"/>
      <c r="WUU124" s="671"/>
      <c r="WUV124" s="671"/>
      <c r="WUW124" s="671"/>
      <c r="WUX124" s="671"/>
      <c r="WUY124" s="671"/>
      <c r="WUZ124" s="671"/>
      <c r="WVA124" s="671"/>
      <c r="WVB124" s="671"/>
      <c r="WVC124" s="671"/>
      <c r="WVD124" s="671"/>
      <c r="WVE124" s="671"/>
      <c r="WVF124" s="671"/>
      <c r="WVG124" s="671"/>
      <c r="WVH124" s="671"/>
      <c r="WVI124" s="671"/>
      <c r="WVJ124" s="671"/>
      <c r="WVK124" s="671"/>
      <c r="WVL124" s="671"/>
      <c r="WVM124" s="671"/>
      <c r="WVN124" s="671"/>
      <c r="WVO124" s="671"/>
      <c r="WVP124" s="671"/>
      <c r="WVQ124" s="671"/>
      <c r="WVR124" s="671"/>
      <c r="WVS124" s="671"/>
      <c r="WVT124" s="671"/>
      <c r="WVU124" s="671"/>
      <c r="WVV124" s="671"/>
      <c r="WVW124" s="671"/>
      <c r="WVX124" s="671"/>
      <c r="WVY124" s="671"/>
      <c r="WVZ124" s="671"/>
      <c r="WWA124" s="671"/>
      <c r="WWB124" s="671"/>
      <c r="WWC124" s="671"/>
      <c r="WWD124" s="671"/>
      <c r="WWE124" s="671"/>
      <c r="WWF124" s="671"/>
      <c r="WWG124" s="671"/>
      <c r="WWH124" s="671"/>
      <c r="WWI124" s="671"/>
      <c r="WWJ124" s="671"/>
      <c r="WWK124" s="671"/>
      <c r="WWL124" s="671"/>
      <c r="WWM124" s="671"/>
      <c r="WWN124" s="671"/>
      <c r="WWO124" s="671"/>
      <c r="WWP124" s="671"/>
      <c r="WWQ124" s="671"/>
      <c r="WWR124" s="671"/>
      <c r="WWS124" s="671"/>
      <c r="WWT124" s="671"/>
      <c r="WWU124" s="671"/>
      <c r="WWV124" s="671"/>
      <c r="WWW124" s="671"/>
      <c r="WWX124" s="671"/>
      <c r="WWY124" s="671"/>
      <c r="WWZ124" s="671"/>
      <c r="WXA124" s="671"/>
      <c r="WXB124" s="671"/>
      <c r="WXC124" s="671"/>
      <c r="WXD124" s="671"/>
      <c r="WXE124" s="671"/>
      <c r="WXF124" s="671"/>
      <c r="WXG124" s="671"/>
      <c r="WXH124" s="671"/>
      <c r="WXI124" s="671"/>
      <c r="WXJ124" s="671"/>
      <c r="WXK124" s="671"/>
      <c r="WXL124" s="671"/>
      <c r="WXM124" s="671"/>
      <c r="WXN124" s="671"/>
      <c r="WXO124" s="671"/>
      <c r="WXP124" s="671"/>
      <c r="WXQ124" s="671"/>
      <c r="WXR124" s="671"/>
      <c r="WXS124" s="671"/>
      <c r="WXT124" s="671"/>
      <c r="WXU124" s="671"/>
      <c r="WXV124" s="671"/>
      <c r="WXW124" s="671"/>
      <c r="WXX124" s="671"/>
      <c r="WXY124" s="671"/>
      <c r="WXZ124" s="671"/>
      <c r="WYA124" s="671"/>
      <c r="WYB124" s="671"/>
      <c r="WYC124" s="671"/>
      <c r="WYD124" s="671"/>
      <c r="WYE124" s="671"/>
      <c r="WYF124" s="671"/>
      <c r="WYG124" s="671"/>
      <c r="WYH124" s="671"/>
      <c r="WYI124" s="671"/>
      <c r="WYJ124" s="671"/>
      <c r="WYK124" s="671"/>
      <c r="WYL124" s="671"/>
      <c r="WYM124" s="671"/>
      <c r="WYN124" s="671"/>
      <c r="WYO124" s="671"/>
      <c r="WYP124" s="671"/>
      <c r="WYQ124" s="671"/>
      <c r="WYR124" s="671"/>
      <c r="WYS124" s="671"/>
      <c r="WYT124" s="671"/>
      <c r="WYU124" s="671"/>
      <c r="WYV124" s="671"/>
      <c r="WYW124" s="671"/>
      <c r="WYX124" s="671"/>
      <c r="WYY124" s="671"/>
      <c r="WYZ124" s="671"/>
      <c r="WZA124" s="671"/>
      <c r="WZB124" s="671"/>
      <c r="WZC124" s="671"/>
      <c r="WZD124" s="671"/>
      <c r="WZE124" s="671"/>
      <c r="WZF124" s="671"/>
      <c r="WZG124" s="671"/>
      <c r="WZH124" s="671"/>
      <c r="WZI124" s="671"/>
      <c r="WZJ124" s="671"/>
      <c r="WZK124" s="671"/>
      <c r="WZL124" s="671"/>
      <c r="WZM124" s="671"/>
      <c r="WZN124" s="671"/>
      <c r="WZO124" s="671"/>
      <c r="WZP124" s="671"/>
      <c r="WZQ124" s="671"/>
      <c r="WZR124" s="671"/>
      <c r="WZS124" s="671"/>
      <c r="WZT124" s="671"/>
      <c r="WZU124" s="671"/>
      <c r="WZV124" s="671"/>
      <c r="WZW124" s="671"/>
      <c r="WZX124" s="671"/>
      <c r="WZY124" s="671"/>
      <c r="WZZ124" s="671"/>
      <c r="XAA124" s="671"/>
      <c r="XAB124" s="671"/>
      <c r="XAC124" s="671"/>
      <c r="XAD124" s="671"/>
      <c r="XAE124" s="671"/>
      <c r="XAF124" s="671"/>
      <c r="XAG124" s="671"/>
      <c r="XAH124" s="671"/>
      <c r="XAI124" s="671"/>
      <c r="XAJ124" s="671"/>
      <c r="XAK124" s="671"/>
      <c r="XAL124" s="671"/>
      <c r="XAM124" s="671"/>
      <c r="XAN124" s="671"/>
      <c r="XAO124" s="671"/>
      <c r="XAP124" s="671"/>
      <c r="XAQ124" s="671"/>
      <c r="XAR124" s="671"/>
      <c r="XAS124" s="671"/>
      <c r="XAT124" s="671"/>
      <c r="XAU124" s="671"/>
      <c r="XAV124" s="671"/>
      <c r="XAW124" s="671"/>
      <c r="XAX124" s="671"/>
      <c r="XAY124" s="671"/>
      <c r="XAZ124" s="671"/>
      <c r="XBA124" s="671"/>
      <c r="XBB124" s="671"/>
      <c r="XBC124" s="671"/>
      <c r="XBD124" s="671"/>
      <c r="XBE124" s="671"/>
      <c r="XBF124" s="671"/>
      <c r="XBG124" s="671"/>
      <c r="XBH124" s="671"/>
      <c r="XBI124" s="671"/>
      <c r="XBJ124" s="671"/>
      <c r="XBK124" s="671"/>
      <c r="XBL124" s="671"/>
      <c r="XBM124" s="671"/>
      <c r="XBN124" s="671"/>
      <c r="XBO124" s="671"/>
      <c r="XBP124" s="671"/>
      <c r="XBQ124" s="671"/>
      <c r="XBR124" s="671"/>
      <c r="XBS124" s="671"/>
      <c r="XBT124" s="671"/>
      <c r="XBU124" s="671"/>
      <c r="XBV124" s="671"/>
      <c r="XBW124" s="671"/>
      <c r="XBX124" s="671"/>
      <c r="XBY124" s="671"/>
      <c r="XBZ124" s="671"/>
      <c r="XCA124" s="671"/>
      <c r="XCB124" s="671"/>
      <c r="XCC124" s="671"/>
      <c r="XCD124" s="671"/>
      <c r="XCE124" s="671"/>
      <c r="XCF124" s="671"/>
      <c r="XCG124" s="671"/>
      <c r="XCH124" s="671"/>
      <c r="XCI124" s="671"/>
      <c r="XCJ124" s="671"/>
      <c r="XCK124" s="671"/>
      <c r="XCL124" s="671"/>
      <c r="XCM124" s="671"/>
      <c r="XCN124" s="671"/>
      <c r="XCO124" s="671"/>
      <c r="XCP124" s="671"/>
      <c r="XCQ124" s="671"/>
      <c r="XCR124" s="671"/>
      <c r="XCS124" s="671"/>
      <c r="XCT124" s="671"/>
      <c r="XCU124" s="671"/>
      <c r="XCV124" s="671"/>
      <c r="XCW124" s="671"/>
      <c r="XCX124" s="671"/>
      <c r="XCY124" s="671"/>
      <c r="XCZ124" s="671"/>
      <c r="XDA124" s="671"/>
      <c r="XDB124" s="671"/>
      <c r="XDC124" s="671"/>
      <c r="XDD124" s="671"/>
      <c r="XDE124" s="671"/>
      <c r="XDF124" s="671"/>
      <c r="XDG124" s="671"/>
      <c r="XDH124" s="671"/>
      <c r="XDI124" s="671"/>
      <c r="XDJ124" s="671"/>
      <c r="XDK124" s="671"/>
      <c r="XDL124" s="671"/>
      <c r="XDM124" s="671"/>
      <c r="XDN124" s="671"/>
      <c r="XDO124" s="671"/>
      <c r="XDP124" s="671"/>
      <c r="XDQ124" s="671"/>
      <c r="XDR124" s="671"/>
      <c r="XDS124" s="671"/>
      <c r="XDT124" s="671"/>
      <c r="XDU124" s="671"/>
      <c r="XDV124" s="671"/>
      <c r="XDW124" s="671"/>
      <c r="XDX124" s="671"/>
      <c r="XDY124" s="671"/>
      <c r="XDZ124" s="671"/>
      <c r="XEA124" s="671"/>
      <c r="XEB124" s="671"/>
      <c r="XEC124" s="671"/>
      <c r="XED124" s="671"/>
      <c r="XEE124" s="671"/>
      <c r="XEF124" s="671"/>
      <c r="XEG124" s="671"/>
      <c r="XEH124" s="671"/>
      <c r="XEI124" s="671"/>
      <c r="XEJ124" s="671"/>
      <c r="XEK124" s="671"/>
      <c r="XEL124" s="671"/>
      <c r="XEM124" s="671"/>
      <c r="XEN124" s="671"/>
      <c r="XEO124" s="671"/>
      <c r="XEP124" s="671"/>
      <c r="XEQ124" s="671"/>
      <c r="XER124" s="671"/>
      <c r="XES124" s="671"/>
      <c r="XET124" s="671"/>
      <c r="XEU124" s="671"/>
      <c r="XEV124" s="671"/>
      <c r="XEW124" s="671"/>
      <c r="XEX124" s="671"/>
      <c r="XEY124" s="671"/>
      <c r="XEZ124" s="671"/>
      <c r="XFA124" s="671"/>
      <c r="XFB124" s="671"/>
      <c r="XFC124" s="671"/>
      <c r="XFD124" s="671"/>
    </row>
    <row r="125" spans="1:16384" s="453" customFormat="1">
      <c r="A125" s="69"/>
      <c r="B125" s="483" t="s">
        <v>563</v>
      </c>
      <c r="C125" s="483"/>
      <c r="D125" s="483"/>
      <c r="E125" s="541"/>
      <c r="F125" s="484"/>
      <c r="G125" s="484"/>
      <c r="H125" s="484">
        <f ca="1">+H272</f>
        <v>79672588.384427965</v>
      </c>
      <c r="I125" s="484"/>
      <c r="J125" s="484"/>
      <c r="K125" s="484"/>
      <c r="L125" s="484"/>
      <c r="M125" s="484"/>
      <c r="N125" s="484"/>
      <c r="O125" s="484"/>
      <c r="P125" s="484"/>
      <c r="Q125" s="484"/>
      <c r="R125" s="484"/>
      <c r="S125" s="484"/>
      <c r="T125" s="484"/>
      <c r="U125" s="484"/>
      <c r="V125" s="484"/>
      <c r="W125" s="484"/>
      <c r="X125" s="484"/>
      <c r="Y125" s="484"/>
      <c r="Z125" s="484"/>
      <c r="AA125" s="484"/>
      <c r="AB125" s="484"/>
      <c r="AC125" s="484"/>
      <c r="AD125" s="484"/>
      <c r="AE125" s="484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71"/>
      <c r="BL125" s="671"/>
      <c r="BM125" s="671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  <c r="BX125" s="671"/>
      <c r="BY125" s="671"/>
      <c r="BZ125" s="671"/>
      <c r="CA125" s="671"/>
      <c r="CB125" s="671"/>
      <c r="CC125" s="671"/>
      <c r="CD125" s="671"/>
      <c r="CE125" s="671"/>
      <c r="CF125" s="671"/>
      <c r="CG125" s="671"/>
      <c r="CH125" s="671"/>
      <c r="CI125" s="671"/>
      <c r="CJ125" s="671"/>
      <c r="CK125" s="671"/>
      <c r="CL125" s="671"/>
      <c r="CM125" s="671"/>
      <c r="CN125" s="671"/>
      <c r="CO125" s="671"/>
      <c r="CP125" s="671"/>
      <c r="CQ125" s="671"/>
      <c r="CR125" s="671"/>
      <c r="CS125" s="671"/>
      <c r="CT125" s="671"/>
      <c r="CU125" s="671"/>
      <c r="CV125" s="671"/>
      <c r="CW125" s="671"/>
      <c r="CX125" s="671"/>
      <c r="CY125" s="671"/>
      <c r="CZ125" s="671"/>
      <c r="DA125" s="671"/>
      <c r="DB125" s="671"/>
      <c r="DC125" s="671"/>
      <c r="DD125" s="671"/>
      <c r="DE125" s="671"/>
      <c r="DF125" s="671"/>
      <c r="DG125" s="671"/>
      <c r="DH125" s="671"/>
      <c r="DI125" s="671"/>
      <c r="DJ125" s="671"/>
      <c r="DK125" s="671"/>
      <c r="DL125" s="671"/>
      <c r="DM125" s="671"/>
      <c r="DN125" s="671"/>
      <c r="DO125" s="671"/>
      <c r="DP125" s="671"/>
      <c r="DQ125" s="671"/>
      <c r="DR125" s="671"/>
      <c r="DS125" s="671"/>
      <c r="DT125" s="671"/>
      <c r="DU125" s="671"/>
      <c r="DV125" s="671"/>
      <c r="DW125" s="671"/>
      <c r="DX125" s="671"/>
      <c r="DY125" s="671"/>
      <c r="DZ125" s="671"/>
      <c r="EA125" s="671"/>
      <c r="EB125" s="671"/>
      <c r="EC125" s="671"/>
      <c r="ED125" s="671"/>
      <c r="EE125" s="671"/>
      <c r="EF125" s="671"/>
      <c r="EG125" s="671"/>
      <c r="EH125" s="671"/>
      <c r="EI125" s="671"/>
      <c r="EJ125" s="671"/>
      <c r="EK125" s="671"/>
      <c r="EL125" s="671"/>
      <c r="EM125" s="671"/>
      <c r="EN125" s="671"/>
      <c r="EO125" s="671"/>
      <c r="EP125" s="671"/>
      <c r="EQ125" s="671"/>
      <c r="ER125" s="671"/>
      <c r="ES125" s="671"/>
      <c r="ET125" s="671"/>
      <c r="EU125" s="671"/>
      <c r="EV125" s="671"/>
      <c r="EW125" s="671"/>
      <c r="EX125" s="671"/>
      <c r="EY125" s="671"/>
      <c r="EZ125" s="671"/>
      <c r="FA125" s="671"/>
      <c r="FB125" s="671"/>
      <c r="FC125" s="671"/>
      <c r="FD125" s="671"/>
      <c r="FE125" s="671"/>
      <c r="FF125" s="671"/>
      <c r="FG125" s="671"/>
      <c r="FH125" s="671"/>
      <c r="FI125" s="671"/>
      <c r="FJ125" s="671"/>
      <c r="FK125" s="671"/>
      <c r="FL125" s="671"/>
      <c r="FM125" s="671"/>
      <c r="FN125" s="671"/>
      <c r="FO125" s="671"/>
      <c r="FP125" s="671"/>
      <c r="FQ125" s="671"/>
      <c r="FR125" s="671"/>
      <c r="FS125" s="671"/>
      <c r="FT125" s="671"/>
      <c r="FU125" s="671"/>
      <c r="FV125" s="671"/>
      <c r="FW125" s="671"/>
      <c r="FX125" s="671"/>
      <c r="FY125" s="671"/>
      <c r="FZ125" s="671"/>
      <c r="GA125" s="671"/>
      <c r="GB125" s="671"/>
      <c r="GC125" s="671"/>
      <c r="GD125" s="671"/>
      <c r="GE125" s="671"/>
      <c r="GF125" s="671"/>
      <c r="GG125" s="671"/>
      <c r="GH125" s="671"/>
      <c r="GI125" s="671"/>
      <c r="GJ125" s="671"/>
      <c r="GK125" s="671"/>
      <c r="GL125" s="671"/>
      <c r="GM125" s="671"/>
      <c r="GN125" s="671"/>
      <c r="GO125" s="671"/>
      <c r="GP125" s="671"/>
      <c r="GQ125" s="671"/>
      <c r="GR125" s="671"/>
      <c r="GS125" s="671"/>
      <c r="GT125" s="671"/>
      <c r="GU125" s="671"/>
      <c r="GV125" s="671"/>
      <c r="GW125" s="671"/>
      <c r="GX125" s="671"/>
      <c r="GY125" s="671"/>
      <c r="GZ125" s="671"/>
      <c r="HA125" s="671"/>
      <c r="HB125" s="671"/>
      <c r="HC125" s="671"/>
      <c r="HD125" s="671"/>
      <c r="HE125" s="671"/>
      <c r="HF125" s="671"/>
      <c r="HG125" s="671"/>
      <c r="HH125" s="671"/>
      <c r="HI125" s="671"/>
      <c r="HJ125" s="671"/>
      <c r="HK125" s="671"/>
      <c r="HL125" s="671"/>
      <c r="HM125" s="671"/>
      <c r="HN125" s="671"/>
      <c r="HO125" s="671"/>
      <c r="HP125" s="671"/>
      <c r="HQ125" s="671"/>
      <c r="HR125" s="671"/>
      <c r="HS125" s="671"/>
      <c r="HT125" s="671"/>
      <c r="HU125" s="671"/>
      <c r="HV125" s="671"/>
      <c r="HW125" s="671"/>
      <c r="HX125" s="671"/>
      <c r="HY125" s="671"/>
      <c r="HZ125" s="671"/>
      <c r="IA125" s="671"/>
      <c r="IB125" s="671"/>
      <c r="IC125" s="671"/>
      <c r="ID125" s="671"/>
      <c r="IE125" s="671"/>
      <c r="IF125" s="671"/>
      <c r="IG125" s="671"/>
      <c r="IH125" s="671"/>
      <c r="II125" s="671"/>
      <c r="IJ125" s="671"/>
      <c r="IK125" s="671"/>
      <c r="IL125" s="671"/>
      <c r="IM125" s="671"/>
      <c r="IN125" s="671"/>
      <c r="IO125" s="671"/>
      <c r="IP125" s="671"/>
      <c r="IQ125" s="671"/>
      <c r="IR125" s="671"/>
      <c r="IS125" s="671"/>
      <c r="IT125" s="671"/>
      <c r="IU125" s="671"/>
      <c r="IV125" s="671"/>
      <c r="IW125" s="671"/>
      <c r="IX125" s="671"/>
      <c r="IY125" s="671"/>
      <c r="IZ125" s="671"/>
      <c r="JA125" s="671"/>
      <c r="JB125" s="671"/>
      <c r="JC125" s="671"/>
      <c r="JD125" s="671"/>
      <c r="JE125" s="671"/>
      <c r="JF125" s="671"/>
      <c r="JG125" s="671"/>
      <c r="JH125" s="671"/>
      <c r="JI125" s="671"/>
      <c r="JJ125" s="671"/>
      <c r="JK125" s="671"/>
      <c r="JL125" s="671"/>
      <c r="JM125" s="671"/>
      <c r="JN125" s="671"/>
      <c r="JO125" s="671"/>
      <c r="JP125" s="671"/>
      <c r="JQ125" s="671"/>
      <c r="JR125" s="671"/>
      <c r="JS125" s="671"/>
      <c r="JT125" s="671"/>
      <c r="JU125" s="671"/>
      <c r="JV125" s="671"/>
      <c r="JW125" s="671"/>
      <c r="JX125" s="671"/>
      <c r="JY125" s="671"/>
      <c r="JZ125" s="671"/>
      <c r="KA125" s="671"/>
      <c r="KB125" s="671"/>
      <c r="KC125" s="671"/>
      <c r="KD125" s="671"/>
      <c r="KE125" s="671"/>
      <c r="KF125" s="671"/>
      <c r="KG125" s="671"/>
      <c r="KH125" s="671"/>
      <c r="KI125" s="671"/>
      <c r="KJ125" s="671"/>
      <c r="KK125" s="671"/>
      <c r="KL125" s="671"/>
      <c r="KM125" s="671"/>
      <c r="KN125" s="671"/>
      <c r="KO125" s="671"/>
      <c r="KP125" s="671"/>
      <c r="KQ125" s="671"/>
      <c r="KR125" s="671"/>
      <c r="KS125" s="671"/>
      <c r="KT125" s="671"/>
      <c r="KU125" s="671"/>
      <c r="KV125" s="671"/>
      <c r="KW125" s="671"/>
      <c r="KX125" s="671"/>
      <c r="KY125" s="671"/>
      <c r="KZ125" s="671"/>
      <c r="LA125" s="671"/>
      <c r="LB125" s="671"/>
      <c r="LC125" s="671"/>
      <c r="LD125" s="671"/>
      <c r="LE125" s="671"/>
      <c r="LF125" s="671"/>
      <c r="LG125" s="671"/>
      <c r="LH125" s="671"/>
      <c r="LI125" s="671"/>
      <c r="LJ125" s="671"/>
      <c r="LK125" s="671"/>
      <c r="LL125" s="671"/>
      <c r="LM125" s="671"/>
      <c r="LN125" s="671"/>
      <c r="LO125" s="671"/>
      <c r="LP125" s="671"/>
      <c r="LQ125" s="671"/>
      <c r="LR125" s="671"/>
      <c r="LS125" s="671"/>
      <c r="LT125" s="671"/>
      <c r="LU125" s="671"/>
      <c r="LV125" s="671"/>
      <c r="LW125" s="671"/>
      <c r="LX125" s="671"/>
      <c r="LY125" s="671"/>
      <c r="LZ125" s="671"/>
      <c r="MA125" s="671"/>
      <c r="MB125" s="671"/>
      <c r="MC125" s="671"/>
      <c r="MD125" s="671"/>
      <c r="ME125" s="671"/>
      <c r="MF125" s="671"/>
      <c r="MG125" s="671"/>
      <c r="MH125" s="671"/>
      <c r="MI125" s="671"/>
      <c r="MJ125" s="671"/>
      <c r="MK125" s="671"/>
      <c r="ML125" s="671"/>
      <c r="MM125" s="671"/>
      <c r="MN125" s="671"/>
      <c r="MO125" s="671"/>
      <c r="MP125" s="671"/>
      <c r="MQ125" s="671"/>
      <c r="MR125" s="671"/>
      <c r="MS125" s="671"/>
      <c r="MT125" s="671"/>
      <c r="MU125" s="671"/>
      <c r="MV125" s="671"/>
      <c r="MW125" s="671"/>
      <c r="MX125" s="671"/>
      <c r="MY125" s="671"/>
      <c r="MZ125" s="671"/>
      <c r="NA125" s="671"/>
      <c r="NB125" s="671"/>
      <c r="NC125" s="671"/>
      <c r="ND125" s="671"/>
      <c r="NE125" s="671"/>
      <c r="NF125" s="671"/>
      <c r="NG125" s="671"/>
      <c r="NH125" s="671"/>
      <c r="NI125" s="671"/>
      <c r="NJ125" s="671"/>
      <c r="NK125" s="671"/>
      <c r="NL125" s="671"/>
      <c r="NM125" s="671"/>
      <c r="NN125" s="671"/>
      <c r="NO125" s="671"/>
      <c r="NP125" s="671"/>
      <c r="NQ125" s="671"/>
      <c r="NR125" s="671"/>
      <c r="NS125" s="671"/>
      <c r="NT125" s="671"/>
      <c r="NU125" s="671"/>
      <c r="NV125" s="671"/>
      <c r="NW125" s="671"/>
      <c r="NX125" s="671"/>
      <c r="NY125" s="671"/>
      <c r="NZ125" s="671"/>
      <c r="OA125" s="671"/>
      <c r="OB125" s="671"/>
      <c r="OC125" s="671"/>
      <c r="OD125" s="671"/>
      <c r="OE125" s="671"/>
      <c r="OF125" s="671"/>
      <c r="OG125" s="671"/>
      <c r="OH125" s="671"/>
      <c r="OI125" s="671"/>
      <c r="OJ125" s="671"/>
      <c r="OK125" s="671"/>
      <c r="OL125" s="671"/>
      <c r="OM125" s="671"/>
      <c r="ON125" s="671"/>
      <c r="OO125" s="671"/>
      <c r="OP125" s="671"/>
      <c r="OQ125" s="671"/>
      <c r="OR125" s="671"/>
      <c r="OS125" s="671"/>
      <c r="OT125" s="671"/>
      <c r="OU125" s="671"/>
      <c r="OV125" s="671"/>
      <c r="OW125" s="671"/>
      <c r="OX125" s="671"/>
      <c r="OY125" s="671"/>
      <c r="OZ125" s="671"/>
      <c r="PA125" s="671"/>
      <c r="PB125" s="671"/>
      <c r="PC125" s="671"/>
      <c r="PD125" s="671"/>
      <c r="PE125" s="671"/>
      <c r="PF125" s="671"/>
      <c r="PG125" s="671"/>
      <c r="PH125" s="671"/>
      <c r="PI125" s="671"/>
      <c r="PJ125" s="671"/>
      <c r="PK125" s="671"/>
      <c r="PL125" s="671"/>
      <c r="PM125" s="671"/>
      <c r="PN125" s="671"/>
      <c r="PO125" s="671"/>
      <c r="PP125" s="671"/>
      <c r="PQ125" s="671"/>
      <c r="PR125" s="671"/>
      <c r="PS125" s="671"/>
      <c r="PT125" s="671"/>
      <c r="PU125" s="671"/>
      <c r="PV125" s="671"/>
      <c r="PW125" s="671"/>
      <c r="PX125" s="671"/>
      <c r="PY125" s="671"/>
      <c r="PZ125" s="671"/>
      <c r="QA125" s="671"/>
      <c r="QB125" s="671"/>
      <c r="QC125" s="671"/>
      <c r="QD125" s="671"/>
      <c r="QE125" s="671"/>
      <c r="QF125" s="671"/>
      <c r="QG125" s="671"/>
      <c r="QH125" s="671"/>
      <c r="QI125" s="671"/>
      <c r="QJ125" s="671"/>
      <c r="QK125" s="671"/>
      <c r="QL125" s="671"/>
      <c r="QM125" s="671"/>
      <c r="QN125" s="671"/>
      <c r="QO125" s="671"/>
      <c r="QP125" s="671"/>
      <c r="QQ125" s="671"/>
      <c r="QR125" s="671"/>
      <c r="QS125" s="671"/>
      <c r="QT125" s="671"/>
      <c r="QU125" s="671"/>
      <c r="QV125" s="671"/>
      <c r="QW125" s="671"/>
      <c r="QX125" s="671"/>
      <c r="QY125" s="671"/>
      <c r="QZ125" s="671"/>
      <c r="RA125" s="671"/>
      <c r="RB125" s="671"/>
      <c r="RC125" s="671"/>
      <c r="RD125" s="671"/>
      <c r="RE125" s="671"/>
      <c r="RF125" s="671"/>
      <c r="RG125" s="671"/>
      <c r="RH125" s="671"/>
      <c r="RI125" s="671"/>
      <c r="RJ125" s="671"/>
      <c r="RK125" s="671"/>
      <c r="RL125" s="671"/>
      <c r="RM125" s="671"/>
      <c r="RN125" s="671"/>
      <c r="RO125" s="671"/>
      <c r="RP125" s="671"/>
      <c r="RQ125" s="671"/>
      <c r="RR125" s="671"/>
      <c r="RS125" s="671"/>
      <c r="RT125" s="671"/>
      <c r="RU125" s="671"/>
      <c r="RV125" s="671"/>
      <c r="RW125" s="671"/>
      <c r="RX125" s="671"/>
      <c r="RY125" s="671"/>
      <c r="RZ125" s="671"/>
      <c r="SA125" s="671"/>
      <c r="SB125" s="671"/>
      <c r="SC125" s="671"/>
      <c r="SD125" s="671"/>
      <c r="SE125" s="671"/>
      <c r="SF125" s="671"/>
      <c r="SG125" s="671"/>
      <c r="SH125" s="671"/>
      <c r="SI125" s="671"/>
      <c r="SJ125" s="671"/>
      <c r="SK125" s="671"/>
      <c r="SL125" s="671"/>
      <c r="SM125" s="671"/>
      <c r="SN125" s="671"/>
      <c r="SO125" s="671"/>
      <c r="SP125" s="671"/>
      <c r="SQ125" s="671"/>
      <c r="SR125" s="671"/>
      <c r="SS125" s="671"/>
      <c r="ST125" s="671"/>
      <c r="SU125" s="671"/>
      <c r="SV125" s="671"/>
      <c r="SW125" s="671"/>
      <c r="SX125" s="671"/>
      <c r="SY125" s="671"/>
      <c r="SZ125" s="671"/>
      <c r="TA125" s="671"/>
      <c r="TB125" s="671"/>
      <c r="TC125" s="671"/>
      <c r="TD125" s="671"/>
      <c r="TE125" s="671"/>
      <c r="TF125" s="671"/>
      <c r="TG125" s="671"/>
      <c r="TH125" s="671"/>
      <c r="TI125" s="671"/>
      <c r="TJ125" s="671"/>
      <c r="TK125" s="671"/>
      <c r="TL125" s="671"/>
      <c r="TM125" s="671"/>
      <c r="TN125" s="671"/>
      <c r="TO125" s="671"/>
      <c r="TP125" s="671"/>
      <c r="TQ125" s="671"/>
      <c r="TR125" s="671"/>
      <c r="TS125" s="671"/>
      <c r="TT125" s="671"/>
      <c r="TU125" s="671"/>
      <c r="TV125" s="671"/>
      <c r="TW125" s="671"/>
      <c r="TX125" s="671"/>
      <c r="TY125" s="671"/>
      <c r="TZ125" s="671"/>
      <c r="UA125" s="671"/>
      <c r="UB125" s="671"/>
      <c r="UC125" s="671"/>
      <c r="UD125" s="671"/>
      <c r="UE125" s="671"/>
      <c r="UF125" s="671"/>
      <c r="UG125" s="671"/>
      <c r="UH125" s="671"/>
      <c r="UI125" s="671"/>
      <c r="UJ125" s="671"/>
      <c r="UK125" s="671"/>
      <c r="UL125" s="671"/>
      <c r="UM125" s="671"/>
      <c r="UN125" s="671"/>
      <c r="UO125" s="671"/>
      <c r="UP125" s="671"/>
      <c r="UQ125" s="671"/>
      <c r="UR125" s="671"/>
      <c r="US125" s="671"/>
      <c r="UT125" s="671"/>
      <c r="UU125" s="671"/>
      <c r="UV125" s="671"/>
      <c r="UW125" s="671"/>
      <c r="UX125" s="671"/>
      <c r="UY125" s="671"/>
      <c r="UZ125" s="671"/>
      <c r="VA125" s="671"/>
      <c r="VB125" s="671"/>
      <c r="VC125" s="671"/>
      <c r="VD125" s="671"/>
      <c r="VE125" s="671"/>
      <c r="VF125" s="671"/>
      <c r="VG125" s="671"/>
      <c r="VH125" s="671"/>
      <c r="VI125" s="671"/>
      <c r="VJ125" s="671"/>
      <c r="VK125" s="671"/>
      <c r="VL125" s="671"/>
      <c r="VM125" s="671"/>
      <c r="VN125" s="671"/>
      <c r="VO125" s="671"/>
      <c r="VP125" s="671"/>
      <c r="VQ125" s="671"/>
      <c r="VR125" s="671"/>
      <c r="VS125" s="671"/>
      <c r="VT125" s="671"/>
      <c r="VU125" s="671"/>
      <c r="VV125" s="671"/>
      <c r="VW125" s="671"/>
      <c r="VX125" s="671"/>
      <c r="VY125" s="671"/>
      <c r="VZ125" s="671"/>
      <c r="WA125" s="671"/>
      <c r="WB125" s="671"/>
      <c r="WC125" s="671"/>
      <c r="WD125" s="671"/>
      <c r="WE125" s="671"/>
      <c r="WF125" s="671"/>
      <c r="WG125" s="671"/>
      <c r="WH125" s="671"/>
      <c r="WI125" s="671"/>
      <c r="WJ125" s="671"/>
      <c r="WK125" s="671"/>
      <c r="WL125" s="671"/>
      <c r="WM125" s="671"/>
      <c r="WN125" s="671"/>
      <c r="WO125" s="671"/>
      <c r="WP125" s="671"/>
      <c r="WQ125" s="671"/>
      <c r="WR125" s="671"/>
      <c r="WS125" s="671"/>
      <c r="WT125" s="671"/>
      <c r="WU125" s="671"/>
      <c r="WV125" s="671"/>
      <c r="WW125" s="671"/>
      <c r="WX125" s="671"/>
      <c r="WY125" s="671"/>
      <c r="WZ125" s="671"/>
      <c r="XA125" s="671"/>
      <c r="XB125" s="671"/>
      <c r="XC125" s="671"/>
      <c r="XD125" s="671"/>
      <c r="XE125" s="671"/>
      <c r="XF125" s="671"/>
      <c r="XG125" s="671"/>
      <c r="XH125" s="671"/>
      <c r="XI125" s="671"/>
      <c r="XJ125" s="671"/>
      <c r="XK125" s="671"/>
      <c r="XL125" s="671"/>
      <c r="XM125" s="671"/>
      <c r="XN125" s="671"/>
      <c r="XO125" s="671"/>
      <c r="XP125" s="671"/>
      <c r="XQ125" s="671"/>
      <c r="XR125" s="671"/>
      <c r="XS125" s="671"/>
      <c r="XT125" s="671"/>
      <c r="XU125" s="671"/>
      <c r="XV125" s="671"/>
      <c r="XW125" s="671"/>
      <c r="XX125" s="671"/>
      <c r="XY125" s="671"/>
      <c r="XZ125" s="671"/>
      <c r="YA125" s="671"/>
      <c r="YB125" s="671"/>
      <c r="YC125" s="671"/>
      <c r="YD125" s="671"/>
      <c r="YE125" s="671"/>
      <c r="YF125" s="671"/>
      <c r="YG125" s="671"/>
      <c r="YH125" s="671"/>
      <c r="YI125" s="671"/>
      <c r="YJ125" s="671"/>
      <c r="YK125" s="671"/>
      <c r="YL125" s="671"/>
      <c r="YM125" s="671"/>
      <c r="YN125" s="671"/>
      <c r="YO125" s="671"/>
      <c r="YP125" s="671"/>
      <c r="YQ125" s="671"/>
      <c r="YR125" s="671"/>
      <c r="YS125" s="671"/>
      <c r="YT125" s="671"/>
      <c r="YU125" s="671"/>
      <c r="YV125" s="671"/>
      <c r="YW125" s="671"/>
      <c r="YX125" s="671"/>
      <c r="YY125" s="671"/>
      <c r="YZ125" s="671"/>
      <c r="ZA125" s="671"/>
      <c r="ZB125" s="671"/>
      <c r="ZC125" s="671"/>
      <c r="ZD125" s="671"/>
      <c r="ZE125" s="671"/>
      <c r="ZF125" s="671"/>
      <c r="ZG125" s="671"/>
      <c r="ZH125" s="671"/>
      <c r="ZI125" s="671"/>
      <c r="ZJ125" s="671"/>
      <c r="ZK125" s="671"/>
      <c r="ZL125" s="671"/>
      <c r="ZM125" s="671"/>
      <c r="ZN125" s="671"/>
      <c r="ZO125" s="671"/>
      <c r="ZP125" s="671"/>
      <c r="ZQ125" s="671"/>
      <c r="ZR125" s="671"/>
      <c r="ZS125" s="671"/>
      <c r="ZT125" s="671"/>
      <c r="ZU125" s="671"/>
      <c r="ZV125" s="671"/>
      <c r="ZW125" s="671"/>
      <c r="ZX125" s="671"/>
      <c r="ZY125" s="671"/>
      <c r="ZZ125" s="671"/>
      <c r="AAA125" s="671"/>
      <c r="AAB125" s="671"/>
      <c r="AAC125" s="671"/>
      <c r="AAD125" s="671"/>
      <c r="AAE125" s="671"/>
      <c r="AAF125" s="671"/>
      <c r="AAG125" s="671"/>
      <c r="AAH125" s="671"/>
      <c r="AAI125" s="671"/>
      <c r="AAJ125" s="671"/>
      <c r="AAK125" s="671"/>
      <c r="AAL125" s="671"/>
      <c r="AAM125" s="671"/>
      <c r="AAN125" s="671"/>
      <c r="AAO125" s="671"/>
      <c r="AAP125" s="671"/>
      <c r="AAQ125" s="671"/>
      <c r="AAR125" s="671"/>
      <c r="AAS125" s="671"/>
      <c r="AAT125" s="671"/>
      <c r="AAU125" s="671"/>
      <c r="AAV125" s="671"/>
      <c r="AAW125" s="671"/>
      <c r="AAX125" s="671"/>
      <c r="AAY125" s="671"/>
      <c r="AAZ125" s="671"/>
      <c r="ABA125" s="671"/>
      <c r="ABB125" s="671"/>
      <c r="ABC125" s="671"/>
      <c r="ABD125" s="671"/>
      <c r="ABE125" s="671"/>
      <c r="ABF125" s="671"/>
      <c r="ABG125" s="671"/>
      <c r="ABH125" s="671"/>
      <c r="ABI125" s="671"/>
      <c r="ABJ125" s="671"/>
      <c r="ABK125" s="671"/>
      <c r="ABL125" s="671"/>
      <c r="ABM125" s="671"/>
      <c r="ABN125" s="671"/>
      <c r="ABO125" s="671"/>
      <c r="ABP125" s="671"/>
      <c r="ABQ125" s="671"/>
      <c r="ABR125" s="671"/>
      <c r="ABS125" s="671"/>
      <c r="ABT125" s="671"/>
      <c r="ABU125" s="671"/>
      <c r="ABV125" s="671"/>
      <c r="ABW125" s="671"/>
      <c r="ABX125" s="671"/>
      <c r="ABY125" s="671"/>
      <c r="ABZ125" s="671"/>
      <c r="ACA125" s="671"/>
      <c r="ACB125" s="671"/>
      <c r="ACC125" s="671"/>
      <c r="ACD125" s="671"/>
      <c r="ACE125" s="671"/>
      <c r="ACF125" s="671"/>
      <c r="ACG125" s="671"/>
      <c r="ACH125" s="671"/>
      <c r="ACI125" s="671"/>
      <c r="ACJ125" s="671"/>
      <c r="ACK125" s="671"/>
      <c r="ACL125" s="671"/>
      <c r="ACM125" s="671"/>
      <c r="ACN125" s="671"/>
      <c r="ACO125" s="671"/>
      <c r="ACP125" s="671"/>
      <c r="ACQ125" s="671"/>
      <c r="ACR125" s="671"/>
      <c r="ACS125" s="671"/>
      <c r="ACT125" s="671"/>
      <c r="ACU125" s="671"/>
      <c r="ACV125" s="671"/>
      <c r="ACW125" s="671"/>
      <c r="ACX125" s="671"/>
      <c r="ACY125" s="671"/>
      <c r="ACZ125" s="671"/>
      <c r="ADA125" s="671"/>
      <c r="ADB125" s="671"/>
      <c r="ADC125" s="671"/>
      <c r="ADD125" s="671"/>
      <c r="ADE125" s="671"/>
      <c r="ADF125" s="671"/>
      <c r="ADG125" s="671"/>
      <c r="ADH125" s="671"/>
      <c r="ADI125" s="671"/>
      <c r="ADJ125" s="671"/>
      <c r="ADK125" s="671"/>
      <c r="ADL125" s="671"/>
      <c r="ADM125" s="671"/>
      <c r="ADN125" s="671"/>
      <c r="ADO125" s="671"/>
      <c r="ADP125" s="671"/>
      <c r="ADQ125" s="671"/>
      <c r="ADR125" s="671"/>
      <c r="ADS125" s="671"/>
      <c r="ADT125" s="671"/>
      <c r="ADU125" s="671"/>
      <c r="ADV125" s="671"/>
      <c r="ADW125" s="671"/>
      <c r="ADX125" s="671"/>
      <c r="ADY125" s="671"/>
      <c r="ADZ125" s="671"/>
      <c r="AEA125" s="671"/>
      <c r="AEB125" s="671"/>
      <c r="AEC125" s="671"/>
      <c r="AED125" s="671"/>
      <c r="AEE125" s="671"/>
      <c r="AEF125" s="671"/>
      <c r="AEG125" s="671"/>
      <c r="AEH125" s="671"/>
      <c r="AEI125" s="671"/>
      <c r="AEJ125" s="671"/>
      <c r="AEK125" s="671"/>
      <c r="AEL125" s="671"/>
      <c r="AEM125" s="671"/>
      <c r="AEN125" s="671"/>
      <c r="AEO125" s="671"/>
      <c r="AEP125" s="671"/>
      <c r="AEQ125" s="671"/>
      <c r="AER125" s="671"/>
      <c r="AES125" s="671"/>
      <c r="AET125" s="671"/>
      <c r="AEU125" s="671"/>
      <c r="AEV125" s="671"/>
      <c r="AEW125" s="671"/>
      <c r="AEX125" s="671"/>
      <c r="AEY125" s="671"/>
      <c r="AEZ125" s="671"/>
      <c r="AFA125" s="671"/>
      <c r="AFB125" s="671"/>
      <c r="AFC125" s="671"/>
      <c r="AFD125" s="671"/>
      <c r="AFE125" s="671"/>
      <c r="AFF125" s="671"/>
      <c r="AFG125" s="671"/>
      <c r="AFH125" s="671"/>
      <c r="AFI125" s="671"/>
      <c r="AFJ125" s="671"/>
      <c r="AFK125" s="671"/>
      <c r="AFL125" s="671"/>
      <c r="AFM125" s="671"/>
      <c r="AFN125" s="671"/>
      <c r="AFO125" s="671"/>
      <c r="AFP125" s="671"/>
      <c r="AFQ125" s="671"/>
      <c r="AFR125" s="671"/>
      <c r="AFS125" s="671"/>
      <c r="AFT125" s="671"/>
      <c r="AFU125" s="671"/>
      <c r="AFV125" s="671"/>
      <c r="AFW125" s="671"/>
      <c r="AFX125" s="671"/>
      <c r="AFY125" s="671"/>
      <c r="AFZ125" s="671"/>
      <c r="AGA125" s="671"/>
      <c r="AGB125" s="671"/>
      <c r="AGC125" s="671"/>
      <c r="AGD125" s="671"/>
      <c r="AGE125" s="671"/>
      <c r="AGF125" s="671"/>
      <c r="AGG125" s="671"/>
      <c r="AGH125" s="671"/>
      <c r="AGI125" s="671"/>
      <c r="AGJ125" s="671"/>
      <c r="AGK125" s="671"/>
      <c r="AGL125" s="671"/>
      <c r="AGM125" s="671"/>
      <c r="AGN125" s="671"/>
      <c r="AGO125" s="671"/>
      <c r="AGP125" s="671"/>
      <c r="AGQ125" s="671"/>
      <c r="AGR125" s="671"/>
      <c r="AGS125" s="671"/>
      <c r="AGT125" s="671"/>
      <c r="AGU125" s="671"/>
      <c r="AGV125" s="671"/>
      <c r="AGW125" s="671"/>
      <c r="AGX125" s="671"/>
      <c r="AGY125" s="671"/>
      <c r="AGZ125" s="671"/>
      <c r="AHA125" s="671"/>
      <c r="AHB125" s="671"/>
      <c r="AHC125" s="671"/>
      <c r="AHD125" s="671"/>
      <c r="AHE125" s="671"/>
      <c r="AHF125" s="671"/>
      <c r="AHG125" s="671"/>
      <c r="AHH125" s="671"/>
      <c r="AHI125" s="671"/>
      <c r="AHJ125" s="671"/>
      <c r="AHK125" s="671"/>
      <c r="AHL125" s="671"/>
      <c r="AHM125" s="671"/>
      <c r="AHN125" s="671"/>
      <c r="AHO125" s="671"/>
      <c r="AHP125" s="671"/>
      <c r="AHQ125" s="671"/>
      <c r="AHR125" s="671"/>
      <c r="AHS125" s="671"/>
      <c r="AHT125" s="671"/>
      <c r="AHU125" s="671"/>
      <c r="AHV125" s="671"/>
      <c r="AHW125" s="671"/>
      <c r="AHX125" s="671"/>
      <c r="AHY125" s="671"/>
      <c r="AHZ125" s="671"/>
      <c r="AIA125" s="671"/>
      <c r="AIB125" s="671"/>
      <c r="AIC125" s="671"/>
      <c r="AID125" s="671"/>
      <c r="AIE125" s="671"/>
      <c r="AIF125" s="671"/>
      <c r="AIG125" s="671"/>
      <c r="AIH125" s="671"/>
      <c r="AII125" s="671"/>
      <c r="AIJ125" s="671"/>
      <c r="AIK125" s="671"/>
      <c r="AIL125" s="671"/>
      <c r="AIM125" s="671"/>
      <c r="AIN125" s="671"/>
      <c r="AIO125" s="671"/>
      <c r="AIP125" s="671"/>
      <c r="AIQ125" s="671"/>
      <c r="AIR125" s="671"/>
      <c r="AIS125" s="671"/>
      <c r="AIT125" s="671"/>
      <c r="AIU125" s="671"/>
      <c r="AIV125" s="671"/>
      <c r="AIW125" s="671"/>
      <c r="AIX125" s="671"/>
      <c r="AIY125" s="671"/>
      <c r="AIZ125" s="671"/>
      <c r="AJA125" s="671"/>
      <c r="AJB125" s="671"/>
      <c r="AJC125" s="671"/>
      <c r="AJD125" s="671"/>
      <c r="AJE125" s="671"/>
      <c r="AJF125" s="671"/>
      <c r="AJG125" s="671"/>
      <c r="AJH125" s="671"/>
      <c r="AJI125" s="671"/>
      <c r="AJJ125" s="671"/>
      <c r="AJK125" s="671"/>
      <c r="AJL125" s="671"/>
      <c r="AJM125" s="671"/>
      <c r="AJN125" s="671"/>
      <c r="AJO125" s="671"/>
      <c r="AJP125" s="671"/>
      <c r="AJQ125" s="671"/>
      <c r="AJR125" s="671"/>
      <c r="AJS125" s="671"/>
      <c r="AJT125" s="671"/>
      <c r="AJU125" s="671"/>
      <c r="AJV125" s="671"/>
      <c r="AJW125" s="671"/>
      <c r="AJX125" s="671"/>
      <c r="AJY125" s="671"/>
      <c r="AJZ125" s="671"/>
      <c r="AKA125" s="671"/>
      <c r="AKB125" s="671"/>
      <c r="AKC125" s="671"/>
      <c r="AKD125" s="671"/>
      <c r="AKE125" s="671"/>
      <c r="AKF125" s="671"/>
      <c r="AKG125" s="671"/>
      <c r="AKH125" s="671"/>
      <c r="AKI125" s="671"/>
      <c r="AKJ125" s="671"/>
      <c r="AKK125" s="671"/>
      <c r="AKL125" s="671"/>
      <c r="AKM125" s="671"/>
      <c r="AKN125" s="671"/>
      <c r="AKO125" s="671"/>
      <c r="AKP125" s="671"/>
      <c r="AKQ125" s="671"/>
      <c r="AKR125" s="671"/>
      <c r="AKS125" s="671"/>
      <c r="AKT125" s="671"/>
      <c r="AKU125" s="671"/>
      <c r="AKV125" s="671"/>
      <c r="AKW125" s="671"/>
      <c r="AKX125" s="671"/>
      <c r="AKY125" s="671"/>
      <c r="AKZ125" s="671"/>
      <c r="ALA125" s="671"/>
      <c r="ALB125" s="671"/>
      <c r="ALC125" s="671"/>
      <c r="ALD125" s="671"/>
      <c r="ALE125" s="671"/>
      <c r="ALF125" s="671"/>
      <c r="ALG125" s="671"/>
      <c r="ALH125" s="671"/>
      <c r="ALI125" s="671"/>
      <c r="ALJ125" s="671"/>
      <c r="ALK125" s="671"/>
      <c r="ALL125" s="671"/>
      <c r="ALM125" s="671"/>
      <c r="ALN125" s="671"/>
      <c r="ALO125" s="671"/>
      <c r="ALP125" s="671"/>
      <c r="ALQ125" s="671"/>
      <c r="ALR125" s="671"/>
      <c r="ALS125" s="671"/>
      <c r="ALT125" s="671"/>
      <c r="ALU125" s="671"/>
      <c r="ALV125" s="671"/>
      <c r="ALW125" s="671"/>
      <c r="ALX125" s="671"/>
      <c r="ALY125" s="671"/>
      <c r="ALZ125" s="671"/>
      <c r="AMA125" s="671"/>
      <c r="AMB125" s="671"/>
      <c r="AMC125" s="671"/>
      <c r="AMD125" s="671"/>
      <c r="AME125" s="671"/>
      <c r="AMF125" s="671"/>
      <c r="AMG125" s="671"/>
      <c r="AMH125" s="671"/>
      <c r="AMI125" s="671"/>
      <c r="AMJ125" s="671"/>
      <c r="AMK125" s="671"/>
      <c r="AML125" s="671"/>
      <c r="AMM125" s="671"/>
      <c r="AMN125" s="671"/>
      <c r="AMO125" s="671"/>
      <c r="AMP125" s="671"/>
      <c r="AMQ125" s="671"/>
      <c r="AMR125" s="671"/>
      <c r="AMS125" s="671"/>
      <c r="AMT125" s="671"/>
      <c r="AMU125" s="671"/>
      <c r="AMV125" s="671"/>
      <c r="AMW125" s="671"/>
      <c r="AMX125" s="671"/>
      <c r="AMY125" s="671"/>
      <c r="AMZ125" s="671"/>
      <c r="ANA125" s="671"/>
      <c r="ANB125" s="671"/>
      <c r="ANC125" s="671"/>
      <c r="AND125" s="671"/>
      <c r="ANE125" s="671"/>
      <c r="ANF125" s="671"/>
      <c r="ANG125" s="671"/>
      <c r="ANH125" s="671"/>
      <c r="ANI125" s="671"/>
      <c r="ANJ125" s="671"/>
      <c r="ANK125" s="671"/>
      <c r="ANL125" s="671"/>
      <c r="ANM125" s="671"/>
      <c r="ANN125" s="671"/>
      <c r="ANO125" s="671"/>
      <c r="ANP125" s="671"/>
      <c r="ANQ125" s="671"/>
      <c r="ANR125" s="671"/>
      <c r="ANS125" s="671"/>
      <c r="ANT125" s="671"/>
      <c r="ANU125" s="671"/>
      <c r="ANV125" s="671"/>
      <c r="ANW125" s="671"/>
      <c r="ANX125" s="671"/>
      <c r="ANY125" s="671"/>
      <c r="ANZ125" s="671"/>
      <c r="AOA125" s="671"/>
      <c r="AOB125" s="671"/>
      <c r="AOC125" s="671"/>
      <c r="AOD125" s="671"/>
      <c r="AOE125" s="671"/>
      <c r="AOF125" s="671"/>
      <c r="AOG125" s="671"/>
      <c r="AOH125" s="671"/>
      <c r="AOI125" s="671"/>
      <c r="AOJ125" s="671"/>
      <c r="AOK125" s="671"/>
      <c r="AOL125" s="671"/>
      <c r="AOM125" s="671"/>
      <c r="AON125" s="671"/>
      <c r="AOO125" s="671"/>
      <c r="AOP125" s="671"/>
      <c r="AOQ125" s="671"/>
      <c r="AOR125" s="671"/>
      <c r="AOS125" s="671"/>
      <c r="AOT125" s="671"/>
      <c r="AOU125" s="671"/>
      <c r="AOV125" s="671"/>
      <c r="AOW125" s="671"/>
      <c r="AOX125" s="671"/>
      <c r="AOY125" s="671"/>
      <c r="AOZ125" s="671"/>
      <c r="APA125" s="671"/>
      <c r="APB125" s="671"/>
      <c r="APC125" s="671"/>
      <c r="APD125" s="671"/>
      <c r="APE125" s="671"/>
      <c r="APF125" s="671"/>
      <c r="APG125" s="671"/>
      <c r="APH125" s="671"/>
      <c r="API125" s="671"/>
      <c r="APJ125" s="671"/>
      <c r="APK125" s="671"/>
      <c r="APL125" s="671"/>
      <c r="APM125" s="671"/>
      <c r="APN125" s="671"/>
      <c r="APO125" s="671"/>
      <c r="APP125" s="671"/>
      <c r="APQ125" s="671"/>
      <c r="APR125" s="671"/>
      <c r="APS125" s="671"/>
      <c r="APT125" s="671"/>
      <c r="APU125" s="671"/>
      <c r="APV125" s="671"/>
      <c r="APW125" s="671"/>
      <c r="APX125" s="671"/>
      <c r="APY125" s="671"/>
      <c r="APZ125" s="671"/>
      <c r="AQA125" s="671"/>
      <c r="AQB125" s="671"/>
      <c r="AQC125" s="671"/>
      <c r="AQD125" s="671"/>
      <c r="AQE125" s="671"/>
      <c r="AQF125" s="671"/>
      <c r="AQG125" s="671"/>
      <c r="AQH125" s="671"/>
      <c r="AQI125" s="671"/>
      <c r="AQJ125" s="671"/>
      <c r="AQK125" s="671"/>
      <c r="AQL125" s="671"/>
      <c r="AQM125" s="671"/>
      <c r="AQN125" s="671"/>
      <c r="AQO125" s="671"/>
      <c r="AQP125" s="671"/>
      <c r="AQQ125" s="671"/>
      <c r="AQR125" s="671"/>
      <c r="AQS125" s="671"/>
      <c r="AQT125" s="671"/>
      <c r="AQU125" s="671"/>
      <c r="AQV125" s="671"/>
      <c r="AQW125" s="671"/>
      <c r="AQX125" s="671"/>
      <c r="AQY125" s="671"/>
      <c r="AQZ125" s="671"/>
      <c r="ARA125" s="671"/>
      <c r="ARB125" s="671"/>
      <c r="ARC125" s="671"/>
      <c r="ARD125" s="671"/>
      <c r="ARE125" s="671"/>
      <c r="ARF125" s="671"/>
      <c r="ARG125" s="671"/>
      <c r="ARH125" s="671"/>
      <c r="ARI125" s="671"/>
      <c r="ARJ125" s="671"/>
      <c r="ARK125" s="671"/>
      <c r="ARL125" s="671"/>
      <c r="ARM125" s="671"/>
      <c r="ARN125" s="671"/>
      <c r="ARO125" s="671"/>
      <c r="ARP125" s="671"/>
      <c r="ARQ125" s="671"/>
      <c r="ARR125" s="671"/>
      <c r="ARS125" s="671"/>
      <c r="ART125" s="671"/>
      <c r="ARU125" s="671"/>
      <c r="ARV125" s="671"/>
      <c r="ARW125" s="671"/>
      <c r="ARX125" s="671"/>
      <c r="ARY125" s="671"/>
      <c r="ARZ125" s="671"/>
      <c r="ASA125" s="671"/>
      <c r="ASB125" s="671"/>
      <c r="ASC125" s="671"/>
      <c r="ASD125" s="671"/>
      <c r="ASE125" s="671"/>
      <c r="ASF125" s="671"/>
      <c r="ASG125" s="671"/>
      <c r="ASH125" s="671"/>
      <c r="ASI125" s="671"/>
      <c r="ASJ125" s="671"/>
      <c r="ASK125" s="671"/>
      <c r="ASL125" s="671"/>
      <c r="ASM125" s="671"/>
      <c r="ASN125" s="671"/>
      <c r="ASO125" s="671"/>
      <c r="ASP125" s="671"/>
      <c r="ASQ125" s="671"/>
      <c r="ASR125" s="671"/>
      <c r="ASS125" s="671"/>
      <c r="AST125" s="671"/>
      <c r="ASU125" s="671"/>
      <c r="ASV125" s="671"/>
      <c r="ASW125" s="671"/>
      <c r="ASX125" s="671"/>
      <c r="ASY125" s="671"/>
      <c r="ASZ125" s="671"/>
      <c r="ATA125" s="671"/>
      <c r="ATB125" s="671"/>
      <c r="ATC125" s="671"/>
      <c r="ATD125" s="671"/>
      <c r="ATE125" s="671"/>
      <c r="ATF125" s="671"/>
      <c r="ATG125" s="671"/>
      <c r="ATH125" s="671"/>
      <c r="ATI125" s="671"/>
      <c r="ATJ125" s="671"/>
      <c r="ATK125" s="671"/>
      <c r="ATL125" s="671"/>
      <c r="ATM125" s="671"/>
      <c r="ATN125" s="671"/>
      <c r="ATO125" s="671"/>
      <c r="ATP125" s="671"/>
      <c r="ATQ125" s="671"/>
      <c r="ATR125" s="671"/>
      <c r="ATS125" s="671"/>
      <c r="ATT125" s="671"/>
      <c r="ATU125" s="671"/>
      <c r="ATV125" s="671"/>
      <c r="ATW125" s="671"/>
      <c r="ATX125" s="671"/>
      <c r="ATY125" s="671"/>
      <c r="ATZ125" s="671"/>
      <c r="AUA125" s="671"/>
      <c r="AUB125" s="671"/>
      <c r="AUC125" s="671"/>
      <c r="AUD125" s="671"/>
      <c r="AUE125" s="671"/>
      <c r="AUF125" s="671"/>
      <c r="AUG125" s="671"/>
      <c r="AUH125" s="671"/>
      <c r="AUI125" s="671"/>
      <c r="AUJ125" s="671"/>
      <c r="AUK125" s="671"/>
      <c r="AUL125" s="671"/>
      <c r="AUM125" s="671"/>
      <c r="AUN125" s="671"/>
      <c r="AUO125" s="671"/>
      <c r="AUP125" s="671"/>
      <c r="AUQ125" s="671"/>
      <c r="AUR125" s="671"/>
      <c r="AUS125" s="671"/>
      <c r="AUT125" s="671"/>
      <c r="AUU125" s="671"/>
      <c r="AUV125" s="671"/>
      <c r="AUW125" s="671"/>
      <c r="AUX125" s="671"/>
      <c r="AUY125" s="671"/>
      <c r="AUZ125" s="671"/>
      <c r="AVA125" s="671"/>
      <c r="AVB125" s="671"/>
      <c r="AVC125" s="671"/>
      <c r="AVD125" s="671"/>
      <c r="AVE125" s="671"/>
      <c r="AVF125" s="671"/>
      <c r="AVG125" s="671"/>
      <c r="AVH125" s="671"/>
      <c r="AVI125" s="671"/>
      <c r="AVJ125" s="671"/>
      <c r="AVK125" s="671"/>
      <c r="AVL125" s="671"/>
      <c r="AVM125" s="671"/>
      <c r="AVN125" s="671"/>
      <c r="AVO125" s="671"/>
      <c r="AVP125" s="671"/>
      <c r="AVQ125" s="671"/>
      <c r="AVR125" s="671"/>
      <c r="AVS125" s="671"/>
      <c r="AVT125" s="671"/>
      <c r="AVU125" s="671"/>
      <c r="AVV125" s="671"/>
      <c r="AVW125" s="671"/>
      <c r="AVX125" s="671"/>
      <c r="AVY125" s="671"/>
      <c r="AVZ125" s="671"/>
      <c r="AWA125" s="671"/>
      <c r="AWB125" s="671"/>
      <c r="AWC125" s="671"/>
      <c r="AWD125" s="671"/>
      <c r="AWE125" s="671"/>
      <c r="AWF125" s="671"/>
      <c r="AWG125" s="671"/>
      <c r="AWH125" s="671"/>
      <c r="AWI125" s="671"/>
      <c r="AWJ125" s="671"/>
      <c r="AWK125" s="671"/>
      <c r="AWL125" s="671"/>
      <c r="AWM125" s="671"/>
      <c r="AWN125" s="671"/>
      <c r="AWO125" s="671"/>
      <c r="AWP125" s="671"/>
      <c r="AWQ125" s="671"/>
      <c r="AWR125" s="671"/>
      <c r="AWS125" s="671"/>
      <c r="AWT125" s="671"/>
      <c r="AWU125" s="671"/>
      <c r="AWV125" s="671"/>
      <c r="AWW125" s="671"/>
      <c r="AWX125" s="671"/>
      <c r="AWY125" s="671"/>
      <c r="AWZ125" s="671"/>
      <c r="AXA125" s="671"/>
      <c r="AXB125" s="671"/>
      <c r="AXC125" s="671"/>
      <c r="AXD125" s="671"/>
      <c r="AXE125" s="671"/>
      <c r="AXF125" s="671"/>
      <c r="AXG125" s="671"/>
      <c r="AXH125" s="671"/>
      <c r="AXI125" s="671"/>
      <c r="AXJ125" s="671"/>
      <c r="AXK125" s="671"/>
      <c r="AXL125" s="671"/>
      <c r="AXM125" s="671"/>
      <c r="AXN125" s="671"/>
      <c r="AXO125" s="671"/>
      <c r="AXP125" s="671"/>
      <c r="AXQ125" s="671"/>
      <c r="AXR125" s="671"/>
      <c r="AXS125" s="671"/>
      <c r="AXT125" s="671"/>
      <c r="AXU125" s="671"/>
      <c r="AXV125" s="671"/>
      <c r="AXW125" s="671"/>
      <c r="AXX125" s="671"/>
      <c r="AXY125" s="671"/>
      <c r="AXZ125" s="671"/>
      <c r="AYA125" s="671"/>
      <c r="AYB125" s="671"/>
      <c r="AYC125" s="671"/>
      <c r="AYD125" s="671"/>
      <c r="AYE125" s="671"/>
      <c r="AYF125" s="671"/>
      <c r="AYG125" s="671"/>
      <c r="AYH125" s="671"/>
      <c r="AYI125" s="671"/>
      <c r="AYJ125" s="671"/>
      <c r="AYK125" s="671"/>
      <c r="AYL125" s="671"/>
      <c r="AYM125" s="671"/>
      <c r="AYN125" s="671"/>
      <c r="AYO125" s="671"/>
      <c r="AYP125" s="671"/>
      <c r="AYQ125" s="671"/>
      <c r="AYR125" s="671"/>
      <c r="AYS125" s="671"/>
      <c r="AYT125" s="671"/>
      <c r="AYU125" s="671"/>
      <c r="AYV125" s="671"/>
      <c r="AYW125" s="671"/>
      <c r="AYX125" s="671"/>
      <c r="AYY125" s="671"/>
      <c r="AYZ125" s="671"/>
      <c r="AZA125" s="671"/>
      <c r="AZB125" s="671"/>
      <c r="AZC125" s="671"/>
      <c r="AZD125" s="671"/>
      <c r="AZE125" s="671"/>
      <c r="AZF125" s="671"/>
      <c r="AZG125" s="671"/>
      <c r="AZH125" s="671"/>
      <c r="AZI125" s="671"/>
      <c r="AZJ125" s="671"/>
      <c r="AZK125" s="671"/>
      <c r="AZL125" s="671"/>
      <c r="AZM125" s="671"/>
      <c r="AZN125" s="671"/>
      <c r="AZO125" s="671"/>
      <c r="AZP125" s="671"/>
      <c r="AZQ125" s="671"/>
      <c r="AZR125" s="671"/>
      <c r="AZS125" s="671"/>
      <c r="AZT125" s="671"/>
      <c r="AZU125" s="671"/>
      <c r="AZV125" s="671"/>
      <c r="AZW125" s="671"/>
      <c r="AZX125" s="671"/>
      <c r="AZY125" s="671"/>
      <c r="AZZ125" s="671"/>
      <c r="BAA125" s="671"/>
      <c r="BAB125" s="671"/>
      <c r="BAC125" s="671"/>
      <c r="BAD125" s="671"/>
      <c r="BAE125" s="671"/>
      <c r="BAF125" s="671"/>
      <c r="BAG125" s="671"/>
      <c r="BAH125" s="671"/>
      <c r="BAI125" s="671"/>
      <c r="BAJ125" s="671"/>
      <c r="BAK125" s="671"/>
      <c r="BAL125" s="671"/>
      <c r="BAM125" s="671"/>
      <c r="BAN125" s="671"/>
      <c r="BAO125" s="671"/>
      <c r="BAP125" s="671"/>
      <c r="BAQ125" s="671"/>
      <c r="BAR125" s="671"/>
      <c r="BAS125" s="671"/>
      <c r="BAT125" s="671"/>
      <c r="BAU125" s="671"/>
      <c r="BAV125" s="671"/>
      <c r="BAW125" s="671"/>
      <c r="BAX125" s="671"/>
      <c r="BAY125" s="671"/>
      <c r="BAZ125" s="671"/>
      <c r="BBA125" s="671"/>
      <c r="BBB125" s="671"/>
      <c r="BBC125" s="671"/>
      <c r="BBD125" s="671"/>
      <c r="BBE125" s="671"/>
      <c r="BBF125" s="671"/>
      <c r="BBG125" s="671"/>
      <c r="BBH125" s="671"/>
      <c r="BBI125" s="671"/>
      <c r="BBJ125" s="671"/>
      <c r="BBK125" s="671"/>
      <c r="BBL125" s="671"/>
      <c r="BBM125" s="671"/>
      <c r="BBN125" s="671"/>
      <c r="BBO125" s="671"/>
      <c r="BBP125" s="671"/>
      <c r="BBQ125" s="671"/>
      <c r="BBR125" s="671"/>
      <c r="BBS125" s="671"/>
      <c r="BBT125" s="671"/>
      <c r="BBU125" s="671"/>
      <c r="BBV125" s="671"/>
      <c r="BBW125" s="671"/>
      <c r="BBX125" s="671"/>
      <c r="BBY125" s="671"/>
      <c r="BBZ125" s="671"/>
      <c r="BCA125" s="671"/>
      <c r="BCB125" s="671"/>
      <c r="BCC125" s="671"/>
      <c r="BCD125" s="671"/>
      <c r="BCE125" s="671"/>
      <c r="BCF125" s="671"/>
      <c r="BCG125" s="671"/>
      <c r="BCH125" s="671"/>
      <c r="BCI125" s="671"/>
      <c r="BCJ125" s="671"/>
      <c r="BCK125" s="671"/>
      <c r="BCL125" s="671"/>
      <c r="BCM125" s="671"/>
      <c r="BCN125" s="671"/>
      <c r="BCO125" s="671"/>
      <c r="BCP125" s="671"/>
      <c r="BCQ125" s="671"/>
      <c r="BCR125" s="671"/>
      <c r="BCS125" s="671"/>
      <c r="BCT125" s="671"/>
      <c r="BCU125" s="671"/>
      <c r="BCV125" s="671"/>
      <c r="BCW125" s="671"/>
      <c r="BCX125" s="671"/>
      <c r="BCY125" s="671"/>
      <c r="BCZ125" s="671"/>
      <c r="BDA125" s="671"/>
      <c r="BDB125" s="671"/>
      <c r="BDC125" s="671"/>
      <c r="BDD125" s="671"/>
      <c r="BDE125" s="671"/>
      <c r="BDF125" s="671"/>
      <c r="BDG125" s="671"/>
      <c r="BDH125" s="671"/>
      <c r="BDI125" s="671"/>
      <c r="BDJ125" s="671"/>
      <c r="BDK125" s="671"/>
      <c r="BDL125" s="671"/>
      <c r="BDM125" s="671"/>
      <c r="BDN125" s="671"/>
      <c r="BDO125" s="671"/>
      <c r="BDP125" s="671"/>
      <c r="BDQ125" s="671"/>
      <c r="BDR125" s="671"/>
      <c r="BDS125" s="671"/>
      <c r="BDT125" s="671"/>
      <c r="BDU125" s="671"/>
      <c r="BDV125" s="671"/>
      <c r="BDW125" s="671"/>
      <c r="BDX125" s="671"/>
      <c r="BDY125" s="671"/>
      <c r="BDZ125" s="671"/>
      <c r="BEA125" s="671"/>
      <c r="BEB125" s="671"/>
      <c r="BEC125" s="671"/>
      <c r="BED125" s="671"/>
      <c r="BEE125" s="671"/>
      <c r="BEF125" s="671"/>
      <c r="BEG125" s="671"/>
      <c r="BEH125" s="671"/>
      <c r="BEI125" s="671"/>
      <c r="BEJ125" s="671"/>
      <c r="BEK125" s="671"/>
      <c r="BEL125" s="671"/>
      <c r="BEM125" s="671"/>
      <c r="BEN125" s="671"/>
      <c r="BEO125" s="671"/>
      <c r="BEP125" s="671"/>
      <c r="BEQ125" s="671"/>
      <c r="BER125" s="671"/>
      <c r="BES125" s="671"/>
      <c r="BET125" s="671"/>
      <c r="BEU125" s="671"/>
      <c r="BEV125" s="671"/>
      <c r="BEW125" s="671"/>
      <c r="BEX125" s="671"/>
      <c r="BEY125" s="671"/>
      <c r="BEZ125" s="671"/>
      <c r="BFA125" s="671"/>
      <c r="BFB125" s="671"/>
      <c r="BFC125" s="671"/>
      <c r="BFD125" s="671"/>
      <c r="BFE125" s="671"/>
      <c r="BFF125" s="671"/>
      <c r="BFG125" s="671"/>
      <c r="BFH125" s="671"/>
      <c r="BFI125" s="671"/>
      <c r="BFJ125" s="671"/>
      <c r="BFK125" s="671"/>
      <c r="BFL125" s="671"/>
      <c r="BFM125" s="671"/>
      <c r="BFN125" s="671"/>
      <c r="BFO125" s="671"/>
      <c r="BFP125" s="671"/>
      <c r="BFQ125" s="671"/>
      <c r="BFR125" s="671"/>
      <c r="BFS125" s="671"/>
      <c r="BFT125" s="671"/>
      <c r="BFU125" s="671"/>
      <c r="BFV125" s="671"/>
      <c r="BFW125" s="671"/>
      <c r="BFX125" s="671"/>
      <c r="BFY125" s="671"/>
      <c r="BFZ125" s="671"/>
      <c r="BGA125" s="671"/>
      <c r="BGB125" s="671"/>
      <c r="BGC125" s="671"/>
      <c r="BGD125" s="671"/>
      <c r="BGE125" s="671"/>
      <c r="BGF125" s="671"/>
      <c r="BGG125" s="671"/>
      <c r="BGH125" s="671"/>
      <c r="BGI125" s="671"/>
      <c r="BGJ125" s="671"/>
      <c r="BGK125" s="671"/>
      <c r="BGL125" s="671"/>
      <c r="BGM125" s="671"/>
      <c r="BGN125" s="671"/>
      <c r="BGO125" s="671"/>
      <c r="BGP125" s="671"/>
      <c r="BGQ125" s="671"/>
      <c r="BGR125" s="671"/>
      <c r="BGS125" s="671"/>
      <c r="BGT125" s="671"/>
      <c r="BGU125" s="671"/>
      <c r="BGV125" s="671"/>
      <c r="BGW125" s="671"/>
      <c r="BGX125" s="671"/>
      <c r="BGY125" s="671"/>
      <c r="BGZ125" s="671"/>
      <c r="BHA125" s="671"/>
      <c r="BHB125" s="671"/>
      <c r="BHC125" s="671"/>
      <c r="BHD125" s="671"/>
      <c r="BHE125" s="671"/>
      <c r="BHF125" s="671"/>
      <c r="BHG125" s="671"/>
      <c r="BHH125" s="671"/>
      <c r="BHI125" s="671"/>
      <c r="BHJ125" s="671"/>
      <c r="BHK125" s="671"/>
      <c r="BHL125" s="671"/>
      <c r="BHM125" s="671"/>
      <c r="BHN125" s="671"/>
      <c r="BHO125" s="671"/>
      <c r="BHP125" s="671"/>
      <c r="BHQ125" s="671"/>
      <c r="BHR125" s="671"/>
      <c r="BHS125" s="671"/>
      <c r="BHT125" s="671"/>
      <c r="BHU125" s="671"/>
      <c r="BHV125" s="671"/>
      <c r="BHW125" s="671"/>
      <c r="BHX125" s="671"/>
      <c r="BHY125" s="671"/>
      <c r="BHZ125" s="671"/>
      <c r="BIA125" s="671"/>
      <c r="BIB125" s="671"/>
      <c r="BIC125" s="671"/>
      <c r="BID125" s="671"/>
      <c r="BIE125" s="671"/>
      <c r="BIF125" s="671"/>
      <c r="BIG125" s="671"/>
      <c r="BIH125" s="671"/>
      <c r="BII125" s="671"/>
      <c r="BIJ125" s="671"/>
      <c r="BIK125" s="671"/>
      <c r="BIL125" s="671"/>
      <c r="BIM125" s="671"/>
      <c r="BIN125" s="671"/>
      <c r="BIO125" s="671"/>
      <c r="BIP125" s="671"/>
      <c r="BIQ125" s="671"/>
      <c r="BIR125" s="671"/>
      <c r="BIS125" s="671"/>
      <c r="BIT125" s="671"/>
      <c r="BIU125" s="671"/>
      <c r="BIV125" s="671"/>
      <c r="BIW125" s="671"/>
      <c r="BIX125" s="671"/>
      <c r="BIY125" s="671"/>
      <c r="BIZ125" s="671"/>
      <c r="BJA125" s="671"/>
      <c r="BJB125" s="671"/>
      <c r="BJC125" s="671"/>
      <c r="BJD125" s="671"/>
      <c r="BJE125" s="671"/>
      <c r="BJF125" s="671"/>
      <c r="BJG125" s="671"/>
      <c r="BJH125" s="671"/>
      <c r="BJI125" s="671"/>
      <c r="BJJ125" s="671"/>
      <c r="BJK125" s="671"/>
      <c r="BJL125" s="671"/>
      <c r="BJM125" s="671"/>
      <c r="BJN125" s="671"/>
      <c r="BJO125" s="671"/>
      <c r="BJP125" s="671"/>
      <c r="BJQ125" s="671"/>
      <c r="BJR125" s="671"/>
      <c r="BJS125" s="671"/>
      <c r="BJT125" s="671"/>
      <c r="BJU125" s="671"/>
      <c r="BJV125" s="671"/>
      <c r="BJW125" s="671"/>
      <c r="BJX125" s="671"/>
      <c r="BJY125" s="671"/>
      <c r="BJZ125" s="671"/>
      <c r="BKA125" s="671"/>
      <c r="BKB125" s="671"/>
      <c r="BKC125" s="671"/>
      <c r="BKD125" s="671"/>
      <c r="BKE125" s="671"/>
      <c r="BKF125" s="671"/>
      <c r="BKG125" s="671"/>
      <c r="BKH125" s="671"/>
      <c r="BKI125" s="671"/>
      <c r="BKJ125" s="671"/>
      <c r="BKK125" s="671"/>
      <c r="BKL125" s="671"/>
      <c r="BKM125" s="671"/>
      <c r="BKN125" s="671"/>
      <c r="BKO125" s="671"/>
      <c r="BKP125" s="671"/>
      <c r="BKQ125" s="671"/>
      <c r="BKR125" s="671"/>
      <c r="BKS125" s="671"/>
      <c r="BKT125" s="671"/>
      <c r="BKU125" s="671"/>
      <c r="BKV125" s="671"/>
      <c r="BKW125" s="671"/>
      <c r="BKX125" s="671"/>
      <c r="BKY125" s="671"/>
      <c r="BKZ125" s="671"/>
      <c r="BLA125" s="671"/>
      <c r="BLB125" s="671"/>
      <c r="BLC125" s="671"/>
      <c r="BLD125" s="671"/>
      <c r="BLE125" s="671"/>
      <c r="BLF125" s="671"/>
      <c r="BLG125" s="671"/>
      <c r="BLH125" s="671"/>
      <c r="BLI125" s="671"/>
      <c r="BLJ125" s="671"/>
      <c r="BLK125" s="671"/>
      <c r="BLL125" s="671"/>
      <c r="BLM125" s="671"/>
      <c r="BLN125" s="671"/>
      <c r="BLO125" s="671"/>
      <c r="BLP125" s="671"/>
      <c r="BLQ125" s="671"/>
      <c r="BLR125" s="671"/>
      <c r="BLS125" s="671"/>
      <c r="BLT125" s="671"/>
      <c r="BLU125" s="671"/>
      <c r="BLV125" s="671"/>
      <c r="BLW125" s="671"/>
      <c r="BLX125" s="671"/>
      <c r="BLY125" s="671"/>
      <c r="BLZ125" s="671"/>
      <c r="BMA125" s="671"/>
      <c r="BMB125" s="671"/>
      <c r="BMC125" s="671"/>
      <c r="BMD125" s="671"/>
      <c r="BME125" s="671"/>
      <c r="BMF125" s="671"/>
      <c r="BMG125" s="671"/>
      <c r="BMH125" s="671"/>
      <c r="BMI125" s="671"/>
      <c r="BMJ125" s="671"/>
      <c r="BMK125" s="671"/>
      <c r="BML125" s="671"/>
      <c r="BMM125" s="671"/>
      <c r="BMN125" s="671"/>
      <c r="BMO125" s="671"/>
      <c r="BMP125" s="671"/>
      <c r="BMQ125" s="671"/>
      <c r="BMR125" s="671"/>
      <c r="BMS125" s="671"/>
      <c r="BMT125" s="671"/>
      <c r="BMU125" s="671"/>
      <c r="BMV125" s="671"/>
      <c r="BMW125" s="671"/>
      <c r="BMX125" s="671"/>
      <c r="BMY125" s="671"/>
      <c r="BMZ125" s="671"/>
      <c r="BNA125" s="671"/>
      <c r="BNB125" s="671"/>
      <c r="BNC125" s="671"/>
      <c r="BND125" s="671"/>
      <c r="BNE125" s="671"/>
      <c r="BNF125" s="671"/>
      <c r="BNG125" s="671"/>
      <c r="BNH125" s="671"/>
      <c r="BNI125" s="671"/>
      <c r="BNJ125" s="671"/>
      <c r="BNK125" s="671"/>
      <c r="BNL125" s="671"/>
      <c r="BNM125" s="671"/>
      <c r="BNN125" s="671"/>
      <c r="BNO125" s="671"/>
      <c r="BNP125" s="671"/>
      <c r="BNQ125" s="671"/>
      <c r="BNR125" s="671"/>
      <c r="BNS125" s="671"/>
      <c r="BNT125" s="671"/>
      <c r="BNU125" s="671"/>
      <c r="BNV125" s="671"/>
      <c r="BNW125" s="671"/>
      <c r="BNX125" s="671"/>
      <c r="BNY125" s="671"/>
      <c r="BNZ125" s="671"/>
      <c r="BOA125" s="671"/>
      <c r="BOB125" s="671"/>
      <c r="BOC125" s="671"/>
      <c r="BOD125" s="671"/>
      <c r="BOE125" s="671"/>
      <c r="BOF125" s="671"/>
      <c r="BOG125" s="671"/>
      <c r="BOH125" s="671"/>
      <c r="BOI125" s="671"/>
      <c r="BOJ125" s="671"/>
      <c r="BOK125" s="671"/>
      <c r="BOL125" s="671"/>
      <c r="BOM125" s="671"/>
      <c r="BON125" s="671"/>
      <c r="BOO125" s="671"/>
      <c r="BOP125" s="671"/>
      <c r="BOQ125" s="671"/>
      <c r="BOR125" s="671"/>
      <c r="BOS125" s="671"/>
      <c r="BOT125" s="671"/>
      <c r="BOU125" s="671"/>
      <c r="BOV125" s="671"/>
      <c r="BOW125" s="671"/>
      <c r="BOX125" s="671"/>
      <c r="BOY125" s="671"/>
      <c r="BOZ125" s="671"/>
      <c r="BPA125" s="671"/>
      <c r="BPB125" s="671"/>
      <c r="BPC125" s="671"/>
      <c r="BPD125" s="671"/>
      <c r="BPE125" s="671"/>
      <c r="BPF125" s="671"/>
      <c r="BPG125" s="671"/>
      <c r="BPH125" s="671"/>
      <c r="BPI125" s="671"/>
      <c r="BPJ125" s="671"/>
      <c r="BPK125" s="671"/>
      <c r="BPL125" s="671"/>
      <c r="BPM125" s="671"/>
      <c r="BPN125" s="671"/>
      <c r="BPO125" s="671"/>
      <c r="BPP125" s="671"/>
      <c r="BPQ125" s="671"/>
      <c r="BPR125" s="671"/>
      <c r="BPS125" s="671"/>
      <c r="BPT125" s="671"/>
      <c r="BPU125" s="671"/>
      <c r="BPV125" s="671"/>
      <c r="BPW125" s="671"/>
      <c r="BPX125" s="671"/>
      <c r="BPY125" s="671"/>
      <c r="BPZ125" s="671"/>
      <c r="BQA125" s="671"/>
      <c r="BQB125" s="671"/>
      <c r="BQC125" s="671"/>
      <c r="BQD125" s="671"/>
      <c r="BQE125" s="671"/>
      <c r="BQF125" s="671"/>
      <c r="BQG125" s="671"/>
      <c r="BQH125" s="671"/>
      <c r="BQI125" s="671"/>
      <c r="BQJ125" s="671"/>
      <c r="BQK125" s="671"/>
      <c r="BQL125" s="671"/>
      <c r="BQM125" s="671"/>
      <c r="BQN125" s="671"/>
      <c r="BQO125" s="671"/>
      <c r="BQP125" s="671"/>
      <c r="BQQ125" s="671"/>
      <c r="BQR125" s="671"/>
      <c r="BQS125" s="671"/>
      <c r="BQT125" s="671"/>
      <c r="BQU125" s="671"/>
      <c r="BQV125" s="671"/>
      <c r="BQW125" s="671"/>
      <c r="BQX125" s="671"/>
      <c r="BQY125" s="671"/>
      <c r="BQZ125" s="671"/>
      <c r="BRA125" s="671"/>
      <c r="BRB125" s="671"/>
      <c r="BRC125" s="671"/>
      <c r="BRD125" s="671"/>
      <c r="BRE125" s="671"/>
      <c r="BRF125" s="671"/>
      <c r="BRG125" s="671"/>
      <c r="BRH125" s="671"/>
      <c r="BRI125" s="671"/>
      <c r="BRJ125" s="671"/>
      <c r="BRK125" s="671"/>
      <c r="BRL125" s="671"/>
      <c r="BRM125" s="671"/>
      <c r="BRN125" s="671"/>
      <c r="BRO125" s="671"/>
      <c r="BRP125" s="671"/>
      <c r="BRQ125" s="671"/>
      <c r="BRR125" s="671"/>
      <c r="BRS125" s="671"/>
      <c r="BRT125" s="671"/>
      <c r="BRU125" s="671"/>
      <c r="BRV125" s="671"/>
      <c r="BRW125" s="671"/>
      <c r="BRX125" s="671"/>
      <c r="BRY125" s="671"/>
      <c r="BRZ125" s="671"/>
      <c r="BSA125" s="671"/>
      <c r="BSB125" s="671"/>
      <c r="BSC125" s="671"/>
      <c r="BSD125" s="671"/>
      <c r="BSE125" s="671"/>
      <c r="BSF125" s="671"/>
      <c r="BSG125" s="671"/>
      <c r="BSH125" s="671"/>
      <c r="BSI125" s="671"/>
      <c r="BSJ125" s="671"/>
      <c r="BSK125" s="671"/>
      <c r="BSL125" s="671"/>
      <c r="BSM125" s="671"/>
      <c r="BSN125" s="671"/>
      <c r="BSO125" s="671"/>
      <c r="BSP125" s="671"/>
      <c r="BSQ125" s="671"/>
      <c r="BSR125" s="671"/>
      <c r="BSS125" s="671"/>
      <c r="BST125" s="671"/>
      <c r="BSU125" s="671"/>
      <c r="BSV125" s="671"/>
      <c r="BSW125" s="671"/>
      <c r="BSX125" s="671"/>
      <c r="BSY125" s="671"/>
      <c r="BSZ125" s="671"/>
      <c r="BTA125" s="671"/>
      <c r="BTB125" s="671"/>
      <c r="BTC125" s="671"/>
      <c r="BTD125" s="671"/>
      <c r="BTE125" s="671"/>
      <c r="BTF125" s="671"/>
      <c r="BTG125" s="671"/>
      <c r="BTH125" s="671"/>
      <c r="BTI125" s="671"/>
      <c r="BTJ125" s="671"/>
      <c r="BTK125" s="671"/>
      <c r="BTL125" s="671"/>
      <c r="BTM125" s="671"/>
      <c r="BTN125" s="671"/>
      <c r="BTO125" s="671"/>
      <c r="BTP125" s="671"/>
      <c r="BTQ125" s="671"/>
      <c r="BTR125" s="671"/>
      <c r="BTS125" s="671"/>
      <c r="BTT125" s="671"/>
      <c r="BTU125" s="671"/>
      <c r="BTV125" s="671"/>
      <c r="BTW125" s="671"/>
      <c r="BTX125" s="671"/>
      <c r="BTY125" s="671"/>
      <c r="BTZ125" s="671"/>
      <c r="BUA125" s="671"/>
      <c r="BUB125" s="671"/>
      <c r="BUC125" s="671"/>
      <c r="BUD125" s="671"/>
      <c r="BUE125" s="671"/>
      <c r="BUF125" s="671"/>
      <c r="BUG125" s="671"/>
      <c r="BUH125" s="671"/>
      <c r="BUI125" s="671"/>
      <c r="BUJ125" s="671"/>
      <c r="BUK125" s="671"/>
      <c r="BUL125" s="671"/>
      <c r="BUM125" s="671"/>
      <c r="BUN125" s="671"/>
      <c r="BUO125" s="671"/>
      <c r="BUP125" s="671"/>
      <c r="BUQ125" s="671"/>
      <c r="BUR125" s="671"/>
      <c r="BUS125" s="671"/>
      <c r="BUT125" s="671"/>
      <c r="BUU125" s="671"/>
      <c r="BUV125" s="671"/>
      <c r="BUW125" s="671"/>
      <c r="BUX125" s="671"/>
      <c r="BUY125" s="671"/>
      <c r="BUZ125" s="671"/>
      <c r="BVA125" s="671"/>
      <c r="BVB125" s="671"/>
      <c r="BVC125" s="671"/>
      <c r="BVD125" s="671"/>
      <c r="BVE125" s="671"/>
      <c r="BVF125" s="671"/>
      <c r="BVG125" s="671"/>
      <c r="BVH125" s="671"/>
      <c r="BVI125" s="671"/>
      <c r="BVJ125" s="671"/>
      <c r="BVK125" s="671"/>
      <c r="BVL125" s="671"/>
      <c r="BVM125" s="671"/>
      <c r="BVN125" s="671"/>
      <c r="BVO125" s="671"/>
      <c r="BVP125" s="671"/>
      <c r="BVQ125" s="671"/>
      <c r="BVR125" s="671"/>
      <c r="BVS125" s="671"/>
      <c r="BVT125" s="671"/>
      <c r="BVU125" s="671"/>
      <c r="BVV125" s="671"/>
      <c r="BVW125" s="671"/>
      <c r="BVX125" s="671"/>
      <c r="BVY125" s="671"/>
      <c r="BVZ125" s="671"/>
      <c r="BWA125" s="671"/>
      <c r="BWB125" s="671"/>
      <c r="BWC125" s="671"/>
      <c r="BWD125" s="671"/>
      <c r="BWE125" s="671"/>
      <c r="BWF125" s="671"/>
      <c r="BWG125" s="671"/>
      <c r="BWH125" s="671"/>
      <c r="BWI125" s="671"/>
      <c r="BWJ125" s="671"/>
      <c r="BWK125" s="671"/>
      <c r="BWL125" s="671"/>
      <c r="BWM125" s="671"/>
      <c r="BWN125" s="671"/>
      <c r="BWO125" s="671"/>
      <c r="BWP125" s="671"/>
      <c r="BWQ125" s="671"/>
      <c r="BWR125" s="671"/>
      <c r="BWS125" s="671"/>
      <c r="BWT125" s="671"/>
      <c r="BWU125" s="671"/>
      <c r="BWV125" s="671"/>
      <c r="BWW125" s="671"/>
      <c r="BWX125" s="671"/>
      <c r="BWY125" s="671"/>
      <c r="BWZ125" s="671"/>
      <c r="BXA125" s="671"/>
      <c r="BXB125" s="671"/>
      <c r="BXC125" s="671"/>
      <c r="BXD125" s="671"/>
      <c r="BXE125" s="671"/>
      <c r="BXF125" s="671"/>
      <c r="BXG125" s="671"/>
      <c r="BXH125" s="671"/>
      <c r="BXI125" s="671"/>
      <c r="BXJ125" s="671"/>
      <c r="BXK125" s="671"/>
      <c r="BXL125" s="671"/>
      <c r="BXM125" s="671"/>
      <c r="BXN125" s="671"/>
      <c r="BXO125" s="671"/>
      <c r="BXP125" s="671"/>
      <c r="BXQ125" s="671"/>
      <c r="BXR125" s="671"/>
      <c r="BXS125" s="671"/>
      <c r="BXT125" s="671"/>
      <c r="BXU125" s="671"/>
      <c r="BXV125" s="671"/>
      <c r="BXW125" s="671"/>
      <c r="BXX125" s="671"/>
      <c r="BXY125" s="671"/>
      <c r="BXZ125" s="671"/>
      <c r="BYA125" s="671"/>
      <c r="BYB125" s="671"/>
      <c r="BYC125" s="671"/>
      <c r="BYD125" s="671"/>
      <c r="BYE125" s="671"/>
      <c r="BYF125" s="671"/>
      <c r="BYG125" s="671"/>
      <c r="BYH125" s="671"/>
      <c r="BYI125" s="671"/>
      <c r="BYJ125" s="671"/>
      <c r="BYK125" s="671"/>
      <c r="BYL125" s="671"/>
      <c r="BYM125" s="671"/>
      <c r="BYN125" s="671"/>
      <c r="BYO125" s="671"/>
      <c r="BYP125" s="671"/>
      <c r="BYQ125" s="671"/>
      <c r="BYR125" s="671"/>
      <c r="BYS125" s="671"/>
      <c r="BYT125" s="671"/>
      <c r="BYU125" s="671"/>
      <c r="BYV125" s="671"/>
      <c r="BYW125" s="671"/>
      <c r="BYX125" s="671"/>
      <c r="BYY125" s="671"/>
      <c r="BYZ125" s="671"/>
      <c r="BZA125" s="671"/>
      <c r="BZB125" s="671"/>
      <c r="BZC125" s="671"/>
      <c r="BZD125" s="671"/>
      <c r="BZE125" s="671"/>
      <c r="BZF125" s="671"/>
      <c r="BZG125" s="671"/>
      <c r="BZH125" s="671"/>
      <c r="BZI125" s="671"/>
      <c r="BZJ125" s="671"/>
      <c r="BZK125" s="671"/>
      <c r="BZL125" s="671"/>
      <c r="BZM125" s="671"/>
      <c r="BZN125" s="671"/>
      <c r="BZO125" s="671"/>
      <c r="BZP125" s="671"/>
      <c r="BZQ125" s="671"/>
      <c r="BZR125" s="671"/>
      <c r="BZS125" s="671"/>
      <c r="BZT125" s="671"/>
      <c r="BZU125" s="671"/>
      <c r="BZV125" s="671"/>
      <c r="BZW125" s="671"/>
      <c r="BZX125" s="671"/>
      <c r="BZY125" s="671"/>
      <c r="BZZ125" s="671"/>
      <c r="CAA125" s="671"/>
      <c r="CAB125" s="671"/>
      <c r="CAC125" s="671"/>
      <c r="CAD125" s="671"/>
      <c r="CAE125" s="671"/>
      <c r="CAF125" s="671"/>
      <c r="CAG125" s="671"/>
      <c r="CAH125" s="671"/>
      <c r="CAI125" s="671"/>
      <c r="CAJ125" s="671"/>
      <c r="CAK125" s="671"/>
      <c r="CAL125" s="671"/>
      <c r="CAM125" s="671"/>
      <c r="CAN125" s="671"/>
      <c r="CAO125" s="671"/>
      <c r="CAP125" s="671"/>
      <c r="CAQ125" s="671"/>
      <c r="CAR125" s="671"/>
      <c r="CAS125" s="671"/>
      <c r="CAT125" s="671"/>
      <c r="CAU125" s="671"/>
      <c r="CAV125" s="671"/>
      <c r="CAW125" s="671"/>
      <c r="CAX125" s="671"/>
      <c r="CAY125" s="671"/>
      <c r="CAZ125" s="671"/>
      <c r="CBA125" s="671"/>
      <c r="CBB125" s="671"/>
      <c r="CBC125" s="671"/>
      <c r="CBD125" s="671"/>
      <c r="CBE125" s="671"/>
      <c r="CBF125" s="671"/>
      <c r="CBG125" s="671"/>
      <c r="CBH125" s="671"/>
      <c r="CBI125" s="671"/>
      <c r="CBJ125" s="671"/>
      <c r="CBK125" s="671"/>
      <c r="CBL125" s="671"/>
      <c r="CBM125" s="671"/>
      <c r="CBN125" s="671"/>
      <c r="CBO125" s="671"/>
      <c r="CBP125" s="671"/>
      <c r="CBQ125" s="671"/>
      <c r="CBR125" s="671"/>
      <c r="CBS125" s="671"/>
      <c r="CBT125" s="671"/>
      <c r="CBU125" s="671"/>
      <c r="CBV125" s="671"/>
      <c r="CBW125" s="671"/>
      <c r="CBX125" s="671"/>
      <c r="CBY125" s="671"/>
      <c r="CBZ125" s="671"/>
      <c r="CCA125" s="671"/>
      <c r="CCB125" s="671"/>
      <c r="CCC125" s="671"/>
      <c r="CCD125" s="671"/>
      <c r="CCE125" s="671"/>
      <c r="CCF125" s="671"/>
      <c r="CCG125" s="671"/>
      <c r="CCH125" s="671"/>
      <c r="CCI125" s="671"/>
      <c r="CCJ125" s="671"/>
      <c r="CCK125" s="671"/>
      <c r="CCL125" s="671"/>
      <c r="CCM125" s="671"/>
      <c r="CCN125" s="671"/>
      <c r="CCO125" s="671"/>
      <c r="CCP125" s="671"/>
      <c r="CCQ125" s="671"/>
      <c r="CCR125" s="671"/>
      <c r="CCS125" s="671"/>
      <c r="CCT125" s="671"/>
      <c r="CCU125" s="671"/>
      <c r="CCV125" s="671"/>
      <c r="CCW125" s="671"/>
      <c r="CCX125" s="671"/>
      <c r="CCY125" s="671"/>
      <c r="CCZ125" s="671"/>
      <c r="CDA125" s="671"/>
      <c r="CDB125" s="671"/>
      <c r="CDC125" s="671"/>
      <c r="CDD125" s="671"/>
      <c r="CDE125" s="671"/>
      <c r="CDF125" s="671"/>
      <c r="CDG125" s="671"/>
      <c r="CDH125" s="671"/>
      <c r="CDI125" s="671"/>
      <c r="CDJ125" s="671"/>
      <c r="CDK125" s="671"/>
      <c r="CDL125" s="671"/>
      <c r="CDM125" s="671"/>
      <c r="CDN125" s="671"/>
      <c r="CDO125" s="671"/>
      <c r="CDP125" s="671"/>
      <c r="CDQ125" s="671"/>
      <c r="CDR125" s="671"/>
      <c r="CDS125" s="671"/>
      <c r="CDT125" s="671"/>
      <c r="CDU125" s="671"/>
      <c r="CDV125" s="671"/>
      <c r="CDW125" s="671"/>
      <c r="CDX125" s="671"/>
      <c r="CDY125" s="671"/>
      <c r="CDZ125" s="671"/>
      <c r="CEA125" s="671"/>
      <c r="CEB125" s="671"/>
      <c r="CEC125" s="671"/>
      <c r="CED125" s="671"/>
      <c r="CEE125" s="671"/>
      <c r="CEF125" s="671"/>
      <c r="CEG125" s="671"/>
      <c r="CEH125" s="671"/>
      <c r="CEI125" s="671"/>
      <c r="CEJ125" s="671"/>
      <c r="CEK125" s="671"/>
      <c r="CEL125" s="671"/>
      <c r="CEM125" s="671"/>
      <c r="CEN125" s="671"/>
      <c r="CEO125" s="671"/>
      <c r="CEP125" s="671"/>
      <c r="CEQ125" s="671"/>
      <c r="CER125" s="671"/>
      <c r="CES125" s="671"/>
      <c r="CET125" s="671"/>
      <c r="CEU125" s="671"/>
      <c r="CEV125" s="671"/>
      <c r="CEW125" s="671"/>
      <c r="CEX125" s="671"/>
      <c r="CEY125" s="671"/>
      <c r="CEZ125" s="671"/>
      <c r="CFA125" s="671"/>
      <c r="CFB125" s="671"/>
      <c r="CFC125" s="671"/>
      <c r="CFD125" s="671"/>
      <c r="CFE125" s="671"/>
      <c r="CFF125" s="671"/>
      <c r="CFG125" s="671"/>
      <c r="CFH125" s="671"/>
      <c r="CFI125" s="671"/>
      <c r="CFJ125" s="671"/>
      <c r="CFK125" s="671"/>
      <c r="CFL125" s="671"/>
      <c r="CFM125" s="671"/>
      <c r="CFN125" s="671"/>
      <c r="CFO125" s="671"/>
      <c r="CFP125" s="671"/>
      <c r="CFQ125" s="671"/>
      <c r="CFR125" s="671"/>
      <c r="CFS125" s="671"/>
      <c r="CFT125" s="671"/>
      <c r="CFU125" s="671"/>
      <c r="CFV125" s="671"/>
      <c r="CFW125" s="671"/>
      <c r="CFX125" s="671"/>
      <c r="CFY125" s="671"/>
      <c r="CFZ125" s="671"/>
      <c r="CGA125" s="671"/>
      <c r="CGB125" s="671"/>
      <c r="CGC125" s="671"/>
      <c r="CGD125" s="671"/>
      <c r="CGE125" s="671"/>
      <c r="CGF125" s="671"/>
      <c r="CGG125" s="671"/>
      <c r="CGH125" s="671"/>
      <c r="CGI125" s="671"/>
      <c r="CGJ125" s="671"/>
      <c r="CGK125" s="671"/>
      <c r="CGL125" s="671"/>
      <c r="CGM125" s="671"/>
      <c r="CGN125" s="671"/>
      <c r="CGO125" s="671"/>
      <c r="CGP125" s="671"/>
      <c r="CGQ125" s="671"/>
      <c r="CGR125" s="671"/>
      <c r="CGS125" s="671"/>
      <c r="CGT125" s="671"/>
      <c r="CGU125" s="671"/>
      <c r="CGV125" s="671"/>
      <c r="CGW125" s="671"/>
      <c r="CGX125" s="671"/>
      <c r="CGY125" s="671"/>
      <c r="CGZ125" s="671"/>
      <c r="CHA125" s="671"/>
      <c r="CHB125" s="671"/>
      <c r="CHC125" s="671"/>
      <c r="CHD125" s="671"/>
      <c r="CHE125" s="671"/>
      <c r="CHF125" s="671"/>
      <c r="CHG125" s="671"/>
      <c r="CHH125" s="671"/>
      <c r="CHI125" s="671"/>
      <c r="CHJ125" s="671"/>
      <c r="CHK125" s="671"/>
      <c r="CHL125" s="671"/>
      <c r="CHM125" s="671"/>
      <c r="CHN125" s="671"/>
      <c r="CHO125" s="671"/>
      <c r="CHP125" s="671"/>
      <c r="CHQ125" s="671"/>
      <c r="CHR125" s="671"/>
      <c r="CHS125" s="671"/>
      <c r="CHT125" s="671"/>
      <c r="CHU125" s="671"/>
      <c r="CHV125" s="671"/>
      <c r="CHW125" s="671"/>
      <c r="CHX125" s="671"/>
      <c r="CHY125" s="671"/>
      <c r="CHZ125" s="671"/>
      <c r="CIA125" s="671"/>
      <c r="CIB125" s="671"/>
      <c r="CIC125" s="671"/>
      <c r="CID125" s="671"/>
      <c r="CIE125" s="671"/>
      <c r="CIF125" s="671"/>
      <c r="CIG125" s="671"/>
      <c r="CIH125" s="671"/>
      <c r="CII125" s="671"/>
      <c r="CIJ125" s="671"/>
      <c r="CIK125" s="671"/>
      <c r="CIL125" s="671"/>
      <c r="CIM125" s="671"/>
      <c r="CIN125" s="671"/>
      <c r="CIO125" s="671"/>
      <c r="CIP125" s="671"/>
      <c r="CIQ125" s="671"/>
      <c r="CIR125" s="671"/>
      <c r="CIS125" s="671"/>
      <c r="CIT125" s="671"/>
      <c r="CIU125" s="671"/>
      <c r="CIV125" s="671"/>
      <c r="CIW125" s="671"/>
      <c r="CIX125" s="671"/>
      <c r="CIY125" s="671"/>
      <c r="CIZ125" s="671"/>
      <c r="CJA125" s="671"/>
      <c r="CJB125" s="671"/>
      <c r="CJC125" s="671"/>
      <c r="CJD125" s="671"/>
      <c r="CJE125" s="671"/>
      <c r="CJF125" s="671"/>
      <c r="CJG125" s="671"/>
      <c r="CJH125" s="671"/>
      <c r="CJI125" s="671"/>
      <c r="CJJ125" s="671"/>
      <c r="CJK125" s="671"/>
      <c r="CJL125" s="671"/>
      <c r="CJM125" s="671"/>
      <c r="CJN125" s="671"/>
      <c r="CJO125" s="671"/>
      <c r="CJP125" s="671"/>
      <c r="CJQ125" s="671"/>
      <c r="CJR125" s="671"/>
      <c r="CJS125" s="671"/>
      <c r="CJT125" s="671"/>
      <c r="CJU125" s="671"/>
      <c r="CJV125" s="671"/>
      <c r="CJW125" s="671"/>
      <c r="CJX125" s="671"/>
      <c r="CJY125" s="671"/>
      <c r="CJZ125" s="671"/>
      <c r="CKA125" s="671"/>
      <c r="CKB125" s="671"/>
      <c r="CKC125" s="671"/>
      <c r="CKD125" s="671"/>
      <c r="CKE125" s="671"/>
      <c r="CKF125" s="671"/>
      <c r="CKG125" s="671"/>
      <c r="CKH125" s="671"/>
      <c r="CKI125" s="671"/>
      <c r="CKJ125" s="671"/>
      <c r="CKK125" s="671"/>
      <c r="CKL125" s="671"/>
      <c r="CKM125" s="671"/>
      <c r="CKN125" s="671"/>
      <c r="CKO125" s="671"/>
      <c r="CKP125" s="671"/>
      <c r="CKQ125" s="671"/>
      <c r="CKR125" s="671"/>
      <c r="CKS125" s="671"/>
      <c r="CKT125" s="671"/>
      <c r="CKU125" s="671"/>
      <c r="CKV125" s="671"/>
      <c r="CKW125" s="671"/>
      <c r="CKX125" s="671"/>
      <c r="CKY125" s="671"/>
      <c r="CKZ125" s="671"/>
      <c r="CLA125" s="671"/>
      <c r="CLB125" s="671"/>
      <c r="CLC125" s="671"/>
      <c r="CLD125" s="671"/>
      <c r="CLE125" s="671"/>
      <c r="CLF125" s="671"/>
      <c r="CLG125" s="671"/>
      <c r="CLH125" s="671"/>
      <c r="CLI125" s="671"/>
      <c r="CLJ125" s="671"/>
      <c r="CLK125" s="671"/>
      <c r="CLL125" s="671"/>
      <c r="CLM125" s="671"/>
      <c r="CLN125" s="671"/>
      <c r="CLO125" s="671"/>
      <c r="CLP125" s="671"/>
      <c r="CLQ125" s="671"/>
      <c r="CLR125" s="671"/>
      <c r="CLS125" s="671"/>
      <c r="CLT125" s="671"/>
      <c r="CLU125" s="671"/>
      <c r="CLV125" s="671"/>
      <c r="CLW125" s="671"/>
      <c r="CLX125" s="671"/>
      <c r="CLY125" s="671"/>
      <c r="CLZ125" s="671"/>
      <c r="CMA125" s="671"/>
      <c r="CMB125" s="671"/>
      <c r="CMC125" s="671"/>
      <c r="CMD125" s="671"/>
      <c r="CME125" s="671"/>
      <c r="CMF125" s="671"/>
      <c r="CMG125" s="671"/>
      <c r="CMH125" s="671"/>
      <c r="CMI125" s="671"/>
      <c r="CMJ125" s="671"/>
      <c r="CMK125" s="671"/>
      <c r="CML125" s="671"/>
      <c r="CMM125" s="671"/>
      <c r="CMN125" s="671"/>
      <c r="CMO125" s="671"/>
      <c r="CMP125" s="671"/>
      <c r="CMQ125" s="671"/>
      <c r="CMR125" s="671"/>
      <c r="CMS125" s="671"/>
      <c r="CMT125" s="671"/>
      <c r="CMU125" s="671"/>
      <c r="CMV125" s="671"/>
      <c r="CMW125" s="671"/>
      <c r="CMX125" s="671"/>
      <c r="CMY125" s="671"/>
      <c r="CMZ125" s="671"/>
      <c r="CNA125" s="671"/>
      <c r="CNB125" s="671"/>
      <c r="CNC125" s="671"/>
      <c r="CND125" s="671"/>
      <c r="CNE125" s="671"/>
      <c r="CNF125" s="671"/>
      <c r="CNG125" s="671"/>
      <c r="CNH125" s="671"/>
      <c r="CNI125" s="671"/>
      <c r="CNJ125" s="671"/>
      <c r="CNK125" s="671"/>
      <c r="CNL125" s="671"/>
      <c r="CNM125" s="671"/>
      <c r="CNN125" s="671"/>
      <c r="CNO125" s="671"/>
      <c r="CNP125" s="671"/>
      <c r="CNQ125" s="671"/>
      <c r="CNR125" s="671"/>
      <c r="CNS125" s="671"/>
      <c r="CNT125" s="671"/>
      <c r="CNU125" s="671"/>
      <c r="CNV125" s="671"/>
      <c r="CNW125" s="671"/>
      <c r="CNX125" s="671"/>
      <c r="CNY125" s="671"/>
      <c r="CNZ125" s="671"/>
      <c r="COA125" s="671"/>
      <c r="COB125" s="671"/>
      <c r="COC125" s="671"/>
      <c r="COD125" s="671"/>
      <c r="COE125" s="671"/>
      <c r="COF125" s="671"/>
      <c r="COG125" s="671"/>
      <c r="COH125" s="671"/>
      <c r="COI125" s="671"/>
      <c r="COJ125" s="671"/>
      <c r="COK125" s="671"/>
      <c r="COL125" s="671"/>
      <c r="COM125" s="671"/>
      <c r="CON125" s="671"/>
      <c r="COO125" s="671"/>
      <c r="COP125" s="671"/>
      <c r="COQ125" s="671"/>
      <c r="COR125" s="671"/>
      <c r="COS125" s="671"/>
      <c r="COT125" s="671"/>
      <c r="COU125" s="671"/>
      <c r="COV125" s="671"/>
      <c r="COW125" s="671"/>
      <c r="COX125" s="671"/>
      <c r="COY125" s="671"/>
      <c r="COZ125" s="671"/>
      <c r="CPA125" s="671"/>
      <c r="CPB125" s="671"/>
      <c r="CPC125" s="671"/>
      <c r="CPD125" s="671"/>
      <c r="CPE125" s="671"/>
      <c r="CPF125" s="671"/>
      <c r="CPG125" s="671"/>
      <c r="CPH125" s="671"/>
      <c r="CPI125" s="671"/>
      <c r="CPJ125" s="671"/>
      <c r="CPK125" s="671"/>
      <c r="CPL125" s="671"/>
      <c r="CPM125" s="671"/>
      <c r="CPN125" s="671"/>
      <c r="CPO125" s="671"/>
      <c r="CPP125" s="671"/>
      <c r="CPQ125" s="671"/>
      <c r="CPR125" s="671"/>
      <c r="CPS125" s="671"/>
      <c r="CPT125" s="671"/>
      <c r="CPU125" s="671"/>
      <c r="CPV125" s="671"/>
      <c r="CPW125" s="671"/>
      <c r="CPX125" s="671"/>
      <c r="CPY125" s="671"/>
      <c r="CPZ125" s="671"/>
      <c r="CQA125" s="671"/>
      <c r="CQB125" s="671"/>
      <c r="CQC125" s="671"/>
      <c r="CQD125" s="671"/>
      <c r="CQE125" s="671"/>
      <c r="CQF125" s="671"/>
      <c r="CQG125" s="671"/>
      <c r="CQH125" s="671"/>
      <c r="CQI125" s="671"/>
      <c r="CQJ125" s="671"/>
      <c r="CQK125" s="671"/>
      <c r="CQL125" s="671"/>
      <c r="CQM125" s="671"/>
      <c r="CQN125" s="671"/>
      <c r="CQO125" s="671"/>
      <c r="CQP125" s="671"/>
      <c r="CQQ125" s="671"/>
      <c r="CQR125" s="671"/>
      <c r="CQS125" s="671"/>
      <c r="CQT125" s="671"/>
      <c r="CQU125" s="671"/>
      <c r="CQV125" s="671"/>
      <c r="CQW125" s="671"/>
      <c r="CQX125" s="671"/>
      <c r="CQY125" s="671"/>
      <c r="CQZ125" s="671"/>
      <c r="CRA125" s="671"/>
      <c r="CRB125" s="671"/>
      <c r="CRC125" s="671"/>
      <c r="CRD125" s="671"/>
      <c r="CRE125" s="671"/>
      <c r="CRF125" s="671"/>
      <c r="CRG125" s="671"/>
      <c r="CRH125" s="671"/>
      <c r="CRI125" s="671"/>
      <c r="CRJ125" s="671"/>
      <c r="CRK125" s="671"/>
      <c r="CRL125" s="671"/>
      <c r="CRM125" s="671"/>
      <c r="CRN125" s="671"/>
      <c r="CRO125" s="671"/>
      <c r="CRP125" s="671"/>
      <c r="CRQ125" s="671"/>
      <c r="CRR125" s="671"/>
      <c r="CRS125" s="671"/>
      <c r="CRT125" s="671"/>
      <c r="CRU125" s="671"/>
      <c r="CRV125" s="671"/>
      <c r="CRW125" s="671"/>
      <c r="CRX125" s="671"/>
      <c r="CRY125" s="671"/>
      <c r="CRZ125" s="671"/>
      <c r="CSA125" s="671"/>
      <c r="CSB125" s="671"/>
      <c r="CSC125" s="671"/>
      <c r="CSD125" s="671"/>
      <c r="CSE125" s="671"/>
      <c r="CSF125" s="671"/>
      <c r="CSG125" s="671"/>
      <c r="CSH125" s="671"/>
      <c r="CSI125" s="671"/>
      <c r="CSJ125" s="671"/>
      <c r="CSK125" s="671"/>
      <c r="CSL125" s="671"/>
      <c r="CSM125" s="671"/>
      <c r="CSN125" s="671"/>
      <c r="CSO125" s="671"/>
      <c r="CSP125" s="671"/>
      <c r="CSQ125" s="671"/>
      <c r="CSR125" s="671"/>
      <c r="CSS125" s="671"/>
      <c r="CST125" s="671"/>
      <c r="CSU125" s="671"/>
      <c r="CSV125" s="671"/>
      <c r="CSW125" s="671"/>
      <c r="CSX125" s="671"/>
      <c r="CSY125" s="671"/>
      <c r="CSZ125" s="671"/>
      <c r="CTA125" s="671"/>
      <c r="CTB125" s="671"/>
      <c r="CTC125" s="671"/>
      <c r="CTD125" s="671"/>
      <c r="CTE125" s="671"/>
      <c r="CTF125" s="671"/>
      <c r="CTG125" s="671"/>
      <c r="CTH125" s="671"/>
      <c r="CTI125" s="671"/>
      <c r="CTJ125" s="671"/>
      <c r="CTK125" s="671"/>
      <c r="CTL125" s="671"/>
      <c r="CTM125" s="671"/>
      <c r="CTN125" s="671"/>
      <c r="CTO125" s="671"/>
      <c r="CTP125" s="671"/>
      <c r="CTQ125" s="671"/>
      <c r="CTR125" s="671"/>
      <c r="CTS125" s="671"/>
      <c r="CTT125" s="671"/>
      <c r="CTU125" s="671"/>
      <c r="CTV125" s="671"/>
      <c r="CTW125" s="671"/>
      <c r="CTX125" s="671"/>
      <c r="CTY125" s="671"/>
      <c r="CTZ125" s="671"/>
      <c r="CUA125" s="671"/>
      <c r="CUB125" s="671"/>
      <c r="CUC125" s="671"/>
      <c r="CUD125" s="671"/>
      <c r="CUE125" s="671"/>
      <c r="CUF125" s="671"/>
      <c r="CUG125" s="671"/>
      <c r="CUH125" s="671"/>
      <c r="CUI125" s="671"/>
      <c r="CUJ125" s="671"/>
      <c r="CUK125" s="671"/>
      <c r="CUL125" s="671"/>
      <c r="CUM125" s="671"/>
      <c r="CUN125" s="671"/>
      <c r="CUO125" s="671"/>
      <c r="CUP125" s="671"/>
      <c r="CUQ125" s="671"/>
      <c r="CUR125" s="671"/>
      <c r="CUS125" s="671"/>
      <c r="CUT125" s="671"/>
      <c r="CUU125" s="671"/>
      <c r="CUV125" s="671"/>
      <c r="CUW125" s="671"/>
      <c r="CUX125" s="671"/>
      <c r="CUY125" s="671"/>
      <c r="CUZ125" s="671"/>
      <c r="CVA125" s="671"/>
      <c r="CVB125" s="671"/>
      <c r="CVC125" s="671"/>
      <c r="CVD125" s="671"/>
      <c r="CVE125" s="671"/>
      <c r="CVF125" s="671"/>
      <c r="CVG125" s="671"/>
      <c r="CVH125" s="671"/>
      <c r="CVI125" s="671"/>
      <c r="CVJ125" s="671"/>
      <c r="CVK125" s="671"/>
      <c r="CVL125" s="671"/>
      <c r="CVM125" s="671"/>
      <c r="CVN125" s="671"/>
      <c r="CVO125" s="671"/>
      <c r="CVP125" s="671"/>
      <c r="CVQ125" s="671"/>
      <c r="CVR125" s="671"/>
      <c r="CVS125" s="671"/>
      <c r="CVT125" s="671"/>
      <c r="CVU125" s="671"/>
      <c r="CVV125" s="671"/>
      <c r="CVW125" s="671"/>
      <c r="CVX125" s="671"/>
      <c r="CVY125" s="671"/>
      <c r="CVZ125" s="671"/>
      <c r="CWA125" s="671"/>
      <c r="CWB125" s="671"/>
      <c r="CWC125" s="671"/>
      <c r="CWD125" s="671"/>
      <c r="CWE125" s="671"/>
      <c r="CWF125" s="671"/>
      <c r="CWG125" s="671"/>
      <c r="CWH125" s="671"/>
      <c r="CWI125" s="671"/>
      <c r="CWJ125" s="671"/>
      <c r="CWK125" s="671"/>
      <c r="CWL125" s="671"/>
      <c r="CWM125" s="671"/>
      <c r="CWN125" s="671"/>
      <c r="CWO125" s="671"/>
      <c r="CWP125" s="671"/>
      <c r="CWQ125" s="671"/>
      <c r="CWR125" s="671"/>
      <c r="CWS125" s="671"/>
      <c r="CWT125" s="671"/>
      <c r="CWU125" s="671"/>
      <c r="CWV125" s="671"/>
      <c r="CWW125" s="671"/>
      <c r="CWX125" s="671"/>
      <c r="CWY125" s="671"/>
      <c r="CWZ125" s="671"/>
      <c r="CXA125" s="671"/>
      <c r="CXB125" s="671"/>
      <c r="CXC125" s="671"/>
      <c r="CXD125" s="671"/>
      <c r="CXE125" s="671"/>
      <c r="CXF125" s="671"/>
      <c r="CXG125" s="671"/>
      <c r="CXH125" s="671"/>
      <c r="CXI125" s="671"/>
      <c r="CXJ125" s="671"/>
      <c r="CXK125" s="671"/>
      <c r="CXL125" s="671"/>
      <c r="CXM125" s="671"/>
      <c r="CXN125" s="671"/>
      <c r="CXO125" s="671"/>
      <c r="CXP125" s="671"/>
      <c r="CXQ125" s="671"/>
      <c r="CXR125" s="671"/>
      <c r="CXS125" s="671"/>
      <c r="CXT125" s="671"/>
      <c r="CXU125" s="671"/>
      <c r="CXV125" s="671"/>
      <c r="CXW125" s="671"/>
      <c r="CXX125" s="671"/>
      <c r="CXY125" s="671"/>
      <c r="CXZ125" s="671"/>
      <c r="CYA125" s="671"/>
      <c r="CYB125" s="671"/>
      <c r="CYC125" s="671"/>
      <c r="CYD125" s="671"/>
      <c r="CYE125" s="671"/>
      <c r="CYF125" s="671"/>
      <c r="CYG125" s="671"/>
      <c r="CYH125" s="671"/>
      <c r="CYI125" s="671"/>
      <c r="CYJ125" s="671"/>
      <c r="CYK125" s="671"/>
      <c r="CYL125" s="671"/>
      <c r="CYM125" s="671"/>
      <c r="CYN125" s="671"/>
      <c r="CYO125" s="671"/>
      <c r="CYP125" s="671"/>
      <c r="CYQ125" s="671"/>
      <c r="CYR125" s="671"/>
      <c r="CYS125" s="671"/>
      <c r="CYT125" s="671"/>
      <c r="CYU125" s="671"/>
      <c r="CYV125" s="671"/>
      <c r="CYW125" s="671"/>
      <c r="CYX125" s="671"/>
      <c r="CYY125" s="671"/>
      <c r="CYZ125" s="671"/>
      <c r="CZA125" s="671"/>
      <c r="CZB125" s="671"/>
      <c r="CZC125" s="671"/>
      <c r="CZD125" s="671"/>
      <c r="CZE125" s="671"/>
      <c r="CZF125" s="671"/>
      <c r="CZG125" s="671"/>
      <c r="CZH125" s="671"/>
      <c r="CZI125" s="671"/>
      <c r="CZJ125" s="671"/>
      <c r="CZK125" s="671"/>
      <c r="CZL125" s="671"/>
      <c r="CZM125" s="671"/>
      <c r="CZN125" s="671"/>
      <c r="CZO125" s="671"/>
      <c r="CZP125" s="671"/>
      <c r="CZQ125" s="671"/>
      <c r="CZR125" s="671"/>
      <c r="CZS125" s="671"/>
      <c r="CZT125" s="671"/>
      <c r="CZU125" s="671"/>
      <c r="CZV125" s="671"/>
      <c r="CZW125" s="671"/>
      <c r="CZX125" s="671"/>
      <c r="CZY125" s="671"/>
      <c r="CZZ125" s="671"/>
      <c r="DAA125" s="671"/>
      <c r="DAB125" s="671"/>
      <c r="DAC125" s="671"/>
      <c r="DAD125" s="671"/>
      <c r="DAE125" s="671"/>
      <c r="DAF125" s="671"/>
      <c r="DAG125" s="671"/>
      <c r="DAH125" s="671"/>
      <c r="DAI125" s="671"/>
      <c r="DAJ125" s="671"/>
      <c r="DAK125" s="671"/>
      <c r="DAL125" s="671"/>
      <c r="DAM125" s="671"/>
      <c r="DAN125" s="671"/>
      <c r="DAO125" s="671"/>
      <c r="DAP125" s="671"/>
      <c r="DAQ125" s="671"/>
      <c r="DAR125" s="671"/>
      <c r="DAS125" s="671"/>
      <c r="DAT125" s="671"/>
      <c r="DAU125" s="671"/>
      <c r="DAV125" s="671"/>
      <c r="DAW125" s="671"/>
      <c r="DAX125" s="671"/>
      <c r="DAY125" s="671"/>
      <c r="DAZ125" s="671"/>
      <c r="DBA125" s="671"/>
      <c r="DBB125" s="671"/>
      <c r="DBC125" s="671"/>
      <c r="DBD125" s="671"/>
      <c r="DBE125" s="671"/>
      <c r="DBF125" s="671"/>
      <c r="DBG125" s="671"/>
      <c r="DBH125" s="671"/>
      <c r="DBI125" s="671"/>
      <c r="DBJ125" s="671"/>
      <c r="DBK125" s="671"/>
      <c r="DBL125" s="671"/>
      <c r="DBM125" s="671"/>
      <c r="DBN125" s="671"/>
      <c r="DBO125" s="671"/>
      <c r="DBP125" s="671"/>
      <c r="DBQ125" s="671"/>
      <c r="DBR125" s="671"/>
      <c r="DBS125" s="671"/>
      <c r="DBT125" s="671"/>
      <c r="DBU125" s="671"/>
      <c r="DBV125" s="671"/>
      <c r="DBW125" s="671"/>
      <c r="DBX125" s="671"/>
      <c r="DBY125" s="671"/>
      <c r="DBZ125" s="671"/>
      <c r="DCA125" s="671"/>
      <c r="DCB125" s="671"/>
      <c r="DCC125" s="671"/>
      <c r="DCD125" s="671"/>
      <c r="DCE125" s="671"/>
      <c r="DCF125" s="671"/>
      <c r="DCG125" s="671"/>
      <c r="DCH125" s="671"/>
      <c r="DCI125" s="671"/>
      <c r="DCJ125" s="671"/>
      <c r="DCK125" s="671"/>
      <c r="DCL125" s="671"/>
      <c r="DCM125" s="671"/>
      <c r="DCN125" s="671"/>
      <c r="DCO125" s="671"/>
      <c r="DCP125" s="671"/>
      <c r="DCQ125" s="671"/>
      <c r="DCR125" s="671"/>
      <c r="DCS125" s="671"/>
      <c r="DCT125" s="671"/>
      <c r="DCU125" s="671"/>
      <c r="DCV125" s="671"/>
      <c r="DCW125" s="671"/>
      <c r="DCX125" s="671"/>
      <c r="DCY125" s="671"/>
      <c r="DCZ125" s="671"/>
      <c r="DDA125" s="671"/>
      <c r="DDB125" s="671"/>
      <c r="DDC125" s="671"/>
      <c r="DDD125" s="671"/>
      <c r="DDE125" s="671"/>
      <c r="DDF125" s="671"/>
      <c r="DDG125" s="671"/>
      <c r="DDH125" s="671"/>
      <c r="DDI125" s="671"/>
      <c r="DDJ125" s="671"/>
      <c r="DDK125" s="671"/>
      <c r="DDL125" s="671"/>
      <c r="DDM125" s="671"/>
      <c r="DDN125" s="671"/>
      <c r="DDO125" s="671"/>
      <c r="DDP125" s="671"/>
      <c r="DDQ125" s="671"/>
      <c r="DDR125" s="671"/>
      <c r="DDS125" s="671"/>
      <c r="DDT125" s="671"/>
      <c r="DDU125" s="671"/>
      <c r="DDV125" s="671"/>
      <c r="DDW125" s="671"/>
      <c r="DDX125" s="671"/>
      <c r="DDY125" s="671"/>
      <c r="DDZ125" s="671"/>
      <c r="DEA125" s="671"/>
      <c r="DEB125" s="671"/>
      <c r="DEC125" s="671"/>
      <c r="DED125" s="671"/>
      <c r="DEE125" s="671"/>
      <c r="DEF125" s="671"/>
      <c r="DEG125" s="671"/>
      <c r="DEH125" s="671"/>
      <c r="DEI125" s="671"/>
      <c r="DEJ125" s="671"/>
      <c r="DEK125" s="671"/>
      <c r="DEL125" s="671"/>
      <c r="DEM125" s="671"/>
      <c r="DEN125" s="671"/>
      <c r="DEO125" s="671"/>
      <c r="DEP125" s="671"/>
      <c r="DEQ125" s="671"/>
      <c r="DER125" s="671"/>
      <c r="DES125" s="671"/>
      <c r="DET125" s="671"/>
      <c r="DEU125" s="671"/>
      <c r="DEV125" s="671"/>
      <c r="DEW125" s="671"/>
      <c r="DEX125" s="671"/>
      <c r="DEY125" s="671"/>
      <c r="DEZ125" s="671"/>
      <c r="DFA125" s="671"/>
      <c r="DFB125" s="671"/>
      <c r="DFC125" s="671"/>
      <c r="DFD125" s="671"/>
      <c r="DFE125" s="671"/>
      <c r="DFF125" s="671"/>
      <c r="DFG125" s="671"/>
      <c r="DFH125" s="671"/>
      <c r="DFI125" s="671"/>
      <c r="DFJ125" s="671"/>
      <c r="DFK125" s="671"/>
      <c r="DFL125" s="671"/>
      <c r="DFM125" s="671"/>
      <c r="DFN125" s="671"/>
      <c r="DFO125" s="671"/>
      <c r="DFP125" s="671"/>
      <c r="DFQ125" s="671"/>
      <c r="DFR125" s="671"/>
      <c r="DFS125" s="671"/>
      <c r="DFT125" s="671"/>
      <c r="DFU125" s="671"/>
      <c r="DFV125" s="671"/>
      <c r="DFW125" s="671"/>
      <c r="DFX125" s="671"/>
      <c r="DFY125" s="671"/>
      <c r="DFZ125" s="671"/>
      <c r="DGA125" s="671"/>
      <c r="DGB125" s="671"/>
      <c r="DGC125" s="671"/>
      <c r="DGD125" s="671"/>
      <c r="DGE125" s="671"/>
      <c r="DGF125" s="671"/>
      <c r="DGG125" s="671"/>
      <c r="DGH125" s="671"/>
      <c r="DGI125" s="671"/>
      <c r="DGJ125" s="671"/>
      <c r="DGK125" s="671"/>
      <c r="DGL125" s="671"/>
      <c r="DGM125" s="671"/>
      <c r="DGN125" s="671"/>
      <c r="DGO125" s="671"/>
      <c r="DGP125" s="671"/>
      <c r="DGQ125" s="671"/>
      <c r="DGR125" s="671"/>
      <c r="DGS125" s="671"/>
      <c r="DGT125" s="671"/>
      <c r="DGU125" s="671"/>
      <c r="DGV125" s="671"/>
      <c r="DGW125" s="671"/>
      <c r="DGX125" s="671"/>
      <c r="DGY125" s="671"/>
      <c r="DGZ125" s="671"/>
      <c r="DHA125" s="671"/>
      <c r="DHB125" s="671"/>
      <c r="DHC125" s="671"/>
      <c r="DHD125" s="671"/>
      <c r="DHE125" s="671"/>
      <c r="DHF125" s="671"/>
      <c r="DHG125" s="671"/>
      <c r="DHH125" s="671"/>
      <c r="DHI125" s="671"/>
      <c r="DHJ125" s="671"/>
      <c r="DHK125" s="671"/>
      <c r="DHL125" s="671"/>
      <c r="DHM125" s="671"/>
      <c r="DHN125" s="671"/>
      <c r="DHO125" s="671"/>
      <c r="DHP125" s="671"/>
      <c r="DHQ125" s="671"/>
      <c r="DHR125" s="671"/>
      <c r="DHS125" s="671"/>
      <c r="DHT125" s="671"/>
      <c r="DHU125" s="671"/>
      <c r="DHV125" s="671"/>
      <c r="DHW125" s="671"/>
      <c r="DHX125" s="671"/>
      <c r="DHY125" s="671"/>
      <c r="DHZ125" s="671"/>
      <c r="DIA125" s="671"/>
      <c r="DIB125" s="671"/>
      <c r="DIC125" s="671"/>
      <c r="DID125" s="671"/>
      <c r="DIE125" s="671"/>
      <c r="DIF125" s="671"/>
      <c r="DIG125" s="671"/>
      <c r="DIH125" s="671"/>
      <c r="DII125" s="671"/>
      <c r="DIJ125" s="671"/>
      <c r="DIK125" s="671"/>
      <c r="DIL125" s="671"/>
      <c r="DIM125" s="671"/>
      <c r="DIN125" s="671"/>
      <c r="DIO125" s="671"/>
      <c r="DIP125" s="671"/>
      <c r="DIQ125" s="671"/>
      <c r="DIR125" s="671"/>
      <c r="DIS125" s="671"/>
      <c r="DIT125" s="671"/>
      <c r="DIU125" s="671"/>
      <c r="DIV125" s="671"/>
      <c r="DIW125" s="671"/>
      <c r="DIX125" s="671"/>
      <c r="DIY125" s="671"/>
      <c r="DIZ125" s="671"/>
      <c r="DJA125" s="671"/>
      <c r="DJB125" s="671"/>
      <c r="DJC125" s="671"/>
      <c r="DJD125" s="671"/>
      <c r="DJE125" s="671"/>
      <c r="DJF125" s="671"/>
      <c r="DJG125" s="671"/>
      <c r="DJH125" s="671"/>
      <c r="DJI125" s="671"/>
      <c r="DJJ125" s="671"/>
      <c r="DJK125" s="671"/>
      <c r="DJL125" s="671"/>
      <c r="DJM125" s="671"/>
      <c r="DJN125" s="671"/>
      <c r="DJO125" s="671"/>
      <c r="DJP125" s="671"/>
      <c r="DJQ125" s="671"/>
      <c r="DJR125" s="671"/>
      <c r="DJS125" s="671"/>
      <c r="DJT125" s="671"/>
      <c r="DJU125" s="671"/>
      <c r="DJV125" s="671"/>
      <c r="DJW125" s="671"/>
      <c r="DJX125" s="671"/>
      <c r="DJY125" s="671"/>
      <c r="DJZ125" s="671"/>
      <c r="DKA125" s="671"/>
      <c r="DKB125" s="671"/>
      <c r="DKC125" s="671"/>
      <c r="DKD125" s="671"/>
      <c r="DKE125" s="671"/>
      <c r="DKF125" s="671"/>
      <c r="DKG125" s="671"/>
      <c r="DKH125" s="671"/>
      <c r="DKI125" s="671"/>
      <c r="DKJ125" s="671"/>
      <c r="DKK125" s="671"/>
      <c r="DKL125" s="671"/>
      <c r="DKM125" s="671"/>
      <c r="DKN125" s="671"/>
      <c r="DKO125" s="671"/>
      <c r="DKP125" s="671"/>
      <c r="DKQ125" s="671"/>
      <c r="DKR125" s="671"/>
      <c r="DKS125" s="671"/>
      <c r="DKT125" s="671"/>
      <c r="DKU125" s="671"/>
      <c r="DKV125" s="671"/>
      <c r="DKW125" s="671"/>
      <c r="DKX125" s="671"/>
      <c r="DKY125" s="671"/>
      <c r="DKZ125" s="671"/>
      <c r="DLA125" s="671"/>
      <c r="DLB125" s="671"/>
      <c r="DLC125" s="671"/>
      <c r="DLD125" s="671"/>
      <c r="DLE125" s="671"/>
      <c r="DLF125" s="671"/>
      <c r="DLG125" s="671"/>
      <c r="DLH125" s="671"/>
      <c r="DLI125" s="671"/>
      <c r="DLJ125" s="671"/>
      <c r="DLK125" s="671"/>
      <c r="DLL125" s="671"/>
      <c r="DLM125" s="671"/>
      <c r="DLN125" s="671"/>
      <c r="DLO125" s="671"/>
      <c r="DLP125" s="671"/>
      <c r="DLQ125" s="671"/>
      <c r="DLR125" s="671"/>
      <c r="DLS125" s="671"/>
      <c r="DLT125" s="671"/>
      <c r="DLU125" s="671"/>
      <c r="DLV125" s="671"/>
      <c r="DLW125" s="671"/>
      <c r="DLX125" s="671"/>
      <c r="DLY125" s="671"/>
      <c r="DLZ125" s="671"/>
      <c r="DMA125" s="671"/>
      <c r="DMB125" s="671"/>
      <c r="DMC125" s="671"/>
      <c r="DMD125" s="671"/>
      <c r="DME125" s="671"/>
      <c r="DMF125" s="671"/>
      <c r="DMG125" s="671"/>
      <c r="DMH125" s="671"/>
      <c r="DMI125" s="671"/>
      <c r="DMJ125" s="671"/>
      <c r="DMK125" s="671"/>
      <c r="DML125" s="671"/>
      <c r="DMM125" s="671"/>
      <c r="DMN125" s="671"/>
      <c r="DMO125" s="671"/>
      <c r="DMP125" s="671"/>
      <c r="DMQ125" s="671"/>
      <c r="DMR125" s="671"/>
      <c r="DMS125" s="671"/>
      <c r="DMT125" s="671"/>
      <c r="DMU125" s="671"/>
      <c r="DMV125" s="671"/>
      <c r="DMW125" s="671"/>
      <c r="DMX125" s="671"/>
      <c r="DMY125" s="671"/>
      <c r="DMZ125" s="671"/>
      <c r="DNA125" s="671"/>
      <c r="DNB125" s="671"/>
      <c r="DNC125" s="671"/>
      <c r="DND125" s="671"/>
      <c r="DNE125" s="671"/>
      <c r="DNF125" s="671"/>
      <c r="DNG125" s="671"/>
      <c r="DNH125" s="671"/>
      <c r="DNI125" s="671"/>
      <c r="DNJ125" s="671"/>
      <c r="DNK125" s="671"/>
      <c r="DNL125" s="671"/>
      <c r="DNM125" s="671"/>
      <c r="DNN125" s="671"/>
      <c r="DNO125" s="671"/>
      <c r="DNP125" s="671"/>
      <c r="DNQ125" s="671"/>
      <c r="DNR125" s="671"/>
      <c r="DNS125" s="671"/>
      <c r="DNT125" s="671"/>
      <c r="DNU125" s="671"/>
      <c r="DNV125" s="671"/>
      <c r="DNW125" s="671"/>
      <c r="DNX125" s="671"/>
      <c r="DNY125" s="671"/>
      <c r="DNZ125" s="671"/>
      <c r="DOA125" s="671"/>
      <c r="DOB125" s="671"/>
      <c r="DOC125" s="671"/>
      <c r="DOD125" s="671"/>
      <c r="DOE125" s="671"/>
      <c r="DOF125" s="671"/>
      <c r="DOG125" s="671"/>
      <c r="DOH125" s="671"/>
      <c r="DOI125" s="671"/>
      <c r="DOJ125" s="671"/>
      <c r="DOK125" s="671"/>
      <c r="DOL125" s="671"/>
      <c r="DOM125" s="671"/>
      <c r="DON125" s="671"/>
      <c r="DOO125" s="671"/>
      <c r="DOP125" s="671"/>
      <c r="DOQ125" s="671"/>
      <c r="DOR125" s="671"/>
      <c r="DOS125" s="671"/>
      <c r="DOT125" s="671"/>
      <c r="DOU125" s="671"/>
      <c r="DOV125" s="671"/>
      <c r="DOW125" s="671"/>
      <c r="DOX125" s="671"/>
      <c r="DOY125" s="671"/>
      <c r="DOZ125" s="671"/>
      <c r="DPA125" s="671"/>
      <c r="DPB125" s="671"/>
      <c r="DPC125" s="671"/>
      <c r="DPD125" s="671"/>
      <c r="DPE125" s="671"/>
      <c r="DPF125" s="671"/>
      <c r="DPG125" s="671"/>
      <c r="DPH125" s="671"/>
      <c r="DPI125" s="671"/>
      <c r="DPJ125" s="671"/>
      <c r="DPK125" s="671"/>
      <c r="DPL125" s="671"/>
      <c r="DPM125" s="671"/>
      <c r="DPN125" s="671"/>
      <c r="DPO125" s="671"/>
      <c r="DPP125" s="671"/>
      <c r="DPQ125" s="671"/>
      <c r="DPR125" s="671"/>
      <c r="DPS125" s="671"/>
      <c r="DPT125" s="671"/>
      <c r="DPU125" s="671"/>
      <c r="DPV125" s="671"/>
      <c r="DPW125" s="671"/>
      <c r="DPX125" s="671"/>
      <c r="DPY125" s="671"/>
      <c r="DPZ125" s="671"/>
      <c r="DQA125" s="671"/>
      <c r="DQB125" s="671"/>
      <c r="DQC125" s="671"/>
      <c r="DQD125" s="671"/>
      <c r="DQE125" s="671"/>
      <c r="DQF125" s="671"/>
      <c r="DQG125" s="671"/>
      <c r="DQH125" s="671"/>
      <c r="DQI125" s="671"/>
      <c r="DQJ125" s="671"/>
      <c r="DQK125" s="671"/>
      <c r="DQL125" s="671"/>
      <c r="DQM125" s="671"/>
      <c r="DQN125" s="671"/>
      <c r="DQO125" s="671"/>
      <c r="DQP125" s="671"/>
      <c r="DQQ125" s="671"/>
      <c r="DQR125" s="671"/>
      <c r="DQS125" s="671"/>
      <c r="DQT125" s="671"/>
      <c r="DQU125" s="671"/>
      <c r="DQV125" s="671"/>
      <c r="DQW125" s="671"/>
      <c r="DQX125" s="671"/>
      <c r="DQY125" s="671"/>
      <c r="DQZ125" s="671"/>
      <c r="DRA125" s="671"/>
      <c r="DRB125" s="671"/>
      <c r="DRC125" s="671"/>
      <c r="DRD125" s="671"/>
      <c r="DRE125" s="671"/>
      <c r="DRF125" s="671"/>
      <c r="DRG125" s="671"/>
      <c r="DRH125" s="671"/>
      <c r="DRI125" s="671"/>
      <c r="DRJ125" s="671"/>
      <c r="DRK125" s="671"/>
      <c r="DRL125" s="671"/>
      <c r="DRM125" s="671"/>
      <c r="DRN125" s="671"/>
      <c r="DRO125" s="671"/>
      <c r="DRP125" s="671"/>
      <c r="DRQ125" s="671"/>
      <c r="DRR125" s="671"/>
      <c r="DRS125" s="671"/>
      <c r="DRT125" s="671"/>
      <c r="DRU125" s="671"/>
      <c r="DRV125" s="671"/>
      <c r="DRW125" s="671"/>
      <c r="DRX125" s="671"/>
      <c r="DRY125" s="671"/>
      <c r="DRZ125" s="671"/>
      <c r="DSA125" s="671"/>
      <c r="DSB125" s="671"/>
      <c r="DSC125" s="671"/>
      <c r="DSD125" s="671"/>
      <c r="DSE125" s="671"/>
      <c r="DSF125" s="671"/>
      <c r="DSG125" s="671"/>
      <c r="DSH125" s="671"/>
      <c r="DSI125" s="671"/>
      <c r="DSJ125" s="671"/>
      <c r="DSK125" s="671"/>
      <c r="DSL125" s="671"/>
      <c r="DSM125" s="671"/>
      <c r="DSN125" s="671"/>
      <c r="DSO125" s="671"/>
      <c r="DSP125" s="671"/>
      <c r="DSQ125" s="671"/>
      <c r="DSR125" s="671"/>
      <c r="DSS125" s="671"/>
      <c r="DST125" s="671"/>
      <c r="DSU125" s="671"/>
      <c r="DSV125" s="671"/>
      <c r="DSW125" s="671"/>
      <c r="DSX125" s="671"/>
      <c r="DSY125" s="671"/>
      <c r="DSZ125" s="671"/>
      <c r="DTA125" s="671"/>
      <c r="DTB125" s="671"/>
      <c r="DTC125" s="671"/>
      <c r="DTD125" s="671"/>
      <c r="DTE125" s="671"/>
      <c r="DTF125" s="671"/>
      <c r="DTG125" s="671"/>
      <c r="DTH125" s="671"/>
      <c r="DTI125" s="671"/>
      <c r="DTJ125" s="671"/>
      <c r="DTK125" s="671"/>
      <c r="DTL125" s="671"/>
      <c r="DTM125" s="671"/>
      <c r="DTN125" s="671"/>
      <c r="DTO125" s="671"/>
      <c r="DTP125" s="671"/>
      <c r="DTQ125" s="671"/>
      <c r="DTR125" s="671"/>
      <c r="DTS125" s="671"/>
      <c r="DTT125" s="671"/>
      <c r="DTU125" s="671"/>
      <c r="DTV125" s="671"/>
      <c r="DTW125" s="671"/>
      <c r="DTX125" s="671"/>
      <c r="DTY125" s="671"/>
      <c r="DTZ125" s="671"/>
      <c r="DUA125" s="671"/>
      <c r="DUB125" s="671"/>
      <c r="DUC125" s="671"/>
      <c r="DUD125" s="671"/>
      <c r="DUE125" s="671"/>
      <c r="DUF125" s="671"/>
      <c r="DUG125" s="671"/>
      <c r="DUH125" s="671"/>
      <c r="DUI125" s="671"/>
      <c r="DUJ125" s="671"/>
      <c r="DUK125" s="671"/>
      <c r="DUL125" s="671"/>
      <c r="DUM125" s="671"/>
      <c r="DUN125" s="671"/>
      <c r="DUO125" s="671"/>
      <c r="DUP125" s="671"/>
      <c r="DUQ125" s="671"/>
      <c r="DUR125" s="671"/>
      <c r="DUS125" s="671"/>
      <c r="DUT125" s="671"/>
      <c r="DUU125" s="671"/>
      <c r="DUV125" s="671"/>
      <c r="DUW125" s="671"/>
      <c r="DUX125" s="671"/>
      <c r="DUY125" s="671"/>
      <c r="DUZ125" s="671"/>
      <c r="DVA125" s="671"/>
      <c r="DVB125" s="671"/>
      <c r="DVC125" s="671"/>
      <c r="DVD125" s="671"/>
      <c r="DVE125" s="671"/>
      <c r="DVF125" s="671"/>
      <c r="DVG125" s="671"/>
      <c r="DVH125" s="671"/>
      <c r="DVI125" s="671"/>
      <c r="DVJ125" s="671"/>
      <c r="DVK125" s="671"/>
      <c r="DVL125" s="671"/>
      <c r="DVM125" s="671"/>
      <c r="DVN125" s="671"/>
      <c r="DVO125" s="671"/>
      <c r="DVP125" s="671"/>
      <c r="DVQ125" s="671"/>
      <c r="DVR125" s="671"/>
      <c r="DVS125" s="671"/>
      <c r="DVT125" s="671"/>
      <c r="DVU125" s="671"/>
      <c r="DVV125" s="671"/>
      <c r="DVW125" s="671"/>
      <c r="DVX125" s="671"/>
      <c r="DVY125" s="671"/>
      <c r="DVZ125" s="671"/>
      <c r="DWA125" s="671"/>
      <c r="DWB125" s="671"/>
      <c r="DWC125" s="671"/>
      <c r="DWD125" s="671"/>
      <c r="DWE125" s="671"/>
      <c r="DWF125" s="671"/>
      <c r="DWG125" s="671"/>
      <c r="DWH125" s="671"/>
      <c r="DWI125" s="671"/>
      <c r="DWJ125" s="671"/>
      <c r="DWK125" s="671"/>
      <c r="DWL125" s="671"/>
      <c r="DWM125" s="671"/>
      <c r="DWN125" s="671"/>
      <c r="DWO125" s="671"/>
      <c r="DWP125" s="671"/>
      <c r="DWQ125" s="671"/>
      <c r="DWR125" s="671"/>
      <c r="DWS125" s="671"/>
      <c r="DWT125" s="671"/>
      <c r="DWU125" s="671"/>
      <c r="DWV125" s="671"/>
      <c r="DWW125" s="671"/>
      <c r="DWX125" s="671"/>
      <c r="DWY125" s="671"/>
      <c r="DWZ125" s="671"/>
      <c r="DXA125" s="671"/>
      <c r="DXB125" s="671"/>
      <c r="DXC125" s="671"/>
      <c r="DXD125" s="671"/>
      <c r="DXE125" s="671"/>
      <c r="DXF125" s="671"/>
      <c r="DXG125" s="671"/>
      <c r="DXH125" s="671"/>
      <c r="DXI125" s="671"/>
      <c r="DXJ125" s="671"/>
      <c r="DXK125" s="671"/>
      <c r="DXL125" s="671"/>
      <c r="DXM125" s="671"/>
      <c r="DXN125" s="671"/>
      <c r="DXO125" s="671"/>
      <c r="DXP125" s="671"/>
      <c r="DXQ125" s="671"/>
      <c r="DXR125" s="671"/>
      <c r="DXS125" s="671"/>
      <c r="DXT125" s="671"/>
      <c r="DXU125" s="671"/>
      <c r="DXV125" s="671"/>
      <c r="DXW125" s="671"/>
      <c r="DXX125" s="671"/>
      <c r="DXY125" s="671"/>
      <c r="DXZ125" s="671"/>
      <c r="DYA125" s="671"/>
      <c r="DYB125" s="671"/>
      <c r="DYC125" s="671"/>
      <c r="DYD125" s="671"/>
      <c r="DYE125" s="671"/>
      <c r="DYF125" s="671"/>
      <c r="DYG125" s="671"/>
      <c r="DYH125" s="671"/>
      <c r="DYI125" s="671"/>
      <c r="DYJ125" s="671"/>
      <c r="DYK125" s="671"/>
      <c r="DYL125" s="671"/>
      <c r="DYM125" s="671"/>
      <c r="DYN125" s="671"/>
      <c r="DYO125" s="671"/>
      <c r="DYP125" s="671"/>
      <c r="DYQ125" s="671"/>
      <c r="DYR125" s="671"/>
      <c r="DYS125" s="671"/>
      <c r="DYT125" s="671"/>
      <c r="DYU125" s="671"/>
      <c r="DYV125" s="671"/>
      <c r="DYW125" s="671"/>
      <c r="DYX125" s="671"/>
      <c r="DYY125" s="671"/>
      <c r="DYZ125" s="671"/>
      <c r="DZA125" s="671"/>
      <c r="DZB125" s="671"/>
      <c r="DZC125" s="671"/>
      <c r="DZD125" s="671"/>
      <c r="DZE125" s="671"/>
      <c r="DZF125" s="671"/>
      <c r="DZG125" s="671"/>
      <c r="DZH125" s="671"/>
      <c r="DZI125" s="671"/>
      <c r="DZJ125" s="671"/>
      <c r="DZK125" s="671"/>
      <c r="DZL125" s="671"/>
      <c r="DZM125" s="671"/>
      <c r="DZN125" s="671"/>
      <c r="DZO125" s="671"/>
      <c r="DZP125" s="671"/>
      <c r="DZQ125" s="671"/>
      <c r="DZR125" s="671"/>
      <c r="DZS125" s="671"/>
      <c r="DZT125" s="671"/>
      <c r="DZU125" s="671"/>
      <c r="DZV125" s="671"/>
      <c r="DZW125" s="671"/>
      <c r="DZX125" s="671"/>
      <c r="DZY125" s="671"/>
      <c r="DZZ125" s="671"/>
      <c r="EAA125" s="671"/>
      <c r="EAB125" s="671"/>
      <c r="EAC125" s="671"/>
      <c r="EAD125" s="671"/>
      <c r="EAE125" s="671"/>
      <c r="EAF125" s="671"/>
      <c r="EAG125" s="671"/>
      <c r="EAH125" s="671"/>
      <c r="EAI125" s="671"/>
      <c r="EAJ125" s="671"/>
      <c r="EAK125" s="671"/>
      <c r="EAL125" s="671"/>
      <c r="EAM125" s="671"/>
      <c r="EAN125" s="671"/>
      <c r="EAO125" s="671"/>
      <c r="EAP125" s="671"/>
      <c r="EAQ125" s="671"/>
      <c r="EAR125" s="671"/>
      <c r="EAS125" s="671"/>
      <c r="EAT125" s="671"/>
      <c r="EAU125" s="671"/>
      <c r="EAV125" s="671"/>
      <c r="EAW125" s="671"/>
      <c r="EAX125" s="671"/>
      <c r="EAY125" s="671"/>
      <c r="EAZ125" s="671"/>
      <c r="EBA125" s="671"/>
      <c r="EBB125" s="671"/>
      <c r="EBC125" s="671"/>
      <c r="EBD125" s="671"/>
      <c r="EBE125" s="671"/>
      <c r="EBF125" s="671"/>
      <c r="EBG125" s="671"/>
      <c r="EBH125" s="671"/>
      <c r="EBI125" s="671"/>
      <c r="EBJ125" s="671"/>
      <c r="EBK125" s="671"/>
      <c r="EBL125" s="671"/>
      <c r="EBM125" s="671"/>
      <c r="EBN125" s="671"/>
      <c r="EBO125" s="671"/>
      <c r="EBP125" s="671"/>
      <c r="EBQ125" s="671"/>
      <c r="EBR125" s="671"/>
      <c r="EBS125" s="671"/>
      <c r="EBT125" s="671"/>
      <c r="EBU125" s="671"/>
      <c r="EBV125" s="671"/>
      <c r="EBW125" s="671"/>
      <c r="EBX125" s="671"/>
      <c r="EBY125" s="671"/>
      <c r="EBZ125" s="671"/>
      <c r="ECA125" s="671"/>
      <c r="ECB125" s="671"/>
      <c r="ECC125" s="671"/>
      <c r="ECD125" s="671"/>
      <c r="ECE125" s="671"/>
      <c r="ECF125" s="671"/>
      <c r="ECG125" s="671"/>
      <c r="ECH125" s="671"/>
      <c r="ECI125" s="671"/>
      <c r="ECJ125" s="671"/>
      <c r="ECK125" s="671"/>
      <c r="ECL125" s="671"/>
      <c r="ECM125" s="671"/>
      <c r="ECN125" s="671"/>
      <c r="ECO125" s="671"/>
      <c r="ECP125" s="671"/>
      <c r="ECQ125" s="671"/>
      <c r="ECR125" s="671"/>
      <c r="ECS125" s="671"/>
      <c r="ECT125" s="671"/>
      <c r="ECU125" s="671"/>
      <c r="ECV125" s="671"/>
      <c r="ECW125" s="671"/>
      <c r="ECX125" s="671"/>
      <c r="ECY125" s="671"/>
      <c r="ECZ125" s="671"/>
      <c r="EDA125" s="671"/>
      <c r="EDB125" s="671"/>
      <c r="EDC125" s="671"/>
      <c r="EDD125" s="671"/>
      <c r="EDE125" s="671"/>
      <c r="EDF125" s="671"/>
      <c r="EDG125" s="671"/>
      <c r="EDH125" s="671"/>
      <c r="EDI125" s="671"/>
      <c r="EDJ125" s="671"/>
      <c r="EDK125" s="671"/>
      <c r="EDL125" s="671"/>
      <c r="EDM125" s="671"/>
      <c r="EDN125" s="671"/>
      <c r="EDO125" s="671"/>
      <c r="EDP125" s="671"/>
      <c r="EDQ125" s="671"/>
      <c r="EDR125" s="671"/>
      <c r="EDS125" s="671"/>
      <c r="EDT125" s="671"/>
      <c r="EDU125" s="671"/>
      <c r="EDV125" s="671"/>
      <c r="EDW125" s="671"/>
      <c r="EDX125" s="671"/>
      <c r="EDY125" s="671"/>
      <c r="EDZ125" s="671"/>
      <c r="EEA125" s="671"/>
      <c r="EEB125" s="671"/>
      <c r="EEC125" s="671"/>
      <c r="EED125" s="671"/>
      <c r="EEE125" s="671"/>
      <c r="EEF125" s="671"/>
      <c r="EEG125" s="671"/>
      <c r="EEH125" s="671"/>
      <c r="EEI125" s="671"/>
      <c r="EEJ125" s="671"/>
      <c r="EEK125" s="671"/>
      <c r="EEL125" s="671"/>
      <c r="EEM125" s="671"/>
      <c r="EEN125" s="671"/>
      <c r="EEO125" s="671"/>
      <c r="EEP125" s="671"/>
      <c r="EEQ125" s="671"/>
      <c r="EER125" s="671"/>
      <c r="EES125" s="671"/>
      <c r="EET125" s="671"/>
      <c r="EEU125" s="671"/>
      <c r="EEV125" s="671"/>
      <c r="EEW125" s="671"/>
      <c r="EEX125" s="671"/>
      <c r="EEY125" s="671"/>
      <c r="EEZ125" s="671"/>
      <c r="EFA125" s="671"/>
      <c r="EFB125" s="671"/>
      <c r="EFC125" s="671"/>
      <c r="EFD125" s="671"/>
      <c r="EFE125" s="671"/>
      <c r="EFF125" s="671"/>
      <c r="EFG125" s="671"/>
      <c r="EFH125" s="671"/>
      <c r="EFI125" s="671"/>
      <c r="EFJ125" s="671"/>
      <c r="EFK125" s="671"/>
      <c r="EFL125" s="671"/>
      <c r="EFM125" s="671"/>
      <c r="EFN125" s="671"/>
      <c r="EFO125" s="671"/>
      <c r="EFP125" s="671"/>
      <c r="EFQ125" s="671"/>
      <c r="EFR125" s="671"/>
      <c r="EFS125" s="671"/>
      <c r="EFT125" s="671"/>
      <c r="EFU125" s="671"/>
      <c r="EFV125" s="671"/>
      <c r="EFW125" s="671"/>
      <c r="EFX125" s="671"/>
      <c r="EFY125" s="671"/>
      <c r="EFZ125" s="671"/>
      <c r="EGA125" s="671"/>
      <c r="EGB125" s="671"/>
      <c r="EGC125" s="671"/>
      <c r="EGD125" s="671"/>
      <c r="EGE125" s="671"/>
      <c r="EGF125" s="671"/>
      <c r="EGG125" s="671"/>
      <c r="EGH125" s="671"/>
      <c r="EGI125" s="671"/>
      <c r="EGJ125" s="671"/>
      <c r="EGK125" s="671"/>
      <c r="EGL125" s="671"/>
      <c r="EGM125" s="671"/>
      <c r="EGN125" s="671"/>
      <c r="EGO125" s="671"/>
      <c r="EGP125" s="671"/>
      <c r="EGQ125" s="671"/>
      <c r="EGR125" s="671"/>
      <c r="EGS125" s="671"/>
      <c r="EGT125" s="671"/>
      <c r="EGU125" s="671"/>
      <c r="EGV125" s="671"/>
      <c r="EGW125" s="671"/>
      <c r="EGX125" s="671"/>
      <c r="EGY125" s="671"/>
      <c r="EGZ125" s="671"/>
      <c r="EHA125" s="671"/>
      <c r="EHB125" s="671"/>
      <c r="EHC125" s="671"/>
      <c r="EHD125" s="671"/>
      <c r="EHE125" s="671"/>
      <c r="EHF125" s="671"/>
      <c r="EHG125" s="671"/>
      <c r="EHH125" s="671"/>
      <c r="EHI125" s="671"/>
      <c r="EHJ125" s="671"/>
      <c r="EHK125" s="671"/>
      <c r="EHL125" s="671"/>
      <c r="EHM125" s="671"/>
      <c r="EHN125" s="671"/>
      <c r="EHO125" s="671"/>
      <c r="EHP125" s="671"/>
      <c r="EHQ125" s="671"/>
      <c r="EHR125" s="671"/>
      <c r="EHS125" s="671"/>
      <c r="EHT125" s="671"/>
      <c r="EHU125" s="671"/>
      <c r="EHV125" s="671"/>
      <c r="EHW125" s="671"/>
      <c r="EHX125" s="671"/>
      <c r="EHY125" s="671"/>
      <c r="EHZ125" s="671"/>
      <c r="EIA125" s="671"/>
      <c r="EIB125" s="671"/>
      <c r="EIC125" s="671"/>
      <c r="EID125" s="671"/>
      <c r="EIE125" s="671"/>
      <c r="EIF125" s="671"/>
      <c r="EIG125" s="671"/>
      <c r="EIH125" s="671"/>
      <c r="EII125" s="671"/>
      <c r="EIJ125" s="671"/>
      <c r="EIK125" s="671"/>
      <c r="EIL125" s="671"/>
      <c r="EIM125" s="671"/>
      <c r="EIN125" s="671"/>
      <c r="EIO125" s="671"/>
      <c r="EIP125" s="671"/>
      <c r="EIQ125" s="671"/>
      <c r="EIR125" s="671"/>
      <c r="EIS125" s="671"/>
      <c r="EIT125" s="671"/>
      <c r="EIU125" s="671"/>
      <c r="EIV125" s="671"/>
      <c r="EIW125" s="671"/>
      <c r="EIX125" s="671"/>
      <c r="EIY125" s="671"/>
      <c r="EIZ125" s="671"/>
      <c r="EJA125" s="671"/>
      <c r="EJB125" s="671"/>
      <c r="EJC125" s="671"/>
      <c r="EJD125" s="671"/>
      <c r="EJE125" s="671"/>
      <c r="EJF125" s="671"/>
      <c r="EJG125" s="671"/>
      <c r="EJH125" s="671"/>
      <c r="EJI125" s="671"/>
      <c r="EJJ125" s="671"/>
      <c r="EJK125" s="671"/>
      <c r="EJL125" s="671"/>
      <c r="EJM125" s="671"/>
      <c r="EJN125" s="671"/>
      <c r="EJO125" s="671"/>
      <c r="EJP125" s="671"/>
      <c r="EJQ125" s="671"/>
      <c r="EJR125" s="671"/>
      <c r="EJS125" s="671"/>
      <c r="EJT125" s="671"/>
      <c r="EJU125" s="671"/>
      <c r="EJV125" s="671"/>
      <c r="EJW125" s="671"/>
      <c r="EJX125" s="671"/>
      <c r="EJY125" s="671"/>
      <c r="EJZ125" s="671"/>
      <c r="EKA125" s="671"/>
      <c r="EKB125" s="671"/>
      <c r="EKC125" s="671"/>
      <c r="EKD125" s="671"/>
      <c r="EKE125" s="671"/>
      <c r="EKF125" s="671"/>
      <c r="EKG125" s="671"/>
      <c r="EKH125" s="671"/>
      <c r="EKI125" s="671"/>
      <c r="EKJ125" s="671"/>
      <c r="EKK125" s="671"/>
      <c r="EKL125" s="671"/>
      <c r="EKM125" s="671"/>
      <c r="EKN125" s="671"/>
      <c r="EKO125" s="671"/>
      <c r="EKP125" s="671"/>
      <c r="EKQ125" s="671"/>
      <c r="EKR125" s="671"/>
      <c r="EKS125" s="671"/>
      <c r="EKT125" s="671"/>
      <c r="EKU125" s="671"/>
      <c r="EKV125" s="671"/>
      <c r="EKW125" s="671"/>
      <c r="EKX125" s="671"/>
      <c r="EKY125" s="671"/>
      <c r="EKZ125" s="671"/>
      <c r="ELA125" s="671"/>
      <c r="ELB125" s="671"/>
      <c r="ELC125" s="671"/>
      <c r="ELD125" s="671"/>
      <c r="ELE125" s="671"/>
      <c r="ELF125" s="671"/>
      <c r="ELG125" s="671"/>
      <c r="ELH125" s="671"/>
      <c r="ELI125" s="671"/>
      <c r="ELJ125" s="671"/>
      <c r="ELK125" s="671"/>
      <c r="ELL125" s="671"/>
      <c r="ELM125" s="671"/>
      <c r="ELN125" s="671"/>
      <c r="ELO125" s="671"/>
      <c r="ELP125" s="671"/>
      <c r="ELQ125" s="671"/>
      <c r="ELR125" s="671"/>
      <c r="ELS125" s="671"/>
      <c r="ELT125" s="671"/>
      <c r="ELU125" s="671"/>
      <c r="ELV125" s="671"/>
      <c r="ELW125" s="671"/>
      <c r="ELX125" s="671"/>
      <c r="ELY125" s="671"/>
      <c r="ELZ125" s="671"/>
      <c r="EMA125" s="671"/>
      <c r="EMB125" s="671"/>
      <c r="EMC125" s="671"/>
      <c r="EMD125" s="671"/>
      <c r="EME125" s="671"/>
      <c r="EMF125" s="671"/>
      <c r="EMG125" s="671"/>
      <c r="EMH125" s="671"/>
      <c r="EMI125" s="671"/>
      <c r="EMJ125" s="671"/>
      <c r="EMK125" s="671"/>
      <c r="EML125" s="671"/>
      <c r="EMM125" s="671"/>
      <c r="EMN125" s="671"/>
      <c r="EMO125" s="671"/>
      <c r="EMP125" s="671"/>
      <c r="EMQ125" s="671"/>
      <c r="EMR125" s="671"/>
      <c r="EMS125" s="671"/>
      <c r="EMT125" s="671"/>
      <c r="EMU125" s="671"/>
      <c r="EMV125" s="671"/>
      <c r="EMW125" s="671"/>
      <c r="EMX125" s="671"/>
      <c r="EMY125" s="671"/>
      <c r="EMZ125" s="671"/>
      <c r="ENA125" s="671"/>
      <c r="ENB125" s="671"/>
      <c r="ENC125" s="671"/>
      <c r="END125" s="671"/>
      <c r="ENE125" s="671"/>
      <c r="ENF125" s="671"/>
      <c r="ENG125" s="671"/>
      <c r="ENH125" s="671"/>
      <c r="ENI125" s="671"/>
      <c r="ENJ125" s="671"/>
      <c r="ENK125" s="671"/>
      <c r="ENL125" s="671"/>
      <c r="ENM125" s="671"/>
      <c r="ENN125" s="671"/>
      <c r="ENO125" s="671"/>
      <c r="ENP125" s="671"/>
      <c r="ENQ125" s="671"/>
      <c r="ENR125" s="671"/>
      <c r="ENS125" s="671"/>
      <c r="ENT125" s="671"/>
      <c r="ENU125" s="671"/>
      <c r="ENV125" s="671"/>
      <c r="ENW125" s="671"/>
      <c r="ENX125" s="671"/>
      <c r="ENY125" s="671"/>
      <c r="ENZ125" s="671"/>
      <c r="EOA125" s="671"/>
      <c r="EOB125" s="671"/>
      <c r="EOC125" s="671"/>
      <c r="EOD125" s="671"/>
      <c r="EOE125" s="671"/>
      <c r="EOF125" s="671"/>
      <c r="EOG125" s="671"/>
      <c r="EOH125" s="671"/>
      <c r="EOI125" s="671"/>
      <c r="EOJ125" s="671"/>
      <c r="EOK125" s="671"/>
      <c r="EOL125" s="671"/>
      <c r="EOM125" s="671"/>
      <c r="EON125" s="671"/>
      <c r="EOO125" s="671"/>
      <c r="EOP125" s="671"/>
      <c r="EOQ125" s="671"/>
      <c r="EOR125" s="671"/>
      <c r="EOS125" s="671"/>
      <c r="EOT125" s="671"/>
      <c r="EOU125" s="671"/>
      <c r="EOV125" s="671"/>
      <c r="EOW125" s="671"/>
      <c r="EOX125" s="671"/>
      <c r="EOY125" s="671"/>
      <c r="EOZ125" s="671"/>
      <c r="EPA125" s="671"/>
      <c r="EPB125" s="671"/>
      <c r="EPC125" s="671"/>
      <c r="EPD125" s="671"/>
      <c r="EPE125" s="671"/>
      <c r="EPF125" s="671"/>
      <c r="EPG125" s="671"/>
      <c r="EPH125" s="671"/>
      <c r="EPI125" s="671"/>
      <c r="EPJ125" s="671"/>
      <c r="EPK125" s="671"/>
      <c r="EPL125" s="671"/>
      <c r="EPM125" s="671"/>
      <c r="EPN125" s="671"/>
      <c r="EPO125" s="671"/>
      <c r="EPP125" s="671"/>
      <c r="EPQ125" s="671"/>
      <c r="EPR125" s="671"/>
      <c r="EPS125" s="671"/>
      <c r="EPT125" s="671"/>
      <c r="EPU125" s="671"/>
      <c r="EPV125" s="671"/>
      <c r="EPW125" s="671"/>
      <c r="EPX125" s="671"/>
      <c r="EPY125" s="671"/>
      <c r="EPZ125" s="671"/>
      <c r="EQA125" s="671"/>
      <c r="EQB125" s="671"/>
      <c r="EQC125" s="671"/>
      <c r="EQD125" s="671"/>
      <c r="EQE125" s="671"/>
      <c r="EQF125" s="671"/>
      <c r="EQG125" s="671"/>
      <c r="EQH125" s="671"/>
      <c r="EQI125" s="671"/>
      <c r="EQJ125" s="671"/>
      <c r="EQK125" s="671"/>
      <c r="EQL125" s="671"/>
      <c r="EQM125" s="671"/>
      <c r="EQN125" s="671"/>
      <c r="EQO125" s="671"/>
      <c r="EQP125" s="671"/>
      <c r="EQQ125" s="671"/>
      <c r="EQR125" s="671"/>
      <c r="EQS125" s="671"/>
      <c r="EQT125" s="671"/>
      <c r="EQU125" s="671"/>
      <c r="EQV125" s="671"/>
      <c r="EQW125" s="671"/>
      <c r="EQX125" s="671"/>
      <c r="EQY125" s="671"/>
      <c r="EQZ125" s="671"/>
      <c r="ERA125" s="671"/>
      <c r="ERB125" s="671"/>
      <c r="ERC125" s="671"/>
      <c r="ERD125" s="671"/>
      <c r="ERE125" s="671"/>
      <c r="ERF125" s="671"/>
      <c r="ERG125" s="671"/>
      <c r="ERH125" s="671"/>
      <c r="ERI125" s="671"/>
      <c r="ERJ125" s="671"/>
      <c r="ERK125" s="671"/>
      <c r="ERL125" s="671"/>
      <c r="ERM125" s="671"/>
      <c r="ERN125" s="671"/>
      <c r="ERO125" s="671"/>
      <c r="ERP125" s="671"/>
      <c r="ERQ125" s="671"/>
      <c r="ERR125" s="671"/>
      <c r="ERS125" s="671"/>
      <c r="ERT125" s="671"/>
      <c r="ERU125" s="671"/>
      <c r="ERV125" s="671"/>
      <c r="ERW125" s="671"/>
      <c r="ERX125" s="671"/>
      <c r="ERY125" s="671"/>
      <c r="ERZ125" s="671"/>
      <c r="ESA125" s="671"/>
      <c r="ESB125" s="671"/>
      <c r="ESC125" s="671"/>
      <c r="ESD125" s="671"/>
      <c r="ESE125" s="671"/>
      <c r="ESF125" s="671"/>
      <c r="ESG125" s="671"/>
      <c r="ESH125" s="671"/>
      <c r="ESI125" s="671"/>
      <c r="ESJ125" s="671"/>
      <c r="ESK125" s="671"/>
      <c r="ESL125" s="671"/>
      <c r="ESM125" s="671"/>
      <c r="ESN125" s="671"/>
      <c r="ESO125" s="671"/>
      <c r="ESP125" s="671"/>
      <c r="ESQ125" s="671"/>
      <c r="ESR125" s="671"/>
      <c r="ESS125" s="671"/>
      <c r="EST125" s="671"/>
      <c r="ESU125" s="671"/>
      <c r="ESV125" s="671"/>
      <c r="ESW125" s="671"/>
      <c r="ESX125" s="671"/>
      <c r="ESY125" s="671"/>
      <c r="ESZ125" s="671"/>
      <c r="ETA125" s="671"/>
      <c r="ETB125" s="671"/>
      <c r="ETC125" s="671"/>
      <c r="ETD125" s="671"/>
      <c r="ETE125" s="671"/>
      <c r="ETF125" s="671"/>
      <c r="ETG125" s="671"/>
      <c r="ETH125" s="671"/>
      <c r="ETI125" s="671"/>
      <c r="ETJ125" s="671"/>
      <c r="ETK125" s="671"/>
      <c r="ETL125" s="671"/>
      <c r="ETM125" s="671"/>
      <c r="ETN125" s="671"/>
      <c r="ETO125" s="671"/>
      <c r="ETP125" s="671"/>
      <c r="ETQ125" s="671"/>
      <c r="ETR125" s="671"/>
      <c r="ETS125" s="671"/>
      <c r="ETT125" s="671"/>
      <c r="ETU125" s="671"/>
      <c r="ETV125" s="671"/>
      <c r="ETW125" s="671"/>
      <c r="ETX125" s="671"/>
      <c r="ETY125" s="671"/>
      <c r="ETZ125" s="671"/>
      <c r="EUA125" s="671"/>
      <c r="EUB125" s="671"/>
      <c r="EUC125" s="671"/>
      <c r="EUD125" s="671"/>
      <c r="EUE125" s="671"/>
      <c r="EUF125" s="671"/>
      <c r="EUG125" s="671"/>
      <c r="EUH125" s="671"/>
      <c r="EUI125" s="671"/>
      <c r="EUJ125" s="671"/>
      <c r="EUK125" s="671"/>
      <c r="EUL125" s="671"/>
      <c r="EUM125" s="671"/>
      <c r="EUN125" s="671"/>
      <c r="EUO125" s="671"/>
      <c r="EUP125" s="671"/>
      <c r="EUQ125" s="671"/>
      <c r="EUR125" s="671"/>
      <c r="EUS125" s="671"/>
      <c r="EUT125" s="671"/>
      <c r="EUU125" s="671"/>
      <c r="EUV125" s="671"/>
      <c r="EUW125" s="671"/>
      <c r="EUX125" s="671"/>
      <c r="EUY125" s="671"/>
      <c r="EUZ125" s="671"/>
      <c r="EVA125" s="671"/>
      <c r="EVB125" s="671"/>
      <c r="EVC125" s="671"/>
      <c r="EVD125" s="671"/>
      <c r="EVE125" s="671"/>
      <c r="EVF125" s="671"/>
      <c r="EVG125" s="671"/>
      <c r="EVH125" s="671"/>
      <c r="EVI125" s="671"/>
      <c r="EVJ125" s="671"/>
      <c r="EVK125" s="671"/>
      <c r="EVL125" s="671"/>
      <c r="EVM125" s="671"/>
      <c r="EVN125" s="671"/>
      <c r="EVO125" s="671"/>
      <c r="EVP125" s="671"/>
      <c r="EVQ125" s="671"/>
      <c r="EVR125" s="671"/>
      <c r="EVS125" s="671"/>
      <c r="EVT125" s="671"/>
      <c r="EVU125" s="671"/>
      <c r="EVV125" s="671"/>
      <c r="EVW125" s="671"/>
      <c r="EVX125" s="671"/>
      <c r="EVY125" s="671"/>
      <c r="EVZ125" s="671"/>
      <c r="EWA125" s="671"/>
      <c r="EWB125" s="671"/>
      <c r="EWC125" s="671"/>
      <c r="EWD125" s="671"/>
      <c r="EWE125" s="671"/>
      <c r="EWF125" s="671"/>
      <c r="EWG125" s="671"/>
      <c r="EWH125" s="671"/>
      <c r="EWI125" s="671"/>
      <c r="EWJ125" s="671"/>
      <c r="EWK125" s="671"/>
      <c r="EWL125" s="671"/>
      <c r="EWM125" s="671"/>
      <c r="EWN125" s="671"/>
      <c r="EWO125" s="671"/>
      <c r="EWP125" s="671"/>
      <c r="EWQ125" s="671"/>
      <c r="EWR125" s="671"/>
      <c r="EWS125" s="671"/>
      <c r="EWT125" s="671"/>
      <c r="EWU125" s="671"/>
      <c r="EWV125" s="671"/>
      <c r="EWW125" s="671"/>
      <c r="EWX125" s="671"/>
      <c r="EWY125" s="671"/>
      <c r="EWZ125" s="671"/>
      <c r="EXA125" s="671"/>
      <c r="EXB125" s="671"/>
      <c r="EXC125" s="671"/>
      <c r="EXD125" s="671"/>
      <c r="EXE125" s="671"/>
      <c r="EXF125" s="671"/>
      <c r="EXG125" s="671"/>
      <c r="EXH125" s="671"/>
      <c r="EXI125" s="671"/>
      <c r="EXJ125" s="671"/>
      <c r="EXK125" s="671"/>
      <c r="EXL125" s="671"/>
      <c r="EXM125" s="671"/>
      <c r="EXN125" s="671"/>
      <c r="EXO125" s="671"/>
      <c r="EXP125" s="671"/>
      <c r="EXQ125" s="671"/>
      <c r="EXR125" s="671"/>
      <c r="EXS125" s="671"/>
      <c r="EXT125" s="671"/>
      <c r="EXU125" s="671"/>
      <c r="EXV125" s="671"/>
      <c r="EXW125" s="671"/>
      <c r="EXX125" s="671"/>
      <c r="EXY125" s="671"/>
      <c r="EXZ125" s="671"/>
      <c r="EYA125" s="671"/>
      <c r="EYB125" s="671"/>
      <c r="EYC125" s="671"/>
      <c r="EYD125" s="671"/>
      <c r="EYE125" s="671"/>
      <c r="EYF125" s="671"/>
      <c r="EYG125" s="671"/>
      <c r="EYH125" s="671"/>
      <c r="EYI125" s="671"/>
      <c r="EYJ125" s="671"/>
      <c r="EYK125" s="671"/>
      <c r="EYL125" s="671"/>
      <c r="EYM125" s="671"/>
      <c r="EYN125" s="671"/>
      <c r="EYO125" s="671"/>
      <c r="EYP125" s="671"/>
      <c r="EYQ125" s="671"/>
      <c r="EYR125" s="671"/>
      <c r="EYS125" s="671"/>
      <c r="EYT125" s="671"/>
      <c r="EYU125" s="671"/>
      <c r="EYV125" s="671"/>
      <c r="EYW125" s="671"/>
      <c r="EYX125" s="671"/>
      <c r="EYY125" s="671"/>
      <c r="EYZ125" s="671"/>
      <c r="EZA125" s="671"/>
      <c r="EZB125" s="671"/>
      <c r="EZC125" s="671"/>
      <c r="EZD125" s="671"/>
      <c r="EZE125" s="671"/>
      <c r="EZF125" s="671"/>
      <c r="EZG125" s="671"/>
      <c r="EZH125" s="671"/>
      <c r="EZI125" s="671"/>
      <c r="EZJ125" s="671"/>
      <c r="EZK125" s="671"/>
      <c r="EZL125" s="671"/>
      <c r="EZM125" s="671"/>
      <c r="EZN125" s="671"/>
      <c r="EZO125" s="671"/>
      <c r="EZP125" s="671"/>
      <c r="EZQ125" s="671"/>
      <c r="EZR125" s="671"/>
      <c r="EZS125" s="671"/>
      <c r="EZT125" s="671"/>
      <c r="EZU125" s="671"/>
      <c r="EZV125" s="671"/>
      <c r="EZW125" s="671"/>
      <c r="EZX125" s="671"/>
      <c r="EZY125" s="671"/>
      <c r="EZZ125" s="671"/>
      <c r="FAA125" s="671"/>
      <c r="FAB125" s="671"/>
      <c r="FAC125" s="671"/>
      <c r="FAD125" s="671"/>
      <c r="FAE125" s="671"/>
      <c r="FAF125" s="671"/>
      <c r="FAG125" s="671"/>
      <c r="FAH125" s="671"/>
      <c r="FAI125" s="671"/>
      <c r="FAJ125" s="671"/>
      <c r="FAK125" s="671"/>
      <c r="FAL125" s="671"/>
      <c r="FAM125" s="671"/>
      <c r="FAN125" s="671"/>
      <c r="FAO125" s="671"/>
      <c r="FAP125" s="671"/>
      <c r="FAQ125" s="671"/>
      <c r="FAR125" s="671"/>
      <c r="FAS125" s="671"/>
      <c r="FAT125" s="671"/>
      <c r="FAU125" s="671"/>
      <c r="FAV125" s="671"/>
      <c r="FAW125" s="671"/>
      <c r="FAX125" s="671"/>
      <c r="FAY125" s="671"/>
      <c r="FAZ125" s="671"/>
      <c r="FBA125" s="671"/>
      <c r="FBB125" s="671"/>
      <c r="FBC125" s="671"/>
      <c r="FBD125" s="671"/>
      <c r="FBE125" s="671"/>
      <c r="FBF125" s="671"/>
      <c r="FBG125" s="671"/>
      <c r="FBH125" s="671"/>
      <c r="FBI125" s="671"/>
      <c r="FBJ125" s="671"/>
      <c r="FBK125" s="671"/>
      <c r="FBL125" s="671"/>
      <c r="FBM125" s="671"/>
      <c r="FBN125" s="671"/>
      <c r="FBO125" s="671"/>
      <c r="FBP125" s="671"/>
      <c r="FBQ125" s="671"/>
      <c r="FBR125" s="671"/>
      <c r="FBS125" s="671"/>
      <c r="FBT125" s="671"/>
      <c r="FBU125" s="671"/>
      <c r="FBV125" s="671"/>
      <c r="FBW125" s="671"/>
      <c r="FBX125" s="671"/>
      <c r="FBY125" s="671"/>
      <c r="FBZ125" s="671"/>
      <c r="FCA125" s="671"/>
      <c r="FCB125" s="671"/>
      <c r="FCC125" s="671"/>
      <c r="FCD125" s="671"/>
      <c r="FCE125" s="671"/>
      <c r="FCF125" s="671"/>
      <c r="FCG125" s="671"/>
      <c r="FCH125" s="671"/>
      <c r="FCI125" s="671"/>
      <c r="FCJ125" s="671"/>
      <c r="FCK125" s="671"/>
      <c r="FCL125" s="671"/>
      <c r="FCM125" s="671"/>
      <c r="FCN125" s="671"/>
      <c r="FCO125" s="671"/>
      <c r="FCP125" s="671"/>
      <c r="FCQ125" s="671"/>
      <c r="FCR125" s="671"/>
      <c r="FCS125" s="671"/>
      <c r="FCT125" s="671"/>
      <c r="FCU125" s="671"/>
      <c r="FCV125" s="671"/>
      <c r="FCW125" s="671"/>
      <c r="FCX125" s="671"/>
      <c r="FCY125" s="671"/>
      <c r="FCZ125" s="671"/>
      <c r="FDA125" s="671"/>
      <c r="FDB125" s="671"/>
      <c r="FDC125" s="671"/>
      <c r="FDD125" s="671"/>
      <c r="FDE125" s="671"/>
      <c r="FDF125" s="671"/>
      <c r="FDG125" s="671"/>
      <c r="FDH125" s="671"/>
      <c r="FDI125" s="671"/>
      <c r="FDJ125" s="671"/>
      <c r="FDK125" s="671"/>
      <c r="FDL125" s="671"/>
      <c r="FDM125" s="671"/>
      <c r="FDN125" s="671"/>
      <c r="FDO125" s="671"/>
      <c r="FDP125" s="671"/>
      <c r="FDQ125" s="671"/>
      <c r="FDR125" s="671"/>
      <c r="FDS125" s="671"/>
      <c r="FDT125" s="671"/>
      <c r="FDU125" s="671"/>
      <c r="FDV125" s="671"/>
      <c r="FDW125" s="671"/>
      <c r="FDX125" s="671"/>
      <c r="FDY125" s="671"/>
      <c r="FDZ125" s="671"/>
      <c r="FEA125" s="671"/>
      <c r="FEB125" s="671"/>
      <c r="FEC125" s="671"/>
      <c r="FED125" s="671"/>
      <c r="FEE125" s="671"/>
      <c r="FEF125" s="671"/>
      <c r="FEG125" s="671"/>
      <c r="FEH125" s="671"/>
      <c r="FEI125" s="671"/>
      <c r="FEJ125" s="671"/>
      <c r="FEK125" s="671"/>
      <c r="FEL125" s="671"/>
      <c r="FEM125" s="671"/>
      <c r="FEN125" s="671"/>
      <c r="FEO125" s="671"/>
      <c r="FEP125" s="671"/>
      <c r="FEQ125" s="671"/>
      <c r="FER125" s="671"/>
      <c r="FES125" s="671"/>
      <c r="FET125" s="671"/>
      <c r="FEU125" s="671"/>
      <c r="FEV125" s="671"/>
      <c r="FEW125" s="671"/>
      <c r="FEX125" s="671"/>
      <c r="FEY125" s="671"/>
      <c r="FEZ125" s="671"/>
      <c r="FFA125" s="671"/>
      <c r="FFB125" s="671"/>
      <c r="FFC125" s="671"/>
      <c r="FFD125" s="671"/>
      <c r="FFE125" s="671"/>
      <c r="FFF125" s="671"/>
      <c r="FFG125" s="671"/>
      <c r="FFH125" s="671"/>
      <c r="FFI125" s="671"/>
      <c r="FFJ125" s="671"/>
      <c r="FFK125" s="671"/>
      <c r="FFL125" s="671"/>
      <c r="FFM125" s="671"/>
      <c r="FFN125" s="671"/>
      <c r="FFO125" s="671"/>
      <c r="FFP125" s="671"/>
      <c r="FFQ125" s="671"/>
      <c r="FFR125" s="671"/>
      <c r="FFS125" s="671"/>
      <c r="FFT125" s="671"/>
      <c r="FFU125" s="671"/>
      <c r="FFV125" s="671"/>
      <c r="FFW125" s="671"/>
      <c r="FFX125" s="671"/>
      <c r="FFY125" s="671"/>
      <c r="FFZ125" s="671"/>
      <c r="FGA125" s="671"/>
      <c r="FGB125" s="671"/>
      <c r="FGC125" s="671"/>
      <c r="FGD125" s="671"/>
      <c r="FGE125" s="671"/>
      <c r="FGF125" s="671"/>
      <c r="FGG125" s="671"/>
      <c r="FGH125" s="671"/>
      <c r="FGI125" s="671"/>
      <c r="FGJ125" s="671"/>
      <c r="FGK125" s="671"/>
      <c r="FGL125" s="671"/>
      <c r="FGM125" s="671"/>
      <c r="FGN125" s="671"/>
      <c r="FGO125" s="671"/>
      <c r="FGP125" s="671"/>
      <c r="FGQ125" s="671"/>
      <c r="FGR125" s="671"/>
      <c r="FGS125" s="671"/>
      <c r="FGT125" s="671"/>
      <c r="FGU125" s="671"/>
      <c r="FGV125" s="671"/>
      <c r="FGW125" s="671"/>
      <c r="FGX125" s="671"/>
      <c r="FGY125" s="671"/>
      <c r="FGZ125" s="671"/>
      <c r="FHA125" s="671"/>
      <c r="FHB125" s="671"/>
      <c r="FHC125" s="671"/>
      <c r="FHD125" s="671"/>
      <c r="FHE125" s="671"/>
      <c r="FHF125" s="671"/>
      <c r="FHG125" s="671"/>
      <c r="FHH125" s="671"/>
      <c r="FHI125" s="671"/>
      <c r="FHJ125" s="671"/>
      <c r="FHK125" s="671"/>
      <c r="FHL125" s="671"/>
      <c r="FHM125" s="671"/>
      <c r="FHN125" s="671"/>
      <c r="FHO125" s="671"/>
      <c r="FHP125" s="671"/>
      <c r="FHQ125" s="671"/>
      <c r="FHR125" s="671"/>
      <c r="FHS125" s="671"/>
      <c r="FHT125" s="671"/>
      <c r="FHU125" s="671"/>
      <c r="FHV125" s="671"/>
      <c r="FHW125" s="671"/>
      <c r="FHX125" s="671"/>
      <c r="FHY125" s="671"/>
      <c r="FHZ125" s="671"/>
      <c r="FIA125" s="671"/>
      <c r="FIB125" s="671"/>
      <c r="FIC125" s="671"/>
      <c r="FID125" s="671"/>
      <c r="FIE125" s="671"/>
      <c r="FIF125" s="671"/>
      <c r="FIG125" s="671"/>
      <c r="FIH125" s="671"/>
      <c r="FII125" s="671"/>
      <c r="FIJ125" s="671"/>
      <c r="FIK125" s="671"/>
      <c r="FIL125" s="671"/>
      <c r="FIM125" s="671"/>
      <c r="FIN125" s="671"/>
      <c r="FIO125" s="671"/>
      <c r="FIP125" s="671"/>
      <c r="FIQ125" s="671"/>
      <c r="FIR125" s="671"/>
      <c r="FIS125" s="671"/>
      <c r="FIT125" s="671"/>
      <c r="FIU125" s="671"/>
      <c r="FIV125" s="671"/>
      <c r="FIW125" s="671"/>
      <c r="FIX125" s="671"/>
      <c r="FIY125" s="671"/>
      <c r="FIZ125" s="671"/>
      <c r="FJA125" s="671"/>
      <c r="FJB125" s="671"/>
      <c r="FJC125" s="671"/>
      <c r="FJD125" s="671"/>
      <c r="FJE125" s="671"/>
      <c r="FJF125" s="671"/>
      <c r="FJG125" s="671"/>
      <c r="FJH125" s="671"/>
      <c r="FJI125" s="671"/>
      <c r="FJJ125" s="671"/>
      <c r="FJK125" s="671"/>
      <c r="FJL125" s="671"/>
      <c r="FJM125" s="671"/>
      <c r="FJN125" s="671"/>
      <c r="FJO125" s="671"/>
      <c r="FJP125" s="671"/>
      <c r="FJQ125" s="671"/>
      <c r="FJR125" s="671"/>
      <c r="FJS125" s="671"/>
      <c r="FJT125" s="671"/>
      <c r="FJU125" s="671"/>
      <c r="FJV125" s="671"/>
      <c r="FJW125" s="671"/>
      <c r="FJX125" s="671"/>
      <c r="FJY125" s="671"/>
      <c r="FJZ125" s="671"/>
      <c r="FKA125" s="671"/>
      <c r="FKB125" s="671"/>
      <c r="FKC125" s="671"/>
      <c r="FKD125" s="671"/>
      <c r="FKE125" s="671"/>
      <c r="FKF125" s="671"/>
      <c r="FKG125" s="671"/>
      <c r="FKH125" s="671"/>
      <c r="FKI125" s="671"/>
      <c r="FKJ125" s="671"/>
      <c r="FKK125" s="671"/>
      <c r="FKL125" s="671"/>
      <c r="FKM125" s="671"/>
      <c r="FKN125" s="671"/>
      <c r="FKO125" s="671"/>
      <c r="FKP125" s="671"/>
      <c r="FKQ125" s="671"/>
      <c r="FKR125" s="671"/>
      <c r="FKS125" s="671"/>
      <c r="FKT125" s="671"/>
      <c r="FKU125" s="671"/>
      <c r="FKV125" s="671"/>
      <c r="FKW125" s="671"/>
      <c r="FKX125" s="671"/>
      <c r="FKY125" s="671"/>
      <c r="FKZ125" s="671"/>
      <c r="FLA125" s="671"/>
      <c r="FLB125" s="671"/>
      <c r="FLC125" s="671"/>
      <c r="FLD125" s="671"/>
      <c r="FLE125" s="671"/>
      <c r="FLF125" s="671"/>
      <c r="FLG125" s="671"/>
      <c r="FLH125" s="671"/>
      <c r="FLI125" s="671"/>
      <c r="FLJ125" s="671"/>
      <c r="FLK125" s="671"/>
      <c r="FLL125" s="671"/>
      <c r="FLM125" s="671"/>
      <c r="FLN125" s="671"/>
      <c r="FLO125" s="671"/>
      <c r="FLP125" s="671"/>
      <c r="FLQ125" s="671"/>
      <c r="FLR125" s="671"/>
      <c r="FLS125" s="671"/>
      <c r="FLT125" s="671"/>
      <c r="FLU125" s="671"/>
      <c r="FLV125" s="671"/>
      <c r="FLW125" s="671"/>
      <c r="FLX125" s="671"/>
      <c r="FLY125" s="671"/>
      <c r="FLZ125" s="671"/>
      <c r="FMA125" s="671"/>
      <c r="FMB125" s="671"/>
      <c r="FMC125" s="671"/>
      <c r="FMD125" s="671"/>
      <c r="FME125" s="671"/>
      <c r="FMF125" s="671"/>
      <c r="FMG125" s="671"/>
      <c r="FMH125" s="671"/>
      <c r="FMI125" s="671"/>
      <c r="FMJ125" s="671"/>
      <c r="FMK125" s="671"/>
      <c r="FML125" s="671"/>
      <c r="FMM125" s="671"/>
      <c r="FMN125" s="671"/>
      <c r="FMO125" s="671"/>
      <c r="FMP125" s="671"/>
      <c r="FMQ125" s="671"/>
      <c r="FMR125" s="671"/>
      <c r="FMS125" s="671"/>
      <c r="FMT125" s="671"/>
      <c r="FMU125" s="671"/>
      <c r="FMV125" s="671"/>
      <c r="FMW125" s="671"/>
      <c r="FMX125" s="671"/>
      <c r="FMY125" s="671"/>
      <c r="FMZ125" s="671"/>
      <c r="FNA125" s="671"/>
      <c r="FNB125" s="671"/>
      <c r="FNC125" s="671"/>
      <c r="FND125" s="671"/>
      <c r="FNE125" s="671"/>
      <c r="FNF125" s="671"/>
      <c r="FNG125" s="671"/>
      <c r="FNH125" s="671"/>
      <c r="FNI125" s="671"/>
      <c r="FNJ125" s="671"/>
      <c r="FNK125" s="671"/>
      <c r="FNL125" s="671"/>
      <c r="FNM125" s="671"/>
      <c r="FNN125" s="671"/>
      <c r="FNO125" s="671"/>
      <c r="FNP125" s="671"/>
      <c r="FNQ125" s="671"/>
      <c r="FNR125" s="671"/>
      <c r="FNS125" s="671"/>
      <c r="FNT125" s="671"/>
      <c r="FNU125" s="671"/>
      <c r="FNV125" s="671"/>
      <c r="FNW125" s="671"/>
      <c r="FNX125" s="671"/>
      <c r="FNY125" s="671"/>
      <c r="FNZ125" s="671"/>
      <c r="FOA125" s="671"/>
      <c r="FOB125" s="671"/>
      <c r="FOC125" s="671"/>
      <c r="FOD125" s="671"/>
      <c r="FOE125" s="671"/>
      <c r="FOF125" s="671"/>
      <c r="FOG125" s="671"/>
      <c r="FOH125" s="671"/>
      <c r="FOI125" s="671"/>
      <c r="FOJ125" s="671"/>
      <c r="FOK125" s="671"/>
      <c r="FOL125" s="671"/>
      <c r="FOM125" s="671"/>
      <c r="FON125" s="671"/>
      <c r="FOO125" s="671"/>
      <c r="FOP125" s="671"/>
      <c r="FOQ125" s="671"/>
      <c r="FOR125" s="671"/>
      <c r="FOS125" s="671"/>
      <c r="FOT125" s="671"/>
      <c r="FOU125" s="671"/>
      <c r="FOV125" s="671"/>
      <c r="FOW125" s="671"/>
      <c r="FOX125" s="671"/>
      <c r="FOY125" s="671"/>
      <c r="FOZ125" s="671"/>
      <c r="FPA125" s="671"/>
      <c r="FPB125" s="671"/>
      <c r="FPC125" s="671"/>
      <c r="FPD125" s="671"/>
      <c r="FPE125" s="671"/>
      <c r="FPF125" s="671"/>
      <c r="FPG125" s="671"/>
      <c r="FPH125" s="671"/>
      <c r="FPI125" s="671"/>
      <c r="FPJ125" s="671"/>
      <c r="FPK125" s="671"/>
      <c r="FPL125" s="671"/>
      <c r="FPM125" s="671"/>
      <c r="FPN125" s="671"/>
      <c r="FPO125" s="671"/>
      <c r="FPP125" s="671"/>
      <c r="FPQ125" s="671"/>
      <c r="FPR125" s="671"/>
      <c r="FPS125" s="671"/>
      <c r="FPT125" s="671"/>
      <c r="FPU125" s="671"/>
      <c r="FPV125" s="671"/>
      <c r="FPW125" s="671"/>
      <c r="FPX125" s="671"/>
      <c r="FPY125" s="671"/>
      <c r="FPZ125" s="671"/>
      <c r="FQA125" s="671"/>
      <c r="FQB125" s="671"/>
      <c r="FQC125" s="671"/>
      <c r="FQD125" s="671"/>
      <c r="FQE125" s="671"/>
      <c r="FQF125" s="671"/>
      <c r="FQG125" s="671"/>
      <c r="FQH125" s="671"/>
      <c r="FQI125" s="671"/>
      <c r="FQJ125" s="671"/>
      <c r="FQK125" s="671"/>
      <c r="FQL125" s="671"/>
      <c r="FQM125" s="671"/>
      <c r="FQN125" s="671"/>
      <c r="FQO125" s="671"/>
      <c r="FQP125" s="671"/>
      <c r="FQQ125" s="671"/>
      <c r="FQR125" s="671"/>
      <c r="FQS125" s="671"/>
      <c r="FQT125" s="671"/>
      <c r="FQU125" s="671"/>
      <c r="FQV125" s="671"/>
      <c r="FQW125" s="671"/>
      <c r="FQX125" s="671"/>
      <c r="FQY125" s="671"/>
      <c r="FQZ125" s="671"/>
      <c r="FRA125" s="671"/>
      <c r="FRB125" s="671"/>
      <c r="FRC125" s="671"/>
      <c r="FRD125" s="671"/>
      <c r="FRE125" s="671"/>
      <c r="FRF125" s="671"/>
      <c r="FRG125" s="671"/>
      <c r="FRH125" s="671"/>
      <c r="FRI125" s="671"/>
      <c r="FRJ125" s="671"/>
      <c r="FRK125" s="671"/>
      <c r="FRL125" s="671"/>
      <c r="FRM125" s="671"/>
      <c r="FRN125" s="671"/>
      <c r="FRO125" s="671"/>
      <c r="FRP125" s="671"/>
      <c r="FRQ125" s="671"/>
      <c r="FRR125" s="671"/>
      <c r="FRS125" s="671"/>
      <c r="FRT125" s="671"/>
      <c r="FRU125" s="671"/>
      <c r="FRV125" s="671"/>
      <c r="FRW125" s="671"/>
      <c r="FRX125" s="671"/>
      <c r="FRY125" s="671"/>
      <c r="FRZ125" s="671"/>
      <c r="FSA125" s="671"/>
      <c r="FSB125" s="671"/>
      <c r="FSC125" s="671"/>
      <c r="FSD125" s="671"/>
      <c r="FSE125" s="671"/>
      <c r="FSF125" s="671"/>
      <c r="FSG125" s="671"/>
      <c r="FSH125" s="671"/>
      <c r="FSI125" s="671"/>
      <c r="FSJ125" s="671"/>
      <c r="FSK125" s="671"/>
      <c r="FSL125" s="671"/>
      <c r="FSM125" s="671"/>
      <c r="FSN125" s="671"/>
      <c r="FSO125" s="671"/>
      <c r="FSP125" s="671"/>
      <c r="FSQ125" s="671"/>
      <c r="FSR125" s="671"/>
      <c r="FSS125" s="671"/>
      <c r="FST125" s="671"/>
      <c r="FSU125" s="671"/>
      <c r="FSV125" s="671"/>
      <c r="FSW125" s="671"/>
      <c r="FSX125" s="671"/>
      <c r="FSY125" s="671"/>
      <c r="FSZ125" s="671"/>
      <c r="FTA125" s="671"/>
      <c r="FTB125" s="671"/>
      <c r="FTC125" s="671"/>
      <c r="FTD125" s="671"/>
      <c r="FTE125" s="671"/>
      <c r="FTF125" s="671"/>
      <c r="FTG125" s="671"/>
      <c r="FTH125" s="671"/>
      <c r="FTI125" s="671"/>
      <c r="FTJ125" s="671"/>
      <c r="FTK125" s="671"/>
      <c r="FTL125" s="671"/>
      <c r="FTM125" s="671"/>
      <c r="FTN125" s="671"/>
      <c r="FTO125" s="671"/>
      <c r="FTP125" s="671"/>
      <c r="FTQ125" s="671"/>
      <c r="FTR125" s="671"/>
      <c r="FTS125" s="671"/>
      <c r="FTT125" s="671"/>
      <c r="FTU125" s="671"/>
      <c r="FTV125" s="671"/>
      <c r="FTW125" s="671"/>
      <c r="FTX125" s="671"/>
      <c r="FTY125" s="671"/>
      <c r="FTZ125" s="671"/>
      <c r="FUA125" s="671"/>
      <c r="FUB125" s="671"/>
      <c r="FUC125" s="671"/>
      <c r="FUD125" s="671"/>
      <c r="FUE125" s="671"/>
      <c r="FUF125" s="671"/>
      <c r="FUG125" s="671"/>
      <c r="FUH125" s="671"/>
      <c r="FUI125" s="671"/>
      <c r="FUJ125" s="671"/>
      <c r="FUK125" s="671"/>
      <c r="FUL125" s="671"/>
      <c r="FUM125" s="671"/>
      <c r="FUN125" s="671"/>
      <c r="FUO125" s="671"/>
      <c r="FUP125" s="671"/>
      <c r="FUQ125" s="671"/>
      <c r="FUR125" s="671"/>
      <c r="FUS125" s="671"/>
      <c r="FUT125" s="671"/>
      <c r="FUU125" s="671"/>
      <c r="FUV125" s="671"/>
      <c r="FUW125" s="671"/>
      <c r="FUX125" s="671"/>
      <c r="FUY125" s="671"/>
      <c r="FUZ125" s="671"/>
      <c r="FVA125" s="671"/>
      <c r="FVB125" s="671"/>
      <c r="FVC125" s="671"/>
      <c r="FVD125" s="671"/>
      <c r="FVE125" s="671"/>
      <c r="FVF125" s="671"/>
      <c r="FVG125" s="671"/>
      <c r="FVH125" s="671"/>
      <c r="FVI125" s="671"/>
      <c r="FVJ125" s="671"/>
      <c r="FVK125" s="671"/>
      <c r="FVL125" s="671"/>
      <c r="FVM125" s="671"/>
      <c r="FVN125" s="671"/>
      <c r="FVO125" s="671"/>
      <c r="FVP125" s="671"/>
      <c r="FVQ125" s="671"/>
      <c r="FVR125" s="671"/>
      <c r="FVS125" s="671"/>
      <c r="FVT125" s="671"/>
      <c r="FVU125" s="671"/>
      <c r="FVV125" s="671"/>
      <c r="FVW125" s="671"/>
      <c r="FVX125" s="671"/>
      <c r="FVY125" s="671"/>
      <c r="FVZ125" s="671"/>
      <c r="FWA125" s="671"/>
      <c r="FWB125" s="671"/>
      <c r="FWC125" s="671"/>
      <c r="FWD125" s="671"/>
      <c r="FWE125" s="671"/>
      <c r="FWF125" s="671"/>
      <c r="FWG125" s="671"/>
      <c r="FWH125" s="671"/>
      <c r="FWI125" s="671"/>
      <c r="FWJ125" s="671"/>
      <c r="FWK125" s="671"/>
      <c r="FWL125" s="671"/>
      <c r="FWM125" s="671"/>
      <c r="FWN125" s="671"/>
      <c r="FWO125" s="671"/>
      <c r="FWP125" s="671"/>
      <c r="FWQ125" s="671"/>
      <c r="FWR125" s="671"/>
      <c r="FWS125" s="671"/>
      <c r="FWT125" s="671"/>
      <c r="FWU125" s="671"/>
      <c r="FWV125" s="671"/>
      <c r="FWW125" s="671"/>
      <c r="FWX125" s="671"/>
      <c r="FWY125" s="671"/>
      <c r="FWZ125" s="671"/>
      <c r="FXA125" s="671"/>
      <c r="FXB125" s="671"/>
      <c r="FXC125" s="671"/>
      <c r="FXD125" s="671"/>
      <c r="FXE125" s="671"/>
      <c r="FXF125" s="671"/>
      <c r="FXG125" s="671"/>
      <c r="FXH125" s="671"/>
      <c r="FXI125" s="671"/>
      <c r="FXJ125" s="671"/>
      <c r="FXK125" s="671"/>
      <c r="FXL125" s="671"/>
      <c r="FXM125" s="671"/>
      <c r="FXN125" s="671"/>
      <c r="FXO125" s="671"/>
      <c r="FXP125" s="671"/>
      <c r="FXQ125" s="671"/>
      <c r="FXR125" s="671"/>
      <c r="FXS125" s="671"/>
      <c r="FXT125" s="671"/>
      <c r="FXU125" s="671"/>
      <c r="FXV125" s="671"/>
      <c r="FXW125" s="671"/>
      <c r="FXX125" s="671"/>
      <c r="FXY125" s="671"/>
      <c r="FXZ125" s="671"/>
      <c r="FYA125" s="671"/>
      <c r="FYB125" s="671"/>
      <c r="FYC125" s="671"/>
      <c r="FYD125" s="671"/>
      <c r="FYE125" s="671"/>
      <c r="FYF125" s="671"/>
      <c r="FYG125" s="671"/>
      <c r="FYH125" s="671"/>
      <c r="FYI125" s="671"/>
      <c r="FYJ125" s="671"/>
      <c r="FYK125" s="671"/>
      <c r="FYL125" s="671"/>
      <c r="FYM125" s="671"/>
      <c r="FYN125" s="671"/>
      <c r="FYO125" s="671"/>
      <c r="FYP125" s="671"/>
      <c r="FYQ125" s="671"/>
      <c r="FYR125" s="671"/>
      <c r="FYS125" s="671"/>
      <c r="FYT125" s="671"/>
      <c r="FYU125" s="671"/>
      <c r="FYV125" s="671"/>
      <c r="FYW125" s="671"/>
      <c r="FYX125" s="671"/>
      <c r="FYY125" s="671"/>
      <c r="FYZ125" s="671"/>
      <c r="FZA125" s="671"/>
      <c r="FZB125" s="671"/>
      <c r="FZC125" s="671"/>
      <c r="FZD125" s="671"/>
      <c r="FZE125" s="671"/>
      <c r="FZF125" s="671"/>
      <c r="FZG125" s="671"/>
      <c r="FZH125" s="671"/>
      <c r="FZI125" s="671"/>
      <c r="FZJ125" s="671"/>
      <c r="FZK125" s="671"/>
      <c r="FZL125" s="671"/>
      <c r="FZM125" s="671"/>
      <c r="FZN125" s="671"/>
      <c r="FZO125" s="671"/>
      <c r="FZP125" s="671"/>
      <c r="FZQ125" s="671"/>
      <c r="FZR125" s="671"/>
      <c r="FZS125" s="671"/>
      <c r="FZT125" s="671"/>
      <c r="FZU125" s="671"/>
      <c r="FZV125" s="671"/>
      <c r="FZW125" s="671"/>
      <c r="FZX125" s="671"/>
      <c r="FZY125" s="671"/>
      <c r="FZZ125" s="671"/>
      <c r="GAA125" s="671"/>
      <c r="GAB125" s="671"/>
      <c r="GAC125" s="671"/>
      <c r="GAD125" s="671"/>
      <c r="GAE125" s="671"/>
      <c r="GAF125" s="671"/>
      <c r="GAG125" s="671"/>
      <c r="GAH125" s="671"/>
      <c r="GAI125" s="671"/>
      <c r="GAJ125" s="671"/>
      <c r="GAK125" s="671"/>
      <c r="GAL125" s="671"/>
      <c r="GAM125" s="671"/>
      <c r="GAN125" s="671"/>
      <c r="GAO125" s="671"/>
      <c r="GAP125" s="671"/>
      <c r="GAQ125" s="671"/>
      <c r="GAR125" s="671"/>
      <c r="GAS125" s="671"/>
      <c r="GAT125" s="671"/>
      <c r="GAU125" s="671"/>
      <c r="GAV125" s="671"/>
      <c r="GAW125" s="671"/>
      <c r="GAX125" s="671"/>
      <c r="GAY125" s="671"/>
      <c r="GAZ125" s="671"/>
      <c r="GBA125" s="671"/>
      <c r="GBB125" s="671"/>
      <c r="GBC125" s="671"/>
      <c r="GBD125" s="671"/>
      <c r="GBE125" s="671"/>
      <c r="GBF125" s="671"/>
      <c r="GBG125" s="671"/>
      <c r="GBH125" s="671"/>
      <c r="GBI125" s="671"/>
      <c r="GBJ125" s="671"/>
      <c r="GBK125" s="671"/>
      <c r="GBL125" s="671"/>
      <c r="GBM125" s="671"/>
      <c r="GBN125" s="671"/>
      <c r="GBO125" s="671"/>
      <c r="GBP125" s="671"/>
      <c r="GBQ125" s="671"/>
      <c r="GBR125" s="671"/>
      <c r="GBS125" s="671"/>
      <c r="GBT125" s="671"/>
      <c r="GBU125" s="671"/>
      <c r="GBV125" s="671"/>
      <c r="GBW125" s="671"/>
      <c r="GBX125" s="671"/>
      <c r="GBY125" s="671"/>
      <c r="GBZ125" s="671"/>
      <c r="GCA125" s="671"/>
      <c r="GCB125" s="671"/>
      <c r="GCC125" s="671"/>
      <c r="GCD125" s="671"/>
      <c r="GCE125" s="671"/>
      <c r="GCF125" s="671"/>
      <c r="GCG125" s="671"/>
      <c r="GCH125" s="671"/>
      <c r="GCI125" s="671"/>
      <c r="GCJ125" s="671"/>
      <c r="GCK125" s="671"/>
      <c r="GCL125" s="671"/>
      <c r="GCM125" s="671"/>
      <c r="GCN125" s="671"/>
      <c r="GCO125" s="671"/>
      <c r="GCP125" s="671"/>
      <c r="GCQ125" s="671"/>
      <c r="GCR125" s="671"/>
      <c r="GCS125" s="671"/>
      <c r="GCT125" s="671"/>
      <c r="GCU125" s="671"/>
      <c r="GCV125" s="671"/>
      <c r="GCW125" s="671"/>
      <c r="GCX125" s="671"/>
      <c r="GCY125" s="671"/>
      <c r="GCZ125" s="671"/>
      <c r="GDA125" s="671"/>
      <c r="GDB125" s="671"/>
      <c r="GDC125" s="671"/>
      <c r="GDD125" s="671"/>
      <c r="GDE125" s="671"/>
      <c r="GDF125" s="671"/>
      <c r="GDG125" s="671"/>
      <c r="GDH125" s="671"/>
      <c r="GDI125" s="671"/>
      <c r="GDJ125" s="671"/>
      <c r="GDK125" s="671"/>
      <c r="GDL125" s="671"/>
      <c r="GDM125" s="671"/>
      <c r="GDN125" s="671"/>
      <c r="GDO125" s="671"/>
      <c r="GDP125" s="671"/>
      <c r="GDQ125" s="671"/>
      <c r="GDR125" s="671"/>
      <c r="GDS125" s="671"/>
      <c r="GDT125" s="671"/>
      <c r="GDU125" s="671"/>
      <c r="GDV125" s="671"/>
      <c r="GDW125" s="671"/>
      <c r="GDX125" s="671"/>
      <c r="GDY125" s="671"/>
      <c r="GDZ125" s="671"/>
      <c r="GEA125" s="671"/>
      <c r="GEB125" s="671"/>
      <c r="GEC125" s="671"/>
      <c r="GED125" s="671"/>
      <c r="GEE125" s="671"/>
      <c r="GEF125" s="671"/>
      <c r="GEG125" s="671"/>
      <c r="GEH125" s="671"/>
      <c r="GEI125" s="671"/>
      <c r="GEJ125" s="671"/>
      <c r="GEK125" s="671"/>
      <c r="GEL125" s="671"/>
      <c r="GEM125" s="671"/>
      <c r="GEN125" s="671"/>
      <c r="GEO125" s="671"/>
      <c r="GEP125" s="671"/>
      <c r="GEQ125" s="671"/>
      <c r="GER125" s="671"/>
      <c r="GES125" s="671"/>
      <c r="GET125" s="671"/>
      <c r="GEU125" s="671"/>
      <c r="GEV125" s="671"/>
      <c r="GEW125" s="671"/>
      <c r="GEX125" s="671"/>
      <c r="GEY125" s="671"/>
      <c r="GEZ125" s="671"/>
      <c r="GFA125" s="671"/>
      <c r="GFB125" s="671"/>
      <c r="GFC125" s="671"/>
      <c r="GFD125" s="671"/>
      <c r="GFE125" s="671"/>
      <c r="GFF125" s="671"/>
      <c r="GFG125" s="671"/>
      <c r="GFH125" s="671"/>
      <c r="GFI125" s="671"/>
      <c r="GFJ125" s="671"/>
      <c r="GFK125" s="671"/>
      <c r="GFL125" s="671"/>
      <c r="GFM125" s="671"/>
      <c r="GFN125" s="671"/>
      <c r="GFO125" s="671"/>
      <c r="GFP125" s="671"/>
      <c r="GFQ125" s="671"/>
      <c r="GFR125" s="671"/>
      <c r="GFS125" s="671"/>
      <c r="GFT125" s="671"/>
      <c r="GFU125" s="671"/>
      <c r="GFV125" s="671"/>
      <c r="GFW125" s="671"/>
      <c r="GFX125" s="671"/>
      <c r="GFY125" s="671"/>
      <c r="GFZ125" s="671"/>
      <c r="GGA125" s="671"/>
      <c r="GGB125" s="671"/>
      <c r="GGC125" s="671"/>
      <c r="GGD125" s="671"/>
      <c r="GGE125" s="671"/>
      <c r="GGF125" s="671"/>
      <c r="GGG125" s="671"/>
      <c r="GGH125" s="671"/>
      <c r="GGI125" s="671"/>
      <c r="GGJ125" s="671"/>
      <c r="GGK125" s="671"/>
      <c r="GGL125" s="671"/>
      <c r="GGM125" s="671"/>
      <c r="GGN125" s="671"/>
      <c r="GGO125" s="671"/>
      <c r="GGP125" s="671"/>
      <c r="GGQ125" s="671"/>
      <c r="GGR125" s="671"/>
      <c r="GGS125" s="671"/>
      <c r="GGT125" s="671"/>
      <c r="GGU125" s="671"/>
      <c r="GGV125" s="671"/>
      <c r="GGW125" s="671"/>
      <c r="GGX125" s="671"/>
      <c r="GGY125" s="671"/>
      <c r="GGZ125" s="671"/>
      <c r="GHA125" s="671"/>
      <c r="GHB125" s="671"/>
      <c r="GHC125" s="671"/>
      <c r="GHD125" s="671"/>
      <c r="GHE125" s="671"/>
      <c r="GHF125" s="671"/>
      <c r="GHG125" s="671"/>
      <c r="GHH125" s="671"/>
      <c r="GHI125" s="671"/>
      <c r="GHJ125" s="671"/>
      <c r="GHK125" s="671"/>
      <c r="GHL125" s="671"/>
      <c r="GHM125" s="671"/>
      <c r="GHN125" s="671"/>
      <c r="GHO125" s="671"/>
      <c r="GHP125" s="671"/>
      <c r="GHQ125" s="671"/>
      <c r="GHR125" s="671"/>
      <c r="GHS125" s="671"/>
      <c r="GHT125" s="671"/>
      <c r="GHU125" s="671"/>
      <c r="GHV125" s="671"/>
      <c r="GHW125" s="671"/>
      <c r="GHX125" s="671"/>
      <c r="GHY125" s="671"/>
      <c r="GHZ125" s="671"/>
      <c r="GIA125" s="671"/>
      <c r="GIB125" s="671"/>
      <c r="GIC125" s="671"/>
      <c r="GID125" s="671"/>
      <c r="GIE125" s="671"/>
      <c r="GIF125" s="671"/>
      <c r="GIG125" s="671"/>
      <c r="GIH125" s="671"/>
      <c r="GII125" s="671"/>
      <c r="GIJ125" s="671"/>
      <c r="GIK125" s="671"/>
      <c r="GIL125" s="671"/>
      <c r="GIM125" s="671"/>
      <c r="GIN125" s="671"/>
      <c r="GIO125" s="671"/>
      <c r="GIP125" s="671"/>
      <c r="GIQ125" s="671"/>
      <c r="GIR125" s="671"/>
      <c r="GIS125" s="671"/>
      <c r="GIT125" s="671"/>
      <c r="GIU125" s="671"/>
      <c r="GIV125" s="671"/>
      <c r="GIW125" s="671"/>
      <c r="GIX125" s="671"/>
      <c r="GIY125" s="671"/>
      <c r="GIZ125" s="671"/>
      <c r="GJA125" s="671"/>
      <c r="GJB125" s="671"/>
      <c r="GJC125" s="671"/>
      <c r="GJD125" s="671"/>
      <c r="GJE125" s="671"/>
      <c r="GJF125" s="671"/>
      <c r="GJG125" s="671"/>
      <c r="GJH125" s="671"/>
      <c r="GJI125" s="671"/>
      <c r="GJJ125" s="671"/>
      <c r="GJK125" s="671"/>
      <c r="GJL125" s="671"/>
      <c r="GJM125" s="671"/>
      <c r="GJN125" s="671"/>
      <c r="GJO125" s="671"/>
      <c r="GJP125" s="671"/>
      <c r="GJQ125" s="671"/>
      <c r="GJR125" s="671"/>
      <c r="GJS125" s="671"/>
      <c r="GJT125" s="671"/>
      <c r="GJU125" s="671"/>
      <c r="GJV125" s="671"/>
      <c r="GJW125" s="671"/>
      <c r="GJX125" s="671"/>
      <c r="GJY125" s="671"/>
      <c r="GJZ125" s="671"/>
      <c r="GKA125" s="671"/>
      <c r="GKB125" s="671"/>
      <c r="GKC125" s="671"/>
      <c r="GKD125" s="671"/>
      <c r="GKE125" s="671"/>
      <c r="GKF125" s="671"/>
      <c r="GKG125" s="671"/>
      <c r="GKH125" s="671"/>
      <c r="GKI125" s="671"/>
      <c r="GKJ125" s="671"/>
      <c r="GKK125" s="671"/>
      <c r="GKL125" s="671"/>
      <c r="GKM125" s="671"/>
      <c r="GKN125" s="671"/>
      <c r="GKO125" s="671"/>
      <c r="GKP125" s="671"/>
      <c r="GKQ125" s="671"/>
      <c r="GKR125" s="671"/>
      <c r="GKS125" s="671"/>
      <c r="GKT125" s="671"/>
      <c r="GKU125" s="671"/>
      <c r="GKV125" s="671"/>
      <c r="GKW125" s="671"/>
      <c r="GKX125" s="671"/>
      <c r="GKY125" s="671"/>
      <c r="GKZ125" s="671"/>
      <c r="GLA125" s="671"/>
      <c r="GLB125" s="671"/>
      <c r="GLC125" s="671"/>
      <c r="GLD125" s="671"/>
      <c r="GLE125" s="671"/>
      <c r="GLF125" s="671"/>
      <c r="GLG125" s="671"/>
      <c r="GLH125" s="671"/>
      <c r="GLI125" s="671"/>
      <c r="GLJ125" s="671"/>
      <c r="GLK125" s="671"/>
      <c r="GLL125" s="671"/>
      <c r="GLM125" s="671"/>
      <c r="GLN125" s="671"/>
      <c r="GLO125" s="671"/>
      <c r="GLP125" s="671"/>
      <c r="GLQ125" s="671"/>
      <c r="GLR125" s="671"/>
      <c r="GLS125" s="671"/>
      <c r="GLT125" s="671"/>
      <c r="GLU125" s="671"/>
      <c r="GLV125" s="671"/>
      <c r="GLW125" s="671"/>
      <c r="GLX125" s="671"/>
      <c r="GLY125" s="671"/>
      <c r="GLZ125" s="671"/>
      <c r="GMA125" s="671"/>
      <c r="GMB125" s="671"/>
      <c r="GMC125" s="671"/>
      <c r="GMD125" s="671"/>
      <c r="GME125" s="671"/>
      <c r="GMF125" s="671"/>
      <c r="GMG125" s="671"/>
      <c r="GMH125" s="671"/>
      <c r="GMI125" s="671"/>
      <c r="GMJ125" s="671"/>
      <c r="GMK125" s="671"/>
      <c r="GML125" s="671"/>
      <c r="GMM125" s="671"/>
      <c r="GMN125" s="671"/>
      <c r="GMO125" s="671"/>
      <c r="GMP125" s="671"/>
      <c r="GMQ125" s="671"/>
      <c r="GMR125" s="671"/>
      <c r="GMS125" s="671"/>
      <c r="GMT125" s="671"/>
      <c r="GMU125" s="671"/>
      <c r="GMV125" s="671"/>
      <c r="GMW125" s="671"/>
      <c r="GMX125" s="671"/>
      <c r="GMY125" s="671"/>
      <c r="GMZ125" s="671"/>
      <c r="GNA125" s="671"/>
      <c r="GNB125" s="671"/>
      <c r="GNC125" s="671"/>
      <c r="GND125" s="671"/>
      <c r="GNE125" s="671"/>
      <c r="GNF125" s="671"/>
      <c r="GNG125" s="671"/>
      <c r="GNH125" s="671"/>
      <c r="GNI125" s="671"/>
      <c r="GNJ125" s="671"/>
      <c r="GNK125" s="671"/>
      <c r="GNL125" s="671"/>
      <c r="GNM125" s="671"/>
      <c r="GNN125" s="671"/>
      <c r="GNO125" s="671"/>
      <c r="GNP125" s="671"/>
      <c r="GNQ125" s="671"/>
      <c r="GNR125" s="671"/>
      <c r="GNS125" s="671"/>
      <c r="GNT125" s="671"/>
      <c r="GNU125" s="671"/>
      <c r="GNV125" s="671"/>
      <c r="GNW125" s="671"/>
      <c r="GNX125" s="671"/>
      <c r="GNY125" s="671"/>
      <c r="GNZ125" s="671"/>
      <c r="GOA125" s="671"/>
      <c r="GOB125" s="671"/>
      <c r="GOC125" s="671"/>
      <c r="GOD125" s="671"/>
      <c r="GOE125" s="671"/>
      <c r="GOF125" s="671"/>
      <c r="GOG125" s="671"/>
      <c r="GOH125" s="671"/>
      <c r="GOI125" s="671"/>
      <c r="GOJ125" s="671"/>
      <c r="GOK125" s="671"/>
      <c r="GOL125" s="671"/>
      <c r="GOM125" s="671"/>
      <c r="GON125" s="671"/>
      <c r="GOO125" s="671"/>
      <c r="GOP125" s="671"/>
      <c r="GOQ125" s="671"/>
      <c r="GOR125" s="671"/>
      <c r="GOS125" s="671"/>
      <c r="GOT125" s="671"/>
      <c r="GOU125" s="671"/>
      <c r="GOV125" s="671"/>
      <c r="GOW125" s="671"/>
      <c r="GOX125" s="671"/>
      <c r="GOY125" s="671"/>
      <c r="GOZ125" s="671"/>
      <c r="GPA125" s="671"/>
      <c r="GPB125" s="671"/>
      <c r="GPC125" s="671"/>
      <c r="GPD125" s="671"/>
      <c r="GPE125" s="671"/>
      <c r="GPF125" s="671"/>
      <c r="GPG125" s="671"/>
      <c r="GPH125" s="671"/>
      <c r="GPI125" s="671"/>
      <c r="GPJ125" s="671"/>
      <c r="GPK125" s="671"/>
      <c r="GPL125" s="671"/>
      <c r="GPM125" s="671"/>
      <c r="GPN125" s="671"/>
      <c r="GPO125" s="671"/>
      <c r="GPP125" s="671"/>
      <c r="GPQ125" s="671"/>
      <c r="GPR125" s="671"/>
      <c r="GPS125" s="671"/>
      <c r="GPT125" s="671"/>
      <c r="GPU125" s="671"/>
      <c r="GPV125" s="671"/>
      <c r="GPW125" s="671"/>
      <c r="GPX125" s="671"/>
      <c r="GPY125" s="671"/>
      <c r="GPZ125" s="671"/>
      <c r="GQA125" s="671"/>
      <c r="GQB125" s="671"/>
      <c r="GQC125" s="671"/>
      <c r="GQD125" s="671"/>
      <c r="GQE125" s="671"/>
      <c r="GQF125" s="671"/>
      <c r="GQG125" s="671"/>
      <c r="GQH125" s="671"/>
      <c r="GQI125" s="671"/>
      <c r="GQJ125" s="671"/>
      <c r="GQK125" s="671"/>
      <c r="GQL125" s="671"/>
      <c r="GQM125" s="671"/>
      <c r="GQN125" s="671"/>
      <c r="GQO125" s="671"/>
      <c r="GQP125" s="671"/>
      <c r="GQQ125" s="671"/>
      <c r="GQR125" s="671"/>
      <c r="GQS125" s="671"/>
      <c r="GQT125" s="671"/>
      <c r="GQU125" s="671"/>
      <c r="GQV125" s="671"/>
      <c r="GQW125" s="671"/>
      <c r="GQX125" s="671"/>
      <c r="GQY125" s="671"/>
      <c r="GQZ125" s="671"/>
      <c r="GRA125" s="671"/>
      <c r="GRB125" s="671"/>
      <c r="GRC125" s="671"/>
      <c r="GRD125" s="671"/>
      <c r="GRE125" s="671"/>
      <c r="GRF125" s="671"/>
      <c r="GRG125" s="671"/>
      <c r="GRH125" s="671"/>
      <c r="GRI125" s="671"/>
      <c r="GRJ125" s="671"/>
      <c r="GRK125" s="671"/>
      <c r="GRL125" s="671"/>
      <c r="GRM125" s="671"/>
      <c r="GRN125" s="671"/>
      <c r="GRO125" s="671"/>
      <c r="GRP125" s="671"/>
      <c r="GRQ125" s="671"/>
      <c r="GRR125" s="671"/>
      <c r="GRS125" s="671"/>
      <c r="GRT125" s="671"/>
      <c r="GRU125" s="671"/>
      <c r="GRV125" s="671"/>
      <c r="GRW125" s="671"/>
      <c r="GRX125" s="671"/>
      <c r="GRY125" s="671"/>
      <c r="GRZ125" s="671"/>
      <c r="GSA125" s="671"/>
      <c r="GSB125" s="671"/>
      <c r="GSC125" s="671"/>
      <c r="GSD125" s="671"/>
      <c r="GSE125" s="671"/>
      <c r="GSF125" s="671"/>
      <c r="GSG125" s="671"/>
      <c r="GSH125" s="671"/>
      <c r="GSI125" s="671"/>
      <c r="GSJ125" s="671"/>
      <c r="GSK125" s="671"/>
      <c r="GSL125" s="671"/>
      <c r="GSM125" s="671"/>
      <c r="GSN125" s="671"/>
      <c r="GSO125" s="671"/>
      <c r="GSP125" s="671"/>
      <c r="GSQ125" s="671"/>
      <c r="GSR125" s="671"/>
      <c r="GSS125" s="671"/>
      <c r="GST125" s="671"/>
      <c r="GSU125" s="671"/>
      <c r="GSV125" s="671"/>
      <c r="GSW125" s="671"/>
      <c r="GSX125" s="671"/>
      <c r="GSY125" s="671"/>
      <c r="GSZ125" s="671"/>
      <c r="GTA125" s="671"/>
      <c r="GTB125" s="671"/>
      <c r="GTC125" s="671"/>
      <c r="GTD125" s="671"/>
      <c r="GTE125" s="671"/>
      <c r="GTF125" s="671"/>
      <c r="GTG125" s="671"/>
      <c r="GTH125" s="671"/>
      <c r="GTI125" s="671"/>
      <c r="GTJ125" s="671"/>
      <c r="GTK125" s="671"/>
      <c r="GTL125" s="671"/>
      <c r="GTM125" s="671"/>
      <c r="GTN125" s="671"/>
      <c r="GTO125" s="671"/>
      <c r="GTP125" s="671"/>
      <c r="GTQ125" s="671"/>
      <c r="GTR125" s="671"/>
      <c r="GTS125" s="671"/>
      <c r="GTT125" s="671"/>
      <c r="GTU125" s="671"/>
      <c r="GTV125" s="671"/>
      <c r="GTW125" s="671"/>
      <c r="GTX125" s="671"/>
      <c r="GTY125" s="671"/>
      <c r="GTZ125" s="671"/>
      <c r="GUA125" s="671"/>
      <c r="GUB125" s="671"/>
      <c r="GUC125" s="671"/>
      <c r="GUD125" s="671"/>
      <c r="GUE125" s="671"/>
      <c r="GUF125" s="671"/>
      <c r="GUG125" s="671"/>
      <c r="GUH125" s="671"/>
      <c r="GUI125" s="671"/>
      <c r="GUJ125" s="671"/>
      <c r="GUK125" s="671"/>
      <c r="GUL125" s="671"/>
      <c r="GUM125" s="671"/>
      <c r="GUN125" s="671"/>
      <c r="GUO125" s="671"/>
      <c r="GUP125" s="671"/>
      <c r="GUQ125" s="671"/>
      <c r="GUR125" s="671"/>
      <c r="GUS125" s="671"/>
      <c r="GUT125" s="671"/>
      <c r="GUU125" s="671"/>
      <c r="GUV125" s="671"/>
      <c r="GUW125" s="671"/>
      <c r="GUX125" s="671"/>
      <c r="GUY125" s="671"/>
      <c r="GUZ125" s="671"/>
      <c r="GVA125" s="671"/>
      <c r="GVB125" s="671"/>
      <c r="GVC125" s="671"/>
      <c r="GVD125" s="671"/>
      <c r="GVE125" s="671"/>
      <c r="GVF125" s="671"/>
      <c r="GVG125" s="671"/>
      <c r="GVH125" s="671"/>
      <c r="GVI125" s="671"/>
      <c r="GVJ125" s="671"/>
      <c r="GVK125" s="671"/>
      <c r="GVL125" s="671"/>
      <c r="GVM125" s="671"/>
      <c r="GVN125" s="671"/>
      <c r="GVO125" s="671"/>
      <c r="GVP125" s="671"/>
      <c r="GVQ125" s="671"/>
      <c r="GVR125" s="671"/>
      <c r="GVS125" s="671"/>
      <c r="GVT125" s="671"/>
      <c r="GVU125" s="671"/>
      <c r="GVV125" s="671"/>
      <c r="GVW125" s="671"/>
      <c r="GVX125" s="671"/>
      <c r="GVY125" s="671"/>
      <c r="GVZ125" s="671"/>
      <c r="GWA125" s="671"/>
      <c r="GWB125" s="671"/>
      <c r="GWC125" s="671"/>
      <c r="GWD125" s="671"/>
      <c r="GWE125" s="671"/>
      <c r="GWF125" s="671"/>
      <c r="GWG125" s="671"/>
      <c r="GWH125" s="671"/>
      <c r="GWI125" s="671"/>
      <c r="GWJ125" s="671"/>
      <c r="GWK125" s="671"/>
      <c r="GWL125" s="671"/>
      <c r="GWM125" s="671"/>
      <c r="GWN125" s="671"/>
      <c r="GWO125" s="671"/>
      <c r="GWP125" s="671"/>
      <c r="GWQ125" s="671"/>
      <c r="GWR125" s="671"/>
      <c r="GWS125" s="671"/>
      <c r="GWT125" s="671"/>
      <c r="GWU125" s="671"/>
      <c r="GWV125" s="671"/>
      <c r="GWW125" s="671"/>
      <c r="GWX125" s="671"/>
      <c r="GWY125" s="671"/>
      <c r="GWZ125" s="671"/>
      <c r="GXA125" s="671"/>
      <c r="GXB125" s="671"/>
      <c r="GXC125" s="671"/>
      <c r="GXD125" s="671"/>
      <c r="GXE125" s="671"/>
      <c r="GXF125" s="671"/>
      <c r="GXG125" s="671"/>
      <c r="GXH125" s="671"/>
      <c r="GXI125" s="671"/>
      <c r="GXJ125" s="671"/>
      <c r="GXK125" s="671"/>
      <c r="GXL125" s="671"/>
      <c r="GXM125" s="671"/>
      <c r="GXN125" s="671"/>
      <c r="GXO125" s="671"/>
      <c r="GXP125" s="671"/>
      <c r="GXQ125" s="671"/>
      <c r="GXR125" s="671"/>
      <c r="GXS125" s="671"/>
      <c r="GXT125" s="671"/>
      <c r="GXU125" s="671"/>
      <c r="GXV125" s="671"/>
      <c r="GXW125" s="671"/>
      <c r="GXX125" s="671"/>
      <c r="GXY125" s="671"/>
      <c r="GXZ125" s="671"/>
      <c r="GYA125" s="671"/>
      <c r="GYB125" s="671"/>
      <c r="GYC125" s="671"/>
      <c r="GYD125" s="671"/>
      <c r="GYE125" s="671"/>
      <c r="GYF125" s="671"/>
      <c r="GYG125" s="671"/>
      <c r="GYH125" s="671"/>
      <c r="GYI125" s="671"/>
      <c r="GYJ125" s="671"/>
      <c r="GYK125" s="671"/>
      <c r="GYL125" s="671"/>
      <c r="GYM125" s="671"/>
      <c r="GYN125" s="671"/>
      <c r="GYO125" s="671"/>
      <c r="GYP125" s="671"/>
      <c r="GYQ125" s="671"/>
      <c r="GYR125" s="671"/>
      <c r="GYS125" s="671"/>
      <c r="GYT125" s="671"/>
      <c r="GYU125" s="671"/>
      <c r="GYV125" s="671"/>
      <c r="GYW125" s="671"/>
      <c r="GYX125" s="671"/>
      <c r="GYY125" s="671"/>
      <c r="GYZ125" s="671"/>
      <c r="GZA125" s="671"/>
      <c r="GZB125" s="671"/>
      <c r="GZC125" s="671"/>
      <c r="GZD125" s="671"/>
      <c r="GZE125" s="671"/>
      <c r="GZF125" s="671"/>
      <c r="GZG125" s="671"/>
      <c r="GZH125" s="671"/>
      <c r="GZI125" s="671"/>
      <c r="GZJ125" s="671"/>
      <c r="GZK125" s="671"/>
      <c r="GZL125" s="671"/>
      <c r="GZM125" s="671"/>
      <c r="GZN125" s="671"/>
      <c r="GZO125" s="671"/>
      <c r="GZP125" s="671"/>
      <c r="GZQ125" s="671"/>
      <c r="GZR125" s="671"/>
      <c r="GZS125" s="671"/>
      <c r="GZT125" s="671"/>
      <c r="GZU125" s="671"/>
      <c r="GZV125" s="671"/>
      <c r="GZW125" s="671"/>
      <c r="GZX125" s="671"/>
      <c r="GZY125" s="671"/>
      <c r="GZZ125" s="671"/>
      <c r="HAA125" s="671"/>
      <c r="HAB125" s="671"/>
      <c r="HAC125" s="671"/>
      <c r="HAD125" s="671"/>
      <c r="HAE125" s="671"/>
      <c r="HAF125" s="671"/>
      <c r="HAG125" s="671"/>
      <c r="HAH125" s="671"/>
      <c r="HAI125" s="671"/>
      <c r="HAJ125" s="671"/>
      <c r="HAK125" s="671"/>
      <c r="HAL125" s="671"/>
      <c r="HAM125" s="671"/>
      <c r="HAN125" s="671"/>
      <c r="HAO125" s="671"/>
      <c r="HAP125" s="671"/>
      <c r="HAQ125" s="671"/>
      <c r="HAR125" s="671"/>
      <c r="HAS125" s="671"/>
      <c r="HAT125" s="671"/>
      <c r="HAU125" s="671"/>
      <c r="HAV125" s="671"/>
      <c r="HAW125" s="671"/>
      <c r="HAX125" s="671"/>
      <c r="HAY125" s="671"/>
      <c r="HAZ125" s="671"/>
      <c r="HBA125" s="671"/>
      <c r="HBB125" s="671"/>
      <c r="HBC125" s="671"/>
      <c r="HBD125" s="671"/>
      <c r="HBE125" s="671"/>
      <c r="HBF125" s="671"/>
      <c r="HBG125" s="671"/>
      <c r="HBH125" s="671"/>
      <c r="HBI125" s="671"/>
      <c r="HBJ125" s="671"/>
      <c r="HBK125" s="671"/>
      <c r="HBL125" s="671"/>
      <c r="HBM125" s="671"/>
      <c r="HBN125" s="671"/>
      <c r="HBO125" s="671"/>
      <c r="HBP125" s="671"/>
      <c r="HBQ125" s="671"/>
      <c r="HBR125" s="671"/>
      <c r="HBS125" s="671"/>
      <c r="HBT125" s="671"/>
      <c r="HBU125" s="671"/>
      <c r="HBV125" s="671"/>
      <c r="HBW125" s="671"/>
      <c r="HBX125" s="671"/>
      <c r="HBY125" s="671"/>
      <c r="HBZ125" s="671"/>
      <c r="HCA125" s="671"/>
      <c r="HCB125" s="671"/>
      <c r="HCC125" s="671"/>
      <c r="HCD125" s="671"/>
      <c r="HCE125" s="671"/>
      <c r="HCF125" s="671"/>
      <c r="HCG125" s="671"/>
      <c r="HCH125" s="671"/>
      <c r="HCI125" s="671"/>
      <c r="HCJ125" s="671"/>
      <c r="HCK125" s="671"/>
      <c r="HCL125" s="671"/>
      <c r="HCM125" s="671"/>
      <c r="HCN125" s="671"/>
      <c r="HCO125" s="671"/>
      <c r="HCP125" s="671"/>
      <c r="HCQ125" s="671"/>
      <c r="HCR125" s="671"/>
      <c r="HCS125" s="671"/>
      <c r="HCT125" s="671"/>
      <c r="HCU125" s="671"/>
      <c r="HCV125" s="671"/>
      <c r="HCW125" s="671"/>
      <c r="HCX125" s="671"/>
      <c r="HCY125" s="671"/>
      <c r="HCZ125" s="671"/>
      <c r="HDA125" s="671"/>
      <c r="HDB125" s="671"/>
      <c r="HDC125" s="671"/>
      <c r="HDD125" s="671"/>
      <c r="HDE125" s="671"/>
      <c r="HDF125" s="671"/>
      <c r="HDG125" s="671"/>
      <c r="HDH125" s="671"/>
      <c r="HDI125" s="671"/>
      <c r="HDJ125" s="671"/>
      <c r="HDK125" s="671"/>
      <c r="HDL125" s="671"/>
      <c r="HDM125" s="671"/>
      <c r="HDN125" s="671"/>
      <c r="HDO125" s="671"/>
      <c r="HDP125" s="671"/>
      <c r="HDQ125" s="671"/>
      <c r="HDR125" s="671"/>
      <c r="HDS125" s="671"/>
      <c r="HDT125" s="671"/>
      <c r="HDU125" s="671"/>
      <c r="HDV125" s="671"/>
      <c r="HDW125" s="671"/>
      <c r="HDX125" s="671"/>
      <c r="HDY125" s="671"/>
      <c r="HDZ125" s="671"/>
      <c r="HEA125" s="671"/>
      <c r="HEB125" s="671"/>
      <c r="HEC125" s="671"/>
      <c r="HED125" s="671"/>
      <c r="HEE125" s="671"/>
      <c r="HEF125" s="671"/>
      <c r="HEG125" s="671"/>
      <c r="HEH125" s="671"/>
      <c r="HEI125" s="671"/>
      <c r="HEJ125" s="671"/>
      <c r="HEK125" s="671"/>
      <c r="HEL125" s="671"/>
      <c r="HEM125" s="671"/>
      <c r="HEN125" s="671"/>
      <c r="HEO125" s="671"/>
      <c r="HEP125" s="671"/>
      <c r="HEQ125" s="671"/>
      <c r="HER125" s="671"/>
      <c r="HES125" s="671"/>
      <c r="HET125" s="671"/>
      <c r="HEU125" s="671"/>
      <c r="HEV125" s="671"/>
      <c r="HEW125" s="671"/>
      <c r="HEX125" s="671"/>
      <c r="HEY125" s="671"/>
      <c r="HEZ125" s="671"/>
      <c r="HFA125" s="671"/>
      <c r="HFB125" s="671"/>
      <c r="HFC125" s="671"/>
      <c r="HFD125" s="671"/>
      <c r="HFE125" s="671"/>
      <c r="HFF125" s="671"/>
      <c r="HFG125" s="671"/>
      <c r="HFH125" s="671"/>
      <c r="HFI125" s="671"/>
      <c r="HFJ125" s="671"/>
      <c r="HFK125" s="671"/>
      <c r="HFL125" s="671"/>
      <c r="HFM125" s="671"/>
      <c r="HFN125" s="671"/>
      <c r="HFO125" s="671"/>
      <c r="HFP125" s="671"/>
      <c r="HFQ125" s="671"/>
      <c r="HFR125" s="671"/>
      <c r="HFS125" s="671"/>
      <c r="HFT125" s="671"/>
      <c r="HFU125" s="671"/>
      <c r="HFV125" s="671"/>
      <c r="HFW125" s="671"/>
      <c r="HFX125" s="671"/>
      <c r="HFY125" s="671"/>
      <c r="HFZ125" s="671"/>
      <c r="HGA125" s="671"/>
      <c r="HGB125" s="671"/>
      <c r="HGC125" s="671"/>
      <c r="HGD125" s="671"/>
      <c r="HGE125" s="671"/>
      <c r="HGF125" s="671"/>
      <c r="HGG125" s="671"/>
      <c r="HGH125" s="671"/>
      <c r="HGI125" s="671"/>
      <c r="HGJ125" s="671"/>
      <c r="HGK125" s="671"/>
      <c r="HGL125" s="671"/>
      <c r="HGM125" s="671"/>
      <c r="HGN125" s="671"/>
      <c r="HGO125" s="671"/>
      <c r="HGP125" s="671"/>
      <c r="HGQ125" s="671"/>
      <c r="HGR125" s="671"/>
      <c r="HGS125" s="671"/>
      <c r="HGT125" s="671"/>
      <c r="HGU125" s="671"/>
      <c r="HGV125" s="671"/>
      <c r="HGW125" s="671"/>
      <c r="HGX125" s="671"/>
      <c r="HGY125" s="671"/>
      <c r="HGZ125" s="671"/>
      <c r="HHA125" s="671"/>
      <c r="HHB125" s="671"/>
      <c r="HHC125" s="671"/>
      <c r="HHD125" s="671"/>
      <c r="HHE125" s="671"/>
      <c r="HHF125" s="671"/>
      <c r="HHG125" s="671"/>
      <c r="HHH125" s="671"/>
      <c r="HHI125" s="671"/>
      <c r="HHJ125" s="671"/>
      <c r="HHK125" s="671"/>
      <c r="HHL125" s="671"/>
      <c r="HHM125" s="671"/>
      <c r="HHN125" s="671"/>
      <c r="HHO125" s="671"/>
      <c r="HHP125" s="671"/>
      <c r="HHQ125" s="671"/>
      <c r="HHR125" s="671"/>
      <c r="HHS125" s="671"/>
      <c r="HHT125" s="671"/>
      <c r="HHU125" s="671"/>
      <c r="HHV125" s="671"/>
      <c r="HHW125" s="671"/>
      <c r="HHX125" s="671"/>
      <c r="HHY125" s="671"/>
      <c r="HHZ125" s="671"/>
      <c r="HIA125" s="671"/>
      <c r="HIB125" s="671"/>
      <c r="HIC125" s="671"/>
      <c r="HID125" s="671"/>
      <c r="HIE125" s="671"/>
      <c r="HIF125" s="671"/>
      <c r="HIG125" s="671"/>
      <c r="HIH125" s="671"/>
      <c r="HII125" s="671"/>
      <c r="HIJ125" s="671"/>
      <c r="HIK125" s="671"/>
      <c r="HIL125" s="671"/>
      <c r="HIM125" s="671"/>
      <c r="HIN125" s="671"/>
      <c r="HIO125" s="671"/>
      <c r="HIP125" s="671"/>
      <c r="HIQ125" s="671"/>
      <c r="HIR125" s="671"/>
      <c r="HIS125" s="671"/>
      <c r="HIT125" s="671"/>
      <c r="HIU125" s="671"/>
      <c r="HIV125" s="671"/>
      <c r="HIW125" s="671"/>
      <c r="HIX125" s="671"/>
      <c r="HIY125" s="671"/>
      <c r="HIZ125" s="671"/>
      <c r="HJA125" s="671"/>
      <c r="HJB125" s="671"/>
      <c r="HJC125" s="671"/>
      <c r="HJD125" s="671"/>
      <c r="HJE125" s="671"/>
      <c r="HJF125" s="671"/>
      <c r="HJG125" s="671"/>
      <c r="HJH125" s="671"/>
      <c r="HJI125" s="671"/>
      <c r="HJJ125" s="671"/>
      <c r="HJK125" s="671"/>
      <c r="HJL125" s="671"/>
      <c r="HJM125" s="671"/>
      <c r="HJN125" s="671"/>
      <c r="HJO125" s="671"/>
      <c r="HJP125" s="671"/>
      <c r="HJQ125" s="671"/>
      <c r="HJR125" s="671"/>
      <c r="HJS125" s="671"/>
      <c r="HJT125" s="671"/>
      <c r="HJU125" s="671"/>
      <c r="HJV125" s="671"/>
      <c r="HJW125" s="671"/>
      <c r="HJX125" s="671"/>
      <c r="HJY125" s="671"/>
      <c r="HJZ125" s="671"/>
      <c r="HKA125" s="671"/>
      <c r="HKB125" s="671"/>
      <c r="HKC125" s="671"/>
      <c r="HKD125" s="671"/>
      <c r="HKE125" s="671"/>
      <c r="HKF125" s="671"/>
      <c r="HKG125" s="671"/>
      <c r="HKH125" s="671"/>
      <c r="HKI125" s="671"/>
      <c r="HKJ125" s="671"/>
      <c r="HKK125" s="671"/>
      <c r="HKL125" s="671"/>
      <c r="HKM125" s="671"/>
      <c r="HKN125" s="671"/>
      <c r="HKO125" s="671"/>
      <c r="HKP125" s="671"/>
      <c r="HKQ125" s="671"/>
      <c r="HKR125" s="671"/>
      <c r="HKS125" s="671"/>
      <c r="HKT125" s="671"/>
      <c r="HKU125" s="671"/>
      <c r="HKV125" s="671"/>
      <c r="HKW125" s="671"/>
      <c r="HKX125" s="671"/>
      <c r="HKY125" s="671"/>
      <c r="HKZ125" s="671"/>
      <c r="HLA125" s="671"/>
      <c r="HLB125" s="671"/>
      <c r="HLC125" s="671"/>
      <c r="HLD125" s="671"/>
      <c r="HLE125" s="671"/>
      <c r="HLF125" s="671"/>
      <c r="HLG125" s="671"/>
      <c r="HLH125" s="671"/>
      <c r="HLI125" s="671"/>
      <c r="HLJ125" s="671"/>
      <c r="HLK125" s="671"/>
      <c r="HLL125" s="671"/>
      <c r="HLM125" s="671"/>
      <c r="HLN125" s="671"/>
      <c r="HLO125" s="671"/>
      <c r="HLP125" s="671"/>
      <c r="HLQ125" s="671"/>
      <c r="HLR125" s="671"/>
      <c r="HLS125" s="671"/>
      <c r="HLT125" s="671"/>
      <c r="HLU125" s="671"/>
      <c r="HLV125" s="671"/>
      <c r="HLW125" s="671"/>
      <c r="HLX125" s="671"/>
      <c r="HLY125" s="671"/>
      <c r="HLZ125" s="671"/>
      <c r="HMA125" s="671"/>
      <c r="HMB125" s="671"/>
      <c r="HMC125" s="671"/>
      <c r="HMD125" s="671"/>
      <c r="HME125" s="671"/>
      <c r="HMF125" s="671"/>
      <c r="HMG125" s="671"/>
      <c r="HMH125" s="671"/>
      <c r="HMI125" s="671"/>
      <c r="HMJ125" s="671"/>
      <c r="HMK125" s="671"/>
      <c r="HML125" s="671"/>
      <c r="HMM125" s="671"/>
      <c r="HMN125" s="671"/>
      <c r="HMO125" s="671"/>
      <c r="HMP125" s="671"/>
      <c r="HMQ125" s="671"/>
      <c r="HMR125" s="671"/>
      <c r="HMS125" s="671"/>
      <c r="HMT125" s="671"/>
      <c r="HMU125" s="671"/>
      <c r="HMV125" s="671"/>
      <c r="HMW125" s="671"/>
      <c r="HMX125" s="671"/>
      <c r="HMY125" s="671"/>
      <c r="HMZ125" s="671"/>
      <c r="HNA125" s="671"/>
      <c r="HNB125" s="671"/>
      <c r="HNC125" s="671"/>
      <c r="HND125" s="671"/>
      <c r="HNE125" s="671"/>
      <c r="HNF125" s="671"/>
      <c r="HNG125" s="671"/>
      <c r="HNH125" s="671"/>
      <c r="HNI125" s="671"/>
      <c r="HNJ125" s="671"/>
      <c r="HNK125" s="671"/>
      <c r="HNL125" s="671"/>
      <c r="HNM125" s="671"/>
      <c r="HNN125" s="671"/>
      <c r="HNO125" s="671"/>
      <c r="HNP125" s="671"/>
      <c r="HNQ125" s="671"/>
      <c r="HNR125" s="671"/>
      <c r="HNS125" s="671"/>
      <c r="HNT125" s="671"/>
      <c r="HNU125" s="671"/>
      <c r="HNV125" s="671"/>
      <c r="HNW125" s="671"/>
      <c r="HNX125" s="671"/>
      <c r="HNY125" s="671"/>
      <c r="HNZ125" s="671"/>
      <c r="HOA125" s="671"/>
      <c r="HOB125" s="671"/>
      <c r="HOC125" s="671"/>
      <c r="HOD125" s="671"/>
      <c r="HOE125" s="671"/>
      <c r="HOF125" s="671"/>
      <c r="HOG125" s="671"/>
      <c r="HOH125" s="671"/>
      <c r="HOI125" s="671"/>
      <c r="HOJ125" s="671"/>
      <c r="HOK125" s="671"/>
      <c r="HOL125" s="671"/>
      <c r="HOM125" s="671"/>
      <c r="HON125" s="671"/>
      <c r="HOO125" s="671"/>
      <c r="HOP125" s="671"/>
      <c r="HOQ125" s="671"/>
      <c r="HOR125" s="671"/>
      <c r="HOS125" s="671"/>
      <c r="HOT125" s="671"/>
      <c r="HOU125" s="671"/>
      <c r="HOV125" s="671"/>
      <c r="HOW125" s="671"/>
      <c r="HOX125" s="671"/>
      <c r="HOY125" s="671"/>
      <c r="HOZ125" s="671"/>
      <c r="HPA125" s="671"/>
      <c r="HPB125" s="671"/>
      <c r="HPC125" s="671"/>
      <c r="HPD125" s="671"/>
      <c r="HPE125" s="671"/>
      <c r="HPF125" s="671"/>
      <c r="HPG125" s="671"/>
      <c r="HPH125" s="671"/>
      <c r="HPI125" s="671"/>
      <c r="HPJ125" s="671"/>
      <c r="HPK125" s="671"/>
      <c r="HPL125" s="671"/>
      <c r="HPM125" s="671"/>
      <c r="HPN125" s="671"/>
      <c r="HPO125" s="671"/>
      <c r="HPP125" s="671"/>
      <c r="HPQ125" s="671"/>
      <c r="HPR125" s="671"/>
      <c r="HPS125" s="671"/>
      <c r="HPT125" s="671"/>
      <c r="HPU125" s="671"/>
      <c r="HPV125" s="671"/>
      <c r="HPW125" s="671"/>
      <c r="HPX125" s="671"/>
      <c r="HPY125" s="671"/>
      <c r="HPZ125" s="671"/>
      <c r="HQA125" s="671"/>
      <c r="HQB125" s="671"/>
      <c r="HQC125" s="671"/>
      <c r="HQD125" s="671"/>
      <c r="HQE125" s="671"/>
      <c r="HQF125" s="671"/>
      <c r="HQG125" s="671"/>
      <c r="HQH125" s="671"/>
      <c r="HQI125" s="671"/>
      <c r="HQJ125" s="671"/>
      <c r="HQK125" s="671"/>
      <c r="HQL125" s="671"/>
      <c r="HQM125" s="671"/>
      <c r="HQN125" s="671"/>
      <c r="HQO125" s="671"/>
      <c r="HQP125" s="671"/>
      <c r="HQQ125" s="671"/>
      <c r="HQR125" s="671"/>
      <c r="HQS125" s="671"/>
      <c r="HQT125" s="671"/>
      <c r="HQU125" s="671"/>
      <c r="HQV125" s="671"/>
      <c r="HQW125" s="671"/>
      <c r="HQX125" s="671"/>
      <c r="HQY125" s="671"/>
      <c r="HQZ125" s="671"/>
      <c r="HRA125" s="671"/>
      <c r="HRB125" s="671"/>
      <c r="HRC125" s="671"/>
      <c r="HRD125" s="671"/>
      <c r="HRE125" s="671"/>
      <c r="HRF125" s="671"/>
      <c r="HRG125" s="671"/>
      <c r="HRH125" s="671"/>
      <c r="HRI125" s="671"/>
      <c r="HRJ125" s="671"/>
      <c r="HRK125" s="671"/>
      <c r="HRL125" s="671"/>
      <c r="HRM125" s="671"/>
      <c r="HRN125" s="671"/>
      <c r="HRO125" s="671"/>
      <c r="HRP125" s="671"/>
      <c r="HRQ125" s="671"/>
      <c r="HRR125" s="671"/>
      <c r="HRS125" s="671"/>
      <c r="HRT125" s="671"/>
      <c r="HRU125" s="671"/>
      <c r="HRV125" s="671"/>
      <c r="HRW125" s="671"/>
      <c r="HRX125" s="671"/>
      <c r="HRY125" s="671"/>
      <c r="HRZ125" s="671"/>
      <c r="HSA125" s="671"/>
      <c r="HSB125" s="671"/>
      <c r="HSC125" s="671"/>
      <c r="HSD125" s="671"/>
      <c r="HSE125" s="671"/>
      <c r="HSF125" s="671"/>
      <c r="HSG125" s="671"/>
      <c r="HSH125" s="671"/>
      <c r="HSI125" s="671"/>
      <c r="HSJ125" s="671"/>
      <c r="HSK125" s="671"/>
      <c r="HSL125" s="671"/>
      <c r="HSM125" s="671"/>
      <c r="HSN125" s="671"/>
      <c r="HSO125" s="671"/>
      <c r="HSP125" s="671"/>
      <c r="HSQ125" s="671"/>
      <c r="HSR125" s="671"/>
      <c r="HSS125" s="671"/>
      <c r="HST125" s="671"/>
      <c r="HSU125" s="671"/>
      <c r="HSV125" s="671"/>
      <c r="HSW125" s="671"/>
      <c r="HSX125" s="671"/>
      <c r="HSY125" s="671"/>
      <c r="HSZ125" s="671"/>
      <c r="HTA125" s="671"/>
      <c r="HTB125" s="671"/>
      <c r="HTC125" s="671"/>
      <c r="HTD125" s="671"/>
      <c r="HTE125" s="671"/>
      <c r="HTF125" s="671"/>
      <c r="HTG125" s="671"/>
      <c r="HTH125" s="671"/>
      <c r="HTI125" s="671"/>
      <c r="HTJ125" s="671"/>
      <c r="HTK125" s="671"/>
      <c r="HTL125" s="671"/>
      <c r="HTM125" s="671"/>
      <c r="HTN125" s="671"/>
      <c r="HTO125" s="671"/>
      <c r="HTP125" s="671"/>
      <c r="HTQ125" s="671"/>
      <c r="HTR125" s="671"/>
      <c r="HTS125" s="671"/>
      <c r="HTT125" s="671"/>
      <c r="HTU125" s="671"/>
      <c r="HTV125" s="671"/>
      <c r="HTW125" s="671"/>
      <c r="HTX125" s="671"/>
      <c r="HTY125" s="671"/>
      <c r="HTZ125" s="671"/>
      <c r="HUA125" s="671"/>
      <c r="HUB125" s="671"/>
      <c r="HUC125" s="671"/>
      <c r="HUD125" s="671"/>
      <c r="HUE125" s="671"/>
      <c r="HUF125" s="671"/>
      <c r="HUG125" s="671"/>
      <c r="HUH125" s="671"/>
      <c r="HUI125" s="671"/>
      <c r="HUJ125" s="671"/>
      <c r="HUK125" s="671"/>
      <c r="HUL125" s="671"/>
      <c r="HUM125" s="671"/>
      <c r="HUN125" s="671"/>
      <c r="HUO125" s="671"/>
      <c r="HUP125" s="671"/>
      <c r="HUQ125" s="671"/>
      <c r="HUR125" s="671"/>
      <c r="HUS125" s="671"/>
      <c r="HUT125" s="671"/>
      <c r="HUU125" s="671"/>
      <c r="HUV125" s="671"/>
      <c r="HUW125" s="671"/>
      <c r="HUX125" s="671"/>
      <c r="HUY125" s="671"/>
      <c r="HUZ125" s="671"/>
      <c r="HVA125" s="671"/>
      <c r="HVB125" s="671"/>
      <c r="HVC125" s="671"/>
      <c r="HVD125" s="671"/>
      <c r="HVE125" s="671"/>
      <c r="HVF125" s="671"/>
      <c r="HVG125" s="671"/>
      <c r="HVH125" s="671"/>
      <c r="HVI125" s="671"/>
      <c r="HVJ125" s="671"/>
      <c r="HVK125" s="671"/>
      <c r="HVL125" s="671"/>
      <c r="HVM125" s="671"/>
      <c r="HVN125" s="671"/>
      <c r="HVO125" s="671"/>
      <c r="HVP125" s="671"/>
      <c r="HVQ125" s="671"/>
      <c r="HVR125" s="671"/>
      <c r="HVS125" s="671"/>
      <c r="HVT125" s="671"/>
      <c r="HVU125" s="671"/>
      <c r="HVV125" s="671"/>
      <c r="HVW125" s="671"/>
      <c r="HVX125" s="671"/>
      <c r="HVY125" s="671"/>
      <c r="HVZ125" s="671"/>
      <c r="HWA125" s="671"/>
      <c r="HWB125" s="671"/>
      <c r="HWC125" s="671"/>
      <c r="HWD125" s="671"/>
      <c r="HWE125" s="671"/>
      <c r="HWF125" s="671"/>
      <c r="HWG125" s="671"/>
      <c r="HWH125" s="671"/>
      <c r="HWI125" s="671"/>
      <c r="HWJ125" s="671"/>
      <c r="HWK125" s="671"/>
      <c r="HWL125" s="671"/>
      <c r="HWM125" s="671"/>
      <c r="HWN125" s="671"/>
      <c r="HWO125" s="671"/>
      <c r="HWP125" s="671"/>
      <c r="HWQ125" s="671"/>
      <c r="HWR125" s="671"/>
      <c r="HWS125" s="671"/>
      <c r="HWT125" s="671"/>
      <c r="HWU125" s="671"/>
      <c r="HWV125" s="671"/>
      <c r="HWW125" s="671"/>
      <c r="HWX125" s="671"/>
      <c r="HWY125" s="671"/>
      <c r="HWZ125" s="671"/>
      <c r="HXA125" s="671"/>
      <c r="HXB125" s="671"/>
      <c r="HXC125" s="671"/>
      <c r="HXD125" s="671"/>
      <c r="HXE125" s="671"/>
      <c r="HXF125" s="671"/>
      <c r="HXG125" s="671"/>
      <c r="HXH125" s="671"/>
      <c r="HXI125" s="671"/>
      <c r="HXJ125" s="671"/>
      <c r="HXK125" s="671"/>
      <c r="HXL125" s="671"/>
      <c r="HXM125" s="671"/>
      <c r="HXN125" s="671"/>
      <c r="HXO125" s="671"/>
      <c r="HXP125" s="671"/>
      <c r="HXQ125" s="671"/>
      <c r="HXR125" s="671"/>
      <c r="HXS125" s="671"/>
      <c r="HXT125" s="671"/>
      <c r="HXU125" s="671"/>
      <c r="HXV125" s="671"/>
      <c r="HXW125" s="671"/>
      <c r="HXX125" s="671"/>
      <c r="HXY125" s="671"/>
      <c r="HXZ125" s="671"/>
      <c r="HYA125" s="671"/>
      <c r="HYB125" s="671"/>
      <c r="HYC125" s="671"/>
      <c r="HYD125" s="671"/>
      <c r="HYE125" s="671"/>
      <c r="HYF125" s="671"/>
      <c r="HYG125" s="671"/>
      <c r="HYH125" s="671"/>
      <c r="HYI125" s="671"/>
      <c r="HYJ125" s="671"/>
      <c r="HYK125" s="671"/>
      <c r="HYL125" s="671"/>
      <c r="HYM125" s="671"/>
      <c r="HYN125" s="671"/>
      <c r="HYO125" s="671"/>
      <c r="HYP125" s="671"/>
      <c r="HYQ125" s="671"/>
      <c r="HYR125" s="671"/>
      <c r="HYS125" s="671"/>
      <c r="HYT125" s="671"/>
      <c r="HYU125" s="671"/>
      <c r="HYV125" s="671"/>
      <c r="HYW125" s="671"/>
      <c r="HYX125" s="671"/>
      <c r="HYY125" s="671"/>
      <c r="HYZ125" s="671"/>
      <c r="HZA125" s="671"/>
      <c r="HZB125" s="671"/>
      <c r="HZC125" s="671"/>
      <c r="HZD125" s="671"/>
      <c r="HZE125" s="671"/>
      <c r="HZF125" s="671"/>
      <c r="HZG125" s="671"/>
      <c r="HZH125" s="671"/>
      <c r="HZI125" s="671"/>
      <c r="HZJ125" s="671"/>
      <c r="HZK125" s="671"/>
      <c r="HZL125" s="671"/>
      <c r="HZM125" s="671"/>
      <c r="HZN125" s="671"/>
      <c r="HZO125" s="671"/>
      <c r="HZP125" s="671"/>
      <c r="HZQ125" s="671"/>
      <c r="HZR125" s="671"/>
      <c r="HZS125" s="671"/>
      <c r="HZT125" s="671"/>
      <c r="HZU125" s="671"/>
      <c r="HZV125" s="671"/>
      <c r="HZW125" s="671"/>
      <c r="HZX125" s="671"/>
      <c r="HZY125" s="671"/>
      <c r="HZZ125" s="671"/>
      <c r="IAA125" s="671"/>
      <c r="IAB125" s="671"/>
      <c r="IAC125" s="671"/>
      <c r="IAD125" s="671"/>
      <c r="IAE125" s="671"/>
      <c r="IAF125" s="671"/>
      <c r="IAG125" s="671"/>
      <c r="IAH125" s="671"/>
      <c r="IAI125" s="671"/>
      <c r="IAJ125" s="671"/>
      <c r="IAK125" s="671"/>
      <c r="IAL125" s="671"/>
      <c r="IAM125" s="671"/>
      <c r="IAN125" s="671"/>
      <c r="IAO125" s="671"/>
      <c r="IAP125" s="671"/>
      <c r="IAQ125" s="671"/>
      <c r="IAR125" s="671"/>
      <c r="IAS125" s="671"/>
      <c r="IAT125" s="671"/>
      <c r="IAU125" s="671"/>
      <c r="IAV125" s="671"/>
      <c r="IAW125" s="671"/>
      <c r="IAX125" s="671"/>
      <c r="IAY125" s="671"/>
      <c r="IAZ125" s="671"/>
      <c r="IBA125" s="671"/>
      <c r="IBB125" s="671"/>
      <c r="IBC125" s="671"/>
      <c r="IBD125" s="671"/>
      <c r="IBE125" s="671"/>
      <c r="IBF125" s="671"/>
      <c r="IBG125" s="671"/>
      <c r="IBH125" s="671"/>
      <c r="IBI125" s="671"/>
      <c r="IBJ125" s="671"/>
      <c r="IBK125" s="671"/>
      <c r="IBL125" s="671"/>
      <c r="IBM125" s="671"/>
      <c r="IBN125" s="671"/>
      <c r="IBO125" s="671"/>
      <c r="IBP125" s="671"/>
      <c r="IBQ125" s="671"/>
      <c r="IBR125" s="671"/>
      <c r="IBS125" s="671"/>
      <c r="IBT125" s="671"/>
      <c r="IBU125" s="671"/>
      <c r="IBV125" s="671"/>
      <c r="IBW125" s="671"/>
      <c r="IBX125" s="671"/>
      <c r="IBY125" s="671"/>
      <c r="IBZ125" s="671"/>
      <c r="ICA125" s="671"/>
      <c r="ICB125" s="671"/>
      <c r="ICC125" s="671"/>
      <c r="ICD125" s="671"/>
      <c r="ICE125" s="671"/>
      <c r="ICF125" s="671"/>
      <c r="ICG125" s="671"/>
      <c r="ICH125" s="671"/>
      <c r="ICI125" s="671"/>
      <c r="ICJ125" s="671"/>
      <c r="ICK125" s="671"/>
      <c r="ICL125" s="671"/>
      <c r="ICM125" s="671"/>
      <c r="ICN125" s="671"/>
      <c r="ICO125" s="671"/>
      <c r="ICP125" s="671"/>
      <c r="ICQ125" s="671"/>
      <c r="ICR125" s="671"/>
      <c r="ICS125" s="671"/>
      <c r="ICT125" s="671"/>
      <c r="ICU125" s="671"/>
      <c r="ICV125" s="671"/>
      <c r="ICW125" s="671"/>
      <c r="ICX125" s="671"/>
      <c r="ICY125" s="671"/>
      <c r="ICZ125" s="671"/>
      <c r="IDA125" s="671"/>
      <c r="IDB125" s="671"/>
      <c r="IDC125" s="671"/>
      <c r="IDD125" s="671"/>
      <c r="IDE125" s="671"/>
      <c r="IDF125" s="671"/>
      <c r="IDG125" s="671"/>
      <c r="IDH125" s="671"/>
      <c r="IDI125" s="671"/>
      <c r="IDJ125" s="671"/>
      <c r="IDK125" s="671"/>
      <c r="IDL125" s="671"/>
      <c r="IDM125" s="671"/>
      <c r="IDN125" s="671"/>
      <c r="IDO125" s="671"/>
      <c r="IDP125" s="671"/>
      <c r="IDQ125" s="671"/>
      <c r="IDR125" s="671"/>
      <c r="IDS125" s="671"/>
      <c r="IDT125" s="671"/>
      <c r="IDU125" s="671"/>
      <c r="IDV125" s="671"/>
      <c r="IDW125" s="671"/>
      <c r="IDX125" s="671"/>
      <c r="IDY125" s="671"/>
      <c r="IDZ125" s="671"/>
      <c r="IEA125" s="671"/>
      <c r="IEB125" s="671"/>
      <c r="IEC125" s="671"/>
      <c r="IED125" s="671"/>
      <c r="IEE125" s="671"/>
      <c r="IEF125" s="671"/>
      <c r="IEG125" s="671"/>
      <c r="IEH125" s="671"/>
      <c r="IEI125" s="671"/>
      <c r="IEJ125" s="671"/>
      <c r="IEK125" s="671"/>
      <c r="IEL125" s="671"/>
      <c r="IEM125" s="671"/>
      <c r="IEN125" s="671"/>
      <c r="IEO125" s="671"/>
      <c r="IEP125" s="671"/>
      <c r="IEQ125" s="671"/>
      <c r="IER125" s="671"/>
      <c r="IES125" s="671"/>
      <c r="IET125" s="671"/>
      <c r="IEU125" s="671"/>
      <c r="IEV125" s="671"/>
      <c r="IEW125" s="671"/>
      <c r="IEX125" s="671"/>
      <c r="IEY125" s="671"/>
      <c r="IEZ125" s="671"/>
      <c r="IFA125" s="671"/>
      <c r="IFB125" s="671"/>
      <c r="IFC125" s="671"/>
      <c r="IFD125" s="671"/>
      <c r="IFE125" s="671"/>
      <c r="IFF125" s="671"/>
      <c r="IFG125" s="671"/>
      <c r="IFH125" s="671"/>
      <c r="IFI125" s="671"/>
      <c r="IFJ125" s="671"/>
      <c r="IFK125" s="671"/>
      <c r="IFL125" s="671"/>
      <c r="IFM125" s="671"/>
      <c r="IFN125" s="671"/>
      <c r="IFO125" s="671"/>
      <c r="IFP125" s="671"/>
      <c r="IFQ125" s="671"/>
      <c r="IFR125" s="671"/>
      <c r="IFS125" s="671"/>
      <c r="IFT125" s="671"/>
      <c r="IFU125" s="671"/>
      <c r="IFV125" s="671"/>
      <c r="IFW125" s="671"/>
      <c r="IFX125" s="671"/>
      <c r="IFY125" s="671"/>
      <c r="IFZ125" s="671"/>
      <c r="IGA125" s="671"/>
      <c r="IGB125" s="671"/>
      <c r="IGC125" s="671"/>
      <c r="IGD125" s="671"/>
      <c r="IGE125" s="671"/>
      <c r="IGF125" s="671"/>
      <c r="IGG125" s="671"/>
      <c r="IGH125" s="671"/>
      <c r="IGI125" s="671"/>
      <c r="IGJ125" s="671"/>
      <c r="IGK125" s="671"/>
      <c r="IGL125" s="671"/>
      <c r="IGM125" s="671"/>
      <c r="IGN125" s="671"/>
      <c r="IGO125" s="671"/>
      <c r="IGP125" s="671"/>
      <c r="IGQ125" s="671"/>
      <c r="IGR125" s="671"/>
      <c r="IGS125" s="671"/>
      <c r="IGT125" s="671"/>
      <c r="IGU125" s="671"/>
      <c r="IGV125" s="671"/>
      <c r="IGW125" s="671"/>
      <c r="IGX125" s="671"/>
      <c r="IGY125" s="671"/>
      <c r="IGZ125" s="671"/>
      <c r="IHA125" s="671"/>
      <c r="IHB125" s="671"/>
      <c r="IHC125" s="671"/>
      <c r="IHD125" s="671"/>
      <c r="IHE125" s="671"/>
      <c r="IHF125" s="671"/>
      <c r="IHG125" s="671"/>
      <c r="IHH125" s="671"/>
      <c r="IHI125" s="671"/>
      <c r="IHJ125" s="671"/>
      <c r="IHK125" s="671"/>
      <c r="IHL125" s="671"/>
      <c r="IHM125" s="671"/>
      <c r="IHN125" s="671"/>
      <c r="IHO125" s="671"/>
      <c r="IHP125" s="671"/>
      <c r="IHQ125" s="671"/>
      <c r="IHR125" s="671"/>
      <c r="IHS125" s="671"/>
      <c r="IHT125" s="671"/>
      <c r="IHU125" s="671"/>
      <c r="IHV125" s="671"/>
      <c r="IHW125" s="671"/>
      <c r="IHX125" s="671"/>
      <c r="IHY125" s="671"/>
      <c r="IHZ125" s="671"/>
      <c r="IIA125" s="671"/>
      <c r="IIB125" s="671"/>
      <c r="IIC125" s="671"/>
      <c r="IID125" s="671"/>
      <c r="IIE125" s="671"/>
      <c r="IIF125" s="671"/>
      <c r="IIG125" s="671"/>
      <c r="IIH125" s="671"/>
      <c r="III125" s="671"/>
      <c r="IIJ125" s="671"/>
      <c r="IIK125" s="671"/>
      <c r="IIL125" s="671"/>
      <c r="IIM125" s="671"/>
      <c r="IIN125" s="671"/>
      <c r="IIO125" s="671"/>
      <c r="IIP125" s="671"/>
      <c r="IIQ125" s="671"/>
      <c r="IIR125" s="671"/>
      <c r="IIS125" s="671"/>
      <c r="IIT125" s="671"/>
      <c r="IIU125" s="671"/>
      <c r="IIV125" s="671"/>
      <c r="IIW125" s="671"/>
      <c r="IIX125" s="671"/>
      <c r="IIY125" s="671"/>
      <c r="IIZ125" s="671"/>
      <c r="IJA125" s="671"/>
      <c r="IJB125" s="671"/>
      <c r="IJC125" s="671"/>
      <c r="IJD125" s="671"/>
      <c r="IJE125" s="671"/>
      <c r="IJF125" s="671"/>
      <c r="IJG125" s="671"/>
      <c r="IJH125" s="671"/>
      <c r="IJI125" s="671"/>
      <c r="IJJ125" s="671"/>
      <c r="IJK125" s="671"/>
      <c r="IJL125" s="671"/>
      <c r="IJM125" s="671"/>
      <c r="IJN125" s="671"/>
      <c r="IJO125" s="671"/>
      <c r="IJP125" s="671"/>
      <c r="IJQ125" s="671"/>
      <c r="IJR125" s="671"/>
      <c r="IJS125" s="671"/>
      <c r="IJT125" s="671"/>
      <c r="IJU125" s="671"/>
      <c r="IJV125" s="671"/>
      <c r="IJW125" s="671"/>
      <c r="IJX125" s="671"/>
      <c r="IJY125" s="671"/>
      <c r="IJZ125" s="671"/>
      <c r="IKA125" s="671"/>
      <c r="IKB125" s="671"/>
      <c r="IKC125" s="671"/>
      <c r="IKD125" s="671"/>
      <c r="IKE125" s="671"/>
      <c r="IKF125" s="671"/>
      <c r="IKG125" s="671"/>
      <c r="IKH125" s="671"/>
      <c r="IKI125" s="671"/>
      <c r="IKJ125" s="671"/>
      <c r="IKK125" s="671"/>
      <c r="IKL125" s="671"/>
      <c r="IKM125" s="671"/>
      <c r="IKN125" s="671"/>
      <c r="IKO125" s="671"/>
      <c r="IKP125" s="671"/>
      <c r="IKQ125" s="671"/>
      <c r="IKR125" s="671"/>
      <c r="IKS125" s="671"/>
      <c r="IKT125" s="671"/>
      <c r="IKU125" s="671"/>
      <c r="IKV125" s="671"/>
      <c r="IKW125" s="671"/>
      <c r="IKX125" s="671"/>
      <c r="IKY125" s="671"/>
      <c r="IKZ125" s="671"/>
      <c r="ILA125" s="671"/>
      <c r="ILB125" s="671"/>
      <c r="ILC125" s="671"/>
      <c r="ILD125" s="671"/>
      <c r="ILE125" s="671"/>
      <c r="ILF125" s="671"/>
      <c r="ILG125" s="671"/>
      <c r="ILH125" s="671"/>
      <c r="ILI125" s="671"/>
      <c r="ILJ125" s="671"/>
      <c r="ILK125" s="671"/>
      <c r="ILL125" s="671"/>
      <c r="ILM125" s="671"/>
      <c r="ILN125" s="671"/>
      <c r="ILO125" s="671"/>
      <c r="ILP125" s="671"/>
      <c r="ILQ125" s="671"/>
      <c r="ILR125" s="671"/>
      <c r="ILS125" s="671"/>
      <c r="ILT125" s="671"/>
      <c r="ILU125" s="671"/>
      <c r="ILV125" s="671"/>
      <c r="ILW125" s="671"/>
      <c r="ILX125" s="671"/>
      <c r="ILY125" s="671"/>
      <c r="ILZ125" s="671"/>
      <c r="IMA125" s="671"/>
      <c r="IMB125" s="671"/>
      <c r="IMC125" s="671"/>
      <c r="IMD125" s="671"/>
      <c r="IME125" s="671"/>
      <c r="IMF125" s="671"/>
      <c r="IMG125" s="671"/>
      <c r="IMH125" s="671"/>
      <c r="IMI125" s="671"/>
      <c r="IMJ125" s="671"/>
      <c r="IMK125" s="671"/>
      <c r="IML125" s="671"/>
      <c r="IMM125" s="671"/>
      <c r="IMN125" s="671"/>
      <c r="IMO125" s="671"/>
      <c r="IMP125" s="671"/>
      <c r="IMQ125" s="671"/>
      <c r="IMR125" s="671"/>
      <c r="IMS125" s="671"/>
      <c r="IMT125" s="671"/>
      <c r="IMU125" s="671"/>
      <c r="IMV125" s="671"/>
      <c r="IMW125" s="671"/>
      <c r="IMX125" s="671"/>
      <c r="IMY125" s="671"/>
      <c r="IMZ125" s="671"/>
      <c r="INA125" s="671"/>
      <c r="INB125" s="671"/>
      <c r="INC125" s="671"/>
      <c r="IND125" s="671"/>
      <c r="INE125" s="671"/>
      <c r="INF125" s="671"/>
      <c r="ING125" s="671"/>
      <c r="INH125" s="671"/>
      <c r="INI125" s="671"/>
      <c r="INJ125" s="671"/>
      <c r="INK125" s="671"/>
      <c r="INL125" s="671"/>
      <c r="INM125" s="671"/>
      <c r="INN125" s="671"/>
      <c r="INO125" s="671"/>
      <c r="INP125" s="671"/>
      <c r="INQ125" s="671"/>
      <c r="INR125" s="671"/>
      <c r="INS125" s="671"/>
      <c r="INT125" s="671"/>
      <c r="INU125" s="671"/>
      <c r="INV125" s="671"/>
      <c r="INW125" s="671"/>
      <c r="INX125" s="671"/>
      <c r="INY125" s="671"/>
      <c r="INZ125" s="671"/>
      <c r="IOA125" s="671"/>
      <c r="IOB125" s="671"/>
      <c r="IOC125" s="671"/>
      <c r="IOD125" s="671"/>
      <c r="IOE125" s="671"/>
      <c r="IOF125" s="671"/>
      <c r="IOG125" s="671"/>
      <c r="IOH125" s="671"/>
      <c r="IOI125" s="671"/>
      <c r="IOJ125" s="671"/>
      <c r="IOK125" s="671"/>
      <c r="IOL125" s="671"/>
      <c r="IOM125" s="671"/>
      <c r="ION125" s="671"/>
      <c r="IOO125" s="671"/>
      <c r="IOP125" s="671"/>
      <c r="IOQ125" s="671"/>
      <c r="IOR125" s="671"/>
      <c r="IOS125" s="671"/>
      <c r="IOT125" s="671"/>
      <c r="IOU125" s="671"/>
      <c r="IOV125" s="671"/>
      <c r="IOW125" s="671"/>
      <c r="IOX125" s="671"/>
      <c r="IOY125" s="671"/>
      <c r="IOZ125" s="671"/>
      <c r="IPA125" s="671"/>
      <c r="IPB125" s="671"/>
      <c r="IPC125" s="671"/>
      <c r="IPD125" s="671"/>
      <c r="IPE125" s="671"/>
      <c r="IPF125" s="671"/>
      <c r="IPG125" s="671"/>
      <c r="IPH125" s="671"/>
      <c r="IPI125" s="671"/>
      <c r="IPJ125" s="671"/>
      <c r="IPK125" s="671"/>
      <c r="IPL125" s="671"/>
      <c r="IPM125" s="671"/>
      <c r="IPN125" s="671"/>
      <c r="IPO125" s="671"/>
      <c r="IPP125" s="671"/>
      <c r="IPQ125" s="671"/>
      <c r="IPR125" s="671"/>
      <c r="IPS125" s="671"/>
      <c r="IPT125" s="671"/>
      <c r="IPU125" s="671"/>
      <c r="IPV125" s="671"/>
      <c r="IPW125" s="671"/>
      <c r="IPX125" s="671"/>
      <c r="IPY125" s="671"/>
      <c r="IPZ125" s="671"/>
      <c r="IQA125" s="671"/>
      <c r="IQB125" s="671"/>
      <c r="IQC125" s="671"/>
      <c r="IQD125" s="671"/>
      <c r="IQE125" s="671"/>
      <c r="IQF125" s="671"/>
      <c r="IQG125" s="671"/>
      <c r="IQH125" s="671"/>
      <c r="IQI125" s="671"/>
      <c r="IQJ125" s="671"/>
      <c r="IQK125" s="671"/>
      <c r="IQL125" s="671"/>
      <c r="IQM125" s="671"/>
      <c r="IQN125" s="671"/>
      <c r="IQO125" s="671"/>
      <c r="IQP125" s="671"/>
      <c r="IQQ125" s="671"/>
      <c r="IQR125" s="671"/>
      <c r="IQS125" s="671"/>
      <c r="IQT125" s="671"/>
      <c r="IQU125" s="671"/>
      <c r="IQV125" s="671"/>
      <c r="IQW125" s="671"/>
      <c r="IQX125" s="671"/>
      <c r="IQY125" s="671"/>
      <c r="IQZ125" s="671"/>
      <c r="IRA125" s="671"/>
      <c r="IRB125" s="671"/>
      <c r="IRC125" s="671"/>
      <c r="IRD125" s="671"/>
      <c r="IRE125" s="671"/>
      <c r="IRF125" s="671"/>
      <c r="IRG125" s="671"/>
      <c r="IRH125" s="671"/>
      <c r="IRI125" s="671"/>
      <c r="IRJ125" s="671"/>
      <c r="IRK125" s="671"/>
      <c r="IRL125" s="671"/>
      <c r="IRM125" s="671"/>
      <c r="IRN125" s="671"/>
      <c r="IRO125" s="671"/>
      <c r="IRP125" s="671"/>
      <c r="IRQ125" s="671"/>
      <c r="IRR125" s="671"/>
      <c r="IRS125" s="671"/>
      <c r="IRT125" s="671"/>
      <c r="IRU125" s="671"/>
      <c r="IRV125" s="671"/>
      <c r="IRW125" s="671"/>
      <c r="IRX125" s="671"/>
      <c r="IRY125" s="671"/>
      <c r="IRZ125" s="671"/>
      <c r="ISA125" s="671"/>
      <c r="ISB125" s="671"/>
      <c r="ISC125" s="671"/>
      <c r="ISD125" s="671"/>
      <c r="ISE125" s="671"/>
      <c r="ISF125" s="671"/>
      <c r="ISG125" s="671"/>
      <c r="ISH125" s="671"/>
      <c r="ISI125" s="671"/>
      <c r="ISJ125" s="671"/>
      <c r="ISK125" s="671"/>
      <c r="ISL125" s="671"/>
      <c r="ISM125" s="671"/>
      <c r="ISN125" s="671"/>
      <c r="ISO125" s="671"/>
      <c r="ISP125" s="671"/>
      <c r="ISQ125" s="671"/>
      <c r="ISR125" s="671"/>
      <c r="ISS125" s="671"/>
      <c r="IST125" s="671"/>
      <c r="ISU125" s="671"/>
      <c r="ISV125" s="671"/>
      <c r="ISW125" s="671"/>
      <c r="ISX125" s="671"/>
      <c r="ISY125" s="671"/>
      <c r="ISZ125" s="671"/>
      <c r="ITA125" s="671"/>
      <c r="ITB125" s="671"/>
      <c r="ITC125" s="671"/>
      <c r="ITD125" s="671"/>
      <c r="ITE125" s="671"/>
      <c r="ITF125" s="671"/>
      <c r="ITG125" s="671"/>
      <c r="ITH125" s="671"/>
      <c r="ITI125" s="671"/>
      <c r="ITJ125" s="671"/>
      <c r="ITK125" s="671"/>
      <c r="ITL125" s="671"/>
      <c r="ITM125" s="671"/>
      <c r="ITN125" s="671"/>
      <c r="ITO125" s="671"/>
      <c r="ITP125" s="671"/>
      <c r="ITQ125" s="671"/>
      <c r="ITR125" s="671"/>
      <c r="ITS125" s="671"/>
      <c r="ITT125" s="671"/>
      <c r="ITU125" s="671"/>
      <c r="ITV125" s="671"/>
      <c r="ITW125" s="671"/>
      <c r="ITX125" s="671"/>
      <c r="ITY125" s="671"/>
      <c r="ITZ125" s="671"/>
      <c r="IUA125" s="671"/>
      <c r="IUB125" s="671"/>
      <c r="IUC125" s="671"/>
      <c r="IUD125" s="671"/>
      <c r="IUE125" s="671"/>
      <c r="IUF125" s="671"/>
      <c r="IUG125" s="671"/>
      <c r="IUH125" s="671"/>
      <c r="IUI125" s="671"/>
      <c r="IUJ125" s="671"/>
      <c r="IUK125" s="671"/>
      <c r="IUL125" s="671"/>
      <c r="IUM125" s="671"/>
      <c r="IUN125" s="671"/>
      <c r="IUO125" s="671"/>
      <c r="IUP125" s="671"/>
      <c r="IUQ125" s="671"/>
      <c r="IUR125" s="671"/>
      <c r="IUS125" s="671"/>
      <c r="IUT125" s="671"/>
      <c r="IUU125" s="671"/>
      <c r="IUV125" s="671"/>
      <c r="IUW125" s="671"/>
      <c r="IUX125" s="671"/>
      <c r="IUY125" s="671"/>
      <c r="IUZ125" s="671"/>
      <c r="IVA125" s="671"/>
      <c r="IVB125" s="671"/>
      <c r="IVC125" s="671"/>
      <c r="IVD125" s="671"/>
      <c r="IVE125" s="671"/>
      <c r="IVF125" s="671"/>
      <c r="IVG125" s="671"/>
      <c r="IVH125" s="671"/>
      <c r="IVI125" s="671"/>
      <c r="IVJ125" s="671"/>
      <c r="IVK125" s="671"/>
      <c r="IVL125" s="671"/>
      <c r="IVM125" s="671"/>
      <c r="IVN125" s="671"/>
      <c r="IVO125" s="671"/>
      <c r="IVP125" s="671"/>
      <c r="IVQ125" s="671"/>
      <c r="IVR125" s="671"/>
      <c r="IVS125" s="671"/>
      <c r="IVT125" s="671"/>
      <c r="IVU125" s="671"/>
      <c r="IVV125" s="671"/>
      <c r="IVW125" s="671"/>
      <c r="IVX125" s="671"/>
      <c r="IVY125" s="671"/>
      <c r="IVZ125" s="671"/>
      <c r="IWA125" s="671"/>
      <c r="IWB125" s="671"/>
      <c r="IWC125" s="671"/>
      <c r="IWD125" s="671"/>
      <c r="IWE125" s="671"/>
      <c r="IWF125" s="671"/>
      <c r="IWG125" s="671"/>
      <c r="IWH125" s="671"/>
      <c r="IWI125" s="671"/>
      <c r="IWJ125" s="671"/>
      <c r="IWK125" s="671"/>
      <c r="IWL125" s="671"/>
      <c r="IWM125" s="671"/>
      <c r="IWN125" s="671"/>
      <c r="IWO125" s="671"/>
      <c r="IWP125" s="671"/>
      <c r="IWQ125" s="671"/>
      <c r="IWR125" s="671"/>
      <c r="IWS125" s="671"/>
      <c r="IWT125" s="671"/>
      <c r="IWU125" s="671"/>
      <c r="IWV125" s="671"/>
      <c r="IWW125" s="671"/>
      <c r="IWX125" s="671"/>
      <c r="IWY125" s="671"/>
      <c r="IWZ125" s="671"/>
      <c r="IXA125" s="671"/>
      <c r="IXB125" s="671"/>
      <c r="IXC125" s="671"/>
      <c r="IXD125" s="671"/>
      <c r="IXE125" s="671"/>
      <c r="IXF125" s="671"/>
      <c r="IXG125" s="671"/>
      <c r="IXH125" s="671"/>
      <c r="IXI125" s="671"/>
      <c r="IXJ125" s="671"/>
      <c r="IXK125" s="671"/>
      <c r="IXL125" s="671"/>
      <c r="IXM125" s="671"/>
      <c r="IXN125" s="671"/>
      <c r="IXO125" s="671"/>
      <c r="IXP125" s="671"/>
      <c r="IXQ125" s="671"/>
      <c r="IXR125" s="671"/>
      <c r="IXS125" s="671"/>
      <c r="IXT125" s="671"/>
      <c r="IXU125" s="671"/>
      <c r="IXV125" s="671"/>
      <c r="IXW125" s="671"/>
      <c r="IXX125" s="671"/>
      <c r="IXY125" s="671"/>
      <c r="IXZ125" s="671"/>
      <c r="IYA125" s="671"/>
      <c r="IYB125" s="671"/>
      <c r="IYC125" s="671"/>
      <c r="IYD125" s="671"/>
      <c r="IYE125" s="671"/>
      <c r="IYF125" s="671"/>
      <c r="IYG125" s="671"/>
      <c r="IYH125" s="671"/>
      <c r="IYI125" s="671"/>
      <c r="IYJ125" s="671"/>
      <c r="IYK125" s="671"/>
      <c r="IYL125" s="671"/>
      <c r="IYM125" s="671"/>
      <c r="IYN125" s="671"/>
      <c r="IYO125" s="671"/>
      <c r="IYP125" s="671"/>
      <c r="IYQ125" s="671"/>
      <c r="IYR125" s="671"/>
      <c r="IYS125" s="671"/>
      <c r="IYT125" s="671"/>
      <c r="IYU125" s="671"/>
      <c r="IYV125" s="671"/>
      <c r="IYW125" s="671"/>
      <c r="IYX125" s="671"/>
      <c r="IYY125" s="671"/>
      <c r="IYZ125" s="671"/>
      <c r="IZA125" s="671"/>
      <c r="IZB125" s="671"/>
      <c r="IZC125" s="671"/>
      <c r="IZD125" s="671"/>
      <c r="IZE125" s="671"/>
      <c r="IZF125" s="671"/>
      <c r="IZG125" s="671"/>
      <c r="IZH125" s="671"/>
      <c r="IZI125" s="671"/>
      <c r="IZJ125" s="671"/>
      <c r="IZK125" s="671"/>
      <c r="IZL125" s="671"/>
      <c r="IZM125" s="671"/>
      <c r="IZN125" s="671"/>
      <c r="IZO125" s="671"/>
      <c r="IZP125" s="671"/>
      <c r="IZQ125" s="671"/>
      <c r="IZR125" s="671"/>
      <c r="IZS125" s="671"/>
      <c r="IZT125" s="671"/>
      <c r="IZU125" s="671"/>
      <c r="IZV125" s="671"/>
      <c r="IZW125" s="671"/>
      <c r="IZX125" s="671"/>
      <c r="IZY125" s="671"/>
      <c r="IZZ125" s="671"/>
      <c r="JAA125" s="671"/>
      <c r="JAB125" s="671"/>
      <c r="JAC125" s="671"/>
      <c r="JAD125" s="671"/>
      <c r="JAE125" s="671"/>
      <c r="JAF125" s="671"/>
      <c r="JAG125" s="671"/>
      <c r="JAH125" s="671"/>
      <c r="JAI125" s="671"/>
      <c r="JAJ125" s="671"/>
      <c r="JAK125" s="671"/>
      <c r="JAL125" s="671"/>
      <c r="JAM125" s="671"/>
      <c r="JAN125" s="671"/>
      <c r="JAO125" s="671"/>
      <c r="JAP125" s="671"/>
      <c r="JAQ125" s="671"/>
      <c r="JAR125" s="671"/>
      <c r="JAS125" s="671"/>
      <c r="JAT125" s="671"/>
      <c r="JAU125" s="671"/>
      <c r="JAV125" s="671"/>
      <c r="JAW125" s="671"/>
      <c r="JAX125" s="671"/>
      <c r="JAY125" s="671"/>
      <c r="JAZ125" s="671"/>
      <c r="JBA125" s="671"/>
      <c r="JBB125" s="671"/>
      <c r="JBC125" s="671"/>
      <c r="JBD125" s="671"/>
      <c r="JBE125" s="671"/>
      <c r="JBF125" s="671"/>
      <c r="JBG125" s="671"/>
      <c r="JBH125" s="671"/>
      <c r="JBI125" s="671"/>
      <c r="JBJ125" s="671"/>
      <c r="JBK125" s="671"/>
      <c r="JBL125" s="671"/>
      <c r="JBM125" s="671"/>
      <c r="JBN125" s="671"/>
      <c r="JBO125" s="671"/>
      <c r="JBP125" s="671"/>
      <c r="JBQ125" s="671"/>
      <c r="JBR125" s="671"/>
      <c r="JBS125" s="671"/>
      <c r="JBT125" s="671"/>
      <c r="JBU125" s="671"/>
      <c r="JBV125" s="671"/>
      <c r="JBW125" s="671"/>
      <c r="JBX125" s="671"/>
      <c r="JBY125" s="671"/>
      <c r="JBZ125" s="671"/>
      <c r="JCA125" s="671"/>
      <c r="JCB125" s="671"/>
      <c r="JCC125" s="671"/>
      <c r="JCD125" s="671"/>
      <c r="JCE125" s="671"/>
      <c r="JCF125" s="671"/>
      <c r="JCG125" s="671"/>
      <c r="JCH125" s="671"/>
      <c r="JCI125" s="671"/>
      <c r="JCJ125" s="671"/>
      <c r="JCK125" s="671"/>
      <c r="JCL125" s="671"/>
      <c r="JCM125" s="671"/>
      <c r="JCN125" s="671"/>
      <c r="JCO125" s="671"/>
      <c r="JCP125" s="671"/>
      <c r="JCQ125" s="671"/>
      <c r="JCR125" s="671"/>
      <c r="JCS125" s="671"/>
      <c r="JCT125" s="671"/>
      <c r="JCU125" s="671"/>
      <c r="JCV125" s="671"/>
      <c r="JCW125" s="671"/>
      <c r="JCX125" s="671"/>
      <c r="JCY125" s="671"/>
      <c r="JCZ125" s="671"/>
      <c r="JDA125" s="671"/>
      <c r="JDB125" s="671"/>
      <c r="JDC125" s="671"/>
      <c r="JDD125" s="671"/>
      <c r="JDE125" s="671"/>
      <c r="JDF125" s="671"/>
      <c r="JDG125" s="671"/>
      <c r="JDH125" s="671"/>
      <c r="JDI125" s="671"/>
      <c r="JDJ125" s="671"/>
      <c r="JDK125" s="671"/>
      <c r="JDL125" s="671"/>
      <c r="JDM125" s="671"/>
      <c r="JDN125" s="671"/>
      <c r="JDO125" s="671"/>
      <c r="JDP125" s="671"/>
      <c r="JDQ125" s="671"/>
      <c r="JDR125" s="671"/>
      <c r="JDS125" s="671"/>
      <c r="JDT125" s="671"/>
      <c r="JDU125" s="671"/>
      <c r="JDV125" s="671"/>
      <c r="JDW125" s="671"/>
      <c r="JDX125" s="671"/>
      <c r="JDY125" s="671"/>
      <c r="JDZ125" s="671"/>
      <c r="JEA125" s="671"/>
      <c r="JEB125" s="671"/>
      <c r="JEC125" s="671"/>
      <c r="JED125" s="671"/>
      <c r="JEE125" s="671"/>
      <c r="JEF125" s="671"/>
      <c r="JEG125" s="671"/>
      <c r="JEH125" s="671"/>
      <c r="JEI125" s="671"/>
      <c r="JEJ125" s="671"/>
      <c r="JEK125" s="671"/>
      <c r="JEL125" s="671"/>
      <c r="JEM125" s="671"/>
      <c r="JEN125" s="671"/>
      <c r="JEO125" s="671"/>
      <c r="JEP125" s="671"/>
      <c r="JEQ125" s="671"/>
      <c r="JER125" s="671"/>
      <c r="JES125" s="671"/>
      <c r="JET125" s="671"/>
      <c r="JEU125" s="671"/>
      <c r="JEV125" s="671"/>
      <c r="JEW125" s="671"/>
      <c r="JEX125" s="671"/>
      <c r="JEY125" s="671"/>
      <c r="JEZ125" s="671"/>
      <c r="JFA125" s="671"/>
      <c r="JFB125" s="671"/>
      <c r="JFC125" s="671"/>
      <c r="JFD125" s="671"/>
      <c r="JFE125" s="671"/>
      <c r="JFF125" s="671"/>
      <c r="JFG125" s="671"/>
      <c r="JFH125" s="671"/>
      <c r="JFI125" s="671"/>
      <c r="JFJ125" s="671"/>
      <c r="JFK125" s="671"/>
      <c r="JFL125" s="671"/>
      <c r="JFM125" s="671"/>
      <c r="JFN125" s="671"/>
      <c r="JFO125" s="671"/>
      <c r="JFP125" s="671"/>
      <c r="JFQ125" s="671"/>
      <c r="JFR125" s="671"/>
      <c r="JFS125" s="671"/>
      <c r="JFT125" s="671"/>
      <c r="JFU125" s="671"/>
      <c r="JFV125" s="671"/>
      <c r="JFW125" s="671"/>
      <c r="JFX125" s="671"/>
      <c r="JFY125" s="671"/>
      <c r="JFZ125" s="671"/>
      <c r="JGA125" s="671"/>
      <c r="JGB125" s="671"/>
      <c r="JGC125" s="671"/>
      <c r="JGD125" s="671"/>
      <c r="JGE125" s="671"/>
      <c r="JGF125" s="671"/>
      <c r="JGG125" s="671"/>
      <c r="JGH125" s="671"/>
      <c r="JGI125" s="671"/>
      <c r="JGJ125" s="671"/>
      <c r="JGK125" s="671"/>
      <c r="JGL125" s="671"/>
      <c r="JGM125" s="671"/>
      <c r="JGN125" s="671"/>
      <c r="JGO125" s="671"/>
      <c r="JGP125" s="671"/>
      <c r="JGQ125" s="671"/>
      <c r="JGR125" s="671"/>
      <c r="JGS125" s="671"/>
      <c r="JGT125" s="671"/>
      <c r="JGU125" s="671"/>
      <c r="JGV125" s="671"/>
      <c r="JGW125" s="671"/>
      <c r="JGX125" s="671"/>
      <c r="JGY125" s="671"/>
      <c r="JGZ125" s="671"/>
      <c r="JHA125" s="671"/>
      <c r="JHB125" s="671"/>
      <c r="JHC125" s="671"/>
      <c r="JHD125" s="671"/>
      <c r="JHE125" s="671"/>
      <c r="JHF125" s="671"/>
      <c r="JHG125" s="671"/>
      <c r="JHH125" s="671"/>
      <c r="JHI125" s="671"/>
      <c r="JHJ125" s="671"/>
      <c r="JHK125" s="671"/>
      <c r="JHL125" s="671"/>
      <c r="JHM125" s="671"/>
      <c r="JHN125" s="671"/>
      <c r="JHO125" s="671"/>
      <c r="JHP125" s="671"/>
      <c r="JHQ125" s="671"/>
      <c r="JHR125" s="671"/>
      <c r="JHS125" s="671"/>
      <c r="JHT125" s="671"/>
      <c r="JHU125" s="671"/>
      <c r="JHV125" s="671"/>
      <c r="JHW125" s="671"/>
      <c r="JHX125" s="671"/>
      <c r="JHY125" s="671"/>
      <c r="JHZ125" s="671"/>
      <c r="JIA125" s="671"/>
      <c r="JIB125" s="671"/>
      <c r="JIC125" s="671"/>
      <c r="JID125" s="671"/>
      <c r="JIE125" s="671"/>
      <c r="JIF125" s="671"/>
      <c r="JIG125" s="671"/>
      <c r="JIH125" s="671"/>
      <c r="JII125" s="671"/>
      <c r="JIJ125" s="671"/>
      <c r="JIK125" s="671"/>
      <c r="JIL125" s="671"/>
      <c r="JIM125" s="671"/>
      <c r="JIN125" s="671"/>
      <c r="JIO125" s="671"/>
      <c r="JIP125" s="671"/>
      <c r="JIQ125" s="671"/>
      <c r="JIR125" s="671"/>
      <c r="JIS125" s="671"/>
      <c r="JIT125" s="671"/>
      <c r="JIU125" s="671"/>
      <c r="JIV125" s="671"/>
      <c r="JIW125" s="671"/>
      <c r="JIX125" s="671"/>
      <c r="JIY125" s="671"/>
      <c r="JIZ125" s="671"/>
      <c r="JJA125" s="671"/>
      <c r="JJB125" s="671"/>
      <c r="JJC125" s="671"/>
      <c r="JJD125" s="671"/>
      <c r="JJE125" s="671"/>
      <c r="JJF125" s="671"/>
      <c r="JJG125" s="671"/>
      <c r="JJH125" s="671"/>
      <c r="JJI125" s="671"/>
      <c r="JJJ125" s="671"/>
      <c r="JJK125" s="671"/>
      <c r="JJL125" s="671"/>
      <c r="JJM125" s="671"/>
      <c r="JJN125" s="671"/>
      <c r="JJO125" s="671"/>
      <c r="JJP125" s="671"/>
      <c r="JJQ125" s="671"/>
      <c r="JJR125" s="671"/>
      <c r="JJS125" s="671"/>
      <c r="JJT125" s="671"/>
      <c r="JJU125" s="671"/>
      <c r="JJV125" s="671"/>
      <c r="JJW125" s="671"/>
      <c r="JJX125" s="671"/>
      <c r="JJY125" s="671"/>
      <c r="JJZ125" s="671"/>
      <c r="JKA125" s="671"/>
      <c r="JKB125" s="671"/>
      <c r="JKC125" s="671"/>
      <c r="JKD125" s="671"/>
      <c r="JKE125" s="671"/>
      <c r="JKF125" s="671"/>
      <c r="JKG125" s="671"/>
      <c r="JKH125" s="671"/>
      <c r="JKI125" s="671"/>
      <c r="JKJ125" s="671"/>
      <c r="JKK125" s="671"/>
      <c r="JKL125" s="671"/>
      <c r="JKM125" s="671"/>
      <c r="JKN125" s="671"/>
      <c r="JKO125" s="671"/>
      <c r="JKP125" s="671"/>
      <c r="JKQ125" s="671"/>
      <c r="JKR125" s="671"/>
      <c r="JKS125" s="671"/>
      <c r="JKT125" s="671"/>
      <c r="JKU125" s="671"/>
      <c r="JKV125" s="671"/>
      <c r="JKW125" s="671"/>
      <c r="JKX125" s="671"/>
      <c r="JKY125" s="671"/>
      <c r="JKZ125" s="671"/>
      <c r="JLA125" s="671"/>
      <c r="JLB125" s="671"/>
      <c r="JLC125" s="671"/>
      <c r="JLD125" s="671"/>
      <c r="JLE125" s="671"/>
      <c r="JLF125" s="671"/>
      <c r="JLG125" s="671"/>
      <c r="JLH125" s="671"/>
      <c r="JLI125" s="671"/>
      <c r="JLJ125" s="671"/>
      <c r="JLK125" s="671"/>
      <c r="JLL125" s="671"/>
      <c r="JLM125" s="671"/>
      <c r="JLN125" s="671"/>
      <c r="JLO125" s="671"/>
      <c r="JLP125" s="671"/>
      <c r="JLQ125" s="671"/>
      <c r="JLR125" s="671"/>
      <c r="JLS125" s="671"/>
      <c r="JLT125" s="671"/>
      <c r="JLU125" s="671"/>
      <c r="JLV125" s="671"/>
      <c r="JLW125" s="671"/>
      <c r="JLX125" s="671"/>
      <c r="JLY125" s="671"/>
      <c r="JLZ125" s="671"/>
      <c r="JMA125" s="671"/>
      <c r="JMB125" s="671"/>
      <c r="JMC125" s="671"/>
      <c r="JMD125" s="671"/>
      <c r="JME125" s="671"/>
      <c r="JMF125" s="671"/>
      <c r="JMG125" s="671"/>
      <c r="JMH125" s="671"/>
      <c r="JMI125" s="671"/>
      <c r="JMJ125" s="671"/>
      <c r="JMK125" s="671"/>
      <c r="JML125" s="671"/>
      <c r="JMM125" s="671"/>
      <c r="JMN125" s="671"/>
      <c r="JMO125" s="671"/>
      <c r="JMP125" s="671"/>
      <c r="JMQ125" s="671"/>
      <c r="JMR125" s="671"/>
      <c r="JMS125" s="671"/>
      <c r="JMT125" s="671"/>
      <c r="JMU125" s="671"/>
      <c r="JMV125" s="671"/>
      <c r="JMW125" s="671"/>
      <c r="JMX125" s="671"/>
      <c r="JMY125" s="671"/>
      <c r="JMZ125" s="671"/>
      <c r="JNA125" s="671"/>
      <c r="JNB125" s="671"/>
      <c r="JNC125" s="671"/>
      <c r="JND125" s="671"/>
      <c r="JNE125" s="671"/>
      <c r="JNF125" s="671"/>
      <c r="JNG125" s="671"/>
      <c r="JNH125" s="671"/>
      <c r="JNI125" s="671"/>
      <c r="JNJ125" s="671"/>
      <c r="JNK125" s="671"/>
      <c r="JNL125" s="671"/>
      <c r="JNM125" s="671"/>
      <c r="JNN125" s="671"/>
      <c r="JNO125" s="671"/>
      <c r="JNP125" s="671"/>
      <c r="JNQ125" s="671"/>
      <c r="JNR125" s="671"/>
      <c r="JNS125" s="671"/>
      <c r="JNT125" s="671"/>
      <c r="JNU125" s="671"/>
      <c r="JNV125" s="671"/>
      <c r="JNW125" s="671"/>
      <c r="JNX125" s="671"/>
      <c r="JNY125" s="671"/>
      <c r="JNZ125" s="671"/>
      <c r="JOA125" s="671"/>
      <c r="JOB125" s="671"/>
      <c r="JOC125" s="671"/>
      <c r="JOD125" s="671"/>
      <c r="JOE125" s="671"/>
      <c r="JOF125" s="671"/>
      <c r="JOG125" s="671"/>
      <c r="JOH125" s="671"/>
      <c r="JOI125" s="671"/>
      <c r="JOJ125" s="671"/>
      <c r="JOK125" s="671"/>
      <c r="JOL125" s="671"/>
      <c r="JOM125" s="671"/>
      <c r="JON125" s="671"/>
      <c r="JOO125" s="671"/>
      <c r="JOP125" s="671"/>
      <c r="JOQ125" s="671"/>
      <c r="JOR125" s="671"/>
      <c r="JOS125" s="671"/>
      <c r="JOT125" s="671"/>
      <c r="JOU125" s="671"/>
      <c r="JOV125" s="671"/>
      <c r="JOW125" s="671"/>
      <c r="JOX125" s="671"/>
      <c r="JOY125" s="671"/>
      <c r="JOZ125" s="671"/>
      <c r="JPA125" s="671"/>
      <c r="JPB125" s="671"/>
      <c r="JPC125" s="671"/>
      <c r="JPD125" s="671"/>
      <c r="JPE125" s="671"/>
      <c r="JPF125" s="671"/>
      <c r="JPG125" s="671"/>
      <c r="JPH125" s="671"/>
      <c r="JPI125" s="671"/>
      <c r="JPJ125" s="671"/>
      <c r="JPK125" s="671"/>
      <c r="JPL125" s="671"/>
      <c r="JPM125" s="671"/>
      <c r="JPN125" s="671"/>
      <c r="JPO125" s="671"/>
      <c r="JPP125" s="671"/>
      <c r="JPQ125" s="671"/>
      <c r="JPR125" s="671"/>
      <c r="JPS125" s="671"/>
      <c r="JPT125" s="671"/>
      <c r="JPU125" s="671"/>
      <c r="JPV125" s="671"/>
      <c r="JPW125" s="671"/>
      <c r="JPX125" s="671"/>
      <c r="JPY125" s="671"/>
      <c r="JPZ125" s="671"/>
      <c r="JQA125" s="671"/>
      <c r="JQB125" s="671"/>
      <c r="JQC125" s="671"/>
      <c r="JQD125" s="671"/>
      <c r="JQE125" s="671"/>
      <c r="JQF125" s="671"/>
      <c r="JQG125" s="671"/>
      <c r="JQH125" s="671"/>
      <c r="JQI125" s="671"/>
      <c r="JQJ125" s="671"/>
      <c r="JQK125" s="671"/>
      <c r="JQL125" s="671"/>
      <c r="JQM125" s="671"/>
      <c r="JQN125" s="671"/>
      <c r="JQO125" s="671"/>
      <c r="JQP125" s="671"/>
      <c r="JQQ125" s="671"/>
      <c r="JQR125" s="671"/>
      <c r="JQS125" s="671"/>
      <c r="JQT125" s="671"/>
      <c r="JQU125" s="671"/>
      <c r="JQV125" s="671"/>
      <c r="JQW125" s="671"/>
      <c r="JQX125" s="671"/>
      <c r="JQY125" s="671"/>
      <c r="JQZ125" s="671"/>
      <c r="JRA125" s="671"/>
      <c r="JRB125" s="671"/>
      <c r="JRC125" s="671"/>
      <c r="JRD125" s="671"/>
      <c r="JRE125" s="671"/>
      <c r="JRF125" s="671"/>
      <c r="JRG125" s="671"/>
      <c r="JRH125" s="671"/>
      <c r="JRI125" s="671"/>
      <c r="JRJ125" s="671"/>
      <c r="JRK125" s="671"/>
      <c r="JRL125" s="671"/>
      <c r="JRM125" s="671"/>
      <c r="JRN125" s="671"/>
      <c r="JRO125" s="671"/>
      <c r="JRP125" s="671"/>
      <c r="JRQ125" s="671"/>
      <c r="JRR125" s="671"/>
      <c r="JRS125" s="671"/>
      <c r="JRT125" s="671"/>
      <c r="JRU125" s="671"/>
      <c r="JRV125" s="671"/>
      <c r="JRW125" s="671"/>
      <c r="JRX125" s="671"/>
      <c r="JRY125" s="671"/>
      <c r="JRZ125" s="671"/>
      <c r="JSA125" s="671"/>
      <c r="JSB125" s="671"/>
      <c r="JSC125" s="671"/>
      <c r="JSD125" s="671"/>
      <c r="JSE125" s="671"/>
      <c r="JSF125" s="671"/>
      <c r="JSG125" s="671"/>
      <c r="JSH125" s="671"/>
      <c r="JSI125" s="671"/>
      <c r="JSJ125" s="671"/>
      <c r="JSK125" s="671"/>
      <c r="JSL125" s="671"/>
      <c r="JSM125" s="671"/>
      <c r="JSN125" s="671"/>
      <c r="JSO125" s="671"/>
      <c r="JSP125" s="671"/>
      <c r="JSQ125" s="671"/>
      <c r="JSR125" s="671"/>
      <c r="JSS125" s="671"/>
      <c r="JST125" s="671"/>
      <c r="JSU125" s="671"/>
      <c r="JSV125" s="671"/>
      <c r="JSW125" s="671"/>
      <c r="JSX125" s="671"/>
      <c r="JSY125" s="671"/>
      <c r="JSZ125" s="671"/>
      <c r="JTA125" s="671"/>
      <c r="JTB125" s="671"/>
      <c r="JTC125" s="671"/>
      <c r="JTD125" s="671"/>
      <c r="JTE125" s="671"/>
      <c r="JTF125" s="671"/>
      <c r="JTG125" s="671"/>
      <c r="JTH125" s="671"/>
      <c r="JTI125" s="671"/>
      <c r="JTJ125" s="671"/>
      <c r="JTK125" s="671"/>
      <c r="JTL125" s="671"/>
      <c r="JTM125" s="671"/>
      <c r="JTN125" s="671"/>
      <c r="JTO125" s="671"/>
      <c r="JTP125" s="671"/>
      <c r="JTQ125" s="671"/>
      <c r="JTR125" s="671"/>
      <c r="JTS125" s="671"/>
      <c r="JTT125" s="671"/>
      <c r="JTU125" s="671"/>
      <c r="JTV125" s="671"/>
      <c r="JTW125" s="671"/>
      <c r="JTX125" s="671"/>
      <c r="JTY125" s="671"/>
      <c r="JTZ125" s="671"/>
      <c r="JUA125" s="671"/>
      <c r="JUB125" s="671"/>
      <c r="JUC125" s="671"/>
      <c r="JUD125" s="671"/>
      <c r="JUE125" s="671"/>
      <c r="JUF125" s="671"/>
      <c r="JUG125" s="671"/>
      <c r="JUH125" s="671"/>
      <c r="JUI125" s="671"/>
      <c r="JUJ125" s="671"/>
      <c r="JUK125" s="671"/>
      <c r="JUL125" s="671"/>
      <c r="JUM125" s="671"/>
      <c r="JUN125" s="671"/>
      <c r="JUO125" s="671"/>
      <c r="JUP125" s="671"/>
      <c r="JUQ125" s="671"/>
      <c r="JUR125" s="671"/>
      <c r="JUS125" s="671"/>
      <c r="JUT125" s="671"/>
      <c r="JUU125" s="671"/>
      <c r="JUV125" s="671"/>
      <c r="JUW125" s="671"/>
      <c r="JUX125" s="671"/>
      <c r="JUY125" s="671"/>
      <c r="JUZ125" s="671"/>
      <c r="JVA125" s="671"/>
      <c r="JVB125" s="671"/>
      <c r="JVC125" s="671"/>
      <c r="JVD125" s="671"/>
      <c r="JVE125" s="671"/>
      <c r="JVF125" s="671"/>
      <c r="JVG125" s="671"/>
      <c r="JVH125" s="671"/>
      <c r="JVI125" s="671"/>
      <c r="JVJ125" s="671"/>
      <c r="JVK125" s="671"/>
      <c r="JVL125" s="671"/>
      <c r="JVM125" s="671"/>
      <c r="JVN125" s="671"/>
      <c r="JVO125" s="671"/>
      <c r="JVP125" s="671"/>
      <c r="JVQ125" s="671"/>
      <c r="JVR125" s="671"/>
      <c r="JVS125" s="671"/>
      <c r="JVT125" s="671"/>
      <c r="JVU125" s="671"/>
      <c r="JVV125" s="671"/>
      <c r="JVW125" s="671"/>
      <c r="JVX125" s="671"/>
      <c r="JVY125" s="671"/>
      <c r="JVZ125" s="671"/>
      <c r="JWA125" s="671"/>
      <c r="JWB125" s="671"/>
      <c r="JWC125" s="671"/>
      <c r="JWD125" s="671"/>
      <c r="JWE125" s="671"/>
      <c r="JWF125" s="671"/>
      <c r="JWG125" s="671"/>
      <c r="JWH125" s="671"/>
      <c r="JWI125" s="671"/>
      <c r="JWJ125" s="671"/>
      <c r="JWK125" s="671"/>
      <c r="JWL125" s="671"/>
      <c r="JWM125" s="671"/>
      <c r="JWN125" s="671"/>
      <c r="JWO125" s="671"/>
      <c r="JWP125" s="671"/>
      <c r="JWQ125" s="671"/>
      <c r="JWR125" s="671"/>
      <c r="JWS125" s="671"/>
      <c r="JWT125" s="671"/>
      <c r="JWU125" s="671"/>
      <c r="JWV125" s="671"/>
      <c r="JWW125" s="671"/>
      <c r="JWX125" s="671"/>
      <c r="JWY125" s="671"/>
      <c r="JWZ125" s="671"/>
      <c r="JXA125" s="671"/>
      <c r="JXB125" s="671"/>
      <c r="JXC125" s="671"/>
      <c r="JXD125" s="671"/>
      <c r="JXE125" s="671"/>
      <c r="JXF125" s="671"/>
      <c r="JXG125" s="671"/>
      <c r="JXH125" s="671"/>
      <c r="JXI125" s="671"/>
      <c r="JXJ125" s="671"/>
      <c r="JXK125" s="671"/>
      <c r="JXL125" s="671"/>
      <c r="JXM125" s="671"/>
      <c r="JXN125" s="671"/>
      <c r="JXO125" s="671"/>
      <c r="JXP125" s="671"/>
      <c r="JXQ125" s="671"/>
      <c r="JXR125" s="671"/>
      <c r="JXS125" s="671"/>
      <c r="JXT125" s="671"/>
      <c r="JXU125" s="671"/>
      <c r="JXV125" s="671"/>
      <c r="JXW125" s="671"/>
      <c r="JXX125" s="671"/>
      <c r="JXY125" s="671"/>
      <c r="JXZ125" s="671"/>
      <c r="JYA125" s="671"/>
      <c r="JYB125" s="671"/>
      <c r="JYC125" s="671"/>
      <c r="JYD125" s="671"/>
      <c r="JYE125" s="671"/>
      <c r="JYF125" s="671"/>
      <c r="JYG125" s="671"/>
      <c r="JYH125" s="671"/>
      <c r="JYI125" s="671"/>
      <c r="JYJ125" s="671"/>
      <c r="JYK125" s="671"/>
      <c r="JYL125" s="671"/>
      <c r="JYM125" s="671"/>
      <c r="JYN125" s="671"/>
      <c r="JYO125" s="671"/>
      <c r="JYP125" s="671"/>
      <c r="JYQ125" s="671"/>
      <c r="JYR125" s="671"/>
      <c r="JYS125" s="671"/>
      <c r="JYT125" s="671"/>
      <c r="JYU125" s="671"/>
      <c r="JYV125" s="671"/>
      <c r="JYW125" s="671"/>
      <c r="JYX125" s="671"/>
      <c r="JYY125" s="671"/>
      <c r="JYZ125" s="671"/>
      <c r="JZA125" s="671"/>
      <c r="JZB125" s="671"/>
      <c r="JZC125" s="671"/>
      <c r="JZD125" s="671"/>
      <c r="JZE125" s="671"/>
      <c r="JZF125" s="671"/>
      <c r="JZG125" s="671"/>
      <c r="JZH125" s="671"/>
      <c r="JZI125" s="671"/>
      <c r="JZJ125" s="671"/>
      <c r="JZK125" s="671"/>
      <c r="JZL125" s="671"/>
      <c r="JZM125" s="671"/>
      <c r="JZN125" s="671"/>
      <c r="JZO125" s="671"/>
      <c r="JZP125" s="671"/>
      <c r="JZQ125" s="671"/>
      <c r="JZR125" s="671"/>
      <c r="JZS125" s="671"/>
      <c r="JZT125" s="671"/>
      <c r="JZU125" s="671"/>
      <c r="JZV125" s="671"/>
      <c r="JZW125" s="671"/>
      <c r="JZX125" s="671"/>
      <c r="JZY125" s="671"/>
      <c r="JZZ125" s="671"/>
      <c r="KAA125" s="671"/>
      <c r="KAB125" s="671"/>
      <c r="KAC125" s="671"/>
      <c r="KAD125" s="671"/>
      <c r="KAE125" s="671"/>
      <c r="KAF125" s="671"/>
      <c r="KAG125" s="671"/>
      <c r="KAH125" s="671"/>
      <c r="KAI125" s="671"/>
      <c r="KAJ125" s="671"/>
      <c r="KAK125" s="671"/>
      <c r="KAL125" s="671"/>
      <c r="KAM125" s="671"/>
      <c r="KAN125" s="671"/>
      <c r="KAO125" s="671"/>
      <c r="KAP125" s="671"/>
      <c r="KAQ125" s="671"/>
      <c r="KAR125" s="671"/>
      <c r="KAS125" s="671"/>
      <c r="KAT125" s="671"/>
      <c r="KAU125" s="671"/>
      <c r="KAV125" s="671"/>
      <c r="KAW125" s="671"/>
      <c r="KAX125" s="671"/>
      <c r="KAY125" s="671"/>
      <c r="KAZ125" s="671"/>
      <c r="KBA125" s="671"/>
      <c r="KBB125" s="671"/>
      <c r="KBC125" s="671"/>
      <c r="KBD125" s="671"/>
      <c r="KBE125" s="671"/>
      <c r="KBF125" s="671"/>
      <c r="KBG125" s="671"/>
      <c r="KBH125" s="671"/>
      <c r="KBI125" s="671"/>
      <c r="KBJ125" s="671"/>
      <c r="KBK125" s="671"/>
      <c r="KBL125" s="671"/>
      <c r="KBM125" s="671"/>
      <c r="KBN125" s="671"/>
      <c r="KBO125" s="671"/>
      <c r="KBP125" s="671"/>
      <c r="KBQ125" s="671"/>
      <c r="KBR125" s="671"/>
      <c r="KBS125" s="671"/>
      <c r="KBT125" s="671"/>
      <c r="KBU125" s="671"/>
      <c r="KBV125" s="671"/>
      <c r="KBW125" s="671"/>
      <c r="KBX125" s="671"/>
      <c r="KBY125" s="671"/>
      <c r="KBZ125" s="671"/>
      <c r="KCA125" s="671"/>
      <c r="KCB125" s="671"/>
      <c r="KCC125" s="671"/>
      <c r="KCD125" s="671"/>
      <c r="KCE125" s="671"/>
      <c r="KCF125" s="671"/>
      <c r="KCG125" s="671"/>
      <c r="KCH125" s="671"/>
      <c r="KCI125" s="671"/>
      <c r="KCJ125" s="671"/>
      <c r="KCK125" s="671"/>
      <c r="KCL125" s="671"/>
      <c r="KCM125" s="671"/>
      <c r="KCN125" s="671"/>
      <c r="KCO125" s="671"/>
      <c r="KCP125" s="671"/>
      <c r="KCQ125" s="671"/>
      <c r="KCR125" s="671"/>
      <c r="KCS125" s="671"/>
      <c r="KCT125" s="671"/>
      <c r="KCU125" s="671"/>
      <c r="KCV125" s="671"/>
      <c r="KCW125" s="671"/>
      <c r="KCX125" s="671"/>
      <c r="KCY125" s="671"/>
      <c r="KCZ125" s="671"/>
      <c r="KDA125" s="671"/>
      <c r="KDB125" s="671"/>
      <c r="KDC125" s="671"/>
      <c r="KDD125" s="671"/>
      <c r="KDE125" s="671"/>
      <c r="KDF125" s="671"/>
      <c r="KDG125" s="671"/>
      <c r="KDH125" s="671"/>
      <c r="KDI125" s="671"/>
      <c r="KDJ125" s="671"/>
      <c r="KDK125" s="671"/>
      <c r="KDL125" s="671"/>
      <c r="KDM125" s="671"/>
      <c r="KDN125" s="671"/>
      <c r="KDO125" s="671"/>
      <c r="KDP125" s="671"/>
      <c r="KDQ125" s="671"/>
      <c r="KDR125" s="671"/>
      <c r="KDS125" s="671"/>
      <c r="KDT125" s="671"/>
      <c r="KDU125" s="671"/>
      <c r="KDV125" s="671"/>
      <c r="KDW125" s="671"/>
      <c r="KDX125" s="671"/>
      <c r="KDY125" s="671"/>
      <c r="KDZ125" s="671"/>
      <c r="KEA125" s="671"/>
      <c r="KEB125" s="671"/>
      <c r="KEC125" s="671"/>
      <c r="KED125" s="671"/>
      <c r="KEE125" s="671"/>
      <c r="KEF125" s="671"/>
      <c r="KEG125" s="671"/>
      <c r="KEH125" s="671"/>
      <c r="KEI125" s="671"/>
      <c r="KEJ125" s="671"/>
      <c r="KEK125" s="671"/>
      <c r="KEL125" s="671"/>
      <c r="KEM125" s="671"/>
      <c r="KEN125" s="671"/>
      <c r="KEO125" s="671"/>
      <c r="KEP125" s="671"/>
      <c r="KEQ125" s="671"/>
      <c r="KER125" s="671"/>
      <c r="KES125" s="671"/>
      <c r="KET125" s="671"/>
      <c r="KEU125" s="671"/>
      <c r="KEV125" s="671"/>
      <c r="KEW125" s="671"/>
      <c r="KEX125" s="671"/>
      <c r="KEY125" s="671"/>
      <c r="KEZ125" s="671"/>
      <c r="KFA125" s="671"/>
      <c r="KFB125" s="671"/>
      <c r="KFC125" s="671"/>
      <c r="KFD125" s="671"/>
      <c r="KFE125" s="671"/>
      <c r="KFF125" s="671"/>
      <c r="KFG125" s="671"/>
      <c r="KFH125" s="671"/>
      <c r="KFI125" s="671"/>
      <c r="KFJ125" s="671"/>
      <c r="KFK125" s="671"/>
      <c r="KFL125" s="671"/>
      <c r="KFM125" s="671"/>
      <c r="KFN125" s="671"/>
      <c r="KFO125" s="671"/>
      <c r="KFP125" s="671"/>
      <c r="KFQ125" s="671"/>
      <c r="KFR125" s="671"/>
      <c r="KFS125" s="671"/>
      <c r="KFT125" s="671"/>
      <c r="KFU125" s="671"/>
      <c r="KFV125" s="671"/>
      <c r="KFW125" s="671"/>
      <c r="KFX125" s="671"/>
      <c r="KFY125" s="671"/>
      <c r="KFZ125" s="671"/>
      <c r="KGA125" s="671"/>
      <c r="KGB125" s="671"/>
      <c r="KGC125" s="671"/>
      <c r="KGD125" s="671"/>
      <c r="KGE125" s="671"/>
      <c r="KGF125" s="671"/>
      <c r="KGG125" s="671"/>
      <c r="KGH125" s="671"/>
      <c r="KGI125" s="671"/>
      <c r="KGJ125" s="671"/>
      <c r="KGK125" s="671"/>
      <c r="KGL125" s="671"/>
      <c r="KGM125" s="671"/>
      <c r="KGN125" s="671"/>
      <c r="KGO125" s="671"/>
      <c r="KGP125" s="671"/>
      <c r="KGQ125" s="671"/>
      <c r="KGR125" s="671"/>
      <c r="KGS125" s="671"/>
      <c r="KGT125" s="671"/>
      <c r="KGU125" s="671"/>
      <c r="KGV125" s="671"/>
      <c r="KGW125" s="671"/>
      <c r="KGX125" s="671"/>
      <c r="KGY125" s="671"/>
      <c r="KGZ125" s="671"/>
      <c r="KHA125" s="671"/>
      <c r="KHB125" s="671"/>
      <c r="KHC125" s="671"/>
      <c r="KHD125" s="671"/>
      <c r="KHE125" s="671"/>
      <c r="KHF125" s="671"/>
      <c r="KHG125" s="671"/>
      <c r="KHH125" s="671"/>
      <c r="KHI125" s="671"/>
      <c r="KHJ125" s="671"/>
      <c r="KHK125" s="671"/>
      <c r="KHL125" s="671"/>
      <c r="KHM125" s="671"/>
      <c r="KHN125" s="671"/>
      <c r="KHO125" s="671"/>
      <c r="KHP125" s="671"/>
      <c r="KHQ125" s="671"/>
      <c r="KHR125" s="671"/>
      <c r="KHS125" s="671"/>
      <c r="KHT125" s="671"/>
      <c r="KHU125" s="671"/>
      <c r="KHV125" s="671"/>
      <c r="KHW125" s="671"/>
      <c r="KHX125" s="671"/>
      <c r="KHY125" s="671"/>
      <c r="KHZ125" s="671"/>
      <c r="KIA125" s="671"/>
      <c r="KIB125" s="671"/>
      <c r="KIC125" s="671"/>
      <c r="KID125" s="671"/>
      <c r="KIE125" s="671"/>
      <c r="KIF125" s="671"/>
      <c r="KIG125" s="671"/>
      <c r="KIH125" s="671"/>
      <c r="KII125" s="671"/>
      <c r="KIJ125" s="671"/>
      <c r="KIK125" s="671"/>
      <c r="KIL125" s="671"/>
      <c r="KIM125" s="671"/>
      <c r="KIN125" s="671"/>
      <c r="KIO125" s="671"/>
      <c r="KIP125" s="671"/>
      <c r="KIQ125" s="671"/>
      <c r="KIR125" s="671"/>
      <c r="KIS125" s="671"/>
      <c r="KIT125" s="671"/>
      <c r="KIU125" s="671"/>
      <c r="KIV125" s="671"/>
      <c r="KIW125" s="671"/>
      <c r="KIX125" s="671"/>
      <c r="KIY125" s="671"/>
      <c r="KIZ125" s="671"/>
      <c r="KJA125" s="671"/>
      <c r="KJB125" s="671"/>
      <c r="KJC125" s="671"/>
      <c r="KJD125" s="671"/>
      <c r="KJE125" s="671"/>
      <c r="KJF125" s="671"/>
      <c r="KJG125" s="671"/>
      <c r="KJH125" s="671"/>
      <c r="KJI125" s="671"/>
      <c r="KJJ125" s="671"/>
      <c r="KJK125" s="671"/>
      <c r="KJL125" s="671"/>
      <c r="KJM125" s="671"/>
      <c r="KJN125" s="671"/>
      <c r="KJO125" s="671"/>
      <c r="KJP125" s="671"/>
      <c r="KJQ125" s="671"/>
      <c r="KJR125" s="671"/>
      <c r="KJS125" s="671"/>
      <c r="KJT125" s="671"/>
      <c r="KJU125" s="671"/>
      <c r="KJV125" s="671"/>
      <c r="KJW125" s="671"/>
      <c r="KJX125" s="671"/>
      <c r="KJY125" s="671"/>
      <c r="KJZ125" s="671"/>
      <c r="KKA125" s="671"/>
      <c r="KKB125" s="671"/>
      <c r="KKC125" s="671"/>
      <c r="KKD125" s="671"/>
      <c r="KKE125" s="671"/>
      <c r="KKF125" s="671"/>
      <c r="KKG125" s="671"/>
      <c r="KKH125" s="671"/>
      <c r="KKI125" s="671"/>
      <c r="KKJ125" s="671"/>
      <c r="KKK125" s="671"/>
      <c r="KKL125" s="671"/>
      <c r="KKM125" s="671"/>
      <c r="KKN125" s="671"/>
      <c r="KKO125" s="671"/>
      <c r="KKP125" s="671"/>
      <c r="KKQ125" s="671"/>
      <c r="KKR125" s="671"/>
      <c r="KKS125" s="671"/>
      <c r="KKT125" s="671"/>
      <c r="KKU125" s="671"/>
      <c r="KKV125" s="671"/>
      <c r="KKW125" s="671"/>
      <c r="KKX125" s="671"/>
      <c r="KKY125" s="671"/>
      <c r="KKZ125" s="671"/>
      <c r="KLA125" s="671"/>
      <c r="KLB125" s="671"/>
      <c r="KLC125" s="671"/>
      <c r="KLD125" s="671"/>
      <c r="KLE125" s="671"/>
      <c r="KLF125" s="671"/>
      <c r="KLG125" s="671"/>
      <c r="KLH125" s="671"/>
      <c r="KLI125" s="671"/>
      <c r="KLJ125" s="671"/>
      <c r="KLK125" s="671"/>
      <c r="KLL125" s="671"/>
      <c r="KLM125" s="671"/>
      <c r="KLN125" s="671"/>
      <c r="KLO125" s="671"/>
      <c r="KLP125" s="671"/>
      <c r="KLQ125" s="671"/>
      <c r="KLR125" s="671"/>
      <c r="KLS125" s="671"/>
      <c r="KLT125" s="671"/>
      <c r="KLU125" s="671"/>
      <c r="KLV125" s="671"/>
      <c r="KLW125" s="671"/>
      <c r="KLX125" s="671"/>
      <c r="KLY125" s="671"/>
      <c r="KLZ125" s="671"/>
      <c r="KMA125" s="671"/>
      <c r="KMB125" s="671"/>
      <c r="KMC125" s="671"/>
      <c r="KMD125" s="671"/>
      <c r="KME125" s="671"/>
      <c r="KMF125" s="671"/>
      <c r="KMG125" s="671"/>
      <c r="KMH125" s="671"/>
      <c r="KMI125" s="671"/>
      <c r="KMJ125" s="671"/>
      <c r="KMK125" s="671"/>
      <c r="KML125" s="671"/>
      <c r="KMM125" s="671"/>
      <c r="KMN125" s="671"/>
      <c r="KMO125" s="671"/>
      <c r="KMP125" s="671"/>
      <c r="KMQ125" s="671"/>
      <c r="KMR125" s="671"/>
      <c r="KMS125" s="671"/>
      <c r="KMT125" s="671"/>
      <c r="KMU125" s="671"/>
      <c r="KMV125" s="671"/>
      <c r="KMW125" s="671"/>
      <c r="KMX125" s="671"/>
      <c r="KMY125" s="671"/>
      <c r="KMZ125" s="671"/>
      <c r="KNA125" s="671"/>
      <c r="KNB125" s="671"/>
      <c r="KNC125" s="671"/>
      <c r="KND125" s="671"/>
      <c r="KNE125" s="671"/>
      <c r="KNF125" s="671"/>
      <c r="KNG125" s="671"/>
      <c r="KNH125" s="671"/>
      <c r="KNI125" s="671"/>
      <c r="KNJ125" s="671"/>
      <c r="KNK125" s="671"/>
      <c r="KNL125" s="671"/>
      <c r="KNM125" s="671"/>
      <c r="KNN125" s="671"/>
      <c r="KNO125" s="671"/>
      <c r="KNP125" s="671"/>
      <c r="KNQ125" s="671"/>
      <c r="KNR125" s="671"/>
      <c r="KNS125" s="671"/>
      <c r="KNT125" s="671"/>
      <c r="KNU125" s="671"/>
      <c r="KNV125" s="671"/>
      <c r="KNW125" s="671"/>
      <c r="KNX125" s="671"/>
      <c r="KNY125" s="671"/>
      <c r="KNZ125" s="671"/>
      <c r="KOA125" s="671"/>
      <c r="KOB125" s="671"/>
      <c r="KOC125" s="671"/>
      <c r="KOD125" s="671"/>
      <c r="KOE125" s="671"/>
      <c r="KOF125" s="671"/>
      <c r="KOG125" s="671"/>
      <c r="KOH125" s="671"/>
      <c r="KOI125" s="671"/>
      <c r="KOJ125" s="671"/>
      <c r="KOK125" s="671"/>
      <c r="KOL125" s="671"/>
      <c r="KOM125" s="671"/>
      <c r="KON125" s="671"/>
      <c r="KOO125" s="671"/>
      <c r="KOP125" s="671"/>
      <c r="KOQ125" s="671"/>
      <c r="KOR125" s="671"/>
      <c r="KOS125" s="671"/>
      <c r="KOT125" s="671"/>
      <c r="KOU125" s="671"/>
      <c r="KOV125" s="671"/>
      <c r="KOW125" s="671"/>
      <c r="KOX125" s="671"/>
      <c r="KOY125" s="671"/>
      <c r="KOZ125" s="671"/>
      <c r="KPA125" s="671"/>
      <c r="KPB125" s="671"/>
      <c r="KPC125" s="671"/>
      <c r="KPD125" s="671"/>
      <c r="KPE125" s="671"/>
      <c r="KPF125" s="671"/>
      <c r="KPG125" s="671"/>
      <c r="KPH125" s="671"/>
      <c r="KPI125" s="671"/>
      <c r="KPJ125" s="671"/>
      <c r="KPK125" s="671"/>
      <c r="KPL125" s="671"/>
      <c r="KPM125" s="671"/>
      <c r="KPN125" s="671"/>
      <c r="KPO125" s="671"/>
      <c r="KPP125" s="671"/>
      <c r="KPQ125" s="671"/>
      <c r="KPR125" s="671"/>
      <c r="KPS125" s="671"/>
      <c r="KPT125" s="671"/>
      <c r="KPU125" s="671"/>
      <c r="KPV125" s="671"/>
      <c r="KPW125" s="671"/>
      <c r="KPX125" s="671"/>
      <c r="KPY125" s="671"/>
      <c r="KPZ125" s="671"/>
      <c r="KQA125" s="671"/>
      <c r="KQB125" s="671"/>
      <c r="KQC125" s="671"/>
      <c r="KQD125" s="671"/>
      <c r="KQE125" s="671"/>
      <c r="KQF125" s="671"/>
      <c r="KQG125" s="671"/>
      <c r="KQH125" s="671"/>
      <c r="KQI125" s="671"/>
      <c r="KQJ125" s="671"/>
      <c r="KQK125" s="671"/>
      <c r="KQL125" s="671"/>
      <c r="KQM125" s="671"/>
      <c r="KQN125" s="671"/>
      <c r="KQO125" s="671"/>
      <c r="KQP125" s="671"/>
      <c r="KQQ125" s="671"/>
      <c r="KQR125" s="671"/>
      <c r="KQS125" s="671"/>
      <c r="KQT125" s="671"/>
      <c r="KQU125" s="671"/>
      <c r="KQV125" s="671"/>
      <c r="KQW125" s="671"/>
      <c r="KQX125" s="671"/>
      <c r="KQY125" s="671"/>
      <c r="KQZ125" s="671"/>
      <c r="KRA125" s="671"/>
      <c r="KRB125" s="671"/>
      <c r="KRC125" s="671"/>
      <c r="KRD125" s="671"/>
      <c r="KRE125" s="671"/>
      <c r="KRF125" s="671"/>
      <c r="KRG125" s="671"/>
      <c r="KRH125" s="671"/>
      <c r="KRI125" s="671"/>
      <c r="KRJ125" s="671"/>
      <c r="KRK125" s="671"/>
      <c r="KRL125" s="671"/>
      <c r="KRM125" s="671"/>
      <c r="KRN125" s="671"/>
      <c r="KRO125" s="671"/>
      <c r="KRP125" s="671"/>
      <c r="KRQ125" s="671"/>
      <c r="KRR125" s="671"/>
      <c r="KRS125" s="671"/>
      <c r="KRT125" s="671"/>
      <c r="KRU125" s="671"/>
      <c r="KRV125" s="671"/>
      <c r="KRW125" s="671"/>
      <c r="KRX125" s="671"/>
      <c r="KRY125" s="671"/>
      <c r="KRZ125" s="671"/>
      <c r="KSA125" s="671"/>
      <c r="KSB125" s="671"/>
      <c r="KSC125" s="671"/>
      <c r="KSD125" s="671"/>
      <c r="KSE125" s="671"/>
      <c r="KSF125" s="671"/>
      <c r="KSG125" s="671"/>
      <c r="KSH125" s="671"/>
      <c r="KSI125" s="671"/>
      <c r="KSJ125" s="671"/>
      <c r="KSK125" s="671"/>
      <c r="KSL125" s="671"/>
      <c r="KSM125" s="671"/>
      <c r="KSN125" s="671"/>
      <c r="KSO125" s="671"/>
      <c r="KSP125" s="671"/>
      <c r="KSQ125" s="671"/>
      <c r="KSR125" s="671"/>
      <c r="KSS125" s="671"/>
      <c r="KST125" s="671"/>
      <c r="KSU125" s="671"/>
      <c r="KSV125" s="671"/>
      <c r="KSW125" s="671"/>
      <c r="KSX125" s="671"/>
      <c r="KSY125" s="671"/>
      <c r="KSZ125" s="671"/>
      <c r="KTA125" s="671"/>
      <c r="KTB125" s="671"/>
      <c r="KTC125" s="671"/>
      <c r="KTD125" s="671"/>
      <c r="KTE125" s="671"/>
      <c r="KTF125" s="671"/>
      <c r="KTG125" s="671"/>
      <c r="KTH125" s="671"/>
      <c r="KTI125" s="671"/>
      <c r="KTJ125" s="671"/>
      <c r="KTK125" s="671"/>
      <c r="KTL125" s="671"/>
      <c r="KTM125" s="671"/>
      <c r="KTN125" s="671"/>
      <c r="KTO125" s="671"/>
      <c r="KTP125" s="671"/>
      <c r="KTQ125" s="671"/>
      <c r="KTR125" s="671"/>
      <c r="KTS125" s="671"/>
      <c r="KTT125" s="671"/>
      <c r="KTU125" s="671"/>
      <c r="KTV125" s="671"/>
      <c r="KTW125" s="671"/>
      <c r="KTX125" s="671"/>
      <c r="KTY125" s="671"/>
      <c r="KTZ125" s="671"/>
      <c r="KUA125" s="671"/>
      <c r="KUB125" s="671"/>
      <c r="KUC125" s="671"/>
      <c r="KUD125" s="671"/>
      <c r="KUE125" s="671"/>
      <c r="KUF125" s="671"/>
      <c r="KUG125" s="671"/>
      <c r="KUH125" s="671"/>
      <c r="KUI125" s="671"/>
      <c r="KUJ125" s="671"/>
      <c r="KUK125" s="671"/>
      <c r="KUL125" s="671"/>
      <c r="KUM125" s="671"/>
      <c r="KUN125" s="671"/>
      <c r="KUO125" s="671"/>
      <c r="KUP125" s="671"/>
      <c r="KUQ125" s="671"/>
      <c r="KUR125" s="671"/>
      <c r="KUS125" s="671"/>
      <c r="KUT125" s="671"/>
      <c r="KUU125" s="671"/>
      <c r="KUV125" s="671"/>
      <c r="KUW125" s="671"/>
      <c r="KUX125" s="671"/>
      <c r="KUY125" s="671"/>
      <c r="KUZ125" s="671"/>
      <c r="KVA125" s="671"/>
      <c r="KVB125" s="671"/>
      <c r="KVC125" s="671"/>
      <c r="KVD125" s="671"/>
      <c r="KVE125" s="671"/>
      <c r="KVF125" s="671"/>
      <c r="KVG125" s="671"/>
      <c r="KVH125" s="671"/>
      <c r="KVI125" s="671"/>
      <c r="KVJ125" s="671"/>
      <c r="KVK125" s="671"/>
      <c r="KVL125" s="671"/>
      <c r="KVM125" s="671"/>
      <c r="KVN125" s="671"/>
      <c r="KVO125" s="671"/>
      <c r="KVP125" s="671"/>
      <c r="KVQ125" s="671"/>
      <c r="KVR125" s="671"/>
      <c r="KVS125" s="671"/>
      <c r="KVT125" s="671"/>
      <c r="KVU125" s="671"/>
      <c r="KVV125" s="671"/>
      <c r="KVW125" s="671"/>
      <c r="KVX125" s="671"/>
      <c r="KVY125" s="671"/>
      <c r="KVZ125" s="671"/>
      <c r="KWA125" s="671"/>
      <c r="KWB125" s="671"/>
      <c r="KWC125" s="671"/>
      <c r="KWD125" s="671"/>
      <c r="KWE125" s="671"/>
      <c r="KWF125" s="671"/>
      <c r="KWG125" s="671"/>
      <c r="KWH125" s="671"/>
      <c r="KWI125" s="671"/>
      <c r="KWJ125" s="671"/>
      <c r="KWK125" s="671"/>
      <c r="KWL125" s="671"/>
      <c r="KWM125" s="671"/>
      <c r="KWN125" s="671"/>
      <c r="KWO125" s="671"/>
      <c r="KWP125" s="671"/>
      <c r="KWQ125" s="671"/>
      <c r="KWR125" s="671"/>
      <c r="KWS125" s="671"/>
      <c r="KWT125" s="671"/>
      <c r="KWU125" s="671"/>
      <c r="KWV125" s="671"/>
      <c r="KWW125" s="671"/>
      <c r="KWX125" s="671"/>
      <c r="KWY125" s="671"/>
      <c r="KWZ125" s="671"/>
      <c r="KXA125" s="671"/>
      <c r="KXB125" s="671"/>
      <c r="KXC125" s="671"/>
      <c r="KXD125" s="671"/>
      <c r="KXE125" s="671"/>
      <c r="KXF125" s="671"/>
      <c r="KXG125" s="671"/>
      <c r="KXH125" s="671"/>
      <c r="KXI125" s="671"/>
      <c r="KXJ125" s="671"/>
      <c r="KXK125" s="671"/>
      <c r="KXL125" s="671"/>
      <c r="KXM125" s="671"/>
      <c r="KXN125" s="671"/>
      <c r="KXO125" s="671"/>
      <c r="KXP125" s="671"/>
      <c r="KXQ125" s="671"/>
      <c r="KXR125" s="671"/>
      <c r="KXS125" s="671"/>
      <c r="KXT125" s="671"/>
      <c r="KXU125" s="671"/>
      <c r="KXV125" s="671"/>
      <c r="KXW125" s="671"/>
      <c r="KXX125" s="671"/>
      <c r="KXY125" s="671"/>
      <c r="KXZ125" s="671"/>
      <c r="KYA125" s="671"/>
      <c r="KYB125" s="671"/>
      <c r="KYC125" s="671"/>
      <c r="KYD125" s="671"/>
      <c r="KYE125" s="671"/>
      <c r="KYF125" s="671"/>
      <c r="KYG125" s="671"/>
      <c r="KYH125" s="671"/>
      <c r="KYI125" s="671"/>
      <c r="KYJ125" s="671"/>
      <c r="KYK125" s="671"/>
      <c r="KYL125" s="671"/>
      <c r="KYM125" s="671"/>
      <c r="KYN125" s="671"/>
      <c r="KYO125" s="671"/>
      <c r="KYP125" s="671"/>
      <c r="KYQ125" s="671"/>
      <c r="KYR125" s="671"/>
      <c r="KYS125" s="671"/>
      <c r="KYT125" s="671"/>
      <c r="KYU125" s="671"/>
      <c r="KYV125" s="671"/>
      <c r="KYW125" s="671"/>
      <c r="KYX125" s="671"/>
      <c r="KYY125" s="671"/>
      <c r="KYZ125" s="671"/>
      <c r="KZA125" s="671"/>
      <c r="KZB125" s="671"/>
      <c r="KZC125" s="671"/>
      <c r="KZD125" s="671"/>
      <c r="KZE125" s="671"/>
      <c r="KZF125" s="671"/>
      <c r="KZG125" s="671"/>
      <c r="KZH125" s="671"/>
      <c r="KZI125" s="671"/>
      <c r="KZJ125" s="671"/>
      <c r="KZK125" s="671"/>
      <c r="KZL125" s="671"/>
      <c r="KZM125" s="671"/>
      <c r="KZN125" s="671"/>
      <c r="KZO125" s="671"/>
      <c r="KZP125" s="671"/>
      <c r="KZQ125" s="671"/>
      <c r="KZR125" s="671"/>
      <c r="KZS125" s="671"/>
      <c r="KZT125" s="671"/>
      <c r="KZU125" s="671"/>
      <c r="KZV125" s="671"/>
      <c r="KZW125" s="671"/>
      <c r="KZX125" s="671"/>
      <c r="KZY125" s="671"/>
      <c r="KZZ125" s="671"/>
      <c r="LAA125" s="671"/>
      <c r="LAB125" s="671"/>
      <c r="LAC125" s="671"/>
      <c r="LAD125" s="671"/>
      <c r="LAE125" s="671"/>
      <c r="LAF125" s="671"/>
      <c r="LAG125" s="671"/>
      <c r="LAH125" s="671"/>
      <c r="LAI125" s="671"/>
      <c r="LAJ125" s="671"/>
      <c r="LAK125" s="671"/>
      <c r="LAL125" s="671"/>
      <c r="LAM125" s="671"/>
      <c r="LAN125" s="671"/>
      <c r="LAO125" s="671"/>
      <c r="LAP125" s="671"/>
      <c r="LAQ125" s="671"/>
      <c r="LAR125" s="671"/>
      <c r="LAS125" s="671"/>
      <c r="LAT125" s="671"/>
      <c r="LAU125" s="671"/>
      <c r="LAV125" s="671"/>
      <c r="LAW125" s="671"/>
      <c r="LAX125" s="671"/>
      <c r="LAY125" s="671"/>
      <c r="LAZ125" s="671"/>
      <c r="LBA125" s="671"/>
      <c r="LBB125" s="671"/>
      <c r="LBC125" s="671"/>
      <c r="LBD125" s="671"/>
      <c r="LBE125" s="671"/>
      <c r="LBF125" s="671"/>
      <c r="LBG125" s="671"/>
      <c r="LBH125" s="671"/>
      <c r="LBI125" s="671"/>
      <c r="LBJ125" s="671"/>
      <c r="LBK125" s="671"/>
      <c r="LBL125" s="671"/>
      <c r="LBM125" s="671"/>
      <c r="LBN125" s="671"/>
      <c r="LBO125" s="671"/>
      <c r="LBP125" s="671"/>
      <c r="LBQ125" s="671"/>
      <c r="LBR125" s="671"/>
      <c r="LBS125" s="671"/>
      <c r="LBT125" s="671"/>
      <c r="LBU125" s="671"/>
      <c r="LBV125" s="671"/>
      <c r="LBW125" s="671"/>
      <c r="LBX125" s="671"/>
      <c r="LBY125" s="671"/>
      <c r="LBZ125" s="671"/>
      <c r="LCA125" s="671"/>
      <c r="LCB125" s="671"/>
      <c r="LCC125" s="671"/>
      <c r="LCD125" s="671"/>
      <c r="LCE125" s="671"/>
      <c r="LCF125" s="671"/>
      <c r="LCG125" s="671"/>
      <c r="LCH125" s="671"/>
      <c r="LCI125" s="671"/>
      <c r="LCJ125" s="671"/>
      <c r="LCK125" s="671"/>
      <c r="LCL125" s="671"/>
      <c r="LCM125" s="671"/>
      <c r="LCN125" s="671"/>
      <c r="LCO125" s="671"/>
      <c r="LCP125" s="671"/>
      <c r="LCQ125" s="671"/>
      <c r="LCR125" s="671"/>
      <c r="LCS125" s="671"/>
      <c r="LCT125" s="671"/>
      <c r="LCU125" s="671"/>
      <c r="LCV125" s="671"/>
      <c r="LCW125" s="671"/>
      <c r="LCX125" s="671"/>
      <c r="LCY125" s="671"/>
      <c r="LCZ125" s="671"/>
      <c r="LDA125" s="671"/>
      <c r="LDB125" s="671"/>
      <c r="LDC125" s="671"/>
      <c r="LDD125" s="671"/>
      <c r="LDE125" s="671"/>
      <c r="LDF125" s="671"/>
      <c r="LDG125" s="671"/>
      <c r="LDH125" s="671"/>
      <c r="LDI125" s="671"/>
      <c r="LDJ125" s="671"/>
      <c r="LDK125" s="671"/>
      <c r="LDL125" s="671"/>
      <c r="LDM125" s="671"/>
      <c r="LDN125" s="671"/>
      <c r="LDO125" s="671"/>
      <c r="LDP125" s="671"/>
      <c r="LDQ125" s="671"/>
      <c r="LDR125" s="671"/>
      <c r="LDS125" s="671"/>
      <c r="LDT125" s="671"/>
      <c r="LDU125" s="671"/>
      <c r="LDV125" s="671"/>
      <c r="LDW125" s="671"/>
      <c r="LDX125" s="671"/>
      <c r="LDY125" s="671"/>
      <c r="LDZ125" s="671"/>
      <c r="LEA125" s="671"/>
      <c r="LEB125" s="671"/>
      <c r="LEC125" s="671"/>
      <c r="LED125" s="671"/>
      <c r="LEE125" s="671"/>
      <c r="LEF125" s="671"/>
      <c r="LEG125" s="671"/>
      <c r="LEH125" s="671"/>
      <c r="LEI125" s="671"/>
      <c r="LEJ125" s="671"/>
      <c r="LEK125" s="671"/>
      <c r="LEL125" s="671"/>
      <c r="LEM125" s="671"/>
      <c r="LEN125" s="671"/>
      <c r="LEO125" s="671"/>
      <c r="LEP125" s="671"/>
      <c r="LEQ125" s="671"/>
      <c r="LER125" s="671"/>
      <c r="LES125" s="671"/>
      <c r="LET125" s="671"/>
      <c r="LEU125" s="671"/>
      <c r="LEV125" s="671"/>
      <c r="LEW125" s="671"/>
      <c r="LEX125" s="671"/>
      <c r="LEY125" s="671"/>
      <c r="LEZ125" s="671"/>
      <c r="LFA125" s="671"/>
      <c r="LFB125" s="671"/>
      <c r="LFC125" s="671"/>
      <c r="LFD125" s="671"/>
      <c r="LFE125" s="671"/>
      <c r="LFF125" s="671"/>
      <c r="LFG125" s="671"/>
      <c r="LFH125" s="671"/>
      <c r="LFI125" s="671"/>
      <c r="LFJ125" s="671"/>
      <c r="LFK125" s="671"/>
      <c r="LFL125" s="671"/>
      <c r="LFM125" s="671"/>
      <c r="LFN125" s="671"/>
      <c r="LFO125" s="671"/>
      <c r="LFP125" s="671"/>
      <c r="LFQ125" s="671"/>
      <c r="LFR125" s="671"/>
      <c r="LFS125" s="671"/>
      <c r="LFT125" s="671"/>
      <c r="LFU125" s="671"/>
      <c r="LFV125" s="671"/>
      <c r="LFW125" s="671"/>
      <c r="LFX125" s="671"/>
      <c r="LFY125" s="671"/>
      <c r="LFZ125" s="671"/>
      <c r="LGA125" s="671"/>
      <c r="LGB125" s="671"/>
      <c r="LGC125" s="671"/>
      <c r="LGD125" s="671"/>
      <c r="LGE125" s="671"/>
      <c r="LGF125" s="671"/>
      <c r="LGG125" s="671"/>
      <c r="LGH125" s="671"/>
      <c r="LGI125" s="671"/>
      <c r="LGJ125" s="671"/>
      <c r="LGK125" s="671"/>
      <c r="LGL125" s="671"/>
      <c r="LGM125" s="671"/>
      <c r="LGN125" s="671"/>
      <c r="LGO125" s="671"/>
      <c r="LGP125" s="671"/>
      <c r="LGQ125" s="671"/>
      <c r="LGR125" s="671"/>
      <c r="LGS125" s="671"/>
      <c r="LGT125" s="671"/>
      <c r="LGU125" s="671"/>
      <c r="LGV125" s="671"/>
      <c r="LGW125" s="671"/>
      <c r="LGX125" s="671"/>
      <c r="LGY125" s="671"/>
      <c r="LGZ125" s="671"/>
      <c r="LHA125" s="671"/>
      <c r="LHB125" s="671"/>
      <c r="LHC125" s="671"/>
      <c r="LHD125" s="671"/>
      <c r="LHE125" s="671"/>
      <c r="LHF125" s="671"/>
      <c r="LHG125" s="671"/>
      <c r="LHH125" s="671"/>
      <c r="LHI125" s="671"/>
      <c r="LHJ125" s="671"/>
      <c r="LHK125" s="671"/>
      <c r="LHL125" s="671"/>
      <c r="LHM125" s="671"/>
      <c r="LHN125" s="671"/>
      <c r="LHO125" s="671"/>
      <c r="LHP125" s="671"/>
      <c r="LHQ125" s="671"/>
      <c r="LHR125" s="671"/>
      <c r="LHS125" s="671"/>
      <c r="LHT125" s="671"/>
      <c r="LHU125" s="671"/>
      <c r="LHV125" s="671"/>
      <c r="LHW125" s="671"/>
      <c r="LHX125" s="671"/>
      <c r="LHY125" s="671"/>
      <c r="LHZ125" s="671"/>
      <c r="LIA125" s="671"/>
      <c r="LIB125" s="671"/>
      <c r="LIC125" s="671"/>
      <c r="LID125" s="671"/>
      <c r="LIE125" s="671"/>
      <c r="LIF125" s="671"/>
      <c r="LIG125" s="671"/>
      <c r="LIH125" s="671"/>
      <c r="LII125" s="671"/>
      <c r="LIJ125" s="671"/>
      <c r="LIK125" s="671"/>
      <c r="LIL125" s="671"/>
      <c r="LIM125" s="671"/>
      <c r="LIN125" s="671"/>
      <c r="LIO125" s="671"/>
      <c r="LIP125" s="671"/>
      <c r="LIQ125" s="671"/>
      <c r="LIR125" s="671"/>
      <c r="LIS125" s="671"/>
      <c r="LIT125" s="671"/>
      <c r="LIU125" s="671"/>
      <c r="LIV125" s="671"/>
      <c r="LIW125" s="671"/>
      <c r="LIX125" s="671"/>
      <c r="LIY125" s="671"/>
      <c r="LIZ125" s="671"/>
      <c r="LJA125" s="671"/>
      <c r="LJB125" s="671"/>
      <c r="LJC125" s="671"/>
      <c r="LJD125" s="671"/>
      <c r="LJE125" s="671"/>
      <c r="LJF125" s="671"/>
      <c r="LJG125" s="671"/>
      <c r="LJH125" s="671"/>
      <c r="LJI125" s="671"/>
      <c r="LJJ125" s="671"/>
      <c r="LJK125" s="671"/>
      <c r="LJL125" s="671"/>
      <c r="LJM125" s="671"/>
      <c r="LJN125" s="671"/>
      <c r="LJO125" s="671"/>
      <c r="LJP125" s="671"/>
      <c r="LJQ125" s="671"/>
      <c r="LJR125" s="671"/>
      <c r="LJS125" s="671"/>
      <c r="LJT125" s="671"/>
      <c r="LJU125" s="671"/>
      <c r="LJV125" s="671"/>
      <c r="LJW125" s="671"/>
      <c r="LJX125" s="671"/>
      <c r="LJY125" s="671"/>
      <c r="LJZ125" s="671"/>
      <c r="LKA125" s="671"/>
      <c r="LKB125" s="671"/>
      <c r="LKC125" s="671"/>
      <c r="LKD125" s="671"/>
      <c r="LKE125" s="671"/>
      <c r="LKF125" s="671"/>
      <c r="LKG125" s="671"/>
      <c r="LKH125" s="671"/>
      <c r="LKI125" s="671"/>
      <c r="LKJ125" s="671"/>
      <c r="LKK125" s="671"/>
      <c r="LKL125" s="671"/>
      <c r="LKM125" s="671"/>
      <c r="LKN125" s="671"/>
      <c r="LKO125" s="671"/>
      <c r="LKP125" s="671"/>
      <c r="LKQ125" s="671"/>
      <c r="LKR125" s="671"/>
      <c r="LKS125" s="671"/>
      <c r="LKT125" s="671"/>
      <c r="LKU125" s="671"/>
      <c r="LKV125" s="671"/>
      <c r="LKW125" s="671"/>
      <c r="LKX125" s="671"/>
      <c r="LKY125" s="671"/>
      <c r="LKZ125" s="671"/>
      <c r="LLA125" s="671"/>
      <c r="LLB125" s="671"/>
      <c r="LLC125" s="671"/>
      <c r="LLD125" s="671"/>
      <c r="LLE125" s="671"/>
      <c r="LLF125" s="671"/>
      <c r="LLG125" s="671"/>
      <c r="LLH125" s="671"/>
      <c r="LLI125" s="671"/>
      <c r="LLJ125" s="671"/>
      <c r="LLK125" s="671"/>
      <c r="LLL125" s="671"/>
      <c r="LLM125" s="671"/>
      <c r="LLN125" s="671"/>
      <c r="LLO125" s="671"/>
      <c r="LLP125" s="671"/>
      <c r="LLQ125" s="671"/>
      <c r="LLR125" s="671"/>
      <c r="LLS125" s="671"/>
      <c r="LLT125" s="671"/>
      <c r="LLU125" s="671"/>
      <c r="LLV125" s="671"/>
      <c r="LLW125" s="671"/>
      <c r="LLX125" s="671"/>
      <c r="LLY125" s="671"/>
      <c r="LLZ125" s="671"/>
      <c r="LMA125" s="671"/>
      <c r="LMB125" s="671"/>
      <c r="LMC125" s="671"/>
      <c r="LMD125" s="671"/>
      <c r="LME125" s="671"/>
      <c r="LMF125" s="671"/>
      <c r="LMG125" s="671"/>
      <c r="LMH125" s="671"/>
      <c r="LMI125" s="671"/>
      <c r="LMJ125" s="671"/>
      <c r="LMK125" s="671"/>
      <c r="LML125" s="671"/>
      <c r="LMM125" s="671"/>
      <c r="LMN125" s="671"/>
      <c r="LMO125" s="671"/>
      <c r="LMP125" s="671"/>
      <c r="LMQ125" s="671"/>
      <c r="LMR125" s="671"/>
      <c r="LMS125" s="671"/>
      <c r="LMT125" s="671"/>
      <c r="LMU125" s="671"/>
      <c r="LMV125" s="671"/>
      <c r="LMW125" s="671"/>
      <c r="LMX125" s="671"/>
      <c r="LMY125" s="671"/>
      <c r="LMZ125" s="671"/>
      <c r="LNA125" s="671"/>
      <c r="LNB125" s="671"/>
      <c r="LNC125" s="671"/>
      <c r="LND125" s="671"/>
      <c r="LNE125" s="671"/>
      <c r="LNF125" s="671"/>
      <c r="LNG125" s="671"/>
      <c r="LNH125" s="671"/>
      <c r="LNI125" s="671"/>
      <c r="LNJ125" s="671"/>
      <c r="LNK125" s="671"/>
      <c r="LNL125" s="671"/>
      <c r="LNM125" s="671"/>
      <c r="LNN125" s="671"/>
      <c r="LNO125" s="671"/>
      <c r="LNP125" s="671"/>
      <c r="LNQ125" s="671"/>
      <c r="LNR125" s="671"/>
      <c r="LNS125" s="671"/>
      <c r="LNT125" s="671"/>
      <c r="LNU125" s="671"/>
      <c r="LNV125" s="671"/>
      <c r="LNW125" s="671"/>
      <c r="LNX125" s="671"/>
      <c r="LNY125" s="671"/>
      <c r="LNZ125" s="671"/>
      <c r="LOA125" s="671"/>
      <c r="LOB125" s="671"/>
      <c r="LOC125" s="671"/>
      <c r="LOD125" s="671"/>
      <c r="LOE125" s="671"/>
      <c r="LOF125" s="671"/>
      <c r="LOG125" s="671"/>
      <c r="LOH125" s="671"/>
      <c r="LOI125" s="671"/>
      <c r="LOJ125" s="671"/>
      <c r="LOK125" s="671"/>
      <c r="LOL125" s="671"/>
      <c r="LOM125" s="671"/>
      <c r="LON125" s="671"/>
      <c r="LOO125" s="671"/>
      <c r="LOP125" s="671"/>
      <c r="LOQ125" s="671"/>
      <c r="LOR125" s="671"/>
      <c r="LOS125" s="671"/>
      <c r="LOT125" s="671"/>
      <c r="LOU125" s="671"/>
      <c r="LOV125" s="671"/>
      <c r="LOW125" s="671"/>
      <c r="LOX125" s="671"/>
      <c r="LOY125" s="671"/>
      <c r="LOZ125" s="671"/>
      <c r="LPA125" s="671"/>
      <c r="LPB125" s="671"/>
      <c r="LPC125" s="671"/>
      <c r="LPD125" s="671"/>
      <c r="LPE125" s="671"/>
      <c r="LPF125" s="671"/>
      <c r="LPG125" s="671"/>
      <c r="LPH125" s="671"/>
      <c r="LPI125" s="671"/>
      <c r="LPJ125" s="671"/>
      <c r="LPK125" s="671"/>
      <c r="LPL125" s="671"/>
      <c r="LPM125" s="671"/>
      <c r="LPN125" s="671"/>
      <c r="LPO125" s="671"/>
      <c r="LPP125" s="671"/>
      <c r="LPQ125" s="671"/>
      <c r="LPR125" s="671"/>
      <c r="LPS125" s="671"/>
      <c r="LPT125" s="671"/>
      <c r="LPU125" s="671"/>
      <c r="LPV125" s="671"/>
      <c r="LPW125" s="671"/>
      <c r="LPX125" s="671"/>
      <c r="LPY125" s="671"/>
      <c r="LPZ125" s="671"/>
      <c r="LQA125" s="671"/>
      <c r="LQB125" s="671"/>
      <c r="LQC125" s="671"/>
      <c r="LQD125" s="671"/>
      <c r="LQE125" s="671"/>
      <c r="LQF125" s="671"/>
      <c r="LQG125" s="671"/>
      <c r="LQH125" s="671"/>
      <c r="LQI125" s="671"/>
      <c r="LQJ125" s="671"/>
      <c r="LQK125" s="671"/>
      <c r="LQL125" s="671"/>
      <c r="LQM125" s="671"/>
      <c r="LQN125" s="671"/>
      <c r="LQO125" s="671"/>
      <c r="LQP125" s="671"/>
      <c r="LQQ125" s="671"/>
      <c r="LQR125" s="671"/>
      <c r="LQS125" s="671"/>
      <c r="LQT125" s="671"/>
      <c r="LQU125" s="671"/>
      <c r="LQV125" s="671"/>
      <c r="LQW125" s="671"/>
      <c r="LQX125" s="671"/>
      <c r="LQY125" s="671"/>
      <c r="LQZ125" s="671"/>
      <c r="LRA125" s="671"/>
      <c r="LRB125" s="671"/>
      <c r="LRC125" s="671"/>
      <c r="LRD125" s="671"/>
      <c r="LRE125" s="671"/>
      <c r="LRF125" s="671"/>
      <c r="LRG125" s="671"/>
      <c r="LRH125" s="671"/>
      <c r="LRI125" s="671"/>
      <c r="LRJ125" s="671"/>
      <c r="LRK125" s="671"/>
      <c r="LRL125" s="671"/>
      <c r="LRM125" s="671"/>
      <c r="LRN125" s="671"/>
      <c r="LRO125" s="671"/>
      <c r="LRP125" s="671"/>
      <c r="LRQ125" s="671"/>
      <c r="LRR125" s="671"/>
      <c r="LRS125" s="671"/>
      <c r="LRT125" s="671"/>
      <c r="LRU125" s="671"/>
      <c r="LRV125" s="671"/>
      <c r="LRW125" s="671"/>
      <c r="LRX125" s="671"/>
      <c r="LRY125" s="671"/>
      <c r="LRZ125" s="671"/>
      <c r="LSA125" s="671"/>
      <c r="LSB125" s="671"/>
      <c r="LSC125" s="671"/>
      <c r="LSD125" s="671"/>
      <c r="LSE125" s="671"/>
      <c r="LSF125" s="671"/>
      <c r="LSG125" s="671"/>
      <c r="LSH125" s="671"/>
      <c r="LSI125" s="671"/>
      <c r="LSJ125" s="671"/>
      <c r="LSK125" s="671"/>
      <c r="LSL125" s="671"/>
      <c r="LSM125" s="671"/>
      <c r="LSN125" s="671"/>
      <c r="LSO125" s="671"/>
      <c r="LSP125" s="671"/>
      <c r="LSQ125" s="671"/>
      <c r="LSR125" s="671"/>
      <c r="LSS125" s="671"/>
      <c r="LST125" s="671"/>
      <c r="LSU125" s="671"/>
      <c r="LSV125" s="671"/>
      <c r="LSW125" s="671"/>
      <c r="LSX125" s="671"/>
      <c r="LSY125" s="671"/>
      <c r="LSZ125" s="671"/>
      <c r="LTA125" s="671"/>
      <c r="LTB125" s="671"/>
      <c r="LTC125" s="671"/>
      <c r="LTD125" s="671"/>
      <c r="LTE125" s="671"/>
      <c r="LTF125" s="671"/>
      <c r="LTG125" s="671"/>
      <c r="LTH125" s="671"/>
      <c r="LTI125" s="671"/>
      <c r="LTJ125" s="671"/>
      <c r="LTK125" s="671"/>
      <c r="LTL125" s="671"/>
      <c r="LTM125" s="671"/>
      <c r="LTN125" s="671"/>
      <c r="LTO125" s="671"/>
      <c r="LTP125" s="671"/>
      <c r="LTQ125" s="671"/>
      <c r="LTR125" s="671"/>
      <c r="LTS125" s="671"/>
      <c r="LTT125" s="671"/>
      <c r="LTU125" s="671"/>
      <c r="LTV125" s="671"/>
      <c r="LTW125" s="671"/>
      <c r="LTX125" s="671"/>
      <c r="LTY125" s="671"/>
      <c r="LTZ125" s="671"/>
      <c r="LUA125" s="671"/>
      <c r="LUB125" s="671"/>
      <c r="LUC125" s="671"/>
      <c r="LUD125" s="671"/>
      <c r="LUE125" s="671"/>
      <c r="LUF125" s="671"/>
      <c r="LUG125" s="671"/>
      <c r="LUH125" s="671"/>
      <c r="LUI125" s="671"/>
      <c r="LUJ125" s="671"/>
      <c r="LUK125" s="671"/>
      <c r="LUL125" s="671"/>
      <c r="LUM125" s="671"/>
      <c r="LUN125" s="671"/>
      <c r="LUO125" s="671"/>
      <c r="LUP125" s="671"/>
      <c r="LUQ125" s="671"/>
      <c r="LUR125" s="671"/>
      <c r="LUS125" s="671"/>
      <c r="LUT125" s="671"/>
      <c r="LUU125" s="671"/>
      <c r="LUV125" s="671"/>
      <c r="LUW125" s="671"/>
      <c r="LUX125" s="671"/>
      <c r="LUY125" s="671"/>
      <c r="LUZ125" s="671"/>
      <c r="LVA125" s="671"/>
      <c r="LVB125" s="671"/>
      <c r="LVC125" s="671"/>
      <c r="LVD125" s="671"/>
      <c r="LVE125" s="671"/>
      <c r="LVF125" s="671"/>
      <c r="LVG125" s="671"/>
      <c r="LVH125" s="671"/>
      <c r="LVI125" s="671"/>
      <c r="LVJ125" s="671"/>
      <c r="LVK125" s="671"/>
      <c r="LVL125" s="671"/>
      <c r="LVM125" s="671"/>
      <c r="LVN125" s="671"/>
      <c r="LVO125" s="671"/>
      <c r="LVP125" s="671"/>
      <c r="LVQ125" s="671"/>
      <c r="LVR125" s="671"/>
      <c r="LVS125" s="671"/>
      <c r="LVT125" s="671"/>
      <c r="LVU125" s="671"/>
      <c r="LVV125" s="671"/>
      <c r="LVW125" s="671"/>
      <c r="LVX125" s="671"/>
      <c r="LVY125" s="671"/>
      <c r="LVZ125" s="671"/>
      <c r="LWA125" s="671"/>
      <c r="LWB125" s="671"/>
      <c r="LWC125" s="671"/>
      <c r="LWD125" s="671"/>
      <c r="LWE125" s="671"/>
      <c r="LWF125" s="671"/>
      <c r="LWG125" s="671"/>
      <c r="LWH125" s="671"/>
      <c r="LWI125" s="671"/>
      <c r="LWJ125" s="671"/>
      <c r="LWK125" s="671"/>
      <c r="LWL125" s="671"/>
      <c r="LWM125" s="671"/>
      <c r="LWN125" s="671"/>
      <c r="LWO125" s="671"/>
      <c r="LWP125" s="671"/>
      <c r="LWQ125" s="671"/>
      <c r="LWR125" s="671"/>
      <c r="LWS125" s="671"/>
      <c r="LWT125" s="671"/>
      <c r="LWU125" s="671"/>
      <c r="LWV125" s="671"/>
      <c r="LWW125" s="671"/>
      <c r="LWX125" s="671"/>
      <c r="LWY125" s="671"/>
      <c r="LWZ125" s="671"/>
      <c r="LXA125" s="671"/>
      <c r="LXB125" s="671"/>
      <c r="LXC125" s="671"/>
      <c r="LXD125" s="671"/>
      <c r="LXE125" s="671"/>
      <c r="LXF125" s="671"/>
      <c r="LXG125" s="671"/>
      <c r="LXH125" s="671"/>
      <c r="LXI125" s="671"/>
      <c r="LXJ125" s="671"/>
      <c r="LXK125" s="671"/>
      <c r="LXL125" s="671"/>
      <c r="LXM125" s="671"/>
      <c r="LXN125" s="671"/>
      <c r="LXO125" s="671"/>
      <c r="LXP125" s="671"/>
      <c r="LXQ125" s="671"/>
      <c r="LXR125" s="671"/>
      <c r="LXS125" s="671"/>
      <c r="LXT125" s="671"/>
      <c r="LXU125" s="671"/>
      <c r="LXV125" s="671"/>
      <c r="LXW125" s="671"/>
      <c r="LXX125" s="671"/>
      <c r="LXY125" s="671"/>
      <c r="LXZ125" s="671"/>
      <c r="LYA125" s="671"/>
      <c r="LYB125" s="671"/>
      <c r="LYC125" s="671"/>
      <c r="LYD125" s="671"/>
      <c r="LYE125" s="671"/>
      <c r="LYF125" s="671"/>
      <c r="LYG125" s="671"/>
      <c r="LYH125" s="671"/>
      <c r="LYI125" s="671"/>
      <c r="LYJ125" s="671"/>
      <c r="LYK125" s="671"/>
      <c r="LYL125" s="671"/>
      <c r="LYM125" s="671"/>
      <c r="LYN125" s="671"/>
      <c r="LYO125" s="671"/>
      <c r="LYP125" s="671"/>
      <c r="LYQ125" s="671"/>
      <c r="LYR125" s="671"/>
      <c r="LYS125" s="671"/>
      <c r="LYT125" s="671"/>
      <c r="LYU125" s="671"/>
      <c r="LYV125" s="671"/>
      <c r="LYW125" s="671"/>
      <c r="LYX125" s="671"/>
      <c r="LYY125" s="671"/>
      <c r="LYZ125" s="671"/>
      <c r="LZA125" s="671"/>
      <c r="LZB125" s="671"/>
      <c r="LZC125" s="671"/>
      <c r="LZD125" s="671"/>
      <c r="LZE125" s="671"/>
      <c r="LZF125" s="671"/>
      <c r="LZG125" s="671"/>
      <c r="LZH125" s="671"/>
      <c r="LZI125" s="671"/>
      <c r="LZJ125" s="671"/>
      <c r="LZK125" s="671"/>
      <c r="LZL125" s="671"/>
      <c r="LZM125" s="671"/>
      <c r="LZN125" s="671"/>
      <c r="LZO125" s="671"/>
      <c r="LZP125" s="671"/>
      <c r="LZQ125" s="671"/>
      <c r="LZR125" s="671"/>
      <c r="LZS125" s="671"/>
      <c r="LZT125" s="671"/>
      <c r="LZU125" s="671"/>
      <c r="LZV125" s="671"/>
      <c r="LZW125" s="671"/>
      <c r="LZX125" s="671"/>
      <c r="LZY125" s="671"/>
      <c r="LZZ125" s="671"/>
      <c r="MAA125" s="671"/>
      <c r="MAB125" s="671"/>
      <c r="MAC125" s="671"/>
      <c r="MAD125" s="671"/>
      <c r="MAE125" s="671"/>
      <c r="MAF125" s="671"/>
      <c r="MAG125" s="671"/>
      <c r="MAH125" s="671"/>
      <c r="MAI125" s="671"/>
      <c r="MAJ125" s="671"/>
      <c r="MAK125" s="671"/>
      <c r="MAL125" s="671"/>
      <c r="MAM125" s="671"/>
      <c r="MAN125" s="671"/>
      <c r="MAO125" s="671"/>
      <c r="MAP125" s="671"/>
      <c r="MAQ125" s="671"/>
      <c r="MAR125" s="671"/>
      <c r="MAS125" s="671"/>
      <c r="MAT125" s="671"/>
      <c r="MAU125" s="671"/>
      <c r="MAV125" s="671"/>
      <c r="MAW125" s="671"/>
      <c r="MAX125" s="671"/>
      <c r="MAY125" s="671"/>
      <c r="MAZ125" s="671"/>
      <c r="MBA125" s="671"/>
      <c r="MBB125" s="671"/>
      <c r="MBC125" s="671"/>
      <c r="MBD125" s="671"/>
      <c r="MBE125" s="671"/>
      <c r="MBF125" s="671"/>
      <c r="MBG125" s="671"/>
      <c r="MBH125" s="671"/>
      <c r="MBI125" s="671"/>
      <c r="MBJ125" s="671"/>
      <c r="MBK125" s="671"/>
      <c r="MBL125" s="671"/>
      <c r="MBM125" s="671"/>
      <c r="MBN125" s="671"/>
      <c r="MBO125" s="671"/>
      <c r="MBP125" s="671"/>
      <c r="MBQ125" s="671"/>
      <c r="MBR125" s="671"/>
      <c r="MBS125" s="671"/>
      <c r="MBT125" s="671"/>
      <c r="MBU125" s="671"/>
      <c r="MBV125" s="671"/>
      <c r="MBW125" s="671"/>
      <c r="MBX125" s="671"/>
      <c r="MBY125" s="671"/>
      <c r="MBZ125" s="671"/>
      <c r="MCA125" s="671"/>
      <c r="MCB125" s="671"/>
      <c r="MCC125" s="671"/>
      <c r="MCD125" s="671"/>
      <c r="MCE125" s="671"/>
      <c r="MCF125" s="671"/>
      <c r="MCG125" s="671"/>
      <c r="MCH125" s="671"/>
      <c r="MCI125" s="671"/>
      <c r="MCJ125" s="671"/>
      <c r="MCK125" s="671"/>
      <c r="MCL125" s="671"/>
      <c r="MCM125" s="671"/>
      <c r="MCN125" s="671"/>
      <c r="MCO125" s="671"/>
      <c r="MCP125" s="671"/>
      <c r="MCQ125" s="671"/>
      <c r="MCR125" s="671"/>
      <c r="MCS125" s="671"/>
      <c r="MCT125" s="671"/>
      <c r="MCU125" s="671"/>
      <c r="MCV125" s="671"/>
      <c r="MCW125" s="671"/>
      <c r="MCX125" s="671"/>
      <c r="MCY125" s="671"/>
      <c r="MCZ125" s="671"/>
      <c r="MDA125" s="671"/>
      <c r="MDB125" s="671"/>
      <c r="MDC125" s="671"/>
      <c r="MDD125" s="671"/>
      <c r="MDE125" s="671"/>
      <c r="MDF125" s="671"/>
      <c r="MDG125" s="671"/>
      <c r="MDH125" s="671"/>
      <c r="MDI125" s="671"/>
      <c r="MDJ125" s="671"/>
      <c r="MDK125" s="671"/>
      <c r="MDL125" s="671"/>
      <c r="MDM125" s="671"/>
      <c r="MDN125" s="671"/>
      <c r="MDO125" s="671"/>
      <c r="MDP125" s="671"/>
      <c r="MDQ125" s="671"/>
      <c r="MDR125" s="671"/>
      <c r="MDS125" s="671"/>
      <c r="MDT125" s="671"/>
      <c r="MDU125" s="671"/>
      <c r="MDV125" s="671"/>
      <c r="MDW125" s="671"/>
      <c r="MDX125" s="671"/>
      <c r="MDY125" s="671"/>
      <c r="MDZ125" s="671"/>
      <c r="MEA125" s="671"/>
      <c r="MEB125" s="671"/>
      <c r="MEC125" s="671"/>
      <c r="MED125" s="671"/>
      <c r="MEE125" s="671"/>
      <c r="MEF125" s="671"/>
      <c r="MEG125" s="671"/>
      <c r="MEH125" s="671"/>
      <c r="MEI125" s="671"/>
      <c r="MEJ125" s="671"/>
      <c r="MEK125" s="671"/>
      <c r="MEL125" s="671"/>
      <c r="MEM125" s="671"/>
      <c r="MEN125" s="671"/>
      <c r="MEO125" s="671"/>
      <c r="MEP125" s="671"/>
      <c r="MEQ125" s="671"/>
      <c r="MER125" s="671"/>
      <c r="MES125" s="671"/>
      <c r="MET125" s="671"/>
      <c r="MEU125" s="671"/>
      <c r="MEV125" s="671"/>
      <c r="MEW125" s="671"/>
      <c r="MEX125" s="671"/>
      <c r="MEY125" s="671"/>
      <c r="MEZ125" s="671"/>
      <c r="MFA125" s="671"/>
      <c r="MFB125" s="671"/>
      <c r="MFC125" s="671"/>
      <c r="MFD125" s="671"/>
      <c r="MFE125" s="671"/>
      <c r="MFF125" s="671"/>
      <c r="MFG125" s="671"/>
      <c r="MFH125" s="671"/>
      <c r="MFI125" s="671"/>
      <c r="MFJ125" s="671"/>
      <c r="MFK125" s="671"/>
      <c r="MFL125" s="671"/>
      <c r="MFM125" s="671"/>
      <c r="MFN125" s="671"/>
      <c r="MFO125" s="671"/>
      <c r="MFP125" s="671"/>
      <c r="MFQ125" s="671"/>
      <c r="MFR125" s="671"/>
      <c r="MFS125" s="671"/>
      <c r="MFT125" s="671"/>
      <c r="MFU125" s="671"/>
      <c r="MFV125" s="671"/>
      <c r="MFW125" s="671"/>
      <c r="MFX125" s="671"/>
      <c r="MFY125" s="671"/>
      <c r="MFZ125" s="671"/>
      <c r="MGA125" s="671"/>
      <c r="MGB125" s="671"/>
      <c r="MGC125" s="671"/>
      <c r="MGD125" s="671"/>
      <c r="MGE125" s="671"/>
      <c r="MGF125" s="671"/>
      <c r="MGG125" s="671"/>
      <c r="MGH125" s="671"/>
      <c r="MGI125" s="671"/>
      <c r="MGJ125" s="671"/>
      <c r="MGK125" s="671"/>
      <c r="MGL125" s="671"/>
      <c r="MGM125" s="671"/>
      <c r="MGN125" s="671"/>
      <c r="MGO125" s="671"/>
      <c r="MGP125" s="671"/>
      <c r="MGQ125" s="671"/>
      <c r="MGR125" s="671"/>
      <c r="MGS125" s="671"/>
      <c r="MGT125" s="671"/>
      <c r="MGU125" s="671"/>
      <c r="MGV125" s="671"/>
      <c r="MGW125" s="671"/>
      <c r="MGX125" s="671"/>
      <c r="MGY125" s="671"/>
      <c r="MGZ125" s="671"/>
      <c r="MHA125" s="671"/>
      <c r="MHB125" s="671"/>
      <c r="MHC125" s="671"/>
      <c r="MHD125" s="671"/>
      <c r="MHE125" s="671"/>
      <c r="MHF125" s="671"/>
      <c r="MHG125" s="671"/>
      <c r="MHH125" s="671"/>
      <c r="MHI125" s="671"/>
      <c r="MHJ125" s="671"/>
      <c r="MHK125" s="671"/>
      <c r="MHL125" s="671"/>
      <c r="MHM125" s="671"/>
      <c r="MHN125" s="671"/>
      <c r="MHO125" s="671"/>
      <c r="MHP125" s="671"/>
      <c r="MHQ125" s="671"/>
      <c r="MHR125" s="671"/>
      <c r="MHS125" s="671"/>
      <c r="MHT125" s="671"/>
      <c r="MHU125" s="671"/>
      <c r="MHV125" s="671"/>
      <c r="MHW125" s="671"/>
      <c r="MHX125" s="671"/>
      <c r="MHY125" s="671"/>
      <c r="MHZ125" s="671"/>
      <c r="MIA125" s="671"/>
      <c r="MIB125" s="671"/>
      <c r="MIC125" s="671"/>
      <c r="MID125" s="671"/>
      <c r="MIE125" s="671"/>
      <c r="MIF125" s="671"/>
      <c r="MIG125" s="671"/>
      <c r="MIH125" s="671"/>
      <c r="MII125" s="671"/>
      <c r="MIJ125" s="671"/>
      <c r="MIK125" s="671"/>
      <c r="MIL125" s="671"/>
      <c r="MIM125" s="671"/>
      <c r="MIN125" s="671"/>
      <c r="MIO125" s="671"/>
      <c r="MIP125" s="671"/>
      <c r="MIQ125" s="671"/>
      <c r="MIR125" s="671"/>
      <c r="MIS125" s="671"/>
      <c r="MIT125" s="671"/>
      <c r="MIU125" s="671"/>
      <c r="MIV125" s="671"/>
      <c r="MIW125" s="671"/>
      <c r="MIX125" s="671"/>
      <c r="MIY125" s="671"/>
      <c r="MIZ125" s="671"/>
      <c r="MJA125" s="671"/>
      <c r="MJB125" s="671"/>
      <c r="MJC125" s="671"/>
      <c r="MJD125" s="671"/>
      <c r="MJE125" s="671"/>
      <c r="MJF125" s="671"/>
      <c r="MJG125" s="671"/>
      <c r="MJH125" s="671"/>
      <c r="MJI125" s="671"/>
      <c r="MJJ125" s="671"/>
      <c r="MJK125" s="671"/>
      <c r="MJL125" s="671"/>
      <c r="MJM125" s="671"/>
      <c r="MJN125" s="671"/>
      <c r="MJO125" s="671"/>
      <c r="MJP125" s="671"/>
      <c r="MJQ125" s="671"/>
      <c r="MJR125" s="671"/>
      <c r="MJS125" s="671"/>
      <c r="MJT125" s="671"/>
      <c r="MJU125" s="671"/>
      <c r="MJV125" s="671"/>
      <c r="MJW125" s="671"/>
      <c r="MJX125" s="671"/>
      <c r="MJY125" s="671"/>
      <c r="MJZ125" s="671"/>
      <c r="MKA125" s="671"/>
      <c r="MKB125" s="671"/>
      <c r="MKC125" s="671"/>
      <c r="MKD125" s="671"/>
      <c r="MKE125" s="671"/>
      <c r="MKF125" s="671"/>
      <c r="MKG125" s="671"/>
      <c r="MKH125" s="671"/>
      <c r="MKI125" s="671"/>
      <c r="MKJ125" s="671"/>
      <c r="MKK125" s="671"/>
      <c r="MKL125" s="671"/>
      <c r="MKM125" s="671"/>
      <c r="MKN125" s="671"/>
      <c r="MKO125" s="671"/>
      <c r="MKP125" s="671"/>
      <c r="MKQ125" s="671"/>
      <c r="MKR125" s="671"/>
      <c r="MKS125" s="671"/>
      <c r="MKT125" s="671"/>
      <c r="MKU125" s="671"/>
      <c r="MKV125" s="671"/>
      <c r="MKW125" s="671"/>
      <c r="MKX125" s="671"/>
      <c r="MKY125" s="671"/>
      <c r="MKZ125" s="671"/>
      <c r="MLA125" s="671"/>
      <c r="MLB125" s="671"/>
      <c r="MLC125" s="671"/>
      <c r="MLD125" s="671"/>
      <c r="MLE125" s="671"/>
      <c r="MLF125" s="671"/>
      <c r="MLG125" s="671"/>
      <c r="MLH125" s="671"/>
      <c r="MLI125" s="671"/>
      <c r="MLJ125" s="671"/>
      <c r="MLK125" s="671"/>
      <c r="MLL125" s="671"/>
      <c r="MLM125" s="671"/>
      <c r="MLN125" s="671"/>
      <c r="MLO125" s="671"/>
      <c r="MLP125" s="671"/>
      <c r="MLQ125" s="671"/>
      <c r="MLR125" s="671"/>
      <c r="MLS125" s="671"/>
      <c r="MLT125" s="671"/>
      <c r="MLU125" s="671"/>
      <c r="MLV125" s="671"/>
      <c r="MLW125" s="671"/>
      <c r="MLX125" s="671"/>
      <c r="MLY125" s="671"/>
      <c r="MLZ125" s="671"/>
      <c r="MMA125" s="671"/>
      <c r="MMB125" s="671"/>
      <c r="MMC125" s="671"/>
      <c r="MMD125" s="671"/>
      <c r="MME125" s="671"/>
      <c r="MMF125" s="671"/>
      <c r="MMG125" s="671"/>
      <c r="MMH125" s="671"/>
      <c r="MMI125" s="671"/>
      <c r="MMJ125" s="671"/>
      <c r="MMK125" s="671"/>
      <c r="MML125" s="671"/>
      <c r="MMM125" s="671"/>
      <c r="MMN125" s="671"/>
      <c r="MMO125" s="671"/>
      <c r="MMP125" s="671"/>
      <c r="MMQ125" s="671"/>
      <c r="MMR125" s="671"/>
      <c r="MMS125" s="671"/>
      <c r="MMT125" s="671"/>
      <c r="MMU125" s="671"/>
      <c r="MMV125" s="671"/>
      <c r="MMW125" s="671"/>
      <c r="MMX125" s="671"/>
      <c r="MMY125" s="671"/>
      <c r="MMZ125" s="671"/>
      <c r="MNA125" s="671"/>
      <c r="MNB125" s="671"/>
      <c r="MNC125" s="671"/>
      <c r="MND125" s="671"/>
      <c r="MNE125" s="671"/>
      <c r="MNF125" s="671"/>
      <c r="MNG125" s="671"/>
      <c r="MNH125" s="671"/>
      <c r="MNI125" s="671"/>
      <c r="MNJ125" s="671"/>
      <c r="MNK125" s="671"/>
      <c r="MNL125" s="671"/>
      <c r="MNM125" s="671"/>
      <c r="MNN125" s="671"/>
      <c r="MNO125" s="671"/>
      <c r="MNP125" s="671"/>
      <c r="MNQ125" s="671"/>
      <c r="MNR125" s="671"/>
      <c r="MNS125" s="671"/>
      <c r="MNT125" s="671"/>
      <c r="MNU125" s="671"/>
      <c r="MNV125" s="671"/>
      <c r="MNW125" s="671"/>
      <c r="MNX125" s="671"/>
      <c r="MNY125" s="671"/>
      <c r="MNZ125" s="671"/>
      <c r="MOA125" s="671"/>
      <c r="MOB125" s="671"/>
      <c r="MOC125" s="671"/>
      <c r="MOD125" s="671"/>
      <c r="MOE125" s="671"/>
      <c r="MOF125" s="671"/>
      <c r="MOG125" s="671"/>
      <c r="MOH125" s="671"/>
      <c r="MOI125" s="671"/>
      <c r="MOJ125" s="671"/>
      <c r="MOK125" s="671"/>
      <c r="MOL125" s="671"/>
      <c r="MOM125" s="671"/>
      <c r="MON125" s="671"/>
      <c r="MOO125" s="671"/>
      <c r="MOP125" s="671"/>
      <c r="MOQ125" s="671"/>
      <c r="MOR125" s="671"/>
      <c r="MOS125" s="671"/>
      <c r="MOT125" s="671"/>
      <c r="MOU125" s="671"/>
      <c r="MOV125" s="671"/>
      <c r="MOW125" s="671"/>
      <c r="MOX125" s="671"/>
      <c r="MOY125" s="671"/>
      <c r="MOZ125" s="671"/>
      <c r="MPA125" s="671"/>
      <c r="MPB125" s="671"/>
      <c r="MPC125" s="671"/>
      <c r="MPD125" s="671"/>
      <c r="MPE125" s="671"/>
      <c r="MPF125" s="671"/>
      <c r="MPG125" s="671"/>
      <c r="MPH125" s="671"/>
      <c r="MPI125" s="671"/>
      <c r="MPJ125" s="671"/>
      <c r="MPK125" s="671"/>
      <c r="MPL125" s="671"/>
      <c r="MPM125" s="671"/>
      <c r="MPN125" s="671"/>
      <c r="MPO125" s="671"/>
      <c r="MPP125" s="671"/>
      <c r="MPQ125" s="671"/>
      <c r="MPR125" s="671"/>
      <c r="MPS125" s="671"/>
      <c r="MPT125" s="671"/>
      <c r="MPU125" s="671"/>
      <c r="MPV125" s="671"/>
      <c r="MPW125" s="671"/>
      <c r="MPX125" s="671"/>
      <c r="MPY125" s="671"/>
      <c r="MPZ125" s="671"/>
      <c r="MQA125" s="671"/>
      <c r="MQB125" s="671"/>
      <c r="MQC125" s="671"/>
      <c r="MQD125" s="671"/>
      <c r="MQE125" s="671"/>
      <c r="MQF125" s="671"/>
      <c r="MQG125" s="671"/>
      <c r="MQH125" s="671"/>
      <c r="MQI125" s="671"/>
      <c r="MQJ125" s="671"/>
      <c r="MQK125" s="671"/>
      <c r="MQL125" s="671"/>
      <c r="MQM125" s="671"/>
      <c r="MQN125" s="671"/>
      <c r="MQO125" s="671"/>
      <c r="MQP125" s="671"/>
      <c r="MQQ125" s="671"/>
      <c r="MQR125" s="671"/>
      <c r="MQS125" s="671"/>
      <c r="MQT125" s="671"/>
      <c r="MQU125" s="671"/>
      <c r="MQV125" s="671"/>
      <c r="MQW125" s="671"/>
      <c r="MQX125" s="671"/>
      <c r="MQY125" s="671"/>
      <c r="MQZ125" s="671"/>
      <c r="MRA125" s="671"/>
      <c r="MRB125" s="671"/>
      <c r="MRC125" s="671"/>
      <c r="MRD125" s="671"/>
      <c r="MRE125" s="671"/>
      <c r="MRF125" s="671"/>
      <c r="MRG125" s="671"/>
      <c r="MRH125" s="671"/>
      <c r="MRI125" s="671"/>
      <c r="MRJ125" s="671"/>
      <c r="MRK125" s="671"/>
      <c r="MRL125" s="671"/>
      <c r="MRM125" s="671"/>
      <c r="MRN125" s="671"/>
      <c r="MRO125" s="671"/>
      <c r="MRP125" s="671"/>
      <c r="MRQ125" s="671"/>
      <c r="MRR125" s="671"/>
      <c r="MRS125" s="671"/>
      <c r="MRT125" s="671"/>
      <c r="MRU125" s="671"/>
      <c r="MRV125" s="671"/>
      <c r="MRW125" s="671"/>
      <c r="MRX125" s="671"/>
      <c r="MRY125" s="671"/>
      <c r="MRZ125" s="671"/>
      <c r="MSA125" s="671"/>
      <c r="MSB125" s="671"/>
      <c r="MSC125" s="671"/>
      <c r="MSD125" s="671"/>
      <c r="MSE125" s="671"/>
      <c r="MSF125" s="671"/>
      <c r="MSG125" s="671"/>
      <c r="MSH125" s="671"/>
      <c r="MSI125" s="671"/>
      <c r="MSJ125" s="671"/>
      <c r="MSK125" s="671"/>
      <c r="MSL125" s="671"/>
      <c r="MSM125" s="671"/>
      <c r="MSN125" s="671"/>
      <c r="MSO125" s="671"/>
      <c r="MSP125" s="671"/>
      <c r="MSQ125" s="671"/>
      <c r="MSR125" s="671"/>
      <c r="MSS125" s="671"/>
      <c r="MST125" s="671"/>
      <c r="MSU125" s="671"/>
      <c r="MSV125" s="671"/>
      <c r="MSW125" s="671"/>
      <c r="MSX125" s="671"/>
      <c r="MSY125" s="671"/>
      <c r="MSZ125" s="671"/>
      <c r="MTA125" s="671"/>
      <c r="MTB125" s="671"/>
      <c r="MTC125" s="671"/>
      <c r="MTD125" s="671"/>
      <c r="MTE125" s="671"/>
      <c r="MTF125" s="671"/>
      <c r="MTG125" s="671"/>
      <c r="MTH125" s="671"/>
      <c r="MTI125" s="671"/>
      <c r="MTJ125" s="671"/>
      <c r="MTK125" s="671"/>
      <c r="MTL125" s="671"/>
      <c r="MTM125" s="671"/>
      <c r="MTN125" s="671"/>
      <c r="MTO125" s="671"/>
      <c r="MTP125" s="671"/>
      <c r="MTQ125" s="671"/>
      <c r="MTR125" s="671"/>
      <c r="MTS125" s="671"/>
      <c r="MTT125" s="671"/>
      <c r="MTU125" s="671"/>
      <c r="MTV125" s="671"/>
      <c r="MTW125" s="671"/>
      <c r="MTX125" s="671"/>
      <c r="MTY125" s="671"/>
      <c r="MTZ125" s="671"/>
      <c r="MUA125" s="671"/>
      <c r="MUB125" s="671"/>
      <c r="MUC125" s="671"/>
      <c r="MUD125" s="671"/>
      <c r="MUE125" s="671"/>
      <c r="MUF125" s="671"/>
      <c r="MUG125" s="671"/>
      <c r="MUH125" s="671"/>
      <c r="MUI125" s="671"/>
      <c r="MUJ125" s="671"/>
      <c r="MUK125" s="671"/>
      <c r="MUL125" s="671"/>
      <c r="MUM125" s="671"/>
      <c r="MUN125" s="671"/>
      <c r="MUO125" s="671"/>
      <c r="MUP125" s="671"/>
      <c r="MUQ125" s="671"/>
      <c r="MUR125" s="671"/>
      <c r="MUS125" s="671"/>
      <c r="MUT125" s="671"/>
      <c r="MUU125" s="671"/>
      <c r="MUV125" s="671"/>
      <c r="MUW125" s="671"/>
      <c r="MUX125" s="671"/>
      <c r="MUY125" s="671"/>
      <c r="MUZ125" s="671"/>
      <c r="MVA125" s="671"/>
      <c r="MVB125" s="671"/>
      <c r="MVC125" s="671"/>
      <c r="MVD125" s="671"/>
      <c r="MVE125" s="671"/>
      <c r="MVF125" s="671"/>
      <c r="MVG125" s="671"/>
      <c r="MVH125" s="671"/>
      <c r="MVI125" s="671"/>
      <c r="MVJ125" s="671"/>
      <c r="MVK125" s="671"/>
      <c r="MVL125" s="671"/>
      <c r="MVM125" s="671"/>
      <c r="MVN125" s="671"/>
      <c r="MVO125" s="671"/>
      <c r="MVP125" s="671"/>
      <c r="MVQ125" s="671"/>
      <c r="MVR125" s="671"/>
      <c r="MVS125" s="671"/>
      <c r="MVT125" s="671"/>
      <c r="MVU125" s="671"/>
      <c r="MVV125" s="671"/>
      <c r="MVW125" s="671"/>
      <c r="MVX125" s="671"/>
      <c r="MVY125" s="671"/>
      <c r="MVZ125" s="671"/>
      <c r="MWA125" s="671"/>
      <c r="MWB125" s="671"/>
      <c r="MWC125" s="671"/>
      <c r="MWD125" s="671"/>
      <c r="MWE125" s="671"/>
      <c r="MWF125" s="671"/>
      <c r="MWG125" s="671"/>
      <c r="MWH125" s="671"/>
      <c r="MWI125" s="671"/>
      <c r="MWJ125" s="671"/>
      <c r="MWK125" s="671"/>
      <c r="MWL125" s="671"/>
      <c r="MWM125" s="671"/>
      <c r="MWN125" s="671"/>
      <c r="MWO125" s="671"/>
      <c r="MWP125" s="671"/>
      <c r="MWQ125" s="671"/>
      <c r="MWR125" s="671"/>
      <c r="MWS125" s="671"/>
      <c r="MWT125" s="671"/>
      <c r="MWU125" s="671"/>
      <c r="MWV125" s="671"/>
      <c r="MWW125" s="671"/>
      <c r="MWX125" s="671"/>
      <c r="MWY125" s="671"/>
      <c r="MWZ125" s="671"/>
      <c r="MXA125" s="671"/>
      <c r="MXB125" s="671"/>
      <c r="MXC125" s="671"/>
      <c r="MXD125" s="671"/>
      <c r="MXE125" s="671"/>
      <c r="MXF125" s="671"/>
      <c r="MXG125" s="671"/>
      <c r="MXH125" s="671"/>
      <c r="MXI125" s="671"/>
      <c r="MXJ125" s="671"/>
      <c r="MXK125" s="671"/>
      <c r="MXL125" s="671"/>
      <c r="MXM125" s="671"/>
      <c r="MXN125" s="671"/>
      <c r="MXO125" s="671"/>
      <c r="MXP125" s="671"/>
      <c r="MXQ125" s="671"/>
      <c r="MXR125" s="671"/>
      <c r="MXS125" s="671"/>
      <c r="MXT125" s="671"/>
      <c r="MXU125" s="671"/>
      <c r="MXV125" s="671"/>
      <c r="MXW125" s="671"/>
      <c r="MXX125" s="671"/>
      <c r="MXY125" s="671"/>
      <c r="MXZ125" s="671"/>
      <c r="MYA125" s="671"/>
      <c r="MYB125" s="671"/>
      <c r="MYC125" s="671"/>
      <c r="MYD125" s="671"/>
      <c r="MYE125" s="671"/>
      <c r="MYF125" s="671"/>
      <c r="MYG125" s="671"/>
      <c r="MYH125" s="671"/>
      <c r="MYI125" s="671"/>
      <c r="MYJ125" s="671"/>
      <c r="MYK125" s="671"/>
      <c r="MYL125" s="671"/>
      <c r="MYM125" s="671"/>
      <c r="MYN125" s="671"/>
      <c r="MYO125" s="671"/>
      <c r="MYP125" s="671"/>
      <c r="MYQ125" s="671"/>
      <c r="MYR125" s="671"/>
      <c r="MYS125" s="671"/>
      <c r="MYT125" s="671"/>
      <c r="MYU125" s="671"/>
      <c r="MYV125" s="671"/>
      <c r="MYW125" s="671"/>
      <c r="MYX125" s="671"/>
      <c r="MYY125" s="671"/>
      <c r="MYZ125" s="671"/>
      <c r="MZA125" s="671"/>
      <c r="MZB125" s="671"/>
      <c r="MZC125" s="671"/>
      <c r="MZD125" s="671"/>
      <c r="MZE125" s="671"/>
      <c r="MZF125" s="671"/>
      <c r="MZG125" s="671"/>
      <c r="MZH125" s="671"/>
      <c r="MZI125" s="671"/>
      <c r="MZJ125" s="671"/>
      <c r="MZK125" s="671"/>
      <c r="MZL125" s="671"/>
      <c r="MZM125" s="671"/>
      <c r="MZN125" s="671"/>
      <c r="MZO125" s="671"/>
      <c r="MZP125" s="671"/>
      <c r="MZQ125" s="671"/>
      <c r="MZR125" s="671"/>
      <c r="MZS125" s="671"/>
      <c r="MZT125" s="671"/>
      <c r="MZU125" s="671"/>
      <c r="MZV125" s="671"/>
      <c r="MZW125" s="671"/>
      <c r="MZX125" s="671"/>
      <c r="MZY125" s="671"/>
      <c r="MZZ125" s="671"/>
      <c r="NAA125" s="671"/>
      <c r="NAB125" s="671"/>
      <c r="NAC125" s="671"/>
      <c r="NAD125" s="671"/>
      <c r="NAE125" s="671"/>
      <c r="NAF125" s="671"/>
      <c r="NAG125" s="671"/>
      <c r="NAH125" s="671"/>
      <c r="NAI125" s="671"/>
      <c r="NAJ125" s="671"/>
      <c r="NAK125" s="671"/>
      <c r="NAL125" s="671"/>
      <c r="NAM125" s="671"/>
      <c r="NAN125" s="671"/>
      <c r="NAO125" s="671"/>
      <c r="NAP125" s="671"/>
      <c r="NAQ125" s="671"/>
      <c r="NAR125" s="671"/>
      <c r="NAS125" s="671"/>
      <c r="NAT125" s="671"/>
      <c r="NAU125" s="671"/>
      <c r="NAV125" s="671"/>
      <c r="NAW125" s="671"/>
      <c r="NAX125" s="671"/>
      <c r="NAY125" s="671"/>
      <c r="NAZ125" s="671"/>
      <c r="NBA125" s="671"/>
      <c r="NBB125" s="671"/>
      <c r="NBC125" s="671"/>
      <c r="NBD125" s="671"/>
      <c r="NBE125" s="671"/>
      <c r="NBF125" s="671"/>
      <c r="NBG125" s="671"/>
      <c r="NBH125" s="671"/>
      <c r="NBI125" s="671"/>
      <c r="NBJ125" s="671"/>
      <c r="NBK125" s="671"/>
      <c r="NBL125" s="671"/>
      <c r="NBM125" s="671"/>
      <c r="NBN125" s="671"/>
      <c r="NBO125" s="671"/>
      <c r="NBP125" s="671"/>
      <c r="NBQ125" s="671"/>
      <c r="NBR125" s="671"/>
      <c r="NBS125" s="671"/>
      <c r="NBT125" s="671"/>
      <c r="NBU125" s="671"/>
      <c r="NBV125" s="671"/>
      <c r="NBW125" s="671"/>
      <c r="NBX125" s="671"/>
      <c r="NBY125" s="671"/>
      <c r="NBZ125" s="671"/>
      <c r="NCA125" s="671"/>
      <c r="NCB125" s="671"/>
      <c r="NCC125" s="671"/>
      <c r="NCD125" s="671"/>
      <c r="NCE125" s="671"/>
      <c r="NCF125" s="671"/>
      <c r="NCG125" s="671"/>
      <c r="NCH125" s="671"/>
      <c r="NCI125" s="671"/>
      <c r="NCJ125" s="671"/>
      <c r="NCK125" s="671"/>
      <c r="NCL125" s="671"/>
      <c r="NCM125" s="671"/>
      <c r="NCN125" s="671"/>
      <c r="NCO125" s="671"/>
      <c r="NCP125" s="671"/>
      <c r="NCQ125" s="671"/>
      <c r="NCR125" s="671"/>
      <c r="NCS125" s="671"/>
      <c r="NCT125" s="671"/>
      <c r="NCU125" s="671"/>
      <c r="NCV125" s="671"/>
      <c r="NCW125" s="671"/>
      <c r="NCX125" s="671"/>
      <c r="NCY125" s="671"/>
      <c r="NCZ125" s="671"/>
      <c r="NDA125" s="671"/>
      <c r="NDB125" s="671"/>
      <c r="NDC125" s="671"/>
      <c r="NDD125" s="671"/>
      <c r="NDE125" s="671"/>
      <c r="NDF125" s="671"/>
      <c r="NDG125" s="671"/>
      <c r="NDH125" s="671"/>
      <c r="NDI125" s="671"/>
      <c r="NDJ125" s="671"/>
      <c r="NDK125" s="671"/>
      <c r="NDL125" s="671"/>
      <c r="NDM125" s="671"/>
      <c r="NDN125" s="671"/>
      <c r="NDO125" s="671"/>
      <c r="NDP125" s="671"/>
      <c r="NDQ125" s="671"/>
      <c r="NDR125" s="671"/>
      <c r="NDS125" s="671"/>
      <c r="NDT125" s="671"/>
      <c r="NDU125" s="671"/>
      <c r="NDV125" s="671"/>
      <c r="NDW125" s="671"/>
      <c r="NDX125" s="671"/>
      <c r="NDY125" s="671"/>
      <c r="NDZ125" s="671"/>
      <c r="NEA125" s="671"/>
      <c r="NEB125" s="671"/>
      <c r="NEC125" s="671"/>
      <c r="NED125" s="671"/>
      <c r="NEE125" s="671"/>
      <c r="NEF125" s="671"/>
      <c r="NEG125" s="671"/>
      <c r="NEH125" s="671"/>
      <c r="NEI125" s="671"/>
      <c r="NEJ125" s="671"/>
      <c r="NEK125" s="671"/>
      <c r="NEL125" s="671"/>
      <c r="NEM125" s="671"/>
      <c r="NEN125" s="671"/>
      <c r="NEO125" s="671"/>
      <c r="NEP125" s="671"/>
      <c r="NEQ125" s="671"/>
      <c r="NER125" s="671"/>
      <c r="NES125" s="671"/>
      <c r="NET125" s="671"/>
      <c r="NEU125" s="671"/>
      <c r="NEV125" s="671"/>
      <c r="NEW125" s="671"/>
      <c r="NEX125" s="671"/>
      <c r="NEY125" s="671"/>
      <c r="NEZ125" s="671"/>
      <c r="NFA125" s="671"/>
      <c r="NFB125" s="671"/>
      <c r="NFC125" s="671"/>
      <c r="NFD125" s="671"/>
      <c r="NFE125" s="671"/>
      <c r="NFF125" s="671"/>
      <c r="NFG125" s="671"/>
      <c r="NFH125" s="671"/>
      <c r="NFI125" s="671"/>
      <c r="NFJ125" s="671"/>
      <c r="NFK125" s="671"/>
      <c r="NFL125" s="671"/>
      <c r="NFM125" s="671"/>
      <c r="NFN125" s="671"/>
      <c r="NFO125" s="671"/>
      <c r="NFP125" s="671"/>
      <c r="NFQ125" s="671"/>
      <c r="NFR125" s="671"/>
      <c r="NFS125" s="671"/>
      <c r="NFT125" s="671"/>
      <c r="NFU125" s="671"/>
      <c r="NFV125" s="671"/>
      <c r="NFW125" s="671"/>
      <c r="NFX125" s="671"/>
      <c r="NFY125" s="671"/>
      <c r="NFZ125" s="671"/>
      <c r="NGA125" s="671"/>
      <c r="NGB125" s="671"/>
      <c r="NGC125" s="671"/>
      <c r="NGD125" s="671"/>
      <c r="NGE125" s="671"/>
      <c r="NGF125" s="671"/>
      <c r="NGG125" s="671"/>
      <c r="NGH125" s="671"/>
      <c r="NGI125" s="671"/>
      <c r="NGJ125" s="671"/>
      <c r="NGK125" s="671"/>
      <c r="NGL125" s="671"/>
      <c r="NGM125" s="671"/>
      <c r="NGN125" s="671"/>
      <c r="NGO125" s="671"/>
      <c r="NGP125" s="671"/>
      <c r="NGQ125" s="671"/>
      <c r="NGR125" s="671"/>
      <c r="NGS125" s="671"/>
      <c r="NGT125" s="671"/>
      <c r="NGU125" s="671"/>
      <c r="NGV125" s="671"/>
      <c r="NGW125" s="671"/>
      <c r="NGX125" s="671"/>
      <c r="NGY125" s="671"/>
      <c r="NGZ125" s="671"/>
      <c r="NHA125" s="671"/>
      <c r="NHB125" s="671"/>
      <c r="NHC125" s="671"/>
      <c r="NHD125" s="671"/>
      <c r="NHE125" s="671"/>
      <c r="NHF125" s="671"/>
      <c r="NHG125" s="671"/>
      <c r="NHH125" s="671"/>
      <c r="NHI125" s="671"/>
      <c r="NHJ125" s="671"/>
      <c r="NHK125" s="671"/>
      <c r="NHL125" s="671"/>
      <c r="NHM125" s="671"/>
      <c r="NHN125" s="671"/>
      <c r="NHO125" s="671"/>
      <c r="NHP125" s="671"/>
      <c r="NHQ125" s="671"/>
      <c r="NHR125" s="671"/>
      <c r="NHS125" s="671"/>
      <c r="NHT125" s="671"/>
      <c r="NHU125" s="671"/>
      <c r="NHV125" s="671"/>
      <c r="NHW125" s="671"/>
      <c r="NHX125" s="671"/>
      <c r="NHY125" s="671"/>
      <c r="NHZ125" s="671"/>
      <c r="NIA125" s="671"/>
      <c r="NIB125" s="671"/>
      <c r="NIC125" s="671"/>
      <c r="NID125" s="671"/>
      <c r="NIE125" s="671"/>
      <c r="NIF125" s="671"/>
      <c r="NIG125" s="671"/>
      <c r="NIH125" s="671"/>
      <c r="NII125" s="671"/>
      <c r="NIJ125" s="671"/>
      <c r="NIK125" s="671"/>
      <c r="NIL125" s="671"/>
      <c r="NIM125" s="671"/>
      <c r="NIN125" s="671"/>
      <c r="NIO125" s="671"/>
      <c r="NIP125" s="671"/>
      <c r="NIQ125" s="671"/>
      <c r="NIR125" s="671"/>
      <c r="NIS125" s="671"/>
      <c r="NIT125" s="671"/>
      <c r="NIU125" s="671"/>
      <c r="NIV125" s="671"/>
      <c r="NIW125" s="671"/>
      <c r="NIX125" s="671"/>
      <c r="NIY125" s="671"/>
      <c r="NIZ125" s="671"/>
      <c r="NJA125" s="671"/>
      <c r="NJB125" s="671"/>
      <c r="NJC125" s="671"/>
      <c r="NJD125" s="671"/>
      <c r="NJE125" s="671"/>
      <c r="NJF125" s="671"/>
      <c r="NJG125" s="671"/>
      <c r="NJH125" s="671"/>
      <c r="NJI125" s="671"/>
      <c r="NJJ125" s="671"/>
      <c r="NJK125" s="671"/>
      <c r="NJL125" s="671"/>
      <c r="NJM125" s="671"/>
      <c r="NJN125" s="671"/>
      <c r="NJO125" s="671"/>
      <c r="NJP125" s="671"/>
      <c r="NJQ125" s="671"/>
      <c r="NJR125" s="671"/>
      <c r="NJS125" s="671"/>
      <c r="NJT125" s="671"/>
      <c r="NJU125" s="671"/>
      <c r="NJV125" s="671"/>
      <c r="NJW125" s="671"/>
      <c r="NJX125" s="671"/>
      <c r="NJY125" s="671"/>
      <c r="NJZ125" s="671"/>
      <c r="NKA125" s="671"/>
      <c r="NKB125" s="671"/>
      <c r="NKC125" s="671"/>
      <c r="NKD125" s="671"/>
      <c r="NKE125" s="671"/>
      <c r="NKF125" s="671"/>
      <c r="NKG125" s="671"/>
      <c r="NKH125" s="671"/>
      <c r="NKI125" s="671"/>
      <c r="NKJ125" s="671"/>
      <c r="NKK125" s="671"/>
      <c r="NKL125" s="671"/>
      <c r="NKM125" s="671"/>
      <c r="NKN125" s="671"/>
      <c r="NKO125" s="671"/>
      <c r="NKP125" s="671"/>
      <c r="NKQ125" s="671"/>
      <c r="NKR125" s="671"/>
      <c r="NKS125" s="671"/>
      <c r="NKT125" s="671"/>
      <c r="NKU125" s="671"/>
      <c r="NKV125" s="671"/>
      <c r="NKW125" s="671"/>
      <c r="NKX125" s="671"/>
      <c r="NKY125" s="671"/>
      <c r="NKZ125" s="671"/>
      <c r="NLA125" s="671"/>
      <c r="NLB125" s="671"/>
      <c r="NLC125" s="671"/>
      <c r="NLD125" s="671"/>
      <c r="NLE125" s="671"/>
      <c r="NLF125" s="671"/>
      <c r="NLG125" s="671"/>
      <c r="NLH125" s="671"/>
      <c r="NLI125" s="671"/>
      <c r="NLJ125" s="671"/>
      <c r="NLK125" s="671"/>
      <c r="NLL125" s="671"/>
      <c r="NLM125" s="671"/>
      <c r="NLN125" s="671"/>
      <c r="NLO125" s="671"/>
      <c r="NLP125" s="671"/>
      <c r="NLQ125" s="671"/>
      <c r="NLR125" s="671"/>
      <c r="NLS125" s="671"/>
      <c r="NLT125" s="671"/>
      <c r="NLU125" s="671"/>
      <c r="NLV125" s="671"/>
      <c r="NLW125" s="671"/>
      <c r="NLX125" s="671"/>
      <c r="NLY125" s="671"/>
      <c r="NLZ125" s="671"/>
      <c r="NMA125" s="671"/>
      <c r="NMB125" s="671"/>
      <c r="NMC125" s="671"/>
      <c r="NMD125" s="671"/>
      <c r="NME125" s="671"/>
      <c r="NMF125" s="671"/>
      <c r="NMG125" s="671"/>
      <c r="NMH125" s="671"/>
      <c r="NMI125" s="671"/>
      <c r="NMJ125" s="671"/>
      <c r="NMK125" s="671"/>
      <c r="NML125" s="671"/>
      <c r="NMM125" s="671"/>
      <c r="NMN125" s="671"/>
      <c r="NMO125" s="671"/>
      <c r="NMP125" s="671"/>
      <c r="NMQ125" s="671"/>
      <c r="NMR125" s="671"/>
      <c r="NMS125" s="671"/>
      <c r="NMT125" s="671"/>
      <c r="NMU125" s="671"/>
      <c r="NMV125" s="671"/>
      <c r="NMW125" s="671"/>
      <c r="NMX125" s="671"/>
      <c r="NMY125" s="671"/>
      <c r="NMZ125" s="671"/>
      <c r="NNA125" s="671"/>
      <c r="NNB125" s="671"/>
      <c r="NNC125" s="671"/>
      <c r="NND125" s="671"/>
      <c r="NNE125" s="671"/>
      <c r="NNF125" s="671"/>
      <c r="NNG125" s="671"/>
      <c r="NNH125" s="671"/>
      <c r="NNI125" s="671"/>
      <c r="NNJ125" s="671"/>
      <c r="NNK125" s="671"/>
      <c r="NNL125" s="671"/>
      <c r="NNM125" s="671"/>
      <c r="NNN125" s="671"/>
      <c r="NNO125" s="671"/>
      <c r="NNP125" s="671"/>
      <c r="NNQ125" s="671"/>
      <c r="NNR125" s="671"/>
      <c r="NNS125" s="671"/>
      <c r="NNT125" s="671"/>
      <c r="NNU125" s="671"/>
      <c r="NNV125" s="671"/>
      <c r="NNW125" s="671"/>
      <c r="NNX125" s="671"/>
      <c r="NNY125" s="671"/>
      <c r="NNZ125" s="671"/>
      <c r="NOA125" s="671"/>
      <c r="NOB125" s="671"/>
      <c r="NOC125" s="671"/>
      <c r="NOD125" s="671"/>
      <c r="NOE125" s="671"/>
      <c r="NOF125" s="671"/>
      <c r="NOG125" s="671"/>
      <c r="NOH125" s="671"/>
      <c r="NOI125" s="671"/>
      <c r="NOJ125" s="671"/>
      <c r="NOK125" s="671"/>
      <c r="NOL125" s="671"/>
      <c r="NOM125" s="671"/>
      <c r="NON125" s="671"/>
      <c r="NOO125" s="671"/>
      <c r="NOP125" s="671"/>
      <c r="NOQ125" s="671"/>
      <c r="NOR125" s="671"/>
      <c r="NOS125" s="671"/>
      <c r="NOT125" s="671"/>
      <c r="NOU125" s="671"/>
      <c r="NOV125" s="671"/>
      <c r="NOW125" s="671"/>
      <c r="NOX125" s="671"/>
      <c r="NOY125" s="671"/>
      <c r="NOZ125" s="671"/>
      <c r="NPA125" s="671"/>
      <c r="NPB125" s="671"/>
      <c r="NPC125" s="671"/>
      <c r="NPD125" s="671"/>
      <c r="NPE125" s="671"/>
      <c r="NPF125" s="671"/>
      <c r="NPG125" s="671"/>
      <c r="NPH125" s="671"/>
      <c r="NPI125" s="671"/>
      <c r="NPJ125" s="671"/>
      <c r="NPK125" s="671"/>
      <c r="NPL125" s="671"/>
      <c r="NPM125" s="671"/>
      <c r="NPN125" s="671"/>
      <c r="NPO125" s="671"/>
      <c r="NPP125" s="671"/>
      <c r="NPQ125" s="671"/>
      <c r="NPR125" s="671"/>
      <c r="NPS125" s="671"/>
      <c r="NPT125" s="671"/>
      <c r="NPU125" s="671"/>
      <c r="NPV125" s="671"/>
      <c r="NPW125" s="671"/>
      <c r="NPX125" s="671"/>
      <c r="NPY125" s="671"/>
      <c r="NPZ125" s="671"/>
      <c r="NQA125" s="671"/>
      <c r="NQB125" s="671"/>
      <c r="NQC125" s="671"/>
      <c r="NQD125" s="671"/>
      <c r="NQE125" s="671"/>
      <c r="NQF125" s="671"/>
      <c r="NQG125" s="671"/>
      <c r="NQH125" s="671"/>
      <c r="NQI125" s="671"/>
      <c r="NQJ125" s="671"/>
      <c r="NQK125" s="671"/>
      <c r="NQL125" s="671"/>
      <c r="NQM125" s="671"/>
      <c r="NQN125" s="671"/>
      <c r="NQO125" s="671"/>
      <c r="NQP125" s="671"/>
      <c r="NQQ125" s="671"/>
      <c r="NQR125" s="671"/>
      <c r="NQS125" s="671"/>
      <c r="NQT125" s="671"/>
      <c r="NQU125" s="671"/>
      <c r="NQV125" s="671"/>
      <c r="NQW125" s="671"/>
      <c r="NQX125" s="671"/>
      <c r="NQY125" s="671"/>
      <c r="NQZ125" s="671"/>
      <c r="NRA125" s="671"/>
      <c r="NRB125" s="671"/>
      <c r="NRC125" s="671"/>
      <c r="NRD125" s="671"/>
      <c r="NRE125" s="671"/>
      <c r="NRF125" s="671"/>
      <c r="NRG125" s="671"/>
      <c r="NRH125" s="671"/>
      <c r="NRI125" s="671"/>
      <c r="NRJ125" s="671"/>
      <c r="NRK125" s="671"/>
      <c r="NRL125" s="671"/>
      <c r="NRM125" s="671"/>
      <c r="NRN125" s="671"/>
      <c r="NRO125" s="671"/>
      <c r="NRP125" s="671"/>
      <c r="NRQ125" s="671"/>
      <c r="NRR125" s="671"/>
      <c r="NRS125" s="671"/>
      <c r="NRT125" s="671"/>
      <c r="NRU125" s="671"/>
      <c r="NRV125" s="671"/>
      <c r="NRW125" s="671"/>
      <c r="NRX125" s="671"/>
      <c r="NRY125" s="671"/>
      <c r="NRZ125" s="671"/>
      <c r="NSA125" s="671"/>
      <c r="NSB125" s="671"/>
      <c r="NSC125" s="671"/>
      <c r="NSD125" s="671"/>
      <c r="NSE125" s="671"/>
      <c r="NSF125" s="671"/>
      <c r="NSG125" s="671"/>
      <c r="NSH125" s="671"/>
      <c r="NSI125" s="671"/>
      <c r="NSJ125" s="671"/>
      <c r="NSK125" s="671"/>
      <c r="NSL125" s="671"/>
      <c r="NSM125" s="671"/>
      <c r="NSN125" s="671"/>
      <c r="NSO125" s="671"/>
      <c r="NSP125" s="671"/>
      <c r="NSQ125" s="671"/>
      <c r="NSR125" s="671"/>
      <c r="NSS125" s="671"/>
      <c r="NST125" s="671"/>
      <c r="NSU125" s="671"/>
      <c r="NSV125" s="671"/>
      <c r="NSW125" s="671"/>
      <c r="NSX125" s="671"/>
      <c r="NSY125" s="671"/>
      <c r="NSZ125" s="671"/>
      <c r="NTA125" s="671"/>
      <c r="NTB125" s="671"/>
      <c r="NTC125" s="671"/>
      <c r="NTD125" s="671"/>
      <c r="NTE125" s="671"/>
      <c r="NTF125" s="671"/>
      <c r="NTG125" s="671"/>
      <c r="NTH125" s="671"/>
      <c r="NTI125" s="671"/>
      <c r="NTJ125" s="671"/>
      <c r="NTK125" s="671"/>
      <c r="NTL125" s="671"/>
      <c r="NTM125" s="671"/>
      <c r="NTN125" s="671"/>
      <c r="NTO125" s="671"/>
      <c r="NTP125" s="671"/>
      <c r="NTQ125" s="671"/>
      <c r="NTR125" s="671"/>
      <c r="NTS125" s="671"/>
      <c r="NTT125" s="671"/>
      <c r="NTU125" s="671"/>
      <c r="NTV125" s="671"/>
      <c r="NTW125" s="671"/>
      <c r="NTX125" s="671"/>
      <c r="NTY125" s="671"/>
      <c r="NTZ125" s="671"/>
      <c r="NUA125" s="671"/>
      <c r="NUB125" s="671"/>
      <c r="NUC125" s="671"/>
      <c r="NUD125" s="671"/>
      <c r="NUE125" s="671"/>
      <c r="NUF125" s="671"/>
      <c r="NUG125" s="671"/>
      <c r="NUH125" s="671"/>
      <c r="NUI125" s="671"/>
      <c r="NUJ125" s="671"/>
      <c r="NUK125" s="671"/>
      <c r="NUL125" s="671"/>
      <c r="NUM125" s="671"/>
      <c r="NUN125" s="671"/>
      <c r="NUO125" s="671"/>
      <c r="NUP125" s="671"/>
      <c r="NUQ125" s="671"/>
      <c r="NUR125" s="671"/>
      <c r="NUS125" s="671"/>
      <c r="NUT125" s="671"/>
      <c r="NUU125" s="671"/>
      <c r="NUV125" s="671"/>
      <c r="NUW125" s="671"/>
      <c r="NUX125" s="671"/>
      <c r="NUY125" s="671"/>
      <c r="NUZ125" s="671"/>
      <c r="NVA125" s="671"/>
      <c r="NVB125" s="671"/>
      <c r="NVC125" s="671"/>
      <c r="NVD125" s="671"/>
      <c r="NVE125" s="671"/>
      <c r="NVF125" s="671"/>
      <c r="NVG125" s="671"/>
      <c r="NVH125" s="671"/>
      <c r="NVI125" s="671"/>
      <c r="NVJ125" s="671"/>
      <c r="NVK125" s="671"/>
      <c r="NVL125" s="671"/>
      <c r="NVM125" s="671"/>
      <c r="NVN125" s="671"/>
      <c r="NVO125" s="671"/>
      <c r="NVP125" s="671"/>
      <c r="NVQ125" s="671"/>
      <c r="NVR125" s="671"/>
      <c r="NVS125" s="671"/>
      <c r="NVT125" s="671"/>
      <c r="NVU125" s="671"/>
      <c r="NVV125" s="671"/>
      <c r="NVW125" s="671"/>
      <c r="NVX125" s="671"/>
      <c r="NVY125" s="671"/>
      <c r="NVZ125" s="671"/>
      <c r="NWA125" s="671"/>
      <c r="NWB125" s="671"/>
      <c r="NWC125" s="671"/>
      <c r="NWD125" s="671"/>
      <c r="NWE125" s="671"/>
      <c r="NWF125" s="671"/>
      <c r="NWG125" s="671"/>
      <c r="NWH125" s="671"/>
      <c r="NWI125" s="671"/>
      <c r="NWJ125" s="671"/>
      <c r="NWK125" s="671"/>
      <c r="NWL125" s="671"/>
      <c r="NWM125" s="671"/>
      <c r="NWN125" s="671"/>
      <c r="NWO125" s="671"/>
      <c r="NWP125" s="671"/>
      <c r="NWQ125" s="671"/>
      <c r="NWR125" s="671"/>
      <c r="NWS125" s="671"/>
      <c r="NWT125" s="671"/>
      <c r="NWU125" s="671"/>
      <c r="NWV125" s="671"/>
      <c r="NWW125" s="671"/>
      <c r="NWX125" s="671"/>
      <c r="NWY125" s="671"/>
      <c r="NWZ125" s="671"/>
      <c r="NXA125" s="671"/>
      <c r="NXB125" s="671"/>
      <c r="NXC125" s="671"/>
      <c r="NXD125" s="671"/>
      <c r="NXE125" s="671"/>
      <c r="NXF125" s="671"/>
      <c r="NXG125" s="671"/>
      <c r="NXH125" s="671"/>
      <c r="NXI125" s="671"/>
      <c r="NXJ125" s="671"/>
      <c r="NXK125" s="671"/>
      <c r="NXL125" s="671"/>
      <c r="NXM125" s="671"/>
      <c r="NXN125" s="671"/>
      <c r="NXO125" s="671"/>
      <c r="NXP125" s="671"/>
      <c r="NXQ125" s="671"/>
      <c r="NXR125" s="671"/>
      <c r="NXS125" s="671"/>
      <c r="NXT125" s="671"/>
      <c r="NXU125" s="671"/>
      <c r="NXV125" s="671"/>
      <c r="NXW125" s="671"/>
      <c r="NXX125" s="671"/>
      <c r="NXY125" s="671"/>
      <c r="NXZ125" s="671"/>
      <c r="NYA125" s="671"/>
      <c r="NYB125" s="671"/>
      <c r="NYC125" s="671"/>
      <c r="NYD125" s="671"/>
      <c r="NYE125" s="671"/>
      <c r="NYF125" s="671"/>
      <c r="NYG125" s="671"/>
      <c r="NYH125" s="671"/>
      <c r="NYI125" s="671"/>
      <c r="NYJ125" s="671"/>
      <c r="NYK125" s="671"/>
      <c r="NYL125" s="671"/>
      <c r="NYM125" s="671"/>
      <c r="NYN125" s="671"/>
      <c r="NYO125" s="671"/>
      <c r="NYP125" s="671"/>
      <c r="NYQ125" s="671"/>
      <c r="NYR125" s="671"/>
      <c r="NYS125" s="671"/>
      <c r="NYT125" s="671"/>
      <c r="NYU125" s="671"/>
      <c r="NYV125" s="671"/>
      <c r="NYW125" s="671"/>
      <c r="NYX125" s="671"/>
      <c r="NYY125" s="671"/>
      <c r="NYZ125" s="671"/>
      <c r="NZA125" s="671"/>
      <c r="NZB125" s="671"/>
      <c r="NZC125" s="671"/>
      <c r="NZD125" s="671"/>
      <c r="NZE125" s="671"/>
      <c r="NZF125" s="671"/>
      <c r="NZG125" s="671"/>
      <c r="NZH125" s="671"/>
      <c r="NZI125" s="671"/>
      <c r="NZJ125" s="671"/>
      <c r="NZK125" s="671"/>
      <c r="NZL125" s="671"/>
      <c r="NZM125" s="671"/>
      <c r="NZN125" s="671"/>
      <c r="NZO125" s="671"/>
      <c r="NZP125" s="671"/>
      <c r="NZQ125" s="671"/>
      <c r="NZR125" s="671"/>
      <c r="NZS125" s="671"/>
      <c r="NZT125" s="671"/>
      <c r="NZU125" s="671"/>
      <c r="NZV125" s="671"/>
      <c r="NZW125" s="671"/>
      <c r="NZX125" s="671"/>
      <c r="NZY125" s="671"/>
      <c r="NZZ125" s="671"/>
      <c r="OAA125" s="671"/>
      <c r="OAB125" s="671"/>
      <c r="OAC125" s="671"/>
      <c r="OAD125" s="671"/>
      <c r="OAE125" s="671"/>
      <c r="OAF125" s="671"/>
      <c r="OAG125" s="671"/>
      <c r="OAH125" s="671"/>
      <c r="OAI125" s="671"/>
      <c r="OAJ125" s="671"/>
      <c r="OAK125" s="671"/>
      <c r="OAL125" s="671"/>
      <c r="OAM125" s="671"/>
      <c r="OAN125" s="671"/>
      <c r="OAO125" s="671"/>
      <c r="OAP125" s="671"/>
      <c r="OAQ125" s="671"/>
      <c r="OAR125" s="671"/>
      <c r="OAS125" s="671"/>
      <c r="OAT125" s="671"/>
      <c r="OAU125" s="671"/>
      <c r="OAV125" s="671"/>
      <c r="OAW125" s="671"/>
      <c r="OAX125" s="671"/>
      <c r="OAY125" s="671"/>
      <c r="OAZ125" s="671"/>
      <c r="OBA125" s="671"/>
      <c r="OBB125" s="671"/>
      <c r="OBC125" s="671"/>
      <c r="OBD125" s="671"/>
      <c r="OBE125" s="671"/>
      <c r="OBF125" s="671"/>
      <c r="OBG125" s="671"/>
      <c r="OBH125" s="671"/>
      <c r="OBI125" s="671"/>
      <c r="OBJ125" s="671"/>
      <c r="OBK125" s="671"/>
      <c r="OBL125" s="671"/>
      <c r="OBM125" s="671"/>
      <c r="OBN125" s="671"/>
      <c r="OBO125" s="671"/>
      <c r="OBP125" s="671"/>
      <c r="OBQ125" s="671"/>
      <c r="OBR125" s="671"/>
      <c r="OBS125" s="671"/>
      <c r="OBT125" s="671"/>
      <c r="OBU125" s="671"/>
      <c r="OBV125" s="671"/>
      <c r="OBW125" s="671"/>
      <c r="OBX125" s="671"/>
      <c r="OBY125" s="671"/>
      <c r="OBZ125" s="671"/>
      <c r="OCA125" s="671"/>
      <c r="OCB125" s="671"/>
      <c r="OCC125" s="671"/>
      <c r="OCD125" s="671"/>
      <c r="OCE125" s="671"/>
      <c r="OCF125" s="671"/>
      <c r="OCG125" s="671"/>
      <c r="OCH125" s="671"/>
      <c r="OCI125" s="671"/>
      <c r="OCJ125" s="671"/>
      <c r="OCK125" s="671"/>
      <c r="OCL125" s="671"/>
      <c r="OCM125" s="671"/>
      <c r="OCN125" s="671"/>
      <c r="OCO125" s="671"/>
      <c r="OCP125" s="671"/>
      <c r="OCQ125" s="671"/>
      <c r="OCR125" s="671"/>
      <c r="OCS125" s="671"/>
      <c r="OCT125" s="671"/>
      <c r="OCU125" s="671"/>
      <c r="OCV125" s="671"/>
      <c r="OCW125" s="671"/>
      <c r="OCX125" s="671"/>
      <c r="OCY125" s="671"/>
      <c r="OCZ125" s="671"/>
      <c r="ODA125" s="671"/>
      <c r="ODB125" s="671"/>
      <c r="ODC125" s="671"/>
      <c r="ODD125" s="671"/>
      <c r="ODE125" s="671"/>
      <c r="ODF125" s="671"/>
      <c r="ODG125" s="671"/>
      <c r="ODH125" s="671"/>
      <c r="ODI125" s="671"/>
      <c r="ODJ125" s="671"/>
      <c r="ODK125" s="671"/>
      <c r="ODL125" s="671"/>
      <c r="ODM125" s="671"/>
      <c r="ODN125" s="671"/>
      <c r="ODO125" s="671"/>
      <c r="ODP125" s="671"/>
      <c r="ODQ125" s="671"/>
      <c r="ODR125" s="671"/>
      <c r="ODS125" s="671"/>
      <c r="ODT125" s="671"/>
      <c r="ODU125" s="671"/>
      <c r="ODV125" s="671"/>
      <c r="ODW125" s="671"/>
      <c r="ODX125" s="671"/>
      <c r="ODY125" s="671"/>
      <c r="ODZ125" s="671"/>
      <c r="OEA125" s="671"/>
      <c r="OEB125" s="671"/>
      <c r="OEC125" s="671"/>
      <c r="OED125" s="671"/>
      <c r="OEE125" s="671"/>
      <c r="OEF125" s="671"/>
      <c r="OEG125" s="671"/>
      <c r="OEH125" s="671"/>
      <c r="OEI125" s="671"/>
      <c r="OEJ125" s="671"/>
      <c r="OEK125" s="671"/>
      <c r="OEL125" s="671"/>
      <c r="OEM125" s="671"/>
      <c r="OEN125" s="671"/>
      <c r="OEO125" s="671"/>
      <c r="OEP125" s="671"/>
      <c r="OEQ125" s="671"/>
      <c r="OER125" s="671"/>
      <c r="OES125" s="671"/>
      <c r="OET125" s="671"/>
      <c r="OEU125" s="671"/>
      <c r="OEV125" s="671"/>
      <c r="OEW125" s="671"/>
      <c r="OEX125" s="671"/>
      <c r="OEY125" s="671"/>
      <c r="OEZ125" s="671"/>
      <c r="OFA125" s="671"/>
      <c r="OFB125" s="671"/>
      <c r="OFC125" s="671"/>
      <c r="OFD125" s="671"/>
      <c r="OFE125" s="671"/>
      <c r="OFF125" s="671"/>
      <c r="OFG125" s="671"/>
      <c r="OFH125" s="671"/>
      <c r="OFI125" s="671"/>
      <c r="OFJ125" s="671"/>
      <c r="OFK125" s="671"/>
      <c r="OFL125" s="671"/>
      <c r="OFM125" s="671"/>
      <c r="OFN125" s="671"/>
      <c r="OFO125" s="671"/>
      <c r="OFP125" s="671"/>
      <c r="OFQ125" s="671"/>
      <c r="OFR125" s="671"/>
      <c r="OFS125" s="671"/>
      <c r="OFT125" s="671"/>
      <c r="OFU125" s="671"/>
      <c r="OFV125" s="671"/>
      <c r="OFW125" s="671"/>
      <c r="OFX125" s="671"/>
      <c r="OFY125" s="671"/>
      <c r="OFZ125" s="671"/>
      <c r="OGA125" s="671"/>
      <c r="OGB125" s="671"/>
      <c r="OGC125" s="671"/>
      <c r="OGD125" s="671"/>
      <c r="OGE125" s="671"/>
      <c r="OGF125" s="671"/>
      <c r="OGG125" s="671"/>
      <c r="OGH125" s="671"/>
      <c r="OGI125" s="671"/>
      <c r="OGJ125" s="671"/>
      <c r="OGK125" s="671"/>
      <c r="OGL125" s="671"/>
      <c r="OGM125" s="671"/>
      <c r="OGN125" s="671"/>
      <c r="OGO125" s="671"/>
      <c r="OGP125" s="671"/>
      <c r="OGQ125" s="671"/>
      <c r="OGR125" s="671"/>
      <c r="OGS125" s="671"/>
      <c r="OGT125" s="671"/>
      <c r="OGU125" s="671"/>
      <c r="OGV125" s="671"/>
      <c r="OGW125" s="671"/>
      <c r="OGX125" s="671"/>
      <c r="OGY125" s="671"/>
      <c r="OGZ125" s="671"/>
      <c r="OHA125" s="671"/>
      <c r="OHB125" s="671"/>
      <c r="OHC125" s="671"/>
      <c r="OHD125" s="671"/>
      <c r="OHE125" s="671"/>
      <c r="OHF125" s="671"/>
      <c r="OHG125" s="671"/>
      <c r="OHH125" s="671"/>
      <c r="OHI125" s="671"/>
      <c r="OHJ125" s="671"/>
      <c r="OHK125" s="671"/>
      <c r="OHL125" s="671"/>
      <c r="OHM125" s="671"/>
      <c r="OHN125" s="671"/>
      <c r="OHO125" s="671"/>
      <c r="OHP125" s="671"/>
      <c r="OHQ125" s="671"/>
      <c r="OHR125" s="671"/>
      <c r="OHS125" s="671"/>
      <c r="OHT125" s="671"/>
      <c r="OHU125" s="671"/>
      <c r="OHV125" s="671"/>
      <c r="OHW125" s="671"/>
      <c r="OHX125" s="671"/>
      <c r="OHY125" s="671"/>
      <c r="OHZ125" s="671"/>
      <c r="OIA125" s="671"/>
      <c r="OIB125" s="671"/>
      <c r="OIC125" s="671"/>
      <c r="OID125" s="671"/>
      <c r="OIE125" s="671"/>
      <c r="OIF125" s="671"/>
      <c r="OIG125" s="671"/>
      <c r="OIH125" s="671"/>
      <c r="OII125" s="671"/>
      <c r="OIJ125" s="671"/>
      <c r="OIK125" s="671"/>
      <c r="OIL125" s="671"/>
      <c r="OIM125" s="671"/>
      <c r="OIN125" s="671"/>
      <c r="OIO125" s="671"/>
      <c r="OIP125" s="671"/>
      <c r="OIQ125" s="671"/>
      <c r="OIR125" s="671"/>
      <c r="OIS125" s="671"/>
      <c r="OIT125" s="671"/>
      <c r="OIU125" s="671"/>
      <c r="OIV125" s="671"/>
      <c r="OIW125" s="671"/>
      <c r="OIX125" s="671"/>
      <c r="OIY125" s="671"/>
      <c r="OIZ125" s="671"/>
      <c r="OJA125" s="671"/>
      <c r="OJB125" s="671"/>
      <c r="OJC125" s="671"/>
      <c r="OJD125" s="671"/>
      <c r="OJE125" s="671"/>
      <c r="OJF125" s="671"/>
      <c r="OJG125" s="671"/>
      <c r="OJH125" s="671"/>
      <c r="OJI125" s="671"/>
      <c r="OJJ125" s="671"/>
      <c r="OJK125" s="671"/>
      <c r="OJL125" s="671"/>
      <c r="OJM125" s="671"/>
      <c r="OJN125" s="671"/>
      <c r="OJO125" s="671"/>
      <c r="OJP125" s="671"/>
      <c r="OJQ125" s="671"/>
      <c r="OJR125" s="671"/>
      <c r="OJS125" s="671"/>
      <c r="OJT125" s="671"/>
      <c r="OJU125" s="671"/>
      <c r="OJV125" s="671"/>
      <c r="OJW125" s="671"/>
      <c r="OJX125" s="671"/>
      <c r="OJY125" s="671"/>
      <c r="OJZ125" s="671"/>
      <c r="OKA125" s="671"/>
      <c r="OKB125" s="671"/>
      <c r="OKC125" s="671"/>
      <c r="OKD125" s="671"/>
      <c r="OKE125" s="671"/>
      <c r="OKF125" s="671"/>
      <c r="OKG125" s="671"/>
      <c r="OKH125" s="671"/>
      <c r="OKI125" s="671"/>
      <c r="OKJ125" s="671"/>
      <c r="OKK125" s="671"/>
      <c r="OKL125" s="671"/>
      <c r="OKM125" s="671"/>
      <c r="OKN125" s="671"/>
      <c r="OKO125" s="671"/>
      <c r="OKP125" s="671"/>
      <c r="OKQ125" s="671"/>
      <c r="OKR125" s="671"/>
      <c r="OKS125" s="671"/>
      <c r="OKT125" s="671"/>
      <c r="OKU125" s="671"/>
      <c r="OKV125" s="671"/>
      <c r="OKW125" s="671"/>
      <c r="OKX125" s="671"/>
      <c r="OKY125" s="671"/>
      <c r="OKZ125" s="671"/>
      <c r="OLA125" s="671"/>
      <c r="OLB125" s="671"/>
      <c r="OLC125" s="671"/>
      <c r="OLD125" s="671"/>
      <c r="OLE125" s="671"/>
      <c r="OLF125" s="671"/>
      <c r="OLG125" s="671"/>
      <c r="OLH125" s="671"/>
      <c r="OLI125" s="671"/>
      <c r="OLJ125" s="671"/>
      <c r="OLK125" s="671"/>
      <c r="OLL125" s="671"/>
      <c r="OLM125" s="671"/>
      <c r="OLN125" s="671"/>
      <c r="OLO125" s="671"/>
      <c r="OLP125" s="671"/>
      <c r="OLQ125" s="671"/>
      <c r="OLR125" s="671"/>
      <c r="OLS125" s="671"/>
      <c r="OLT125" s="671"/>
      <c r="OLU125" s="671"/>
      <c r="OLV125" s="671"/>
      <c r="OLW125" s="671"/>
      <c r="OLX125" s="671"/>
      <c r="OLY125" s="671"/>
      <c r="OLZ125" s="671"/>
      <c r="OMA125" s="671"/>
      <c r="OMB125" s="671"/>
      <c r="OMC125" s="671"/>
      <c r="OMD125" s="671"/>
      <c r="OME125" s="671"/>
      <c r="OMF125" s="671"/>
      <c r="OMG125" s="671"/>
      <c r="OMH125" s="671"/>
      <c r="OMI125" s="671"/>
      <c r="OMJ125" s="671"/>
      <c r="OMK125" s="671"/>
      <c r="OML125" s="671"/>
      <c r="OMM125" s="671"/>
      <c r="OMN125" s="671"/>
      <c r="OMO125" s="671"/>
      <c r="OMP125" s="671"/>
      <c r="OMQ125" s="671"/>
      <c r="OMR125" s="671"/>
      <c r="OMS125" s="671"/>
      <c r="OMT125" s="671"/>
      <c r="OMU125" s="671"/>
      <c r="OMV125" s="671"/>
      <c r="OMW125" s="671"/>
      <c r="OMX125" s="671"/>
      <c r="OMY125" s="671"/>
      <c r="OMZ125" s="671"/>
      <c r="ONA125" s="671"/>
      <c r="ONB125" s="671"/>
      <c r="ONC125" s="671"/>
      <c r="OND125" s="671"/>
      <c r="ONE125" s="671"/>
      <c r="ONF125" s="671"/>
      <c r="ONG125" s="671"/>
      <c r="ONH125" s="671"/>
      <c r="ONI125" s="671"/>
      <c r="ONJ125" s="671"/>
      <c r="ONK125" s="671"/>
      <c r="ONL125" s="671"/>
      <c r="ONM125" s="671"/>
      <c r="ONN125" s="671"/>
      <c r="ONO125" s="671"/>
      <c r="ONP125" s="671"/>
      <c r="ONQ125" s="671"/>
      <c r="ONR125" s="671"/>
      <c r="ONS125" s="671"/>
      <c r="ONT125" s="671"/>
      <c r="ONU125" s="671"/>
      <c r="ONV125" s="671"/>
      <c r="ONW125" s="671"/>
      <c r="ONX125" s="671"/>
      <c r="ONY125" s="671"/>
      <c r="ONZ125" s="671"/>
      <c r="OOA125" s="671"/>
      <c r="OOB125" s="671"/>
      <c r="OOC125" s="671"/>
      <c r="OOD125" s="671"/>
      <c r="OOE125" s="671"/>
      <c r="OOF125" s="671"/>
      <c r="OOG125" s="671"/>
      <c r="OOH125" s="671"/>
      <c r="OOI125" s="671"/>
      <c r="OOJ125" s="671"/>
      <c r="OOK125" s="671"/>
      <c r="OOL125" s="671"/>
      <c r="OOM125" s="671"/>
      <c r="OON125" s="671"/>
      <c r="OOO125" s="671"/>
      <c r="OOP125" s="671"/>
      <c r="OOQ125" s="671"/>
      <c r="OOR125" s="671"/>
      <c r="OOS125" s="671"/>
      <c r="OOT125" s="671"/>
      <c r="OOU125" s="671"/>
      <c r="OOV125" s="671"/>
      <c r="OOW125" s="671"/>
      <c r="OOX125" s="671"/>
      <c r="OOY125" s="671"/>
      <c r="OOZ125" s="671"/>
      <c r="OPA125" s="671"/>
      <c r="OPB125" s="671"/>
      <c r="OPC125" s="671"/>
      <c r="OPD125" s="671"/>
      <c r="OPE125" s="671"/>
      <c r="OPF125" s="671"/>
      <c r="OPG125" s="671"/>
      <c r="OPH125" s="671"/>
      <c r="OPI125" s="671"/>
      <c r="OPJ125" s="671"/>
      <c r="OPK125" s="671"/>
      <c r="OPL125" s="671"/>
      <c r="OPM125" s="671"/>
      <c r="OPN125" s="671"/>
      <c r="OPO125" s="671"/>
      <c r="OPP125" s="671"/>
      <c r="OPQ125" s="671"/>
      <c r="OPR125" s="671"/>
      <c r="OPS125" s="671"/>
      <c r="OPT125" s="671"/>
      <c r="OPU125" s="671"/>
      <c r="OPV125" s="671"/>
      <c r="OPW125" s="671"/>
      <c r="OPX125" s="671"/>
      <c r="OPY125" s="671"/>
      <c r="OPZ125" s="671"/>
      <c r="OQA125" s="671"/>
      <c r="OQB125" s="671"/>
      <c r="OQC125" s="671"/>
      <c r="OQD125" s="671"/>
      <c r="OQE125" s="671"/>
      <c r="OQF125" s="671"/>
      <c r="OQG125" s="671"/>
      <c r="OQH125" s="671"/>
      <c r="OQI125" s="671"/>
      <c r="OQJ125" s="671"/>
      <c r="OQK125" s="671"/>
      <c r="OQL125" s="671"/>
      <c r="OQM125" s="671"/>
      <c r="OQN125" s="671"/>
      <c r="OQO125" s="671"/>
      <c r="OQP125" s="671"/>
      <c r="OQQ125" s="671"/>
      <c r="OQR125" s="671"/>
      <c r="OQS125" s="671"/>
      <c r="OQT125" s="671"/>
      <c r="OQU125" s="671"/>
      <c r="OQV125" s="671"/>
      <c r="OQW125" s="671"/>
      <c r="OQX125" s="671"/>
      <c r="OQY125" s="671"/>
      <c r="OQZ125" s="671"/>
      <c r="ORA125" s="671"/>
      <c r="ORB125" s="671"/>
      <c r="ORC125" s="671"/>
      <c r="ORD125" s="671"/>
      <c r="ORE125" s="671"/>
      <c r="ORF125" s="671"/>
      <c r="ORG125" s="671"/>
      <c r="ORH125" s="671"/>
      <c r="ORI125" s="671"/>
      <c r="ORJ125" s="671"/>
      <c r="ORK125" s="671"/>
      <c r="ORL125" s="671"/>
      <c r="ORM125" s="671"/>
      <c r="ORN125" s="671"/>
      <c r="ORO125" s="671"/>
      <c r="ORP125" s="671"/>
      <c r="ORQ125" s="671"/>
      <c r="ORR125" s="671"/>
      <c r="ORS125" s="671"/>
      <c r="ORT125" s="671"/>
      <c r="ORU125" s="671"/>
      <c r="ORV125" s="671"/>
      <c r="ORW125" s="671"/>
      <c r="ORX125" s="671"/>
      <c r="ORY125" s="671"/>
      <c r="ORZ125" s="671"/>
      <c r="OSA125" s="671"/>
      <c r="OSB125" s="671"/>
      <c r="OSC125" s="671"/>
      <c r="OSD125" s="671"/>
      <c r="OSE125" s="671"/>
      <c r="OSF125" s="671"/>
      <c r="OSG125" s="671"/>
      <c r="OSH125" s="671"/>
      <c r="OSI125" s="671"/>
      <c r="OSJ125" s="671"/>
      <c r="OSK125" s="671"/>
      <c r="OSL125" s="671"/>
      <c r="OSM125" s="671"/>
      <c r="OSN125" s="671"/>
      <c r="OSO125" s="671"/>
      <c r="OSP125" s="671"/>
      <c r="OSQ125" s="671"/>
      <c r="OSR125" s="671"/>
      <c r="OSS125" s="671"/>
      <c r="OST125" s="671"/>
      <c r="OSU125" s="671"/>
      <c r="OSV125" s="671"/>
      <c r="OSW125" s="671"/>
      <c r="OSX125" s="671"/>
      <c r="OSY125" s="671"/>
      <c r="OSZ125" s="671"/>
      <c r="OTA125" s="671"/>
      <c r="OTB125" s="671"/>
      <c r="OTC125" s="671"/>
      <c r="OTD125" s="671"/>
      <c r="OTE125" s="671"/>
      <c r="OTF125" s="671"/>
      <c r="OTG125" s="671"/>
      <c r="OTH125" s="671"/>
      <c r="OTI125" s="671"/>
      <c r="OTJ125" s="671"/>
      <c r="OTK125" s="671"/>
      <c r="OTL125" s="671"/>
      <c r="OTM125" s="671"/>
      <c r="OTN125" s="671"/>
      <c r="OTO125" s="671"/>
      <c r="OTP125" s="671"/>
      <c r="OTQ125" s="671"/>
      <c r="OTR125" s="671"/>
      <c r="OTS125" s="671"/>
      <c r="OTT125" s="671"/>
      <c r="OTU125" s="671"/>
      <c r="OTV125" s="671"/>
      <c r="OTW125" s="671"/>
      <c r="OTX125" s="671"/>
      <c r="OTY125" s="671"/>
      <c r="OTZ125" s="671"/>
      <c r="OUA125" s="671"/>
      <c r="OUB125" s="671"/>
      <c r="OUC125" s="671"/>
      <c r="OUD125" s="671"/>
      <c r="OUE125" s="671"/>
      <c r="OUF125" s="671"/>
      <c r="OUG125" s="671"/>
      <c r="OUH125" s="671"/>
      <c r="OUI125" s="671"/>
      <c r="OUJ125" s="671"/>
      <c r="OUK125" s="671"/>
      <c r="OUL125" s="671"/>
      <c r="OUM125" s="671"/>
      <c r="OUN125" s="671"/>
      <c r="OUO125" s="671"/>
      <c r="OUP125" s="671"/>
      <c r="OUQ125" s="671"/>
      <c r="OUR125" s="671"/>
      <c r="OUS125" s="671"/>
      <c r="OUT125" s="671"/>
      <c r="OUU125" s="671"/>
      <c r="OUV125" s="671"/>
      <c r="OUW125" s="671"/>
      <c r="OUX125" s="671"/>
      <c r="OUY125" s="671"/>
      <c r="OUZ125" s="671"/>
      <c r="OVA125" s="671"/>
      <c r="OVB125" s="671"/>
      <c r="OVC125" s="671"/>
      <c r="OVD125" s="671"/>
      <c r="OVE125" s="671"/>
      <c r="OVF125" s="671"/>
      <c r="OVG125" s="671"/>
      <c r="OVH125" s="671"/>
      <c r="OVI125" s="671"/>
      <c r="OVJ125" s="671"/>
      <c r="OVK125" s="671"/>
      <c r="OVL125" s="671"/>
      <c r="OVM125" s="671"/>
      <c r="OVN125" s="671"/>
      <c r="OVO125" s="671"/>
      <c r="OVP125" s="671"/>
      <c r="OVQ125" s="671"/>
      <c r="OVR125" s="671"/>
      <c r="OVS125" s="671"/>
      <c r="OVT125" s="671"/>
      <c r="OVU125" s="671"/>
      <c r="OVV125" s="671"/>
      <c r="OVW125" s="671"/>
      <c r="OVX125" s="671"/>
      <c r="OVY125" s="671"/>
      <c r="OVZ125" s="671"/>
      <c r="OWA125" s="671"/>
      <c r="OWB125" s="671"/>
      <c r="OWC125" s="671"/>
      <c r="OWD125" s="671"/>
      <c r="OWE125" s="671"/>
      <c r="OWF125" s="671"/>
      <c r="OWG125" s="671"/>
      <c r="OWH125" s="671"/>
      <c r="OWI125" s="671"/>
      <c r="OWJ125" s="671"/>
      <c r="OWK125" s="671"/>
      <c r="OWL125" s="671"/>
      <c r="OWM125" s="671"/>
      <c r="OWN125" s="671"/>
      <c r="OWO125" s="671"/>
      <c r="OWP125" s="671"/>
      <c r="OWQ125" s="671"/>
      <c r="OWR125" s="671"/>
      <c r="OWS125" s="671"/>
      <c r="OWT125" s="671"/>
      <c r="OWU125" s="671"/>
      <c r="OWV125" s="671"/>
      <c r="OWW125" s="671"/>
      <c r="OWX125" s="671"/>
      <c r="OWY125" s="671"/>
      <c r="OWZ125" s="671"/>
      <c r="OXA125" s="671"/>
      <c r="OXB125" s="671"/>
      <c r="OXC125" s="671"/>
      <c r="OXD125" s="671"/>
      <c r="OXE125" s="671"/>
      <c r="OXF125" s="671"/>
      <c r="OXG125" s="671"/>
      <c r="OXH125" s="671"/>
      <c r="OXI125" s="671"/>
      <c r="OXJ125" s="671"/>
      <c r="OXK125" s="671"/>
      <c r="OXL125" s="671"/>
      <c r="OXM125" s="671"/>
      <c r="OXN125" s="671"/>
      <c r="OXO125" s="671"/>
      <c r="OXP125" s="671"/>
      <c r="OXQ125" s="671"/>
      <c r="OXR125" s="671"/>
      <c r="OXS125" s="671"/>
      <c r="OXT125" s="671"/>
      <c r="OXU125" s="671"/>
      <c r="OXV125" s="671"/>
      <c r="OXW125" s="671"/>
      <c r="OXX125" s="671"/>
      <c r="OXY125" s="671"/>
      <c r="OXZ125" s="671"/>
      <c r="OYA125" s="671"/>
      <c r="OYB125" s="671"/>
      <c r="OYC125" s="671"/>
      <c r="OYD125" s="671"/>
      <c r="OYE125" s="671"/>
      <c r="OYF125" s="671"/>
      <c r="OYG125" s="671"/>
      <c r="OYH125" s="671"/>
      <c r="OYI125" s="671"/>
      <c r="OYJ125" s="671"/>
      <c r="OYK125" s="671"/>
      <c r="OYL125" s="671"/>
      <c r="OYM125" s="671"/>
      <c r="OYN125" s="671"/>
      <c r="OYO125" s="671"/>
      <c r="OYP125" s="671"/>
      <c r="OYQ125" s="671"/>
      <c r="OYR125" s="671"/>
      <c r="OYS125" s="671"/>
      <c r="OYT125" s="671"/>
      <c r="OYU125" s="671"/>
      <c r="OYV125" s="671"/>
      <c r="OYW125" s="671"/>
      <c r="OYX125" s="671"/>
      <c r="OYY125" s="671"/>
      <c r="OYZ125" s="671"/>
      <c r="OZA125" s="671"/>
      <c r="OZB125" s="671"/>
      <c r="OZC125" s="671"/>
      <c r="OZD125" s="671"/>
      <c r="OZE125" s="671"/>
      <c r="OZF125" s="671"/>
      <c r="OZG125" s="671"/>
      <c r="OZH125" s="671"/>
      <c r="OZI125" s="671"/>
      <c r="OZJ125" s="671"/>
      <c r="OZK125" s="671"/>
      <c r="OZL125" s="671"/>
      <c r="OZM125" s="671"/>
      <c r="OZN125" s="671"/>
      <c r="OZO125" s="671"/>
      <c r="OZP125" s="671"/>
      <c r="OZQ125" s="671"/>
      <c r="OZR125" s="671"/>
      <c r="OZS125" s="671"/>
      <c r="OZT125" s="671"/>
      <c r="OZU125" s="671"/>
      <c r="OZV125" s="671"/>
      <c r="OZW125" s="671"/>
      <c r="OZX125" s="671"/>
      <c r="OZY125" s="671"/>
      <c r="OZZ125" s="671"/>
      <c r="PAA125" s="671"/>
      <c r="PAB125" s="671"/>
      <c r="PAC125" s="671"/>
      <c r="PAD125" s="671"/>
      <c r="PAE125" s="671"/>
      <c r="PAF125" s="671"/>
      <c r="PAG125" s="671"/>
      <c r="PAH125" s="671"/>
      <c r="PAI125" s="671"/>
      <c r="PAJ125" s="671"/>
      <c r="PAK125" s="671"/>
      <c r="PAL125" s="671"/>
      <c r="PAM125" s="671"/>
      <c r="PAN125" s="671"/>
      <c r="PAO125" s="671"/>
      <c r="PAP125" s="671"/>
      <c r="PAQ125" s="671"/>
      <c r="PAR125" s="671"/>
      <c r="PAS125" s="671"/>
      <c r="PAT125" s="671"/>
      <c r="PAU125" s="671"/>
      <c r="PAV125" s="671"/>
      <c r="PAW125" s="671"/>
      <c r="PAX125" s="671"/>
      <c r="PAY125" s="671"/>
      <c r="PAZ125" s="671"/>
      <c r="PBA125" s="671"/>
      <c r="PBB125" s="671"/>
      <c r="PBC125" s="671"/>
      <c r="PBD125" s="671"/>
      <c r="PBE125" s="671"/>
      <c r="PBF125" s="671"/>
      <c r="PBG125" s="671"/>
      <c r="PBH125" s="671"/>
      <c r="PBI125" s="671"/>
      <c r="PBJ125" s="671"/>
      <c r="PBK125" s="671"/>
      <c r="PBL125" s="671"/>
      <c r="PBM125" s="671"/>
      <c r="PBN125" s="671"/>
      <c r="PBO125" s="671"/>
      <c r="PBP125" s="671"/>
      <c r="PBQ125" s="671"/>
      <c r="PBR125" s="671"/>
      <c r="PBS125" s="671"/>
      <c r="PBT125" s="671"/>
      <c r="PBU125" s="671"/>
      <c r="PBV125" s="671"/>
      <c r="PBW125" s="671"/>
      <c r="PBX125" s="671"/>
      <c r="PBY125" s="671"/>
      <c r="PBZ125" s="671"/>
      <c r="PCA125" s="671"/>
      <c r="PCB125" s="671"/>
      <c r="PCC125" s="671"/>
      <c r="PCD125" s="671"/>
      <c r="PCE125" s="671"/>
      <c r="PCF125" s="671"/>
      <c r="PCG125" s="671"/>
      <c r="PCH125" s="671"/>
      <c r="PCI125" s="671"/>
      <c r="PCJ125" s="671"/>
      <c r="PCK125" s="671"/>
      <c r="PCL125" s="671"/>
      <c r="PCM125" s="671"/>
      <c r="PCN125" s="671"/>
      <c r="PCO125" s="671"/>
      <c r="PCP125" s="671"/>
      <c r="PCQ125" s="671"/>
      <c r="PCR125" s="671"/>
      <c r="PCS125" s="671"/>
      <c r="PCT125" s="671"/>
      <c r="PCU125" s="671"/>
      <c r="PCV125" s="671"/>
      <c r="PCW125" s="671"/>
      <c r="PCX125" s="671"/>
      <c r="PCY125" s="671"/>
      <c r="PCZ125" s="671"/>
      <c r="PDA125" s="671"/>
      <c r="PDB125" s="671"/>
      <c r="PDC125" s="671"/>
      <c r="PDD125" s="671"/>
      <c r="PDE125" s="671"/>
      <c r="PDF125" s="671"/>
      <c r="PDG125" s="671"/>
      <c r="PDH125" s="671"/>
      <c r="PDI125" s="671"/>
      <c r="PDJ125" s="671"/>
      <c r="PDK125" s="671"/>
      <c r="PDL125" s="671"/>
      <c r="PDM125" s="671"/>
      <c r="PDN125" s="671"/>
      <c r="PDO125" s="671"/>
      <c r="PDP125" s="671"/>
      <c r="PDQ125" s="671"/>
      <c r="PDR125" s="671"/>
      <c r="PDS125" s="671"/>
      <c r="PDT125" s="671"/>
      <c r="PDU125" s="671"/>
      <c r="PDV125" s="671"/>
      <c r="PDW125" s="671"/>
      <c r="PDX125" s="671"/>
      <c r="PDY125" s="671"/>
      <c r="PDZ125" s="671"/>
      <c r="PEA125" s="671"/>
      <c r="PEB125" s="671"/>
      <c r="PEC125" s="671"/>
      <c r="PED125" s="671"/>
      <c r="PEE125" s="671"/>
      <c r="PEF125" s="671"/>
      <c r="PEG125" s="671"/>
      <c r="PEH125" s="671"/>
      <c r="PEI125" s="671"/>
      <c r="PEJ125" s="671"/>
      <c r="PEK125" s="671"/>
      <c r="PEL125" s="671"/>
      <c r="PEM125" s="671"/>
      <c r="PEN125" s="671"/>
      <c r="PEO125" s="671"/>
      <c r="PEP125" s="671"/>
      <c r="PEQ125" s="671"/>
      <c r="PER125" s="671"/>
      <c r="PES125" s="671"/>
      <c r="PET125" s="671"/>
      <c r="PEU125" s="671"/>
      <c r="PEV125" s="671"/>
      <c r="PEW125" s="671"/>
      <c r="PEX125" s="671"/>
      <c r="PEY125" s="671"/>
      <c r="PEZ125" s="671"/>
      <c r="PFA125" s="671"/>
      <c r="PFB125" s="671"/>
      <c r="PFC125" s="671"/>
      <c r="PFD125" s="671"/>
      <c r="PFE125" s="671"/>
      <c r="PFF125" s="671"/>
      <c r="PFG125" s="671"/>
      <c r="PFH125" s="671"/>
      <c r="PFI125" s="671"/>
      <c r="PFJ125" s="671"/>
      <c r="PFK125" s="671"/>
      <c r="PFL125" s="671"/>
      <c r="PFM125" s="671"/>
      <c r="PFN125" s="671"/>
      <c r="PFO125" s="671"/>
      <c r="PFP125" s="671"/>
      <c r="PFQ125" s="671"/>
      <c r="PFR125" s="671"/>
      <c r="PFS125" s="671"/>
      <c r="PFT125" s="671"/>
      <c r="PFU125" s="671"/>
      <c r="PFV125" s="671"/>
      <c r="PFW125" s="671"/>
      <c r="PFX125" s="671"/>
      <c r="PFY125" s="671"/>
      <c r="PFZ125" s="671"/>
      <c r="PGA125" s="671"/>
      <c r="PGB125" s="671"/>
      <c r="PGC125" s="671"/>
      <c r="PGD125" s="671"/>
      <c r="PGE125" s="671"/>
      <c r="PGF125" s="671"/>
      <c r="PGG125" s="671"/>
      <c r="PGH125" s="671"/>
      <c r="PGI125" s="671"/>
      <c r="PGJ125" s="671"/>
      <c r="PGK125" s="671"/>
      <c r="PGL125" s="671"/>
      <c r="PGM125" s="671"/>
      <c r="PGN125" s="671"/>
      <c r="PGO125" s="671"/>
      <c r="PGP125" s="671"/>
      <c r="PGQ125" s="671"/>
      <c r="PGR125" s="671"/>
      <c r="PGS125" s="671"/>
      <c r="PGT125" s="671"/>
      <c r="PGU125" s="671"/>
      <c r="PGV125" s="671"/>
      <c r="PGW125" s="671"/>
      <c r="PGX125" s="671"/>
      <c r="PGY125" s="671"/>
      <c r="PGZ125" s="671"/>
      <c r="PHA125" s="671"/>
      <c r="PHB125" s="671"/>
      <c r="PHC125" s="671"/>
      <c r="PHD125" s="671"/>
      <c r="PHE125" s="671"/>
      <c r="PHF125" s="671"/>
      <c r="PHG125" s="671"/>
      <c r="PHH125" s="671"/>
      <c r="PHI125" s="671"/>
      <c r="PHJ125" s="671"/>
      <c r="PHK125" s="671"/>
      <c r="PHL125" s="671"/>
      <c r="PHM125" s="671"/>
      <c r="PHN125" s="671"/>
      <c r="PHO125" s="671"/>
      <c r="PHP125" s="671"/>
      <c r="PHQ125" s="671"/>
      <c r="PHR125" s="671"/>
      <c r="PHS125" s="671"/>
      <c r="PHT125" s="671"/>
      <c r="PHU125" s="671"/>
      <c r="PHV125" s="671"/>
      <c r="PHW125" s="671"/>
      <c r="PHX125" s="671"/>
      <c r="PHY125" s="671"/>
      <c r="PHZ125" s="671"/>
      <c r="PIA125" s="671"/>
      <c r="PIB125" s="671"/>
      <c r="PIC125" s="671"/>
      <c r="PID125" s="671"/>
      <c r="PIE125" s="671"/>
      <c r="PIF125" s="671"/>
      <c r="PIG125" s="671"/>
      <c r="PIH125" s="671"/>
      <c r="PII125" s="671"/>
      <c r="PIJ125" s="671"/>
      <c r="PIK125" s="671"/>
      <c r="PIL125" s="671"/>
      <c r="PIM125" s="671"/>
      <c r="PIN125" s="671"/>
      <c r="PIO125" s="671"/>
      <c r="PIP125" s="671"/>
      <c r="PIQ125" s="671"/>
      <c r="PIR125" s="671"/>
      <c r="PIS125" s="671"/>
      <c r="PIT125" s="671"/>
      <c r="PIU125" s="671"/>
      <c r="PIV125" s="671"/>
      <c r="PIW125" s="671"/>
      <c r="PIX125" s="671"/>
      <c r="PIY125" s="671"/>
      <c r="PIZ125" s="671"/>
      <c r="PJA125" s="671"/>
      <c r="PJB125" s="671"/>
      <c r="PJC125" s="671"/>
      <c r="PJD125" s="671"/>
      <c r="PJE125" s="671"/>
      <c r="PJF125" s="671"/>
      <c r="PJG125" s="671"/>
      <c r="PJH125" s="671"/>
      <c r="PJI125" s="671"/>
      <c r="PJJ125" s="671"/>
      <c r="PJK125" s="671"/>
      <c r="PJL125" s="671"/>
      <c r="PJM125" s="671"/>
      <c r="PJN125" s="671"/>
      <c r="PJO125" s="671"/>
      <c r="PJP125" s="671"/>
      <c r="PJQ125" s="671"/>
      <c r="PJR125" s="671"/>
      <c r="PJS125" s="671"/>
      <c r="PJT125" s="671"/>
      <c r="PJU125" s="671"/>
      <c r="PJV125" s="671"/>
      <c r="PJW125" s="671"/>
      <c r="PJX125" s="671"/>
      <c r="PJY125" s="671"/>
      <c r="PJZ125" s="671"/>
      <c r="PKA125" s="671"/>
      <c r="PKB125" s="671"/>
      <c r="PKC125" s="671"/>
      <c r="PKD125" s="671"/>
      <c r="PKE125" s="671"/>
      <c r="PKF125" s="671"/>
      <c r="PKG125" s="671"/>
      <c r="PKH125" s="671"/>
      <c r="PKI125" s="671"/>
      <c r="PKJ125" s="671"/>
      <c r="PKK125" s="671"/>
      <c r="PKL125" s="671"/>
      <c r="PKM125" s="671"/>
      <c r="PKN125" s="671"/>
      <c r="PKO125" s="671"/>
      <c r="PKP125" s="671"/>
      <c r="PKQ125" s="671"/>
      <c r="PKR125" s="671"/>
      <c r="PKS125" s="671"/>
      <c r="PKT125" s="671"/>
      <c r="PKU125" s="671"/>
      <c r="PKV125" s="671"/>
      <c r="PKW125" s="671"/>
      <c r="PKX125" s="671"/>
      <c r="PKY125" s="671"/>
      <c r="PKZ125" s="671"/>
      <c r="PLA125" s="671"/>
      <c r="PLB125" s="671"/>
      <c r="PLC125" s="671"/>
      <c r="PLD125" s="671"/>
      <c r="PLE125" s="671"/>
      <c r="PLF125" s="671"/>
      <c r="PLG125" s="671"/>
      <c r="PLH125" s="671"/>
      <c r="PLI125" s="671"/>
      <c r="PLJ125" s="671"/>
      <c r="PLK125" s="671"/>
      <c r="PLL125" s="671"/>
      <c r="PLM125" s="671"/>
      <c r="PLN125" s="671"/>
      <c r="PLO125" s="671"/>
      <c r="PLP125" s="671"/>
      <c r="PLQ125" s="671"/>
      <c r="PLR125" s="671"/>
      <c r="PLS125" s="671"/>
      <c r="PLT125" s="671"/>
      <c r="PLU125" s="671"/>
      <c r="PLV125" s="671"/>
      <c r="PLW125" s="671"/>
      <c r="PLX125" s="671"/>
      <c r="PLY125" s="671"/>
      <c r="PLZ125" s="671"/>
      <c r="PMA125" s="671"/>
      <c r="PMB125" s="671"/>
      <c r="PMC125" s="671"/>
      <c r="PMD125" s="671"/>
      <c r="PME125" s="671"/>
      <c r="PMF125" s="671"/>
      <c r="PMG125" s="671"/>
      <c r="PMH125" s="671"/>
      <c r="PMI125" s="671"/>
      <c r="PMJ125" s="671"/>
      <c r="PMK125" s="671"/>
      <c r="PML125" s="671"/>
      <c r="PMM125" s="671"/>
      <c r="PMN125" s="671"/>
      <c r="PMO125" s="671"/>
      <c r="PMP125" s="671"/>
      <c r="PMQ125" s="671"/>
      <c r="PMR125" s="671"/>
      <c r="PMS125" s="671"/>
      <c r="PMT125" s="671"/>
      <c r="PMU125" s="671"/>
      <c r="PMV125" s="671"/>
      <c r="PMW125" s="671"/>
      <c r="PMX125" s="671"/>
      <c r="PMY125" s="671"/>
      <c r="PMZ125" s="671"/>
      <c r="PNA125" s="671"/>
      <c r="PNB125" s="671"/>
      <c r="PNC125" s="671"/>
      <c r="PND125" s="671"/>
      <c r="PNE125" s="671"/>
      <c r="PNF125" s="671"/>
      <c r="PNG125" s="671"/>
      <c r="PNH125" s="671"/>
      <c r="PNI125" s="671"/>
      <c r="PNJ125" s="671"/>
      <c r="PNK125" s="671"/>
      <c r="PNL125" s="671"/>
      <c r="PNM125" s="671"/>
      <c r="PNN125" s="671"/>
      <c r="PNO125" s="671"/>
      <c r="PNP125" s="671"/>
      <c r="PNQ125" s="671"/>
      <c r="PNR125" s="671"/>
      <c r="PNS125" s="671"/>
      <c r="PNT125" s="671"/>
      <c r="PNU125" s="671"/>
      <c r="PNV125" s="671"/>
      <c r="PNW125" s="671"/>
      <c r="PNX125" s="671"/>
      <c r="PNY125" s="671"/>
      <c r="PNZ125" s="671"/>
      <c r="POA125" s="671"/>
      <c r="POB125" s="671"/>
      <c r="POC125" s="671"/>
      <c r="POD125" s="671"/>
      <c r="POE125" s="671"/>
      <c r="POF125" s="671"/>
      <c r="POG125" s="671"/>
      <c r="POH125" s="671"/>
      <c r="POI125" s="671"/>
      <c r="POJ125" s="671"/>
      <c r="POK125" s="671"/>
      <c r="POL125" s="671"/>
      <c r="POM125" s="671"/>
      <c r="PON125" s="671"/>
      <c r="POO125" s="671"/>
      <c r="POP125" s="671"/>
      <c r="POQ125" s="671"/>
      <c r="POR125" s="671"/>
      <c r="POS125" s="671"/>
      <c r="POT125" s="671"/>
      <c r="POU125" s="671"/>
      <c r="POV125" s="671"/>
      <c r="POW125" s="671"/>
      <c r="POX125" s="671"/>
      <c r="POY125" s="671"/>
      <c r="POZ125" s="671"/>
      <c r="PPA125" s="671"/>
      <c r="PPB125" s="671"/>
      <c r="PPC125" s="671"/>
      <c r="PPD125" s="671"/>
      <c r="PPE125" s="671"/>
      <c r="PPF125" s="671"/>
      <c r="PPG125" s="671"/>
      <c r="PPH125" s="671"/>
      <c r="PPI125" s="671"/>
      <c r="PPJ125" s="671"/>
      <c r="PPK125" s="671"/>
      <c r="PPL125" s="671"/>
      <c r="PPM125" s="671"/>
      <c r="PPN125" s="671"/>
      <c r="PPO125" s="671"/>
      <c r="PPP125" s="671"/>
      <c r="PPQ125" s="671"/>
      <c r="PPR125" s="671"/>
      <c r="PPS125" s="671"/>
      <c r="PPT125" s="671"/>
      <c r="PPU125" s="671"/>
      <c r="PPV125" s="671"/>
      <c r="PPW125" s="671"/>
      <c r="PPX125" s="671"/>
      <c r="PPY125" s="671"/>
      <c r="PPZ125" s="671"/>
      <c r="PQA125" s="671"/>
      <c r="PQB125" s="671"/>
      <c r="PQC125" s="671"/>
      <c r="PQD125" s="671"/>
      <c r="PQE125" s="671"/>
      <c r="PQF125" s="671"/>
      <c r="PQG125" s="671"/>
      <c r="PQH125" s="671"/>
      <c r="PQI125" s="671"/>
      <c r="PQJ125" s="671"/>
      <c r="PQK125" s="671"/>
      <c r="PQL125" s="671"/>
      <c r="PQM125" s="671"/>
      <c r="PQN125" s="671"/>
      <c r="PQO125" s="671"/>
      <c r="PQP125" s="671"/>
      <c r="PQQ125" s="671"/>
      <c r="PQR125" s="671"/>
      <c r="PQS125" s="671"/>
      <c r="PQT125" s="671"/>
      <c r="PQU125" s="671"/>
      <c r="PQV125" s="671"/>
      <c r="PQW125" s="671"/>
      <c r="PQX125" s="671"/>
      <c r="PQY125" s="671"/>
      <c r="PQZ125" s="671"/>
      <c r="PRA125" s="671"/>
      <c r="PRB125" s="671"/>
      <c r="PRC125" s="671"/>
      <c r="PRD125" s="671"/>
      <c r="PRE125" s="671"/>
      <c r="PRF125" s="671"/>
      <c r="PRG125" s="671"/>
      <c r="PRH125" s="671"/>
      <c r="PRI125" s="671"/>
      <c r="PRJ125" s="671"/>
      <c r="PRK125" s="671"/>
      <c r="PRL125" s="671"/>
      <c r="PRM125" s="671"/>
      <c r="PRN125" s="671"/>
      <c r="PRO125" s="671"/>
      <c r="PRP125" s="671"/>
      <c r="PRQ125" s="671"/>
      <c r="PRR125" s="671"/>
      <c r="PRS125" s="671"/>
      <c r="PRT125" s="671"/>
      <c r="PRU125" s="671"/>
      <c r="PRV125" s="671"/>
      <c r="PRW125" s="671"/>
      <c r="PRX125" s="671"/>
      <c r="PRY125" s="671"/>
      <c r="PRZ125" s="671"/>
      <c r="PSA125" s="671"/>
      <c r="PSB125" s="671"/>
      <c r="PSC125" s="671"/>
      <c r="PSD125" s="671"/>
      <c r="PSE125" s="671"/>
      <c r="PSF125" s="671"/>
      <c r="PSG125" s="671"/>
      <c r="PSH125" s="671"/>
      <c r="PSI125" s="671"/>
      <c r="PSJ125" s="671"/>
      <c r="PSK125" s="671"/>
      <c r="PSL125" s="671"/>
      <c r="PSM125" s="671"/>
      <c r="PSN125" s="671"/>
      <c r="PSO125" s="671"/>
      <c r="PSP125" s="671"/>
      <c r="PSQ125" s="671"/>
      <c r="PSR125" s="671"/>
      <c r="PSS125" s="671"/>
      <c r="PST125" s="671"/>
      <c r="PSU125" s="671"/>
      <c r="PSV125" s="671"/>
      <c r="PSW125" s="671"/>
      <c r="PSX125" s="671"/>
      <c r="PSY125" s="671"/>
      <c r="PSZ125" s="671"/>
      <c r="PTA125" s="671"/>
      <c r="PTB125" s="671"/>
      <c r="PTC125" s="671"/>
      <c r="PTD125" s="671"/>
      <c r="PTE125" s="671"/>
      <c r="PTF125" s="671"/>
      <c r="PTG125" s="671"/>
      <c r="PTH125" s="671"/>
      <c r="PTI125" s="671"/>
      <c r="PTJ125" s="671"/>
      <c r="PTK125" s="671"/>
      <c r="PTL125" s="671"/>
      <c r="PTM125" s="671"/>
      <c r="PTN125" s="671"/>
      <c r="PTO125" s="671"/>
      <c r="PTP125" s="671"/>
      <c r="PTQ125" s="671"/>
      <c r="PTR125" s="671"/>
      <c r="PTS125" s="671"/>
      <c r="PTT125" s="671"/>
      <c r="PTU125" s="671"/>
      <c r="PTV125" s="671"/>
      <c r="PTW125" s="671"/>
      <c r="PTX125" s="671"/>
      <c r="PTY125" s="671"/>
      <c r="PTZ125" s="671"/>
      <c r="PUA125" s="671"/>
      <c r="PUB125" s="671"/>
      <c r="PUC125" s="671"/>
      <c r="PUD125" s="671"/>
      <c r="PUE125" s="671"/>
      <c r="PUF125" s="671"/>
      <c r="PUG125" s="671"/>
      <c r="PUH125" s="671"/>
      <c r="PUI125" s="671"/>
      <c r="PUJ125" s="671"/>
      <c r="PUK125" s="671"/>
      <c r="PUL125" s="671"/>
      <c r="PUM125" s="671"/>
      <c r="PUN125" s="671"/>
      <c r="PUO125" s="671"/>
      <c r="PUP125" s="671"/>
      <c r="PUQ125" s="671"/>
      <c r="PUR125" s="671"/>
      <c r="PUS125" s="671"/>
      <c r="PUT125" s="671"/>
      <c r="PUU125" s="671"/>
      <c r="PUV125" s="671"/>
      <c r="PUW125" s="671"/>
      <c r="PUX125" s="671"/>
      <c r="PUY125" s="671"/>
      <c r="PUZ125" s="671"/>
      <c r="PVA125" s="671"/>
      <c r="PVB125" s="671"/>
      <c r="PVC125" s="671"/>
      <c r="PVD125" s="671"/>
      <c r="PVE125" s="671"/>
      <c r="PVF125" s="671"/>
      <c r="PVG125" s="671"/>
      <c r="PVH125" s="671"/>
      <c r="PVI125" s="671"/>
      <c r="PVJ125" s="671"/>
      <c r="PVK125" s="671"/>
      <c r="PVL125" s="671"/>
      <c r="PVM125" s="671"/>
      <c r="PVN125" s="671"/>
      <c r="PVO125" s="671"/>
      <c r="PVP125" s="671"/>
      <c r="PVQ125" s="671"/>
      <c r="PVR125" s="671"/>
      <c r="PVS125" s="671"/>
      <c r="PVT125" s="671"/>
      <c r="PVU125" s="671"/>
      <c r="PVV125" s="671"/>
      <c r="PVW125" s="671"/>
      <c r="PVX125" s="671"/>
      <c r="PVY125" s="671"/>
      <c r="PVZ125" s="671"/>
      <c r="PWA125" s="671"/>
      <c r="PWB125" s="671"/>
      <c r="PWC125" s="671"/>
      <c r="PWD125" s="671"/>
      <c r="PWE125" s="671"/>
      <c r="PWF125" s="671"/>
      <c r="PWG125" s="671"/>
      <c r="PWH125" s="671"/>
      <c r="PWI125" s="671"/>
      <c r="PWJ125" s="671"/>
      <c r="PWK125" s="671"/>
      <c r="PWL125" s="671"/>
      <c r="PWM125" s="671"/>
      <c r="PWN125" s="671"/>
      <c r="PWO125" s="671"/>
      <c r="PWP125" s="671"/>
      <c r="PWQ125" s="671"/>
      <c r="PWR125" s="671"/>
      <c r="PWS125" s="671"/>
      <c r="PWT125" s="671"/>
      <c r="PWU125" s="671"/>
      <c r="PWV125" s="671"/>
      <c r="PWW125" s="671"/>
      <c r="PWX125" s="671"/>
      <c r="PWY125" s="671"/>
      <c r="PWZ125" s="671"/>
      <c r="PXA125" s="671"/>
      <c r="PXB125" s="671"/>
      <c r="PXC125" s="671"/>
      <c r="PXD125" s="671"/>
      <c r="PXE125" s="671"/>
      <c r="PXF125" s="671"/>
      <c r="PXG125" s="671"/>
      <c r="PXH125" s="671"/>
      <c r="PXI125" s="671"/>
      <c r="PXJ125" s="671"/>
      <c r="PXK125" s="671"/>
      <c r="PXL125" s="671"/>
      <c r="PXM125" s="671"/>
      <c r="PXN125" s="671"/>
      <c r="PXO125" s="671"/>
      <c r="PXP125" s="671"/>
      <c r="PXQ125" s="671"/>
      <c r="PXR125" s="671"/>
      <c r="PXS125" s="671"/>
      <c r="PXT125" s="671"/>
      <c r="PXU125" s="671"/>
      <c r="PXV125" s="671"/>
      <c r="PXW125" s="671"/>
      <c r="PXX125" s="671"/>
      <c r="PXY125" s="671"/>
      <c r="PXZ125" s="671"/>
      <c r="PYA125" s="671"/>
      <c r="PYB125" s="671"/>
      <c r="PYC125" s="671"/>
      <c r="PYD125" s="671"/>
      <c r="PYE125" s="671"/>
      <c r="PYF125" s="671"/>
      <c r="PYG125" s="671"/>
      <c r="PYH125" s="671"/>
      <c r="PYI125" s="671"/>
      <c r="PYJ125" s="671"/>
      <c r="PYK125" s="671"/>
      <c r="PYL125" s="671"/>
      <c r="PYM125" s="671"/>
      <c r="PYN125" s="671"/>
      <c r="PYO125" s="671"/>
      <c r="PYP125" s="671"/>
      <c r="PYQ125" s="671"/>
      <c r="PYR125" s="671"/>
      <c r="PYS125" s="671"/>
      <c r="PYT125" s="671"/>
      <c r="PYU125" s="671"/>
      <c r="PYV125" s="671"/>
      <c r="PYW125" s="671"/>
      <c r="PYX125" s="671"/>
      <c r="PYY125" s="671"/>
      <c r="PYZ125" s="671"/>
      <c r="PZA125" s="671"/>
      <c r="PZB125" s="671"/>
      <c r="PZC125" s="671"/>
      <c r="PZD125" s="671"/>
      <c r="PZE125" s="671"/>
      <c r="PZF125" s="671"/>
      <c r="PZG125" s="671"/>
      <c r="PZH125" s="671"/>
      <c r="PZI125" s="671"/>
      <c r="PZJ125" s="671"/>
      <c r="PZK125" s="671"/>
      <c r="PZL125" s="671"/>
      <c r="PZM125" s="671"/>
      <c r="PZN125" s="671"/>
      <c r="PZO125" s="671"/>
      <c r="PZP125" s="671"/>
      <c r="PZQ125" s="671"/>
      <c r="PZR125" s="671"/>
      <c r="PZS125" s="671"/>
      <c r="PZT125" s="671"/>
      <c r="PZU125" s="671"/>
      <c r="PZV125" s="671"/>
      <c r="PZW125" s="671"/>
      <c r="PZX125" s="671"/>
      <c r="PZY125" s="671"/>
      <c r="PZZ125" s="671"/>
      <c r="QAA125" s="671"/>
      <c r="QAB125" s="671"/>
      <c r="QAC125" s="671"/>
      <c r="QAD125" s="671"/>
      <c r="QAE125" s="671"/>
      <c r="QAF125" s="671"/>
      <c r="QAG125" s="671"/>
      <c r="QAH125" s="671"/>
      <c r="QAI125" s="671"/>
      <c r="QAJ125" s="671"/>
      <c r="QAK125" s="671"/>
      <c r="QAL125" s="671"/>
      <c r="QAM125" s="671"/>
      <c r="QAN125" s="671"/>
      <c r="QAO125" s="671"/>
      <c r="QAP125" s="671"/>
      <c r="QAQ125" s="671"/>
      <c r="QAR125" s="671"/>
      <c r="QAS125" s="671"/>
      <c r="QAT125" s="671"/>
      <c r="QAU125" s="671"/>
      <c r="QAV125" s="671"/>
      <c r="QAW125" s="671"/>
      <c r="QAX125" s="671"/>
      <c r="QAY125" s="671"/>
      <c r="QAZ125" s="671"/>
      <c r="QBA125" s="671"/>
      <c r="QBB125" s="671"/>
      <c r="QBC125" s="671"/>
      <c r="QBD125" s="671"/>
      <c r="QBE125" s="671"/>
      <c r="QBF125" s="671"/>
      <c r="QBG125" s="671"/>
      <c r="QBH125" s="671"/>
      <c r="QBI125" s="671"/>
      <c r="QBJ125" s="671"/>
      <c r="QBK125" s="671"/>
      <c r="QBL125" s="671"/>
      <c r="QBM125" s="671"/>
      <c r="QBN125" s="671"/>
      <c r="QBO125" s="671"/>
      <c r="QBP125" s="671"/>
      <c r="QBQ125" s="671"/>
      <c r="QBR125" s="671"/>
      <c r="QBS125" s="671"/>
      <c r="QBT125" s="671"/>
      <c r="QBU125" s="671"/>
      <c r="QBV125" s="671"/>
      <c r="QBW125" s="671"/>
      <c r="QBX125" s="671"/>
      <c r="QBY125" s="671"/>
      <c r="QBZ125" s="671"/>
      <c r="QCA125" s="671"/>
      <c r="QCB125" s="671"/>
      <c r="QCC125" s="671"/>
      <c r="QCD125" s="671"/>
      <c r="QCE125" s="671"/>
      <c r="QCF125" s="671"/>
      <c r="QCG125" s="671"/>
      <c r="QCH125" s="671"/>
      <c r="QCI125" s="671"/>
      <c r="QCJ125" s="671"/>
      <c r="QCK125" s="671"/>
      <c r="QCL125" s="671"/>
      <c r="QCM125" s="671"/>
      <c r="QCN125" s="671"/>
      <c r="QCO125" s="671"/>
      <c r="QCP125" s="671"/>
      <c r="QCQ125" s="671"/>
      <c r="QCR125" s="671"/>
      <c r="QCS125" s="671"/>
      <c r="QCT125" s="671"/>
      <c r="QCU125" s="671"/>
      <c r="QCV125" s="671"/>
      <c r="QCW125" s="671"/>
      <c r="QCX125" s="671"/>
      <c r="QCY125" s="671"/>
      <c r="QCZ125" s="671"/>
      <c r="QDA125" s="671"/>
      <c r="QDB125" s="671"/>
      <c r="QDC125" s="671"/>
      <c r="QDD125" s="671"/>
      <c r="QDE125" s="671"/>
      <c r="QDF125" s="671"/>
      <c r="QDG125" s="671"/>
      <c r="QDH125" s="671"/>
      <c r="QDI125" s="671"/>
      <c r="QDJ125" s="671"/>
      <c r="QDK125" s="671"/>
      <c r="QDL125" s="671"/>
      <c r="QDM125" s="671"/>
      <c r="QDN125" s="671"/>
      <c r="QDO125" s="671"/>
      <c r="QDP125" s="671"/>
      <c r="QDQ125" s="671"/>
      <c r="QDR125" s="671"/>
      <c r="QDS125" s="671"/>
      <c r="QDT125" s="671"/>
      <c r="QDU125" s="671"/>
      <c r="QDV125" s="671"/>
      <c r="QDW125" s="671"/>
      <c r="QDX125" s="671"/>
      <c r="QDY125" s="671"/>
      <c r="QDZ125" s="671"/>
      <c r="QEA125" s="671"/>
      <c r="QEB125" s="671"/>
      <c r="QEC125" s="671"/>
      <c r="QED125" s="671"/>
      <c r="QEE125" s="671"/>
      <c r="QEF125" s="671"/>
      <c r="QEG125" s="671"/>
      <c r="QEH125" s="671"/>
      <c r="QEI125" s="671"/>
      <c r="QEJ125" s="671"/>
      <c r="QEK125" s="671"/>
      <c r="QEL125" s="671"/>
      <c r="QEM125" s="671"/>
      <c r="QEN125" s="671"/>
      <c r="QEO125" s="671"/>
      <c r="QEP125" s="671"/>
      <c r="QEQ125" s="671"/>
      <c r="QER125" s="671"/>
      <c r="QES125" s="671"/>
      <c r="QET125" s="671"/>
      <c r="QEU125" s="671"/>
      <c r="QEV125" s="671"/>
      <c r="QEW125" s="671"/>
      <c r="QEX125" s="671"/>
      <c r="QEY125" s="671"/>
      <c r="QEZ125" s="671"/>
      <c r="QFA125" s="671"/>
      <c r="QFB125" s="671"/>
      <c r="QFC125" s="671"/>
      <c r="QFD125" s="671"/>
      <c r="QFE125" s="671"/>
      <c r="QFF125" s="671"/>
      <c r="QFG125" s="671"/>
      <c r="QFH125" s="671"/>
      <c r="QFI125" s="671"/>
      <c r="QFJ125" s="671"/>
      <c r="QFK125" s="671"/>
      <c r="QFL125" s="671"/>
      <c r="QFM125" s="671"/>
      <c r="QFN125" s="671"/>
      <c r="QFO125" s="671"/>
      <c r="QFP125" s="671"/>
      <c r="QFQ125" s="671"/>
      <c r="QFR125" s="671"/>
      <c r="QFS125" s="671"/>
      <c r="QFT125" s="671"/>
      <c r="QFU125" s="671"/>
      <c r="QFV125" s="671"/>
      <c r="QFW125" s="671"/>
      <c r="QFX125" s="671"/>
      <c r="QFY125" s="671"/>
      <c r="QFZ125" s="671"/>
      <c r="QGA125" s="671"/>
      <c r="QGB125" s="671"/>
      <c r="QGC125" s="671"/>
      <c r="QGD125" s="671"/>
      <c r="QGE125" s="671"/>
      <c r="QGF125" s="671"/>
      <c r="QGG125" s="671"/>
      <c r="QGH125" s="671"/>
      <c r="QGI125" s="671"/>
      <c r="QGJ125" s="671"/>
      <c r="QGK125" s="671"/>
      <c r="QGL125" s="671"/>
      <c r="QGM125" s="671"/>
      <c r="QGN125" s="671"/>
      <c r="QGO125" s="671"/>
      <c r="QGP125" s="671"/>
      <c r="QGQ125" s="671"/>
      <c r="QGR125" s="671"/>
      <c r="QGS125" s="671"/>
      <c r="QGT125" s="671"/>
      <c r="QGU125" s="671"/>
      <c r="QGV125" s="671"/>
      <c r="QGW125" s="671"/>
      <c r="QGX125" s="671"/>
      <c r="QGY125" s="671"/>
      <c r="QGZ125" s="671"/>
      <c r="QHA125" s="671"/>
      <c r="QHB125" s="671"/>
      <c r="QHC125" s="671"/>
      <c r="QHD125" s="671"/>
      <c r="QHE125" s="671"/>
      <c r="QHF125" s="671"/>
      <c r="QHG125" s="671"/>
      <c r="QHH125" s="671"/>
      <c r="QHI125" s="671"/>
      <c r="QHJ125" s="671"/>
      <c r="QHK125" s="671"/>
      <c r="QHL125" s="671"/>
      <c r="QHM125" s="671"/>
      <c r="QHN125" s="671"/>
      <c r="QHO125" s="671"/>
      <c r="QHP125" s="671"/>
      <c r="QHQ125" s="671"/>
      <c r="QHR125" s="671"/>
      <c r="QHS125" s="671"/>
      <c r="QHT125" s="671"/>
      <c r="QHU125" s="671"/>
      <c r="QHV125" s="671"/>
      <c r="QHW125" s="671"/>
      <c r="QHX125" s="671"/>
      <c r="QHY125" s="671"/>
      <c r="QHZ125" s="671"/>
      <c r="QIA125" s="671"/>
      <c r="QIB125" s="671"/>
      <c r="QIC125" s="671"/>
      <c r="QID125" s="671"/>
      <c r="QIE125" s="671"/>
      <c r="QIF125" s="671"/>
      <c r="QIG125" s="671"/>
      <c r="QIH125" s="671"/>
      <c r="QII125" s="671"/>
      <c r="QIJ125" s="671"/>
      <c r="QIK125" s="671"/>
      <c r="QIL125" s="671"/>
      <c r="QIM125" s="671"/>
      <c r="QIN125" s="671"/>
      <c r="QIO125" s="671"/>
      <c r="QIP125" s="671"/>
      <c r="QIQ125" s="671"/>
      <c r="QIR125" s="671"/>
      <c r="QIS125" s="671"/>
      <c r="QIT125" s="671"/>
      <c r="QIU125" s="671"/>
      <c r="QIV125" s="671"/>
      <c r="QIW125" s="671"/>
      <c r="QIX125" s="671"/>
      <c r="QIY125" s="671"/>
      <c r="QIZ125" s="671"/>
      <c r="QJA125" s="671"/>
      <c r="QJB125" s="671"/>
      <c r="QJC125" s="671"/>
      <c r="QJD125" s="671"/>
      <c r="QJE125" s="671"/>
      <c r="QJF125" s="671"/>
      <c r="QJG125" s="671"/>
      <c r="QJH125" s="671"/>
      <c r="QJI125" s="671"/>
      <c r="QJJ125" s="671"/>
      <c r="QJK125" s="671"/>
      <c r="QJL125" s="671"/>
      <c r="QJM125" s="671"/>
      <c r="QJN125" s="671"/>
      <c r="QJO125" s="671"/>
      <c r="QJP125" s="671"/>
      <c r="QJQ125" s="671"/>
      <c r="QJR125" s="671"/>
      <c r="QJS125" s="671"/>
      <c r="QJT125" s="671"/>
      <c r="QJU125" s="671"/>
      <c r="QJV125" s="671"/>
      <c r="QJW125" s="671"/>
      <c r="QJX125" s="671"/>
      <c r="QJY125" s="671"/>
      <c r="QJZ125" s="671"/>
      <c r="QKA125" s="671"/>
      <c r="QKB125" s="671"/>
      <c r="QKC125" s="671"/>
      <c r="QKD125" s="671"/>
      <c r="QKE125" s="671"/>
      <c r="QKF125" s="671"/>
      <c r="QKG125" s="671"/>
      <c r="QKH125" s="671"/>
      <c r="QKI125" s="671"/>
      <c r="QKJ125" s="671"/>
      <c r="QKK125" s="671"/>
      <c r="QKL125" s="671"/>
      <c r="QKM125" s="671"/>
      <c r="QKN125" s="671"/>
      <c r="QKO125" s="671"/>
      <c r="QKP125" s="671"/>
      <c r="QKQ125" s="671"/>
      <c r="QKR125" s="671"/>
      <c r="QKS125" s="671"/>
      <c r="QKT125" s="671"/>
      <c r="QKU125" s="671"/>
      <c r="QKV125" s="671"/>
      <c r="QKW125" s="671"/>
      <c r="QKX125" s="671"/>
      <c r="QKY125" s="671"/>
      <c r="QKZ125" s="671"/>
      <c r="QLA125" s="671"/>
      <c r="QLB125" s="671"/>
      <c r="QLC125" s="671"/>
      <c r="QLD125" s="671"/>
      <c r="QLE125" s="671"/>
      <c r="QLF125" s="671"/>
      <c r="QLG125" s="671"/>
      <c r="QLH125" s="671"/>
      <c r="QLI125" s="671"/>
      <c r="QLJ125" s="671"/>
      <c r="QLK125" s="671"/>
      <c r="QLL125" s="671"/>
      <c r="QLM125" s="671"/>
      <c r="QLN125" s="671"/>
      <c r="QLO125" s="671"/>
      <c r="QLP125" s="671"/>
      <c r="QLQ125" s="671"/>
      <c r="QLR125" s="671"/>
      <c r="QLS125" s="671"/>
      <c r="QLT125" s="671"/>
      <c r="QLU125" s="671"/>
      <c r="QLV125" s="671"/>
      <c r="QLW125" s="671"/>
      <c r="QLX125" s="671"/>
      <c r="QLY125" s="671"/>
      <c r="QLZ125" s="671"/>
      <c r="QMA125" s="671"/>
      <c r="QMB125" s="671"/>
      <c r="QMC125" s="671"/>
      <c r="QMD125" s="671"/>
      <c r="QME125" s="671"/>
      <c r="QMF125" s="671"/>
      <c r="QMG125" s="671"/>
      <c r="QMH125" s="671"/>
      <c r="QMI125" s="671"/>
      <c r="QMJ125" s="671"/>
      <c r="QMK125" s="671"/>
      <c r="QML125" s="671"/>
      <c r="QMM125" s="671"/>
      <c r="QMN125" s="671"/>
      <c r="QMO125" s="671"/>
      <c r="QMP125" s="671"/>
      <c r="QMQ125" s="671"/>
      <c r="QMR125" s="671"/>
      <c r="QMS125" s="671"/>
      <c r="QMT125" s="671"/>
      <c r="QMU125" s="671"/>
      <c r="QMV125" s="671"/>
      <c r="QMW125" s="671"/>
      <c r="QMX125" s="671"/>
      <c r="QMY125" s="671"/>
      <c r="QMZ125" s="671"/>
      <c r="QNA125" s="671"/>
      <c r="QNB125" s="671"/>
      <c r="QNC125" s="671"/>
      <c r="QND125" s="671"/>
      <c r="QNE125" s="671"/>
      <c r="QNF125" s="671"/>
      <c r="QNG125" s="671"/>
      <c r="QNH125" s="671"/>
      <c r="QNI125" s="671"/>
      <c r="QNJ125" s="671"/>
      <c r="QNK125" s="671"/>
      <c r="QNL125" s="671"/>
      <c r="QNM125" s="671"/>
      <c r="QNN125" s="671"/>
      <c r="QNO125" s="671"/>
      <c r="QNP125" s="671"/>
      <c r="QNQ125" s="671"/>
      <c r="QNR125" s="671"/>
      <c r="QNS125" s="671"/>
      <c r="QNT125" s="671"/>
      <c r="QNU125" s="671"/>
      <c r="QNV125" s="671"/>
      <c r="QNW125" s="671"/>
      <c r="QNX125" s="671"/>
      <c r="QNY125" s="671"/>
      <c r="QNZ125" s="671"/>
      <c r="QOA125" s="671"/>
      <c r="QOB125" s="671"/>
      <c r="QOC125" s="671"/>
      <c r="QOD125" s="671"/>
      <c r="QOE125" s="671"/>
      <c r="QOF125" s="671"/>
      <c r="QOG125" s="671"/>
      <c r="QOH125" s="671"/>
      <c r="QOI125" s="671"/>
      <c r="QOJ125" s="671"/>
      <c r="QOK125" s="671"/>
      <c r="QOL125" s="671"/>
      <c r="QOM125" s="671"/>
      <c r="QON125" s="671"/>
      <c r="QOO125" s="671"/>
      <c r="QOP125" s="671"/>
      <c r="QOQ125" s="671"/>
      <c r="QOR125" s="671"/>
      <c r="QOS125" s="671"/>
      <c r="QOT125" s="671"/>
      <c r="QOU125" s="671"/>
      <c r="QOV125" s="671"/>
      <c r="QOW125" s="671"/>
      <c r="QOX125" s="671"/>
      <c r="QOY125" s="671"/>
      <c r="QOZ125" s="671"/>
      <c r="QPA125" s="671"/>
      <c r="QPB125" s="671"/>
      <c r="QPC125" s="671"/>
      <c r="QPD125" s="671"/>
      <c r="QPE125" s="671"/>
      <c r="QPF125" s="671"/>
      <c r="QPG125" s="671"/>
      <c r="QPH125" s="671"/>
      <c r="QPI125" s="671"/>
      <c r="QPJ125" s="671"/>
      <c r="QPK125" s="671"/>
      <c r="QPL125" s="671"/>
      <c r="QPM125" s="671"/>
      <c r="QPN125" s="671"/>
      <c r="QPO125" s="671"/>
      <c r="QPP125" s="671"/>
      <c r="QPQ125" s="671"/>
      <c r="QPR125" s="671"/>
      <c r="QPS125" s="671"/>
      <c r="QPT125" s="671"/>
      <c r="QPU125" s="671"/>
      <c r="QPV125" s="671"/>
      <c r="QPW125" s="671"/>
      <c r="QPX125" s="671"/>
      <c r="QPY125" s="671"/>
      <c r="QPZ125" s="671"/>
      <c r="QQA125" s="671"/>
      <c r="QQB125" s="671"/>
      <c r="QQC125" s="671"/>
      <c r="QQD125" s="671"/>
      <c r="QQE125" s="671"/>
      <c r="QQF125" s="671"/>
      <c r="QQG125" s="671"/>
      <c r="QQH125" s="671"/>
      <c r="QQI125" s="671"/>
      <c r="QQJ125" s="671"/>
      <c r="QQK125" s="671"/>
      <c r="QQL125" s="671"/>
      <c r="QQM125" s="671"/>
      <c r="QQN125" s="671"/>
      <c r="QQO125" s="671"/>
      <c r="QQP125" s="671"/>
      <c r="QQQ125" s="671"/>
      <c r="QQR125" s="671"/>
      <c r="QQS125" s="671"/>
      <c r="QQT125" s="671"/>
      <c r="QQU125" s="671"/>
      <c r="QQV125" s="671"/>
      <c r="QQW125" s="671"/>
      <c r="QQX125" s="671"/>
      <c r="QQY125" s="671"/>
      <c r="QQZ125" s="671"/>
      <c r="QRA125" s="671"/>
      <c r="QRB125" s="671"/>
      <c r="QRC125" s="671"/>
      <c r="QRD125" s="671"/>
      <c r="QRE125" s="671"/>
      <c r="QRF125" s="671"/>
      <c r="QRG125" s="671"/>
      <c r="QRH125" s="671"/>
      <c r="QRI125" s="671"/>
      <c r="QRJ125" s="671"/>
      <c r="QRK125" s="671"/>
      <c r="QRL125" s="671"/>
      <c r="QRM125" s="671"/>
      <c r="QRN125" s="671"/>
      <c r="QRO125" s="671"/>
      <c r="QRP125" s="671"/>
      <c r="QRQ125" s="671"/>
      <c r="QRR125" s="671"/>
      <c r="QRS125" s="671"/>
      <c r="QRT125" s="671"/>
      <c r="QRU125" s="671"/>
      <c r="QRV125" s="671"/>
      <c r="QRW125" s="671"/>
      <c r="QRX125" s="671"/>
      <c r="QRY125" s="671"/>
      <c r="QRZ125" s="671"/>
      <c r="QSA125" s="671"/>
      <c r="QSB125" s="671"/>
      <c r="QSC125" s="671"/>
      <c r="QSD125" s="671"/>
      <c r="QSE125" s="671"/>
      <c r="QSF125" s="671"/>
      <c r="QSG125" s="671"/>
      <c r="QSH125" s="671"/>
      <c r="QSI125" s="671"/>
      <c r="QSJ125" s="671"/>
      <c r="QSK125" s="671"/>
      <c r="QSL125" s="671"/>
      <c r="QSM125" s="671"/>
      <c r="QSN125" s="671"/>
      <c r="QSO125" s="671"/>
      <c r="QSP125" s="671"/>
      <c r="QSQ125" s="671"/>
      <c r="QSR125" s="671"/>
      <c r="QSS125" s="671"/>
      <c r="QST125" s="671"/>
      <c r="QSU125" s="671"/>
      <c r="QSV125" s="671"/>
      <c r="QSW125" s="671"/>
      <c r="QSX125" s="671"/>
      <c r="QSY125" s="671"/>
      <c r="QSZ125" s="671"/>
      <c r="QTA125" s="671"/>
      <c r="QTB125" s="671"/>
      <c r="QTC125" s="671"/>
      <c r="QTD125" s="671"/>
      <c r="QTE125" s="671"/>
      <c r="QTF125" s="671"/>
      <c r="QTG125" s="671"/>
      <c r="QTH125" s="671"/>
      <c r="QTI125" s="671"/>
      <c r="QTJ125" s="671"/>
      <c r="QTK125" s="671"/>
      <c r="QTL125" s="671"/>
      <c r="QTM125" s="671"/>
      <c r="QTN125" s="671"/>
      <c r="QTO125" s="671"/>
      <c r="QTP125" s="671"/>
      <c r="QTQ125" s="671"/>
      <c r="QTR125" s="671"/>
      <c r="QTS125" s="671"/>
      <c r="QTT125" s="671"/>
      <c r="QTU125" s="671"/>
      <c r="QTV125" s="671"/>
      <c r="QTW125" s="671"/>
      <c r="QTX125" s="671"/>
      <c r="QTY125" s="671"/>
      <c r="QTZ125" s="671"/>
      <c r="QUA125" s="671"/>
      <c r="QUB125" s="671"/>
      <c r="QUC125" s="671"/>
      <c r="QUD125" s="671"/>
      <c r="QUE125" s="671"/>
      <c r="QUF125" s="671"/>
      <c r="QUG125" s="671"/>
      <c r="QUH125" s="671"/>
      <c r="QUI125" s="671"/>
      <c r="QUJ125" s="671"/>
      <c r="QUK125" s="671"/>
      <c r="QUL125" s="671"/>
      <c r="QUM125" s="671"/>
      <c r="QUN125" s="671"/>
      <c r="QUO125" s="671"/>
      <c r="QUP125" s="671"/>
      <c r="QUQ125" s="671"/>
      <c r="QUR125" s="671"/>
      <c r="QUS125" s="671"/>
      <c r="QUT125" s="671"/>
      <c r="QUU125" s="671"/>
      <c r="QUV125" s="671"/>
      <c r="QUW125" s="671"/>
      <c r="QUX125" s="671"/>
      <c r="QUY125" s="671"/>
      <c r="QUZ125" s="671"/>
      <c r="QVA125" s="671"/>
      <c r="QVB125" s="671"/>
      <c r="QVC125" s="671"/>
      <c r="QVD125" s="671"/>
      <c r="QVE125" s="671"/>
      <c r="QVF125" s="671"/>
      <c r="QVG125" s="671"/>
      <c r="QVH125" s="671"/>
      <c r="QVI125" s="671"/>
      <c r="QVJ125" s="671"/>
      <c r="QVK125" s="671"/>
      <c r="QVL125" s="671"/>
      <c r="QVM125" s="671"/>
      <c r="QVN125" s="671"/>
      <c r="QVO125" s="671"/>
      <c r="QVP125" s="671"/>
      <c r="QVQ125" s="671"/>
      <c r="QVR125" s="671"/>
      <c r="QVS125" s="671"/>
      <c r="QVT125" s="671"/>
      <c r="QVU125" s="671"/>
      <c r="QVV125" s="671"/>
      <c r="QVW125" s="671"/>
      <c r="QVX125" s="671"/>
      <c r="QVY125" s="671"/>
      <c r="QVZ125" s="671"/>
      <c r="QWA125" s="671"/>
      <c r="QWB125" s="671"/>
      <c r="QWC125" s="671"/>
      <c r="QWD125" s="671"/>
      <c r="QWE125" s="671"/>
      <c r="QWF125" s="671"/>
      <c r="QWG125" s="671"/>
      <c r="QWH125" s="671"/>
      <c r="QWI125" s="671"/>
      <c r="QWJ125" s="671"/>
      <c r="QWK125" s="671"/>
      <c r="QWL125" s="671"/>
      <c r="QWM125" s="671"/>
      <c r="QWN125" s="671"/>
      <c r="QWO125" s="671"/>
      <c r="QWP125" s="671"/>
      <c r="QWQ125" s="671"/>
      <c r="QWR125" s="671"/>
      <c r="QWS125" s="671"/>
      <c r="QWT125" s="671"/>
      <c r="QWU125" s="671"/>
      <c r="QWV125" s="671"/>
      <c r="QWW125" s="671"/>
      <c r="QWX125" s="671"/>
      <c r="QWY125" s="671"/>
      <c r="QWZ125" s="671"/>
      <c r="QXA125" s="671"/>
      <c r="QXB125" s="671"/>
      <c r="QXC125" s="671"/>
      <c r="QXD125" s="671"/>
      <c r="QXE125" s="671"/>
      <c r="QXF125" s="671"/>
      <c r="QXG125" s="671"/>
      <c r="QXH125" s="671"/>
      <c r="QXI125" s="671"/>
      <c r="QXJ125" s="671"/>
      <c r="QXK125" s="671"/>
      <c r="QXL125" s="671"/>
      <c r="QXM125" s="671"/>
      <c r="QXN125" s="671"/>
      <c r="QXO125" s="671"/>
      <c r="QXP125" s="671"/>
      <c r="QXQ125" s="671"/>
      <c r="QXR125" s="671"/>
      <c r="QXS125" s="671"/>
      <c r="QXT125" s="671"/>
      <c r="QXU125" s="671"/>
      <c r="QXV125" s="671"/>
      <c r="QXW125" s="671"/>
      <c r="QXX125" s="671"/>
      <c r="QXY125" s="671"/>
      <c r="QXZ125" s="671"/>
      <c r="QYA125" s="671"/>
      <c r="QYB125" s="671"/>
      <c r="QYC125" s="671"/>
      <c r="QYD125" s="671"/>
      <c r="QYE125" s="671"/>
      <c r="QYF125" s="671"/>
      <c r="QYG125" s="671"/>
      <c r="QYH125" s="671"/>
      <c r="QYI125" s="671"/>
      <c r="QYJ125" s="671"/>
      <c r="QYK125" s="671"/>
      <c r="QYL125" s="671"/>
      <c r="QYM125" s="671"/>
      <c r="QYN125" s="671"/>
      <c r="QYO125" s="671"/>
      <c r="QYP125" s="671"/>
      <c r="QYQ125" s="671"/>
      <c r="QYR125" s="671"/>
      <c r="QYS125" s="671"/>
      <c r="QYT125" s="671"/>
      <c r="QYU125" s="671"/>
      <c r="QYV125" s="671"/>
      <c r="QYW125" s="671"/>
      <c r="QYX125" s="671"/>
      <c r="QYY125" s="671"/>
      <c r="QYZ125" s="671"/>
      <c r="QZA125" s="671"/>
      <c r="QZB125" s="671"/>
      <c r="QZC125" s="671"/>
      <c r="QZD125" s="671"/>
      <c r="QZE125" s="671"/>
      <c r="QZF125" s="671"/>
      <c r="QZG125" s="671"/>
      <c r="QZH125" s="671"/>
      <c r="QZI125" s="671"/>
      <c r="QZJ125" s="671"/>
      <c r="QZK125" s="671"/>
      <c r="QZL125" s="671"/>
      <c r="QZM125" s="671"/>
      <c r="QZN125" s="671"/>
      <c r="QZO125" s="671"/>
      <c r="QZP125" s="671"/>
      <c r="QZQ125" s="671"/>
      <c r="QZR125" s="671"/>
      <c r="QZS125" s="671"/>
      <c r="QZT125" s="671"/>
      <c r="QZU125" s="671"/>
      <c r="QZV125" s="671"/>
      <c r="QZW125" s="671"/>
      <c r="QZX125" s="671"/>
      <c r="QZY125" s="671"/>
      <c r="QZZ125" s="671"/>
      <c r="RAA125" s="671"/>
      <c r="RAB125" s="671"/>
      <c r="RAC125" s="671"/>
      <c r="RAD125" s="671"/>
      <c r="RAE125" s="671"/>
      <c r="RAF125" s="671"/>
      <c r="RAG125" s="671"/>
      <c r="RAH125" s="671"/>
      <c r="RAI125" s="671"/>
      <c r="RAJ125" s="671"/>
      <c r="RAK125" s="671"/>
      <c r="RAL125" s="671"/>
      <c r="RAM125" s="671"/>
      <c r="RAN125" s="671"/>
      <c r="RAO125" s="671"/>
      <c r="RAP125" s="671"/>
      <c r="RAQ125" s="671"/>
      <c r="RAR125" s="671"/>
      <c r="RAS125" s="671"/>
      <c r="RAT125" s="671"/>
      <c r="RAU125" s="671"/>
      <c r="RAV125" s="671"/>
      <c r="RAW125" s="671"/>
      <c r="RAX125" s="671"/>
      <c r="RAY125" s="671"/>
      <c r="RAZ125" s="671"/>
      <c r="RBA125" s="671"/>
      <c r="RBB125" s="671"/>
      <c r="RBC125" s="671"/>
      <c r="RBD125" s="671"/>
      <c r="RBE125" s="671"/>
      <c r="RBF125" s="671"/>
      <c r="RBG125" s="671"/>
      <c r="RBH125" s="671"/>
      <c r="RBI125" s="671"/>
      <c r="RBJ125" s="671"/>
      <c r="RBK125" s="671"/>
      <c r="RBL125" s="671"/>
      <c r="RBM125" s="671"/>
      <c r="RBN125" s="671"/>
      <c r="RBO125" s="671"/>
      <c r="RBP125" s="671"/>
      <c r="RBQ125" s="671"/>
      <c r="RBR125" s="671"/>
      <c r="RBS125" s="671"/>
      <c r="RBT125" s="671"/>
      <c r="RBU125" s="671"/>
      <c r="RBV125" s="671"/>
      <c r="RBW125" s="671"/>
      <c r="RBX125" s="671"/>
      <c r="RBY125" s="671"/>
      <c r="RBZ125" s="671"/>
      <c r="RCA125" s="671"/>
      <c r="RCB125" s="671"/>
      <c r="RCC125" s="671"/>
      <c r="RCD125" s="671"/>
      <c r="RCE125" s="671"/>
      <c r="RCF125" s="671"/>
      <c r="RCG125" s="671"/>
      <c r="RCH125" s="671"/>
      <c r="RCI125" s="671"/>
      <c r="RCJ125" s="671"/>
      <c r="RCK125" s="671"/>
      <c r="RCL125" s="671"/>
      <c r="RCM125" s="671"/>
      <c r="RCN125" s="671"/>
      <c r="RCO125" s="671"/>
      <c r="RCP125" s="671"/>
      <c r="RCQ125" s="671"/>
      <c r="RCR125" s="671"/>
      <c r="RCS125" s="671"/>
      <c r="RCT125" s="671"/>
      <c r="RCU125" s="671"/>
      <c r="RCV125" s="671"/>
      <c r="RCW125" s="671"/>
      <c r="RCX125" s="671"/>
      <c r="RCY125" s="671"/>
      <c r="RCZ125" s="671"/>
      <c r="RDA125" s="671"/>
      <c r="RDB125" s="671"/>
      <c r="RDC125" s="671"/>
      <c r="RDD125" s="671"/>
      <c r="RDE125" s="671"/>
      <c r="RDF125" s="671"/>
      <c r="RDG125" s="671"/>
      <c r="RDH125" s="671"/>
      <c r="RDI125" s="671"/>
      <c r="RDJ125" s="671"/>
      <c r="RDK125" s="671"/>
      <c r="RDL125" s="671"/>
      <c r="RDM125" s="671"/>
      <c r="RDN125" s="671"/>
      <c r="RDO125" s="671"/>
      <c r="RDP125" s="671"/>
      <c r="RDQ125" s="671"/>
      <c r="RDR125" s="671"/>
      <c r="RDS125" s="671"/>
      <c r="RDT125" s="671"/>
      <c r="RDU125" s="671"/>
      <c r="RDV125" s="671"/>
      <c r="RDW125" s="671"/>
      <c r="RDX125" s="671"/>
      <c r="RDY125" s="671"/>
      <c r="RDZ125" s="671"/>
      <c r="REA125" s="671"/>
      <c r="REB125" s="671"/>
      <c r="REC125" s="671"/>
      <c r="RED125" s="671"/>
      <c r="REE125" s="671"/>
      <c r="REF125" s="671"/>
      <c r="REG125" s="671"/>
      <c r="REH125" s="671"/>
      <c r="REI125" s="671"/>
      <c r="REJ125" s="671"/>
      <c r="REK125" s="671"/>
      <c r="REL125" s="671"/>
      <c r="REM125" s="671"/>
      <c r="REN125" s="671"/>
      <c r="REO125" s="671"/>
      <c r="REP125" s="671"/>
      <c r="REQ125" s="671"/>
      <c r="RER125" s="671"/>
      <c r="RES125" s="671"/>
      <c r="RET125" s="671"/>
      <c r="REU125" s="671"/>
      <c r="REV125" s="671"/>
      <c r="REW125" s="671"/>
      <c r="REX125" s="671"/>
      <c r="REY125" s="671"/>
      <c r="REZ125" s="671"/>
      <c r="RFA125" s="671"/>
      <c r="RFB125" s="671"/>
      <c r="RFC125" s="671"/>
      <c r="RFD125" s="671"/>
      <c r="RFE125" s="671"/>
      <c r="RFF125" s="671"/>
      <c r="RFG125" s="671"/>
      <c r="RFH125" s="671"/>
      <c r="RFI125" s="671"/>
      <c r="RFJ125" s="671"/>
      <c r="RFK125" s="671"/>
      <c r="RFL125" s="671"/>
      <c r="RFM125" s="671"/>
      <c r="RFN125" s="671"/>
      <c r="RFO125" s="671"/>
      <c r="RFP125" s="671"/>
      <c r="RFQ125" s="671"/>
      <c r="RFR125" s="671"/>
      <c r="RFS125" s="671"/>
      <c r="RFT125" s="671"/>
      <c r="RFU125" s="671"/>
      <c r="RFV125" s="671"/>
      <c r="RFW125" s="671"/>
      <c r="RFX125" s="671"/>
      <c r="RFY125" s="671"/>
      <c r="RFZ125" s="671"/>
      <c r="RGA125" s="671"/>
      <c r="RGB125" s="671"/>
      <c r="RGC125" s="671"/>
      <c r="RGD125" s="671"/>
      <c r="RGE125" s="671"/>
      <c r="RGF125" s="671"/>
      <c r="RGG125" s="671"/>
      <c r="RGH125" s="671"/>
      <c r="RGI125" s="671"/>
      <c r="RGJ125" s="671"/>
      <c r="RGK125" s="671"/>
      <c r="RGL125" s="671"/>
      <c r="RGM125" s="671"/>
      <c r="RGN125" s="671"/>
      <c r="RGO125" s="671"/>
      <c r="RGP125" s="671"/>
      <c r="RGQ125" s="671"/>
      <c r="RGR125" s="671"/>
      <c r="RGS125" s="671"/>
      <c r="RGT125" s="671"/>
      <c r="RGU125" s="671"/>
      <c r="RGV125" s="671"/>
      <c r="RGW125" s="671"/>
      <c r="RGX125" s="671"/>
      <c r="RGY125" s="671"/>
      <c r="RGZ125" s="671"/>
      <c r="RHA125" s="671"/>
      <c r="RHB125" s="671"/>
      <c r="RHC125" s="671"/>
      <c r="RHD125" s="671"/>
      <c r="RHE125" s="671"/>
      <c r="RHF125" s="671"/>
      <c r="RHG125" s="671"/>
      <c r="RHH125" s="671"/>
      <c r="RHI125" s="671"/>
      <c r="RHJ125" s="671"/>
      <c r="RHK125" s="671"/>
      <c r="RHL125" s="671"/>
      <c r="RHM125" s="671"/>
      <c r="RHN125" s="671"/>
      <c r="RHO125" s="671"/>
      <c r="RHP125" s="671"/>
      <c r="RHQ125" s="671"/>
      <c r="RHR125" s="671"/>
      <c r="RHS125" s="671"/>
      <c r="RHT125" s="671"/>
      <c r="RHU125" s="671"/>
      <c r="RHV125" s="671"/>
      <c r="RHW125" s="671"/>
      <c r="RHX125" s="671"/>
      <c r="RHY125" s="671"/>
      <c r="RHZ125" s="671"/>
      <c r="RIA125" s="671"/>
      <c r="RIB125" s="671"/>
      <c r="RIC125" s="671"/>
      <c r="RID125" s="671"/>
      <c r="RIE125" s="671"/>
      <c r="RIF125" s="671"/>
      <c r="RIG125" s="671"/>
      <c r="RIH125" s="671"/>
      <c r="RII125" s="671"/>
      <c r="RIJ125" s="671"/>
      <c r="RIK125" s="671"/>
      <c r="RIL125" s="671"/>
      <c r="RIM125" s="671"/>
      <c r="RIN125" s="671"/>
      <c r="RIO125" s="671"/>
      <c r="RIP125" s="671"/>
      <c r="RIQ125" s="671"/>
      <c r="RIR125" s="671"/>
      <c r="RIS125" s="671"/>
      <c r="RIT125" s="671"/>
      <c r="RIU125" s="671"/>
      <c r="RIV125" s="671"/>
      <c r="RIW125" s="671"/>
      <c r="RIX125" s="671"/>
      <c r="RIY125" s="671"/>
      <c r="RIZ125" s="671"/>
      <c r="RJA125" s="671"/>
      <c r="RJB125" s="671"/>
      <c r="RJC125" s="671"/>
      <c r="RJD125" s="671"/>
      <c r="RJE125" s="671"/>
      <c r="RJF125" s="671"/>
      <c r="RJG125" s="671"/>
      <c r="RJH125" s="671"/>
      <c r="RJI125" s="671"/>
      <c r="RJJ125" s="671"/>
      <c r="RJK125" s="671"/>
      <c r="RJL125" s="671"/>
      <c r="RJM125" s="671"/>
      <c r="RJN125" s="671"/>
      <c r="RJO125" s="671"/>
      <c r="RJP125" s="671"/>
      <c r="RJQ125" s="671"/>
      <c r="RJR125" s="671"/>
      <c r="RJS125" s="671"/>
      <c r="RJT125" s="671"/>
      <c r="RJU125" s="671"/>
      <c r="RJV125" s="671"/>
      <c r="RJW125" s="671"/>
      <c r="RJX125" s="671"/>
      <c r="RJY125" s="671"/>
      <c r="RJZ125" s="671"/>
      <c r="RKA125" s="671"/>
      <c r="RKB125" s="671"/>
      <c r="RKC125" s="671"/>
      <c r="RKD125" s="671"/>
      <c r="RKE125" s="671"/>
      <c r="RKF125" s="671"/>
      <c r="RKG125" s="671"/>
      <c r="RKH125" s="671"/>
      <c r="RKI125" s="671"/>
      <c r="RKJ125" s="671"/>
      <c r="RKK125" s="671"/>
      <c r="RKL125" s="671"/>
      <c r="RKM125" s="671"/>
      <c r="RKN125" s="671"/>
      <c r="RKO125" s="671"/>
      <c r="RKP125" s="671"/>
      <c r="RKQ125" s="671"/>
      <c r="RKR125" s="671"/>
      <c r="RKS125" s="671"/>
      <c r="RKT125" s="671"/>
      <c r="RKU125" s="671"/>
      <c r="RKV125" s="671"/>
      <c r="RKW125" s="671"/>
      <c r="RKX125" s="671"/>
      <c r="RKY125" s="671"/>
      <c r="RKZ125" s="671"/>
      <c r="RLA125" s="671"/>
      <c r="RLB125" s="671"/>
      <c r="RLC125" s="671"/>
      <c r="RLD125" s="671"/>
      <c r="RLE125" s="671"/>
      <c r="RLF125" s="671"/>
      <c r="RLG125" s="671"/>
      <c r="RLH125" s="671"/>
      <c r="RLI125" s="671"/>
      <c r="RLJ125" s="671"/>
      <c r="RLK125" s="671"/>
      <c r="RLL125" s="671"/>
      <c r="RLM125" s="671"/>
      <c r="RLN125" s="671"/>
      <c r="RLO125" s="671"/>
      <c r="RLP125" s="671"/>
      <c r="RLQ125" s="671"/>
      <c r="RLR125" s="671"/>
      <c r="RLS125" s="671"/>
      <c r="RLT125" s="671"/>
      <c r="RLU125" s="671"/>
      <c r="RLV125" s="671"/>
      <c r="RLW125" s="671"/>
      <c r="RLX125" s="671"/>
      <c r="RLY125" s="671"/>
      <c r="RLZ125" s="671"/>
      <c r="RMA125" s="671"/>
      <c r="RMB125" s="671"/>
      <c r="RMC125" s="671"/>
      <c r="RMD125" s="671"/>
      <c r="RME125" s="671"/>
      <c r="RMF125" s="671"/>
      <c r="RMG125" s="671"/>
      <c r="RMH125" s="671"/>
      <c r="RMI125" s="671"/>
      <c r="RMJ125" s="671"/>
      <c r="RMK125" s="671"/>
      <c r="RML125" s="671"/>
      <c r="RMM125" s="671"/>
      <c r="RMN125" s="671"/>
      <c r="RMO125" s="671"/>
      <c r="RMP125" s="671"/>
      <c r="RMQ125" s="671"/>
      <c r="RMR125" s="671"/>
      <c r="RMS125" s="671"/>
      <c r="RMT125" s="671"/>
      <c r="RMU125" s="671"/>
      <c r="RMV125" s="671"/>
      <c r="RMW125" s="671"/>
      <c r="RMX125" s="671"/>
      <c r="RMY125" s="671"/>
      <c r="RMZ125" s="671"/>
      <c r="RNA125" s="671"/>
      <c r="RNB125" s="671"/>
      <c r="RNC125" s="671"/>
      <c r="RND125" s="671"/>
      <c r="RNE125" s="671"/>
      <c r="RNF125" s="671"/>
      <c r="RNG125" s="671"/>
      <c r="RNH125" s="671"/>
      <c r="RNI125" s="671"/>
      <c r="RNJ125" s="671"/>
      <c r="RNK125" s="671"/>
      <c r="RNL125" s="671"/>
      <c r="RNM125" s="671"/>
      <c r="RNN125" s="671"/>
      <c r="RNO125" s="671"/>
      <c r="RNP125" s="671"/>
      <c r="RNQ125" s="671"/>
      <c r="RNR125" s="671"/>
      <c r="RNS125" s="671"/>
      <c r="RNT125" s="671"/>
      <c r="RNU125" s="671"/>
      <c r="RNV125" s="671"/>
      <c r="RNW125" s="671"/>
      <c r="RNX125" s="671"/>
      <c r="RNY125" s="671"/>
      <c r="RNZ125" s="671"/>
      <c r="ROA125" s="671"/>
      <c r="ROB125" s="671"/>
      <c r="ROC125" s="671"/>
      <c r="ROD125" s="671"/>
      <c r="ROE125" s="671"/>
      <c r="ROF125" s="671"/>
      <c r="ROG125" s="671"/>
      <c r="ROH125" s="671"/>
      <c r="ROI125" s="671"/>
      <c r="ROJ125" s="671"/>
      <c r="ROK125" s="671"/>
      <c r="ROL125" s="671"/>
      <c r="ROM125" s="671"/>
      <c r="RON125" s="671"/>
      <c r="ROO125" s="671"/>
      <c r="ROP125" s="671"/>
      <c r="ROQ125" s="671"/>
      <c r="ROR125" s="671"/>
      <c r="ROS125" s="671"/>
      <c r="ROT125" s="671"/>
      <c r="ROU125" s="671"/>
      <c r="ROV125" s="671"/>
      <c r="ROW125" s="671"/>
      <c r="ROX125" s="671"/>
      <c r="ROY125" s="671"/>
      <c r="ROZ125" s="671"/>
      <c r="RPA125" s="671"/>
      <c r="RPB125" s="671"/>
      <c r="RPC125" s="671"/>
      <c r="RPD125" s="671"/>
      <c r="RPE125" s="671"/>
      <c r="RPF125" s="671"/>
      <c r="RPG125" s="671"/>
      <c r="RPH125" s="671"/>
      <c r="RPI125" s="671"/>
      <c r="RPJ125" s="671"/>
      <c r="RPK125" s="671"/>
      <c r="RPL125" s="671"/>
      <c r="RPM125" s="671"/>
      <c r="RPN125" s="671"/>
      <c r="RPO125" s="671"/>
      <c r="RPP125" s="671"/>
      <c r="RPQ125" s="671"/>
      <c r="RPR125" s="671"/>
      <c r="RPS125" s="671"/>
      <c r="RPT125" s="671"/>
      <c r="RPU125" s="671"/>
      <c r="RPV125" s="671"/>
      <c r="RPW125" s="671"/>
      <c r="RPX125" s="671"/>
      <c r="RPY125" s="671"/>
      <c r="RPZ125" s="671"/>
      <c r="RQA125" s="671"/>
      <c r="RQB125" s="671"/>
      <c r="RQC125" s="671"/>
      <c r="RQD125" s="671"/>
      <c r="RQE125" s="671"/>
      <c r="RQF125" s="671"/>
      <c r="RQG125" s="671"/>
      <c r="RQH125" s="671"/>
      <c r="RQI125" s="671"/>
      <c r="RQJ125" s="671"/>
      <c r="RQK125" s="671"/>
      <c r="RQL125" s="671"/>
      <c r="RQM125" s="671"/>
      <c r="RQN125" s="671"/>
      <c r="RQO125" s="671"/>
      <c r="RQP125" s="671"/>
      <c r="RQQ125" s="671"/>
      <c r="RQR125" s="671"/>
      <c r="RQS125" s="671"/>
      <c r="RQT125" s="671"/>
      <c r="RQU125" s="671"/>
      <c r="RQV125" s="671"/>
      <c r="RQW125" s="671"/>
      <c r="RQX125" s="671"/>
      <c r="RQY125" s="671"/>
      <c r="RQZ125" s="671"/>
      <c r="RRA125" s="671"/>
      <c r="RRB125" s="671"/>
      <c r="RRC125" s="671"/>
      <c r="RRD125" s="671"/>
      <c r="RRE125" s="671"/>
      <c r="RRF125" s="671"/>
      <c r="RRG125" s="671"/>
      <c r="RRH125" s="671"/>
      <c r="RRI125" s="671"/>
      <c r="RRJ125" s="671"/>
      <c r="RRK125" s="671"/>
      <c r="RRL125" s="671"/>
      <c r="RRM125" s="671"/>
      <c r="RRN125" s="671"/>
      <c r="RRO125" s="671"/>
      <c r="RRP125" s="671"/>
      <c r="RRQ125" s="671"/>
      <c r="RRR125" s="671"/>
      <c r="RRS125" s="671"/>
      <c r="RRT125" s="671"/>
      <c r="RRU125" s="671"/>
      <c r="RRV125" s="671"/>
      <c r="RRW125" s="671"/>
      <c r="RRX125" s="671"/>
      <c r="RRY125" s="671"/>
      <c r="RRZ125" s="671"/>
      <c r="RSA125" s="671"/>
      <c r="RSB125" s="671"/>
      <c r="RSC125" s="671"/>
      <c r="RSD125" s="671"/>
      <c r="RSE125" s="671"/>
      <c r="RSF125" s="671"/>
      <c r="RSG125" s="671"/>
      <c r="RSH125" s="671"/>
      <c r="RSI125" s="671"/>
      <c r="RSJ125" s="671"/>
      <c r="RSK125" s="671"/>
      <c r="RSL125" s="671"/>
      <c r="RSM125" s="671"/>
      <c r="RSN125" s="671"/>
      <c r="RSO125" s="671"/>
      <c r="RSP125" s="671"/>
      <c r="RSQ125" s="671"/>
      <c r="RSR125" s="671"/>
      <c r="RSS125" s="671"/>
      <c r="RST125" s="671"/>
      <c r="RSU125" s="671"/>
      <c r="RSV125" s="671"/>
      <c r="RSW125" s="671"/>
      <c r="RSX125" s="671"/>
      <c r="RSY125" s="671"/>
      <c r="RSZ125" s="671"/>
      <c r="RTA125" s="671"/>
      <c r="RTB125" s="671"/>
      <c r="RTC125" s="671"/>
      <c r="RTD125" s="671"/>
      <c r="RTE125" s="671"/>
      <c r="RTF125" s="671"/>
      <c r="RTG125" s="671"/>
      <c r="RTH125" s="671"/>
      <c r="RTI125" s="671"/>
      <c r="RTJ125" s="671"/>
      <c r="RTK125" s="671"/>
      <c r="RTL125" s="671"/>
      <c r="RTM125" s="671"/>
      <c r="RTN125" s="671"/>
      <c r="RTO125" s="671"/>
      <c r="RTP125" s="671"/>
      <c r="RTQ125" s="671"/>
      <c r="RTR125" s="671"/>
      <c r="RTS125" s="671"/>
      <c r="RTT125" s="671"/>
      <c r="RTU125" s="671"/>
      <c r="RTV125" s="671"/>
      <c r="RTW125" s="671"/>
      <c r="RTX125" s="671"/>
      <c r="RTY125" s="671"/>
      <c r="RTZ125" s="671"/>
      <c r="RUA125" s="671"/>
      <c r="RUB125" s="671"/>
      <c r="RUC125" s="671"/>
      <c r="RUD125" s="671"/>
      <c r="RUE125" s="671"/>
      <c r="RUF125" s="671"/>
      <c r="RUG125" s="671"/>
      <c r="RUH125" s="671"/>
      <c r="RUI125" s="671"/>
      <c r="RUJ125" s="671"/>
      <c r="RUK125" s="671"/>
      <c r="RUL125" s="671"/>
      <c r="RUM125" s="671"/>
      <c r="RUN125" s="671"/>
      <c r="RUO125" s="671"/>
      <c r="RUP125" s="671"/>
      <c r="RUQ125" s="671"/>
      <c r="RUR125" s="671"/>
      <c r="RUS125" s="671"/>
      <c r="RUT125" s="671"/>
      <c r="RUU125" s="671"/>
      <c r="RUV125" s="671"/>
      <c r="RUW125" s="671"/>
      <c r="RUX125" s="671"/>
      <c r="RUY125" s="671"/>
      <c r="RUZ125" s="671"/>
      <c r="RVA125" s="671"/>
      <c r="RVB125" s="671"/>
      <c r="RVC125" s="671"/>
      <c r="RVD125" s="671"/>
      <c r="RVE125" s="671"/>
      <c r="RVF125" s="671"/>
      <c r="RVG125" s="671"/>
      <c r="RVH125" s="671"/>
      <c r="RVI125" s="671"/>
      <c r="RVJ125" s="671"/>
      <c r="RVK125" s="671"/>
      <c r="RVL125" s="671"/>
      <c r="RVM125" s="671"/>
      <c r="RVN125" s="671"/>
      <c r="RVO125" s="671"/>
      <c r="RVP125" s="671"/>
      <c r="RVQ125" s="671"/>
      <c r="RVR125" s="671"/>
      <c r="RVS125" s="671"/>
      <c r="RVT125" s="671"/>
      <c r="RVU125" s="671"/>
      <c r="RVV125" s="671"/>
      <c r="RVW125" s="671"/>
      <c r="RVX125" s="671"/>
      <c r="RVY125" s="671"/>
      <c r="RVZ125" s="671"/>
      <c r="RWA125" s="671"/>
      <c r="RWB125" s="671"/>
      <c r="RWC125" s="671"/>
      <c r="RWD125" s="671"/>
      <c r="RWE125" s="671"/>
      <c r="RWF125" s="671"/>
      <c r="RWG125" s="671"/>
      <c r="RWH125" s="671"/>
      <c r="RWI125" s="671"/>
      <c r="RWJ125" s="671"/>
      <c r="RWK125" s="671"/>
      <c r="RWL125" s="671"/>
      <c r="RWM125" s="671"/>
      <c r="RWN125" s="671"/>
      <c r="RWO125" s="671"/>
      <c r="RWP125" s="671"/>
      <c r="RWQ125" s="671"/>
      <c r="RWR125" s="671"/>
      <c r="RWS125" s="671"/>
      <c r="RWT125" s="671"/>
      <c r="RWU125" s="671"/>
      <c r="RWV125" s="671"/>
      <c r="RWW125" s="671"/>
      <c r="RWX125" s="671"/>
      <c r="RWY125" s="671"/>
      <c r="RWZ125" s="671"/>
      <c r="RXA125" s="671"/>
      <c r="RXB125" s="671"/>
      <c r="RXC125" s="671"/>
      <c r="RXD125" s="671"/>
      <c r="RXE125" s="671"/>
      <c r="RXF125" s="671"/>
      <c r="RXG125" s="671"/>
      <c r="RXH125" s="671"/>
      <c r="RXI125" s="671"/>
      <c r="RXJ125" s="671"/>
      <c r="RXK125" s="671"/>
      <c r="RXL125" s="671"/>
      <c r="RXM125" s="671"/>
      <c r="RXN125" s="671"/>
      <c r="RXO125" s="671"/>
      <c r="RXP125" s="671"/>
      <c r="RXQ125" s="671"/>
      <c r="RXR125" s="671"/>
      <c r="RXS125" s="671"/>
      <c r="RXT125" s="671"/>
      <c r="RXU125" s="671"/>
      <c r="RXV125" s="671"/>
      <c r="RXW125" s="671"/>
      <c r="RXX125" s="671"/>
      <c r="RXY125" s="671"/>
      <c r="RXZ125" s="671"/>
      <c r="RYA125" s="671"/>
      <c r="RYB125" s="671"/>
      <c r="RYC125" s="671"/>
      <c r="RYD125" s="671"/>
      <c r="RYE125" s="671"/>
      <c r="RYF125" s="671"/>
      <c r="RYG125" s="671"/>
      <c r="RYH125" s="671"/>
      <c r="RYI125" s="671"/>
      <c r="RYJ125" s="671"/>
      <c r="RYK125" s="671"/>
      <c r="RYL125" s="671"/>
      <c r="RYM125" s="671"/>
      <c r="RYN125" s="671"/>
      <c r="RYO125" s="671"/>
      <c r="RYP125" s="671"/>
      <c r="RYQ125" s="671"/>
      <c r="RYR125" s="671"/>
      <c r="RYS125" s="671"/>
      <c r="RYT125" s="671"/>
      <c r="RYU125" s="671"/>
      <c r="RYV125" s="671"/>
      <c r="RYW125" s="671"/>
      <c r="RYX125" s="671"/>
      <c r="RYY125" s="671"/>
      <c r="RYZ125" s="671"/>
      <c r="RZA125" s="671"/>
      <c r="RZB125" s="671"/>
      <c r="RZC125" s="671"/>
      <c r="RZD125" s="671"/>
      <c r="RZE125" s="671"/>
      <c r="RZF125" s="671"/>
      <c r="RZG125" s="671"/>
      <c r="RZH125" s="671"/>
      <c r="RZI125" s="671"/>
      <c r="RZJ125" s="671"/>
      <c r="RZK125" s="671"/>
      <c r="RZL125" s="671"/>
      <c r="RZM125" s="671"/>
      <c r="RZN125" s="671"/>
      <c r="RZO125" s="671"/>
      <c r="RZP125" s="671"/>
      <c r="RZQ125" s="671"/>
      <c r="RZR125" s="671"/>
      <c r="RZS125" s="671"/>
      <c r="RZT125" s="671"/>
      <c r="RZU125" s="671"/>
      <c r="RZV125" s="671"/>
      <c r="RZW125" s="671"/>
      <c r="RZX125" s="671"/>
      <c r="RZY125" s="671"/>
      <c r="RZZ125" s="671"/>
      <c r="SAA125" s="671"/>
      <c r="SAB125" s="671"/>
      <c r="SAC125" s="671"/>
      <c r="SAD125" s="671"/>
      <c r="SAE125" s="671"/>
      <c r="SAF125" s="671"/>
      <c r="SAG125" s="671"/>
      <c r="SAH125" s="671"/>
      <c r="SAI125" s="671"/>
      <c r="SAJ125" s="671"/>
      <c r="SAK125" s="671"/>
      <c r="SAL125" s="671"/>
      <c r="SAM125" s="671"/>
      <c r="SAN125" s="671"/>
      <c r="SAO125" s="671"/>
      <c r="SAP125" s="671"/>
      <c r="SAQ125" s="671"/>
      <c r="SAR125" s="671"/>
      <c r="SAS125" s="671"/>
      <c r="SAT125" s="671"/>
      <c r="SAU125" s="671"/>
      <c r="SAV125" s="671"/>
      <c r="SAW125" s="671"/>
      <c r="SAX125" s="671"/>
      <c r="SAY125" s="671"/>
      <c r="SAZ125" s="671"/>
      <c r="SBA125" s="671"/>
      <c r="SBB125" s="671"/>
      <c r="SBC125" s="671"/>
      <c r="SBD125" s="671"/>
      <c r="SBE125" s="671"/>
      <c r="SBF125" s="671"/>
      <c r="SBG125" s="671"/>
      <c r="SBH125" s="671"/>
      <c r="SBI125" s="671"/>
      <c r="SBJ125" s="671"/>
      <c r="SBK125" s="671"/>
      <c r="SBL125" s="671"/>
      <c r="SBM125" s="671"/>
      <c r="SBN125" s="671"/>
      <c r="SBO125" s="671"/>
      <c r="SBP125" s="671"/>
      <c r="SBQ125" s="671"/>
      <c r="SBR125" s="671"/>
      <c r="SBS125" s="671"/>
      <c r="SBT125" s="671"/>
      <c r="SBU125" s="671"/>
      <c r="SBV125" s="671"/>
      <c r="SBW125" s="671"/>
      <c r="SBX125" s="671"/>
      <c r="SBY125" s="671"/>
      <c r="SBZ125" s="671"/>
      <c r="SCA125" s="671"/>
      <c r="SCB125" s="671"/>
      <c r="SCC125" s="671"/>
      <c r="SCD125" s="671"/>
      <c r="SCE125" s="671"/>
      <c r="SCF125" s="671"/>
      <c r="SCG125" s="671"/>
      <c r="SCH125" s="671"/>
      <c r="SCI125" s="671"/>
      <c r="SCJ125" s="671"/>
      <c r="SCK125" s="671"/>
      <c r="SCL125" s="671"/>
      <c r="SCM125" s="671"/>
      <c r="SCN125" s="671"/>
      <c r="SCO125" s="671"/>
      <c r="SCP125" s="671"/>
      <c r="SCQ125" s="671"/>
      <c r="SCR125" s="671"/>
      <c r="SCS125" s="671"/>
      <c r="SCT125" s="671"/>
      <c r="SCU125" s="671"/>
      <c r="SCV125" s="671"/>
      <c r="SCW125" s="671"/>
      <c r="SCX125" s="671"/>
      <c r="SCY125" s="671"/>
      <c r="SCZ125" s="671"/>
      <c r="SDA125" s="671"/>
      <c r="SDB125" s="671"/>
      <c r="SDC125" s="671"/>
      <c r="SDD125" s="671"/>
      <c r="SDE125" s="671"/>
      <c r="SDF125" s="671"/>
      <c r="SDG125" s="671"/>
      <c r="SDH125" s="671"/>
      <c r="SDI125" s="671"/>
      <c r="SDJ125" s="671"/>
      <c r="SDK125" s="671"/>
      <c r="SDL125" s="671"/>
      <c r="SDM125" s="671"/>
      <c r="SDN125" s="671"/>
      <c r="SDO125" s="671"/>
      <c r="SDP125" s="671"/>
      <c r="SDQ125" s="671"/>
      <c r="SDR125" s="671"/>
      <c r="SDS125" s="671"/>
      <c r="SDT125" s="671"/>
      <c r="SDU125" s="671"/>
      <c r="SDV125" s="671"/>
      <c r="SDW125" s="671"/>
      <c r="SDX125" s="671"/>
      <c r="SDY125" s="671"/>
      <c r="SDZ125" s="671"/>
      <c r="SEA125" s="671"/>
      <c r="SEB125" s="671"/>
      <c r="SEC125" s="671"/>
      <c r="SED125" s="671"/>
      <c r="SEE125" s="671"/>
      <c r="SEF125" s="671"/>
      <c r="SEG125" s="671"/>
      <c r="SEH125" s="671"/>
      <c r="SEI125" s="671"/>
      <c r="SEJ125" s="671"/>
      <c r="SEK125" s="671"/>
      <c r="SEL125" s="671"/>
      <c r="SEM125" s="671"/>
      <c r="SEN125" s="671"/>
      <c r="SEO125" s="671"/>
      <c r="SEP125" s="671"/>
      <c r="SEQ125" s="671"/>
      <c r="SER125" s="671"/>
      <c r="SES125" s="671"/>
      <c r="SET125" s="671"/>
      <c r="SEU125" s="671"/>
      <c r="SEV125" s="671"/>
      <c r="SEW125" s="671"/>
      <c r="SEX125" s="671"/>
      <c r="SEY125" s="671"/>
      <c r="SEZ125" s="671"/>
      <c r="SFA125" s="671"/>
      <c r="SFB125" s="671"/>
      <c r="SFC125" s="671"/>
      <c r="SFD125" s="671"/>
      <c r="SFE125" s="671"/>
      <c r="SFF125" s="671"/>
      <c r="SFG125" s="671"/>
      <c r="SFH125" s="671"/>
      <c r="SFI125" s="671"/>
      <c r="SFJ125" s="671"/>
      <c r="SFK125" s="671"/>
      <c r="SFL125" s="671"/>
      <c r="SFM125" s="671"/>
      <c r="SFN125" s="671"/>
      <c r="SFO125" s="671"/>
      <c r="SFP125" s="671"/>
      <c r="SFQ125" s="671"/>
      <c r="SFR125" s="671"/>
      <c r="SFS125" s="671"/>
      <c r="SFT125" s="671"/>
      <c r="SFU125" s="671"/>
      <c r="SFV125" s="671"/>
      <c r="SFW125" s="671"/>
      <c r="SFX125" s="671"/>
      <c r="SFY125" s="671"/>
      <c r="SFZ125" s="671"/>
      <c r="SGA125" s="671"/>
      <c r="SGB125" s="671"/>
      <c r="SGC125" s="671"/>
      <c r="SGD125" s="671"/>
      <c r="SGE125" s="671"/>
      <c r="SGF125" s="671"/>
      <c r="SGG125" s="671"/>
      <c r="SGH125" s="671"/>
      <c r="SGI125" s="671"/>
      <c r="SGJ125" s="671"/>
      <c r="SGK125" s="671"/>
      <c r="SGL125" s="671"/>
      <c r="SGM125" s="671"/>
      <c r="SGN125" s="671"/>
      <c r="SGO125" s="671"/>
      <c r="SGP125" s="671"/>
      <c r="SGQ125" s="671"/>
      <c r="SGR125" s="671"/>
      <c r="SGS125" s="671"/>
      <c r="SGT125" s="671"/>
      <c r="SGU125" s="671"/>
      <c r="SGV125" s="671"/>
      <c r="SGW125" s="671"/>
      <c r="SGX125" s="671"/>
      <c r="SGY125" s="671"/>
      <c r="SGZ125" s="671"/>
      <c r="SHA125" s="671"/>
      <c r="SHB125" s="671"/>
      <c r="SHC125" s="671"/>
      <c r="SHD125" s="671"/>
      <c r="SHE125" s="671"/>
      <c r="SHF125" s="671"/>
      <c r="SHG125" s="671"/>
      <c r="SHH125" s="671"/>
      <c r="SHI125" s="671"/>
      <c r="SHJ125" s="671"/>
      <c r="SHK125" s="671"/>
      <c r="SHL125" s="671"/>
      <c r="SHM125" s="671"/>
      <c r="SHN125" s="671"/>
      <c r="SHO125" s="671"/>
      <c r="SHP125" s="671"/>
      <c r="SHQ125" s="671"/>
      <c r="SHR125" s="671"/>
      <c r="SHS125" s="671"/>
      <c r="SHT125" s="671"/>
      <c r="SHU125" s="671"/>
      <c r="SHV125" s="671"/>
      <c r="SHW125" s="671"/>
      <c r="SHX125" s="671"/>
      <c r="SHY125" s="671"/>
      <c r="SHZ125" s="671"/>
      <c r="SIA125" s="671"/>
      <c r="SIB125" s="671"/>
      <c r="SIC125" s="671"/>
      <c r="SID125" s="671"/>
      <c r="SIE125" s="671"/>
      <c r="SIF125" s="671"/>
      <c r="SIG125" s="671"/>
      <c r="SIH125" s="671"/>
      <c r="SII125" s="671"/>
      <c r="SIJ125" s="671"/>
      <c r="SIK125" s="671"/>
      <c r="SIL125" s="671"/>
      <c r="SIM125" s="671"/>
      <c r="SIN125" s="671"/>
      <c r="SIO125" s="671"/>
      <c r="SIP125" s="671"/>
      <c r="SIQ125" s="671"/>
      <c r="SIR125" s="671"/>
      <c r="SIS125" s="671"/>
      <c r="SIT125" s="671"/>
      <c r="SIU125" s="671"/>
      <c r="SIV125" s="671"/>
      <c r="SIW125" s="671"/>
      <c r="SIX125" s="671"/>
      <c r="SIY125" s="671"/>
      <c r="SIZ125" s="671"/>
      <c r="SJA125" s="671"/>
      <c r="SJB125" s="671"/>
      <c r="SJC125" s="671"/>
      <c r="SJD125" s="671"/>
      <c r="SJE125" s="671"/>
      <c r="SJF125" s="671"/>
      <c r="SJG125" s="671"/>
      <c r="SJH125" s="671"/>
      <c r="SJI125" s="671"/>
      <c r="SJJ125" s="671"/>
      <c r="SJK125" s="671"/>
      <c r="SJL125" s="671"/>
      <c r="SJM125" s="671"/>
      <c r="SJN125" s="671"/>
      <c r="SJO125" s="671"/>
      <c r="SJP125" s="671"/>
      <c r="SJQ125" s="671"/>
      <c r="SJR125" s="671"/>
      <c r="SJS125" s="671"/>
      <c r="SJT125" s="671"/>
      <c r="SJU125" s="671"/>
      <c r="SJV125" s="671"/>
      <c r="SJW125" s="671"/>
      <c r="SJX125" s="671"/>
      <c r="SJY125" s="671"/>
      <c r="SJZ125" s="671"/>
      <c r="SKA125" s="671"/>
      <c r="SKB125" s="671"/>
      <c r="SKC125" s="671"/>
      <c r="SKD125" s="671"/>
      <c r="SKE125" s="671"/>
      <c r="SKF125" s="671"/>
      <c r="SKG125" s="671"/>
      <c r="SKH125" s="671"/>
      <c r="SKI125" s="671"/>
      <c r="SKJ125" s="671"/>
      <c r="SKK125" s="671"/>
      <c r="SKL125" s="671"/>
      <c r="SKM125" s="671"/>
      <c r="SKN125" s="671"/>
      <c r="SKO125" s="671"/>
      <c r="SKP125" s="671"/>
      <c r="SKQ125" s="671"/>
      <c r="SKR125" s="671"/>
      <c r="SKS125" s="671"/>
      <c r="SKT125" s="671"/>
      <c r="SKU125" s="671"/>
      <c r="SKV125" s="671"/>
      <c r="SKW125" s="671"/>
      <c r="SKX125" s="671"/>
      <c r="SKY125" s="671"/>
      <c r="SKZ125" s="671"/>
      <c r="SLA125" s="671"/>
      <c r="SLB125" s="671"/>
      <c r="SLC125" s="671"/>
      <c r="SLD125" s="671"/>
      <c r="SLE125" s="671"/>
      <c r="SLF125" s="671"/>
      <c r="SLG125" s="671"/>
      <c r="SLH125" s="671"/>
      <c r="SLI125" s="671"/>
      <c r="SLJ125" s="671"/>
      <c r="SLK125" s="671"/>
      <c r="SLL125" s="671"/>
      <c r="SLM125" s="671"/>
      <c r="SLN125" s="671"/>
      <c r="SLO125" s="671"/>
      <c r="SLP125" s="671"/>
      <c r="SLQ125" s="671"/>
      <c r="SLR125" s="671"/>
      <c r="SLS125" s="671"/>
      <c r="SLT125" s="671"/>
      <c r="SLU125" s="671"/>
      <c r="SLV125" s="671"/>
      <c r="SLW125" s="671"/>
      <c r="SLX125" s="671"/>
      <c r="SLY125" s="671"/>
      <c r="SLZ125" s="671"/>
      <c r="SMA125" s="671"/>
      <c r="SMB125" s="671"/>
      <c r="SMC125" s="671"/>
      <c r="SMD125" s="671"/>
      <c r="SME125" s="671"/>
      <c r="SMF125" s="671"/>
      <c r="SMG125" s="671"/>
      <c r="SMH125" s="671"/>
      <c r="SMI125" s="671"/>
      <c r="SMJ125" s="671"/>
      <c r="SMK125" s="671"/>
      <c r="SML125" s="671"/>
      <c r="SMM125" s="671"/>
      <c r="SMN125" s="671"/>
      <c r="SMO125" s="671"/>
      <c r="SMP125" s="671"/>
      <c r="SMQ125" s="671"/>
      <c r="SMR125" s="671"/>
      <c r="SMS125" s="671"/>
      <c r="SMT125" s="671"/>
      <c r="SMU125" s="671"/>
      <c r="SMV125" s="671"/>
      <c r="SMW125" s="671"/>
      <c r="SMX125" s="671"/>
      <c r="SMY125" s="671"/>
      <c r="SMZ125" s="671"/>
      <c r="SNA125" s="671"/>
      <c r="SNB125" s="671"/>
      <c r="SNC125" s="671"/>
      <c r="SND125" s="671"/>
      <c r="SNE125" s="671"/>
      <c r="SNF125" s="671"/>
      <c r="SNG125" s="671"/>
      <c r="SNH125" s="671"/>
      <c r="SNI125" s="671"/>
      <c r="SNJ125" s="671"/>
      <c r="SNK125" s="671"/>
      <c r="SNL125" s="671"/>
      <c r="SNM125" s="671"/>
      <c r="SNN125" s="671"/>
      <c r="SNO125" s="671"/>
      <c r="SNP125" s="671"/>
      <c r="SNQ125" s="671"/>
      <c r="SNR125" s="671"/>
      <c r="SNS125" s="671"/>
      <c r="SNT125" s="671"/>
      <c r="SNU125" s="671"/>
      <c r="SNV125" s="671"/>
      <c r="SNW125" s="671"/>
      <c r="SNX125" s="671"/>
      <c r="SNY125" s="671"/>
      <c r="SNZ125" s="671"/>
      <c r="SOA125" s="671"/>
      <c r="SOB125" s="671"/>
      <c r="SOC125" s="671"/>
      <c r="SOD125" s="671"/>
      <c r="SOE125" s="671"/>
      <c r="SOF125" s="671"/>
      <c r="SOG125" s="671"/>
      <c r="SOH125" s="671"/>
      <c r="SOI125" s="671"/>
      <c r="SOJ125" s="671"/>
      <c r="SOK125" s="671"/>
      <c r="SOL125" s="671"/>
      <c r="SOM125" s="671"/>
      <c r="SON125" s="671"/>
      <c r="SOO125" s="671"/>
      <c r="SOP125" s="671"/>
      <c r="SOQ125" s="671"/>
      <c r="SOR125" s="671"/>
      <c r="SOS125" s="671"/>
      <c r="SOT125" s="671"/>
      <c r="SOU125" s="671"/>
      <c r="SOV125" s="671"/>
      <c r="SOW125" s="671"/>
      <c r="SOX125" s="671"/>
      <c r="SOY125" s="671"/>
      <c r="SOZ125" s="671"/>
      <c r="SPA125" s="671"/>
      <c r="SPB125" s="671"/>
      <c r="SPC125" s="671"/>
      <c r="SPD125" s="671"/>
      <c r="SPE125" s="671"/>
      <c r="SPF125" s="671"/>
      <c r="SPG125" s="671"/>
      <c r="SPH125" s="671"/>
      <c r="SPI125" s="671"/>
      <c r="SPJ125" s="671"/>
      <c r="SPK125" s="671"/>
      <c r="SPL125" s="671"/>
      <c r="SPM125" s="671"/>
      <c r="SPN125" s="671"/>
      <c r="SPO125" s="671"/>
      <c r="SPP125" s="671"/>
      <c r="SPQ125" s="671"/>
      <c r="SPR125" s="671"/>
      <c r="SPS125" s="671"/>
      <c r="SPT125" s="671"/>
      <c r="SPU125" s="671"/>
      <c r="SPV125" s="671"/>
      <c r="SPW125" s="671"/>
      <c r="SPX125" s="671"/>
      <c r="SPY125" s="671"/>
      <c r="SPZ125" s="671"/>
      <c r="SQA125" s="671"/>
      <c r="SQB125" s="671"/>
      <c r="SQC125" s="671"/>
      <c r="SQD125" s="671"/>
      <c r="SQE125" s="671"/>
      <c r="SQF125" s="671"/>
      <c r="SQG125" s="671"/>
      <c r="SQH125" s="671"/>
      <c r="SQI125" s="671"/>
      <c r="SQJ125" s="671"/>
      <c r="SQK125" s="671"/>
      <c r="SQL125" s="671"/>
      <c r="SQM125" s="671"/>
      <c r="SQN125" s="671"/>
      <c r="SQO125" s="671"/>
      <c r="SQP125" s="671"/>
      <c r="SQQ125" s="671"/>
      <c r="SQR125" s="671"/>
      <c r="SQS125" s="671"/>
      <c r="SQT125" s="671"/>
      <c r="SQU125" s="671"/>
      <c r="SQV125" s="671"/>
      <c r="SQW125" s="671"/>
      <c r="SQX125" s="671"/>
      <c r="SQY125" s="671"/>
      <c r="SQZ125" s="671"/>
      <c r="SRA125" s="671"/>
      <c r="SRB125" s="671"/>
      <c r="SRC125" s="671"/>
      <c r="SRD125" s="671"/>
      <c r="SRE125" s="671"/>
      <c r="SRF125" s="671"/>
      <c r="SRG125" s="671"/>
      <c r="SRH125" s="671"/>
      <c r="SRI125" s="671"/>
      <c r="SRJ125" s="671"/>
      <c r="SRK125" s="671"/>
      <c r="SRL125" s="671"/>
      <c r="SRM125" s="671"/>
      <c r="SRN125" s="671"/>
      <c r="SRO125" s="671"/>
      <c r="SRP125" s="671"/>
      <c r="SRQ125" s="671"/>
      <c r="SRR125" s="671"/>
      <c r="SRS125" s="671"/>
      <c r="SRT125" s="671"/>
      <c r="SRU125" s="671"/>
      <c r="SRV125" s="671"/>
      <c r="SRW125" s="671"/>
      <c r="SRX125" s="671"/>
      <c r="SRY125" s="671"/>
      <c r="SRZ125" s="671"/>
      <c r="SSA125" s="671"/>
      <c r="SSB125" s="671"/>
      <c r="SSC125" s="671"/>
      <c r="SSD125" s="671"/>
      <c r="SSE125" s="671"/>
      <c r="SSF125" s="671"/>
      <c r="SSG125" s="671"/>
      <c r="SSH125" s="671"/>
      <c r="SSI125" s="671"/>
      <c r="SSJ125" s="671"/>
      <c r="SSK125" s="671"/>
      <c r="SSL125" s="671"/>
      <c r="SSM125" s="671"/>
      <c r="SSN125" s="671"/>
      <c r="SSO125" s="671"/>
      <c r="SSP125" s="671"/>
      <c r="SSQ125" s="671"/>
      <c r="SSR125" s="671"/>
      <c r="SSS125" s="671"/>
      <c r="SST125" s="671"/>
      <c r="SSU125" s="671"/>
      <c r="SSV125" s="671"/>
      <c r="SSW125" s="671"/>
      <c r="SSX125" s="671"/>
      <c r="SSY125" s="671"/>
      <c r="SSZ125" s="671"/>
      <c r="STA125" s="671"/>
      <c r="STB125" s="671"/>
      <c r="STC125" s="671"/>
      <c r="STD125" s="671"/>
      <c r="STE125" s="671"/>
      <c r="STF125" s="671"/>
      <c r="STG125" s="671"/>
      <c r="STH125" s="671"/>
      <c r="STI125" s="671"/>
      <c r="STJ125" s="671"/>
      <c r="STK125" s="671"/>
      <c r="STL125" s="671"/>
      <c r="STM125" s="671"/>
      <c r="STN125" s="671"/>
      <c r="STO125" s="671"/>
      <c r="STP125" s="671"/>
      <c r="STQ125" s="671"/>
      <c r="STR125" s="671"/>
      <c r="STS125" s="671"/>
      <c r="STT125" s="671"/>
      <c r="STU125" s="671"/>
      <c r="STV125" s="671"/>
      <c r="STW125" s="671"/>
      <c r="STX125" s="671"/>
      <c r="STY125" s="671"/>
      <c r="STZ125" s="671"/>
      <c r="SUA125" s="671"/>
      <c r="SUB125" s="671"/>
      <c r="SUC125" s="671"/>
      <c r="SUD125" s="671"/>
      <c r="SUE125" s="671"/>
      <c r="SUF125" s="671"/>
      <c r="SUG125" s="671"/>
      <c r="SUH125" s="671"/>
      <c r="SUI125" s="671"/>
      <c r="SUJ125" s="671"/>
      <c r="SUK125" s="671"/>
      <c r="SUL125" s="671"/>
      <c r="SUM125" s="671"/>
      <c r="SUN125" s="671"/>
      <c r="SUO125" s="671"/>
      <c r="SUP125" s="671"/>
      <c r="SUQ125" s="671"/>
      <c r="SUR125" s="671"/>
      <c r="SUS125" s="671"/>
      <c r="SUT125" s="671"/>
      <c r="SUU125" s="671"/>
      <c r="SUV125" s="671"/>
      <c r="SUW125" s="671"/>
      <c r="SUX125" s="671"/>
      <c r="SUY125" s="671"/>
      <c r="SUZ125" s="671"/>
      <c r="SVA125" s="671"/>
      <c r="SVB125" s="671"/>
      <c r="SVC125" s="671"/>
      <c r="SVD125" s="671"/>
      <c r="SVE125" s="671"/>
      <c r="SVF125" s="671"/>
      <c r="SVG125" s="671"/>
      <c r="SVH125" s="671"/>
      <c r="SVI125" s="671"/>
      <c r="SVJ125" s="671"/>
      <c r="SVK125" s="671"/>
      <c r="SVL125" s="671"/>
      <c r="SVM125" s="671"/>
      <c r="SVN125" s="671"/>
      <c r="SVO125" s="671"/>
      <c r="SVP125" s="671"/>
      <c r="SVQ125" s="671"/>
      <c r="SVR125" s="671"/>
      <c r="SVS125" s="671"/>
      <c r="SVT125" s="671"/>
      <c r="SVU125" s="671"/>
      <c r="SVV125" s="671"/>
      <c r="SVW125" s="671"/>
      <c r="SVX125" s="671"/>
      <c r="SVY125" s="671"/>
      <c r="SVZ125" s="671"/>
      <c r="SWA125" s="671"/>
      <c r="SWB125" s="671"/>
      <c r="SWC125" s="671"/>
      <c r="SWD125" s="671"/>
      <c r="SWE125" s="671"/>
      <c r="SWF125" s="671"/>
      <c r="SWG125" s="671"/>
      <c r="SWH125" s="671"/>
      <c r="SWI125" s="671"/>
      <c r="SWJ125" s="671"/>
      <c r="SWK125" s="671"/>
      <c r="SWL125" s="671"/>
      <c r="SWM125" s="671"/>
      <c r="SWN125" s="671"/>
      <c r="SWO125" s="671"/>
      <c r="SWP125" s="671"/>
      <c r="SWQ125" s="671"/>
      <c r="SWR125" s="671"/>
      <c r="SWS125" s="671"/>
      <c r="SWT125" s="671"/>
      <c r="SWU125" s="671"/>
      <c r="SWV125" s="671"/>
      <c r="SWW125" s="671"/>
      <c r="SWX125" s="671"/>
      <c r="SWY125" s="671"/>
      <c r="SWZ125" s="671"/>
      <c r="SXA125" s="671"/>
      <c r="SXB125" s="671"/>
      <c r="SXC125" s="671"/>
      <c r="SXD125" s="671"/>
      <c r="SXE125" s="671"/>
      <c r="SXF125" s="671"/>
      <c r="SXG125" s="671"/>
      <c r="SXH125" s="671"/>
      <c r="SXI125" s="671"/>
      <c r="SXJ125" s="671"/>
      <c r="SXK125" s="671"/>
      <c r="SXL125" s="671"/>
      <c r="SXM125" s="671"/>
      <c r="SXN125" s="671"/>
      <c r="SXO125" s="671"/>
      <c r="SXP125" s="671"/>
      <c r="SXQ125" s="671"/>
      <c r="SXR125" s="671"/>
      <c r="SXS125" s="671"/>
      <c r="SXT125" s="671"/>
      <c r="SXU125" s="671"/>
      <c r="SXV125" s="671"/>
      <c r="SXW125" s="671"/>
      <c r="SXX125" s="671"/>
      <c r="SXY125" s="671"/>
      <c r="SXZ125" s="671"/>
      <c r="SYA125" s="671"/>
      <c r="SYB125" s="671"/>
      <c r="SYC125" s="671"/>
      <c r="SYD125" s="671"/>
      <c r="SYE125" s="671"/>
      <c r="SYF125" s="671"/>
      <c r="SYG125" s="671"/>
      <c r="SYH125" s="671"/>
      <c r="SYI125" s="671"/>
      <c r="SYJ125" s="671"/>
      <c r="SYK125" s="671"/>
      <c r="SYL125" s="671"/>
      <c r="SYM125" s="671"/>
      <c r="SYN125" s="671"/>
      <c r="SYO125" s="671"/>
      <c r="SYP125" s="671"/>
      <c r="SYQ125" s="671"/>
      <c r="SYR125" s="671"/>
      <c r="SYS125" s="671"/>
      <c r="SYT125" s="671"/>
      <c r="SYU125" s="671"/>
      <c r="SYV125" s="671"/>
      <c r="SYW125" s="671"/>
      <c r="SYX125" s="671"/>
      <c r="SYY125" s="671"/>
      <c r="SYZ125" s="671"/>
      <c r="SZA125" s="671"/>
      <c r="SZB125" s="671"/>
      <c r="SZC125" s="671"/>
      <c r="SZD125" s="671"/>
      <c r="SZE125" s="671"/>
      <c r="SZF125" s="671"/>
      <c r="SZG125" s="671"/>
      <c r="SZH125" s="671"/>
      <c r="SZI125" s="671"/>
      <c r="SZJ125" s="671"/>
      <c r="SZK125" s="671"/>
      <c r="SZL125" s="671"/>
      <c r="SZM125" s="671"/>
      <c r="SZN125" s="671"/>
      <c r="SZO125" s="671"/>
      <c r="SZP125" s="671"/>
      <c r="SZQ125" s="671"/>
      <c r="SZR125" s="671"/>
      <c r="SZS125" s="671"/>
      <c r="SZT125" s="671"/>
      <c r="SZU125" s="671"/>
      <c r="SZV125" s="671"/>
      <c r="SZW125" s="671"/>
      <c r="SZX125" s="671"/>
      <c r="SZY125" s="671"/>
      <c r="SZZ125" s="671"/>
      <c r="TAA125" s="671"/>
      <c r="TAB125" s="671"/>
      <c r="TAC125" s="671"/>
      <c r="TAD125" s="671"/>
      <c r="TAE125" s="671"/>
      <c r="TAF125" s="671"/>
      <c r="TAG125" s="671"/>
      <c r="TAH125" s="671"/>
      <c r="TAI125" s="671"/>
      <c r="TAJ125" s="671"/>
      <c r="TAK125" s="671"/>
      <c r="TAL125" s="671"/>
      <c r="TAM125" s="671"/>
      <c r="TAN125" s="671"/>
      <c r="TAO125" s="671"/>
      <c r="TAP125" s="671"/>
      <c r="TAQ125" s="671"/>
      <c r="TAR125" s="671"/>
      <c r="TAS125" s="671"/>
      <c r="TAT125" s="671"/>
      <c r="TAU125" s="671"/>
      <c r="TAV125" s="671"/>
      <c r="TAW125" s="671"/>
      <c r="TAX125" s="671"/>
      <c r="TAY125" s="671"/>
      <c r="TAZ125" s="671"/>
      <c r="TBA125" s="671"/>
      <c r="TBB125" s="671"/>
      <c r="TBC125" s="671"/>
      <c r="TBD125" s="671"/>
      <c r="TBE125" s="671"/>
      <c r="TBF125" s="671"/>
      <c r="TBG125" s="671"/>
      <c r="TBH125" s="671"/>
      <c r="TBI125" s="671"/>
      <c r="TBJ125" s="671"/>
      <c r="TBK125" s="671"/>
      <c r="TBL125" s="671"/>
      <c r="TBM125" s="671"/>
      <c r="TBN125" s="671"/>
      <c r="TBO125" s="671"/>
      <c r="TBP125" s="671"/>
      <c r="TBQ125" s="671"/>
      <c r="TBR125" s="671"/>
      <c r="TBS125" s="671"/>
      <c r="TBT125" s="671"/>
      <c r="TBU125" s="671"/>
      <c r="TBV125" s="671"/>
      <c r="TBW125" s="671"/>
      <c r="TBX125" s="671"/>
      <c r="TBY125" s="671"/>
      <c r="TBZ125" s="671"/>
      <c r="TCA125" s="671"/>
      <c r="TCB125" s="671"/>
      <c r="TCC125" s="671"/>
      <c r="TCD125" s="671"/>
      <c r="TCE125" s="671"/>
      <c r="TCF125" s="671"/>
      <c r="TCG125" s="671"/>
      <c r="TCH125" s="671"/>
      <c r="TCI125" s="671"/>
      <c r="TCJ125" s="671"/>
      <c r="TCK125" s="671"/>
      <c r="TCL125" s="671"/>
      <c r="TCM125" s="671"/>
      <c r="TCN125" s="671"/>
      <c r="TCO125" s="671"/>
      <c r="TCP125" s="671"/>
      <c r="TCQ125" s="671"/>
      <c r="TCR125" s="671"/>
      <c r="TCS125" s="671"/>
      <c r="TCT125" s="671"/>
      <c r="TCU125" s="671"/>
      <c r="TCV125" s="671"/>
      <c r="TCW125" s="671"/>
      <c r="TCX125" s="671"/>
      <c r="TCY125" s="671"/>
      <c r="TCZ125" s="671"/>
      <c r="TDA125" s="671"/>
      <c r="TDB125" s="671"/>
      <c r="TDC125" s="671"/>
      <c r="TDD125" s="671"/>
      <c r="TDE125" s="671"/>
      <c r="TDF125" s="671"/>
      <c r="TDG125" s="671"/>
      <c r="TDH125" s="671"/>
      <c r="TDI125" s="671"/>
      <c r="TDJ125" s="671"/>
      <c r="TDK125" s="671"/>
      <c r="TDL125" s="671"/>
      <c r="TDM125" s="671"/>
      <c r="TDN125" s="671"/>
      <c r="TDO125" s="671"/>
      <c r="TDP125" s="671"/>
      <c r="TDQ125" s="671"/>
      <c r="TDR125" s="671"/>
      <c r="TDS125" s="671"/>
      <c r="TDT125" s="671"/>
      <c r="TDU125" s="671"/>
      <c r="TDV125" s="671"/>
      <c r="TDW125" s="671"/>
      <c r="TDX125" s="671"/>
      <c r="TDY125" s="671"/>
      <c r="TDZ125" s="671"/>
      <c r="TEA125" s="671"/>
      <c r="TEB125" s="671"/>
      <c r="TEC125" s="671"/>
      <c r="TED125" s="671"/>
      <c r="TEE125" s="671"/>
      <c r="TEF125" s="671"/>
      <c r="TEG125" s="671"/>
      <c r="TEH125" s="671"/>
      <c r="TEI125" s="671"/>
      <c r="TEJ125" s="671"/>
      <c r="TEK125" s="671"/>
      <c r="TEL125" s="671"/>
      <c r="TEM125" s="671"/>
      <c r="TEN125" s="671"/>
      <c r="TEO125" s="671"/>
      <c r="TEP125" s="671"/>
      <c r="TEQ125" s="671"/>
      <c r="TER125" s="671"/>
      <c r="TES125" s="671"/>
      <c r="TET125" s="671"/>
      <c r="TEU125" s="671"/>
      <c r="TEV125" s="671"/>
      <c r="TEW125" s="671"/>
      <c r="TEX125" s="671"/>
      <c r="TEY125" s="671"/>
      <c r="TEZ125" s="671"/>
      <c r="TFA125" s="671"/>
      <c r="TFB125" s="671"/>
      <c r="TFC125" s="671"/>
      <c r="TFD125" s="671"/>
      <c r="TFE125" s="671"/>
      <c r="TFF125" s="671"/>
      <c r="TFG125" s="671"/>
      <c r="TFH125" s="671"/>
      <c r="TFI125" s="671"/>
      <c r="TFJ125" s="671"/>
      <c r="TFK125" s="671"/>
      <c r="TFL125" s="671"/>
      <c r="TFM125" s="671"/>
      <c r="TFN125" s="671"/>
      <c r="TFO125" s="671"/>
      <c r="TFP125" s="671"/>
      <c r="TFQ125" s="671"/>
      <c r="TFR125" s="671"/>
      <c r="TFS125" s="671"/>
      <c r="TFT125" s="671"/>
      <c r="TFU125" s="671"/>
      <c r="TFV125" s="671"/>
      <c r="TFW125" s="671"/>
      <c r="TFX125" s="671"/>
      <c r="TFY125" s="671"/>
      <c r="TFZ125" s="671"/>
      <c r="TGA125" s="671"/>
      <c r="TGB125" s="671"/>
      <c r="TGC125" s="671"/>
      <c r="TGD125" s="671"/>
      <c r="TGE125" s="671"/>
      <c r="TGF125" s="671"/>
      <c r="TGG125" s="671"/>
      <c r="TGH125" s="671"/>
      <c r="TGI125" s="671"/>
      <c r="TGJ125" s="671"/>
      <c r="TGK125" s="671"/>
      <c r="TGL125" s="671"/>
      <c r="TGM125" s="671"/>
      <c r="TGN125" s="671"/>
      <c r="TGO125" s="671"/>
      <c r="TGP125" s="671"/>
      <c r="TGQ125" s="671"/>
      <c r="TGR125" s="671"/>
      <c r="TGS125" s="671"/>
      <c r="TGT125" s="671"/>
      <c r="TGU125" s="671"/>
      <c r="TGV125" s="671"/>
      <c r="TGW125" s="671"/>
      <c r="TGX125" s="671"/>
      <c r="TGY125" s="671"/>
      <c r="TGZ125" s="671"/>
      <c r="THA125" s="671"/>
      <c r="THB125" s="671"/>
      <c r="THC125" s="671"/>
      <c r="THD125" s="671"/>
      <c r="THE125" s="671"/>
      <c r="THF125" s="671"/>
      <c r="THG125" s="671"/>
      <c r="THH125" s="671"/>
      <c r="THI125" s="671"/>
      <c r="THJ125" s="671"/>
      <c r="THK125" s="671"/>
      <c r="THL125" s="671"/>
      <c r="THM125" s="671"/>
      <c r="THN125" s="671"/>
      <c r="THO125" s="671"/>
      <c r="THP125" s="671"/>
      <c r="THQ125" s="671"/>
      <c r="THR125" s="671"/>
      <c r="THS125" s="671"/>
      <c r="THT125" s="671"/>
      <c r="THU125" s="671"/>
      <c r="THV125" s="671"/>
      <c r="THW125" s="671"/>
      <c r="THX125" s="671"/>
      <c r="THY125" s="671"/>
      <c r="THZ125" s="671"/>
      <c r="TIA125" s="671"/>
      <c r="TIB125" s="671"/>
      <c r="TIC125" s="671"/>
      <c r="TID125" s="671"/>
      <c r="TIE125" s="671"/>
      <c r="TIF125" s="671"/>
      <c r="TIG125" s="671"/>
      <c r="TIH125" s="671"/>
      <c r="TII125" s="671"/>
      <c r="TIJ125" s="671"/>
      <c r="TIK125" s="671"/>
      <c r="TIL125" s="671"/>
      <c r="TIM125" s="671"/>
      <c r="TIN125" s="671"/>
      <c r="TIO125" s="671"/>
      <c r="TIP125" s="671"/>
      <c r="TIQ125" s="671"/>
      <c r="TIR125" s="671"/>
      <c r="TIS125" s="671"/>
      <c r="TIT125" s="671"/>
      <c r="TIU125" s="671"/>
      <c r="TIV125" s="671"/>
      <c r="TIW125" s="671"/>
      <c r="TIX125" s="671"/>
      <c r="TIY125" s="671"/>
      <c r="TIZ125" s="671"/>
      <c r="TJA125" s="671"/>
      <c r="TJB125" s="671"/>
      <c r="TJC125" s="671"/>
      <c r="TJD125" s="671"/>
      <c r="TJE125" s="671"/>
      <c r="TJF125" s="671"/>
      <c r="TJG125" s="671"/>
      <c r="TJH125" s="671"/>
      <c r="TJI125" s="671"/>
      <c r="TJJ125" s="671"/>
      <c r="TJK125" s="671"/>
      <c r="TJL125" s="671"/>
      <c r="TJM125" s="671"/>
      <c r="TJN125" s="671"/>
      <c r="TJO125" s="671"/>
      <c r="TJP125" s="671"/>
      <c r="TJQ125" s="671"/>
      <c r="TJR125" s="671"/>
      <c r="TJS125" s="671"/>
      <c r="TJT125" s="671"/>
      <c r="TJU125" s="671"/>
      <c r="TJV125" s="671"/>
      <c r="TJW125" s="671"/>
      <c r="TJX125" s="671"/>
      <c r="TJY125" s="671"/>
      <c r="TJZ125" s="671"/>
      <c r="TKA125" s="671"/>
      <c r="TKB125" s="671"/>
      <c r="TKC125" s="671"/>
      <c r="TKD125" s="671"/>
      <c r="TKE125" s="671"/>
      <c r="TKF125" s="671"/>
      <c r="TKG125" s="671"/>
      <c r="TKH125" s="671"/>
      <c r="TKI125" s="671"/>
      <c r="TKJ125" s="671"/>
      <c r="TKK125" s="671"/>
      <c r="TKL125" s="671"/>
      <c r="TKM125" s="671"/>
      <c r="TKN125" s="671"/>
      <c r="TKO125" s="671"/>
      <c r="TKP125" s="671"/>
      <c r="TKQ125" s="671"/>
      <c r="TKR125" s="671"/>
      <c r="TKS125" s="671"/>
      <c r="TKT125" s="671"/>
      <c r="TKU125" s="671"/>
      <c r="TKV125" s="671"/>
      <c r="TKW125" s="671"/>
      <c r="TKX125" s="671"/>
      <c r="TKY125" s="671"/>
      <c r="TKZ125" s="671"/>
      <c r="TLA125" s="671"/>
      <c r="TLB125" s="671"/>
      <c r="TLC125" s="671"/>
      <c r="TLD125" s="671"/>
      <c r="TLE125" s="671"/>
      <c r="TLF125" s="671"/>
      <c r="TLG125" s="671"/>
      <c r="TLH125" s="671"/>
      <c r="TLI125" s="671"/>
      <c r="TLJ125" s="671"/>
      <c r="TLK125" s="671"/>
      <c r="TLL125" s="671"/>
      <c r="TLM125" s="671"/>
      <c r="TLN125" s="671"/>
      <c r="TLO125" s="671"/>
      <c r="TLP125" s="671"/>
      <c r="TLQ125" s="671"/>
      <c r="TLR125" s="671"/>
      <c r="TLS125" s="671"/>
      <c r="TLT125" s="671"/>
      <c r="TLU125" s="671"/>
      <c r="TLV125" s="671"/>
      <c r="TLW125" s="671"/>
      <c r="TLX125" s="671"/>
      <c r="TLY125" s="671"/>
      <c r="TLZ125" s="671"/>
      <c r="TMA125" s="671"/>
      <c r="TMB125" s="671"/>
      <c r="TMC125" s="671"/>
      <c r="TMD125" s="671"/>
      <c r="TME125" s="671"/>
      <c r="TMF125" s="671"/>
      <c r="TMG125" s="671"/>
      <c r="TMH125" s="671"/>
      <c r="TMI125" s="671"/>
      <c r="TMJ125" s="671"/>
      <c r="TMK125" s="671"/>
      <c r="TML125" s="671"/>
      <c r="TMM125" s="671"/>
      <c r="TMN125" s="671"/>
      <c r="TMO125" s="671"/>
      <c r="TMP125" s="671"/>
      <c r="TMQ125" s="671"/>
      <c r="TMR125" s="671"/>
      <c r="TMS125" s="671"/>
      <c r="TMT125" s="671"/>
      <c r="TMU125" s="671"/>
      <c r="TMV125" s="671"/>
      <c r="TMW125" s="671"/>
      <c r="TMX125" s="671"/>
      <c r="TMY125" s="671"/>
      <c r="TMZ125" s="671"/>
      <c r="TNA125" s="671"/>
      <c r="TNB125" s="671"/>
      <c r="TNC125" s="671"/>
      <c r="TND125" s="671"/>
      <c r="TNE125" s="671"/>
      <c r="TNF125" s="671"/>
      <c r="TNG125" s="671"/>
      <c r="TNH125" s="671"/>
      <c r="TNI125" s="671"/>
      <c r="TNJ125" s="671"/>
      <c r="TNK125" s="671"/>
      <c r="TNL125" s="671"/>
      <c r="TNM125" s="671"/>
      <c r="TNN125" s="671"/>
      <c r="TNO125" s="671"/>
      <c r="TNP125" s="671"/>
      <c r="TNQ125" s="671"/>
      <c r="TNR125" s="671"/>
      <c r="TNS125" s="671"/>
      <c r="TNT125" s="671"/>
      <c r="TNU125" s="671"/>
      <c r="TNV125" s="671"/>
      <c r="TNW125" s="671"/>
      <c r="TNX125" s="671"/>
      <c r="TNY125" s="671"/>
      <c r="TNZ125" s="671"/>
      <c r="TOA125" s="671"/>
      <c r="TOB125" s="671"/>
      <c r="TOC125" s="671"/>
      <c r="TOD125" s="671"/>
      <c r="TOE125" s="671"/>
      <c r="TOF125" s="671"/>
      <c r="TOG125" s="671"/>
      <c r="TOH125" s="671"/>
      <c r="TOI125" s="671"/>
      <c r="TOJ125" s="671"/>
      <c r="TOK125" s="671"/>
      <c r="TOL125" s="671"/>
      <c r="TOM125" s="671"/>
      <c r="TON125" s="671"/>
      <c r="TOO125" s="671"/>
      <c r="TOP125" s="671"/>
      <c r="TOQ125" s="671"/>
      <c r="TOR125" s="671"/>
      <c r="TOS125" s="671"/>
      <c r="TOT125" s="671"/>
      <c r="TOU125" s="671"/>
      <c r="TOV125" s="671"/>
      <c r="TOW125" s="671"/>
      <c r="TOX125" s="671"/>
      <c r="TOY125" s="671"/>
      <c r="TOZ125" s="671"/>
      <c r="TPA125" s="671"/>
      <c r="TPB125" s="671"/>
      <c r="TPC125" s="671"/>
      <c r="TPD125" s="671"/>
      <c r="TPE125" s="671"/>
      <c r="TPF125" s="671"/>
      <c r="TPG125" s="671"/>
      <c r="TPH125" s="671"/>
      <c r="TPI125" s="671"/>
      <c r="TPJ125" s="671"/>
      <c r="TPK125" s="671"/>
      <c r="TPL125" s="671"/>
      <c r="TPM125" s="671"/>
      <c r="TPN125" s="671"/>
      <c r="TPO125" s="671"/>
      <c r="TPP125" s="671"/>
      <c r="TPQ125" s="671"/>
      <c r="TPR125" s="671"/>
      <c r="TPS125" s="671"/>
      <c r="TPT125" s="671"/>
      <c r="TPU125" s="671"/>
      <c r="TPV125" s="671"/>
      <c r="TPW125" s="671"/>
      <c r="TPX125" s="671"/>
      <c r="TPY125" s="671"/>
      <c r="TPZ125" s="671"/>
      <c r="TQA125" s="671"/>
      <c r="TQB125" s="671"/>
      <c r="TQC125" s="671"/>
      <c r="TQD125" s="671"/>
      <c r="TQE125" s="671"/>
      <c r="TQF125" s="671"/>
      <c r="TQG125" s="671"/>
      <c r="TQH125" s="671"/>
      <c r="TQI125" s="671"/>
      <c r="TQJ125" s="671"/>
      <c r="TQK125" s="671"/>
      <c r="TQL125" s="671"/>
      <c r="TQM125" s="671"/>
      <c r="TQN125" s="671"/>
      <c r="TQO125" s="671"/>
      <c r="TQP125" s="671"/>
      <c r="TQQ125" s="671"/>
      <c r="TQR125" s="671"/>
      <c r="TQS125" s="671"/>
      <c r="TQT125" s="671"/>
      <c r="TQU125" s="671"/>
      <c r="TQV125" s="671"/>
      <c r="TQW125" s="671"/>
      <c r="TQX125" s="671"/>
      <c r="TQY125" s="671"/>
      <c r="TQZ125" s="671"/>
      <c r="TRA125" s="671"/>
      <c r="TRB125" s="671"/>
      <c r="TRC125" s="671"/>
      <c r="TRD125" s="671"/>
      <c r="TRE125" s="671"/>
      <c r="TRF125" s="671"/>
      <c r="TRG125" s="671"/>
      <c r="TRH125" s="671"/>
      <c r="TRI125" s="671"/>
      <c r="TRJ125" s="671"/>
      <c r="TRK125" s="671"/>
      <c r="TRL125" s="671"/>
      <c r="TRM125" s="671"/>
      <c r="TRN125" s="671"/>
      <c r="TRO125" s="671"/>
      <c r="TRP125" s="671"/>
      <c r="TRQ125" s="671"/>
      <c r="TRR125" s="671"/>
      <c r="TRS125" s="671"/>
      <c r="TRT125" s="671"/>
      <c r="TRU125" s="671"/>
      <c r="TRV125" s="671"/>
      <c r="TRW125" s="671"/>
      <c r="TRX125" s="671"/>
      <c r="TRY125" s="671"/>
      <c r="TRZ125" s="671"/>
      <c r="TSA125" s="671"/>
      <c r="TSB125" s="671"/>
      <c r="TSC125" s="671"/>
      <c r="TSD125" s="671"/>
      <c r="TSE125" s="671"/>
      <c r="TSF125" s="671"/>
      <c r="TSG125" s="671"/>
      <c r="TSH125" s="671"/>
      <c r="TSI125" s="671"/>
      <c r="TSJ125" s="671"/>
      <c r="TSK125" s="671"/>
      <c r="TSL125" s="671"/>
      <c r="TSM125" s="671"/>
      <c r="TSN125" s="671"/>
      <c r="TSO125" s="671"/>
      <c r="TSP125" s="671"/>
      <c r="TSQ125" s="671"/>
      <c r="TSR125" s="671"/>
      <c r="TSS125" s="671"/>
      <c r="TST125" s="671"/>
      <c r="TSU125" s="671"/>
      <c r="TSV125" s="671"/>
      <c r="TSW125" s="671"/>
      <c r="TSX125" s="671"/>
      <c r="TSY125" s="671"/>
      <c r="TSZ125" s="671"/>
      <c r="TTA125" s="671"/>
      <c r="TTB125" s="671"/>
      <c r="TTC125" s="671"/>
      <c r="TTD125" s="671"/>
      <c r="TTE125" s="671"/>
      <c r="TTF125" s="671"/>
      <c r="TTG125" s="671"/>
      <c r="TTH125" s="671"/>
      <c r="TTI125" s="671"/>
      <c r="TTJ125" s="671"/>
      <c r="TTK125" s="671"/>
      <c r="TTL125" s="671"/>
      <c r="TTM125" s="671"/>
      <c r="TTN125" s="671"/>
      <c r="TTO125" s="671"/>
      <c r="TTP125" s="671"/>
      <c r="TTQ125" s="671"/>
      <c r="TTR125" s="671"/>
      <c r="TTS125" s="671"/>
      <c r="TTT125" s="671"/>
      <c r="TTU125" s="671"/>
      <c r="TTV125" s="671"/>
      <c r="TTW125" s="671"/>
      <c r="TTX125" s="671"/>
      <c r="TTY125" s="671"/>
      <c r="TTZ125" s="671"/>
      <c r="TUA125" s="671"/>
      <c r="TUB125" s="671"/>
      <c r="TUC125" s="671"/>
      <c r="TUD125" s="671"/>
      <c r="TUE125" s="671"/>
      <c r="TUF125" s="671"/>
      <c r="TUG125" s="671"/>
      <c r="TUH125" s="671"/>
      <c r="TUI125" s="671"/>
      <c r="TUJ125" s="671"/>
      <c r="TUK125" s="671"/>
      <c r="TUL125" s="671"/>
      <c r="TUM125" s="671"/>
      <c r="TUN125" s="671"/>
      <c r="TUO125" s="671"/>
      <c r="TUP125" s="671"/>
      <c r="TUQ125" s="671"/>
      <c r="TUR125" s="671"/>
      <c r="TUS125" s="671"/>
      <c r="TUT125" s="671"/>
      <c r="TUU125" s="671"/>
      <c r="TUV125" s="671"/>
      <c r="TUW125" s="671"/>
      <c r="TUX125" s="671"/>
      <c r="TUY125" s="671"/>
      <c r="TUZ125" s="671"/>
      <c r="TVA125" s="671"/>
      <c r="TVB125" s="671"/>
      <c r="TVC125" s="671"/>
      <c r="TVD125" s="671"/>
      <c r="TVE125" s="671"/>
      <c r="TVF125" s="671"/>
      <c r="TVG125" s="671"/>
      <c r="TVH125" s="671"/>
      <c r="TVI125" s="671"/>
      <c r="TVJ125" s="671"/>
      <c r="TVK125" s="671"/>
      <c r="TVL125" s="671"/>
      <c r="TVM125" s="671"/>
      <c r="TVN125" s="671"/>
      <c r="TVO125" s="671"/>
      <c r="TVP125" s="671"/>
      <c r="TVQ125" s="671"/>
      <c r="TVR125" s="671"/>
      <c r="TVS125" s="671"/>
      <c r="TVT125" s="671"/>
      <c r="TVU125" s="671"/>
      <c r="TVV125" s="671"/>
      <c r="TVW125" s="671"/>
      <c r="TVX125" s="671"/>
      <c r="TVY125" s="671"/>
      <c r="TVZ125" s="671"/>
      <c r="TWA125" s="671"/>
      <c r="TWB125" s="671"/>
      <c r="TWC125" s="671"/>
      <c r="TWD125" s="671"/>
      <c r="TWE125" s="671"/>
      <c r="TWF125" s="671"/>
      <c r="TWG125" s="671"/>
      <c r="TWH125" s="671"/>
      <c r="TWI125" s="671"/>
      <c r="TWJ125" s="671"/>
      <c r="TWK125" s="671"/>
      <c r="TWL125" s="671"/>
      <c r="TWM125" s="671"/>
      <c r="TWN125" s="671"/>
      <c r="TWO125" s="671"/>
      <c r="TWP125" s="671"/>
      <c r="TWQ125" s="671"/>
      <c r="TWR125" s="671"/>
      <c r="TWS125" s="671"/>
      <c r="TWT125" s="671"/>
      <c r="TWU125" s="671"/>
      <c r="TWV125" s="671"/>
      <c r="TWW125" s="671"/>
      <c r="TWX125" s="671"/>
      <c r="TWY125" s="671"/>
      <c r="TWZ125" s="671"/>
      <c r="TXA125" s="671"/>
      <c r="TXB125" s="671"/>
      <c r="TXC125" s="671"/>
      <c r="TXD125" s="671"/>
      <c r="TXE125" s="671"/>
      <c r="TXF125" s="671"/>
      <c r="TXG125" s="671"/>
      <c r="TXH125" s="671"/>
      <c r="TXI125" s="671"/>
      <c r="TXJ125" s="671"/>
      <c r="TXK125" s="671"/>
      <c r="TXL125" s="671"/>
      <c r="TXM125" s="671"/>
      <c r="TXN125" s="671"/>
      <c r="TXO125" s="671"/>
      <c r="TXP125" s="671"/>
      <c r="TXQ125" s="671"/>
      <c r="TXR125" s="671"/>
      <c r="TXS125" s="671"/>
      <c r="TXT125" s="671"/>
      <c r="TXU125" s="671"/>
      <c r="TXV125" s="671"/>
      <c r="TXW125" s="671"/>
      <c r="TXX125" s="671"/>
      <c r="TXY125" s="671"/>
      <c r="TXZ125" s="671"/>
      <c r="TYA125" s="671"/>
      <c r="TYB125" s="671"/>
      <c r="TYC125" s="671"/>
      <c r="TYD125" s="671"/>
      <c r="TYE125" s="671"/>
      <c r="TYF125" s="671"/>
      <c r="TYG125" s="671"/>
      <c r="TYH125" s="671"/>
      <c r="TYI125" s="671"/>
      <c r="TYJ125" s="671"/>
      <c r="TYK125" s="671"/>
      <c r="TYL125" s="671"/>
      <c r="TYM125" s="671"/>
      <c r="TYN125" s="671"/>
      <c r="TYO125" s="671"/>
      <c r="TYP125" s="671"/>
      <c r="TYQ125" s="671"/>
      <c r="TYR125" s="671"/>
      <c r="TYS125" s="671"/>
      <c r="TYT125" s="671"/>
      <c r="TYU125" s="671"/>
      <c r="TYV125" s="671"/>
      <c r="TYW125" s="671"/>
      <c r="TYX125" s="671"/>
      <c r="TYY125" s="671"/>
      <c r="TYZ125" s="671"/>
      <c r="TZA125" s="671"/>
      <c r="TZB125" s="671"/>
      <c r="TZC125" s="671"/>
      <c r="TZD125" s="671"/>
      <c r="TZE125" s="671"/>
      <c r="TZF125" s="671"/>
      <c r="TZG125" s="671"/>
      <c r="TZH125" s="671"/>
      <c r="TZI125" s="671"/>
      <c r="TZJ125" s="671"/>
      <c r="TZK125" s="671"/>
      <c r="TZL125" s="671"/>
      <c r="TZM125" s="671"/>
      <c r="TZN125" s="671"/>
      <c r="TZO125" s="671"/>
      <c r="TZP125" s="671"/>
      <c r="TZQ125" s="671"/>
      <c r="TZR125" s="671"/>
      <c r="TZS125" s="671"/>
      <c r="TZT125" s="671"/>
      <c r="TZU125" s="671"/>
      <c r="TZV125" s="671"/>
      <c r="TZW125" s="671"/>
      <c r="TZX125" s="671"/>
      <c r="TZY125" s="671"/>
      <c r="TZZ125" s="671"/>
      <c r="UAA125" s="671"/>
      <c r="UAB125" s="671"/>
      <c r="UAC125" s="671"/>
      <c r="UAD125" s="671"/>
      <c r="UAE125" s="671"/>
      <c r="UAF125" s="671"/>
      <c r="UAG125" s="671"/>
      <c r="UAH125" s="671"/>
      <c r="UAI125" s="671"/>
      <c r="UAJ125" s="671"/>
      <c r="UAK125" s="671"/>
      <c r="UAL125" s="671"/>
      <c r="UAM125" s="671"/>
      <c r="UAN125" s="671"/>
      <c r="UAO125" s="671"/>
      <c r="UAP125" s="671"/>
      <c r="UAQ125" s="671"/>
      <c r="UAR125" s="671"/>
      <c r="UAS125" s="671"/>
      <c r="UAT125" s="671"/>
      <c r="UAU125" s="671"/>
      <c r="UAV125" s="671"/>
      <c r="UAW125" s="671"/>
      <c r="UAX125" s="671"/>
      <c r="UAY125" s="671"/>
      <c r="UAZ125" s="671"/>
      <c r="UBA125" s="671"/>
      <c r="UBB125" s="671"/>
      <c r="UBC125" s="671"/>
      <c r="UBD125" s="671"/>
      <c r="UBE125" s="671"/>
      <c r="UBF125" s="671"/>
      <c r="UBG125" s="671"/>
      <c r="UBH125" s="671"/>
      <c r="UBI125" s="671"/>
      <c r="UBJ125" s="671"/>
      <c r="UBK125" s="671"/>
      <c r="UBL125" s="671"/>
      <c r="UBM125" s="671"/>
      <c r="UBN125" s="671"/>
      <c r="UBO125" s="671"/>
      <c r="UBP125" s="671"/>
      <c r="UBQ125" s="671"/>
      <c r="UBR125" s="671"/>
      <c r="UBS125" s="671"/>
      <c r="UBT125" s="671"/>
      <c r="UBU125" s="671"/>
      <c r="UBV125" s="671"/>
      <c r="UBW125" s="671"/>
      <c r="UBX125" s="671"/>
      <c r="UBY125" s="671"/>
      <c r="UBZ125" s="671"/>
      <c r="UCA125" s="671"/>
      <c r="UCB125" s="671"/>
      <c r="UCC125" s="671"/>
      <c r="UCD125" s="671"/>
      <c r="UCE125" s="671"/>
      <c r="UCF125" s="671"/>
      <c r="UCG125" s="671"/>
      <c r="UCH125" s="671"/>
      <c r="UCI125" s="671"/>
      <c r="UCJ125" s="671"/>
      <c r="UCK125" s="671"/>
      <c r="UCL125" s="671"/>
      <c r="UCM125" s="671"/>
      <c r="UCN125" s="671"/>
      <c r="UCO125" s="671"/>
      <c r="UCP125" s="671"/>
      <c r="UCQ125" s="671"/>
      <c r="UCR125" s="671"/>
      <c r="UCS125" s="671"/>
      <c r="UCT125" s="671"/>
      <c r="UCU125" s="671"/>
      <c r="UCV125" s="671"/>
      <c r="UCW125" s="671"/>
      <c r="UCX125" s="671"/>
      <c r="UCY125" s="671"/>
      <c r="UCZ125" s="671"/>
      <c r="UDA125" s="671"/>
      <c r="UDB125" s="671"/>
      <c r="UDC125" s="671"/>
      <c r="UDD125" s="671"/>
      <c r="UDE125" s="671"/>
      <c r="UDF125" s="671"/>
      <c r="UDG125" s="671"/>
      <c r="UDH125" s="671"/>
      <c r="UDI125" s="671"/>
      <c r="UDJ125" s="671"/>
      <c r="UDK125" s="671"/>
      <c r="UDL125" s="671"/>
      <c r="UDM125" s="671"/>
      <c r="UDN125" s="671"/>
      <c r="UDO125" s="671"/>
      <c r="UDP125" s="671"/>
      <c r="UDQ125" s="671"/>
      <c r="UDR125" s="671"/>
      <c r="UDS125" s="671"/>
      <c r="UDT125" s="671"/>
      <c r="UDU125" s="671"/>
      <c r="UDV125" s="671"/>
      <c r="UDW125" s="671"/>
      <c r="UDX125" s="671"/>
      <c r="UDY125" s="671"/>
      <c r="UDZ125" s="671"/>
      <c r="UEA125" s="671"/>
      <c r="UEB125" s="671"/>
      <c r="UEC125" s="671"/>
      <c r="UED125" s="671"/>
      <c r="UEE125" s="671"/>
      <c r="UEF125" s="671"/>
      <c r="UEG125" s="671"/>
      <c r="UEH125" s="671"/>
      <c r="UEI125" s="671"/>
      <c r="UEJ125" s="671"/>
      <c r="UEK125" s="671"/>
      <c r="UEL125" s="671"/>
      <c r="UEM125" s="671"/>
      <c r="UEN125" s="671"/>
      <c r="UEO125" s="671"/>
      <c r="UEP125" s="671"/>
      <c r="UEQ125" s="671"/>
      <c r="UER125" s="671"/>
      <c r="UES125" s="671"/>
      <c r="UET125" s="671"/>
      <c r="UEU125" s="671"/>
      <c r="UEV125" s="671"/>
      <c r="UEW125" s="671"/>
      <c r="UEX125" s="671"/>
      <c r="UEY125" s="671"/>
      <c r="UEZ125" s="671"/>
      <c r="UFA125" s="671"/>
      <c r="UFB125" s="671"/>
      <c r="UFC125" s="671"/>
      <c r="UFD125" s="671"/>
      <c r="UFE125" s="671"/>
      <c r="UFF125" s="671"/>
      <c r="UFG125" s="671"/>
      <c r="UFH125" s="671"/>
      <c r="UFI125" s="671"/>
      <c r="UFJ125" s="671"/>
      <c r="UFK125" s="671"/>
      <c r="UFL125" s="671"/>
      <c r="UFM125" s="671"/>
      <c r="UFN125" s="671"/>
      <c r="UFO125" s="671"/>
      <c r="UFP125" s="671"/>
      <c r="UFQ125" s="671"/>
      <c r="UFR125" s="671"/>
      <c r="UFS125" s="671"/>
      <c r="UFT125" s="671"/>
      <c r="UFU125" s="671"/>
      <c r="UFV125" s="671"/>
      <c r="UFW125" s="671"/>
      <c r="UFX125" s="671"/>
      <c r="UFY125" s="671"/>
      <c r="UFZ125" s="671"/>
      <c r="UGA125" s="671"/>
      <c r="UGB125" s="671"/>
      <c r="UGC125" s="671"/>
      <c r="UGD125" s="671"/>
      <c r="UGE125" s="671"/>
      <c r="UGF125" s="671"/>
      <c r="UGG125" s="671"/>
      <c r="UGH125" s="671"/>
      <c r="UGI125" s="671"/>
      <c r="UGJ125" s="671"/>
      <c r="UGK125" s="671"/>
      <c r="UGL125" s="671"/>
      <c r="UGM125" s="671"/>
      <c r="UGN125" s="671"/>
      <c r="UGO125" s="671"/>
      <c r="UGP125" s="671"/>
      <c r="UGQ125" s="671"/>
      <c r="UGR125" s="671"/>
      <c r="UGS125" s="671"/>
      <c r="UGT125" s="671"/>
      <c r="UGU125" s="671"/>
      <c r="UGV125" s="671"/>
      <c r="UGW125" s="671"/>
      <c r="UGX125" s="671"/>
      <c r="UGY125" s="671"/>
      <c r="UGZ125" s="671"/>
      <c r="UHA125" s="671"/>
      <c r="UHB125" s="671"/>
      <c r="UHC125" s="671"/>
      <c r="UHD125" s="671"/>
      <c r="UHE125" s="671"/>
      <c r="UHF125" s="671"/>
      <c r="UHG125" s="671"/>
      <c r="UHH125" s="671"/>
      <c r="UHI125" s="671"/>
      <c r="UHJ125" s="671"/>
      <c r="UHK125" s="671"/>
      <c r="UHL125" s="671"/>
      <c r="UHM125" s="671"/>
      <c r="UHN125" s="671"/>
      <c r="UHO125" s="671"/>
      <c r="UHP125" s="671"/>
      <c r="UHQ125" s="671"/>
      <c r="UHR125" s="671"/>
      <c r="UHS125" s="671"/>
      <c r="UHT125" s="671"/>
      <c r="UHU125" s="671"/>
      <c r="UHV125" s="671"/>
      <c r="UHW125" s="671"/>
      <c r="UHX125" s="671"/>
      <c r="UHY125" s="671"/>
      <c r="UHZ125" s="671"/>
      <c r="UIA125" s="671"/>
      <c r="UIB125" s="671"/>
      <c r="UIC125" s="671"/>
      <c r="UID125" s="671"/>
      <c r="UIE125" s="671"/>
      <c r="UIF125" s="671"/>
      <c r="UIG125" s="671"/>
      <c r="UIH125" s="671"/>
      <c r="UII125" s="671"/>
      <c r="UIJ125" s="671"/>
      <c r="UIK125" s="671"/>
      <c r="UIL125" s="671"/>
      <c r="UIM125" s="671"/>
      <c r="UIN125" s="671"/>
      <c r="UIO125" s="671"/>
      <c r="UIP125" s="671"/>
      <c r="UIQ125" s="671"/>
      <c r="UIR125" s="671"/>
      <c r="UIS125" s="671"/>
      <c r="UIT125" s="671"/>
      <c r="UIU125" s="671"/>
      <c r="UIV125" s="671"/>
      <c r="UIW125" s="671"/>
      <c r="UIX125" s="671"/>
      <c r="UIY125" s="671"/>
      <c r="UIZ125" s="671"/>
      <c r="UJA125" s="671"/>
      <c r="UJB125" s="671"/>
      <c r="UJC125" s="671"/>
      <c r="UJD125" s="671"/>
      <c r="UJE125" s="671"/>
      <c r="UJF125" s="671"/>
      <c r="UJG125" s="671"/>
      <c r="UJH125" s="671"/>
      <c r="UJI125" s="671"/>
      <c r="UJJ125" s="671"/>
      <c r="UJK125" s="671"/>
      <c r="UJL125" s="671"/>
      <c r="UJM125" s="671"/>
      <c r="UJN125" s="671"/>
      <c r="UJO125" s="671"/>
      <c r="UJP125" s="671"/>
      <c r="UJQ125" s="671"/>
      <c r="UJR125" s="671"/>
      <c r="UJS125" s="671"/>
      <c r="UJT125" s="671"/>
      <c r="UJU125" s="671"/>
      <c r="UJV125" s="671"/>
      <c r="UJW125" s="671"/>
      <c r="UJX125" s="671"/>
      <c r="UJY125" s="671"/>
      <c r="UJZ125" s="671"/>
      <c r="UKA125" s="671"/>
      <c r="UKB125" s="671"/>
      <c r="UKC125" s="671"/>
      <c r="UKD125" s="671"/>
      <c r="UKE125" s="671"/>
      <c r="UKF125" s="671"/>
      <c r="UKG125" s="671"/>
      <c r="UKH125" s="671"/>
      <c r="UKI125" s="671"/>
      <c r="UKJ125" s="671"/>
      <c r="UKK125" s="671"/>
      <c r="UKL125" s="671"/>
      <c r="UKM125" s="671"/>
      <c r="UKN125" s="671"/>
      <c r="UKO125" s="671"/>
      <c r="UKP125" s="671"/>
      <c r="UKQ125" s="671"/>
      <c r="UKR125" s="671"/>
      <c r="UKS125" s="671"/>
      <c r="UKT125" s="671"/>
      <c r="UKU125" s="671"/>
      <c r="UKV125" s="671"/>
      <c r="UKW125" s="671"/>
      <c r="UKX125" s="671"/>
      <c r="UKY125" s="671"/>
      <c r="UKZ125" s="671"/>
      <c r="ULA125" s="671"/>
      <c r="ULB125" s="671"/>
      <c r="ULC125" s="671"/>
      <c r="ULD125" s="671"/>
      <c r="ULE125" s="671"/>
      <c r="ULF125" s="671"/>
      <c r="ULG125" s="671"/>
      <c r="ULH125" s="671"/>
      <c r="ULI125" s="671"/>
      <c r="ULJ125" s="671"/>
      <c r="ULK125" s="671"/>
      <c r="ULL125" s="671"/>
      <c r="ULM125" s="671"/>
      <c r="ULN125" s="671"/>
      <c r="ULO125" s="671"/>
      <c r="ULP125" s="671"/>
      <c r="ULQ125" s="671"/>
      <c r="ULR125" s="671"/>
      <c r="ULS125" s="671"/>
      <c r="ULT125" s="671"/>
      <c r="ULU125" s="671"/>
      <c r="ULV125" s="671"/>
      <c r="ULW125" s="671"/>
      <c r="ULX125" s="671"/>
      <c r="ULY125" s="671"/>
      <c r="ULZ125" s="671"/>
      <c r="UMA125" s="671"/>
      <c r="UMB125" s="671"/>
      <c r="UMC125" s="671"/>
      <c r="UMD125" s="671"/>
      <c r="UME125" s="671"/>
      <c r="UMF125" s="671"/>
      <c r="UMG125" s="671"/>
      <c r="UMH125" s="671"/>
      <c r="UMI125" s="671"/>
      <c r="UMJ125" s="671"/>
      <c r="UMK125" s="671"/>
      <c r="UML125" s="671"/>
      <c r="UMM125" s="671"/>
      <c r="UMN125" s="671"/>
      <c r="UMO125" s="671"/>
      <c r="UMP125" s="671"/>
      <c r="UMQ125" s="671"/>
      <c r="UMR125" s="671"/>
      <c r="UMS125" s="671"/>
      <c r="UMT125" s="671"/>
      <c r="UMU125" s="671"/>
      <c r="UMV125" s="671"/>
      <c r="UMW125" s="671"/>
      <c r="UMX125" s="671"/>
      <c r="UMY125" s="671"/>
      <c r="UMZ125" s="671"/>
      <c r="UNA125" s="671"/>
      <c r="UNB125" s="671"/>
      <c r="UNC125" s="671"/>
      <c r="UND125" s="671"/>
      <c r="UNE125" s="671"/>
      <c r="UNF125" s="671"/>
      <c r="UNG125" s="671"/>
      <c r="UNH125" s="671"/>
      <c r="UNI125" s="671"/>
      <c r="UNJ125" s="671"/>
      <c r="UNK125" s="671"/>
      <c r="UNL125" s="671"/>
      <c r="UNM125" s="671"/>
      <c r="UNN125" s="671"/>
      <c r="UNO125" s="671"/>
      <c r="UNP125" s="671"/>
      <c r="UNQ125" s="671"/>
      <c r="UNR125" s="671"/>
      <c r="UNS125" s="671"/>
      <c r="UNT125" s="671"/>
      <c r="UNU125" s="671"/>
      <c r="UNV125" s="671"/>
      <c r="UNW125" s="671"/>
      <c r="UNX125" s="671"/>
      <c r="UNY125" s="671"/>
      <c r="UNZ125" s="671"/>
      <c r="UOA125" s="671"/>
      <c r="UOB125" s="671"/>
      <c r="UOC125" s="671"/>
      <c r="UOD125" s="671"/>
      <c r="UOE125" s="671"/>
      <c r="UOF125" s="671"/>
      <c r="UOG125" s="671"/>
      <c r="UOH125" s="671"/>
      <c r="UOI125" s="671"/>
      <c r="UOJ125" s="671"/>
      <c r="UOK125" s="671"/>
      <c r="UOL125" s="671"/>
      <c r="UOM125" s="671"/>
      <c r="UON125" s="671"/>
      <c r="UOO125" s="671"/>
      <c r="UOP125" s="671"/>
      <c r="UOQ125" s="671"/>
      <c r="UOR125" s="671"/>
      <c r="UOS125" s="671"/>
      <c r="UOT125" s="671"/>
      <c r="UOU125" s="671"/>
      <c r="UOV125" s="671"/>
      <c r="UOW125" s="671"/>
      <c r="UOX125" s="671"/>
      <c r="UOY125" s="671"/>
      <c r="UOZ125" s="671"/>
      <c r="UPA125" s="671"/>
      <c r="UPB125" s="671"/>
      <c r="UPC125" s="671"/>
      <c r="UPD125" s="671"/>
      <c r="UPE125" s="671"/>
      <c r="UPF125" s="671"/>
      <c r="UPG125" s="671"/>
      <c r="UPH125" s="671"/>
      <c r="UPI125" s="671"/>
      <c r="UPJ125" s="671"/>
      <c r="UPK125" s="671"/>
      <c r="UPL125" s="671"/>
      <c r="UPM125" s="671"/>
      <c r="UPN125" s="671"/>
      <c r="UPO125" s="671"/>
      <c r="UPP125" s="671"/>
      <c r="UPQ125" s="671"/>
      <c r="UPR125" s="671"/>
      <c r="UPS125" s="671"/>
      <c r="UPT125" s="671"/>
      <c r="UPU125" s="671"/>
      <c r="UPV125" s="671"/>
      <c r="UPW125" s="671"/>
      <c r="UPX125" s="671"/>
      <c r="UPY125" s="671"/>
      <c r="UPZ125" s="671"/>
      <c r="UQA125" s="671"/>
      <c r="UQB125" s="671"/>
      <c r="UQC125" s="671"/>
      <c r="UQD125" s="671"/>
      <c r="UQE125" s="671"/>
      <c r="UQF125" s="671"/>
      <c r="UQG125" s="671"/>
      <c r="UQH125" s="671"/>
      <c r="UQI125" s="671"/>
      <c r="UQJ125" s="671"/>
      <c r="UQK125" s="671"/>
      <c r="UQL125" s="671"/>
      <c r="UQM125" s="671"/>
      <c r="UQN125" s="671"/>
      <c r="UQO125" s="671"/>
      <c r="UQP125" s="671"/>
      <c r="UQQ125" s="671"/>
      <c r="UQR125" s="671"/>
      <c r="UQS125" s="671"/>
      <c r="UQT125" s="671"/>
      <c r="UQU125" s="671"/>
      <c r="UQV125" s="671"/>
      <c r="UQW125" s="671"/>
      <c r="UQX125" s="671"/>
      <c r="UQY125" s="671"/>
      <c r="UQZ125" s="671"/>
      <c r="URA125" s="671"/>
      <c r="URB125" s="671"/>
      <c r="URC125" s="671"/>
      <c r="URD125" s="671"/>
      <c r="URE125" s="671"/>
      <c r="URF125" s="671"/>
      <c r="URG125" s="671"/>
      <c r="URH125" s="671"/>
      <c r="URI125" s="671"/>
      <c r="URJ125" s="671"/>
      <c r="URK125" s="671"/>
      <c r="URL125" s="671"/>
      <c r="URM125" s="671"/>
      <c r="URN125" s="671"/>
      <c r="URO125" s="671"/>
      <c r="URP125" s="671"/>
      <c r="URQ125" s="671"/>
      <c r="URR125" s="671"/>
      <c r="URS125" s="671"/>
      <c r="URT125" s="671"/>
      <c r="URU125" s="671"/>
      <c r="URV125" s="671"/>
      <c r="URW125" s="671"/>
      <c r="URX125" s="671"/>
      <c r="URY125" s="671"/>
      <c r="URZ125" s="671"/>
      <c r="USA125" s="671"/>
      <c r="USB125" s="671"/>
      <c r="USC125" s="671"/>
      <c r="USD125" s="671"/>
      <c r="USE125" s="671"/>
      <c r="USF125" s="671"/>
      <c r="USG125" s="671"/>
      <c r="USH125" s="671"/>
      <c r="USI125" s="671"/>
      <c r="USJ125" s="671"/>
      <c r="USK125" s="671"/>
      <c r="USL125" s="671"/>
      <c r="USM125" s="671"/>
      <c r="USN125" s="671"/>
      <c r="USO125" s="671"/>
      <c r="USP125" s="671"/>
      <c r="USQ125" s="671"/>
      <c r="USR125" s="671"/>
      <c r="USS125" s="671"/>
      <c r="UST125" s="671"/>
      <c r="USU125" s="671"/>
      <c r="USV125" s="671"/>
      <c r="USW125" s="671"/>
      <c r="USX125" s="671"/>
      <c r="USY125" s="671"/>
      <c r="USZ125" s="671"/>
      <c r="UTA125" s="671"/>
      <c r="UTB125" s="671"/>
      <c r="UTC125" s="671"/>
      <c r="UTD125" s="671"/>
      <c r="UTE125" s="671"/>
      <c r="UTF125" s="671"/>
      <c r="UTG125" s="671"/>
      <c r="UTH125" s="671"/>
      <c r="UTI125" s="671"/>
      <c r="UTJ125" s="671"/>
      <c r="UTK125" s="671"/>
      <c r="UTL125" s="671"/>
      <c r="UTM125" s="671"/>
      <c r="UTN125" s="671"/>
      <c r="UTO125" s="671"/>
      <c r="UTP125" s="671"/>
      <c r="UTQ125" s="671"/>
      <c r="UTR125" s="671"/>
      <c r="UTS125" s="671"/>
      <c r="UTT125" s="671"/>
      <c r="UTU125" s="671"/>
      <c r="UTV125" s="671"/>
      <c r="UTW125" s="671"/>
      <c r="UTX125" s="671"/>
      <c r="UTY125" s="671"/>
      <c r="UTZ125" s="671"/>
      <c r="UUA125" s="671"/>
      <c r="UUB125" s="671"/>
      <c r="UUC125" s="671"/>
      <c r="UUD125" s="671"/>
      <c r="UUE125" s="671"/>
      <c r="UUF125" s="671"/>
      <c r="UUG125" s="671"/>
      <c r="UUH125" s="671"/>
      <c r="UUI125" s="671"/>
      <c r="UUJ125" s="671"/>
      <c r="UUK125" s="671"/>
      <c r="UUL125" s="671"/>
      <c r="UUM125" s="671"/>
      <c r="UUN125" s="671"/>
      <c r="UUO125" s="671"/>
      <c r="UUP125" s="671"/>
      <c r="UUQ125" s="671"/>
      <c r="UUR125" s="671"/>
      <c r="UUS125" s="671"/>
      <c r="UUT125" s="671"/>
      <c r="UUU125" s="671"/>
      <c r="UUV125" s="671"/>
      <c r="UUW125" s="671"/>
      <c r="UUX125" s="671"/>
      <c r="UUY125" s="671"/>
      <c r="UUZ125" s="671"/>
      <c r="UVA125" s="671"/>
      <c r="UVB125" s="671"/>
      <c r="UVC125" s="671"/>
      <c r="UVD125" s="671"/>
      <c r="UVE125" s="671"/>
      <c r="UVF125" s="671"/>
      <c r="UVG125" s="671"/>
      <c r="UVH125" s="671"/>
      <c r="UVI125" s="671"/>
      <c r="UVJ125" s="671"/>
      <c r="UVK125" s="671"/>
      <c r="UVL125" s="671"/>
      <c r="UVM125" s="671"/>
      <c r="UVN125" s="671"/>
      <c r="UVO125" s="671"/>
      <c r="UVP125" s="671"/>
      <c r="UVQ125" s="671"/>
      <c r="UVR125" s="671"/>
      <c r="UVS125" s="671"/>
      <c r="UVT125" s="671"/>
      <c r="UVU125" s="671"/>
      <c r="UVV125" s="671"/>
      <c r="UVW125" s="671"/>
      <c r="UVX125" s="671"/>
      <c r="UVY125" s="671"/>
      <c r="UVZ125" s="671"/>
      <c r="UWA125" s="671"/>
      <c r="UWB125" s="671"/>
      <c r="UWC125" s="671"/>
      <c r="UWD125" s="671"/>
      <c r="UWE125" s="671"/>
      <c r="UWF125" s="671"/>
      <c r="UWG125" s="671"/>
      <c r="UWH125" s="671"/>
      <c r="UWI125" s="671"/>
      <c r="UWJ125" s="671"/>
      <c r="UWK125" s="671"/>
      <c r="UWL125" s="671"/>
      <c r="UWM125" s="671"/>
      <c r="UWN125" s="671"/>
      <c r="UWO125" s="671"/>
      <c r="UWP125" s="671"/>
      <c r="UWQ125" s="671"/>
      <c r="UWR125" s="671"/>
      <c r="UWS125" s="671"/>
      <c r="UWT125" s="671"/>
      <c r="UWU125" s="671"/>
      <c r="UWV125" s="671"/>
      <c r="UWW125" s="671"/>
      <c r="UWX125" s="671"/>
      <c r="UWY125" s="671"/>
      <c r="UWZ125" s="671"/>
      <c r="UXA125" s="671"/>
      <c r="UXB125" s="671"/>
      <c r="UXC125" s="671"/>
      <c r="UXD125" s="671"/>
      <c r="UXE125" s="671"/>
      <c r="UXF125" s="671"/>
      <c r="UXG125" s="671"/>
      <c r="UXH125" s="671"/>
      <c r="UXI125" s="671"/>
      <c r="UXJ125" s="671"/>
      <c r="UXK125" s="671"/>
      <c r="UXL125" s="671"/>
      <c r="UXM125" s="671"/>
      <c r="UXN125" s="671"/>
      <c r="UXO125" s="671"/>
      <c r="UXP125" s="671"/>
      <c r="UXQ125" s="671"/>
      <c r="UXR125" s="671"/>
      <c r="UXS125" s="671"/>
      <c r="UXT125" s="671"/>
      <c r="UXU125" s="671"/>
      <c r="UXV125" s="671"/>
      <c r="UXW125" s="671"/>
      <c r="UXX125" s="671"/>
      <c r="UXY125" s="671"/>
      <c r="UXZ125" s="671"/>
      <c r="UYA125" s="671"/>
      <c r="UYB125" s="671"/>
      <c r="UYC125" s="671"/>
      <c r="UYD125" s="671"/>
      <c r="UYE125" s="671"/>
      <c r="UYF125" s="671"/>
      <c r="UYG125" s="671"/>
      <c r="UYH125" s="671"/>
      <c r="UYI125" s="671"/>
      <c r="UYJ125" s="671"/>
      <c r="UYK125" s="671"/>
      <c r="UYL125" s="671"/>
      <c r="UYM125" s="671"/>
      <c r="UYN125" s="671"/>
      <c r="UYO125" s="671"/>
      <c r="UYP125" s="671"/>
      <c r="UYQ125" s="671"/>
      <c r="UYR125" s="671"/>
      <c r="UYS125" s="671"/>
      <c r="UYT125" s="671"/>
      <c r="UYU125" s="671"/>
      <c r="UYV125" s="671"/>
      <c r="UYW125" s="671"/>
      <c r="UYX125" s="671"/>
      <c r="UYY125" s="671"/>
      <c r="UYZ125" s="671"/>
      <c r="UZA125" s="671"/>
      <c r="UZB125" s="671"/>
      <c r="UZC125" s="671"/>
      <c r="UZD125" s="671"/>
      <c r="UZE125" s="671"/>
      <c r="UZF125" s="671"/>
      <c r="UZG125" s="671"/>
      <c r="UZH125" s="671"/>
      <c r="UZI125" s="671"/>
      <c r="UZJ125" s="671"/>
      <c r="UZK125" s="671"/>
      <c r="UZL125" s="671"/>
      <c r="UZM125" s="671"/>
      <c r="UZN125" s="671"/>
      <c r="UZO125" s="671"/>
      <c r="UZP125" s="671"/>
      <c r="UZQ125" s="671"/>
      <c r="UZR125" s="671"/>
      <c r="UZS125" s="671"/>
      <c r="UZT125" s="671"/>
      <c r="UZU125" s="671"/>
      <c r="UZV125" s="671"/>
      <c r="UZW125" s="671"/>
      <c r="UZX125" s="671"/>
      <c r="UZY125" s="671"/>
      <c r="UZZ125" s="671"/>
      <c r="VAA125" s="671"/>
      <c r="VAB125" s="671"/>
      <c r="VAC125" s="671"/>
      <c r="VAD125" s="671"/>
      <c r="VAE125" s="671"/>
      <c r="VAF125" s="671"/>
      <c r="VAG125" s="671"/>
      <c r="VAH125" s="671"/>
      <c r="VAI125" s="671"/>
      <c r="VAJ125" s="671"/>
      <c r="VAK125" s="671"/>
      <c r="VAL125" s="671"/>
      <c r="VAM125" s="671"/>
      <c r="VAN125" s="671"/>
      <c r="VAO125" s="671"/>
      <c r="VAP125" s="671"/>
      <c r="VAQ125" s="671"/>
      <c r="VAR125" s="671"/>
      <c r="VAS125" s="671"/>
      <c r="VAT125" s="671"/>
      <c r="VAU125" s="671"/>
      <c r="VAV125" s="671"/>
      <c r="VAW125" s="671"/>
      <c r="VAX125" s="671"/>
      <c r="VAY125" s="671"/>
      <c r="VAZ125" s="671"/>
      <c r="VBA125" s="671"/>
      <c r="VBB125" s="671"/>
      <c r="VBC125" s="671"/>
      <c r="VBD125" s="671"/>
      <c r="VBE125" s="671"/>
      <c r="VBF125" s="671"/>
      <c r="VBG125" s="671"/>
      <c r="VBH125" s="671"/>
      <c r="VBI125" s="671"/>
      <c r="VBJ125" s="671"/>
      <c r="VBK125" s="671"/>
      <c r="VBL125" s="671"/>
      <c r="VBM125" s="671"/>
      <c r="VBN125" s="671"/>
      <c r="VBO125" s="671"/>
      <c r="VBP125" s="671"/>
      <c r="VBQ125" s="671"/>
      <c r="VBR125" s="671"/>
      <c r="VBS125" s="671"/>
      <c r="VBT125" s="671"/>
      <c r="VBU125" s="671"/>
      <c r="VBV125" s="671"/>
      <c r="VBW125" s="671"/>
      <c r="VBX125" s="671"/>
      <c r="VBY125" s="671"/>
      <c r="VBZ125" s="671"/>
      <c r="VCA125" s="671"/>
      <c r="VCB125" s="671"/>
      <c r="VCC125" s="671"/>
      <c r="VCD125" s="671"/>
      <c r="VCE125" s="671"/>
      <c r="VCF125" s="671"/>
      <c r="VCG125" s="671"/>
      <c r="VCH125" s="671"/>
      <c r="VCI125" s="671"/>
      <c r="VCJ125" s="671"/>
      <c r="VCK125" s="671"/>
      <c r="VCL125" s="671"/>
      <c r="VCM125" s="671"/>
      <c r="VCN125" s="671"/>
      <c r="VCO125" s="671"/>
      <c r="VCP125" s="671"/>
      <c r="VCQ125" s="671"/>
      <c r="VCR125" s="671"/>
      <c r="VCS125" s="671"/>
      <c r="VCT125" s="671"/>
      <c r="VCU125" s="671"/>
      <c r="VCV125" s="671"/>
      <c r="VCW125" s="671"/>
      <c r="VCX125" s="671"/>
      <c r="VCY125" s="671"/>
      <c r="VCZ125" s="671"/>
      <c r="VDA125" s="671"/>
      <c r="VDB125" s="671"/>
      <c r="VDC125" s="671"/>
      <c r="VDD125" s="671"/>
      <c r="VDE125" s="671"/>
      <c r="VDF125" s="671"/>
      <c r="VDG125" s="671"/>
      <c r="VDH125" s="671"/>
      <c r="VDI125" s="671"/>
      <c r="VDJ125" s="671"/>
      <c r="VDK125" s="671"/>
      <c r="VDL125" s="671"/>
      <c r="VDM125" s="671"/>
      <c r="VDN125" s="671"/>
      <c r="VDO125" s="671"/>
      <c r="VDP125" s="671"/>
      <c r="VDQ125" s="671"/>
      <c r="VDR125" s="671"/>
      <c r="VDS125" s="671"/>
      <c r="VDT125" s="671"/>
      <c r="VDU125" s="671"/>
      <c r="VDV125" s="671"/>
      <c r="VDW125" s="671"/>
      <c r="VDX125" s="671"/>
      <c r="VDY125" s="671"/>
      <c r="VDZ125" s="671"/>
      <c r="VEA125" s="671"/>
      <c r="VEB125" s="671"/>
      <c r="VEC125" s="671"/>
      <c r="VED125" s="671"/>
      <c r="VEE125" s="671"/>
      <c r="VEF125" s="671"/>
      <c r="VEG125" s="671"/>
      <c r="VEH125" s="671"/>
      <c r="VEI125" s="671"/>
      <c r="VEJ125" s="671"/>
      <c r="VEK125" s="671"/>
      <c r="VEL125" s="671"/>
      <c r="VEM125" s="671"/>
      <c r="VEN125" s="671"/>
      <c r="VEO125" s="671"/>
      <c r="VEP125" s="671"/>
      <c r="VEQ125" s="671"/>
      <c r="VER125" s="671"/>
      <c r="VES125" s="671"/>
      <c r="VET125" s="671"/>
      <c r="VEU125" s="671"/>
      <c r="VEV125" s="671"/>
      <c r="VEW125" s="671"/>
      <c r="VEX125" s="671"/>
      <c r="VEY125" s="671"/>
      <c r="VEZ125" s="671"/>
      <c r="VFA125" s="671"/>
      <c r="VFB125" s="671"/>
      <c r="VFC125" s="671"/>
      <c r="VFD125" s="671"/>
      <c r="VFE125" s="671"/>
      <c r="VFF125" s="671"/>
      <c r="VFG125" s="671"/>
      <c r="VFH125" s="671"/>
      <c r="VFI125" s="671"/>
      <c r="VFJ125" s="671"/>
      <c r="VFK125" s="671"/>
      <c r="VFL125" s="671"/>
      <c r="VFM125" s="671"/>
      <c r="VFN125" s="671"/>
      <c r="VFO125" s="671"/>
      <c r="VFP125" s="671"/>
      <c r="VFQ125" s="671"/>
      <c r="VFR125" s="671"/>
      <c r="VFS125" s="671"/>
      <c r="VFT125" s="671"/>
      <c r="VFU125" s="671"/>
      <c r="VFV125" s="671"/>
      <c r="VFW125" s="671"/>
      <c r="VFX125" s="671"/>
      <c r="VFY125" s="671"/>
      <c r="VFZ125" s="671"/>
      <c r="VGA125" s="671"/>
      <c r="VGB125" s="671"/>
      <c r="VGC125" s="671"/>
      <c r="VGD125" s="671"/>
      <c r="VGE125" s="671"/>
      <c r="VGF125" s="671"/>
      <c r="VGG125" s="671"/>
      <c r="VGH125" s="671"/>
      <c r="VGI125" s="671"/>
      <c r="VGJ125" s="671"/>
      <c r="VGK125" s="671"/>
      <c r="VGL125" s="671"/>
      <c r="VGM125" s="671"/>
      <c r="VGN125" s="671"/>
      <c r="VGO125" s="671"/>
      <c r="VGP125" s="671"/>
      <c r="VGQ125" s="671"/>
      <c r="VGR125" s="671"/>
      <c r="VGS125" s="671"/>
      <c r="VGT125" s="671"/>
      <c r="VGU125" s="671"/>
      <c r="VGV125" s="671"/>
      <c r="VGW125" s="671"/>
      <c r="VGX125" s="671"/>
      <c r="VGY125" s="671"/>
      <c r="VGZ125" s="671"/>
      <c r="VHA125" s="671"/>
      <c r="VHB125" s="671"/>
      <c r="VHC125" s="671"/>
      <c r="VHD125" s="671"/>
      <c r="VHE125" s="671"/>
      <c r="VHF125" s="671"/>
      <c r="VHG125" s="671"/>
      <c r="VHH125" s="671"/>
      <c r="VHI125" s="671"/>
      <c r="VHJ125" s="671"/>
      <c r="VHK125" s="671"/>
      <c r="VHL125" s="671"/>
      <c r="VHM125" s="671"/>
      <c r="VHN125" s="671"/>
      <c r="VHO125" s="671"/>
      <c r="VHP125" s="671"/>
      <c r="VHQ125" s="671"/>
      <c r="VHR125" s="671"/>
      <c r="VHS125" s="671"/>
      <c r="VHT125" s="671"/>
      <c r="VHU125" s="671"/>
      <c r="VHV125" s="671"/>
      <c r="VHW125" s="671"/>
      <c r="VHX125" s="671"/>
      <c r="VHY125" s="671"/>
      <c r="VHZ125" s="671"/>
      <c r="VIA125" s="671"/>
      <c r="VIB125" s="671"/>
      <c r="VIC125" s="671"/>
      <c r="VID125" s="671"/>
      <c r="VIE125" s="671"/>
      <c r="VIF125" s="671"/>
      <c r="VIG125" s="671"/>
      <c r="VIH125" s="671"/>
      <c r="VII125" s="671"/>
      <c r="VIJ125" s="671"/>
      <c r="VIK125" s="671"/>
      <c r="VIL125" s="671"/>
      <c r="VIM125" s="671"/>
      <c r="VIN125" s="671"/>
      <c r="VIO125" s="671"/>
      <c r="VIP125" s="671"/>
      <c r="VIQ125" s="671"/>
      <c r="VIR125" s="671"/>
      <c r="VIS125" s="671"/>
      <c r="VIT125" s="671"/>
      <c r="VIU125" s="671"/>
      <c r="VIV125" s="671"/>
      <c r="VIW125" s="671"/>
      <c r="VIX125" s="671"/>
      <c r="VIY125" s="671"/>
      <c r="VIZ125" s="671"/>
      <c r="VJA125" s="671"/>
      <c r="VJB125" s="671"/>
      <c r="VJC125" s="671"/>
      <c r="VJD125" s="671"/>
      <c r="VJE125" s="671"/>
      <c r="VJF125" s="671"/>
      <c r="VJG125" s="671"/>
      <c r="VJH125" s="671"/>
      <c r="VJI125" s="671"/>
      <c r="VJJ125" s="671"/>
      <c r="VJK125" s="671"/>
      <c r="VJL125" s="671"/>
      <c r="VJM125" s="671"/>
      <c r="VJN125" s="671"/>
      <c r="VJO125" s="671"/>
      <c r="VJP125" s="671"/>
      <c r="VJQ125" s="671"/>
      <c r="VJR125" s="671"/>
      <c r="VJS125" s="671"/>
      <c r="VJT125" s="671"/>
      <c r="VJU125" s="671"/>
      <c r="VJV125" s="671"/>
      <c r="VJW125" s="671"/>
      <c r="VJX125" s="671"/>
      <c r="VJY125" s="671"/>
      <c r="VJZ125" s="671"/>
      <c r="VKA125" s="671"/>
      <c r="VKB125" s="671"/>
      <c r="VKC125" s="671"/>
      <c r="VKD125" s="671"/>
      <c r="VKE125" s="671"/>
      <c r="VKF125" s="671"/>
      <c r="VKG125" s="671"/>
      <c r="VKH125" s="671"/>
      <c r="VKI125" s="671"/>
      <c r="VKJ125" s="671"/>
      <c r="VKK125" s="671"/>
      <c r="VKL125" s="671"/>
      <c r="VKM125" s="671"/>
      <c r="VKN125" s="671"/>
      <c r="VKO125" s="671"/>
      <c r="VKP125" s="671"/>
      <c r="VKQ125" s="671"/>
      <c r="VKR125" s="671"/>
      <c r="VKS125" s="671"/>
      <c r="VKT125" s="671"/>
      <c r="VKU125" s="671"/>
      <c r="VKV125" s="671"/>
      <c r="VKW125" s="671"/>
      <c r="VKX125" s="671"/>
      <c r="VKY125" s="671"/>
      <c r="VKZ125" s="671"/>
      <c r="VLA125" s="671"/>
      <c r="VLB125" s="671"/>
      <c r="VLC125" s="671"/>
      <c r="VLD125" s="671"/>
      <c r="VLE125" s="671"/>
      <c r="VLF125" s="671"/>
      <c r="VLG125" s="671"/>
      <c r="VLH125" s="671"/>
      <c r="VLI125" s="671"/>
      <c r="VLJ125" s="671"/>
      <c r="VLK125" s="671"/>
      <c r="VLL125" s="671"/>
      <c r="VLM125" s="671"/>
      <c r="VLN125" s="671"/>
      <c r="VLO125" s="671"/>
      <c r="VLP125" s="671"/>
      <c r="VLQ125" s="671"/>
      <c r="VLR125" s="671"/>
      <c r="VLS125" s="671"/>
      <c r="VLT125" s="671"/>
      <c r="VLU125" s="671"/>
      <c r="VLV125" s="671"/>
      <c r="VLW125" s="671"/>
      <c r="VLX125" s="671"/>
      <c r="VLY125" s="671"/>
      <c r="VLZ125" s="671"/>
      <c r="VMA125" s="671"/>
      <c r="VMB125" s="671"/>
      <c r="VMC125" s="671"/>
      <c r="VMD125" s="671"/>
      <c r="VME125" s="671"/>
      <c r="VMF125" s="671"/>
      <c r="VMG125" s="671"/>
      <c r="VMH125" s="671"/>
      <c r="VMI125" s="671"/>
      <c r="VMJ125" s="671"/>
      <c r="VMK125" s="671"/>
      <c r="VML125" s="671"/>
      <c r="VMM125" s="671"/>
      <c r="VMN125" s="671"/>
      <c r="VMO125" s="671"/>
      <c r="VMP125" s="671"/>
      <c r="VMQ125" s="671"/>
      <c r="VMR125" s="671"/>
      <c r="VMS125" s="671"/>
      <c r="VMT125" s="671"/>
      <c r="VMU125" s="671"/>
      <c r="VMV125" s="671"/>
      <c r="VMW125" s="671"/>
      <c r="VMX125" s="671"/>
      <c r="VMY125" s="671"/>
      <c r="VMZ125" s="671"/>
      <c r="VNA125" s="671"/>
      <c r="VNB125" s="671"/>
      <c r="VNC125" s="671"/>
      <c r="VND125" s="671"/>
      <c r="VNE125" s="671"/>
      <c r="VNF125" s="671"/>
      <c r="VNG125" s="671"/>
      <c r="VNH125" s="671"/>
      <c r="VNI125" s="671"/>
      <c r="VNJ125" s="671"/>
      <c r="VNK125" s="671"/>
      <c r="VNL125" s="671"/>
      <c r="VNM125" s="671"/>
      <c r="VNN125" s="671"/>
      <c r="VNO125" s="671"/>
      <c r="VNP125" s="671"/>
      <c r="VNQ125" s="671"/>
      <c r="VNR125" s="671"/>
      <c r="VNS125" s="671"/>
      <c r="VNT125" s="671"/>
      <c r="VNU125" s="671"/>
      <c r="VNV125" s="671"/>
      <c r="VNW125" s="671"/>
      <c r="VNX125" s="671"/>
      <c r="VNY125" s="671"/>
      <c r="VNZ125" s="671"/>
      <c r="VOA125" s="671"/>
      <c r="VOB125" s="671"/>
      <c r="VOC125" s="671"/>
      <c r="VOD125" s="671"/>
      <c r="VOE125" s="671"/>
      <c r="VOF125" s="671"/>
      <c r="VOG125" s="671"/>
      <c r="VOH125" s="671"/>
      <c r="VOI125" s="671"/>
      <c r="VOJ125" s="671"/>
      <c r="VOK125" s="671"/>
      <c r="VOL125" s="671"/>
      <c r="VOM125" s="671"/>
      <c r="VON125" s="671"/>
      <c r="VOO125" s="671"/>
      <c r="VOP125" s="671"/>
      <c r="VOQ125" s="671"/>
      <c r="VOR125" s="671"/>
      <c r="VOS125" s="671"/>
      <c r="VOT125" s="671"/>
      <c r="VOU125" s="671"/>
      <c r="VOV125" s="671"/>
      <c r="VOW125" s="671"/>
      <c r="VOX125" s="671"/>
      <c r="VOY125" s="671"/>
      <c r="VOZ125" s="671"/>
      <c r="VPA125" s="671"/>
      <c r="VPB125" s="671"/>
      <c r="VPC125" s="671"/>
      <c r="VPD125" s="671"/>
      <c r="VPE125" s="671"/>
      <c r="VPF125" s="671"/>
      <c r="VPG125" s="671"/>
      <c r="VPH125" s="671"/>
      <c r="VPI125" s="671"/>
      <c r="VPJ125" s="671"/>
      <c r="VPK125" s="671"/>
      <c r="VPL125" s="671"/>
      <c r="VPM125" s="671"/>
      <c r="VPN125" s="671"/>
      <c r="VPO125" s="671"/>
      <c r="VPP125" s="671"/>
      <c r="VPQ125" s="671"/>
      <c r="VPR125" s="671"/>
      <c r="VPS125" s="671"/>
      <c r="VPT125" s="671"/>
      <c r="VPU125" s="671"/>
      <c r="VPV125" s="671"/>
      <c r="VPW125" s="671"/>
      <c r="VPX125" s="671"/>
      <c r="VPY125" s="671"/>
      <c r="VPZ125" s="671"/>
      <c r="VQA125" s="671"/>
      <c r="VQB125" s="671"/>
      <c r="VQC125" s="671"/>
      <c r="VQD125" s="671"/>
      <c r="VQE125" s="671"/>
      <c r="VQF125" s="671"/>
      <c r="VQG125" s="671"/>
      <c r="VQH125" s="671"/>
      <c r="VQI125" s="671"/>
      <c r="VQJ125" s="671"/>
      <c r="VQK125" s="671"/>
      <c r="VQL125" s="671"/>
      <c r="VQM125" s="671"/>
      <c r="VQN125" s="671"/>
      <c r="VQO125" s="671"/>
      <c r="VQP125" s="671"/>
      <c r="VQQ125" s="671"/>
      <c r="VQR125" s="671"/>
      <c r="VQS125" s="671"/>
      <c r="VQT125" s="671"/>
      <c r="VQU125" s="671"/>
      <c r="VQV125" s="671"/>
      <c r="VQW125" s="671"/>
      <c r="VQX125" s="671"/>
      <c r="VQY125" s="671"/>
      <c r="VQZ125" s="671"/>
      <c r="VRA125" s="671"/>
      <c r="VRB125" s="671"/>
      <c r="VRC125" s="671"/>
      <c r="VRD125" s="671"/>
      <c r="VRE125" s="671"/>
      <c r="VRF125" s="671"/>
      <c r="VRG125" s="671"/>
      <c r="VRH125" s="671"/>
      <c r="VRI125" s="671"/>
      <c r="VRJ125" s="671"/>
      <c r="VRK125" s="671"/>
      <c r="VRL125" s="671"/>
      <c r="VRM125" s="671"/>
      <c r="VRN125" s="671"/>
      <c r="VRO125" s="671"/>
      <c r="VRP125" s="671"/>
      <c r="VRQ125" s="671"/>
      <c r="VRR125" s="671"/>
      <c r="VRS125" s="671"/>
      <c r="VRT125" s="671"/>
      <c r="VRU125" s="671"/>
      <c r="VRV125" s="671"/>
      <c r="VRW125" s="671"/>
      <c r="VRX125" s="671"/>
      <c r="VRY125" s="671"/>
      <c r="VRZ125" s="671"/>
      <c r="VSA125" s="671"/>
      <c r="VSB125" s="671"/>
      <c r="VSC125" s="671"/>
      <c r="VSD125" s="671"/>
      <c r="VSE125" s="671"/>
      <c r="VSF125" s="671"/>
      <c r="VSG125" s="671"/>
      <c r="VSH125" s="671"/>
      <c r="VSI125" s="671"/>
      <c r="VSJ125" s="671"/>
      <c r="VSK125" s="671"/>
      <c r="VSL125" s="671"/>
      <c r="VSM125" s="671"/>
      <c r="VSN125" s="671"/>
      <c r="VSO125" s="671"/>
      <c r="VSP125" s="671"/>
      <c r="VSQ125" s="671"/>
      <c r="VSR125" s="671"/>
      <c r="VSS125" s="671"/>
      <c r="VST125" s="671"/>
      <c r="VSU125" s="671"/>
      <c r="VSV125" s="671"/>
      <c r="VSW125" s="671"/>
      <c r="VSX125" s="671"/>
      <c r="VSY125" s="671"/>
      <c r="VSZ125" s="671"/>
      <c r="VTA125" s="671"/>
      <c r="VTB125" s="671"/>
      <c r="VTC125" s="671"/>
      <c r="VTD125" s="671"/>
      <c r="VTE125" s="671"/>
      <c r="VTF125" s="671"/>
      <c r="VTG125" s="671"/>
      <c r="VTH125" s="671"/>
      <c r="VTI125" s="671"/>
      <c r="VTJ125" s="671"/>
      <c r="VTK125" s="671"/>
      <c r="VTL125" s="671"/>
      <c r="VTM125" s="671"/>
      <c r="VTN125" s="671"/>
      <c r="VTO125" s="671"/>
      <c r="VTP125" s="671"/>
      <c r="VTQ125" s="671"/>
      <c r="VTR125" s="671"/>
      <c r="VTS125" s="671"/>
      <c r="VTT125" s="671"/>
      <c r="VTU125" s="671"/>
      <c r="VTV125" s="671"/>
      <c r="VTW125" s="671"/>
      <c r="VTX125" s="671"/>
      <c r="VTY125" s="671"/>
      <c r="VTZ125" s="671"/>
      <c r="VUA125" s="671"/>
      <c r="VUB125" s="671"/>
      <c r="VUC125" s="671"/>
      <c r="VUD125" s="671"/>
      <c r="VUE125" s="671"/>
      <c r="VUF125" s="671"/>
      <c r="VUG125" s="671"/>
      <c r="VUH125" s="671"/>
      <c r="VUI125" s="671"/>
      <c r="VUJ125" s="671"/>
      <c r="VUK125" s="671"/>
      <c r="VUL125" s="671"/>
      <c r="VUM125" s="671"/>
      <c r="VUN125" s="671"/>
      <c r="VUO125" s="671"/>
      <c r="VUP125" s="671"/>
      <c r="VUQ125" s="671"/>
      <c r="VUR125" s="671"/>
      <c r="VUS125" s="671"/>
      <c r="VUT125" s="671"/>
      <c r="VUU125" s="671"/>
      <c r="VUV125" s="671"/>
      <c r="VUW125" s="671"/>
      <c r="VUX125" s="671"/>
      <c r="VUY125" s="671"/>
      <c r="VUZ125" s="671"/>
      <c r="VVA125" s="671"/>
      <c r="VVB125" s="671"/>
      <c r="VVC125" s="671"/>
      <c r="VVD125" s="671"/>
      <c r="VVE125" s="671"/>
      <c r="VVF125" s="671"/>
      <c r="VVG125" s="671"/>
      <c r="VVH125" s="671"/>
      <c r="VVI125" s="671"/>
      <c r="VVJ125" s="671"/>
      <c r="VVK125" s="671"/>
      <c r="VVL125" s="671"/>
      <c r="VVM125" s="671"/>
      <c r="VVN125" s="671"/>
      <c r="VVO125" s="671"/>
      <c r="VVP125" s="671"/>
      <c r="VVQ125" s="671"/>
      <c r="VVR125" s="671"/>
      <c r="VVS125" s="671"/>
      <c r="VVT125" s="671"/>
      <c r="VVU125" s="671"/>
      <c r="VVV125" s="671"/>
      <c r="VVW125" s="671"/>
      <c r="VVX125" s="671"/>
      <c r="VVY125" s="671"/>
      <c r="VVZ125" s="671"/>
      <c r="VWA125" s="671"/>
      <c r="VWB125" s="671"/>
      <c r="VWC125" s="671"/>
      <c r="VWD125" s="671"/>
      <c r="VWE125" s="671"/>
      <c r="VWF125" s="671"/>
      <c r="VWG125" s="671"/>
      <c r="VWH125" s="671"/>
      <c r="VWI125" s="671"/>
      <c r="VWJ125" s="671"/>
      <c r="VWK125" s="671"/>
      <c r="VWL125" s="671"/>
      <c r="VWM125" s="671"/>
      <c r="VWN125" s="671"/>
      <c r="VWO125" s="671"/>
      <c r="VWP125" s="671"/>
      <c r="VWQ125" s="671"/>
      <c r="VWR125" s="671"/>
      <c r="VWS125" s="671"/>
      <c r="VWT125" s="671"/>
      <c r="VWU125" s="671"/>
      <c r="VWV125" s="671"/>
      <c r="VWW125" s="671"/>
      <c r="VWX125" s="671"/>
      <c r="VWY125" s="671"/>
      <c r="VWZ125" s="671"/>
      <c r="VXA125" s="671"/>
      <c r="VXB125" s="671"/>
      <c r="VXC125" s="671"/>
      <c r="VXD125" s="671"/>
      <c r="VXE125" s="671"/>
      <c r="VXF125" s="671"/>
      <c r="VXG125" s="671"/>
      <c r="VXH125" s="671"/>
      <c r="VXI125" s="671"/>
      <c r="VXJ125" s="671"/>
      <c r="VXK125" s="671"/>
      <c r="VXL125" s="671"/>
      <c r="VXM125" s="671"/>
      <c r="VXN125" s="671"/>
      <c r="VXO125" s="671"/>
      <c r="VXP125" s="671"/>
      <c r="VXQ125" s="671"/>
      <c r="VXR125" s="671"/>
      <c r="VXS125" s="671"/>
      <c r="VXT125" s="671"/>
      <c r="VXU125" s="671"/>
      <c r="VXV125" s="671"/>
      <c r="VXW125" s="671"/>
      <c r="VXX125" s="671"/>
      <c r="VXY125" s="671"/>
      <c r="VXZ125" s="671"/>
      <c r="VYA125" s="671"/>
      <c r="VYB125" s="671"/>
      <c r="VYC125" s="671"/>
      <c r="VYD125" s="671"/>
      <c r="VYE125" s="671"/>
      <c r="VYF125" s="671"/>
      <c r="VYG125" s="671"/>
      <c r="VYH125" s="671"/>
      <c r="VYI125" s="671"/>
      <c r="VYJ125" s="671"/>
      <c r="VYK125" s="671"/>
      <c r="VYL125" s="671"/>
      <c r="VYM125" s="671"/>
      <c r="VYN125" s="671"/>
      <c r="VYO125" s="671"/>
      <c r="VYP125" s="671"/>
      <c r="VYQ125" s="671"/>
      <c r="VYR125" s="671"/>
      <c r="VYS125" s="671"/>
      <c r="VYT125" s="671"/>
      <c r="VYU125" s="671"/>
      <c r="VYV125" s="671"/>
      <c r="VYW125" s="671"/>
      <c r="VYX125" s="671"/>
      <c r="VYY125" s="671"/>
      <c r="VYZ125" s="671"/>
      <c r="VZA125" s="671"/>
      <c r="VZB125" s="671"/>
      <c r="VZC125" s="671"/>
      <c r="VZD125" s="671"/>
      <c r="VZE125" s="671"/>
      <c r="VZF125" s="671"/>
      <c r="VZG125" s="671"/>
      <c r="VZH125" s="671"/>
      <c r="VZI125" s="671"/>
      <c r="VZJ125" s="671"/>
      <c r="VZK125" s="671"/>
      <c r="VZL125" s="671"/>
      <c r="VZM125" s="671"/>
      <c r="VZN125" s="671"/>
      <c r="VZO125" s="671"/>
      <c r="VZP125" s="671"/>
      <c r="VZQ125" s="671"/>
      <c r="VZR125" s="671"/>
      <c r="VZS125" s="671"/>
      <c r="VZT125" s="671"/>
      <c r="VZU125" s="671"/>
      <c r="VZV125" s="671"/>
      <c r="VZW125" s="671"/>
      <c r="VZX125" s="671"/>
      <c r="VZY125" s="671"/>
      <c r="VZZ125" s="671"/>
      <c r="WAA125" s="671"/>
      <c r="WAB125" s="671"/>
      <c r="WAC125" s="671"/>
      <c r="WAD125" s="671"/>
      <c r="WAE125" s="671"/>
      <c r="WAF125" s="671"/>
      <c r="WAG125" s="671"/>
      <c r="WAH125" s="671"/>
      <c r="WAI125" s="671"/>
      <c r="WAJ125" s="671"/>
      <c r="WAK125" s="671"/>
      <c r="WAL125" s="671"/>
      <c r="WAM125" s="671"/>
      <c r="WAN125" s="671"/>
      <c r="WAO125" s="671"/>
      <c r="WAP125" s="671"/>
      <c r="WAQ125" s="671"/>
      <c r="WAR125" s="671"/>
      <c r="WAS125" s="671"/>
      <c r="WAT125" s="671"/>
      <c r="WAU125" s="671"/>
      <c r="WAV125" s="671"/>
      <c r="WAW125" s="671"/>
      <c r="WAX125" s="671"/>
      <c r="WAY125" s="671"/>
      <c r="WAZ125" s="671"/>
      <c r="WBA125" s="671"/>
      <c r="WBB125" s="671"/>
      <c r="WBC125" s="671"/>
      <c r="WBD125" s="671"/>
      <c r="WBE125" s="671"/>
      <c r="WBF125" s="671"/>
      <c r="WBG125" s="671"/>
      <c r="WBH125" s="671"/>
      <c r="WBI125" s="671"/>
      <c r="WBJ125" s="671"/>
      <c r="WBK125" s="671"/>
      <c r="WBL125" s="671"/>
      <c r="WBM125" s="671"/>
      <c r="WBN125" s="671"/>
      <c r="WBO125" s="671"/>
      <c r="WBP125" s="671"/>
      <c r="WBQ125" s="671"/>
      <c r="WBR125" s="671"/>
      <c r="WBS125" s="671"/>
      <c r="WBT125" s="671"/>
      <c r="WBU125" s="671"/>
      <c r="WBV125" s="671"/>
      <c r="WBW125" s="671"/>
      <c r="WBX125" s="671"/>
      <c r="WBY125" s="671"/>
      <c r="WBZ125" s="671"/>
      <c r="WCA125" s="671"/>
      <c r="WCB125" s="671"/>
      <c r="WCC125" s="671"/>
      <c r="WCD125" s="671"/>
      <c r="WCE125" s="671"/>
      <c r="WCF125" s="671"/>
      <c r="WCG125" s="671"/>
      <c r="WCH125" s="671"/>
      <c r="WCI125" s="671"/>
      <c r="WCJ125" s="671"/>
      <c r="WCK125" s="671"/>
      <c r="WCL125" s="671"/>
      <c r="WCM125" s="671"/>
      <c r="WCN125" s="671"/>
      <c r="WCO125" s="671"/>
      <c r="WCP125" s="671"/>
      <c r="WCQ125" s="671"/>
      <c r="WCR125" s="671"/>
      <c r="WCS125" s="671"/>
      <c r="WCT125" s="671"/>
      <c r="WCU125" s="671"/>
      <c r="WCV125" s="671"/>
      <c r="WCW125" s="671"/>
      <c r="WCX125" s="671"/>
      <c r="WCY125" s="671"/>
      <c r="WCZ125" s="671"/>
      <c r="WDA125" s="671"/>
      <c r="WDB125" s="671"/>
      <c r="WDC125" s="671"/>
      <c r="WDD125" s="671"/>
      <c r="WDE125" s="671"/>
      <c r="WDF125" s="671"/>
      <c r="WDG125" s="671"/>
      <c r="WDH125" s="671"/>
      <c r="WDI125" s="671"/>
      <c r="WDJ125" s="671"/>
      <c r="WDK125" s="671"/>
      <c r="WDL125" s="671"/>
      <c r="WDM125" s="671"/>
      <c r="WDN125" s="671"/>
      <c r="WDO125" s="671"/>
      <c r="WDP125" s="671"/>
      <c r="WDQ125" s="671"/>
      <c r="WDR125" s="671"/>
      <c r="WDS125" s="671"/>
      <c r="WDT125" s="671"/>
      <c r="WDU125" s="671"/>
      <c r="WDV125" s="671"/>
      <c r="WDW125" s="671"/>
      <c r="WDX125" s="671"/>
      <c r="WDY125" s="671"/>
      <c r="WDZ125" s="671"/>
      <c r="WEA125" s="671"/>
      <c r="WEB125" s="671"/>
      <c r="WEC125" s="671"/>
      <c r="WED125" s="671"/>
      <c r="WEE125" s="671"/>
      <c r="WEF125" s="671"/>
      <c r="WEG125" s="671"/>
      <c r="WEH125" s="671"/>
      <c r="WEI125" s="671"/>
      <c r="WEJ125" s="671"/>
      <c r="WEK125" s="671"/>
      <c r="WEL125" s="671"/>
      <c r="WEM125" s="671"/>
      <c r="WEN125" s="671"/>
      <c r="WEO125" s="671"/>
      <c r="WEP125" s="671"/>
      <c r="WEQ125" s="671"/>
      <c r="WER125" s="671"/>
      <c r="WES125" s="671"/>
      <c r="WET125" s="671"/>
      <c r="WEU125" s="671"/>
      <c r="WEV125" s="671"/>
      <c r="WEW125" s="671"/>
      <c r="WEX125" s="671"/>
      <c r="WEY125" s="671"/>
      <c r="WEZ125" s="671"/>
      <c r="WFA125" s="671"/>
      <c r="WFB125" s="671"/>
      <c r="WFC125" s="671"/>
      <c r="WFD125" s="671"/>
      <c r="WFE125" s="671"/>
      <c r="WFF125" s="671"/>
      <c r="WFG125" s="671"/>
      <c r="WFH125" s="671"/>
      <c r="WFI125" s="671"/>
      <c r="WFJ125" s="671"/>
      <c r="WFK125" s="671"/>
      <c r="WFL125" s="671"/>
      <c r="WFM125" s="671"/>
      <c r="WFN125" s="671"/>
      <c r="WFO125" s="671"/>
      <c r="WFP125" s="671"/>
      <c r="WFQ125" s="671"/>
      <c r="WFR125" s="671"/>
      <c r="WFS125" s="671"/>
      <c r="WFT125" s="671"/>
      <c r="WFU125" s="671"/>
      <c r="WFV125" s="671"/>
      <c r="WFW125" s="671"/>
      <c r="WFX125" s="671"/>
      <c r="WFY125" s="671"/>
      <c r="WFZ125" s="671"/>
      <c r="WGA125" s="671"/>
      <c r="WGB125" s="671"/>
      <c r="WGC125" s="671"/>
      <c r="WGD125" s="671"/>
      <c r="WGE125" s="671"/>
      <c r="WGF125" s="671"/>
      <c r="WGG125" s="671"/>
      <c r="WGH125" s="671"/>
      <c r="WGI125" s="671"/>
      <c r="WGJ125" s="671"/>
      <c r="WGK125" s="671"/>
      <c r="WGL125" s="671"/>
      <c r="WGM125" s="671"/>
      <c r="WGN125" s="671"/>
      <c r="WGO125" s="671"/>
      <c r="WGP125" s="671"/>
      <c r="WGQ125" s="671"/>
      <c r="WGR125" s="671"/>
      <c r="WGS125" s="671"/>
      <c r="WGT125" s="671"/>
      <c r="WGU125" s="671"/>
      <c r="WGV125" s="671"/>
      <c r="WGW125" s="671"/>
      <c r="WGX125" s="671"/>
      <c r="WGY125" s="671"/>
      <c r="WGZ125" s="671"/>
      <c r="WHA125" s="671"/>
      <c r="WHB125" s="671"/>
      <c r="WHC125" s="671"/>
      <c r="WHD125" s="671"/>
      <c r="WHE125" s="671"/>
      <c r="WHF125" s="671"/>
      <c r="WHG125" s="671"/>
      <c r="WHH125" s="671"/>
      <c r="WHI125" s="671"/>
      <c r="WHJ125" s="671"/>
      <c r="WHK125" s="671"/>
      <c r="WHL125" s="671"/>
      <c r="WHM125" s="671"/>
      <c r="WHN125" s="671"/>
      <c r="WHO125" s="671"/>
      <c r="WHP125" s="671"/>
      <c r="WHQ125" s="671"/>
      <c r="WHR125" s="671"/>
      <c r="WHS125" s="671"/>
      <c r="WHT125" s="671"/>
      <c r="WHU125" s="671"/>
      <c r="WHV125" s="671"/>
      <c r="WHW125" s="671"/>
      <c r="WHX125" s="671"/>
      <c r="WHY125" s="671"/>
      <c r="WHZ125" s="671"/>
      <c r="WIA125" s="671"/>
      <c r="WIB125" s="671"/>
      <c r="WIC125" s="671"/>
      <c r="WID125" s="671"/>
      <c r="WIE125" s="671"/>
      <c r="WIF125" s="671"/>
      <c r="WIG125" s="671"/>
      <c r="WIH125" s="671"/>
      <c r="WII125" s="671"/>
      <c r="WIJ125" s="671"/>
      <c r="WIK125" s="671"/>
      <c r="WIL125" s="671"/>
      <c r="WIM125" s="671"/>
      <c r="WIN125" s="671"/>
      <c r="WIO125" s="671"/>
      <c r="WIP125" s="671"/>
      <c r="WIQ125" s="671"/>
      <c r="WIR125" s="671"/>
      <c r="WIS125" s="671"/>
      <c r="WIT125" s="671"/>
      <c r="WIU125" s="671"/>
      <c r="WIV125" s="671"/>
      <c r="WIW125" s="671"/>
      <c r="WIX125" s="671"/>
      <c r="WIY125" s="671"/>
      <c r="WIZ125" s="671"/>
      <c r="WJA125" s="671"/>
      <c r="WJB125" s="671"/>
      <c r="WJC125" s="671"/>
      <c r="WJD125" s="671"/>
      <c r="WJE125" s="671"/>
      <c r="WJF125" s="671"/>
      <c r="WJG125" s="671"/>
      <c r="WJH125" s="671"/>
      <c r="WJI125" s="671"/>
      <c r="WJJ125" s="671"/>
      <c r="WJK125" s="671"/>
      <c r="WJL125" s="671"/>
      <c r="WJM125" s="671"/>
      <c r="WJN125" s="671"/>
      <c r="WJO125" s="671"/>
      <c r="WJP125" s="671"/>
      <c r="WJQ125" s="671"/>
      <c r="WJR125" s="671"/>
      <c r="WJS125" s="671"/>
      <c r="WJT125" s="671"/>
      <c r="WJU125" s="671"/>
      <c r="WJV125" s="671"/>
      <c r="WJW125" s="671"/>
      <c r="WJX125" s="671"/>
      <c r="WJY125" s="671"/>
      <c r="WJZ125" s="671"/>
      <c r="WKA125" s="671"/>
      <c r="WKB125" s="671"/>
      <c r="WKC125" s="671"/>
      <c r="WKD125" s="671"/>
      <c r="WKE125" s="671"/>
      <c r="WKF125" s="671"/>
      <c r="WKG125" s="671"/>
      <c r="WKH125" s="671"/>
      <c r="WKI125" s="671"/>
      <c r="WKJ125" s="671"/>
      <c r="WKK125" s="671"/>
      <c r="WKL125" s="671"/>
      <c r="WKM125" s="671"/>
      <c r="WKN125" s="671"/>
      <c r="WKO125" s="671"/>
      <c r="WKP125" s="671"/>
      <c r="WKQ125" s="671"/>
      <c r="WKR125" s="671"/>
      <c r="WKS125" s="671"/>
      <c r="WKT125" s="671"/>
      <c r="WKU125" s="671"/>
      <c r="WKV125" s="671"/>
      <c r="WKW125" s="671"/>
      <c r="WKX125" s="671"/>
      <c r="WKY125" s="671"/>
      <c r="WKZ125" s="671"/>
      <c r="WLA125" s="671"/>
      <c r="WLB125" s="671"/>
      <c r="WLC125" s="671"/>
      <c r="WLD125" s="671"/>
      <c r="WLE125" s="671"/>
      <c r="WLF125" s="671"/>
      <c r="WLG125" s="671"/>
      <c r="WLH125" s="671"/>
      <c r="WLI125" s="671"/>
      <c r="WLJ125" s="671"/>
      <c r="WLK125" s="671"/>
      <c r="WLL125" s="671"/>
      <c r="WLM125" s="671"/>
      <c r="WLN125" s="671"/>
      <c r="WLO125" s="671"/>
      <c r="WLP125" s="671"/>
      <c r="WLQ125" s="671"/>
      <c r="WLR125" s="671"/>
      <c r="WLS125" s="671"/>
      <c r="WLT125" s="671"/>
      <c r="WLU125" s="671"/>
      <c r="WLV125" s="671"/>
      <c r="WLW125" s="671"/>
      <c r="WLX125" s="671"/>
      <c r="WLY125" s="671"/>
      <c r="WLZ125" s="671"/>
      <c r="WMA125" s="671"/>
      <c r="WMB125" s="671"/>
      <c r="WMC125" s="671"/>
      <c r="WMD125" s="671"/>
      <c r="WME125" s="671"/>
      <c r="WMF125" s="671"/>
      <c r="WMG125" s="671"/>
      <c r="WMH125" s="671"/>
      <c r="WMI125" s="671"/>
      <c r="WMJ125" s="671"/>
      <c r="WMK125" s="671"/>
      <c r="WML125" s="671"/>
      <c r="WMM125" s="671"/>
      <c r="WMN125" s="671"/>
      <c r="WMO125" s="671"/>
      <c r="WMP125" s="671"/>
      <c r="WMQ125" s="671"/>
      <c r="WMR125" s="671"/>
      <c r="WMS125" s="671"/>
      <c r="WMT125" s="671"/>
      <c r="WMU125" s="671"/>
      <c r="WMV125" s="671"/>
      <c r="WMW125" s="671"/>
      <c r="WMX125" s="671"/>
      <c r="WMY125" s="671"/>
      <c r="WMZ125" s="671"/>
      <c r="WNA125" s="671"/>
      <c r="WNB125" s="671"/>
      <c r="WNC125" s="671"/>
      <c r="WND125" s="671"/>
      <c r="WNE125" s="671"/>
      <c r="WNF125" s="671"/>
      <c r="WNG125" s="671"/>
      <c r="WNH125" s="671"/>
      <c r="WNI125" s="671"/>
      <c r="WNJ125" s="671"/>
      <c r="WNK125" s="671"/>
      <c r="WNL125" s="671"/>
      <c r="WNM125" s="671"/>
      <c r="WNN125" s="671"/>
      <c r="WNO125" s="671"/>
      <c r="WNP125" s="671"/>
      <c r="WNQ125" s="671"/>
      <c r="WNR125" s="671"/>
      <c r="WNS125" s="671"/>
      <c r="WNT125" s="671"/>
      <c r="WNU125" s="671"/>
      <c r="WNV125" s="671"/>
      <c r="WNW125" s="671"/>
      <c r="WNX125" s="671"/>
      <c r="WNY125" s="671"/>
      <c r="WNZ125" s="671"/>
      <c r="WOA125" s="671"/>
      <c r="WOB125" s="671"/>
      <c r="WOC125" s="671"/>
      <c r="WOD125" s="671"/>
      <c r="WOE125" s="671"/>
      <c r="WOF125" s="671"/>
      <c r="WOG125" s="671"/>
      <c r="WOH125" s="671"/>
      <c r="WOI125" s="671"/>
      <c r="WOJ125" s="671"/>
      <c r="WOK125" s="671"/>
      <c r="WOL125" s="671"/>
      <c r="WOM125" s="671"/>
      <c r="WON125" s="671"/>
      <c r="WOO125" s="671"/>
      <c r="WOP125" s="671"/>
      <c r="WOQ125" s="671"/>
      <c r="WOR125" s="671"/>
      <c r="WOS125" s="671"/>
      <c r="WOT125" s="671"/>
      <c r="WOU125" s="671"/>
      <c r="WOV125" s="671"/>
      <c r="WOW125" s="671"/>
      <c r="WOX125" s="671"/>
      <c r="WOY125" s="671"/>
      <c r="WOZ125" s="671"/>
      <c r="WPA125" s="671"/>
      <c r="WPB125" s="671"/>
      <c r="WPC125" s="671"/>
      <c r="WPD125" s="671"/>
      <c r="WPE125" s="671"/>
      <c r="WPF125" s="671"/>
      <c r="WPG125" s="671"/>
      <c r="WPH125" s="671"/>
      <c r="WPI125" s="671"/>
      <c r="WPJ125" s="671"/>
      <c r="WPK125" s="671"/>
      <c r="WPL125" s="671"/>
      <c r="WPM125" s="671"/>
      <c r="WPN125" s="671"/>
      <c r="WPO125" s="671"/>
      <c r="WPP125" s="671"/>
      <c r="WPQ125" s="671"/>
      <c r="WPR125" s="671"/>
      <c r="WPS125" s="671"/>
      <c r="WPT125" s="671"/>
      <c r="WPU125" s="671"/>
      <c r="WPV125" s="671"/>
      <c r="WPW125" s="671"/>
      <c r="WPX125" s="671"/>
      <c r="WPY125" s="671"/>
      <c r="WPZ125" s="671"/>
      <c r="WQA125" s="671"/>
      <c r="WQB125" s="671"/>
      <c r="WQC125" s="671"/>
      <c r="WQD125" s="671"/>
      <c r="WQE125" s="671"/>
      <c r="WQF125" s="671"/>
      <c r="WQG125" s="671"/>
      <c r="WQH125" s="671"/>
      <c r="WQI125" s="671"/>
      <c r="WQJ125" s="671"/>
      <c r="WQK125" s="671"/>
      <c r="WQL125" s="671"/>
      <c r="WQM125" s="671"/>
      <c r="WQN125" s="671"/>
      <c r="WQO125" s="671"/>
      <c r="WQP125" s="671"/>
      <c r="WQQ125" s="671"/>
      <c r="WQR125" s="671"/>
      <c r="WQS125" s="671"/>
      <c r="WQT125" s="671"/>
      <c r="WQU125" s="671"/>
      <c r="WQV125" s="671"/>
      <c r="WQW125" s="671"/>
      <c r="WQX125" s="671"/>
      <c r="WQY125" s="671"/>
      <c r="WQZ125" s="671"/>
      <c r="WRA125" s="671"/>
      <c r="WRB125" s="671"/>
      <c r="WRC125" s="671"/>
      <c r="WRD125" s="671"/>
      <c r="WRE125" s="671"/>
      <c r="WRF125" s="671"/>
      <c r="WRG125" s="671"/>
      <c r="WRH125" s="671"/>
      <c r="WRI125" s="671"/>
      <c r="WRJ125" s="671"/>
      <c r="WRK125" s="671"/>
      <c r="WRL125" s="671"/>
      <c r="WRM125" s="671"/>
      <c r="WRN125" s="671"/>
      <c r="WRO125" s="671"/>
      <c r="WRP125" s="671"/>
      <c r="WRQ125" s="671"/>
      <c r="WRR125" s="671"/>
      <c r="WRS125" s="671"/>
      <c r="WRT125" s="671"/>
      <c r="WRU125" s="671"/>
      <c r="WRV125" s="671"/>
      <c r="WRW125" s="671"/>
      <c r="WRX125" s="671"/>
      <c r="WRY125" s="671"/>
      <c r="WRZ125" s="671"/>
      <c r="WSA125" s="671"/>
      <c r="WSB125" s="671"/>
      <c r="WSC125" s="671"/>
      <c r="WSD125" s="671"/>
      <c r="WSE125" s="671"/>
      <c r="WSF125" s="671"/>
      <c r="WSG125" s="671"/>
      <c r="WSH125" s="671"/>
      <c r="WSI125" s="671"/>
      <c r="WSJ125" s="671"/>
      <c r="WSK125" s="671"/>
      <c r="WSL125" s="671"/>
      <c r="WSM125" s="671"/>
      <c r="WSN125" s="671"/>
      <c r="WSO125" s="671"/>
      <c r="WSP125" s="671"/>
      <c r="WSQ125" s="671"/>
      <c r="WSR125" s="671"/>
      <c r="WSS125" s="671"/>
      <c r="WST125" s="671"/>
      <c r="WSU125" s="671"/>
      <c r="WSV125" s="671"/>
      <c r="WSW125" s="671"/>
      <c r="WSX125" s="671"/>
      <c r="WSY125" s="671"/>
      <c r="WSZ125" s="671"/>
      <c r="WTA125" s="671"/>
      <c r="WTB125" s="671"/>
      <c r="WTC125" s="671"/>
      <c r="WTD125" s="671"/>
      <c r="WTE125" s="671"/>
      <c r="WTF125" s="671"/>
      <c r="WTG125" s="671"/>
      <c r="WTH125" s="671"/>
      <c r="WTI125" s="671"/>
      <c r="WTJ125" s="671"/>
      <c r="WTK125" s="671"/>
      <c r="WTL125" s="671"/>
      <c r="WTM125" s="671"/>
      <c r="WTN125" s="671"/>
      <c r="WTO125" s="671"/>
      <c r="WTP125" s="671"/>
      <c r="WTQ125" s="671"/>
      <c r="WTR125" s="671"/>
      <c r="WTS125" s="671"/>
      <c r="WTT125" s="671"/>
      <c r="WTU125" s="671"/>
      <c r="WTV125" s="671"/>
      <c r="WTW125" s="671"/>
      <c r="WTX125" s="671"/>
      <c r="WTY125" s="671"/>
      <c r="WTZ125" s="671"/>
      <c r="WUA125" s="671"/>
      <c r="WUB125" s="671"/>
      <c r="WUC125" s="671"/>
      <c r="WUD125" s="671"/>
      <c r="WUE125" s="671"/>
      <c r="WUF125" s="671"/>
      <c r="WUG125" s="671"/>
      <c r="WUH125" s="671"/>
      <c r="WUI125" s="671"/>
      <c r="WUJ125" s="671"/>
      <c r="WUK125" s="671"/>
      <c r="WUL125" s="671"/>
      <c r="WUM125" s="671"/>
      <c r="WUN125" s="671"/>
      <c r="WUO125" s="671"/>
      <c r="WUP125" s="671"/>
      <c r="WUQ125" s="671"/>
      <c r="WUR125" s="671"/>
      <c r="WUS125" s="671"/>
      <c r="WUT125" s="671"/>
      <c r="WUU125" s="671"/>
      <c r="WUV125" s="671"/>
      <c r="WUW125" s="671"/>
      <c r="WUX125" s="671"/>
      <c r="WUY125" s="671"/>
      <c r="WUZ125" s="671"/>
      <c r="WVA125" s="671"/>
      <c r="WVB125" s="671"/>
      <c r="WVC125" s="671"/>
      <c r="WVD125" s="671"/>
      <c r="WVE125" s="671"/>
      <c r="WVF125" s="671"/>
      <c r="WVG125" s="671"/>
      <c r="WVH125" s="671"/>
      <c r="WVI125" s="671"/>
      <c r="WVJ125" s="671"/>
      <c r="WVK125" s="671"/>
      <c r="WVL125" s="671"/>
      <c r="WVM125" s="671"/>
      <c r="WVN125" s="671"/>
      <c r="WVO125" s="671"/>
      <c r="WVP125" s="671"/>
      <c r="WVQ125" s="671"/>
      <c r="WVR125" s="671"/>
      <c r="WVS125" s="671"/>
      <c r="WVT125" s="671"/>
      <c r="WVU125" s="671"/>
      <c r="WVV125" s="671"/>
      <c r="WVW125" s="671"/>
      <c r="WVX125" s="671"/>
      <c r="WVY125" s="671"/>
      <c r="WVZ125" s="671"/>
      <c r="WWA125" s="671"/>
      <c r="WWB125" s="671"/>
      <c r="WWC125" s="671"/>
      <c r="WWD125" s="671"/>
      <c r="WWE125" s="671"/>
      <c r="WWF125" s="671"/>
      <c r="WWG125" s="671"/>
      <c r="WWH125" s="671"/>
      <c r="WWI125" s="671"/>
      <c r="WWJ125" s="671"/>
      <c r="WWK125" s="671"/>
      <c r="WWL125" s="671"/>
      <c r="WWM125" s="671"/>
      <c r="WWN125" s="671"/>
      <c r="WWO125" s="671"/>
      <c r="WWP125" s="671"/>
      <c r="WWQ125" s="671"/>
      <c r="WWR125" s="671"/>
      <c r="WWS125" s="671"/>
      <c r="WWT125" s="671"/>
      <c r="WWU125" s="671"/>
      <c r="WWV125" s="671"/>
      <c r="WWW125" s="671"/>
      <c r="WWX125" s="671"/>
      <c r="WWY125" s="671"/>
      <c r="WWZ125" s="671"/>
      <c r="WXA125" s="671"/>
      <c r="WXB125" s="671"/>
      <c r="WXC125" s="671"/>
      <c r="WXD125" s="671"/>
      <c r="WXE125" s="671"/>
      <c r="WXF125" s="671"/>
      <c r="WXG125" s="671"/>
      <c r="WXH125" s="671"/>
      <c r="WXI125" s="671"/>
      <c r="WXJ125" s="671"/>
      <c r="WXK125" s="671"/>
      <c r="WXL125" s="671"/>
      <c r="WXM125" s="671"/>
      <c r="WXN125" s="671"/>
      <c r="WXO125" s="671"/>
      <c r="WXP125" s="671"/>
      <c r="WXQ125" s="671"/>
      <c r="WXR125" s="671"/>
      <c r="WXS125" s="671"/>
      <c r="WXT125" s="671"/>
      <c r="WXU125" s="671"/>
      <c r="WXV125" s="671"/>
      <c r="WXW125" s="671"/>
      <c r="WXX125" s="671"/>
      <c r="WXY125" s="671"/>
      <c r="WXZ125" s="671"/>
      <c r="WYA125" s="671"/>
      <c r="WYB125" s="671"/>
      <c r="WYC125" s="671"/>
      <c r="WYD125" s="671"/>
      <c r="WYE125" s="671"/>
      <c r="WYF125" s="671"/>
      <c r="WYG125" s="671"/>
      <c r="WYH125" s="671"/>
      <c r="WYI125" s="671"/>
      <c r="WYJ125" s="671"/>
      <c r="WYK125" s="671"/>
      <c r="WYL125" s="671"/>
      <c r="WYM125" s="671"/>
      <c r="WYN125" s="671"/>
      <c r="WYO125" s="671"/>
      <c r="WYP125" s="671"/>
      <c r="WYQ125" s="671"/>
      <c r="WYR125" s="671"/>
      <c r="WYS125" s="671"/>
      <c r="WYT125" s="671"/>
      <c r="WYU125" s="671"/>
      <c r="WYV125" s="671"/>
      <c r="WYW125" s="671"/>
      <c r="WYX125" s="671"/>
      <c r="WYY125" s="671"/>
      <c r="WYZ125" s="671"/>
      <c r="WZA125" s="671"/>
      <c r="WZB125" s="671"/>
      <c r="WZC125" s="671"/>
      <c r="WZD125" s="671"/>
      <c r="WZE125" s="671"/>
      <c r="WZF125" s="671"/>
      <c r="WZG125" s="671"/>
      <c r="WZH125" s="671"/>
      <c r="WZI125" s="671"/>
      <c r="WZJ125" s="671"/>
      <c r="WZK125" s="671"/>
      <c r="WZL125" s="671"/>
      <c r="WZM125" s="671"/>
      <c r="WZN125" s="671"/>
      <c r="WZO125" s="671"/>
      <c r="WZP125" s="671"/>
      <c r="WZQ125" s="671"/>
      <c r="WZR125" s="671"/>
      <c r="WZS125" s="671"/>
      <c r="WZT125" s="671"/>
      <c r="WZU125" s="671"/>
      <c r="WZV125" s="671"/>
      <c r="WZW125" s="671"/>
      <c r="WZX125" s="671"/>
      <c r="WZY125" s="671"/>
      <c r="WZZ125" s="671"/>
      <c r="XAA125" s="671"/>
      <c r="XAB125" s="671"/>
      <c r="XAC125" s="671"/>
      <c r="XAD125" s="671"/>
      <c r="XAE125" s="671"/>
      <c r="XAF125" s="671"/>
      <c r="XAG125" s="671"/>
      <c r="XAH125" s="671"/>
      <c r="XAI125" s="671"/>
      <c r="XAJ125" s="671"/>
      <c r="XAK125" s="671"/>
      <c r="XAL125" s="671"/>
      <c r="XAM125" s="671"/>
      <c r="XAN125" s="671"/>
      <c r="XAO125" s="671"/>
      <c r="XAP125" s="671"/>
      <c r="XAQ125" s="671"/>
      <c r="XAR125" s="671"/>
      <c r="XAS125" s="671"/>
      <c r="XAT125" s="671"/>
      <c r="XAU125" s="671"/>
      <c r="XAV125" s="671"/>
      <c r="XAW125" s="671"/>
      <c r="XAX125" s="671"/>
      <c r="XAY125" s="671"/>
      <c r="XAZ125" s="671"/>
      <c r="XBA125" s="671"/>
      <c r="XBB125" s="671"/>
      <c r="XBC125" s="671"/>
      <c r="XBD125" s="671"/>
      <c r="XBE125" s="671"/>
      <c r="XBF125" s="671"/>
      <c r="XBG125" s="671"/>
      <c r="XBH125" s="671"/>
      <c r="XBI125" s="671"/>
      <c r="XBJ125" s="671"/>
      <c r="XBK125" s="671"/>
      <c r="XBL125" s="671"/>
      <c r="XBM125" s="671"/>
      <c r="XBN125" s="671"/>
      <c r="XBO125" s="671"/>
      <c r="XBP125" s="671"/>
      <c r="XBQ125" s="671"/>
      <c r="XBR125" s="671"/>
      <c r="XBS125" s="671"/>
      <c r="XBT125" s="671"/>
      <c r="XBU125" s="671"/>
      <c r="XBV125" s="671"/>
      <c r="XBW125" s="671"/>
      <c r="XBX125" s="671"/>
      <c r="XBY125" s="671"/>
      <c r="XBZ125" s="671"/>
      <c r="XCA125" s="671"/>
      <c r="XCB125" s="671"/>
      <c r="XCC125" s="671"/>
      <c r="XCD125" s="671"/>
      <c r="XCE125" s="671"/>
      <c r="XCF125" s="671"/>
      <c r="XCG125" s="671"/>
      <c r="XCH125" s="671"/>
      <c r="XCI125" s="671"/>
      <c r="XCJ125" s="671"/>
      <c r="XCK125" s="671"/>
      <c r="XCL125" s="671"/>
      <c r="XCM125" s="671"/>
      <c r="XCN125" s="671"/>
      <c r="XCO125" s="671"/>
      <c r="XCP125" s="671"/>
      <c r="XCQ125" s="671"/>
      <c r="XCR125" s="671"/>
      <c r="XCS125" s="671"/>
      <c r="XCT125" s="671"/>
      <c r="XCU125" s="671"/>
      <c r="XCV125" s="671"/>
      <c r="XCW125" s="671"/>
      <c r="XCX125" s="671"/>
      <c r="XCY125" s="671"/>
      <c r="XCZ125" s="671"/>
      <c r="XDA125" s="671"/>
      <c r="XDB125" s="671"/>
      <c r="XDC125" s="671"/>
      <c r="XDD125" s="671"/>
      <c r="XDE125" s="671"/>
      <c r="XDF125" s="671"/>
      <c r="XDG125" s="671"/>
      <c r="XDH125" s="671"/>
      <c r="XDI125" s="671"/>
      <c r="XDJ125" s="671"/>
      <c r="XDK125" s="671"/>
      <c r="XDL125" s="671"/>
      <c r="XDM125" s="671"/>
      <c r="XDN125" s="671"/>
      <c r="XDO125" s="671"/>
      <c r="XDP125" s="671"/>
      <c r="XDQ125" s="671"/>
      <c r="XDR125" s="671"/>
      <c r="XDS125" s="671"/>
      <c r="XDT125" s="671"/>
      <c r="XDU125" s="671"/>
      <c r="XDV125" s="671"/>
      <c r="XDW125" s="671"/>
      <c r="XDX125" s="671"/>
      <c r="XDY125" s="671"/>
      <c r="XDZ125" s="671"/>
      <c r="XEA125" s="671"/>
      <c r="XEB125" s="671"/>
      <c r="XEC125" s="671"/>
      <c r="XED125" s="671"/>
      <c r="XEE125" s="671"/>
      <c r="XEF125" s="671"/>
      <c r="XEG125" s="671"/>
      <c r="XEH125" s="671"/>
      <c r="XEI125" s="671"/>
      <c r="XEJ125" s="671"/>
      <c r="XEK125" s="671"/>
      <c r="XEL125" s="671"/>
      <c r="XEM125" s="671"/>
      <c r="XEN125" s="671"/>
      <c r="XEO125" s="671"/>
      <c r="XEP125" s="671"/>
      <c r="XEQ125" s="671"/>
      <c r="XER125" s="671"/>
      <c r="XES125" s="671"/>
      <c r="XET125" s="671"/>
      <c r="XEU125" s="671"/>
      <c r="XEV125" s="671"/>
      <c r="XEW125" s="671"/>
      <c r="XEX125" s="671"/>
      <c r="XEY125" s="671"/>
      <c r="XEZ125" s="671"/>
      <c r="XFA125" s="671"/>
      <c r="XFB125" s="671"/>
      <c r="XFC125" s="671"/>
      <c r="XFD125" s="671"/>
    </row>
    <row r="126" spans="1:16384" s="453" customFormat="1">
      <c r="A126" s="69"/>
      <c r="B126" s="483" t="s">
        <v>43</v>
      </c>
      <c r="C126" s="483"/>
      <c r="D126" s="483"/>
      <c r="E126" s="541"/>
      <c r="F126" s="484"/>
      <c r="G126" s="484"/>
      <c r="H126" s="484">
        <f ca="1">+H118+H119+H122-H123-H124-H125</f>
        <v>1175838219.4510298</v>
      </c>
      <c r="I126" s="484">
        <f t="shared" ref="I126:AE126" ca="1" si="67">+I118+I119+I122-I123-I124</f>
        <v>1151264597.3839157</v>
      </c>
      <c r="J126" s="484">
        <f t="shared" ca="1" si="67"/>
        <v>1121334225.3844886</v>
      </c>
      <c r="K126" s="484">
        <f t="shared" ca="1" si="67"/>
        <v>1086047103.4527483</v>
      </c>
      <c r="L126" s="484">
        <f t="shared" ca="1" si="67"/>
        <v>1045403231.5886952</v>
      </c>
      <c r="M126" s="484">
        <f t="shared" ca="1" si="67"/>
        <v>999402609.79232895</v>
      </c>
      <c r="N126" s="484">
        <f t="shared" ca="1" si="67"/>
        <v>948045238.06364977</v>
      </c>
      <c r="O126" s="484">
        <f t="shared" ca="1" si="67"/>
        <v>891331116.40265763</v>
      </c>
      <c r="P126" s="484">
        <f t="shared" ca="1" si="67"/>
        <v>829260244.8093524</v>
      </c>
      <c r="Q126" s="484">
        <f t="shared" ca="1" si="67"/>
        <v>765908248.4070605</v>
      </c>
      <c r="R126" s="484">
        <f t="shared" ca="1" si="67"/>
        <v>701275127.19578183</v>
      </c>
      <c r="S126" s="484">
        <f t="shared" ca="1" si="67"/>
        <v>635360881.17551637</v>
      </c>
      <c r="T126" s="484">
        <f t="shared" ca="1" si="67"/>
        <v>568165510.34626412</v>
      </c>
      <c r="U126" s="484">
        <f t="shared" ca="1" si="67"/>
        <v>437318464.79682791</v>
      </c>
      <c r="V126" s="484">
        <f t="shared" ca="1" si="67"/>
        <v>306471419.2473917</v>
      </c>
      <c r="W126" s="484">
        <f t="shared" ca="1" si="67"/>
        <v>175624373.69795552</v>
      </c>
      <c r="X126" s="484">
        <f t="shared" ca="1" si="67"/>
        <v>44777328.148519337</v>
      </c>
      <c r="Y126" s="484">
        <f t="shared" ca="1" si="67"/>
        <v>0</v>
      </c>
      <c r="Z126" s="484">
        <f t="shared" ca="1" si="67"/>
        <v>0</v>
      </c>
      <c r="AA126" s="484">
        <f t="shared" ca="1" si="67"/>
        <v>0</v>
      </c>
      <c r="AB126" s="484">
        <f t="shared" ca="1" si="67"/>
        <v>0</v>
      </c>
      <c r="AC126" s="484">
        <f t="shared" ca="1" si="67"/>
        <v>0</v>
      </c>
      <c r="AD126" s="484">
        <f t="shared" ca="1" si="67"/>
        <v>0</v>
      </c>
      <c r="AE126" s="484">
        <f t="shared" ca="1" si="67"/>
        <v>0</v>
      </c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71"/>
      <c r="BL126" s="671"/>
      <c r="BM126" s="671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  <c r="BX126" s="671"/>
      <c r="BY126" s="671"/>
      <c r="BZ126" s="671"/>
      <c r="CA126" s="671"/>
      <c r="CB126" s="671"/>
      <c r="CC126" s="671"/>
      <c r="CD126" s="671"/>
      <c r="CE126" s="671"/>
      <c r="CF126" s="671"/>
      <c r="CG126" s="671"/>
      <c r="CH126" s="671"/>
      <c r="CI126" s="671"/>
      <c r="CJ126" s="671"/>
      <c r="CK126" s="671"/>
      <c r="CL126" s="671"/>
      <c r="CM126" s="671"/>
      <c r="CN126" s="671"/>
      <c r="CO126" s="671"/>
      <c r="CP126" s="671"/>
      <c r="CQ126" s="671"/>
      <c r="CR126" s="671"/>
      <c r="CS126" s="671"/>
      <c r="CT126" s="671"/>
      <c r="CU126" s="671"/>
      <c r="CV126" s="671"/>
      <c r="CW126" s="671"/>
      <c r="CX126" s="671"/>
      <c r="CY126" s="671"/>
      <c r="CZ126" s="671"/>
      <c r="DA126" s="671"/>
      <c r="DB126" s="671"/>
      <c r="DC126" s="671"/>
      <c r="DD126" s="671"/>
      <c r="DE126" s="671"/>
      <c r="DF126" s="671"/>
      <c r="DG126" s="671"/>
      <c r="DH126" s="671"/>
      <c r="DI126" s="671"/>
      <c r="DJ126" s="671"/>
      <c r="DK126" s="671"/>
      <c r="DL126" s="671"/>
      <c r="DM126" s="671"/>
      <c r="DN126" s="671"/>
      <c r="DO126" s="671"/>
      <c r="DP126" s="671"/>
      <c r="DQ126" s="671"/>
      <c r="DR126" s="671"/>
      <c r="DS126" s="671"/>
      <c r="DT126" s="671"/>
      <c r="DU126" s="671"/>
      <c r="DV126" s="671"/>
      <c r="DW126" s="671"/>
      <c r="DX126" s="671"/>
      <c r="DY126" s="671"/>
      <c r="DZ126" s="671"/>
      <c r="EA126" s="671"/>
      <c r="EB126" s="671"/>
      <c r="EC126" s="671"/>
      <c r="ED126" s="671"/>
      <c r="EE126" s="671"/>
      <c r="EF126" s="671"/>
      <c r="EG126" s="671"/>
      <c r="EH126" s="671"/>
      <c r="EI126" s="671"/>
      <c r="EJ126" s="671"/>
      <c r="EK126" s="671"/>
      <c r="EL126" s="671"/>
      <c r="EM126" s="671"/>
      <c r="EN126" s="671"/>
      <c r="EO126" s="671"/>
      <c r="EP126" s="671"/>
      <c r="EQ126" s="671"/>
      <c r="ER126" s="671"/>
      <c r="ES126" s="671"/>
      <c r="ET126" s="671"/>
      <c r="EU126" s="671"/>
      <c r="EV126" s="671"/>
      <c r="EW126" s="671"/>
      <c r="EX126" s="671"/>
      <c r="EY126" s="671"/>
      <c r="EZ126" s="671"/>
      <c r="FA126" s="671"/>
      <c r="FB126" s="671"/>
      <c r="FC126" s="671"/>
      <c r="FD126" s="671"/>
      <c r="FE126" s="671"/>
      <c r="FF126" s="671"/>
      <c r="FG126" s="671"/>
      <c r="FH126" s="671"/>
      <c r="FI126" s="671"/>
      <c r="FJ126" s="671"/>
      <c r="FK126" s="671"/>
      <c r="FL126" s="671"/>
      <c r="FM126" s="671"/>
      <c r="FN126" s="671"/>
      <c r="FO126" s="671"/>
      <c r="FP126" s="671"/>
      <c r="FQ126" s="671"/>
      <c r="FR126" s="671"/>
      <c r="FS126" s="671"/>
      <c r="FT126" s="671"/>
      <c r="FU126" s="671"/>
      <c r="FV126" s="671"/>
      <c r="FW126" s="671"/>
      <c r="FX126" s="671"/>
      <c r="FY126" s="671"/>
      <c r="FZ126" s="671"/>
      <c r="GA126" s="671"/>
      <c r="GB126" s="671"/>
      <c r="GC126" s="671"/>
      <c r="GD126" s="671"/>
      <c r="GE126" s="671"/>
      <c r="GF126" s="671"/>
      <c r="GG126" s="671"/>
      <c r="GH126" s="671"/>
      <c r="GI126" s="671"/>
      <c r="GJ126" s="671"/>
      <c r="GK126" s="671"/>
      <c r="GL126" s="671"/>
      <c r="GM126" s="671"/>
      <c r="GN126" s="671"/>
      <c r="GO126" s="671"/>
      <c r="GP126" s="671"/>
      <c r="GQ126" s="671"/>
      <c r="GR126" s="671"/>
      <c r="GS126" s="671"/>
      <c r="GT126" s="671"/>
      <c r="GU126" s="671"/>
      <c r="GV126" s="671"/>
      <c r="GW126" s="671"/>
      <c r="GX126" s="671"/>
      <c r="GY126" s="671"/>
      <c r="GZ126" s="671"/>
      <c r="HA126" s="671"/>
      <c r="HB126" s="671"/>
      <c r="HC126" s="671"/>
      <c r="HD126" s="671"/>
      <c r="HE126" s="671"/>
      <c r="HF126" s="671"/>
      <c r="HG126" s="671"/>
      <c r="HH126" s="671"/>
      <c r="HI126" s="671"/>
      <c r="HJ126" s="671"/>
      <c r="HK126" s="671"/>
      <c r="HL126" s="671"/>
      <c r="HM126" s="671"/>
      <c r="HN126" s="671"/>
      <c r="HO126" s="671"/>
      <c r="HP126" s="671"/>
      <c r="HQ126" s="671"/>
      <c r="HR126" s="671"/>
      <c r="HS126" s="671"/>
      <c r="HT126" s="671"/>
      <c r="HU126" s="671"/>
      <c r="HV126" s="671"/>
      <c r="HW126" s="671"/>
      <c r="HX126" s="671"/>
      <c r="HY126" s="671"/>
      <c r="HZ126" s="671"/>
      <c r="IA126" s="671"/>
      <c r="IB126" s="671"/>
      <c r="IC126" s="671"/>
      <c r="ID126" s="671"/>
      <c r="IE126" s="671"/>
      <c r="IF126" s="671"/>
      <c r="IG126" s="671"/>
      <c r="IH126" s="671"/>
      <c r="II126" s="671"/>
      <c r="IJ126" s="671"/>
      <c r="IK126" s="671"/>
      <c r="IL126" s="671"/>
      <c r="IM126" s="671"/>
      <c r="IN126" s="671"/>
      <c r="IO126" s="671"/>
      <c r="IP126" s="671"/>
      <c r="IQ126" s="671"/>
      <c r="IR126" s="671"/>
      <c r="IS126" s="671"/>
      <c r="IT126" s="671"/>
      <c r="IU126" s="671"/>
      <c r="IV126" s="671"/>
      <c r="IW126" s="671"/>
      <c r="IX126" s="671"/>
      <c r="IY126" s="671"/>
      <c r="IZ126" s="671"/>
      <c r="JA126" s="671"/>
      <c r="JB126" s="671"/>
      <c r="JC126" s="671"/>
      <c r="JD126" s="671"/>
      <c r="JE126" s="671"/>
      <c r="JF126" s="671"/>
      <c r="JG126" s="671"/>
      <c r="JH126" s="671"/>
      <c r="JI126" s="671"/>
      <c r="JJ126" s="671"/>
      <c r="JK126" s="671"/>
      <c r="JL126" s="671"/>
      <c r="JM126" s="671"/>
      <c r="JN126" s="671"/>
      <c r="JO126" s="671"/>
      <c r="JP126" s="671"/>
      <c r="JQ126" s="671"/>
      <c r="JR126" s="671"/>
      <c r="JS126" s="671"/>
      <c r="JT126" s="671"/>
      <c r="JU126" s="671"/>
      <c r="JV126" s="671"/>
      <c r="JW126" s="671"/>
      <c r="JX126" s="671"/>
      <c r="JY126" s="671"/>
      <c r="JZ126" s="671"/>
      <c r="KA126" s="671"/>
      <c r="KB126" s="671"/>
      <c r="KC126" s="671"/>
      <c r="KD126" s="671"/>
      <c r="KE126" s="671"/>
      <c r="KF126" s="671"/>
      <c r="KG126" s="671"/>
      <c r="KH126" s="671"/>
      <c r="KI126" s="671"/>
      <c r="KJ126" s="671"/>
      <c r="KK126" s="671"/>
      <c r="KL126" s="671"/>
      <c r="KM126" s="671"/>
      <c r="KN126" s="671"/>
      <c r="KO126" s="671"/>
      <c r="KP126" s="671"/>
      <c r="KQ126" s="671"/>
      <c r="KR126" s="671"/>
      <c r="KS126" s="671"/>
      <c r="KT126" s="671"/>
      <c r="KU126" s="671"/>
      <c r="KV126" s="671"/>
      <c r="KW126" s="671"/>
      <c r="KX126" s="671"/>
      <c r="KY126" s="671"/>
      <c r="KZ126" s="671"/>
      <c r="LA126" s="671"/>
      <c r="LB126" s="671"/>
      <c r="LC126" s="671"/>
      <c r="LD126" s="671"/>
      <c r="LE126" s="671"/>
      <c r="LF126" s="671"/>
      <c r="LG126" s="671"/>
      <c r="LH126" s="671"/>
      <c r="LI126" s="671"/>
      <c r="LJ126" s="671"/>
      <c r="LK126" s="671"/>
      <c r="LL126" s="671"/>
      <c r="LM126" s="671"/>
      <c r="LN126" s="671"/>
      <c r="LO126" s="671"/>
      <c r="LP126" s="671"/>
      <c r="LQ126" s="671"/>
      <c r="LR126" s="671"/>
      <c r="LS126" s="671"/>
      <c r="LT126" s="671"/>
      <c r="LU126" s="671"/>
      <c r="LV126" s="671"/>
      <c r="LW126" s="671"/>
      <c r="LX126" s="671"/>
      <c r="LY126" s="671"/>
      <c r="LZ126" s="671"/>
      <c r="MA126" s="671"/>
      <c r="MB126" s="671"/>
      <c r="MC126" s="671"/>
      <c r="MD126" s="671"/>
      <c r="ME126" s="671"/>
      <c r="MF126" s="671"/>
      <c r="MG126" s="671"/>
      <c r="MH126" s="671"/>
      <c r="MI126" s="671"/>
      <c r="MJ126" s="671"/>
      <c r="MK126" s="671"/>
      <c r="ML126" s="671"/>
      <c r="MM126" s="671"/>
      <c r="MN126" s="671"/>
      <c r="MO126" s="671"/>
      <c r="MP126" s="671"/>
      <c r="MQ126" s="671"/>
      <c r="MR126" s="671"/>
      <c r="MS126" s="671"/>
      <c r="MT126" s="671"/>
      <c r="MU126" s="671"/>
      <c r="MV126" s="671"/>
      <c r="MW126" s="671"/>
      <c r="MX126" s="671"/>
      <c r="MY126" s="671"/>
      <c r="MZ126" s="671"/>
      <c r="NA126" s="671"/>
      <c r="NB126" s="671"/>
      <c r="NC126" s="671"/>
      <c r="ND126" s="671"/>
      <c r="NE126" s="671"/>
      <c r="NF126" s="671"/>
      <c r="NG126" s="671"/>
      <c r="NH126" s="671"/>
      <c r="NI126" s="671"/>
      <c r="NJ126" s="671"/>
      <c r="NK126" s="671"/>
      <c r="NL126" s="671"/>
      <c r="NM126" s="671"/>
      <c r="NN126" s="671"/>
      <c r="NO126" s="671"/>
      <c r="NP126" s="671"/>
      <c r="NQ126" s="671"/>
      <c r="NR126" s="671"/>
      <c r="NS126" s="671"/>
      <c r="NT126" s="671"/>
      <c r="NU126" s="671"/>
      <c r="NV126" s="671"/>
      <c r="NW126" s="671"/>
      <c r="NX126" s="671"/>
      <c r="NY126" s="671"/>
      <c r="NZ126" s="671"/>
      <c r="OA126" s="671"/>
      <c r="OB126" s="671"/>
      <c r="OC126" s="671"/>
      <c r="OD126" s="671"/>
      <c r="OE126" s="671"/>
      <c r="OF126" s="671"/>
      <c r="OG126" s="671"/>
      <c r="OH126" s="671"/>
      <c r="OI126" s="671"/>
      <c r="OJ126" s="671"/>
      <c r="OK126" s="671"/>
      <c r="OL126" s="671"/>
      <c r="OM126" s="671"/>
      <c r="ON126" s="671"/>
      <c r="OO126" s="671"/>
      <c r="OP126" s="671"/>
      <c r="OQ126" s="671"/>
      <c r="OR126" s="671"/>
      <c r="OS126" s="671"/>
      <c r="OT126" s="671"/>
      <c r="OU126" s="671"/>
      <c r="OV126" s="671"/>
      <c r="OW126" s="671"/>
      <c r="OX126" s="671"/>
      <c r="OY126" s="671"/>
      <c r="OZ126" s="671"/>
      <c r="PA126" s="671"/>
      <c r="PB126" s="671"/>
      <c r="PC126" s="671"/>
      <c r="PD126" s="671"/>
      <c r="PE126" s="671"/>
      <c r="PF126" s="671"/>
      <c r="PG126" s="671"/>
      <c r="PH126" s="671"/>
      <c r="PI126" s="671"/>
      <c r="PJ126" s="671"/>
      <c r="PK126" s="671"/>
      <c r="PL126" s="671"/>
      <c r="PM126" s="671"/>
      <c r="PN126" s="671"/>
      <c r="PO126" s="671"/>
      <c r="PP126" s="671"/>
      <c r="PQ126" s="671"/>
      <c r="PR126" s="671"/>
      <c r="PS126" s="671"/>
      <c r="PT126" s="671"/>
      <c r="PU126" s="671"/>
      <c r="PV126" s="671"/>
      <c r="PW126" s="671"/>
      <c r="PX126" s="671"/>
      <c r="PY126" s="671"/>
      <c r="PZ126" s="671"/>
      <c r="QA126" s="671"/>
      <c r="QB126" s="671"/>
      <c r="QC126" s="671"/>
      <c r="QD126" s="671"/>
      <c r="QE126" s="671"/>
      <c r="QF126" s="671"/>
      <c r="QG126" s="671"/>
      <c r="QH126" s="671"/>
      <c r="QI126" s="671"/>
      <c r="QJ126" s="671"/>
      <c r="QK126" s="671"/>
      <c r="QL126" s="671"/>
      <c r="QM126" s="671"/>
      <c r="QN126" s="671"/>
      <c r="QO126" s="671"/>
      <c r="QP126" s="671"/>
      <c r="QQ126" s="671"/>
      <c r="QR126" s="671"/>
      <c r="QS126" s="671"/>
      <c r="QT126" s="671"/>
      <c r="QU126" s="671"/>
      <c r="QV126" s="671"/>
      <c r="QW126" s="671"/>
      <c r="QX126" s="671"/>
      <c r="QY126" s="671"/>
      <c r="QZ126" s="671"/>
      <c r="RA126" s="671"/>
      <c r="RB126" s="671"/>
      <c r="RC126" s="671"/>
      <c r="RD126" s="671"/>
      <c r="RE126" s="671"/>
      <c r="RF126" s="671"/>
      <c r="RG126" s="671"/>
      <c r="RH126" s="671"/>
      <c r="RI126" s="671"/>
      <c r="RJ126" s="671"/>
      <c r="RK126" s="671"/>
      <c r="RL126" s="671"/>
      <c r="RM126" s="671"/>
      <c r="RN126" s="671"/>
      <c r="RO126" s="671"/>
      <c r="RP126" s="671"/>
      <c r="RQ126" s="671"/>
      <c r="RR126" s="671"/>
      <c r="RS126" s="671"/>
      <c r="RT126" s="671"/>
      <c r="RU126" s="671"/>
      <c r="RV126" s="671"/>
      <c r="RW126" s="671"/>
      <c r="RX126" s="671"/>
      <c r="RY126" s="671"/>
      <c r="RZ126" s="671"/>
      <c r="SA126" s="671"/>
      <c r="SB126" s="671"/>
      <c r="SC126" s="671"/>
      <c r="SD126" s="671"/>
      <c r="SE126" s="671"/>
      <c r="SF126" s="671"/>
      <c r="SG126" s="671"/>
      <c r="SH126" s="671"/>
      <c r="SI126" s="671"/>
      <c r="SJ126" s="671"/>
      <c r="SK126" s="671"/>
      <c r="SL126" s="671"/>
      <c r="SM126" s="671"/>
      <c r="SN126" s="671"/>
      <c r="SO126" s="671"/>
      <c r="SP126" s="671"/>
      <c r="SQ126" s="671"/>
      <c r="SR126" s="671"/>
      <c r="SS126" s="671"/>
      <c r="ST126" s="671"/>
      <c r="SU126" s="671"/>
      <c r="SV126" s="671"/>
      <c r="SW126" s="671"/>
      <c r="SX126" s="671"/>
      <c r="SY126" s="671"/>
      <c r="SZ126" s="671"/>
      <c r="TA126" s="671"/>
      <c r="TB126" s="671"/>
      <c r="TC126" s="671"/>
      <c r="TD126" s="671"/>
      <c r="TE126" s="671"/>
      <c r="TF126" s="671"/>
      <c r="TG126" s="671"/>
      <c r="TH126" s="671"/>
      <c r="TI126" s="671"/>
      <c r="TJ126" s="671"/>
      <c r="TK126" s="671"/>
      <c r="TL126" s="671"/>
      <c r="TM126" s="671"/>
      <c r="TN126" s="671"/>
      <c r="TO126" s="671"/>
      <c r="TP126" s="671"/>
      <c r="TQ126" s="671"/>
      <c r="TR126" s="671"/>
      <c r="TS126" s="671"/>
      <c r="TT126" s="671"/>
      <c r="TU126" s="671"/>
      <c r="TV126" s="671"/>
      <c r="TW126" s="671"/>
      <c r="TX126" s="671"/>
      <c r="TY126" s="671"/>
      <c r="TZ126" s="671"/>
      <c r="UA126" s="671"/>
      <c r="UB126" s="671"/>
      <c r="UC126" s="671"/>
      <c r="UD126" s="671"/>
      <c r="UE126" s="671"/>
      <c r="UF126" s="671"/>
      <c r="UG126" s="671"/>
      <c r="UH126" s="671"/>
      <c r="UI126" s="671"/>
      <c r="UJ126" s="671"/>
      <c r="UK126" s="671"/>
      <c r="UL126" s="671"/>
      <c r="UM126" s="671"/>
      <c r="UN126" s="671"/>
      <c r="UO126" s="671"/>
      <c r="UP126" s="671"/>
      <c r="UQ126" s="671"/>
      <c r="UR126" s="671"/>
      <c r="US126" s="671"/>
      <c r="UT126" s="671"/>
      <c r="UU126" s="671"/>
      <c r="UV126" s="671"/>
      <c r="UW126" s="671"/>
      <c r="UX126" s="671"/>
      <c r="UY126" s="671"/>
      <c r="UZ126" s="671"/>
      <c r="VA126" s="671"/>
      <c r="VB126" s="671"/>
      <c r="VC126" s="671"/>
      <c r="VD126" s="671"/>
      <c r="VE126" s="671"/>
      <c r="VF126" s="671"/>
      <c r="VG126" s="671"/>
      <c r="VH126" s="671"/>
      <c r="VI126" s="671"/>
      <c r="VJ126" s="671"/>
      <c r="VK126" s="671"/>
      <c r="VL126" s="671"/>
      <c r="VM126" s="671"/>
      <c r="VN126" s="671"/>
      <c r="VO126" s="671"/>
      <c r="VP126" s="671"/>
      <c r="VQ126" s="671"/>
      <c r="VR126" s="671"/>
      <c r="VS126" s="671"/>
      <c r="VT126" s="671"/>
      <c r="VU126" s="671"/>
      <c r="VV126" s="671"/>
      <c r="VW126" s="671"/>
      <c r="VX126" s="671"/>
      <c r="VY126" s="671"/>
      <c r="VZ126" s="671"/>
      <c r="WA126" s="671"/>
      <c r="WB126" s="671"/>
      <c r="WC126" s="671"/>
      <c r="WD126" s="671"/>
      <c r="WE126" s="671"/>
      <c r="WF126" s="671"/>
      <c r="WG126" s="671"/>
      <c r="WH126" s="671"/>
      <c r="WI126" s="671"/>
      <c r="WJ126" s="671"/>
      <c r="WK126" s="671"/>
      <c r="WL126" s="671"/>
      <c r="WM126" s="671"/>
      <c r="WN126" s="671"/>
      <c r="WO126" s="671"/>
      <c r="WP126" s="671"/>
      <c r="WQ126" s="671"/>
      <c r="WR126" s="671"/>
      <c r="WS126" s="671"/>
      <c r="WT126" s="671"/>
      <c r="WU126" s="671"/>
      <c r="WV126" s="671"/>
      <c r="WW126" s="671"/>
      <c r="WX126" s="671"/>
      <c r="WY126" s="671"/>
      <c r="WZ126" s="671"/>
      <c r="XA126" s="671"/>
      <c r="XB126" s="671"/>
      <c r="XC126" s="671"/>
      <c r="XD126" s="671"/>
      <c r="XE126" s="671"/>
      <c r="XF126" s="671"/>
      <c r="XG126" s="671"/>
      <c r="XH126" s="671"/>
      <c r="XI126" s="671"/>
      <c r="XJ126" s="671"/>
      <c r="XK126" s="671"/>
      <c r="XL126" s="671"/>
      <c r="XM126" s="671"/>
      <c r="XN126" s="671"/>
      <c r="XO126" s="671"/>
      <c r="XP126" s="671"/>
      <c r="XQ126" s="671"/>
      <c r="XR126" s="671"/>
      <c r="XS126" s="671"/>
      <c r="XT126" s="671"/>
      <c r="XU126" s="671"/>
      <c r="XV126" s="671"/>
      <c r="XW126" s="671"/>
      <c r="XX126" s="671"/>
      <c r="XY126" s="671"/>
      <c r="XZ126" s="671"/>
      <c r="YA126" s="671"/>
      <c r="YB126" s="671"/>
      <c r="YC126" s="671"/>
      <c r="YD126" s="671"/>
      <c r="YE126" s="671"/>
      <c r="YF126" s="671"/>
      <c r="YG126" s="671"/>
      <c r="YH126" s="671"/>
      <c r="YI126" s="671"/>
      <c r="YJ126" s="671"/>
      <c r="YK126" s="671"/>
      <c r="YL126" s="671"/>
      <c r="YM126" s="671"/>
      <c r="YN126" s="671"/>
      <c r="YO126" s="671"/>
      <c r="YP126" s="671"/>
      <c r="YQ126" s="671"/>
      <c r="YR126" s="671"/>
      <c r="YS126" s="671"/>
      <c r="YT126" s="671"/>
      <c r="YU126" s="671"/>
      <c r="YV126" s="671"/>
      <c r="YW126" s="671"/>
      <c r="YX126" s="671"/>
      <c r="YY126" s="671"/>
      <c r="YZ126" s="671"/>
      <c r="ZA126" s="671"/>
      <c r="ZB126" s="671"/>
      <c r="ZC126" s="671"/>
      <c r="ZD126" s="671"/>
      <c r="ZE126" s="671"/>
      <c r="ZF126" s="671"/>
      <c r="ZG126" s="671"/>
      <c r="ZH126" s="671"/>
      <c r="ZI126" s="671"/>
      <c r="ZJ126" s="671"/>
      <c r="ZK126" s="671"/>
      <c r="ZL126" s="671"/>
      <c r="ZM126" s="671"/>
      <c r="ZN126" s="671"/>
      <c r="ZO126" s="671"/>
      <c r="ZP126" s="671"/>
      <c r="ZQ126" s="671"/>
      <c r="ZR126" s="671"/>
      <c r="ZS126" s="671"/>
      <c r="ZT126" s="671"/>
      <c r="ZU126" s="671"/>
      <c r="ZV126" s="671"/>
      <c r="ZW126" s="671"/>
      <c r="ZX126" s="671"/>
      <c r="ZY126" s="671"/>
      <c r="ZZ126" s="671"/>
      <c r="AAA126" s="671"/>
      <c r="AAB126" s="671"/>
      <c r="AAC126" s="671"/>
      <c r="AAD126" s="671"/>
      <c r="AAE126" s="671"/>
      <c r="AAF126" s="671"/>
      <c r="AAG126" s="671"/>
      <c r="AAH126" s="671"/>
      <c r="AAI126" s="671"/>
      <c r="AAJ126" s="671"/>
      <c r="AAK126" s="671"/>
      <c r="AAL126" s="671"/>
      <c r="AAM126" s="671"/>
      <c r="AAN126" s="671"/>
      <c r="AAO126" s="671"/>
      <c r="AAP126" s="671"/>
      <c r="AAQ126" s="671"/>
      <c r="AAR126" s="671"/>
      <c r="AAS126" s="671"/>
      <c r="AAT126" s="671"/>
      <c r="AAU126" s="671"/>
      <c r="AAV126" s="671"/>
      <c r="AAW126" s="671"/>
      <c r="AAX126" s="671"/>
      <c r="AAY126" s="671"/>
      <c r="AAZ126" s="671"/>
      <c r="ABA126" s="671"/>
      <c r="ABB126" s="671"/>
      <c r="ABC126" s="671"/>
      <c r="ABD126" s="671"/>
      <c r="ABE126" s="671"/>
      <c r="ABF126" s="671"/>
      <c r="ABG126" s="671"/>
      <c r="ABH126" s="671"/>
      <c r="ABI126" s="671"/>
      <c r="ABJ126" s="671"/>
      <c r="ABK126" s="671"/>
      <c r="ABL126" s="671"/>
      <c r="ABM126" s="671"/>
      <c r="ABN126" s="671"/>
      <c r="ABO126" s="671"/>
      <c r="ABP126" s="671"/>
      <c r="ABQ126" s="671"/>
      <c r="ABR126" s="671"/>
      <c r="ABS126" s="671"/>
      <c r="ABT126" s="671"/>
      <c r="ABU126" s="671"/>
      <c r="ABV126" s="671"/>
      <c r="ABW126" s="671"/>
      <c r="ABX126" s="671"/>
      <c r="ABY126" s="671"/>
      <c r="ABZ126" s="671"/>
      <c r="ACA126" s="671"/>
      <c r="ACB126" s="671"/>
      <c r="ACC126" s="671"/>
      <c r="ACD126" s="671"/>
      <c r="ACE126" s="671"/>
      <c r="ACF126" s="671"/>
      <c r="ACG126" s="671"/>
      <c r="ACH126" s="671"/>
      <c r="ACI126" s="671"/>
      <c r="ACJ126" s="671"/>
      <c r="ACK126" s="671"/>
      <c r="ACL126" s="671"/>
      <c r="ACM126" s="671"/>
      <c r="ACN126" s="671"/>
      <c r="ACO126" s="671"/>
      <c r="ACP126" s="671"/>
      <c r="ACQ126" s="671"/>
      <c r="ACR126" s="671"/>
      <c r="ACS126" s="671"/>
      <c r="ACT126" s="671"/>
      <c r="ACU126" s="671"/>
      <c r="ACV126" s="671"/>
      <c r="ACW126" s="671"/>
      <c r="ACX126" s="671"/>
      <c r="ACY126" s="671"/>
      <c r="ACZ126" s="671"/>
      <c r="ADA126" s="671"/>
      <c r="ADB126" s="671"/>
      <c r="ADC126" s="671"/>
      <c r="ADD126" s="671"/>
      <c r="ADE126" s="671"/>
      <c r="ADF126" s="671"/>
      <c r="ADG126" s="671"/>
      <c r="ADH126" s="671"/>
      <c r="ADI126" s="671"/>
      <c r="ADJ126" s="671"/>
      <c r="ADK126" s="671"/>
      <c r="ADL126" s="671"/>
      <c r="ADM126" s="671"/>
      <c r="ADN126" s="671"/>
      <c r="ADO126" s="671"/>
      <c r="ADP126" s="671"/>
      <c r="ADQ126" s="671"/>
      <c r="ADR126" s="671"/>
      <c r="ADS126" s="671"/>
      <c r="ADT126" s="671"/>
      <c r="ADU126" s="671"/>
      <c r="ADV126" s="671"/>
      <c r="ADW126" s="671"/>
      <c r="ADX126" s="671"/>
      <c r="ADY126" s="671"/>
      <c r="ADZ126" s="671"/>
      <c r="AEA126" s="671"/>
      <c r="AEB126" s="671"/>
      <c r="AEC126" s="671"/>
      <c r="AED126" s="671"/>
      <c r="AEE126" s="671"/>
      <c r="AEF126" s="671"/>
      <c r="AEG126" s="671"/>
      <c r="AEH126" s="671"/>
      <c r="AEI126" s="671"/>
      <c r="AEJ126" s="671"/>
      <c r="AEK126" s="671"/>
      <c r="AEL126" s="671"/>
      <c r="AEM126" s="671"/>
      <c r="AEN126" s="671"/>
      <c r="AEO126" s="671"/>
      <c r="AEP126" s="671"/>
      <c r="AEQ126" s="671"/>
      <c r="AER126" s="671"/>
      <c r="AES126" s="671"/>
      <c r="AET126" s="671"/>
      <c r="AEU126" s="671"/>
      <c r="AEV126" s="671"/>
      <c r="AEW126" s="671"/>
      <c r="AEX126" s="671"/>
      <c r="AEY126" s="671"/>
      <c r="AEZ126" s="671"/>
      <c r="AFA126" s="671"/>
      <c r="AFB126" s="671"/>
      <c r="AFC126" s="671"/>
      <c r="AFD126" s="671"/>
      <c r="AFE126" s="671"/>
      <c r="AFF126" s="671"/>
      <c r="AFG126" s="671"/>
      <c r="AFH126" s="671"/>
      <c r="AFI126" s="671"/>
      <c r="AFJ126" s="671"/>
      <c r="AFK126" s="671"/>
      <c r="AFL126" s="671"/>
      <c r="AFM126" s="671"/>
      <c r="AFN126" s="671"/>
      <c r="AFO126" s="671"/>
      <c r="AFP126" s="671"/>
      <c r="AFQ126" s="671"/>
      <c r="AFR126" s="671"/>
      <c r="AFS126" s="671"/>
      <c r="AFT126" s="671"/>
      <c r="AFU126" s="671"/>
      <c r="AFV126" s="671"/>
      <c r="AFW126" s="671"/>
      <c r="AFX126" s="671"/>
      <c r="AFY126" s="671"/>
      <c r="AFZ126" s="671"/>
      <c r="AGA126" s="671"/>
      <c r="AGB126" s="671"/>
      <c r="AGC126" s="671"/>
      <c r="AGD126" s="671"/>
      <c r="AGE126" s="671"/>
      <c r="AGF126" s="671"/>
      <c r="AGG126" s="671"/>
      <c r="AGH126" s="671"/>
      <c r="AGI126" s="671"/>
      <c r="AGJ126" s="671"/>
      <c r="AGK126" s="671"/>
      <c r="AGL126" s="671"/>
      <c r="AGM126" s="671"/>
      <c r="AGN126" s="671"/>
      <c r="AGO126" s="671"/>
      <c r="AGP126" s="671"/>
      <c r="AGQ126" s="671"/>
      <c r="AGR126" s="671"/>
      <c r="AGS126" s="671"/>
      <c r="AGT126" s="671"/>
      <c r="AGU126" s="671"/>
      <c r="AGV126" s="671"/>
      <c r="AGW126" s="671"/>
      <c r="AGX126" s="671"/>
      <c r="AGY126" s="671"/>
      <c r="AGZ126" s="671"/>
      <c r="AHA126" s="671"/>
      <c r="AHB126" s="671"/>
      <c r="AHC126" s="671"/>
      <c r="AHD126" s="671"/>
      <c r="AHE126" s="671"/>
      <c r="AHF126" s="671"/>
      <c r="AHG126" s="671"/>
      <c r="AHH126" s="671"/>
      <c r="AHI126" s="671"/>
      <c r="AHJ126" s="671"/>
      <c r="AHK126" s="671"/>
      <c r="AHL126" s="671"/>
      <c r="AHM126" s="671"/>
      <c r="AHN126" s="671"/>
      <c r="AHO126" s="671"/>
      <c r="AHP126" s="671"/>
      <c r="AHQ126" s="671"/>
      <c r="AHR126" s="671"/>
      <c r="AHS126" s="671"/>
      <c r="AHT126" s="671"/>
      <c r="AHU126" s="671"/>
      <c r="AHV126" s="671"/>
      <c r="AHW126" s="671"/>
      <c r="AHX126" s="671"/>
      <c r="AHY126" s="671"/>
      <c r="AHZ126" s="671"/>
      <c r="AIA126" s="671"/>
      <c r="AIB126" s="671"/>
      <c r="AIC126" s="671"/>
      <c r="AID126" s="671"/>
      <c r="AIE126" s="671"/>
      <c r="AIF126" s="671"/>
      <c r="AIG126" s="671"/>
      <c r="AIH126" s="671"/>
      <c r="AII126" s="671"/>
      <c r="AIJ126" s="671"/>
      <c r="AIK126" s="671"/>
      <c r="AIL126" s="671"/>
      <c r="AIM126" s="671"/>
      <c r="AIN126" s="671"/>
      <c r="AIO126" s="671"/>
      <c r="AIP126" s="671"/>
      <c r="AIQ126" s="671"/>
      <c r="AIR126" s="671"/>
      <c r="AIS126" s="671"/>
      <c r="AIT126" s="671"/>
      <c r="AIU126" s="671"/>
      <c r="AIV126" s="671"/>
      <c r="AIW126" s="671"/>
      <c r="AIX126" s="671"/>
      <c r="AIY126" s="671"/>
      <c r="AIZ126" s="671"/>
      <c r="AJA126" s="671"/>
      <c r="AJB126" s="671"/>
      <c r="AJC126" s="671"/>
      <c r="AJD126" s="671"/>
      <c r="AJE126" s="671"/>
      <c r="AJF126" s="671"/>
      <c r="AJG126" s="671"/>
      <c r="AJH126" s="671"/>
      <c r="AJI126" s="671"/>
      <c r="AJJ126" s="671"/>
      <c r="AJK126" s="671"/>
      <c r="AJL126" s="671"/>
      <c r="AJM126" s="671"/>
      <c r="AJN126" s="671"/>
      <c r="AJO126" s="671"/>
      <c r="AJP126" s="671"/>
      <c r="AJQ126" s="671"/>
      <c r="AJR126" s="671"/>
      <c r="AJS126" s="671"/>
      <c r="AJT126" s="671"/>
      <c r="AJU126" s="671"/>
      <c r="AJV126" s="671"/>
      <c r="AJW126" s="671"/>
      <c r="AJX126" s="671"/>
      <c r="AJY126" s="671"/>
      <c r="AJZ126" s="671"/>
      <c r="AKA126" s="671"/>
      <c r="AKB126" s="671"/>
      <c r="AKC126" s="671"/>
      <c r="AKD126" s="671"/>
      <c r="AKE126" s="671"/>
      <c r="AKF126" s="671"/>
      <c r="AKG126" s="671"/>
      <c r="AKH126" s="671"/>
      <c r="AKI126" s="671"/>
      <c r="AKJ126" s="671"/>
      <c r="AKK126" s="671"/>
      <c r="AKL126" s="671"/>
      <c r="AKM126" s="671"/>
      <c r="AKN126" s="671"/>
      <c r="AKO126" s="671"/>
      <c r="AKP126" s="671"/>
      <c r="AKQ126" s="671"/>
      <c r="AKR126" s="671"/>
      <c r="AKS126" s="671"/>
      <c r="AKT126" s="671"/>
      <c r="AKU126" s="671"/>
      <c r="AKV126" s="671"/>
      <c r="AKW126" s="671"/>
      <c r="AKX126" s="671"/>
      <c r="AKY126" s="671"/>
      <c r="AKZ126" s="671"/>
      <c r="ALA126" s="671"/>
      <c r="ALB126" s="671"/>
      <c r="ALC126" s="671"/>
      <c r="ALD126" s="671"/>
      <c r="ALE126" s="671"/>
      <c r="ALF126" s="671"/>
      <c r="ALG126" s="671"/>
      <c r="ALH126" s="671"/>
      <c r="ALI126" s="671"/>
      <c r="ALJ126" s="671"/>
      <c r="ALK126" s="671"/>
      <c r="ALL126" s="671"/>
      <c r="ALM126" s="671"/>
      <c r="ALN126" s="671"/>
      <c r="ALO126" s="671"/>
      <c r="ALP126" s="671"/>
      <c r="ALQ126" s="671"/>
      <c r="ALR126" s="671"/>
      <c r="ALS126" s="671"/>
      <c r="ALT126" s="671"/>
      <c r="ALU126" s="671"/>
      <c r="ALV126" s="671"/>
      <c r="ALW126" s="671"/>
      <c r="ALX126" s="671"/>
      <c r="ALY126" s="671"/>
      <c r="ALZ126" s="671"/>
      <c r="AMA126" s="671"/>
      <c r="AMB126" s="671"/>
      <c r="AMC126" s="671"/>
      <c r="AMD126" s="671"/>
      <c r="AME126" s="671"/>
      <c r="AMF126" s="671"/>
      <c r="AMG126" s="671"/>
      <c r="AMH126" s="671"/>
      <c r="AMI126" s="671"/>
      <c r="AMJ126" s="671"/>
      <c r="AMK126" s="671"/>
      <c r="AML126" s="671"/>
      <c r="AMM126" s="671"/>
      <c r="AMN126" s="671"/>
      <c r="AMO126" s="671"/>
      <c r="AMP126" s="671"/>
      <c r="AMQ126" s="671"/>
      <c r="AMR126" s="671"/>
      <c r="AMS126" s="671"/>
      <c r="AMT126" s="671"/>
      <c r="AMU126" s="671"/>
      <c r="AMV126" s="671"/>
      <c r="AMW126" s="671"/>
      <c r="AMX126" s="671"/>
      <c r="AMY126" s="671"/>
      <c r="AMZ126" s="671"/>
      <c r="ANA126" s="671"/>
      <c r="ANB126" s="671"/>
      <c r="ANC126" s="671"/>
      <c r="AND126" s="671"/>
      <c r="ANE126" s="671"/>
      <c r="ANF126" s="671"/>
      <c r="ANG126" s="671"/>
      <c r="ANH126" s="671"/>
      <c r="ANI126" s="671"/>
      <c r="ANJ126" s="671"/>
      <c r="ANK126" s="671"/>
      <c r="ANL126" s="671"/>
      <c r="ANM126" s="671"/>
      <c r="ANN126" s="671"/>
      <c r="ANO126" s="671"/>
      <c r="ANP126" s="671"/>
      <c r="ANQ126" s="671"/>
      <c r="ANR126" s="671"/>
      <c r="ANS126" s="671"/>
      <c r="ANT126" s="671"/>
      <c r="ANU126" s="671"/>
      <c r="ANV126" s="671"/>
      <c r="ANW126" s="671"/>
      <c r="ANX126" s="671"/>
      <c r="ANY126" s="671"/>
      <c r="ANZ126" s="671"/>
      <c r="AOA126" s="671"/>
      <c r="AOB126" s="671"/>
      <c r="AOC126" s="671"/>
      <c r="AOD126" s="671"/>
      <c r="AOE126" s="671"/>
      <c r="AOF126" s="671"/>
      <c r="AOG126" s="671"/>
      <c r="AOH126" s="671"/>
      <c r="AOI126" s="671"/>
      <c r="AOJ126" s="671"/>
      <c r="AOK126" s="671"/>
      <c r="AOL126" s="671"/>
      <c r="AOM126" s="671"/>
      <c r="AON126" s="671"/>
      <c r="AOO126" s="671"/>
      <c r="AOP126" s="671"/>
      <c r="AOQ126" s="671"/>
      <c r="AOR126" s="671"/>
      <c r="AOS126" s="671"/>
      <c r="AOT126" s="671"/>
      <c r="AOU126" s="671"/>
      <c r="AOV126" s="671"/>
      <c r="AOW126" s="671"/>
      <c r="AOX126" s="671"/>
      <c r="AOY126" s="671"/>
      <c r="AOZ126" s="671"/>
      <c r="APA126" s="671"/>
      <c r="APB126" s="671"/>
      <c r="APC126" s="671"/>
      <c r="APD126" s="671"/>
      <c r="APE126" s="671"/>
      <c r="APF126" s="671"/>
      <c r="APG126" s="671"/>
      <c r="APH126" s="671"/>
      <c r="API126" s="671"/>
      <c r="APJ126" s="671"/>
      <c r="APK126" s="671"/>
      <c r="APL126" s="671"/>
      <c r="APM126" s="671"/>
      <c r="APN126" s="671"/>
      <c r="APO126" s="671"/>
      <c r="APP126" s="671"/>
      <c r="APQ126" s="671"/>
      <c r="APR126" s="671"/>
      <c r="APS126" s="671"/>
      <c r="APT126" s="671"/>
      <c r="APU126" s="671"/>
      <c r="APV126" s="671"/>
      <c r="APW126" s="671"/>
      <c r="APX126" s="671"/>
      <c r="APY126" s="671"/>
      <c r="APZ126" s="671"/>
      <c r="AQA126" s="671"/>
      <c r="AQB126" s="671"/>
      <c r="AQC126" s="671"/>
      <c r="AQD126" s="671"/>
      <c r="AQE126" s="671"/>
      <c r="AQF126" s="671"/>
      <c r="AQG126" s="671"/>
      <c r="AQH126" s="671"/>
      <c r="AQI126" s="671"/>
      <c r="AQJ126" s="671"/>
      <c r="AQK126" s="671"/>
      <c r="AQL126" s="671"/>
      <c r="AQM126" s="671"/>
      <c r="AQN126" s="671"/>
      <c r="AQO126" s="671"/>
      <c r="AQP126" s="671"/>
      <c r="AQQ126" s="671"/>
      <c r="AQR126" s="671"/>
      <c r="AQS126" s="671"/>
      <c r="AQT126" s="671"/>
      <c r="AQU126" s="671"/>
      <c r="AQV126" s="671"/>
      <c r="AQW126" s="671"/>
      <c r="AQX126" s="671"/>
      <c r="AQY126" s="671"/>
      <c r="AQZ126" s="671"/>
      <c r="ARA126" s="671"/>
      <c r="ARB126" s="671"/>
      <c r="ARC126" s="671"/>
      <c r="ARD126" s="671"/>
      <c r="ARE126" s="671"/>
      <c r="ARF126" s="671"/>
      <c r="ARG126" s="671"/>
      <c r="ARH126" s="671"/>
      <c r="ARI126" s="671"/>
      <c r="ARJ126" s="671"/>
      <c r="ARK126" s="671"/>
      <c r="ARL126" s="671"/>
      <c r="ARM126" s="671"/>
      <c r="ARN126" s="671"/>
      <c r="ARO126" s="671"/>
      <c r="ARP126" s="671"/>
      <c r="ARQ126" s="671"/>
      <c r="ARR126" s="671"/>
      <c r="ARS126" s="671"/>
      <c r="ART126" s="671"/>
      <c r="ARU126" s="671"/>
      <c r="ARV126" s="671"/>
      <c r="ARW126" s="671"/>
      <c r="ARX126" s="671"/>
      <c r="ARY126" s="671"/>
      <c r="ARZ126" s="671"/>
      <c r="ASA126" s="671"/>
      <c r="ASB126" s="671"/>
      <c r="ASC126" s="671"/>
      <c r="ASD126" s="671"/>
      <c r="ASE126" s="671"/>
      <c r="ASF126" s="671"/>
      <c r="ASG126" s="671"/>
      <c r="ASH126" s="671"/>
      <c r="ASI126" s="671"/>
      <c r="ASJ126" s="671"/>
      <c r="ASK126" s="671"/>
      <c r="ASL126" s="671"/>
      <c r="ASM126" s="671"/>
      <c r="ASN126" s="671"/>
      <c r="ASO126" s="671"/>
      <c r="ASP126" s="671"/>
      <c r="ASQ126" s="671"/>
      <c r="ASR126" s="671"/>
      <c r="ASS126" s="671"/>
      <c r="AST126" s="671"/>
      <c r="ASU126" s="671"/>
      <c r="ASV126" s="671"/>
      <c r="ASW126" s="671"/>
      <c r="ASX126" s="671"/>
      <c r="ASY126" s="671"/>
      <c r="ASZ126" s="671"/>
      <c r="ATA126" s="671"/>
      <c r="ATB126" s="671"/>
      <c r="ATC126" s="671"/>
      <c r="ATD126" s="671"/>
      <c r="ATE126" s="671"/>
      <c r="ATF126" s="671"/>
      <c r="ATG126" s="671"/>
      <c r="ATH126" s="671"/>
      <c r="ATI126" s="671"/>
      <c r="ATJ126" s="671"/>
      <c r="ATK126" s="671"/>
      <c r="ATL126" s="671"/>
      <c r="ATM126" s="671"/>
      <c r="ATN126" s="671"/>
      <c r="ATO126" s="671"/>
      <c r="ATP126" s="671"/>
      <c r="ATQ126" s="671"/>
      <c r="ATR126" s="671"/>
      <c r="ATS126" s="671"/>
      <c r="ATT126" s="671"/>
      <c r="ATU126" s="671"/>
      <c r="ATV126" s="671"/>
      <c r="ATW126" s="671"/>
      <c r="ATX126" s="671"/>
      <c r="ATY126" s="671"/>
      <c r="ATZ126" s="671"/>
      <c r="AUA126" s="671"/>
      <c r="AUB126" s="671"/>
      <c r="AUC126" s="671"/>
      <c r="AUD126" s="671"/>
      <c r="AUE126" s="671"/>
      <c r="AUF126" s="671"/>
      <c r="AUG126" s="671"/>
      <c r="AUH126" s="671"/>
      <c r="AUI126" s="671"/>
      <c r="AUJ126" s="671"/>
      <c r="AUK126" s="671"/>
      <c r="AUL126" s="671"/>
      <c r="AUM126" s="671"/>
      <c r="AUN126" s="671"/>
      <c r="AUO126" s="671"/>
      <c r="AUP126" s="671"/>
      <c r="AUQ126" s="671"/>
      <c r="AUR126" s="671"/>
      <c r="AUS126" s="671"/>
      <c r="AUT126" s="671"/>
      <c r="AUU126" s="671"/>
      <c r="AUV126" s="671"/>
      <c r="AUW126" s="671"/>
      <c r="AUX126" s="671"/>
      <c r="AUY126" s="671"/>
      <c r="AUZ126" s="671"/>
      <c r="AVA126" s="671"/>
      <c r="AVB126" s="671"/>
      <c r="AVC126" s="671"/>
      <c r="AVD126" s="671"/>
      <c r="AVE126" s="671"/>
      <c r="AVF126" s="671"/>
      <c r="AVG126" s="671"/>
      <c r="AVH126" s="671"/>
      <c r="AVI126" s="671"/>
      <c r="AVJ126" s="671"/>
      <c r="AVK126" s="671"/>
      <c r="AVL126" s="671"/>
      <c r="AVM126" s="671"/>
      <c r="AVN126" s="671"/>
      <c r="AVO126" s="671"/>
      <c r="AVP126" s="671"/>
      <c r="AVQ126" s="671"/>
      <c r="AVR126" s="671"/>
      <c r="AVS126" s="671"/>
      <c r="AVT126" s="671"/>
      <c r="AVU126" s="671"/>
      <c r="AVV126" s="671"/>
      <c r="AVW126" s="671"/>
      <c r="AVX126" s="671"/>
      <c r="AVY126" s="671"/>
      <c r="AVZ126" s="671"/>
      <c r="AWA126" s="671"/>
      <c r="AWB126" s="671"/>
      <c r="AWC126" s="671"/>
      <c r="AWD126" s="671"/>
      <c r="AWE126" s="671"/>
      <c r="AWF126" s="671"/>
      <c r="AWG126" s="671"/>
      <c r="AWH126" s="671"/>
      <c r="AWI126" s="671"/>
      <c r="AWJ126" s="671"/>
      <c r="AWK126" s="671"/>
      <c r="AWL126" s="671"/>
      <c r="AWM126" s="671"/>
      <c r="AWN126" s="671"/>
      <c r="AWO126" s="671"/>
      <c r="AWP126" s="671"/>
      <c r="AWQ126" s="671"/>
      <c r="AWR126" s="671"/>
      <c r="AWS126" s="671"/>
      <c r="AWT126" s="671"/>
      <c r="AWU126" s="671"/>
      <c r="AWV126" s="671"/>
      <c r="AWW126" s="671"/>
      <c r="AWX126" s="671"/>
      <c r="AWY126" s="671"/>
      <c r="AWZ126" s="671"/>
      <c r="AXA126" s="671"/>
      <c r="AXB126" s="671"/>
      <c r="AXC126" s="671"/>
      <c r="AXD126" s="671"/>
      <c r="AXE126" s="671"/>
      <c r="AXF126" s="671"/>
      <c r="AXG126" s="671"/>
      <c r="AXH126" s="671"/>
      <c r="AXI126" s="671"/>
      <c r="AXJ126" s="671"/>
      <c r="AXK126" s="671"/>
      <c r="AXL126" s="671"/>
      <c r="AXM126" s="671"/>
      <c r="AXN126" s="671"/>
      <c r="AXO126" s="671"/>
      <c r="AXP126" s="671"/>
      <c r="AXQ126" s="671"/>
      <c r="AXR126" s="671"/>
      <c r="AXS126" s="671"/>
      <c r="AXT126" s="671"/>
      <c r="AXU126" s="671"/>
      <c r="AXV126" s="671"/>
      <c r="AXW126" s="671"/>
      <c r="AXX126" s="671"/>
      <c r="AXY126" s="671"/>
      <c r="AXZ126" s="671"/>
      <c r="AYA126" s="671"/>
      <c r="AYB126" s="671"/>
      <c r="AYC126" s="671"/>
      <c r="AYD126" s="671"/>
      <c r="AYE126" s="671"/>
      <c r="AYF126" s="671"/>
      <c r="AYG126" s="671"/>
      <c r="AYH126" s="671"/>
      <c r="AYI126" s="671"/>
      <c r="AYJ126" s="671"/>
      <c r="AYK126" s="671"/>
      <c r="AYL126" s="671"/>
      <c r="AYM126" s="671"/>
      <c r="AYN126" s="671"/>
      <c r="AYO126" s="671"/>
      <c r="AYP126" s="671"/>
      <c r="AYQ126" s="671"/>
      <c r="AYR126" s="671"/>
      <c r="AYS126" s="671"/>
      <c r="AYT126" s="671"/>
      <c r="AYU126" s="671"/>
      <c r="AYV126" s="671"/>
      <c r="AYW126" s="671"/>
      <c r="AYX126" s="671"/>
      <c r="AYY126" s="671"/>
      <c r="AYZ126" s="671"/>
      <c r="AZA126" s="671"/>
      <c r="AZB126" s="671"/>
      <c r="AZC126" s="671"/>
      <c r="AZD126" s="671"/>
      <c r="AZE126" s="671"/>
      <c r="AZF126" s="671"/>
      <c r="AZG126" s="671"/>
      <c r="AZH126" s="671"/>
      <c r="AZI126" s="671"/>
      <c r="AZJ126" s="671"/>
      <c r="AZK126" s="671"/>
      <c r="AZL126" s="671"/>
      <c r="AZM126" s="671"/>
      <c r="AZN126" s="671"/>
      <c r="AZO126" s="671"/>
      <c r="AZP126" s="671"/>
      <c r="AZQ126" s="671"/>
      <c r="AZR126" s="671"/>
      <c r="AZS126" s="671"/>
      <c r="AZT126" s="671"/>
      <c r="AZU126" s="671"/>
      <c r="AZV126" s="671"/>
      <c r="AZW126" s="671"/>
      <c r="AZX126" s="671"/>
      <c r="AZY126" s="671"/>
      <c r="AZZ126" s="671"/>
      <c r="BAA126" s="671"/>
      <c r="BAB126" s="671"/>
      <c r="BAC126" s="671"/>
      <c r="BAD126" s="671"/>
      <c r="BAE126" s="671"/>
      <c r="BAF126" s="671"/>
      <c r="BAG126" s="671"/>
      <c r="BAH126" s="671"/>
      <c r="BAI126" s="671"/>
      <c r="BAJ126" s="671"/>
      <c r="BAK126" s="671"/>
      <c r="BAL126" s="671"/>
      <c r="BAM126" s="671"/>
      <c r="BAN126" s="671"/>
      <c r="BAO126" s="671"/>
      <c r="BAP126" s="671"/>
      <c r="BAQ126" s="671"/>
      <c r="BAR126" s="671"/>
      <c r="BAS126" s="671"/>
      <c r="BAT126" s="671"/>
      <c r="BAU126" s="671"/>
      <c r="BAV126" s="671"/>
      <c r="BAW126" s="671"/>
      <c r="BAX126" s="671"/>
      <c r="BAY126" s="671"/>
      <c r="BAZ126" s="671"/>
      <c r="BBA126" s="671"/>
      <c r="BBB126" s="671"/>
      <c r="BBC126" s="671"/>
      <c r="BBD126" s="671"/>
      <c r="BBE126" s="671"/>
      <c r="BBF126" s="671"/>
      <c r="BBG126" s="671"/>
      <c r="BBH126" s="671"/>
      <c r="BBI126" s="671"/>
      <c r="BBJ126" s="671"/>
      <c r="BBK126" s="671"/>
      <c r="BBL126" s="671"/>
      <c r="BBM126" s="671"/>
      <c r="BBN126" s="671"/>
      <c r="BBO126" s="671"/>
      <c r="BBP126" s="671"/>
      <c r="BBQ126" s="671"/>
      <c r="BBR126" s="671"/>
      <c r="BBS126" s="671"/>
      <c r="BBT126" s="671"/>
      <c r="BBU126" s="671"/>
      <c r="BBV126" s="671"/>
      <c r="BBW126" s="671"/>
      <c r="BBX126" s="671"/>
      <c r="BBY126" s="671"/>
      <c r="BBZ126" s="671"/>
      <c r="BCA126" s="671"/>
      <c r="BCB126" s="671"/>
      <c r="BCC126" s="671"/>
      <c r="BCD126" s="671"/>
      <c r="BCE126" s="671"/>
      <c r="BCF126" s="671"/>
      <c r="BCG126" s="671"/>
      <c r="BCH126" s="671"/>
      <c r="BCI126" s="671"/>
      <c r="BCJ126" s="671"/>
      <c r="BCK126" s="671"/>
      <c r="BCL126" s="671"/>
      <c r="BCM126" s="671"/>
      <c r="BCN126" s="671"/>
      <c r="BCO126" s="671"/>
      <c r="BCP126" s="671"/>
      <c r="BCQ126" s="671"/>
      <c r="BCR126" s="671"/>
      <c r="BCS126" s="671"/>
      <c r="BCT126" s="671"/>
      <c r="BCU126" s="671"/>
      <c r="BCV126" s="671"/>
      <c r="BCW126" s="671"/>
      <c r="BCX126" s="671"/>
      <c r="BCY126" s="671"/>
      <c r="BCZ126" s="671"/>
      <c r="BDA126" s="671"/>
      <c r="BDB126" s="671"/>
      <c r="BDC126" s="671"/>
      <c r="BDD126" s="671"/>
      <c r="BDE126" s="671"/>
      <c r="BDF126" s="671"/>
      <c r="BDG126" s="671"/>
      <c r="BDH126" s="671"/>
      <c r="BDI126" s="671"/>
      <c r="BDJ126" s="671"/>
      <c r="BDK126" s="671"/>
      <c r="BDL126" s="671"/>
      <c r="BDM126" s="671"/>
      <c r="BDN126" s="671"/>
      <c r="BDO126" s="671"/>
      <c r="BDP126" s="671"/>
      <c r="BDQ126" s="671"/>
      <c r="BDR126" s="671"/>
      <c r="BDS126" s="671"/>
      <c r="BDT126" s="671"/>
      <c r="BDU126" s="671"/>
      <c r="BDV126" s="671"/>
      <c r="BDW126" s="671"/>
      <c r="BDX126" s="671"/>
      <c r="BDY126" s="671"/>
      <c r="BDZ126" s="671"/>
      <c r="BEA126" s="671"/>
      <c r="BEB126" s="671"/>
      <c r="BEC126" s="671"/>
      <c r="BED126" s="671"/>
      <c r="BEE126" s="671"/>
      <c r="BEF126" s="671"/>
      <c r="BEG126" s="671"/>
      <c r="BEH126" s="671"/>
      <c r="BEI126" s="671"/>
      <c r="BEJ126" s="671"/>
      <c r="BEK126" s="671"/>
      <c r="BEL126" s="671"/>
      <c r="BEM126" s="671"/>
      <c r="BEN126" s="671"/>
      <c r="BEO126" s="671"/>
      <c r="BEP126" s="671"/>
      <c r="BEQ126" s="671"/>
      <c r="BER126" s="671"/>
      <c r="BES126" s="671"/>
      <c r="BET126" s="671"/>
      <c r="BEU126" s="671"/>
      <c r="BEV126" s="671"/>
      <c r="BEW126" s="671"/>
      <c r="BEX126" s="671"/>
      <c r="BEY126" s="671"/>
      <c r="BEZ126" s="671"/>
      <c r="BFA126" s="671"/>
      <c r="BFB126" s="671"/>
      <c r="BFC126" s="671"/>
      <c r="BFD126" s="671"/>
      <c r="BFE126" s="671"/>
      <c r="BFF126" s="671"/>
      <c r="BFG126" s="671"/>
      <c r="BFH126" s="671"/>
      <c r="BFI126" s="671"/>
      <c r="BFJ126" s="671"/>
      <c r="BFK126" s="671"/>
      <c r="BFL126" s="671"/>
      <c r="BFM126" s="671"/>
      <c r="BFN126" s="671"/>
      <c r="BFO126" s="671"/>
      <c r="BFP126" s="671"/>
      <c r="BFQ126" s="671"/>
      <c r="BFR126" s="671"/>
      <c r="BFS126" s="671"/>
      <c r="BFT126" s="671"/>
      <c r="BFU126" s="671"/>
      <c r="BFV126" s="671"/>
      <c r="BFW126" s="671"/>
      <c r="BFX126" s="671"/>
      <c r="BFY126" s="671"/>
      <c r="BFZ126" s="671"/>
      <c r="BGA126" s="671"/>
      <c r="BGB126" s="671"/>
      <c r="BGC126" s="671"/>
      <c r="BGD126" s="671"/>
      <c r="BGE126" s="671"/>
      <c r="BGF126" s="671"/>
      <c r="BGG126" s="671"/>
      <c r="BGH126" s="671"/>
      <c r="BGI126" s="671"/>
      <c r="BGJ126" s="671"/>
      <c r="BGK126" s="671"/>
      <c r="BGL126" s="671"/>
      <c r="BGM126" s="671"/>
      <c r="BGN126" s="671"/>
      <c r="BGO126" s="671"/>
      <c r="BGP126" s="671"/>
      <c r="BGQ126" s="671"/>
      <c r="BGR126" s="671"/>
      <c r="BGS126" s="671"/>
      <c r="BGT126" s="671"/>
      <c r="BGU126" s="671"/>
      <c r="BGV126" s="671"/>
      <c r="BGW126" s="671"/>
      <c r="BGX126" s="671"/>
      <c r="BGY126" s="671"/>
      <c r="BGZ126" s="671"/>
      <c r="BHA126" s="671"/>
      <c r="BHB126" s="671"/>
      <c r="BHC126" s="671"/>
      <c r="BHD126" s="671"/>
      <c r="BHE126" s="671"/>
      <c r="BHF126" s="671"/>
      <c r="BHG126" s="671"/>
      <c r="BHH126" s="671"/>
      <c r="BHI126" s="671"/>
      <c r="BHJ126" s="671"/>
      <c r="BHK126" s="671"/>
      <c r="BHL126" s="671"/>
      <c r="BHM126" s="671"/>
      <c r="BHN126" s="671"/>
      <c r="BHO126" s="671"/>
      <c r="BHP126" s="671"/>
      <c r="BHQ126" s="671"/>
      <c r="BHR126" s="671"/>
      <c r="BHS126" s="671"/>
      <c r="BHT126" s="671"/>
      <c r="BHU126" s="671"/>
      <c r="BHV126" s="671"/>
      <c r="BHW126" s="671"/>
      <c r="BHX126" s="671"/>
      <c r="BHY126" s="671"/>
      <c r="BHZ126" s="671"/>
      <c r="BIA126" s="671"/>
      <c r="BIB126" s="671"/>
      <c r="BIC126" s="671"/>
      <c r="BID126" s="671"/>
      <c r="BIE126" s="671"/>
      <c r="BIF126" s="671"/>
      <c r="BIG126" s="671"/>
      <c r="BIH126" s="671"/>
      <c r="BII126" s="671"/>
      <c r="BIJ126" s="671"/>
      <c r="BIK126" s="671"/>
      <c r="BIL126" s="671"/>
      <c r="BIM126" s="671"/>
      <c r="BIN126" s="671"/>
      <c r="BIO126" s="671"/>
      <c r="BIP126" s="671"/>
      <c r="BIQ126" s="671"/>
      <c r="BIR126" s="671"/>
      <c r="BIS126" s="671"/>
      <c r="BIT126" s="671"/>
      <c r="BIU126" s="671"/>
      <c r="BIV126" s="671"/>
      <c r="BIW126" s="671"/>
      <c r="BIX126" s="671"/>
      <c r="BIY126" s="671"/>
      <c r="BIZ126" s="671"/>
      <c r="BJA126" s="671"/>
      <c r="BJB126" s="671"/>
      <c r="BJC126" s="671"/>
      <c r="BJD126" s="671"/>
      <c r="BJE126" s="671"/>
      <c r="BJF126" s="671"/>
      <c r="BJG126" s="671"/>
      <c r="BJH126" s="671"/>
      <c r="BJI126" s="671"/>
      <c r="BJJ126" s="671"/>
      <c r="BJK126" s="671"/>
      <c r="BJL126" s="671"/>
      <c r="BJM126" s="671"/>
      <c r="BJN126" s="671"/>
      <c r="BJO126" s="671"/>
      <c r="BJP126" s="671"/>
      <c r="BJQ126" s="671"/>
      <c r="BJR126" s="671"/>
      <c r="BJS126" s="671"/>
      <c r="BJT126" s="671"/>
      <c r="BJU126" s="671"/>
      <c r="BJV126" s="671"/>
      <c r="BJW126" s="671"/>
      <c r="BJX126" s="671"/>
      <c r="BJY126" s="671"/>
      <c r="BJZ126" s="671"/>
      <c r="BKA126" s="671"/>
      <c r="BKB126" s="671"/>
      <c r="BKC126" s="671"/>
      <c r="BKD126" s="671"/>
      <c r="BKE126" s="671"/>
      <c r="BKF126" s="671"/>
      <c r="BKG126" s="671"/>
      <c r="BKH126" s="671"/>
      <c r="BKI126" s="671"/>
      <c r="BKJ126" s="671"/>
      <c r="BKK126" s="671"/>
      <c r="BKL126" s="671"/>
      <c r="BKM126" s="671"/>
      <c r="BKN126" s="671"/>
      <c r="BKO126" s="671"/>
      <c r="BKP126" s="671"/>
      <c r="BKQ126" s="671"/>
      <c r="BKR126" s="671"/>
      <c r="BKS126" s="671"/>
      <c r="BKT126" s="671"/>
      <c r="BKU126" s="671"/>
      <c r="BKV126" s="671"/>
      <c r="BKW126" s="671"/>
      <c r="BKX126" s="671"/>
      <c r="BKY126" s="671"/>
      <c r="BKZ126" s="671"/>
      <c r="BLA126" s="671"/>
      <c r="BLB126" s="671"/>
      <c r="BLC126" s="671"/>
      <c r="BLD126" s="671"/>
      <c r="BLE126" s="671"/>
      <c r="BLF126" s="671"/>
      <c r="BLG126" s="671"/>
      <c r="BLH126" s="671"/>
      <c r="BLI126" s="671"/>
      <c r="BLJ126" s="671"/>
      <c r="BLK126" s="671"/>
      <c r="BLL126" s="671"/>
      <c r="BLM126" s="671"/>
      <c r="BLN126" s="671"/>
      <c r="BLO126" s="671"/>
      <c r="BLP126" s="671"/>
      <c r="BLQ126" s="671"/>
      <c r="BLR126" s="671"/>
      <c r="BLS126" s="671"/>
      <c r="BLT126" s="671"/>
      <c r="BLU126" s="671"/>
      <c r="BLV126" s="671"/>
      <c r="BLW126" s="671"/>
      <c r="BLX126" s="671"/>
      <c r="BLY126" s="671"/>
      <c r="BLZ126" s="671"/>
      <c r="BMA126" s="671"/>
      <c r="BMB126" s="671"/>
      <c r="BMC126" s="671"/>
      <c r="BMD126" s="671"/>
      <c r="BME126" s="671"/>
      <c r="BMF126" s="671"/>
      <c r="BMG126" s="671"/>
      <c r="BMH126" s="671"/>
      <c r="BMI126" s="671"/>
      <c r="BMJ126" s="671"/>
      <c r="BMK126" s="671"/>
      <c r="BML126" s="671"/>
      <c r="BMM126" s="671"/>
      <c r="BMN126" s="671"/>
      <c r="BMO126" s="671"/>
      <c r="BMP126" s="671"/>
      <c r="BMQ126" s="671"/>
      <c r="BMR126" s="671"/>
      <c r="BMS126" s="671"/>
      <c r="BMT126" s="671"/>
      <c r="BMU126" s="671"/>
      <c r="BMV126" s="671"/>
      <c r="BMW126" s="671"/>
      <c r="BMX126" s="671"/>
      <c r="BMY126" s="671"/>
      <c r="BMZ126" s="671"/>
      <c r="BNA126" s="671"/>
      <c r="BNB126" s="671"/>
      <c r="BNC126" s="671"/>
      <c r="BND126" s="671"/>
      <c r="BNE126" s="671"/>
      <c r="BNF126" s="671"/>
      <c r="BNG126" s="671"/>
      <c r="BNH126" s="671"/>
      <c r="BNI126" s="671"/>
      <c r="BNJ126" s="671"/>
      <c r="BNK126" s="671"/>
      <c r="BNL126" s="671"/>
      <c r="BNM126" s="671"/>
      <c r="BNN126" s="671"/>
      <c r="BNO126" s="671"/>
      <c r="BNP126" s="671"/>
      <c r="BNQ126" s="671"/>
      <c r="BNR126" s="671"/>
      <c r="BNS126" s="671"/>
      <c r="BNT126" s="671"/>
      <c r="BNU126" s="671"/>
      <c r="BNV126" s="671"/>
      <c r="BNW126" s="671"/>
      <c r="BNX126" s="671"/>
      <c r="BNY126" s="671"/>
      <c r="BNZ126" s="671"/>
      <c r="BOA126" s="671"/>
      <c r="BOB126" s="671"/>
      <c r="BOC126" s="671"/>
      <c r="BOD126" s="671"/>
      <c r="BOE126" s="671"/>
      <c r="BOF126" s="671"/>
      <c r="BOG126" s="671"/>
      <c r="BOH126" s="671"/>
      <c r="BOI126" s="671"/>
      <c r="BOJ126" s="671"/>
      <c r="BOK126" s="671"/>
      <c r="BOL126" s="671"/>
      <c r="BOM126" s="671"/>
      <c r="BON126" s="671"/>
      <c r="BOO126" s="671"/>
      <c r="BOP126" s="671"/>
      <c r="BOQ126" s="671"/>
      <c r="BOR126" s="671"/>
      <c r="BOS126" s="671"/>
      <c r="BOT126" s="671"/>
      <c r="BOU126" s="671"/>
      <c r="BOV126" s="671"/>
      <c r="BOW126" s="671"/>
      <c r="BOX126" s="671"/>
      <c r="BOY126" s="671"/>
      <c r="BOZ126" s="671"/>
      <c r="BPA126" s="671"/>
      <c r="BPB126" s="671"/>
      <c r="BPC126" s="671"/>
      <c r="BPD126" s="671"/>
      <c r="BPE126" s="671"/>
      <c r="BPF126" s="671"/>
      <c r="BPG126" s="671"/>
      <c r="BPH126" s="671"/>
      <c r="BPI126" s="671"/>
      <c r="BPJ126" s="671"/>
      <c r="BPK126" s="671"/>
      <c r="BPL126" s="671"/>
      <c r="BPM126" s="671"/>
      <c r="BPN126" s="671"/>
      <c r="BPO126" s="671"/>
      <c r="BPP126" s="671"/>
      <c r="BPQ126" s="671"/>
      <c r="BPR126" s="671"/>
      <c r="BPS126" s="671"/>
      <c r="BPT126" s="671"/>
      <c r="BPU126" s="671"/>
      <c r="BPV126" s="671"/>
      <c r="BPW126" s="671"/>
      <c r="BPX126" s="671"/>
      <c r="BPY126" s="671"/>
      <c r="BPZ126" s="671"/>
      <c r="BQA126" s="671"/>
      <c r="BQB126" s="671"/>
      <c r="BQC126" s="671"/>
      <c r="BQD126" s="671"/>
      <c r="BQE126" s="671"/>
      <c r="BQF126" s="671"/>
      <c r="BQG126" s="671"/>
      <c r="BQH126" s="671"/>
      <c r="BQI126" s="671"/>
      <c r="BQJ126" s="671"/>
      <c r="BQK126" s="671"/>
      <c r="BQL126" s="671"/>
      <c r="BQM126" s="671"/>
      <c r="BQN126" s="671"/>
      <c r="BQO126" s="671"/>
      <c r="BQP126" s="671"/>
      <c r="BQQ126" s="671"/>
      <c r="BQR126" s="671"/>
      <c r="BQS126" s="671"/>
      <c r="BQT126" s="671"/>
      <c r="BQU126" s="671"/>
      <c r="BQV126" s="671"/>
      <c r="BQW126" s="671"/>
      <c r="BQX126" s="671"/>
      <c r="BQY126" s="671"/>
      <c r="BQZ126" s="671"/>
      <c r="BRA126" s="671"/>
      <c r="BRB126" s="671"/>
      <c r="BRC126" s="671"/>
      <c r="BRD126" s="671"/>
      <c r="BRE126" s="671"/>
      <c r="BRF126" s="671"/>
      <c r="BRG126" s="671"/>
      <c r="BRH126" s="671"/>
      <c r="BRI126" s="671"/>
      <c r="BRJ126" s="671"/>
      <c r="BRK126" s="671"/>
      <c r="BRL126" s="671"/>
      <c r="BRM126" s="671"/>
      <c r="BRN126" s="671"/>
      <c r="BRO126" s="671"/>
      <c r="BRP126" s="671"/>
      <c r="BRQ126" s="671"/>
      <c r="BRR126" s="671"/>
      <c r="BRS126" s="671"/>
      <c r="BRT126" s="671"/>
      <c r="BRU126" s="671"/>
      <c r="BRV126" s="671"/>
      <c r="BRW126" s="671"/>
      <c r="BRX126" s="671"/>
      <c r="BRY126" s="671"/>
      <c r="BRZ126" s="671"/>
      <c r="BSA126" s="671"/>
      <c r="BSB126" s="671"/>
      <c r="BSC126" s="671"/>
      <c r="BSD126" s="671"/>
      <c r="BSE126" s="671"/>
      <c r="BSF126" s="671"/>
      <c r="BSG126" s="671"/>
      <c r="BSH126" s="671"/>
      <c r="BSI126" s="671"/>
      <c r="BSJ126" s="671"/>
      <c r="BSK126" s="671"/>
      <c r="BSL126" s="671"/>
      <c r="BSM126" s="671"/>
      <c r="BSN126" s="671"/>
      <c r="BSO126" s="671"/>
      <c r="BSP126" s="671"/>
      <c r="BSQ126" s="671"/>
      <c r="BSR126" s="671"/>
      <c r="BSS126" s="671"/>
      <c r="BST126" s="671"/>
      <c r="BSU126" s="671"/>
      <c r="BSV126" s="671"/>
      <c r="BSW126" s="671"/>
      <c r="BSX126" s="671"/>
      <c r="BSY126" s="671"/>
      <c r="BSZ126" s="671"/>
      <c r="BTA126" s="671"/>
      <c r="BTB126" s="671"/>
      <c r="BTC126" s="671"/>
      <c r="BTD126" s="671"/>
      <c r="BTE126" s="671"/>
      <c r="BTF126" s="671"/>
      <c r="BTG126" s="671"/>
      <c r="BTH126" s="671"/>
      <c r="BTI126" s="671"/>
      <c r="BTJ126" s="671"/>
      <c r="BTK126" s="671"/>
      <c r="BTL126" s="671"/>
      <c r="BTM126" s="671"/>
      <c r="BTN126" s="671"/>
      <c r="BTO126" s="671"/>
      <c r="BTP126" s="671"/>
      <c r="BTQ126" s="671"/>
      <c r="BTR126" s="671"/>
      <c r="BTS126" s="671"/>
      <c r="BTT126" s="671"/>
      <c r="BTU126" s="671"/>
      <c r="BTV126" s="671"/>
      <c r="BTW126" s="671"/>
      <c r="BTX126" s="671"/>
      <c r="BTY126" s="671"/>
      <c r="BTZ126" s="671"/>
      <c r="BUA126" s="671"/>
      <c r="BUB126" s="671"/>
      <c r="BUC126" s="671"/>
      <c r="BUD126" s="671"/>
      <c r="BUE126" s="671"/>
      <c r="BUF126" s="671"/>
      <c r="BUG126" s="671"/>
      <c r="BUH126" s="671"/>
      <c r="BUI126" s="671"/>
      <c r="BUJ126" s="671"/>
      <c r="BUK126" s="671"/>
      <c r="BUL126" s="671"/>
      <c r="BUM126" s="671"/>
      <c r="BUN126" s="671"/>
      <c r="BUO126" s="671"/>
      <c r="BUP126" s="671"/>
      <c r="BUQ126" s="671"/>
      <c r="BUR126" s="671"/>
      <c r="BUS126" s="671"/>
      <c r="BUT126" s="671"/>
      <c r="BUU126" s="671"/>
      <c r="BUV126" s="671"/>
      <c r="BUW126" s="671"/>
      <c r="BUX126" s="671"/>
      <c r="BUY126" s="671"/>
      <c r="BUZ126" s="671"/>
      <c r="BVA126" s="671"/>
      <c r="BVB126" s="671"/>
      <c r="BVC126" s="671"/>
      <c r="BVD126" s="671"/>
      <c r="BVE126" s="671"/>
      <c r="BVF126" s="671"/>
      <c r="BVG126" s="671"/>
      <c r="BVH126" s="671"/>
      <c r="BVI126" s="671"/>
      <c r="BVJ126" s="671"/>
      <c r="BVK126" s="671"/>
      <c r="BVL126" s="671"/>
      <c r="BVM126" s="671"/>
      <c r="BVN126" s="671"/>
      <c r="BVO126" s="671"/>
      <c r="BVP126" s="671"/>
      <c r="BVQ126" s="671"/>
      <c r="BVR126" s="671"/>
      <c r="BVS126" s="671"/>
      <c r="BVT126" s="671"/>
      <c r="BVU126" s="671"/>
      <c r="BVV126" s="671"/>
      <c r="BVW126" s="671"/>
      <c r="BVX126" s="671"/>
      <c r="BVY126" s="671"/>
      <c r="BVZ126" s="671"/>
      <c r="BWA126" s="671"/>
      <c r="BWB126" s="671"/>
      <c r="BWC126" s="671"/>
      <c r="BWD126" s="671"/>
      <c r="BWE126" s="671"/>
      <c r="BWF126" s="671"/>
      <c r="BWG126" s="671"/>
      <c r="BWH126" s="671"/>
      <c r="BWI126" s="671"/>
      <c r="BWJ126" s="671"/>
      <c r="BWK126" s="671"/>
      <c r="BWL126" s="671"/>
      <c r="BWM126" s="671"/>
      <c r="BWN126" s="671"/>
      <c r="BWO126" s="671"/>
      <c r="BWP126" s="671"/>
      <c r="BWQ126" s="671"/>
      <c r="BWR126" s="671"/>
      <c r="BWS126" s="671"/>
      <c r="BWT126" s="671"/>
      <c r="BWU126" s="671"/>
      <c r="BWV126" s="671"/>
      <c r="BWW126" s="671"/>
      <c r="BWX126" s="671"/>
      <c r="BWY126" s="671"/>
      <c r="BWZ126" s="671"/>
      <c r="BXA126" s="671"/>
      <c r="BXB126" s="671"/>
      <c r="BXC126" s="671"/>
      <c r="BXD126" s="671"/>
      <c r="BXE126" s="671"/>
      <c r="BXF126" s="671"/>
      <c r="BXG126" s="671"/>
      <c r="BXH126" s="671"/>
      <c r="BXI126" s="671"/>
      <c r="BXJ126" s="671"/>
      <c r="BXK126" s="671"/>
      <c r="BXL126" s="671"/>
      <c r="BXM126" s="671"/>
      <c r="BXN126" s="671"/>
      <c r="BXO126" s="671"/>
      <c r="BXP126" s="671"/>
      <c r="BXQ126" s="671"/>
      <c r="BXR126" s="671"/>
      <c r="BXS126" s="671"/>
      <c r="BXT126" s="671"/>
      <c r="BXU126" s="671"/>
      <c r="BXV126" s="671"/>
      <c r="BXW126" s="671"/>
      <c r="BXX126" s="671"/>
      <c r="BXY126" s="671"/>
      <c r="BXZ126" s="671"/>
      <c r="BYA126" s="671"/>
      <c r="BYB126" s="671"/>
      <c r="BYC126" s="671"/>
      <c r="BYD126" s="671"/>
      <c r="BYE126" s="671"/>
      <c r="BYF126" s="671"/>
      <c r="BYG126" s="671"/>
      <c r="BYH126" s="671"/>
      <c r="BYI126" s="671"/>
      <c r="BYJ126" s="671"/>
      <c r="BYK126" s="671"/>
      <c r="BYL126" s="671"/>
      <c r="BYM126" s="671"/>
      <c r="BYN126" s="671"/>
      <c r="BYO126" s="671"/>
      <c r="BYP126" s="671"/>
      <c r="BYQ126" s="671"/>
      <c r="BYR126" s="671"/>
      <c r="BYS126" s="671"/>
      <c r="BYT126" s="671"/>
      <c r="BYU126" s="671"/>
      <c r="BYV126" s="671"/>
      <c r="BYW126" s="671"/>
      <c r="BYX126" s="671"/>
      <c r="BYY126" s="671"/>
      <c r="BYZ126" s="671"/>
      <c r="BZA126" s="671"/>
      <c r="BZB126" s="671"/>
      <c r="BZC126" s="671"/>
      <c r="BZD126" s="671"/>
      <c r="BZE126" s="671"/>
      <c r="BZF126" s="671"/>
      <c r="BZG126" s="671"/>
      <c r="BZH126" s="671"/>
      <c r="BZI126" s="671"/>
      <c r="BZJ126" s="671"/>
      <c r="BZK126" s="671"/>
      <c r="BZL126" s="671"/>
      <c r="BZM126" s="671"/>
      <c r="BZN126" s="671"/>
      <c r="BZO126" s="671"/>
      <c r="BZP126" s="671"/>
      <c r="BZQ126" s="671"/>
      <c r="BZR126" s="671"/>
      <c r="BZS126" s="671"/>
      <c r="BZT126" s="671"/>
      <c r="BZU126" s="671"/>
      <c r="BZV126" s="671"/>
      <c r="BZW126" s="671"/>
      <c r="BZX126" s="671"/>
      <c r="BZY126" s="671"/>
      <c r="BZZ126" s="671"/>
      <c r="CAA126" s="671"/>
      <c r="CAB126" s="671"/>
      <c r="CAC126" s="671"/>
      <c r="CAD126" s="671"/>
      <c r="CAE126" s="671"/>
      <c r="CAF126" s="671"/>
      <c r="CAG126" s="671"/>
      <c r="CAH126" s="671"/>
      <c r="CAI126" s="671"/>
      <c r="CAJ126" s="671"/>
      <c r="CAK126" s="671"/>
      <c r="CAL126" s="671"/>
      <c r="CAM126" s="671"/>
      <c r="CAN126" s="671"/>
      <c r="CAO126" s="671"/>
      <c r="CAP126" s="671"/>
      <c r="CAQ126" s="671"/>
      <c r="CAR126" s="671"/>
      <c r="CAS126" s="671"/>
      <c r="CAT126" s="671"/>
      <c r="CAU126" s="671"/>
      <c r="CAV126" s="671"/>
      <c r="CAW126" s="671"/>
      <c r="CAX126" s="671"/>
      <c r="CAY126" s="671"/>
      <c r="CAZ126" s="671"/>
      <c r="CBA126" s="671"/>
      <c r="CBB126" s="671"/>
      <c r="CBC126" s="671"/>
      <c r="CBD126" s="671"/>
      <c r="CBE126" s="671"/>
      <c r="CBF126" s="671"/>
      <c r="CBG126" s="671"/>
      <c r="CBH126" s="671"/>
      <c r="CBI126" s="671"/>
      <c r="CBJ126" s="671"/>
      <c r="CBK126" s="671"/>
      <c r="CBL126" s="671"/>
      <c r="CBM126" s="671"/>
      <c r="CBN126" s="671"/>
      <c r="CBO126" s="671"/>
      <c r="CBP126" s="671"/>
      <c r="CBQ126" s="671"/>
      <c r="CBR126" s="671"/>
      <c r="CBS126" s="671"/>
      <c r="CBT126" s="671"/>
      <c r="CBU126" s="671"/>
      <c r="CBV126" s="671"/>
      <c r="CBW126" s="671"/>
      <c r="CBX126" s="671"/>
      <c r="CBY126" s="671"/>
      <c r="CBZ126" s="671"/>
      <c r="CCA126" s="671"/>
      <c r="CCB126" s="671"/>
      <c r="CCC126" s="671"/>
      <c r="CCD126" s="671"/>
      <c r="CCE126" s="671"/>
      <c r="CCF126" s="671"/>
      <c r="CCG126" s="671"/>
      <c r="CCH126" s="671"/>
      <c r="CCI126" s="671"/>
      <c r="CCJ126" s="671"/>
      <c r="CCK126" s="671"/>
      <c r="CCL126" s="671"/>
      <c r="CCM126" s="671"/>
      <c r="CCN126" s="671"/>
      <c r="CCO126" s="671"/>
      <c r="CCP126" s="671"/>
      <c r="CCQ126" s="671"/>
      <c r="CCR126" s="671"/>
      <c r="CCS126" s="671"/>
      <c r="CCT126" s="671"/>
      <c r="CCU126" s="671"/>
      <c r="CCV126" s="671"/>
      <c r="CCW126" s="671"/>
      <c r="CCX126" s="671"/>
      <c r="CCY126" s="671"/>
      <c r="CCZ126" s="671"/>
      <c r="CDA126" s="671"/>
      <c r="CDB126" s="671"/>
      <c r="CDC126" s="671"/>
      <c r="CDD126" s="671"/>
      <c r="CDE126" s="671"/>
      <c r="CDF126" s="671"/>
      <c r="CDG126" s="671"/>
      <c r="CDH126" s="671"/>
      <c r="CDI126" s="671"/>
      <c r="CDJ126" s="671"/>
      <c r="CDK126" s="671"/>
      <c r="CDL126" s="671"/>
      <c r="CDM126" s="671"/>
      <c r="CDN126" s="671"/>
      <c r="CDO126" s="671"/>
      <c r="CDP126" s="671"/>
      <c r="CDQ126" s="671"/>
      <c r="CDR126" s="671"/>
      <c r="CDS126" s="671"/>
      <c r="CDT126" s="671"/>
      <c r="CDU126" s="671"/>
      <c r="CDV126" s="671"/>
      <c r="CDW126" s="671"/>
      <c r="CDX126" s="671"/>
      <c r="CDY126" s="671"/>
      <c r="CDZ126" s="671"/>
      <c r="CEA126" s="671"/>
      <c r="CEB126" s="671"/>
      <c r="CEC126" s="671"/>
      <c r="CED126" s="671"/>
      <c r="CEE126" s="671"/>
      <c r="CEF126" s="671"/>
      <c r="CEG126" s="671"/>
      <c r="CEH126" s="671"/>
      <c r="CEI126" s="671"/>
      <c r="CEJ126" s="671"/>
      <c r="CEK126" s="671"/>
      <c r="CEL126" s="671"/>
      <c r="CEM126" s="671"/>
      <c r="CEN126" s="671"/>
      <c r="CEO126" s="671"/>
      <c r="CEP126" s="671"/>
      <c r="CEQ126" s="671"/>
      <c r="CER126" s="671"/>
      <c r="CES126" s="671"/>
      <c r="CET126" s="671"/>
      <c r="CEU126" s="671"/>
      <c r="CEV126" s="671"/>
      <c r="CEW126" s="671"/>
      <c r="CEX126" s="671"/>
      <c r="CEY126" s="671"/>
      <c r="CEZ126" s="671"/>
      <c r="CFA126" s="671"/>
      <c r="CFB126" s="671"/>
      <c r="CFC126" s="671"/>
      <c r="CFD126" s="671"/>
      <c r="CFE126" s="671"/>
      <c r="CFF126" s="671"/>
      <c r="CFG126" s="671"/>
      <c r="CFH126" s="671"/>
      <c r="CFI126" s="671"/>
      <c r="CFJ126" s="671"/>
      <c r="CFK126" s="671"/>
      <c r="CFL126" s="671"/>
      <c r="CFM126" s="671"/>
      <c r="CFN126" s="671"/>
      <c r="CFO126" s="671"/>
      <c r="CFP126" s="671"/>
      <c r="CFQ126" s="671"/>
      <c r="CFR126" s="671"/>
      <c r="CFS126" s="671"/>
      <c r="CFT126" s="671"/>
      <c r="CFU126" s="671"/>
      <c r="CFV126" s="671"/>
      <c r="CFW126" s="671"/>
      <c r="CFX126" s="671"/>
      <c r="CFY126" s="671"/>
      <c r="CFZ126" s="671"/>
      <c r="CGA126" s="671"/>
      <c r="CGB126" s="671"/>
      <c r="CGC126" s="671"/>
      <c r="CGD126" s="671"/>
      <c r="CGE126" s="671"/>
      <c r="CGF126" s="671"/>
      <c r="CGG126" s="671"/>
      <c r="CGH126" s="671"/>
      <c r="CGI126" s="671"/>
      <c r="CGJ126" s="671"/>
      <c r="CGK126" s="671"/>
      <c r="CGL126" s="671"/>
      <c r="CGM126" s="671"/>
      <c r="CGN126" s="671"/>
      <c r="CGO126" s="671"/>
      <c r="CGP126" s="671"/>
      <c r="CGQ126" s="671"/>
      <c r="CGR126" s="671"/>
      <c r="CGS126" s="671"/>
      <c r="CGT126" s="671"/>
      <c r="CGU126" s="671"/>
      <c r="CGV126" s="671"/>
      <c r="CGW126" s="671"/>
      <c r="CGX126" s="671"/>
      <c r="CGY126" s="671"/>
      <c r="CGZ126" s="671"/>
      <c r="CHA126" s="671"/>
      <c r="CHB126" s="671"/>
      <c r="CHC126" s="671"/>
      <c r="CHD126" s="671"/>
      <c r="CHE126" s="671"/>
      <c r="CHF126" s="671"/>
      <c r="CHG126" s="671"/>
      <c r="CHH126" s="671"/>
      <c r="CHI126" s="671"/>
      <c r="CHJ126" s="671"/>
      <c r="CHK126" s="671"/>
      <c r="CHL126" s="671"/>
      <c r="CHM126" s="671"/>
      <c r="CHN126" s="671"/>
      <c r="CHO126" s="671"/>
      <c r="CHP126" s="671"/>
      <c r="CHQ126" s="671"/>
      <c r="CHR126" s="671"/>
      <c r="CHS126" s="671"/>
      <c r="CHT126" s="671"/>
      <c r="CHU126" s="671"/>
      <c r="CHV126" s="671"/>
      <c r="CHW126" s="671"/>
      <c r="CHX126" s="671"/>
      <c r="CHY126" s="671"/>
      <c r="CHZ126" s="671"/>
      <c r="CIA126" s="671"/>
      <c r="CIB126" s="671"/>
      <c r="CIC126" s="671"/>
      <c r="CID126" s="671"/>
      <c r="CIE126" s="671"/>
      <c r="CIF126" s="671"/>
      <c r="CIG126" s="671"/>
      <c r="CIH126" s="671"/>
      <c r="CII126" s="671"/>
      <c r="CIJ126" s="671"/>
      <c r="CIK126" s="671"/>
      <c r="CIL126" s="671"/>
      <c r="CIM126" s="671"/>
      <c r="CIN126" s="671"/>
      <c r="CIO126" s="671"/>
      <c r="CIP126" s="671"/>
      <c r="CIQ126" s="671"/>
      <c r="CIR126" s="671"/>
      <c r="CIS126" s="671"/>
      <c r="CIT126" s="671"/>
      <c r="CIU126" s="671"/>
      <c r="CIV126" s="671"/>
      <c r="CIW126" s="671"/>
      <c r="CIX126" s="671"/>
      <c r="CIY126" s="671"/>
      <c r="CIZ126" s="671"/>
      <c r="CJA126" s="671"/>
      <c r="CJB126" s="671"/>
      <c r="CJC126" s="671"/>
      <c r="CJD126" s="671"/>
      <c r="CJE126" s="671"/>
      <c r="CJF126" s="671"/>
      <c r="CJG126" s="671"/>
      <c r="CJH126" s="671"/>
      <c r="CJI126" s="671"/>
      <c r="CJJ126" s="671"/>
      <c r="CJK126" s="671"/>
      <c r="CJL126" s="671"/>
      <c r="CJM126" s="671"/>
      <c r="CJN126" s="671"/>
      <c r="CJO126" s="671"/>
      <c r="CJP126" s="671"/>
      <c r="CJQ126" s="671"/>
      <c r="CJR126" s="671"/>
      <c r="CJS126" s="671"/>
      <c r="CJT126" s="671"/>
      <c r="CJU126" s="671"/>
      <c r="CJV126" s="671"/>
      <c r="CJW126" s="671"/>
      <c r="CJX126" s="671"/>
      <c r="CJY126" s="671"/>
      <c r="CJZ126" s="671"/>
      <c r="CKA126" s="671"/>
      <c r="CKB126" s="671"/>
      <c r="CKC126" s="671"/>
      <c r="CKD126" s="671"/>
      <c r="CKE126" s="671"/>
      <c r="CKF126" s="671"/>
      <c r="CKG126" s="671"/>
      <c r="CKH126" s="671"/>
      <c r="CKI126" s="671"/>
      <c r="CKJ126" s="671"/>
      <c r="CKK126" s="671"/>
      <c r="CKL126" s="671"/>
      <c r="CKM126" s="671"/>
      <c r="CKN126" s="671"/>
      <c r="CKO126" s="671"/>
      <c r="CKP126" s="671"/>
      <c r="CKQ126" s="671"/>
      <c r="CKR126" s="671"/>
      <c r="CKS126" s="671"/>
      <c r="CKT126" s="671"/>
      <c r="CKU126" s="671"/>
      <c r="CKV126" s="671"/>
      <c r="CKW126" s="671"/>
      <c r="CKX126" s="671"/>
      <c r="CKY126" s="671"/>
      <c r="CKZ126" s="671"/>
      <c r="CLA126" s="671"/>
      <c r="CLB126" s="671"/>
      <c r="CLC126" s="671"/>
      <c r="CLD126" s="671"/>
      <c r="CLE126" s="671"/>
      <c r="CLF126" s="671"/>
      <c r="CLG126" s="671"/>
      <c r="CLH126" s="671"/>
      <c r="CLI126" s="671"/>
      <c r="CLJ126" s="671"/>
      <c r="CLK126" s="671"/>
      <c r="CLL126" s="671"/>
      <c r="CLM126" s="671"/>
      <c r="CLN126" s="671"/>
      <c r="CLO126" s="671"/>
      <c r="CLP126" s="671"/>
      <c r="CLQ126" s="671"/>
      <c r="CLR126" s="671"/>
      <c r="CLS126" s="671"/>
      <c r="CLT126" s="671"/>
      <c r="CLU126" s="671"/>
      <c r="CLV126" s="671"/>
      <c r="CLW126" s="671"/>
      <c r="CLX126" s="671"/>
      <c r="CLY126" s="671"/>
      <c r="CLZ126" s="671"/>
      <c r="CMA126" s="671"/>
      <c r="CMB126" s="671"/>
      <c r="CMC126" s="671"/>
      <c r="CMD126" s="671"/>
      <c r="CME126" s="671"/>
      <c r="CMF126" s="671"/>
      <c r="CMG126" s="671"/>
      <c r="CMH126" s="671"/>
      <c r="CMI126" s="671"/>
      <c r="CMJ126" s="671"/>
      <c r="CMK126" s="671"/>
      <c r="CML126" s="671"/>
      <c r="CMM126" s="671"/>
      <c r="CMN126" s="671"/>
      <c r="CMO126" s="671"/>
      <c r="CMP126" s="671"/>
      <c r="CMQ126" s="671"/>
      <c r="CMR126" s="671"/>
      <c r="CMS126" s="671"/>
      <c r="CMT126" s="671"/>
      <c r="CMU126" s="671"/>
      <c r="CMV126" s="671"/>
      <c r="CMW126" s="671"/>
      <c r="CMX126" s="671"/>
      <c r="CMY126" s="671"/>
      <c r="CMZ126" s="671"/>
      <c r="CNA126" s="671"/>
      <c r="CNB126" s="671"/>
      <c r="CNC126" s="671"/>
      <c r="CND126" s="671"/>
      <c r="CNE126" s="671"/>
      <c r="CNF126" s="671"/>
      <c r="CNG126" s="671"/>
      <c r="CNH126" s="671"/>
      <c r="CNI126" s="671"/>
      <c r="CNJ126" s="671"/>
      <c r="CNK126" s="671"/>
      <c r="CNL126" s="671"/>
      <c r="CNM126" s="671"/>
      <c r="CNN126" s="671"/>
      <c r="CNO126" s="671"/>
      <c r="CNP126" s="671"/>
      <c r="CNQ126" s="671"/>
      <c r="CNR126" s="671"/>
      <c r="CNS126" s="671"/>
      <c r="CNT126" s="671"/>
      <c r="CNU126" s="671"/>
      <c r="CNV126" s="671"/>
      <c r="CNW126" s="671"/>
      <c r="CNX126" s="671"/>
      <c r="CNY126" s="671"/>
      <c r="CNZ126" s="671"/>
      <c r="COA126" s="671"/>
      <c r="COB126" s="671"/>
      <c r="COC126" s="671"/>
      <c r="COD126" s="671"/>
      <c r="COE126" s="671"/>
      <c r="COF126" s="671"/>
      <c r="COG126" s="671"/>
      <c r="COH126" s="671"/>
      <c r="COI126" s="671"/>
      <c r="COJ126" s="671"/>
      <c r="COK126" s="671"/>
      <c r="COL126" s="671"/>
      <c r="COM126" s="671"/>
      <c r="CON126" s="671"/>
      <c r="COO126" s="671"/>
      <c r="COP126" s="671"/>
      <c r="COQ126" s="671"/>
      <c r="COR126" s="671"/>
      <c r="COS126" s="671"/>
      <c r="COT126" s="671"/>
      <c r="COU126" s="671"/>
      <c r="COV126" s="671"/>
      <c r="COW126" s="671"/>
      <c r="COX126" s="671"/>
      <c r="COY126" s="671"/>
      <c r="COZ126" s="671"/>
      <c r="CPA126" s="671"/>
      <c r="CPB126" s="671"/>
      <c r="CPC126" s="671"/>
      <c r="CPD126" s="671"/>
      <c r="CPE126" s="671"/>
      <c r="CPF126" s="671"/>
      <c r="CPG126" s="671"/>
      <c r="CPH126" s="671"/>
      <c r="CPI126" s="671"/>
      <c r="CPJ126" s="671"/>
      <c r="CPK126" s="671"/>
      <c r="CPL126" s="671"/>
      <c r="CPM126" s="671"/>
      <c r="CPN126" s="671"/>
      <c r="CPO126" s="671"/>
      <c r="CPP126" s="671"/>
      <c r="CPQ126" s="671"/>
      <c r="CPR126" s="671"/>
      <c r="CPS126" s="671"/>
      <c r="CPT126" s="671"/>
      <c r="CPU126" s="671"/>
      <c r="CPV126" s="671"/>
      <c r="CPW126" s="671"/>
      <c r="CPX126" s="671"/>
      <c r="CPY126" s="671"/>
      <c r="CPZ126" s="671"/>
      <c r="CQA126" s="671"/>
      <c r="CQB126" s="671"/>
      <c r="CQC126" s="671"/>
      <c r="CQD126" s="671"/>
      <c r="CQE126" s="671"/>
      <c r="CQF126" s="671"/>
      <c r="CQG126" s="671"/>
      <c r="CQH126" s="671"/>
      <c r="CQI126" s="671"/>
      <c r="CQJ126" s="671"/>
      <c r="CQK126" s="671"/>
      <c r="CQL126" s="671"/>
      <c r="CQM126" s="671"/>
      <c r="CQN126" s="671"/>
      <c r="CQO126" s="671"/>
      <c r="CQP126" s="671"/>
      <c r="CQQ126" s="671"/>
      <c r="CQR126" s="671"/>
      <c r="CQS126" s="671"/>
      <c r="CQT126" s="671"/>
      <c r="CQU126" s="671"/>
      <c r="CQV126" s="671"/>
      <c r="CQW126" s="671"/>
      <c r="CQX126" s="671"/>
      <c r="CQY126" s="671"/>
      <c r="CQZ126" s="671"/>
      <c r="CRA126" s="671"/>
      <c r="CRB126" s="671"/>
      <c r="CRC126" s="671"/>
      <c r="CRD126" s="671"/>
      <c r="CRE126" s="671"/>
      <c r="CRF126" s="671"/>
      <c r="CRG126" s="671"/>
      <c r="CRH126" s="671"/>
      <c r="CRI126" s="671"/>
      <c r="CRJ126" s="671"/>
      <c r="CRK126" s="671"/>
      <c r="CRL126" s="671"/>
      <c r="CRM126" s="671"/>
      <c r="CRN126" s="671"/>
      <c r="CRO126" s="671"/>
      <c r="CRP126" s="671"/>
      <c r="CRQ126" s="671"/>
      <c r="CRR126" s="671"/>
      <c r="CRS126" s="671"/>
      <c r="CRT126" s="671"/>
      <c r="CRU126" s="671"/>
      <c r="CRV126" s="671"/>
      <c r="CRW126" s="671"/>
      <c r="CRX126" s="671"/>
      <c r="CRY126" s="671"/>
      <c r="CRZ126" s="671"/>
      <c r="CSA126" s="671"/>
      <c r="CSB126" s="671"/>
      <c r="CSC126" s="671"/>
      <c r="CSD126" s="671"/>
      <c r="CSE126" s="671"/>
      <c r="CSF126" s="671"/>
      <c r="CSG126" s="671"/>
      <c r="CSH126" s="671"/>
      <c r="CSI126" s="671"/>
      <c r="CSJ126" s="671"/>
      <c r="CSK126" s="671"/>
      <c r="CSL126" s="671"/>
      <c r="CSM126" s="671"/>
      <c r="CSN126" s="671"/>
      <c r="CSO126" s="671"/>
      <c r="CSP126" s="671"/>
      <c r="CSQ126" s="671"/>
      <c r="CSR126" s="671"/>
      <c r="CSS126" s="671"/>
      <c r="CST126" s="671"/>
      <c r="CSU126" s="671"/>
      <c r="CSV126" s="671"/>
      <c r="CSW126" s="671"/>
      <c r="CSX126" s="671"/>
      <c r="CSY126" s="671"/>
      <c r="CSZ126" s="671"/>
      <c r="CTA126" s="671"/>
      <c r="CTB126" s="671"/>
      <c r="CTC126" s="671"/>
      <c r="CTD126" s="671"/>
      <c r="CTE126" s="671"/>
      <c r="CTF126" s="671"/>
      <c r="CTG126" s="671"/>
      <c r="CTH126" s="671"/>
      <c r="CTI126" s="671"/>
      <c r="CTJ126" s="671"/>
      <c r="CTK126" s="671"/>
      <c r="CTL126" s="671"/>
      <c r="CTM126" s="671"/>
      <c r="CTN126" s="671"/>
      <c r="CTO126" s="671"/>
      <c r="CTP126" s="671"/>
      <c r="CTQ126" s="671"/>
      <c r="CTR126" s="671"/>
      <c r="CTS126" s="671"/>
      <c r="CTT126" s="671"/>
      <c r="CTU126" s="671"/>
      <c r="CTV126" s="671"/>
      <c r="CTW126" s="671"/>
      <c r="CTX126" s="671"/>
      <c r="CTY126" s="671"/>
      <c r="CTZ126" s="671"/>
      <c r="CUA126" s="671"/>
      <c r="CUB126" s="671"/>
      <c r="CUC126" s="671"/>
      <c r="CUD126" s="671"/>
      <c r="CUE126" s="671"/>
      <c r="CUF126" s="671"/>
      <c r="CUG126" s="671"/>
      <c r="CUH126" s="671"/>
      <c r="CUI126" s="671"/>
      <c r="CUJ126" s="671"/>
      <c r="CUK126" s="671"/>
      <c r="CUL126" s="671"/>
      <c r="CUM126" s="671"/>
      <c r="CUN126" s="671"/>
      <c r="CUO126" s="671"/>
      <c r="CUP126" s="671"/>
      <c r="CUQ126" s="671"/>
      <c r="CUR126" s="671"/>
      <c r="CUS126" s="671"/>
      <c r="CUT126" s="671"/>
      <c r="CUU126" s="671"/>
      <c r="CUV126" s="671"/>
      <c r="CUW126" s="671"/>
      <c r="CUX126" s="671"/>
      <c r="CUY126" s="671"/>
      <c r="CUZ126" s="671"/>
      <c r="CVA126" s="671"/>
      <c r="CVB126" s="671"/>
      <c r="CVC126" s="671"/>
      <c r="CVD126" s="671"/>
      <c r="CVE126" s="671"/>
      <c r="CVF126" s="671"/>
      <c r="CVG126" s="671"/>
      <c r="CVH126" s="671"/>
      <c r="CVI126" s="671"/>
      <c r="CVJ126" s="671"/>
      <c r="CVK126" s="671"/>
      <c r="CVL126" s="671"/>
      <c r="CVM126" s="671"/>
      <c r="CVN126" s="671"/>
      <c r="CVO126" s="671"/>
      <c r="CVP126" s="671"/>
      <c r="CVQ126" s="671"/>
      <c r="CVR126" s="671"/>
      <c r="CVS126" s="671"/>
      <c r="CVT126" s="671"/>
      <c r="CVU126" s="671"/>
      <c r="CVV126" s="671"/>
      <c r="CVW126" s="671"/>
      <c r="CVX126" s="671"/>
      <c r="CVY126" s="671"/>
      <c r="CVZ126" s="671"/>
      <c r="CWA126" s="671"/>
      <c r="CWB126" s="671"/>
      <c r="CWC126" s="671"/>
      <c r="CWD126" s="671"/>
      <c r="CWE126" s="671"/>
      <c r="CWF126" s="671"/>
      <c r="CWG126" s="671"/>
      <c r="CWH126" s="671"/>
      <c r="CWI126" s="671"/>
      <c r="CWJ126" s="671"/>
      <c r="CWK126" s="671"/>
      <c r="CWL126" s="671"/>
      <c r="CWM126" s="671"/>
      <c r="CWN126" s="671"/>
      <c r="CWO126" s="671"/>
      <c r="CWP126" s="671"/>
      <c r="CWQ126" s="671"/>
      <c r="CWR126" s="671"/>
      <c r="CWS126" s="671"/>
      <c r="CWT126" s="671"/>
      <c r="CWU126" s="671"/>
      <c r="CWV126" s="671"/>
      <c r="CWW126" s="671"/>
      <c r="CWX126" s="671"/>
      <c r="CWY126" s="671"/>
      <c r="CWZ126" s="671"/>
      <c r="CXA126" s="671"/>
      <c r="CXB126" s="671"/>
      <c r="CXC126" s="671"/>
      <c r="CXD126" s="671"/>
      <c r="CXE126" s="671"/>
      <c r="CXF126" s="671"/>
      <c r="CXG126" s="671"/>
      <c r="CXH126" s="671"/>
      <c r="CXI126" s="671"/>
      <c r="CXJ126" s="671"/>
      <c r="CXK126" s="671"/>
      <c r="CXL126" s="671"/>
      <c r="CXM126" s="671"/>
      <c r="CXN126" s="671"/>
      <c r="CXO126" s="671"/>
      <c r="CXP126" s="671"/>
      <c r="CXQ126" s="671"/>
      <c r="CXR126" s="671"/>
      <c r="CXS126" s="671"/>
      <c r="CXT126" s="671"/>
      <c r="CXU126" s="671"/>
      <c r="CXV126" s="671"/>
      <c r="CXW126" s="671"/>
      <c r="CXX126" s="671"/>
      <c r="CXY126" s="671"/>
      <c r="CXZ126" s="671"/>
      <c r="CYA126" s="671"/>
      <c r="CYB126" s="671"/>
      <c r="CYC126" s="671"/>
      <c r="CYD126" s="671"/>
      <c r="CYE126" s="671"/>
      <c r="CYF126" s="671"/>
      <c r="CYG126" s="671"/>
      <c r="CYH126" s="671"/>
      <c r="CYI126" s="671"/>
      <c r="CYJ126" s="671"/>
      <c r="CYK126" s="671"/>
      <c r="CYL126" s="671"/>
      <c r="CYM126" s="671"/>
      <c r="CYN126" s="671"/>
      <c r="CYO126" s="671"/>
      <c r="CYP126" s="671"/>
      <c r="CYQ126" s="671"/>
      <c r="CYR126" s="671"/>
      <c r="CYS126" s="671"/>
      <c r="CYT126" s="671"/>
      <c r="CYU126" s="671"/>
      <c r="CYV126" s="671"/>
      <c r="CYW126" s="671"/>
      <c r="CYX126" s="671"/>
      <c r="CYY126" s="671"/>
      <c r="CYZ126" s="671"/>
      <c r="CZA126" s="671"/>
      <c r="CZB126" s="671"/>
      <c r="CZC126" s="671"/>
      <c r="CZD126" s="671"/>
      <c r="CZE126" s="671"/>
      <c r="CZF126" s="671"/>
      <c r="CZG126" s="671"/>
      <c r="CZH126" s="671"/>
      <c r="CZI126" s="671"/>
      <c r="CZJ126" s="671"/>
      <c r="CZK126" s="671"/>
      <c r="CZL126" s="671"/>
      <c r="CZM126" s="671"/>
      <c r="CZN126" s="671"/>
      <c r="CZO126" s="671"/>
      <c r="CZP126" s="671"/>
      <c r="CZQ126" s="671"/>
      <c r="CZR126" s="671"/>
      <c r="CZS126" s="671"/>
      <c r="CZT126" s="671"/>
      <c r="CZU126" s="671"/>
      <c r="CZV126" s="671"/>
      <c r="CZW126" s="671"/>
      <c r="CZX126" s="671"/>
      <c r="CZY126" s="671"/>
      <c r="CZZ126" s="671"/>
      <c r="DAA126" s="671"/>
      <c r="DAB126" s="671"/>
      <c r="DAC126" s="671"/>
      <c r="DAD126" s="671"/>
      <c r="DAE126" s="671"/>
      <c r="DAF126" s="671"/>
      <c r="DAG126" s="671"/>
      <c r="DAH126" s="671"/>
      <c r="DAI126" s="671"/>
      <c r="DAJ126" s="671"/>
      <c r="DAK126" s="671"/>
      <c r="DAL126" s="671"/>
      <c r="DAM126" s="671"/>
      <c r="DAN126" s="671"/>
      <c r="DAO126" s="671"/>
      <c r="DAP126" s="671"/>
      <c r="DAQ126" s="671"/>
      <c r="DAR126" s="671"/>
      <c r="DAS126" s="671"/>
      <c r="DAT126" s="671"/>
      <c r="DAU126" s="671"/>
      <c r="DAV126" s="671"/>
      <c r="DAW126" s="671"/>
      <c r="DAX126" s="671"/>
      <c r="DAY126" s="671"/>
      <c r="DAZ126" s="671"/>
      <c r="DBA126" s="671"/>
      <c r="DBB126" s="671"/>
      <c r="DBC126" s="671"/>
      <c r="DBD126" s="671"/>
      <c r="DBE126" s="671"/>
      <c r="DBF126" s="671"/>
      <c r="DBG126" s="671"/>
      <c r="DBH126" s="671"/>
      <c r="DBI126" s="671"/>
      <c r="DBJ126" s="671"/>
      <c r="DBK126" s="671"/>
      <c r="DBL126" s="671"/>
      <c r="DBM126" s="671"/>
      <c r="DBN126" s="671"/>
      <c r="DBO126" s="671"/>
      <c r="DBP126" s="671"/>
      <c r="DBQ126" s="671"/>
      <c r="DBR126" s="671"/>
      <c r="DBS126" s="671"/>
      <c r="DBT126" s="671"/>
      <c r="DBU126" s="671"/>
      <c r="DBV126" s="671"/>
      <c r="DBW126" s="671"/>
      <c r="DBX126" s="671"/>
      <c r="DBY126" s="671"/>
      <c r="DBZ126" s="671"/>
      <c r="DCA126" s="671"/>
      <c r="DCB126" s="671"/>
      <c r="DCC126" s="671"/>
      <c r="DCD126" s="671"/>
      <c r="DCE126" s="671"/>
      <c r="DCF126" s="671"/>
      <c r="DCG126" s="671"/>
      <c r="DCH126" s="671"/>
      <c r="DCI126" s="671"/>
      <c r="DCJ126" s="671"/>
      <c r="DCK126" s="671"/>
      <c r="DCL126" s="671"/>
      <c r="DCM126" s="671"/>
      <c r="DCN126" s="671"/>
      <c r="DCO126" s="671"/>
      <c r="DCP126" s="671"/>
      <c r="DCQ126" s="671"/>
      <c r="DCR126" s="671"/>
      <c r="DCS126" s="671"/>
      <c r="DCT126" s="671"/>
      <c r="DCU126" s="671"/>
      <c r="DCV126" s="671"/>
      <c r="DCW126" s="671"/>
      <c r="DCX126" s="671"/>
      <c r="DCY126" s="671"/>
      <c r="DCZ126" s="671"/>
      <c r="DDA126" s="671"/>
      <c r="DDB126" s="671"/>
      <c r="DDC126" s="671"/>
      <c r="DDD126" s="671"/>
      <c r="DDE126" s="671"/>
      <c r="DDF126" s="671"/>
      <c r="DDG126" s="671"/>
      <c r="DDH126" s="671"/>
      <c r="DDI126" s="671"/>
      <c r="DDJ126" s="671"/>
      <c r="DDK126" s="671"/>
      <c r="DDL126" s="671"/>
      <c r="DDM126" s="671"/>
      <c r="DDN126" s="671"/>
      <c r="DDO126" s="671"/>
      <c r="DDP126" s="671"/>
      <c r="DDQ126" s="671"/>
      <c r="DDR126" s="671"/>
      <c r="DDS126" s="671"/>
      <c r="DDT126" s="671"/>
      <c r="DDU126" s="671"/>
      <c r="DDV126" s="671"/>
      <c r="DDW126" s="671"/>
      <c r="DDX126" s="671"/>
      <c r="DDY126" s="671"/>
      <c r="DDZ126" s="671"/>
      <c r="DEA126" s="671"/>
      <c r="DEB126" s="671"/>
      <c r="DEC126" s="671"/>
      <c r="DED126" s="671"/>
      <c r="DEE126" s="671"/>
      <c r="DEF126" s="671"/>
      <c r="DEG126" s="671"/>
      <c r="DEH126" s="671"/>
      <c r="DEI126" s="671"/>
      <c r="DEJ126" s="671"/>
      <c r="DEK126" s="671"/>
      <c r="DEL126" s="671"/>
      <c r="DEM126" s="671"/>
      <c r="DEN126" s="671"/>
      <c r="DEO126" s="671"/>
      <c r="DEP126" s="671"/>
      <c r="DEQ126" s="671"/>
      <c r="DER126" s="671"/>
      <c r="DES126" s="671"/>
      <c r="DET126" s="671"/>
      <c r="DEU126" s="671"/>
      <c r="DEV126" s="671"/>
      <c r="DEW126" s="671"/>
      <c r="DEX126" s="671"/>
      <c r="DEY126" s="671"/>
      <c r="DEZ126" s="671"/>
      <c r="DFA126" s="671"/>
      <c r="DFB126" s="671"/>
      <c r="DFC126" s="671"/>
      <c r="DFD126" s="671"/>
      <c r="DFE126" s="671"/>
      <c r="DFF126" s="671"/>
      <c r="DFG126" s="671"/>
      <c r="DFH126" s="671"/>
      <c r="DFI126" s="671"/>
      <c r="DFJ126" s="671"/>
      <c r="DFK126" s="671"/>
      <c r="DFL126" s="671"/>
      <c r="DFM126" s="671"/>
      <c r="DFN126" s="671"/>
      <c r="DFO126" s="671"/>
      <c r="DFP126" s="671"/>
      <c r="DFQ126" s="671"/>
      <c r="DFR126" s="671"/>
      <c r="DFS126" s="671"/>
      <c r="DFT126" s="671"/>
      <c r="DFU126" s="671"/>
      <c r="DFV126" s="671"/>
      <c r="DFW126" s="671"/>
      <c r="DFX126" s="671"/>
      <c r="DFY126" s="671"/>
      <c r="DFZ126" s="671"/>
      <c r="DGA126" s="671"/>
      <c r="DGB126" s="671"/>
      <c r="DGC126" s="671"/>
      <c r="DGD126" s="671"/>
      <c r="DGE126" s="671"/>
      <c r="DGF126" s="671"/>
      <c r="DGG126" s="671"/>
      <c r="DGH126" s="671"/>
      <c r="DGI126" s="671"/>
      <c r="DGJ126" s="671"/>
      <c r="DGK126" s="671"/>
      <c r="DGL126" s="671"/>
      <c r="DGM126" s="671"/>
      <c r="DGN126" s="671"/>
      <c r="DGO126" s="671"/>
      <c r="DGP126" s="671"/>
      <c r="DGQ126" s="671"/>
      <c r="DGR126" s="671"/>
      <c r="DGS126" s="671"/>
      <c r="DGT126" s="671"/>
      <c r="DGU126" s="671"/>
      <c r="DGV126" s="671"/>
      <c r="DGW126" s="671"/>
      <c r="DGX126" s="671"/>
      <c r="DGY126" s="671"/>
      <c r="DGZ126" s="671"/>
      <c r="DHA126" s="671"/>
      <c r="DHB126" s="671"/>
      <c r="DHC126" s="671"/>
      <c r="DHD126" s="671"/>
      <c r="DHE126" s="671"/>
      <c r="DHF126" s="671"/>
      <c r="DHG126" s="671"/>
      <c r="DHH126" s="671"/>
      <c r="DHI126" s="671"/>
      <c r="DHJ126" s="671"/>
      <c r="DHK126" s="671"/>
      <c r="DHL126" s="671"/>
      <c r="DHM126" s="671"/>
      <c r="DHN126" s="671"/>
      <c r="DHO126" s="671"/>
      <c r="DHP126" s="671"/>
      <c r="DHQ126" s="671"/>
      <c r="DHR126" s="671"/>
      <c r="DHS126" s="671"/>
      <c r="DHT126" s="671"/>
      <c r="DHU126" s="671"/>
      <c r="DHV126" s="671"/>
      <c r="DHW126" s="671"/>
      <c r="DHX126" s="671"/>
      <c r="DHY126" s="671"/>
      <c r="DHZ126" s="671"/>
      <c r="DIA126" s="671"/>
      <c r="DIB126" s="671"/>
      <c r="DIC126" s="671"/>
      <c r="DID126" s="671"/>
      <c r="DIE126" s="671"/>
      <c r="DIF126" s="671"/>
      <c r="DIG126" s="671"/>
      <c r="DIH126" s="671"/>
      <c r="DII126" s="671"/>
      <c r="DIJ126" s="671"/>
      <c r="DIK126" s="671"/>
      <c r="DIL126" s="671"/>
      <c r="DIM126" s="671"/>
      <c r="DIN126" s="671"/>
      <c r="DIO126" s="671"/>
      <c r="DIP126" s="671"/>
      <c r="DIQ126" s="671"/>
      <c r="DIR126" s="671"/>
      <c r="DIS126" s="671"/>
      <c r="DIT126" s="671"/>
      <c r="DIU126" s="671"/>
      <c r="DIV126" s="671"/>
      <c r="DIW126" s="671"/>
      <c r="DIX126" s="671"/>
      <c r="DIY126" s="671"/>
      <c r="DIZ126" s="671"/>
      <c r="DJA126" s="671"/>
      <c r="DJB126" s="671"/>
      <c r="DJC126" s="671"/>
      <c r="DJD126" s="671"/>
      <c r="DJE126" s="671"/>
      <c r="DJF126" s="671"/>
      <c r="DJG126" s="671"/>
      <c r="DJH126" s="671"/>
      <c r="DJI126" s="671"/>
      <c r="DJJ126" s="671"/>
      <c r="DJK126" s="671"/>
      <c r="DJL126" s="671"/>
      <c r="DJM126" s="671"/>
      <c r="DJN126" s="671"/>
      <c r="DJO126" s="671"/>
      <c r="DJP126" s="671"/>
      <c r="DJQ126" s="671"/>
      <c r="DJR126" s="671"/>
      <c r="DJS126" s="671"/>
      <c r="DJT126" s="671"/>
      <c r="DJU126" s="671"/>
      <c r="DJV126" s="671"/>
      <c r="DJW126" s="671"/>
      <c r="DJX126" s="671"/>
      <c r="DJY126" s="671"/>
      <c r="DJZ126" s="671"/>
      <c r="DKA126" s="671"/>
      <c r="DKB126" s="671"/>
      <c r="DKC126" s="671"/>
      <c r="DKD126" s="671"/>
      <c r="DKE126" s="671"/>
      <c r="DKF126" s="671"/>
      <c r="DKG126" s="671"/>
      <c r="DKH126" s="671"/>
      <c r="DKI126" s="671"/>
      <c r="DKJ126" s="671"/>
      <c r="DKK126" s="671"/>
      <c r="DKL126" s="671"/>
      <c r="DKM126" s="671"/>
      <c r="DKN126" s="671"/>
      <c r="DKO126" s="671"/>
      <c r="DKP126" s="671"/>
      <c r="DKQ126" s="671"/>
      <c r="DKR126" s="671"/>
      <c r="DKS126" s="671"/>
      <c r="DKT126" s="671"/>
      <c r="DKU126" s="671"/>
      <c r="DKV126" s="671"/>
      <c r="DKW126" s="671"/>
      <c r="DKX126" s="671"/>
      <c r="DKY126" s="671"/>
      <c r="DKZ126" s="671"/>
      <c r="DLA126" s="671"/>
      <c r="DLB126" s="671"/>
      <c r="DLC126" s="671"/>
      <c r="DLD126" s="671"/>
      <c r="DLE126" s="671"/>
      <c r="DLF126" s="671"/>
      <c r="DLG126" s="671"/>
      <c r="DLH126" s="671"/>
      <c r="DLI126" s="671"/>
      <c r="DLJ126" s="671"/>
      <c r="DLK126" s="671"/>
      <c r="DLL126" s="671"/>
      <c r="DLM126" s="671"/>
      <c r="DLN126" s="671"/>
      <c r="DLO126" s="671"/>
      <c r="DLP126" s="671"/>
      <c r="DLQ126" s="671"/>
      <c r="DLR126" s="671"/>
      <c r="DLS126" s="671"/>
      <c r="DLT126" s="671"/>
      <c r="DLU126" s="671"/>
      <c r="DLV126" s="671"/>
      <c r="DLW126" s="671"/>
      <c r="DLX126" s="671"/>
      <c r="DLY126" s="671"/>
      <c r="DLZ126" s="671"/>
      <c r="DMA126" s="671"/>
      <c r="DMB126" s="671"/>
      <c r="DMC126" s="671"/>
      <c r="DMD126" s="671"/>
      <c r="DME126" s="671"/>
      <c r="DMF126" s="671"/>
      <c r="DMG126" s="671"/>
      <c r="DMH126" s="671"/>
      <c r="DMI126" s="671"/>
      <c r="DMJ126" s="671"/>
      <c r="DMK126" s="671"/>
      <c r="DML126" s="671"/>
      <c r="DMM126" s="671"/>
      <c r="DMN126" s="671"/>
      <c r="DMO126" s="671"/>
      <c r="DMP126" s="671"/>
      <c r="DMQ126" s="671"/>
      <c r="DMR126" s="671"/>
      <c r="DMS126" s="671"/>
      <c r="DMT126" s="671"/>
      <c r="DMU126" s="671"/>
      <c r="DMV126" s="671"/>
      <c r="DMW126" s="671"/>
      <c r="DMX126" s="671"/>
      <c r="DMY126" s="671"/>
      <c r="DMZ126" s="671"/>
      <c r="DNA126" s="671"/>
      <c r="DNB126" s="671"/>
      <c r="DNC126" s="671"/>
      <c r="DND126" s="671"/>
      <c r="DNE126" s="671"/>
      <c r="DNF126" s="671"/>
      <c r="DNG126" s="671"/>
      <c r="DNH126" s="671"/>
      <c r="DNI126" s="671"/>
      <c r="DNJ126" s="671"/>
      <c r="DNK126" s="671"/>
      <c r="DNL126" s="671"/>
      <c r="DNM126" s="671"/>
      <c r="DNN126" s="671"/>
      <c r="DNO126" s="671"/>
      <c r="DNP126" s="671"/>
      <c r="DNQ126" s="671"/>
      <c r="DNR126" s="671"/>
      <c r="DNS126" s="671"/>
      <c r="DNT126" s="671"/>
      <c r="DNU126" s="671"/>
      <c r="DNV126" s="671"/>
      <c r="DNW126" s="671"/>
      <c r="DNX126" s="671"/>
      <c r="DNY126" s="671"/>
      <c r="DNZ126" s="671"/>
      <c r="DOA126" s="671"/>
      <c r="DOB126" s="671"/>
      <c r="DOC126" s="671"/>
      <c r="DOD126" s="671"/>
      <c r="DOE126" s="671"/>
      <c r="DOF126" s="671"/>
      <c r="DOG126" s="671"/>
      <c r="DOH126" s="671"/>
      <c r="DOI126" s="671"/>
      <c r="DOJ126" s="671"/>
      <c r="DOK126" s="671"/>
      <c r="DOL126" s="671"/>
      <c r="DOM126" s="671"/>
      <c r="DON126" s="671"/>
      <c r="DOO126" s="671"/>
      <c r="DOP126" s="671"/>
      <c r="DOQ126" s="671"/>
      <c r="DOR126" s="671"/>
      <c r="DOS126" s="671"/>
      <c r="DOT126" s="671"/>
      <c r="DOU126" s="671"/>
      <c r="DOV126" s="671"/>
      <c r="DOW126" s="671"/>
      <c r="DOX126" s="671"/>
      <c r="DOY126" s="671"/>
      <c r="DOZ126" s="671"/>
      <c r="DPA126" s="671"/>
      <c r="DPB126" s="671"/>
      <c r="DPC126" s="671"/>
      <c r="DPD126" s="671"/>
      <c r="DPE126" s="671"/>
      <c r="DPF126" s="671"/>
      <c r="DPG126" s="671"/>
      <c r="DPH126" s="671"/>
      <c r="DPI126" s="671"/>
      <c r="DPJ126" s="671"/>
      <c r="DPK126" s="671"/>
      <c r="DPL126" s="671"/>
      <c r="DPM126" s="671"/>
      <c r="DPN126" s="671"/>
      <c r="DPO126" s="671"/>
      <c r="DPP126" s="671"/>
      <c r="DPQ126" s="671"/>
      <c r="DPR126" s="671"/>
      <c r="DPS126" s="671"/>
      <c r="DPT126" s="671"/>
      <c r="DPU126" s="671"/>
      <c r="DPV126" s="671"/>
      <c r="DPW126" s="671"/>
      <c r="DPX126" s="671"/>
      <c r="DPY126" s="671"/>
      <c r="DPZ126" s="671"/>
      <c r="DQA126" s="671"/>
      <c r="DQB126" s="671"/>
      <c r="DQC126" s="671"/>
      <c r="DQD126" s="671"/>
      <c r="DQE126" s="671"/>
      <c r="DQF126" s="671"/>
      <c r="DQG126" s="671"/>
      <c r="DQH126" s="671"/>
      <c r="DQI126" s="671"/>
      <c r="DQJ126" s="671"/>
      <c r="DQK126" s="671"/>
      <c r="DQL126" s="671"/>
      <c r="DQM126" s="671"/>
      <c r="DQN126" s="671"/>
      <c r="DQO126" s="671"/>
      <c r="DQP126" s="671"/>
      <c r="DQQ126" s="671"/>
      <c r="DQR126" s="671"/>
      <c r="DQS126" s="671"/>
      <c r="DQT126" s="671"/>
      <c r="DQU126" s="671"/>
      <c r="DQV126" s="671"/>
      <c r="DQW126" s="671"/>
      <c r="DQX126" s="671"/>
      <c r="DQY126" s="671"/>
      <c r="DQZ126" s="671"/>
      <c r="DRA126" s="671"/>
      <c r="DRB126" s="671"/>
      <c r="DRC126" s="671"/>
      <c r="DRD126" s="671"/>
      <c r="DRE126" s="671"/>
      <c r="DRF126" s="671"/>
      <c r="DRG126" s="671"/>
      <c r="DRH126" s="671"/>
      <c r="DRI126" s="671"/>
      <c r="DRJ126" s="671"/>
      <c r="DRK126" s="671"/>
      <c r="DRL126" s="671"/>
      <c r="DRM126" s="671"/>
      <c r="DRN126" s="671"/>
      <c r="DRO126" s="671"/>
      <c r="DRP126" s="671"/>
      <c r="DRQ126" s="671"/>
      <c r="DRR126" s="671"/>
      <c r="DRS126" s="671"/>
      <c r="DRT126" s="671"/>
      <c r="DRU126" s="671"/>
      <c r="DRV126" s="671"/>
      <c r="DRW126" s="671"/>
      <c r="DRX126" s="671"/>
      <c r="DRY126" s="671"/>
      <c r="DRZ126" s="671"/>
      <c r="DSA126" s="671"/>
      <c r="DSB126" s="671"/>
      <c r="DSC126" s="671"/>
      <c r="DSD126" s="671"/>
      <c r="DSE126" s="671"/>
      <c r="DSF126" s="671"/>
      <c r="DSG126" s="671"/>
      <c r="DSH126" s="671"/>
      <c r="DSI126" s="671"/>
      <c r="DSJ126" s="671"/>
      <c r="DSK126" s="671"/>
      <c r="DSL126" s="671"/>
      <c r="DSM126" s="671"/>
      <c r="DSN126" s="671"/>
      <c r="DSO126" s="671"/>
      <c r="DSP126" s="671"/>
      <c r="DSQ126" s="671"/>
      <c r="DSR126" s="671"/>
      <c r="DSS126" s="671"/>
      <c r="DST126" s="671"/>
      <c r="DSU126" s="671"/>
      <c r="DSV126" s="671"/>
      <c r="DSW126" s="671"/>
      <c r="DSX126" s="671"/>
      <c r="DSY126" s="671"/>
      <c r="DSZ126" s="671"/>
      <c r="DTA126" s="671"/>
      <c r="DTB126" s="671"/>
      <c r="DTC126" s="671"/>
      <c r="DTD126" s="671"/>
      <c r="DTE126" s="671"/>
      <c r="DTF126" s="671"/>
      <c r="DTG126" s="671"/>
      <c r="DTH126" s="671"/>
      <c r="DTI126" s="671"/>
      <c r="DTJ126" s="671"/>
      <c r="DTK126" s="671"/>
      <c r="DTL126" s="671"/>
      <c r="DTM126" s="671"/>
      <c r="DTN126" s="671"/>
      <c r="DTO126" s="671"/>
      <c r="DTP126" s="671"/>
      <c r="DTQ126" s="671"/>
      <c r="DTR126" s="671"/>
      <c r="DTS126" s="671"/>
      <c r="DTT126" s="671"/>
      <c r="DTU126" s="671"/>
      <c r="DTV126" s="671"/>
      <c r="DTW126" s="671"/>
      <c r="DTX126" s="671"/>
      <c r="DTY126" s="671"/>
      <c r="DTZ126" s="671"/>
      <c r="DUA126" s="671"/>
      <c r="DUB126" s="671"/>
      <c r="DUC126" s="671"/>
      <c r="DUD126" s="671"/>
      <c r="DUE126" s="671"/>
      <c r="DUF126" s="671"/>
      <c r="DUG126" s="671"/>
      <c r="DUH126" s="671"/>
      <c r="DUI126" s="671"/>
      <c r="DUJ126" s="671"/>
      <c r="DUK126" s="671"/>
      <c r="DUL126" s="671"/>
      <c r="DUM126" s="671"/>
      <c r="DUN126" s="671"/>
      <c r="DUO126" s="671"/>
      <c r="DUP126" s="671"/>
      <c r="DUQ126" s="671"/>
      <c r="DUR126" s="671"/>
      <c r="DUS126" s="671"/>
      <c r="DUT126" s="671"/>
      <c r="DUU126" s="671"/>
      <c r="DUV126" s="671"/>
      <c r="DUW126" s="671"/>
      <c r="DUX126" s="671"/>
      <c r="DUY126" s="671"/>
      <c r="DUZ126" s="671"/>
      <c r="DVA126" s="671"/>
      <c r="DVB126" s="671"/>
      <c r="DVC126" s="671"/>
      <c r="DVD126" s="671"/>
      <c r="DVE126" s="671"/>
      <c r="DVF126" s="671"/>
      <c r="DVG126" s="671"/>
      <c r="DVH126" s="671"/>
      <c r="DVI126" s="671"/>
      <c r="DVJ126" s="671"/>
      <c r="DVK126" s="671"/>
      <c r="DVL126" s="671"/>
      <c r="DVM126" s="671"/>
      <c r="DVN126" s="671"/>
      <c r="DVO126" s="671"/>
      <c r="DVP126" s="671"/>
      <c r="DVQ126" s="671"/>
      <c r="DVR126" s="671"/>
      <c r="DVS126" s="671"/>
      <c r="DVT126" s="671"/>
      <c r="DVU126" s="671"/>
      <c r="DVV126" s="671"/>
      <c r="DVW126" s="671"/>
      <c r="DVX126" s="671"/>
      <c r="DVY126" s="671"/>
      <c r="DVZ126" s="671"/>
      <c r="DWA126" s="671"/>
      <c r="DWB126" s="671"/>
      <c r="DWC126" s="671"/>
      <c r="DWD126" s="671"/>
      <c r="DWE126" s="671"/>
      <c r="DWF126" s="671"/>
      <c r="DWG126" s="671"/>
      <c r="DWH126" s="671"/>
      <c r="DWI126" s="671"/>
      <c r="DWJ126" s="671"/>
      <c r="DWK126" s="671"/>
      <c r="DWL126" s="671"/>
      <c r="DWM126" s="671"/>
      <c r="DWN126" s="671"/>
      <c r="DWO126" s="671"/>
      <c r="DWP126" s="671"/>
      <c r="DWQ126" s="671"/>
      <c r="DWR126" s="671"/>
      <c r="DWS126" s="671"/>
      <c r="DWT126" s="671"/>
      <c r="DWU126" s="671"/>
      <c r="DWV126" s="671"/>
      <c r="DWW126" s="671"/>
      <c r="DWX126" s="671"/>
      <c r="DWY126" s="671"/>
      <c r="DWZ126" s="671"/>
      <c r="DXA126" s="671"/>
      <c r="DXB126" s="671"/>
      <c r="DXC126" s="671"/>
      <c r="DXD126" s="671"/>
      <c r="DXE126" s="671"/>
      <c r="DXF126" s="671"/>
      <c r="DXG126" s="671"/>
      <c r="DXH126" s="671"/>
      <c r="DXI126" s="671"/>
      <c r="DXJ126" s="671"/>
      <c r="DXK126" s="671"/>
      <c r="DXL126" s="671"/>
      <c r="DXM126" s="671"/>
      <c r="DXN126" s="671"/>
      <c r="DXO126" s="671"/>
      <c r="DXP126" s="671"/>
      <c r="DXQ126" s="671"/>
      <c r="DXR126" s="671"/>
      <c r="DXS126" s="671"/>
      <c r="DXT126" s="671"/>
      <c r="DXU126" s="671"/>
      <c r="DXV126" s="671"/>
      <c r="DXW126" s="671"/>
      <c r="DXX126" s="671"/>
      <c r="DXY126" s="671"/>
      <c r="DXZ126" s="671"/>
      <c r="DYA126" s="671"/>
      <c r="DYB126" s="671"/>
      <c r="DYC126" s="671"/>
      <c r="DYD126" s="671"/>
      <c r="DYE126" s="671"/>
      <c r="DYF126" s="671"/>
      <c r="DYG126" s="671"/>
      <c r="DYH126" s="671"/>
      <c r="DYI126" s="671"/>
      <c r="DYJ126" s="671"/>
      <c r="DYK126" s="671"/>
      <c r="DYL126" s="671"/>
      <c r="DYM126" s="671"/>
      <c r="DYN126" s="671"/>
      <c r="DYO126" s="671"/>
      <c r="DYP126" s="671"/>
      <c r="DYQ126" s="671"/>
      <c r="DYR126" s="671"/>
      <c r="DYS126" s="671"/>
      <c r="DYT126" s="671"/>
      <c r="DYU126" s="671"/>
      <c r="DYV126" s="671"/>
      <c r="DYW126" s="671"/>
      <c r="DYX126" s="671"/>
      <c r="DYY126" s="671"/>
      <c r="DYZ126" s="671"/>
      <c r="DZA126" s="671"/>
      <c r="DZB126" s="671"/>
      <c r="DZC126" s="671"/>
      <c r="DZD126" s="671"/>
      <c r="DZE126" s="671"/>
      <c r="DZF126" s="671"/>
      <c r="DZG126" s="671"/>
      <c r="DZH126" s="671"/>
      <c r="DZI126" s="671"/>
      <c r="DZJ126" s="671"/>
      <c r="DZK126" s="671"/>
      <c r="DZL126" s="671"/>
      <c r="DZM126" s="671"/>
      <c r="DZN126" s="671"/>
      <c r="DZO126" s="671"/>
      <c r="DZP126" s="671"/>
      <c r="DZQ126" s="671"/>
      <c r="DZR126" s="671"/>
      <c r="DZS126" s="671"/>
      <c r="DZT126" s="671"/>
      <c r="DZU126" s="671"/>
      <c r="DZV126" s="671"/>
      <c r="DZW126" s="671"/>
      <c r="DZX126" s="671"/>
      <c r="DZY126" s="671"/>
      <c r="DZZ126" s="671"/>
      <c r="EAA126" s="671"/>
      <c r="EAB126" s="671"/>
      <c r="EAC126" s="671"/>
      <c r="EAD126" s="671"/>
      <c r="EAE126" s="671"/>
      <c r="EAF126" s="671"/>
      <c r="EAG126" s="671"/>
      <c r="EAH126" s="671"/>
      <c r="EAI126" s="671"/>
      <c r="EAJ126" s="671"/>
      <c r="EAK126" s="671"/>
      <c r="EAL126" s="671"/>
      <c r="EAM126" s="671"/>
      <c r="EAN126" s="671"/>
      <c r="EAO126" s="671"/>
      <c r="EAP126" s="671"/>
      <c r="EAQ126" s="671"/>
      <c r="EAR126" s="671"/>
      <c r="EAS126" s="671"/>
      <c r="EAT126" s="671"/>
      <c r="EAU126" s="671"/>
      <c r="EAV126" s="671"/>
      <c r="EAW126" s="671"/>
      <c r="EAX126" s="671"/>
      <c r="EAY126" s="671"/>
      <c r="EAZ126" s="671"/>
      <c r="EBA126" s="671"/>
      <c r="EBB126" s="671"/>
      <c r="EBC126" s="671"/>
      <c r="EBD126" s="671"/>
      <c r="EBE126" s="671"/>
      <c r="EBF126" s="671"/>
      <c r="EBG126" s="671"/>
      <c r="EBH126" s="671"/>
      <c r="EBI126" s="671"/>
      <c r="EBJ126" s="671"/>
      <c r="EBK126" s="671"/>
      <c r="EBL126" s="671"/>
      <c r="EBM126" s="671"/>
      <c r="EBN126" s="671"/>
      <c r="EBO126" s="671"/>
      <c r="EBP126" s="671"/>
      <c r="EBQ126" s="671"/>
      <c r="EBR126" s="671"/>
      <c r="EBS126" s="671"/>
      <c r="EBT126" s="671"/>
      <c r="EBU126" s="671"/>
      <c r="EBV126" s="671"/>
      <c r="EBW126" s="671"/>
      <c r="EBX126" s="671"/>
      <c r="EBY126" s="671"/>
      <c r="EBZ126" s="671"/>
      <c r="ECA126" s="671"/>
      <c r="ECB126" s="671"/>
      <c r="ECC126" s="671"/>
      <c r="ECD126" s="671"/>
      <c r="ECE126" s="671"/>
      <c r="ECF126" s="671"/>
      <c r="ECG126" s="671"/>
      <c r="ECH126" s="671"/>
      <c r="ECI126" s="671"/>
      <c r="ECJ126" s="671"/>
      <c r="ECK126" s="671"/>
      <c r="ECL126" s="671"/>
      <c r="ECM126" s="671"/>
      <c r="ECN126" s="671"/>
      <c r="ECO126" s="671"/>
      <c r="ECP126" s="671"/>
      <c r="ECQ126" s="671"/>
      <c r="ECR126" s="671"/>
      <c r="ECS126" s="671"/>
      <c r="ECT126" s="671"/>
      <c r="ECU126" s="671"/>
      <c r="ECV126" s="671"/>
      <c r="ECW126" s="671"/>
      <c r="ECX126" s="671"/>
      <c r="ECY126" s="671"/>
      <c r="ECZ126" s="671"/>
      <c r="EDA126" s="671"/>
      <c r="EDB126" s="671"/>
      <c r="EDC126" s="671"/>
      <c r="EDD126" s="671"/>
      <c r="EDE126" s="671"/>
      <c r="EDF126" s="671"/>
      <c r="EDG126" s="671"/>
      <c r="EDH126" s="671"/>
      <c r="EDI126" s="671"/>
      <c r="EDJ126" s="671"/>
      <c r="EDK126" s="671"/>
      <c r="EDL126" s="671"/>
      <c r="EDM126" s="671"/>
      <c r="EDN126" s="671"/>
      <c r="EDO126" s="671"/>
      <c r="EDP126" s="671"/>
      <c r="EDQ126" s="671"/>
      <c r="EDR126" s="671"/>
      <c r="EDS126" s="671"/>
      <c r="EDT126" s="671"/>
      <c r="EDU126" s="671"/>
      <c r="EDV126" s="671"/>
      <c r="EDW126" s="671"/>
      <c r="EDX126" s="671"/>
      <c r="EDY126" s="671"/>
      <c r="EDZ126" s="671"/>
      <c r="EEA126" s="671"/>
      <c r="EEB126" s="671"/>
      <c r="EEC126" s="671"/>
      <c r="EED126" s="671"/>
      <c r="EEE126" s="671"/>
      <c r="EEF126" s="671"/>
      <c r="EEG126" s="671"/>
      <c r="EEH126" s="671"/>
      <c r="EEI126" s="671"/>
      <c r="EEJ126" s="671"/>
      <c r="EEK126" s="671"/>
      <c r="EEL126" s="671"/>
      <c r="EEM126" s="671"/>
      <c r="EEN126" s="671"/>
      <c r="EEO126" s="671"/>
      <c r="EEP126" s="671"/>
      <c r="EEQ126" s="671"/>
      <c r="EER126" s="671"/>
      <c r="EES126" s="671"/>
      <c r="EET126" s="671"/>
      <c r="EEU126" s="671"/>
      <c r="EEV126" s="671"/>
      <c r="EEW126" s="671"/>
      <c r="EEX126" s="671"/>
      <c r="EEY126" s="671"/>
      <c r="EEZ126" s="671"/>
      <c r="EFA126" s="671"/>
      <c r="EFB126" s="671"/>
      <c r="EFC126" s="671"/>
      <c r="EFD126" s="671"/>
      <c r="EFE126" s="671"/>
      <c r="EFF126" s="671"/>
      <c r="EFG126" s="671"/>
      <c r="EFH126" s="671"/>
      <c r="EFI126" s="671"/>
      <c r="EFJ126" s="671"/>
      <c r="EFK126" s="671"/>
      <c r="EFL126" s="671"/>
      <c r="EFM126" s="671"/>
      <c r="EFN126" s="671"/>
      <c r="EFO126" s="671"/>
      <c r="EFP126" s="671"/>
      <c r="EFQ126" s="671"/>
      <c r="EFR126" s="671"/>
      <c r="EFS126" s="671"/>
      <c r="EFT126" s="671"/>
      <c r="EFU126" s="671"/>
      <c r="EFV126" s="671"/>
      <c r="EFW126" s="671"/>
      <c r="EFX126" s="671"/>
      <c r="EFY126" s="671"/>
      <c r="EFZ126" s="671"/>
      <c r="EGA126" s="671"/>
      <c r="EGB126" s="671"/>
      <c r="EGC126" s="671"/>
      <c r="EGD126" s="671"/>
      <c r="EGE126" s="671"/>
      <c r="EGF126" s="671"/>
      <c r="EGG126" s="671"/>
      <c r="EGH126" s="671"/>
      <c r="EGI126" s="671"/>
      <c r="EGJ126" s="671"/>
      <c r="EGK126" s="671"/>
      <c r="EGL126" s="671"/>
      <c r="EGM126" s="671"/>
      <c r="EGN126" s="671"/>
      <c r="EGO126" s="671"/>
      <c r="EGP126" s="671"/>
      <c r="EGQ126" s="671"/>
      <c r="EGR126" s="671"/>
      <c r="EGS126" s="671"/>
      <c r="EGT126" s="671"/>
      <c r="EGU126" s="671"/>
      <c r="EGV126" s="671"/>
      <c r="EGW126" s="671"/>
      <c r="EGX126" s="671"/>
      <c r="EGY126" s="671"/>
      <c r="EGZ126" s="671"/>
      <c r="EHA126" s="671"/>
      <c r="EHB126" s="671"/>
      <c r="EHC126" s="671"/>
      <c r="EHD126" s="671"/>
      <c r="EHE126" s="671"/>
      <c r="EHF126" s="671"/>
      <c r="EHG126" s="671"/>
      <c r="EHH126" s="671"/>
      <c r="EHI126" s="671"/>
      <c r="EHJ126" s="671"/>
      <c r="EHK126" s="671"/>
      <c r="EHL126" s="671"/>
      <c r="EHM126" s="671"/>
      <c r="EHN126" s="671"/>
      <c r="EHO126" s="671"/>
      <c r="EHP126" s="671"/>
      <c r="EHQ126" s="671"/>
      <c r="EHR126" s="671"/>
      <c r="EHS126" s="671"/>
      <c r="EHT126" s="671"/>
      <c r="EHU126" s="671"/>
      <c r="EHV126" s="671"/>
      <c r="EHW126" s="671"/>
      <c r="EHX126" s="671"/>
      <c r="EHY126" s="671"/>
      <c r="EHZ126" s="671"/>
      <c r="EIA126" s="671"/>
      <c r="EIB126" s="671"/>
      <c r="EIC126" s="671"/>
      <c r="EID126" s="671"/>
      <c r="EIE126" s="671"/>
      <c r="EIF126" s="671"/>
      <c r="EIG126" s="671"/>
      <c r="EIH126" s="671"/>
      <c r="EII126" s="671"/>
      <c r="EIJ126" s="671"/>
      <c r="EIK126" s="671"/>
      <c r="EIL126" s="671"/>
      <c r="EIM126" s="671"/>
      <c r="EIN126" s="671"/>
      <c r="EIO126" s="671"/>
      <c r="EIP126" s="671"/>
      <c r="EIQ126" s="671"/>
      <c r="EIR126" s="671"/>
      <c r="EIS126" s="671"/>
      <c r="EIT126" s="671"/>
      <c r="EIU126" s="671"/>
      <c r="EIV126" s="671"/>
      <c r="EIW126" s="671"/>
      <c r="EIX126" s="671"/>
      <c r="EIY126" s="671"/>
      <c r="EIZ126" s="671"/>
      <c r="EJA126" s="671"/>
      <c r="EJB126" s="671"/>
      <c r="EJC126" s="671"/>
      <c r="EJD126" s="671"/>
      <c r="EJE126" s="671"/>
      <c r="EJF126" s="671"/>
      <c r="EJG126" s="671"/>
      <c r="EJH126" s="671"/>
      <c r="EJI126" s="671"/>
      <c r="EJJ126" s="671"/>
      <c r="EJK126" s="671"/>
      <c r="EJL126" s="671"/>
      <c r="EJM126" s="671"/>
      <c r="EJN126" s="671"/>
      <c r="EJO126" s="671"/>
      <c r="EJP126" s="671"/>
      <c r="EJQ126" s="671"/>
      <c r="EJR126" s="671"/>
      <c r="EJS126" s="671"/>
      <c r="EJT126" s="671"/>
      <c r="EJU126" s="671"/>
      <c r="EJV126" s="671"/>
      <c r="EJW126" s="671"/>
      <c r="EJX126" s="671"/>
      <c r="EJY126" s="671"/>
      <c r="EJZ126" s="671"/>
      <c r="EKA126" s="671"/>
      <c r="EKB126" s="671"/>
      <c r="EKC126" s="671"/>
      <c r="EKD126" s="671"/>
      <c r="EKE126" s="671"/>
      <c r="EKF126" s="671"/>
      <c r="EKG126" s="671"/>
      <c r="EKH126" s="671"/>
      <c r="EKI126" s="671"/>
      <c r="EKJ126" s="671"/>
      <c r="EKK126" s="671"/>
      <c r="EKL126" s="671"/>
      <c r="EKM126" s="671"/>
      <c r="EKN126" s="671"/>
      <c r="EKO126" s="671"/>
      <c r="EKP126" s="671"/>
      <c r="EKQ126" s="671"/>
      <c r="EKR126" s="671"/>
      <c r="EKS126" s="671"/>
      <c r="EKT126" s="671"/>
      <c r="EKU126" s="671"/>
      <c r="EKV126" s="671"/>
      <c r="EKW126" s="671"/>
      <c r="EKX126" s="671"/>
      <c r="EKY126" s="671"/>
      <c r="EKZ126" s="671"/>
      <c r="ELA126" s="671"/>
      <c r="ELB126" s="671"/>
      <c r="ELC126" s="671"/>
      <c r="ELD126" s="671"/>
      <c r="ELE126" s="671"/>
      <c r="ELF126" s="671"/>
      <c r="ELG126" s="671"/>
      <c r="ELH126" s="671"/>
      <c r="ELI126" s="671"/>
      <c r="ELJ126" s="671"/>
      <c r="ELK126" s="671"/>
      <c r="ELL126" s="671"/>
      <c r="ELM126" s="671"/>
      <c r="ELN126" s="671"/>
      <c r="ELO126" s="671"/>
      <c r="ELP126" s="671"/>
      <c r="ELQ126" s="671"/>
      <c r="ELR126" s="671"/>
      <c r="ELS126" s="671"/>
      <c r="ELT126" s="671"/>
      <c r="ELU126" s="671"/>
      <c r="ELV126" s="671"/>
      <c r="ELW126" s="671"/>
      <c r="ELX126" s="671"/>
      <c r="ELY126" s="671"/>
      <c r="ELZ126" s="671"/>
      <c r="EMA126" s="671"/>
      <c r="EMB126" s="671"/>
      <c r="EMC126" s="671"/>
      <c r="EMD126" s="671"/>
      <c r="EME126" s="671"/>
      <c r="EMF126" s="671"/>
      <c r="EMG126" s="671"/>
      <c r="EMH126" s="671"/>
      <c r="EMI126" s="671"/>
      <c r="EMJ126" s="671"/>
      <c r="EMK126" s="671"/>
      <c r="EML126" s="671"/>
      <c r="EMM126" s="671"/>
      <c r="EMN126" s="671"/>
      <c r="EMO126" s="671"/>
      <c r="EMP126" s="671"/>
      <c r="EMQ126" s="671"/>
      <c r="EMR126" s="671"/>
      <c r="EMS126" s="671"/>
      <c r="EMT126" s="671"/>
      <c r="EMU126" s="671"/>
      <c r="EMV126" s="671"/>
      <c r="EMW126" s="671"/>
      <c r="EMX126" s="671"/>
      <c r="EMY126" s="671"/>
      <c r="EMZ126" s="671"/>
      <c r="ENA126" s="671"/>
      <c r="ENB126" s="671"/>
      <c r="ENC126" s="671"/>
      <c r="END126" s="671"/>
      <c r="ENE126" s="671"/>
      <c r="ENF126" s="671"/>
      <c r="ENG126" s="671"/>
      <c r="ENH126" s="671"/>
      <c r="ENI126" s="671"/>
      <c r="ENJ126" s="671"/>
      <c r="ENK126" s="671"/>
      <c r="ENL126" s="671"/>
      <c r="ENM126" s="671"/>
      <c r="ENN126" s="671"/>
      <c r="ENO126" s="671"/>
      <c r="ENP126" s="671"/>
      <c r="ENQ126" s="671"/>
      <c r="ENR126" s="671"/>
      <c r="ENS126" s="671"/>
      <c r="ENT126" s="671"/>
      <c r="ENU126" s="671"/>
      <c r="ENV126" s="671"/>
      <c r="ENW126" s="671"/>
      <c r="ENX126" s="671"/>
      <c r="ENY126" s="671"/>
      <c r="ENZ126" s="671"/>
      <c r="EOA126" s="671"/>
      <c r="EOB126" s="671"/>
      <c r="EOC126" s="671"/>
      <c r="EOD126" s="671"/>
      <c r="EOE126" s="671"/>
      <c r="EOF126" s="671"/>
      <c r="EOG126" s="671"/>
      <c r="EOH126" s="671"/>
      <c r="EOI126" s="671"/>
      <c r="EOJ126" s="671"/>
      <c r="EOK126" s="671"/>
      <c r="EOL126" s="671"/>
      <c r="EOM126" s="671"/>
      <c r="EON126" s="671"/>
      <c r="EOO126" s="671"/>
      <c r="EOP126" s="671"/>
      <c r="EOQ126" s="671"/>
      <c r="EOR126" s="671"/>
      <c r="EOS126" s="671"/>
      <c r="EOT126" s="671"/>
      <c r="EOU126" s="671"/>
      <c r="EOV126" s="671"/>
      <c r="EOW126" s="671"/>
      <c r="EOX126" s="671"/>
      <c r="EOY126" s="671"/>
      <c r="EOZ126" s="671"/>
      <c r="EPA126" s="671"/>
      <c r="EPB126" s="671"/>
      <c r="EPC126" s="671"/>
      <c r="EPD126" s="671"/>
      <c r="EPE126" s="671"/>
      <c r="EPF126" s="671"/>
      <c r="EPG126" s="671"/>
      <c r="EPH126" s="671"/>
      <c r="EPI126" s="671"/>
      <c r="EPJ126" s="671"/>
      <c r="EPK126" s="671"/>
      <c r="EPL126" s="671"/>
      <c r="EPM126" s="671"/>
      <c r="EPN126" s="671"/>
      <c r="EPO126" s="671"/>
      <c r="EPP126" s="671"/>
      <c r="EPQ126" s="671"/>
      <c r="EPR126" s="671"/>
      <c r="EPS126" s="671"/>
      <c r="EPT126" s="671"/>
      <c r="EPU126" s="671"/>
      <c r="EPV126" s="671"/>
      <c r="EPW126" s="671"/>
      <c r="EPX126" s="671"/>
      <c r="EPY126" s="671"/>
      <c r="EPZ126" s="671"/>
      <c r="EQA126" s="671"/>
      <c r="EQB126" s="671"/>
      <c r="EQC126" s="671"/>
      <c r="EQD126" s="671"/>
      <c r="EQE126" s="671"/>
      <c r="EQF126" s="671"/>
      <c r="EQG126" s="671"/>
      <c r="EQH126" s="671"/>
      <c r="EQI126" s="671"/>
      <c r="EQJ126" s="671"/>
      <c r="EQK126" s="671"/>
      <c r="EQL126" s="671"/>
      <c r="EQM126" s="671"/>
      <c r="EQN126" s="671"/>
      <c r="EQO126" s="671"/>
      <c r="EQP126" s="671"/>
      <c r="EQQ126" s="671"/>
      <c r="EQR126" s="671"/>
      <c r="EQS126" s="671"/>
      <c r="EQT126" s="671"/>
      <c r="EQU126" s="671"/>
      <c r="EQV126" s="671"/>
      <c r="EQW126" s="671"/>
      <c r="EQX126" s="671"/>
      <c r="EQY126" s="671"/>
      <c r="EQZ126" s="671"/>
      <c r="ERA126" s="671"/>
      <c r="ERB126" s="671"/>
      <c r="ERC126" s="671"/>
      <c r="ERD126" s="671"/>
      <c r="ERE126" s="671"/>
      <c r="ERF126" s="671"/>
      <c r="ERG126" s="671"/>
      <c r="ERH126" s="671"/>
      <c r="ERI126" s="671"/>
      <c r="ERJ126" s="671"/>
      <c r="ERK126" s="671"/>
      <c r="ERL126" s="671"/>
      <c r="ERM126" s="671"/>
      <c r="ERN126" s="671"/>
      <c r="ERO126" s="671"/>
      <c r="ERP126" s="671"/>
      <c r="ERQ126" s="671"/>
      <c r="ERR126" s="671"/>
      <c r="ERS126" s="671"/>
      <c r="ERT126" s="671"/>
      <c r="ERU126" s="671"/>
      <c r="ERV126" s="671"/>
      <c r="ERW126" s="671"/>
      <c r="ERX126" s="671"/>
      <c r="ERY126" s="671"/>
      <c r="ERZ126" s="671"/>
      <c r="ESA126" s="671"/>
      <c r="ESB126" s="671"/>
      <c r="ESC126" s="671"/>
      <c r="ESD126" s="671"/>
      <c r="ESE126" s="671"/>
      <c r="ESF126" s="671"/>
      <c r="ESG126" s="671"/>
      <c r="ESH126" s="671"/>
      <c r="ESI126" s="671"/>
      <c r="ESJ126" s="671"/>
      <c r="ESK126" s="671"/>
      <c r="ESL126" s="671"/>
      <c r="ESM126" s="671"/>
      <c r="ESN126" s="671"/>
      <c r="ESO126" s="671"/>
      <c r="ESP126" s="671"/>
      <c r="ESQ126" s="671"/>
      <c r="ESR126" s="671"/>
      <c r="ESS126" s="671"/>
      <c r="EST126" s="671"/>
      <c r="ESU126" s="671"/>
      <c r="ESV126" s="671"/>
      <c r="ESW126" s="671"/>
      <c r="ESX126" s="671"/>
      <c r="ESY126" s="671"/>
      <c r="ESZ126" s="671"/>
      <c r="ETA126" s="671"/>
      <c r="ETB126" s="671"/>
      <c r="ETC126" s="671"/>
      <c r="ETD126" s="671"/>
      <c r="ETE126" s="671"/>
      <c r="ETF126" s="671"/>
      <c r="ETG126" s="671"/>
      <c r="ETH126" s="671"/>
      <c r="ETI126" s="671"/>
      <c r="ETJ126" s="671"/>
      <c r="ETK126" s="671"/>
      <c r="ETL126" s="671"/>
      <c r="ETM126" s="671"/>
      <c r="ETN126" s="671"/>
      <c r="ETO126" s="671"/>
      <c r="ETP126" s="671"/>
      <c r="ETQ126" s="671"/>
      <c r="ETR126" s="671"/>
      <c r="ETS126" s="671"/>
      <c r="ETT126" s="671"/>
      <c r="ETU126" s="671"/>
      <c r="ETV126" s="671"/>
      <c r="ETW126" s="671"/>
      <c r="ETX126" s="671"/>
      <c r="ETY126" s="671"/>
      <c r="ETZ126" s="671"/>
      <c r="EUA126" s="671"/>
      <c r="EUB126" s="671"/>
      <c r="EUC126" s="671"/>
      <c r="EUD126" s="671"/>
      <c r="EUE126" s="671"/>
      <c r="EUF126" s="671"/>
      <c r="EUG126" s="671"/>
      <c r="EUH126" s="671"/>
      <c r="EUI126" s="671"/>
      <c r="EUJ126" s="671"/>
      <c r="EUK126" s="671"/>
      <c r="EUL126" s="671"/>
      <c r="EUM126" s="671"/>
      <c r="EUN126" s="671"/>
      <c r="EUO126" s="671"/>
      <c r="EUP126" s="671"/>
      <c r="EUQ126" s="671"/>
      <c r="EUR126" s="671"/>
      <c r="EUS126" s="671"/>
      <c r="EUT126" s="671"/>
      <c r="EUU126" s="671"/>
      <c r="EUV126" s="671"/>
      <c r="EUW126" s="671"/>
      <c r="EUX126" s="671"/>
      <c r="EUY126" s="671"/>
      <c r="EUZ126" s="671"/>
      <c r="EVA126" s="671"/>
      <c r="EVB126" s="671"/>
      <c r="EVC126" s="671"/>
      <c r="EVD126" s="671"/>
      <c r="EVE126" s="671"/>
      <c r="EVF126" s="671"/>
      <c r="EVG126" s="671"/>
      <c r="EVH126" s="671"/>
      <c r="EVI126" s="671"/>
      <c r="EVJ126" s="671"/>
      <c r="EVK126" s="671"/>
      <c r="EVL126" s="671"/>
      <c r="EVM126" s="671"/>
      <c r="EVN126" s="671"/>
      <c r="EVO126" s="671"/>
      <c r="EVP126" s="671"/>
      <c r="EVQ126" s="671"/>
      <c r="EVR126" s="671"/>
      <c r="EVS126" s="671"/>
      <c r="EVT126" s="671"/>
      <c r="EVU126" s="671"/>
      <c r="EVV126" s="671"/>
      <c r="EVW126" s="671"/>
      <c r="EVX126" s="671"/>
      <c r="EVY126" s="671"/>
      <c r="EVZ126" s="671"/>
      <c r="EWA126" s="671"/>
      <c r="EWB126" s="671"/>
      <c r="EWC126" s="671"/>
      <c r="EWD126" s="671"/>
      <c r="EWE126" s="671"/>
      <c r="EWF126" s="671"/>
      <c r="EWG126" s="671"/>
      <c r="EWH126" s="671"/>
      <c r="EWI126" s="671"/>
      <c r="EWJ126" s="671"/>
      <c r="EWK126" s="671"/>
      <c r="EWL126" s="671"/>
      <c r="EWM126" s="671"/>
      <c r="EWN126" s="671"/>
      <c r="EWO126" s="671"/>
      <c r="EWP126" s="671"/>
      <c r="EWQ126" s="671"/>
      <c r="EWR126" s="671"/>
      <c r="EWS126" s="671"/>
      <c r="EWT126" s="671"/>
      <c r="EWU126" s="671"/>
      <c r="EWV126" s="671"/>
      <c r="EWW126" s="671"/>
      <c r="EWX126" s="671"/>
      <c r="EWY126" s="671"/>
      <c r="EWZ126" s="671"/>
      <c r="EXA126" s="671"/>
      <c r="EXB126" s="671"/>
      <c r="EXC126" s="671"/>
      <c r="EXD126" s="671"/>
      <c r="EXE126" s="671"/>
      <c r="EXF126" s="671"/>
      <c r="EXG126" s="671"/>
      <c r="EXH126" s="671"/>
      <c r="EXI126" s="671"/>
      <c r="EXJ126" s="671"/>
      <c r="EXK126" s="671"/>
      <c r="EXL126" s="671"/>
      <c r="EXM126" s="671"/>
      <c r="EXN126" s="671"/>
      <c r="EXO126" s="671"/>
      <c r="EXP126" s="671"/>
      <c r="EXQ126" s="671"/>
      <c r="EXR126" s="671"/>
      <c r="EXS126" s="671"/>
      <c r="EXT126" s="671"/>
      <c r="EXU126" s="671"/>
      <c r="EXV126" s="671"/>
      <c r="EXW126" s="671"/>
      <c r="EXX126" s="671"/>
      <c r="EXY126" s="671"/>
      <c r="EXZ126" s="671"/>
      <c r="EYA126" s="671"/>
      <c r="EYB126" s="671"/>
      <c r="EYC126" s="671"/>
      <c r="EYD126" s="671"/>
      <c r="EYE126" s="671"/>
      <c r="EYF126" s="671"/>
      <c r="EYG126" s="671"/>
      <c r="EYH126" s="671"/>
      <c r="EYI126" s="671"/>
      <c r="EYJ126" s="671"/>
      <c r="EYK126" s="671"/>
      <c r="EYL126" s="671"/>
      <c r="EYM126" s="671"/>
      <c r="EYN126" s="671"/>
      <c r="EYO126" s="671"/>
      <c r="EYP126" s="671"/>
      <c r="EYQ126" s="671"/>
      <c r="EYR126" s="671"/>
      <c r="EYS126" s="671"/>
      <c r="EYT126" s="671"/>
      <c r="EYU126" s="671"/>
      <c r="EYV126" s="671"/>
      <c r="EYW126" s="671"/>
      <c r="EYX126" s="671"/>
      <c r="EYY126" s="671"/>
      <c r="EYZ126" s="671"/>
      <c r="EZA126" s="671"/>
      <c r="EZB126" s="671"/>
      <c r="EZC126" s="671"/>
      <c r="EZD126" s="671"/>
      <c r="EZE126" s="671"/>
      <c r="EZF126" s="671"/>
      <c r="EZG126" s="671"/>
      <c r="EZH126" s="671"/>
      <c r="EZI126" s="671"/>
      <c r="EZJ126" s="671"/>
      <c r="EZK126" s="671"/>
      <c r="EZL126" s="671"/>
      <c r="EZM126" s="671"/>
      <c r="EZN126" s="671"/>
      <c r="EZO126" s="671"/>
      <c r="EZP126" s="671"/>
      <c r="EZQ126" s="671"/>
      <c r="EZR126" s="671"/>
      <c r="EZS126" s="671"/>
      <c r="EZT126" s="671"/>
      <c r="EZU126" s="671"/>
      <c r="EZV126" s="671"/>
      <c r="EZW126" s="671"/>
      <c r="EZX126" s="671"/>
      <c r="EZY126" s="671"/>
      <c r="EZZ126" s="671"/>
      <c r="FAA126" s="671"/>
      <c r="FAB126" s="671"/>
      <c r="FAC126" s="671"/>
      <c r="FAD126" s="671"/>
      <c r="FAE126" s="671"/>
      <c r="FAF126" s="671"/>
      <c r="FAG126" s="671"/>
      <c r="FAH126" s="671"/>
      <c r="FAI126" s="671"/>
      <c r="FAJ126" s="671"/>
      <c r="FAK126" s="671"/>
      <c r="FAL126" s="671"/>
      <c r="FAM126" s="671"/>
      <c r="FAN126" s="671"/>
      <c r="FAO126" s="671"/>
      <c r="FAP126" s="671"/>
      <c r="FAQ126" s="671"/>
      <c r="FAR126" s="671"/>
      <c r="FAS126" s="671"/>
      <c r="FAT126" s="671"/>
      <c r="FAU126" s="671"/>
      <c r="FAV126" s="671"/>
      <c r="FAW126" s="671"/>
      <c r="FAX126" s="671"/>
      <c r="FAY126" s="671"/>
      <c r="FAZ126" s="671"/>
      <c r="FBA126" s="671"/>
      <c r="FBB126" s="671"/>
      <c r="FBC126" s="671"/>
      <c r="FBD126" s="671"/>
      <c r="FBE126" s="671"/>
      <c r="FBF126" s="671"/>
      <c r="FBG126" s="671"/>
      <c r="FBH126" s="671"/>
      <c r="FBI126" s="671"/>
      <c r="FBJ126" s="671"/>
      <c r="FBK126" s="671"/>
      <c r="FBL126" s="671"/>
      <c r="FBM126" s="671"/>
      <c r="FBN126" s="671"/>
      <c r="FBO126" s="671"/>
      <c r="FBP126" s="671"/>
      <c r="FBQ126" s="671"/>
      <c r="FBR126" s="671"/>
      <c r="FBS126" s="671"/>
      <c r="FBT126" s="671"/>
      <c r="FBU126" s="671"/>
      <c r="FBV126" s="671"/>
      <c r="FBW126" s="671"/>
      <c r="FBX126" s="671"/>
      <c r="FBY126" s="671"/>
      <c r="FBZ126" s="671"/>
      <c r="FCA126" s="671"/>
      <c r="FCB126" s="671"/>
      <c r="FCC126" s="671"/>
      <c r="FCD126" s="671"/>
      <c r="FCE126" s="671"/>
      <c r="FCF126" s="671"/>
      <c r="FCG126" s="671"/>
      <c r="FCH126" s="671"/>
      <c r="FCI126" s="671"/>
      <c r="FCJ126" s="671"/>
      <c r="FCK126" s="671"/>
      <c r="FCL126" s="671"/>
      <c r="FCM126" s="671"/>
      <c r="FCN126" s="671"/>
      <c r="FCO126" s="671"/>
      <c r="FCP126" s="671"/>
      <c r="FCQ126" s="671"/>
      <c r="FCR126" s="671"/>
      <c r="FCS126" s="671"/>
      <c r="FCT126" s="671"/>
      <c r="FCU126" s="671"/>
      <c r="FCV126" s="671"/>
      <c r="FCW126" s="671"/>
      <c r="FCX126" s="671"/>
      <c r="FCY126" s="671"/>
      <c r="FCZ126" s="671"/>
      <c r="FDA126" s="671"/>
      <c r="FDB126" s="671"/>
      <c r="FDC126" s="671"/>
      <c r="FDD126" s="671"/>
      <c r="FDE126" s="671"/>
      <c r="FDF126" s="671"/>
      <c r="FDG126" s="671"/>
      <c r="FDH126" s="671"/>
      <c r="FDI126" s="671"/>
      <c r="FDJ126" s="671"/>
      <c r="FDK126" s="671"/>
      <c r="FDL126" s="671"/>
      <c r="FDM126" s="671"/>
      <c r="FDN126" s="671"/>
      <c r="FDO126" s="671"/>
      <c r="FDP126" s="671"/>
      <c r="FDQ126" s="671"/>
      <c r="FDR126" s="671"/>
      <c r="FDS126" s="671"/>
      <c r="FDT126" s="671"/>
      <c r="FDU126" s="671"/>
      <c r="FDV126" s="671"/>
      <c r="FDW126" s="671"/>
      <c r="FDX126" s="671"/>
      <c r="FDY126" s="671"/>
      <c r="FDZ126" s="671"/>
      <c r="FEA126" s="671"/>
      <c r="FEB126" s="671"/>
      <c r="FEC126" s="671"/>
      <c r="FED126" s="671"/>
      <c r="FEE126" s="671"/>
      <c r="FEF126" s="671"/>
      <c r="FEG126" s="671"/>
      <c r="FEH126" s="671"/>
      <c r="FEI126" s="671"/>
      <c r="FEJ126" s="671"/>
      <c r="FEK126" s="671"/>
      <c r="FEL126" s="671"/>
      <c r="FEM126" s="671"/>
      <c r="FEN126" s="671"/>
      <c r="FEO126" s="671"/>
      <c r="FEP126" s="671"/>
      <c r="FEQ126" s="671"/>
      <c r="FER126" s="671"/>
      <c r="FES126" s="671"/>
      <c r="FET126" s="671"/>
      <c r="FEU126" s="671"/>
      <c r="FEV126" s="671"/>
      <c r="FEW126" s="671"/>
      <c r="FEX126" s="671"/>
      <c r="FEY126" s="671"/>
      <c r="FEZ126" s="671"/>
      <c r="FFA126" s="671"/>
      <c r="FFB126" s="671"/>
      <c r="FFC126" s="671"/>
      <c r="FFD126" s="671"/>
      <c r="FFE126" s="671"/>
      <c r="FFF126" s="671"/>
      <c r="FFG126" s="671"/>
      <c r="FFH126" s="671"/>
      <c r="FFI126" s="671"/>
      <c r="FFJ126" s="671"/>
      <c r="FFK126" s="671"/>
      <c r="FFL126" s="671"/>
      <c r="FFM126" s="671"/>
      <c r="FFN126" s="671"/>
      <c r="FFO126" s="671"/>
      <c r="FFP126" s="671"/>
      <c r="FFQ126" s="671"/>
      <c r="FFR126" s="671"/>
      <c r="FFS126" s="671"/>
      <c r="FFT126" s="671"/>
      <c r="FFU126" s="671"/>
      <c r="FFV126" s="671"/>
      <c r="FFW126" s="671"/>
      <c r="FFX126" s="671"/>
      <c r="FFY126" s="671"/>
      <c r="FFZ126" s="671"/>
      <c r="FGA126" s="671"/>
      <c r="FGB126" s="671"/>
      <c r="FGC126" s="671"/>
      <c r="FGD126" s="671"/>
      <c r="FGE126" s="671"/>
      <c r="FGF126" s="671"/>
      <c r="FGG126" s="671"/>
      <c r="FGH126" s="671"/>
      <c r="FGI126" s="671"/>
      <c r="FGJ126" s="671"/>
      <c r="FGK126" s="671"/>
      <c r="FGL126" s="671"/>
      <c r="FGM126" s="671"/>
      <c r="FGN126" s="671"/>
      <c r="FGO126" s="671"/>
      <c r="FGP126" s="671"/>
      <c r="FGQ126" s="671"/>
      <c r="FGR126" s="671"/>
      <c r="FGS126" s="671"/>
      <c r="FGT126" s="671"/>
      <c r="FGU126" s="671"/>
      <c r="FGV126" s="671"/>
      <c r="FGW126" s="671"/>
      <c r="FGX126" s="671"/>
      <c r="FGY126" s="671"/>
      <c r="FGZ126" s="671"/>
      <c r="FHA126" s="671"/>
      <c r="FHB126" s="671"/>
      <c r="FHC126" s="671"/>
      <c r="FHD126" s="671"/>
      <c r="FHE126" s="671"/>
      <c r="FHF126" s="671"/>
      <c r="FHG126" s="671"/>
      <c r="FHH126" s="671"/>
      <c r="FHI126" s="671"/>
      <c r="FHJ126" s="671"/>
      <c r="FHK126" s="671"/>
      <c r="FHL126" s="671"/>
      <c r="FHM126" s="671"/>
      <c r="FHN126" s="671"/>
      <c r="FHO126" s="671"/>
      <c r="FHP126" s="671"/>
      <c r="FHQ126" s="671"/>
      <c r="FHR126" s="671"/>
      <c r="FHS126" s="671"/>
      <c r="FHT126" s="671"/>
      <c r="FHU126" s="671"/>
      <c r="FHV126" s="671"/>
      <c r="FHW126" s="671"/>
      <c r="FHX126" s="671"/>
      <c r="FHY126" s="671"/>
      <c r="FHZ126" s="671"/>
      <c r="FIA126" s="671"/>
      <c r="FIB126" s="671"/>
      <c r="FIC126" s="671"/>
      <c r="FID126" s="671"/>
      <c r="FIE126" s="671"/>
      <c r="FIF126" s="671"/>
      <c r="FIG126" s="671"/>
      <c r="FIH126" s="671"/>
      <c r="FII126" s="671"/>
      <c r="FIJ126" s="671"/>
      <c r="FIK126" s="671"/>
      <c r="FIL126" s="671"/>
      <c r="FIM126" s="671"/>
      <c r="FIN126" s="671"/>
      <c r="FIO126" s="671"/>
      <c r="FIP126" s="671"/>
      <c r="FIQ126" s="671"/>
      <c r="FIR126" s="671"/>
      <c r="FIS126" s="671"/>
      <c r="FIT126" s="671"/>
      <c r="FIU126" s="671"/>
      <c r="FIV126" s="671"/>
      <c r="FIW126" s="671"/>
      <c r="FIX126" s="671"/>
      <c r="FIY126" s="671"/>
      <c r="FIZ126" s="671"/>
      <c r="FJA126" s="671"/>
      <c r="FJB126" s="671"/>
      <c r="FJC126" s="671"/>
      <c r="FJD126" s="671"/>
      <c r="FJE126" s="671"/>
      <c r="FJF126" s="671"/>
      <c r="FJG126" s="671"/>
      <c r="FJH126" s="671"/>
      <c r="FJI126" s="671"/>
      <c r="FJJ126" s="671"/>
      <c r="FJK126" s="671"/>
      <c r="FJL126" s="671"/>
      <c r="FJM126" s="671"/>
      <c r="FJN126" s="671"/>
      <c r="FJO126" s="671"/>
      <c r="FJP126" s="671"/>
      <c r="FJQ126" s="671"/>
      <c r="FJR126" s="671"/>
      <c r="FJS126" s="671"/>
      <c r="FJT126" s="671"/>
      <c r="FJU126" s="671"/>
      <c r="FJV126" s="671"/>
      <c r="FJW126" s="671"/>
      <c r="FJX126" s="671"/>
      <c r="FJY126" s="671"/>
      <c r="FJZ126" s="671"/>
      <c r="FKA126" s="671"/>
      <c r="FKB126" s="671"/>
      <c r="FKC126" s="671"/>
      <c r="FKD126" s="671"/>
      <c r="FKE126" s="671"/>
      <c r="FKF126" s="671"/>
      <c r="FKG126" s="671"/>
      <c r="FKH126" s="671"/>
      <c r="FKI126" s="671"/>
      <c r="FKJ126" s="671"/>
      <c r="FKK126" s="671"/>
      <c r="FKL126" s="671"/>
      <c r="FKM126" s="671"/>
      <c r="FKN126" s="671"/>
      <c r="FKO126" s="671"/>
      <c r="FKP126" s="671"/>
      <c r="FKQ126" s="671"/>
      <c r="FKR126" s="671"/>
      <c r="FKS126" s="671"/>
      <c r="FKT126" s="671"/>
      <c r="FKU126" s="671"/>
      <c r="FKV126" s="671"/>
      <c r="FKW126" s="671"/>
      <c r="FKX126" s="671"/>
      <c r="FKY126" s="671"/>
      <c r="FKZ126" s="671"/>
      <c r="FLA126" s="671"/>
      <c r="FLB126" s="671"/>
      <c r="FLC126" s="671"/>
      <c r="FLD126" s="671"/>
      <c r="FLE126" s="671"/>
      <c r="FLF126" s="671"/>
      <c r="FLG126" s="671"/>
      <c r="FLH126" s="671"/>
      <c r="FLI126" s="671"/>
      <c r="FLJ126" s="671"/>
      <c r="FLK126" s="671"/>
      <c r="FLL126" s="671"/>
      <c r="FLM126" s="671"/>
      <c r="FLN126" s="671"/>
      <c r="FLO126" s="671"/>
      <c r="FLP126" s="671"/>
      <c r="FLQ126" s="671"/>
      <c r="FLR126" s="671"/>
      <c r="FLS126" s="671"/>
      <c r="FLT126" s="671"/>
      <c r="FLU126" s="671"/>
      <c r="FLV126" s="671"/>
      <c r="FLW126" s="671"/>
      <c r="FLX126" s="671"/>
      <c r="FLY126" s="671"/>
      <c r="FLZ126" s="671"/>
      <c r="FMA126" s="671"/>
      <c r="FMB126" s="671"/>
      <c r="FMC126" s="671"/>
      <c r="FMD126" s="671"/>
      <c r="FME126" s="671"/>
      <c r="FMF126" s="671"/>
      <c r="FMG126" s="671"/>
      <c r="FMH126" s="671"/>
      <c r="FMI126" s="671"/>
      <c r="FMJ126" s="671"/>
      <c r="FMK126" s="671"/>
      <c r="FML126" s="671"/>
      <c r="FMM126" s="671"/>
      <c r="FMN126" s="671"/>
      <c r="FMO126" s="671"/>
      <c r="FMP126" s="671"/>
      <c r="FMQ126" s="671"/>
      <c r="FMR126" s="671"/>
      <c r="FMS126" s="671"/>
      <c r="FMT126" s="671"/>
      <c r="FMU126" s="671"/>
      <c r="FMV126" s="671"/>
      <c r="FMW126" s="671"/>
      <c r="FMX126" s="671"/>
      <c r="FMY126" s="671"/>
      <c r="FMZ126" s="671"/>
      <c r="FNA126" s="671"/>
      <c r="FNB126" s="671"/>
      <c r="FNC126" s="671"/>
      <c r="FND126" s="671"/>
      <c r="FNE126" s="671"/>
      <c r="FNF126" s="671"/>
      <c r="FNG126" s="671"/>
      <c r="FNH126" s="671"/>
      <c r="FNI126" s="671"/>
      <c r="FNJ126" s="671"/>
      <c r="FNK126" s="671"/>
      <c r="FNL126" s="671"/>
      <c r="FNM126" s="671"/>
      <c r="FNN126" s="671"/>
      <c r="FNO126" s="671"/>
      <c r="FNP126" s="671"/>
      <c r="FNQ126" s="671"/>
      <c r="FNR126" s="671"/>
      <c r="FNS126" s="671"/>
      <c r="FNT126" s="671"/>
      <c r="FNU126" s="671"/>
      <c r="FNV126" s="671"/>
      <c r="FNW126" s="671"/>
      <c r="FNX126" s="671"/>
      <c r="FNY126" s="671"/>
      <c r="FNZ126" s="671"/>
      <c r="FOA126" s="671"/>
      <c r="FOB126" s="671"/>
      <c r="FOC126" s="671"/>
      <c r="FOD126" s="671"/>
      <c r="FOE126" s="671"/>
      <c r="FOF126" s="671"/>
      <c r="FOG126" s="671"/>
      <c r="FOH126" s="671"/>
      <c r="FOI126" s="671"/>
      <c r="FOJ126" s="671"/>
      <c r="FOK126" s="671"/>
      <c r="FOL126" s="671"/>
      <c r="FOM126" s="671"/>
      <c r="FON126" s="671"/>
      <c r="FOO126" s="671"/>
      <c r="FOP126" s="671"/>
      <c r="FOQ126" s="671"/>
      <c r="FOR126" s="671"/>
      <c r="FOS126" s="671"/>
      <c r="FOT126" s="671"/>
      <c r="FOU126" s="671"/>
      <c r="FOV126" s="671"/>
      <c r="FOW126" s="671"/>
      <c r="FOX126" s="671"/>
      <c r="FOY126" s="671"/>
      <c r="FOZ126" s="671"/>
      <c r="FPA126" s="671"/>
      <c r="FPB126" s="671"/>
      <c r="FPC126" s="671"/>
      <c r="FPD126" s="671"/>
      <c r="FPE126" s="671"/>
      <c r="FPF126" s="671"/>
      <c r="FPG126" s="671"/>
      <c r="FPH126" s="671"/>
      <c r="FPI126" s="671"/>
      <c r="FPJ126" s="671"/>
      <c r="FPK126" s="671"/>
      <c r="FPL126" s="671"/>
      <c r="FPM126" s="671"/>
      <c r="FPN126" s="671"/>
      <c r="FPO126" s="671"/>
      <c r="FPP126" s="671"/>
      <c r="FPQ126" s="671"/>
      <c r="FPR126" s="671"/>
      <c r="FPS126" s="671"/>
      <c r="FPT126" s="671"/>
      <c r="FPU126" s="671"/>
      <c r="FPV126" s="671"/>
      <c r="FPW126" s="671"/>
      <c r="FPX126" s="671"/>
      <c r="FPY126" s="671"/>
      <c r="FPZ126" s="671"/>
      <c r="FQA126" s="671"/>
      <c r="FQB126" s="671"/>
      <c r="FQC126" s="671"/>
      <c r="FQD126" s="671"/>
      <c r="FQE126" s="671"/>
      <c r="FQF126" s="671"/>
      <c r="FQG126" s="671"/>
      <c r="FQH126" s="671"/>
      <c r="FQI126" s="671"/>
      <c r="FQJ126" s="671"/>
      <c r="FQK126" s="671"/>
      <c r="FQL126" s="671"/>
      <c r="FQM126" s="671"/>
      <c r="FQN126" s="671"/>
      <c r="FQO126" s="671"/>
      <c r="FQP126" s="671"/>
      <c r="FQQ126" s="671"/>
      <c r="FQR126" s="671"/>
      <c r="FQS126" s="671"/>
      <c r="FQT126" s="671"/>
      <c r="FQU126" s="671"/>
      <c r="FQV126" s="671"/>
      <c r="FQW126" s="671"/>
      <c r="FQX126" s="671"/>
      <c r="FQY126" s="671"/>
      <c r="FQZ126" s="671"/>
      <c r="FRA126" s="671"/>
      <c r="FRB126" s="671"/>
      <c r="FRC126" s="671"/>
      <c r="FRD126" s="671"/>
      <c r="FRE126" s="671"/>
      <c r="FRF126" s="671"/>
      <c r="FRG126" s="671"/>
      <c r="FRH126" s="671"/>
      <c r="FRI126" s="671"/>
      <c r="FRJ126" s="671"/>
      <c r="FRK126" s="671"/>
      <c r="FRL126" s="671"/>
      <c r="FRM126" s="671"/>
      <c r="FRN126" s="671"/>
      <c r="FRO126" s="671"/>
      <c r="FRP126" s="671"/>
      <c r="FRQ126" s="671"/>
      <c r="FRR126" s="671"/>
      <c r="FRS126" s="671"/>
      <c r="FRT126" s="671"/>
      <c r="FRU126" s="671"/>
      <c r="FRV126" s="671"/>
      <c r="FRW126" s="671"/>
      <c r="FRX126" s="671"/>
      <c r="FRY126" s="671"/>
      <c r="FRZ126" s="671"/>
      <c r="FSA126" s="671"/>
      <c r="FSB126" s="671"/>
      <c r="FSC126" s="671"/>
      <c r="FSD126" s="671"/>
      <c r="FSE126" s="671"/>
      <c r="FSF126" s="671"/>
      <c r="FSG126" s="671"/>
      <c r="FSH126" s="671"/>
      <c r="FSI126" s="671"/>
      <c r="FSJ126" s="671"/>
      <c r="FSK126" s="671"/>
      <c r="FSL126" s="671"/>
      <c r="FSM126" s="671"/>
      <c r="FSN126" s="671"/>
      <c r="FSO126" s="671"/>
      <c r="FSP126" s="671"/>
      <c r="FSQ126" s="671"/>
      <c r="FSR126" s="671"/>
      <c r="FSS126" s="671"/>
      <c r="FST126" s="671"/>
      <c r="FSU126" s="671"/>
      <c r="FSV126" s="671"/>
      <c r="FSW126" s="671"/>
      <c r="FSX126" s="671"/>
      <c r="FSY126" s="671"/>
      <c r="FSZ126" s="671"/>
      <c r="FTA126" s="671"/>
      <c r="FTB126" s="671"/>
      <c r="FTC126" s="671"/>
      <c r="FTD126" s="671"/>
      <c r="FTE126" s="671"/>
      <c r="FTF126" s="671"/>
      <c r="FTG126" s="671"/>
      <c r="FTH126" s="671"/>
      <c r="FTI126" s="671"/>
      <c r="FTJ126" s="671"/>
      <c r="FTK126" s="671"/>
      <c r="FTL126" s="671"/>
      <c r="FTM126" s="671"/>
      <c r="FTN126" s="671"/>
      <c r="FTO126" s="671"/>
      <c r="FTP126" s="671"/>
      <c r="FTQ126" s="671"/>
      <c r="FTR126" s="671"/>
      <c r="FTS126" s="671"/>
      <c r="FTT126" s="671"/>
      <c r="FTU126" s="671"/>
      <c r="FTV126" s="671"/>
      <c r="FTW126" s="671"/>
      <c r="FTX126" s="671"/>
      <c r="FTY126" s="671"/>
      <c r="FTZ126" s="671"/>
      <c r="FUA126" s="671"/>
      <c r="FUB126" s="671"/>
      <c r="FUC126" s="671"/>
      <c r="FUD126" s="671"/>
      <c r="FUE126" s="671"/>
      <c r="FUF126" s="671"/>
      <c r="FUG126" s="671"/>
      <c r="FUH126" s="671"/>
      <c r="FUI126" s="671"/>
      <c r="FUJ126" s="671"/>
      <c r="FUK126" s="671"/>
      <c r="FUL126" s="671"/>
      <c r="FUM126" s="671"/>
      <c r="FUN126" s="671"/>
      <c r="FUO126" s="671"/>
      <c r="FUP126" s="671"/>
      <c r="FUQ126" s="671"/>
      <c r="FUR126" s="671"/>
      <c r="FUS126" s="671"/>
      <c r="FUT126" s="671"/>
      <c r="FUU126" s="671"/>
      <c r="FUV126" s="671"/>
      <c r="FUW126" s="671"/>
      <c r="FUX126" s="671"/>
      <c r="FUY126" s="671"/>
      <c r="FUZ126" s="671"/>
      <c r="FVA126" s="671"/>
      <c r="FVB126" s="671"/>
      <c r="FVC126" s="671"/>
      <c r="FVD126" s="671"/>
      <c r="FVE126" s="671"/>
      <c r="FVF126" s="671"/>
      <c r="FVG126" s="671"/>
      <c r="FVH126" s="671"/>
      <c r="FVI126" s="671"/>
      <c r="FVJ126" s="671"/>
      <c r="FVK126" s="671"/>
      <c r="FVL126" s="671"/>
      <c r="FVM126" s="671"/>
      <c r="FVN126" s="671"/>
      <c r="FVO126" s="671"/>
      <c r="FVP126" s="671"/>
      <c r="FVQ126" s="671"/>
      <c r="FVR126" s="671"/>
      <c r="FVS126" s="671"/>
      <c r="FVT126" s="671"/>
      <c r="FVU126" s="671"/>
      <c r="FVV126" s="671"/>
      <c r="FVW126" s="671"/>
      <c r="FVX126" s="671"/>
      <c r="FVY126" s="671"/>
      <c r="FVZ126" s="671"/>
      <c r="FWA126" s="671"/>
      <c r="FWB126" s="671"/>
      <c r="FWC126" s="671"/>
      <c r="FWD126" s="671"/>
      <c r="FWE126" s="671"/>
      <c r="FWF126" s="671"/>
      <c r="FWG126" s="671"/>
      <c r="FWH126" s="671"/>
      <c r="FWI126" s="671"/>
      <c r="FWJ126" s="671"/>
      <c r="FWK126" s="671"/>
      <c r="FWL126" s="671"/>
      <c r="FWM126" s="671"/>
      <c r="FWN126" s="671"/>
      <c r="FWO126" s="671"/>
      <c r="FWP126" s="671"/>
      <c r="FWQ126" s="671"/>
      <c r="FWR126" s="671"/>
      <c r="FWS126" s="671"/>
      <c r="FWT126" s="671"/>
      <c r="FWU126" s="671"/>
      <c r="FWV126" s="671"/>
      <c r="FWW126" s="671"/>
      <c r="FWX126" s="671"/>
      <c r="FWY126" s="671"/>
      <c r="FWZ126" s="671"/>
      <c r="FXA126" s="671"/>
      <c r="FXB126" s="671"/>
      <c r="FXC126" s="671"/>
      <c r="FXD126" s="671"/>
      <c r="FXE126" s="671"/>
      <c r="FXF126" s="671"/>
      <c r="FXG126" s="671"/>
      <c r="FXH126" s="671"/>
      <c r="FXI126" s="671"/>
      <c r="FXJ126" s="671"/>
      <c r="FXK126" s="671"/>
      <c r="FXL126" s="671"/>
      <c r="FXM126" s="671"/>
      <c r="FXN126" s="671"/>
      <c r="FXO126" s="671"/>
      <c r="FXP126" s="671"/>
      <c r="FXQ126" s="671"/>
      <c r="FXR126" s="671"/>
      <c r="FXS126" s="671"/>
      <c r="FXT126" s="671"/>
      <c r="FXU126" s="671"/>
      <c r="FXV126" s="671"/>
      <c r="FXW126" s="671"/>
      <c r="FXX126" s="671"/>
      <c r="FXY126" s="671"/>
      <c r="FXZ126" s="671"/>
      <c r="FYA126" s="671"/>
      <c r="FYB126" s="671"/>
      <c r="FYC126" s="671"/>
      <c r="FYD126" s="671"/>
      <c r="FYE126" s="671"/>
      <c r="FYF126" s="671"/>
      <c r="FYG126" s="671"/>
      <c r="FYH126" s="671"/>
      <c r="FYI126" s="671"/>
      <c r="FYJ126" s="671"/>
      <c r="FYK126" s="671"/>
      <c r="FYL126" s="671"/>
      <c r="FYM126" s="671"/>
      <c r="FYN126" s="671"/>
      <c r="FYO126" s="671"/>
      <c r="FYP126" s="671"/>
      <c r="FYQ126" s="671"/>
      <c r="FYR126" s="671"/>
      <c r="FYS126" s="671"/>
      <c r="FYT126" s="671"/>
      <c r="FYU126" s="671"/>
      <c r="FYV126" s="671"/>
      <c r="FYW126" s="671"/>
      <c r="FYX126" s="671"/>
      <c r="FYY126" s="671"/>
      <c r="FYZ126" s="671"/>
      <c r="FZA126" s="671"/>
      <c r="FZB126" s="671"/>
      <c r="FZC126" s="671"/>
      <c r="FZD126" s="671"/>
      <c r="FZE126" s="671"/>
      <c r="FZF126" s="671"/>
      <c r="FZG126" s="671"/>
      <c r="FZH126" s="671"/>
      <c r="FZI126" s="671"/>
      <c r="FZJ126" s="671"/>
      <c r="FZK126" s="671"/>
      <c r="FZL126" s="671"/>
      <c r="FZM126" s="671"/>
      <c r="FZN126" s="671"/>
      <c r="FZO126" s="671"/>
      <c r="FZP126" s="671"/>
      <c r="FZQ126" s="671"/>
      <c r="FZR126" s="671"/>
      <c r="FZS126" s="671"/>
      <c r="FZT126" s="671"/>
      <c r="FZU126" s="671"/>
      <c r="FZV126" s="671"/>
      <c r="FZW126" s="671"/>
      <c r="FZX126" s="671"/>
      <c r="FZY126" s="671"/>
      <c r="FZZ126" s="671"/>
      <c r="GAA126" s="671"/>
      <c r="GAB126" s="671"/>
      <c r="GAC126" s="671"/>
      <c r="GAD126" s="671"/>
      <c r="GAE126" s="671"/>
      <c r="GAF126" s="671"/>
      <c r="GAG126" s="671"/>
      <c r="GAH126" s="671"/>
      <c r="GAI126" s="671"/>
      <c r="GAJ126" s="671"/>
      <c r="GAK126" s="671"/>
      <c r="GAL126" s="671"/>
      <c r="GAM126" s="671"/>
      <c r="GAN126" s="671"/>
      <c r="GAO126" s="671"/>
      <c r="GAP126" s="671"/>
      <c r="GAQ126" s="671"/>
      <c r="GAR126" s="671"/>
      <c r="GAS126" s="671"/>
      <c r="GAT126" s="671"/>
      <c r="GAU126" s="671"/>
      <c r="GAV126" s="671"/>
      <c r="GAW126" s="671"/>
      <c r="GAX126" s="671"/>
      <c r="GAY126" s="671"/>
      <c r="GAZ126" s="671"/>
      <c r="GBA126" s="671"/>
      <c r="GBB126" s="671"/>
      <c r="GBC126" s="671"/>
      <c r="GBD126" s="671"/>
      <c r="GBE126" s="671"/>
      <c r="GBF126" s="671"/>
      <c r="GBG126" s="671"/>
      <c r="GBH126" s="671"/>
      <c r="GBI126" s="671"/>
      <c r="GBJ126" s="671"/>
      <c r="GBK126" s="671"/>
      <c r="GBL126" s="671"/>
      <c r="GBM126" s="671"/>
      <c r="GBN126" s="671"/>
      <c r="GBO126" s="671"/>
      <c r="GBP126" s="671"/>
      <c r="GBQ126" s="671"/>
      <c r="GBR126" s="671"/>
      <c r="GBS126" s="671"/>
      <c r="GBT126" s="671"/>
      <c r="GBU126" s="671"/>
      <c r="GBV126" s="671"/>
      <c r="GBW126" s="671"/>
      <c r="GBX126" s="671"/>
      <c r="GBY126" s="671"/>
      <c r="GBZ126" s="671"/>
      <c r="GCA126" s="671"/>
      <c r="GCB126" s="671"/>
      <c r="GCC126" s="671"/>
      <c r="GCD126" s="671"/>
      <c r="GCE126" s="671"/>
      <c r="GCF126" s="671"/>
      <c r="GCG126" s="671"/>
      <c r="GCH126" s="671"/>
      <c r="GCI126" s="671"/>
      <c r="GCJ126" s="671"/>
      <c r="GCK126" s="671"/>
      <c r="GCL126" s="671"/>
      <c r="GCM126" s="671"/>
      <c r="GCN126" s="671"/>
      <c r="GCO126" s="671"/>
      <c r="GCP126" s="671"/>
      <c r="GCQ126" s="671"/>
      <c r="GCR126" s="671"/>
      <c r="GCS126" s="671"/>
      <c r="GCT126" s="671"/>
      <c r="GCU126" s="671"/>
      <c r="GCV126" s="671"/>
      <c r="GCW126" s="671"/>
      <c r="GCX126" s="671"/>
      <c r="GCY126" s="671"/>
      <c r="GCZ126" s="671"/>
      <c r="GDA126" s="671"/>
      <c r="GDB126" s="671"/>
      <c r="GDC126" s="671"/>
      <c r="GDD126" s="671"/>
      <c r="GDE126" s="671"/>
      <c r="GDF126" s="671"/>
      <c r="GDG126" s="671"/>
      <c r="GDH126" s="671"/>
      <c r="GDI126" s="671"/>
      <c r="GDJ126" s="671"/>
      <c r="GDK126" s="671"/>
      <c r="GDL126" s="671"/>
      <c r="GDM126" s="671"/>
      <c r="GDN126" s="671"/>
      <c r="GDO126" s="671"/>
      <c r="GDP126" s="671"/>
      <c r="GDQ126" s="671"/>
      <c r="GDR126" s="671"/>
      <c r="GDS126" s="671"/>
      <c r="GDT126" s="671"/>
      <c r="GDU126" s="671"/>
      <c r="GDV126" s="671"/>
      <c r="GDW126" s="671"/>
      <c r="GDX126" s="671"/>
      <c r="GDY126" s="671"/>
      <c r="GDZ126" s="671"/>
      <c r="GEA126" s="671"/>
      <c r="GEB126" s="671"/>
      <c r="GEC126" s="671"/>
      <c r="GED126" s="671"/>
      <c r="GEE126" s="671"/>
      <c r="GEF126" s="671"/>
      <c r="GEG126" s="671"/>
      <c r="GEH126" s="671"/>
      <c r="GEI126" s="671"/>
      <c r="GEJ126" s="671"/>
      <c r="GEK126" s="671"/>
      <c r="GEL126" s="671"/>
      <c r="GEM126" s="671"/>
      <c r="GEN126" s="671"/>
      <c r="GEO126" s="671"/>
      <c r="GEP126" s="671"/>
      <c r="GEQ126" s="671"/>
      <c r="GER126" s="671"/>
      <c r="GES126" s="671"/>
      <c r="GET126" s="671"/>
      <c r="GEU126" s="671"/>
      <c r="GEV126" s="671"/>
      <c r="GEW126" s="671"/>
      <c r="GEX126" s="671"/>
      <c r="GEY126" s="671"/>
      <c r="GEZ126" s="671"/>
      <c r="GFA126" s="671"/>
      <c r="GFB126" s="671"/>
      <c r="GFC126" s="671"/>
      <c r="GFD126" s="671"/>
      <c r="GFE126" s="671"/>
      <c r="GFF126" s="671"/>
      <c r="GFG126" s="671"/>
      <c r="GFH126" s="671"/>
      <c r="GFI126" s="671"/>
      <c r="GFJ126" s="671"/>
      <c r="GFK126" s="671"/>
      <c r="GFL126" s="671"/>
      <c r="GFM126" s="671"/>
      <c r="GFN126" s="671"/>
      <c r="GFO126" s="671"/>
      <c r="GFP126" s="671"/>
      <c r="GFQ126" s="671"/>
      <c r="GFR126" s="671"/>
      <c r="GFS126" s="671"/>
      <c r="GFT126" s="671"/>
      <c r="GFU126" s="671"/>
      <c r="GFV126" s="671"/>
      <c r="GFW126" s="671"/>
      <c r="GFX126" s="671"/>
      <c r="GFY126" s="671"/>
      <c r="GFZ126" s="671"/>
      <c r="GGA126" s="671"/>
      <c r="GGB126" s="671"/>
      <c r="GGC126" s="671"/>
      <c r="GGD126" s="671"/>
      <c r="GGE126" s="671"/>
      <c r="GGF126" s="671"/>
      <c r="GGG126" s="671"/>
      <c r="GGH126" s="671"/>
      <c r="GGI126" s="671"/>
      <c r="GGJ126" s="671"/>
      <c r="GGK126" s="671"/>
      <c r="GGL126" s="671"/>
      <c r="GGM126" s="671"/>
      <c r="GGN126" s="671"/>
      <c r="GGO126" s="671"/>
      <c r="GGP126" s="671"/>
      <c r="GGQ126" s="671"/>
      <c r="GGR126" s="671"/>
      <c r="GGS126" s="671"/>
      <c r="GGT126" s="671"/>
      <c r="GGU126" s="671"/>
      <c r="GGV126" s="671"/>
      <c r="GGW126" s="671"/>
      <c r="GGX126" s="671"/>
      <c r="GGY126" s="671"/>
      <c r="GGZ126" s="671"/>
      <c r="GHA126" s="671"/>
      <c r="GHB126" s="671"/>
      <c r="GHC126" s="671"/>
      <c r="GHD126" s="671"/>
      <c r="GHE126" s="671"/>
      <c r="GHF126" s="671"/>
      <c r="GHG126" s="671"/>
      <c r="GHH126" s="671"/>
      <c r="GHI126" s="671"/>
      <c r="GHJ126" s="671"/>
      <c r="GHK126" s="671"/>
      <c r="GHL126" s="671"/>
      <c r="GHM126" s="671"/>
      <c r="GHN126" s="671"/>
      <c r="GHO126" s="671"/>
      <c r="GHP126" s="671"/>
      <c r="GHQ126" s="671"/>
      <c r="GHR126" s="671"/>
      <c r="GHS126" s="671"/>
      <c r="GHT126" s="671"/>
      <c r="GHU126" s="671"/>
      <c r="GHV126" s="671"/>
      <c r="GHW126" s="671"/>
      <c r="GHX126" s="671"/>
      <c r="GHY126" s="671"/>
      <c r="GHZ126" s="671"/>
      <c r="GIA126" s="671"/>
      <c r="GIB126" s="671"/>
      <c r="GIC126" s="671"/>
      <c r="GID126" s="671"/>
      <c r="GIE126" s="671"/>
      <c r="GIF126" s="671"/>
      <c r="GIG126" s="671"/>
      <c r="GIH126" s="671"/>
      <c r="GII126" s="671"/>
      <c r="GIJ126" s="671"/>
      <c r="GIK126" s="671"/>
      <c r="GIL126" s="671"/>
      <c r="GIM126" s="671"/>
      <c r="GIN126" s="671"/>
      <c r="GIO126" s="671"/>
      <c r="GIP126" s="671"/>
      <c r="GIQ126" s="671"/>
      <c r="GIR126" s="671"/>
      <c r="GIS126" s="671"/>
      <c r="GIT126" s="671"/>
      <c r="GIU126" s="671"/>
      <c r="GIV126" s="671"/>
      <c r="GIW126" s="671"/>
      <c r="GIX126" s="671"/>
      <c r="GIY126" s="671"/>
      <c r="GIZ126" s="671"/>
      <c r="GJA126" s="671"/>
      <c r="GJB126" s="671"/>
      <c r="GJC126" s="671"/>
      <c r="GJD126" s="671"/>
      <c r="GJE126" s="671"/>
      <c r="GJF126" s="671"/>
      <c r="GJG126" s="671"/>
      <c r="GJH126" s="671"/>
      <c r="GJI126" s="671"/>
      <c r="GJJ126" s="671"/>
      <c r="GJK126" s="671"/>
      <c r="GJL126" s="671"/>
      <c r="GJM126" s="671"/>
      <c r="GJN126" s="671"/>
      <c r="GJO126" s="671"/>
      <c r="GJP126" s="671"/>
      <c r="GJQ126" s="671"/>
      <c r="GJR126" s="671"/>
      <c r="GJS126" s="671"/>
      <c r="GJT126" s="671"/>
      <c r="GJU126" s="671"/>
      <c r="GJV126" s="671"/>
      <c r="GJW126" s="671"/>
      <c r="GJX126" s="671"/>
      <c r="GJY126" s="671"/>
      <c r="GJZ126" s="671"/>
      <c r="GKA126" s="671"/>
      <c r="GKB126" s="671"/>
      <c r="GKC126" s="671"/>
      <c r="GKD126" s="671"/>
      <c r="GKE126" s="671"/>
      <c r="GKF126" s="671"/>
      <c r="GKG126" s="671"/>
      <c r="GKH126" s="671"/>
      <c r="GKI126" s="671"/>
      <c r="GKJ126" s="671"/>
      <c r="GKK126" s="671"/>
      <c r="GKL126" s="671"/>
      <c r="GKM126" s="671"/>
      <c r="GKN126" s="671"/>
      <c r="GKO126" s="671"/>
      <c r="GKP126" s="671"/>
      <c r="GKQ126" s="671"/>
      <c r="GKR126" s="671"/>
      <c r="GKS126" s="671"/>
      <c r="GKT126" s="671"/>
      <c r="GKU126" s="671"/>
      <c r="GKV126" s="671"/>
      <c r="GKW126" s="671"/>
      <c r="GKX126" s="671"/>
      <c r="GKY126" s="671"/>
      <c r="GKZ126" s="671"/>
      <c r="GLA126" s="671"/>
      <c r="GLB126" s="671"/>
      <c r="GLC126" s="671"/>
      <c r="GLD126" s="671"/>
      <c r="GLE126" s="671"/>
      <c r="GLF126" s="671"/>
      <c r="GLG126" s="671"/>
      <c r="GLH126" s="671"/>
      <c r="GLI126" s="671"/>
      <c r="GLJ126" s="671"/>
      <c r="GLK126" s="671"/>
      <c r="GLL126" s="671"/>
      <c r="GLM126" s="671"/>
      <c r="GLN126" s="671"/>
      <c r="GLO126" s="671"/>
      <c r="GLP126" s="671"/>
      <c r="GLQ126" s="671"/>
      <c r="GLR126" s="671"/>
      <c r="GLS126" s="671"/>
      <c r="GLT126" s="671"/>
      <c r="GLU126" s="671"/>
      <c r="GLV126" s="671"/>
      <c r="GLW126" s="671"/>
      <c r="GLX126" s="671"/>
      <c r="GLY126" s="671"/>
      <c r="GLZ126" s="671"/>
      <c r="GMA126" s="671"/>
      <c r="GMB126" s="671"/>
      <c r="GMC126" s="671"/>
      <c r="GMD126" s="671"/>
      <c r="GME126" s="671"/>
      <c r="GMF126" s="671"/>
      <c r="GMG126" s="671"/>
      <c r="GMH126" s="671"/>
      <c r="GMI126" s="671"/>
      <c r="GMJ126" s="671"/>
      <c r="GMK126" s="671"/>
      <c r="GML126" s="671"/>
      <c r="GMM126" s="671"/>
      <c r="GMN126" s="671"/>
      <c r="GMO126" s="671"/>
      <c r="GMP126" s="671"/>
      <c r="GMQ126" s="671"/>
      <c r="GMR126" s="671"/>
      <c r="GMS126" s="671"/>
      <c r="GMT126" s="671"/>
      <c r="GMU126" s="671"/>
      <c r="GMV126" s="671"/>
      <c r="GMW126" s="671"/>
      <c r="GMX126" s="671"/>
      <c r="GMY126" s="671"/>
      <c r="GMZ126" s="671"/>
      <c r="GNA126" s="671"/>
      <c r="GNB126" s="671"/>
      <c r="GNC126" s="671"/>
      <c r="GND126" s="671"/>
      <c r="GNE126" s="671"/>
      <c r="GNF126" s="671"/>
      <c r="GNG126" s="671"/>
      <c r="GNH126" s="671"/>
      <c r="GNI126" s="671"/>
      <c r="GNJ126" s="671"/>
      <c r="GNK126" s="671"/>
      <c r="GNL126" s="671"/>
      <c r="GNM126" s="671"/>
      <c r="GNN126" s="671"/>
      <c r="GNO126" s="671"/>
      <c r="GNP126" s="671"/>
      <c r="GNQ126" s="671"/>
      <c r="GNR126" s="671"/>
      <c r="GNS126" s="671"/>
      <c r="GNT126" s="671"/>
      <c r="GNU126" s="671"/>
      <c r="GNV126" s="671"/>
      <c r="GNW126" s="671"/>
      <c r="GNX126" s="671"/>
      <c r="GNY126" s="671"/>
      <c r="GNZ126" s="671"/>
      <c r="GOA126" s="671"/>
      <c r="GOB126" s="671"/>
      <c r="GOC126" s="671"/>
      <c r="GOD126" s="671"/>
      <c r="GOE126" s="671"/>
      <c r="GOF126" s="671"/>
      <c r="GOG126" s="671"/>
      <c r="GOH126" s="671"/>
      <c r="GOI126" s="671"/>
      <c r="GOJ126" s="671"/>
      <c r="GOK126" s="671"/>
      <c r="GOL126" s="671"/>
      <c r="GOM126" s="671"/>
      <c r="GON126" s="671"/>
      <c r="GOO126" s="671"/>
      <c r="GOP126" s="671"/>
      <c r="GOQ126" s="671"/>
      <c r="GOR126" s="671"/>
      <c r="GOS126" s="671"/>
      <c r="GOT126" s="671"/>
      <c r="GOU126" s="671"/>
      <c r="GOV126" s="671"/>
      <c r="GOW126" s="671"/>
      <c r="GOX126" s="671"/>
      <c r="GOY126" s="671"/>
      <c r="GOZ126" s="671"/>
      <c r="GPA126" s="671"/>
      <c r="GPB126" s="671"/>
      <c r="GPC126" s="671"/>
      <c r="GPD126" s="671"/>
      <c r="GPE126" s="671"/>
      <c r="GPF126" s="671"/>
      <c r="GPG126" s="671"/>
      <c r="GPH126" s="671"/>
      <c r="GPI126" s="671"/>
      <c r="GPJ126" s="671"/>
      <c r="GPK126" s="671"/>
      <c r="GPL126" s="671"/>
      <c r="GPM126" s="671"/>
      <c r="GPN126" s="671"/>
      <c r="GPO126" s="671"/>
      <c r="GPP126" s="671"/>
      <c r="GPQ126" s="671"/>
      <c r="GPR126" s="671"/>
      <c r="GPS126" s="671"/>
      <c r="GPT126" s="671"/>
      <c r="GPU126" s="671"/>
      <c r="GPV126" s="671"/>
      <c r="GPW126" s="671"/>
      <c r="GPX126" s="671"/>
      <c r="GPY126" s="671"/>
      <c r="GPZ126" s="671"/>
      <c r="GQA126" s="671"/>
      <c r="GQB126" s="671"/>
      <c r="GQC126" s="671"/>
      <c r="GQD126" s="671"/>
      <c r="GQE126" s="671"/>
      <c r="GQF126" s="671"/>
      <c r="GQG126" s="671"/>
      <c r="GQH126" s="671"/>
      <c r="GQI126" s="671"/>
      <c r="GQJ126" s="671"/>
      <c r="GQK126" s="671"/>
      <c r="GQL126" s="671"/>
      <c r="GQM126" s="671"/>
      <c r="GQN126" s="671"/>
      <c r="GQO126" s="671"/>
      <c r="GQP126" s="671"/>
      <c r="GQQ126" s="671"/>
      <c r="GQR126" s="671"/>
      <c r="GQS126" s="671"/>
      <c r="GQT126" s="671"/>
      <c r="GQU126" s="671"/>
      <c r="GQV126" s="671"/>
      <c r="GQW126" s="671"/>
      <c r="GQX126" s="671"/>
      <c r="GQY126" s="671"/>
      <c r="GQZ126" s="671"/>
      <c r="GRA126" s="671"/>
      <c r="GRB126" s="671"/>
      <c r="GRC126" s="671"/>
      <c r="GRD126" s="671"/>
      <c r="GRE126" s="671"/>
      <c r="GRF126" s="671"/>
      <c r="GRG126" s="671"/>
      <c r="GRH126" s="671"/>
      <c r="GRI126" s="671"/>
      <c r="GRJ126" s="671"/>
      <c r="GRK126" s="671"/>
      <c r="GRL126" s="671"/>
      <c r="GRM126" s="671"/>
      <c r="GRN126" s="671"/>
      <c r="GRO126" s="671"/>
      <c r="GRP126" s="671"/>
      <c r="GRQ126" s="671"/>
      <c r="GRR126" s="671"/>
      <c r="GRS126" s="671"/>
      <c r="GRT126" s="671"/>
      <c r="GRU126" s="671"/>
      <c r="GRV126" s="671"/>
      <c r="GRW126" s="671"/>
      <c r="GRX126" s="671"/>
      <c r="GRY126" s="671"/>
      <c r="GRZ126" s="671"/>
      <c r="GSA126" s="671"/>
      <c r="GSB126" s="671"/>
      <c r="GSC126" s="671"/>
      <c r="GSD126" s="671"/>
      <c r="GSE126" s="671"/>
      <c r="GSF126" s="671"/>
      <c r="GSG126" s="671"/>
      <c r="GSH126" s="671"/>
      <c r="GSI126" s="671"/>
      <c r="GSJ126" s="671"/>
      <c r="GSK126" s="671"/>
      <c r="GSL126" s="671"/>
      <c r="GSM126" s="671"/>
      <c r="GSN126" s="671"/>
      <c r="GSO126" s="671"/>
      <c r="GSP126" s="671"/>
      <c r="GSQ126" s="671"/>
      <c r="GSR126" s="671"/>
      <c r="GSS126" s="671"/>
      <c r="GST126" s="671"/>
      <c r="GSU126" s="671"/>
      <c r="GSV126" s="671"/>
      <c r="GSW126" s="671"/>
      <c r="GSX126" s="671"/>
      <c r="GSY126" s="671"/>
      <c r="GSZ126" s="671"/>
      <c r="GTA126" s="671"/>
      <c r="GTB126" s="671"/>
      <c r="GTC126" s="671"/>
      <c r="GTD126" s="671"/>
      <c r="GTE126" s="671"/>
      <c r="GTF126" s="671"/>
      <c r="GTG126" s="671"/>
      <c r="GTH126" s="671"/>
      <c r="GTI126" s="671"/>
      <c r="GTJ126" s="671"/>
      <c r="GTK126" s="671"/>
      <c r="GTL126" s="671"/>
      <c r="GTM126" s="671"/>
      <c r="GTN126" s="671"/>
      <c r="GTO126" s="671"/>
      <c r="GTP126" s="671"/>
      <c r="GTQ126" s="671"/>
      <c r="GTR126" s="671"/>
      <c r="GTS126" s="671"/>
      <c r="GTT126" s="671"/>
      <c r="GTU126" s="671"/>
      <c r="GTV126" s="671"/>
      <c r="GTW126" s="671"/>
      <c r="GTX126" s="671"/>
      <c r="GTY126" s="671"/>
      <c r="GTZ126" s="671"/>
      <c r="GUA126" s="671"/>
      <c r="GUB126" s="671"/>
      <c r="GUC126" s="671"/>
      <c r="GUD126" s="671"/>
      <c r="GUE126" s="671"/>
      <c r="GUF126" s="671"/>
      <c r="GUG126" s="671"/>
      <c r="GUH126" s="671"/>
      <c r="GUI126" s="671"/>
      <c r="GUJ126" s="671"/>
      <c r="GUK126" s="671"/>
      <c r="GUL126" s="671"/>
      <c r="GUM126" s="671"/>
      <c r="GUN126" s="671"/>
      <c r="GUO126" s="671"/>
      <c r="GUP126" s="671"/>
      <c r="GUQ126" s="671"/>
      <c r="GUR126" s="671"/>
      <c r="GUS126" s="671"/>
      <c r="GUT126" s="671"/>
      <c r="GUU126" s="671"/>
      <c r="GUV126" s="671"/>
      <c r="GUW126" s="671"/>
      <c r="GUX126" s="671"/>
      <c r="GUY126" s="671"/>
      <c r="GUZ126" s="671"/>
      <c r="GVA126" s="671"/>
      <c r="GVB126" s="671"/>
      <c r="GVC126" s="671"/>
      <c r="GVD126" s="671"/>
      <c r="GVE126" s="671"/>
      <c r="GVF126" s="671"/>
      <c r="GVG126" s="671"/>
      <c r="GVH126" s="671"/>
      <c r="GVI126" s="671"/>
      <c r="GVJ126" s="671"/>
      <c r="GVK126" s="671"/>
      <c r="GVL126" s="671"/>
      <c r="GVM126" s="671"/>
      <c r="GVN126" s="671"/>
      <c r="GVO126" s="671"/>
      <c r="GVP126" s="671"/>
      <c r="GVQ126" s="671"/>
      <c r="GVR126" s="671"/>
      <c r="GVS126" s="671"/>
      <c r="GVT126" s="671"/>
      <c r="GVU126" s="671"/>
      <c r="GVV126" s="671"/>
      <c r="GVW126" s="671"/>
      <c r="GVX126" s="671"/>
      <c r="GVY126" s="671"/>
      <c r="GVZ126" s="671"/>
      <c r="GWA126" s="671"/>
      <c r="GWB126" s="671"/>
      <c r="GWC126" s="671"/>
      <c r="GWD126" s="671"/>
      <c r="GWE126" s="671"/>
      <c r="GWF126" s="671"/>
      <c r="GWG126" s="671"/>
      <c r="GWH126" s="671"/>
      <c r="GWI126" s="671"/>
      <c r="GWJ126" s="671"/>
      <c r="GWK126" s="671"/>
      <c r="GWL126" s="671"/>
      <c r="GWM126" s="671"/>
      <c r="GWN126" s="671"/>
      <c r="GWO126" s="671"/>
      <c r="GWP126" s="671"/>
      <c r="GWQ126" s="671"/>
      <c r="GWR126" s="671"/>
      <c r="GWS126" s="671"/>
      <c r="GWT126" s="671"/>
      <c r="GWU126" s="671"/>
      <c r="GWV126" s="671"/>
      <c r="GWW126" s="671"/>
      <c r="GWX126" s="671"/>
      <c r="GWY126" s="671"/>
      <c r="GWZ126" s="671"/>
      <c r="GXA126" s="671"/>
      <c r="GXB126" s="671"/>
      <c r="GXC126" s="671"/>
      <c r="GXD126" s="671"/>
      <c r="GXE126" s="671"/>
      <c r="GXF126" s="671"/>
      <c r="GXG126" s="671"/>
      <c r="GXH126" s="671"/>
      <c r="GXI126" s="671"/>
      <c r="GXJ126" s="671"/>
      <c r="GXK126" s="671"/>
      <c r="GXL126" s="671"/>
      <c r="GXM126" s="671"/>
      <c r="GXN126" s="671"/>
      <c r="GXO126" s="671"/>
      <c r="GXP126" s="671"/>
      <c r="GXQ126" s="671"/>
      <c r="GXR126" s="671"/>
      <c r="GXS126" s="671"/>
      <c r="GXT126" s="671"/>
      <c r="GXU126" s="671"/>
      <c r="GXV126" s="671"/>
      <c r="GXW126" s="671"/>
      <c r="GXX126" s="671"/>
      <c r="GXY126" s="671"/>
      <c r="GXZ126" s="671"/>
      <c r="GYA126" s="671"/>
      <c r="GYB126" s="671"/>
      <c r="GYC126" s="671"/>
      <c r="GYD126" s="671"/>
      <c r="GYE126" s="671"/>
      <c r="GYF126" s="671"/>
      <c r="GYG126" s="671"/>
      <c r="GYH126" s="671"/>
      <c r="GYI126" s="671"/>
      <c r="GYJ126" s="671"/>
      <c r="GYK126" s="671"/>
      <c r="GYL126" s="671"/>
      <c r="GYM126" s="671"/>
      <c r="GYN126" s="671"/>
      <c r="GYO126" s="671"/>
      <c r="GYP126" s="671"/>
      <c r="GYQ126" s="671"/>
      <c r="GYR126" s="671"/>
      <c r="GYS126" s="671"/>
      <c r="GYT126" s="671"/>
      <c r="GYU126" s="671"/>
      <c r="GYV126" s="671"/>
      <c r="GYW126" s="671"/>
      <c r="GYX126" s="671"/>
      <c r="GYY126" s="671"/>
      <c r="GYZ126" s="671"/>
      <c r="GZA126" s="671"/>
      <c r="GZB126" s="671"/>
      <c r="GZC126" s="671"/>
      <c r="GZD126" s="671"/>
      <c r="GZE126" s="671"/>
      <c r="GZF126" s="671"/>
      <c r="GZG126" s="671"/>
      <c r="GZH126" s="671"/>
      <c r="GZI126" s="671"/>
      <c r="GZJ126" s="671"/>
      <c r="GZK126" s="671"/>
      <c r="GZL126" s="671"/>
      <c r="GZM126" s="671"/>
      <c r="GZN126" s="671"/>
      <c r="GZO126" s="671"/>
      <c r="GZP126" s="671"/>
      <c r="GZQ126" s="671"/>
      <c r="GZR126" s="671"/>
      <c r="GZS126" s="671"/>
      <c r="GZT126" s="671"/>
      <c r="GZU126" s="671"/>
      <c r="GZV126" s="671"/>
      <c r="GZW126" s="671"/>
      <c r="GZX126" s="671"/>
      <c r="GZY126" s="671"/>
      <c r="GZZ126" s="671"/>
      <c r="HAA126" s="671"/>
      <c r="HAB126" s="671"/>
      <c r="HAC126" s="671"/>
      <c r="HAD126" s="671"/>
      <c r="HAE126" s="671"/>
      <c r="HAF126" s="671"/>
      <c r="HAG126" s="671"/>
      <c r="HAH126" s="671"/>
      <c r="HAI126" s="671"/>
      <c r="HAJ126" s="671"/>
      <c r="HAK126" s="671"/>
      <c r="HAL126" s="671"/>
      <c r="HAM126" s="671"/>
      <c r="HAN126" s="671"/>
      <c r="HAO126" s="671"/>
      <c r="HAP126" s="671"/>
      <c r="HAQ126" s="671"/>
      <c r="HAR126" s="671"/>
      <c r="HAS126" s="671"/>
      <c r="HAT126" s="671"/>
      <c r="HAU126" s="671"/>
      <c r="HAV126" s="671"/>
      <c r="HAW126" s="671"/>
      <c r="HAX126" s="671"/>
      <c r="HAY126" s="671"/>
      <c r="HAZ126" s="671"/>
      <c r="HBA126" s="671"/>
      <c r="HBB126" s="671"/>
      <c r="HBC126" s="671"/>
      <c r="HBD126" s="671"/>
      <c r="HBE126" s="671"/>
      <c r="HBF126" s="671"/>
      <c r="HBG126" s="671"/>
      <c r="HBH126" s="671"/>
      <c r="HBI126" s="671"/>
      <c r="HBJ126" s="671"/>
      <c r="HBK126" s="671"/>
      <c r="HBL126" s="671"/>
      <c r="HBM126" s="671"/>
      <c r="HBN126" s="671"/>
      <c r="HBO126" s="671"/>
      <c r="HBP126" s="671"/>
      <c r="HBQ126" s="671"/>
      <c r="HBR126" s="671"/>
      <c r="HBS126" s="671"/>
      <c r="HBT126" s="671"/>
      <c r="HBU126" s="671"/>
      <c r="HBV126" s="671"/>
      <c r="HBW126" s="671"/>
      <c r="HBX126" s="671"/>
      <c r="HBY126" s="671"/>
      <c r="HBZ126" s="671"/>
      <c r="HCA126" s="671"/>
      <c r="HCB126" s="671"/>
      <c r="HCC126" s="671"/>
      <c r="HCD126" s="671"/>
      <c r="HCE126" s="671"/>
      <c r="HCF126" s="671"/>
      <c r="HCG126" s="671"/>
      <c r="HCH126" s="671"/>
      <c r="HCI126" s="671"/>
      <c r="HCJ126" s="671"/>
      <c r="HCK126" s="671"/>
      <c r="HCL126" s="671"/>
      <c r="HCM126" s="671"/>
      <c r="HCN126" s="671"/>
      <c r="HCO126" s="671"/>
      <c r="HCP126" s="671"/>
      <c r="HCQ126" s="671"/>
      <c r="HCR126" s="671"/>
      <c r="HCS126" s="671"/>
      <c r="HCT126" s="671"/>
      <c r="HCU126" s="671"/>
      <c r="HCV126" s="671"/>
      <c r="HCW126" s="671"/>
      <c r="HCX126" s="671"/>
      <c r="HCY126" s="671"/>
      <c r="HCZ126" s="671"/>
      <c r="HDA126" s="671"/>
      <c r="HDB126" s="671"/>
      <c r="HDC126" s="671"/>
      <c r="HDD126" s="671"/>
      <c r="HDE126" s="671"/>
      <c r="HDF126" s="671"/>
      <c r="HDG126" s="671"/>
      <c r="HDH126" s="671"/>
      <c r="HDI126" s="671"/>
      <c r="HDJ126" s="671"/>
      <c r="HDK126" s="671"/>
      <c r="HDL126" s="671"/>
      <c r="HDM126" s="671"/>
      <c r="HDN126" s="671"/>
      <c r="HDO126" s="671"/>
      <c r="HDP126" s="671"/>
      <c r="HDQ126" s="671"/>
      <c r="HDR126" s="671"/>
      <c r="HDS126" s="671"/>
      <c r="HDT126" s="671"/>
      <c r="HDU126" s="671"/>
      <c r="HDV126" s="671"/>
      <c r="HDW126" s="671"/>
      <c r="HDX126" s="671"/>
      <c r="HDY126" s="671"/>
      <c r="HDZ126" s="671"/>
      <c r="HEA126" s="671"/>
      <c r="HEB126" s="671"/>
      <c r="HEC126" s="671"/>
      <c r="HED126" s="671"/>
      <c r="HEE126" s="671"/>
      <c r="HEF126" s="671"/>
      <c r="HEG126" s="671"/>
      <c r="HEH126" s="671"/>
      <c r="HEI126" s="671"/>
      <c r="HEJ126" s="671"/>
      <c r="HEK126" s="671"/>
      <c r="HEL126" s="671"/>
      <c r="HEM126" s="671"/>
      <c r="HEN126" s="671"/>
      <c r="HEO126" s="671"/>
      <c r="HEP126" s="671"/>
      <c r="HEQ126" s="671"/>
      <c r="HER126" s="671"/>
      <c r="HES126" s="671"/>
      <c r="HET126" s="671"/>
      <c r="HEU126" s="671"/>
      <c r="HEV126" s="671"/>
      <c r="HEW126" s="671"/>
      <c r="HEX126" s="671"/>
      <c r="HEY126" s="671"/>
      <c r="HEZ126" s="671"/>
      <c r="HFA126" s="671"/>
      <c r="HFB126" s="671"/>
      <c r="HFC126" s="671"/>
      <c r="HFD126" s="671"/>
      <c r="HFE126" s="671"/>
      <c r="HFF126" s="671"/>
      <c r="HFG126" s="671"/>
      <c r="HFH126" s="671"/>
      <c r="HFI126" s="671"/>
      <c r="HFJ126" s="671"/>
      <c r="HFK126" s="671"/>
      <c r="HFL126" s="671"/>
      <c r="HFM126" s="671"/>
      <c r="HFN126" s="671"/>
      <c r="HFO126" s="671"/>
      <c r="HFP126" s="671"/>
      <c r="HFQ126" s="671"/>
      <c r="HFR126" s="671"/>
      <c r="HFS126" s="671"/>
      <c r="HFT126" s="671"/>
      <c r="HFU126" s="671"/>
      <c r="HFV126" s="671"/>
      <c r="HFW126" s="671"/>
      <c r="HFX126" s="671"/>
      <c r="HFY126" s="671"/>
      <c r="HFZ126" s="671"/>
      <c r="HGA126" s="671"/>
      <c r="HGB126" s="671"/>
      <c r="HGC126" s="671"/>
      <c r="HGD126" s="671"/>
      <c r="HGE126" s="671"/>
      <c r="HGF126" s="671"/>
      <c r="HGG126" s="671"/>
      <c r="HGH126" s="671"/>
      <c r="HGI126" s="671"/>
      <c r="HGJ126" s="671"/>
      <c r="HGK126" s="671"/>
      <c r="HGL126" s="671"/>
      <c r="HGM126" s="671"/>
      <c r="HGN126" s="671"/>
      <c r="HGO126" s="671"/>
      <c r="HGP126" s="671"/>
      <c r="HGQ126" s="671"/>
      <c r="HGR126" s="671"/>
      <c r="HGS126" s="671"/>
      <c r="HGT126" s="671"/>
      <c r="HGU126" s="671"/>
      <c r="HGV126" s="671"/>
      <c r="HGW126" s="671"/>
      <c r="HGX126" s="671"/>
      <c r="HGY126" s="671"/>
      <c r="HGZ126" s="671"/>
      <c r="HHA126" s="671"/>
      <c r="HHB126" s="671"/>
      <c r="HHC126" s="671"/>
      <c r="HHD126" s="671"/>
      <c r="HHE126" s="671"/>
      <c r="HHF126" s="671"/>
      <c r="HHG126" s="671"/>
      <c r="HHH126" s="671"/>
      <c r="HHI126" s="671"/>
      <c r="HHJ126" s="671"/>
      <c r="HHK126" s="671"/>
      <c r="HHL126" s="671"/>
      <c r="HHM126" s="671"/>
      <c r="HHN126" s="671"/>
      <c r="HHO126" s="671"/>
      <c r="HHP126" s="671"/>
      <c r="HHQ126" s="671"/>
      <c r="HHR126" s="671"/>
      <c r="HHS126" s="671"/>
      <c r="HHT126" s="671"/>
      <c r="HHU126" s="671"/>
      <c r="HHV126" s="671"/>
      <c r="HHW126" s="671"/>
      <c r="HHX126" s="671"/>
      <c r="HHY126" s="671"/>
      <c r="HHZ126" s="671"/>
      <c r="HIA126" s="671"/>
      <c r="HIB126" s="671"/>
      <c r="HIC126" s="671"/>
      <c r="HID126" s="671"/>
      <c r="HIE126" s="671"/>
      <c r="HIF126" s="671"/>
      <c r="HIG126" s="671"/>
      <c r="HIH126" s="671"/>
      <c r="HII126" s="671"/>
      <c r="HIJ126" s="671"/>
      <c r="HIK126" s="671"/>
      <c r="HIL126" s="671"/>
      <c r="HIM126" s="671"/>
      <c r="HIN126" s="671"/>
      <c r="HIO126" s="671"/>
      <c r="HIP126" s="671"/>
      <c r="HIQ126" s="671"/>
      <c r="HIR126" s="671"/>
      <c r="HIS126" s="671"/>
      <c r="HIT126" s="671"/>
      <c r="HIU126" s="671"/>
      <c r="HIV126" s="671"/>
      <c r="HIW126" s="671"/>
      <c r="HIX126" s="671"/>
      <c r="HIY126" s="671"/>
      <c r="HIZ126" s="671"/>
      <c r="HJA126" s="671"/>
      <c r="HJB126" s="671"/>
      <c r="HJC126" s="671"/>
      <c r="HJD126" s="671"/>
      <c r="HJE126" s="671"/>
      <c r="HJF126" s="671"/>
      <c r="HJG126" s="671"/>
      <c r="HJH126" s="671"/>
      <c r="HJI126" s="671"/>
      <c r="HJJ126" s="671"/>
      <c r="HJK126" s="671"/>
      <c r="HJL126" s="671"/>
      <c r="HJM126" s="671"/>
      <c r="HJN126" s="671"/>
      <c r="HJO126" s="671"/>
      <c r="HJP126" s="671"/>
      <c r="HJQ126" s="671"/>
      <c r="HJR126" s="671"/>
      <c r="HJS126" s="671"/>
      <c r="HJT126" s="671"/>
      <c r="HJU126" s="671"/>
      <c r="HJV126" s="671"/>
      <c r="HJW126" s="671"/>
      <c r="HJX126" s="671"/>
      <c r="HJY126" s="671"/>
      <c r="HJZ126" s="671"/>
      <c r="HKA126" s="671"/>
      <c r="HKB126" s="671"/>
      <c r="HKC126" s="671"/>
      <c r="HKD126" s="671"/>
      <c r="HKE126" s="671"/>
      <c r="HKF126" s="671"/>
      <c r="HKG126" s="671"/>
      <c r="HKH126" s="671"/>
      <c r="HKI126" s="671"/>
      <c r="HKJ126" s="671"/>
      <c r="HKK126" s="671"/>
      <c r="HKL126" s="671"/>
      <c r="HKM126" s="671"/>
      <c r="HKN126" s="671"/>
      <c r="HKO126" s="671"/>
      <c r="HKP126" s="671"/>
      <c r="HKQ126" s="671"/>
      <c r="HKR126" s="671"/>
      <c r="HKS126" s="671"/>
      <c r="HKT126" s="671"/>
      <c r="HKU126" s="671"/>
      <c r="HKV126" s="671"/>
      <c r="HKW126" s="671"/>
      <c r="HKX126" s="671"/>
      <c r="HKY126" s="671"/>
      <c r="HKZ126" s="671"/>
      <c r="HLA126" s="671"/>
      <c r="HLB126" s="671"/>
      <c r="HLC126" s="671"/>
      <c r="HLD126" s="671"/>
      <c r="HLE126" s="671"/>
      <c r="HLF126" s="671"/>
      <c r="HLG126" s="671"/>
      <c r="HLH126" s="671"/>
      <c r="HLI126" s="671"/>
      <c r="HLJ126" s="671"/>
      <c r="HLK126" s="671"/>
      <c r="HLL126" s="671"/>
      <c r="HLM126" s="671"/>
      <c r="HLN126" s="671"/>
      <c r="HLO126" s="671"/>
      <c r="HLP126" s="671"/>
      <c r="HLQ126" s="671"/>
      <c r="HLR126" s="671"/>
      <c r="HLS126" s="671"/>
      <c r="HLT126" s="671"/>
      <c r="HLU126" s="671"/>
      <c r="HLV126" s="671"/>
      <c r="HLW126" s="671"/>
      <c r="HLX126" s="671"/>
      <c r="HLY126" s="671"/>
      <c r="HLZ126" s="671"/>
      <c r="HMA126" s="671"/>
      <c r="HMB126" s="671"/>
      <c r="HMC126" s="671"/>
      <c r="HMD126" s="671"/>
      <c r="HME126" s="671"/>
      <c r="HMF126" s="671"/>
      <c r="HMG126" s="671"/>
      <c r="HMH126" s="671"/>
      <c r="HMI126" s="671"/>
      <c r="HMJ126" s="671"/>
      <c r="HMK126" s="671"/>
      <c r="HML126" s="671"/>
      <c r="HMM126" s="671"/>
      <c r="HMN126" s="671"/>
      <c r="HMO126" s="671"/>
      <c r="HMP126" s="671"/>
      <c r="HMQ126" s="671"/>
      <c r="HMR126" s="671"/>
      <c r="HMS126" s="671"/>
      <c r="HMT126" s="671"/>
      <c r="HMU126" s="671"/>
      <c r="HMV126" s="671"/>
      <c r="HMW126" s="671"/>
      <c r="HMX126" s="671"/>
      <c r="HMY126" s="671"/>
      <c r="HMZ126" s="671"/>
      <c r="HNA126" s="671"/>
      <c r="HNB126" s="671"/>
      <c r="HNC126" s="671"/>
      <c r="HND126" s="671"/>
      <c r="HNE126" s="671"/>
      <c r="HNF126" s="671"/>
      <c r="HNG126" s="671"/>
      <c r="HNH126" s="671"/>
      <c r="HNI126" s="671"/>
      <c r="HNJ126" s="671"/>
      <c r="HNK126" s="671"/>
      <c r="HNL126" s="671"/>
      <c r="HNM126" s="671"/>
      <c r="HNN126" s="671"/>
      <c r="HNO126" s="671"/>
      <c r="HNP126" s="671"/>
      <c r="HNQ126" s="671"/>
      <c r="HNR126" s="671"/>
      <c r="HNS126" s="671"/>
      <c r="HNT126" s="671"/>
      <c r="HNU126" s="671"/>
      <c r="HNV126" s="671"/>
      <c r="HNW126" s="671"/>
      <c r="HNX126" s="671"/>
      <c r="HNY126" s="671"/>
      <c r="HNZ126" s="671"/>
      <c r="HOA126" s="671"/>
      <c r="HOB126" s="671"/>
      <c r="HOC126" s="671"/>
      <c r="HOD126" s="671"/>
      <c r="HOE126" s="671"/>
      <c r="HOF126" s="671"/>
      <c r="HOG126" s="671"/>
      <c r="HOH126" s="671"/>
      <c r="HOI126" s="671"/>
      <c r="HOJ126" s="671"/>
      <c r="HOK126" s="671"/>
      <c r="HOL126" s="671"/>
      <c r="HOM126" s="671"/>
      <c r="HON126" s="671"/>
      <c r="HOO126" s="671"/>
      <c r="HOP126" s="671"/>
      <c r="HOQ126" s="671"/>
      <c r="HOR126" s="671"/>
      <c r="HOS126" s="671"/>
      <c r="HOT126" s="671"/>
      <c r="HOU126" s="671"/>
      <c r="HOV126" s="671"/>
      <c r="HOW126" s="671"/>
      <c r="HOX126" s="671"/>
      <c r="HOY126" s="671"/>
      <c r="HOZ126" s="671"/>
      <c r="HPA126" s="671"/>
      <c r="HPB126" s="671"/>
      <c r="HPC126" s="671"/>
      <c r="HPD126" s="671"/>
      <c r="HPE126" s="671"/>
      <c r="HPF126" s="671"/>
      <c r="HPG126" s="671"/>
      <c r="HPH126" s="671"/>
      <c r="HPI126" s="671"/>
      <c r="HPJ126" s="671"/>
      <c r="HPK126" s="671"/>
      <c r="HPL126" s="671"/>
      <c r="HPM126" s="671"/>
      <c r="HPN126" s="671"/>
      <c r="HPO126" s="671"/>
      <c r="HPP126" s="671"/>
      <c r="HPQ126" s="671"/>
      <c r="HPR126" s="671"/>
      <c r="HPS126" s="671"/>
      <c r="HPT126" s="671"/>
      <c r="HPU126" s="671"/>
      <c r="HPV126" s="671"/>
      <c r="HPW126" s="671"/>
      <c r="HPX126" s="671"/>
      <c r="HPY126" s="671"/>
      <c r="HPZ126" s="671"/>
      <c r="HQA126" s="671"/>
      <c r="HQB126" s="671"/>
      <c r="HQC126" s="671"/>
      <c r="HQD126" s="671"/>
      <c r="HQE126" s="671"/>
      <c r="HQF126" s="671"/>
      <c r="HQG126" s="671"/>
      <c r="HQH126" s="671"/>
      <c r="HQI126" s="671"/>
      <c r="HQJ126" s="671"/>
      <c r="HQK126" s="671"/>
      <c r="HQL126" s="671"/>
      <c r="HQM126" s="671"/>
      <c r="HQN126" s="671"/>
      <c r="HQO126" s="671"/>
      <c r="HQP126" s="671"/>
      <c r="HQQ126" s="671"/>
      <c r="HQR126" s="671"/>
      <c r="HQS126" s="671"/>
      <c r="HQT126" s="671"/>
      <c r="HQU126" s="671"/>
      <c r="HQV126" s="671"/>
      <c r="HQW126" s="671"/>
      <c r="HQX126" s="671"/>
      <c r="HQY126" s="671"/>
      <c r="HQZ126" s="671"/>
      <c r="HRA126" s="671"/>
      <c r="HRB126" s="671"/>
      <c r="HRC126" s="671"/>
      <c r="HRD126" s="671"/>
      <c r="HRE126" s="671"/>
      <c r="HRF126" s="671"/>
      <c r="HRG126" s="671"/>
      <c r="HRH126" s="671"/>
      <c r="HRI126" s="671"/>
      <c r="HRJ126" s="671"/>
      <c r="HRK126" s="671"/>
      <c r="HRL126" s="671"/>
      <c r="HRM126" s="671"/>
      <c r="HRN126" s="671"/>
      <c r="HRO126" s="671"/>
      <c r="HRP126" s="671"/>
      <c r="HRQ126" s="671"/>
      <c r="HRR126" s="671"/>
      <c r="HRS126" s="671"/>
      <c r="HRT126" s="671"/>
      <c r="HRU126" s="671"/>
      <c r="HRV126" s="671"/>
      <c r="HRW126" s="671"/>
      <c r="HRX126" s="671"/>
      <c r="HRY126" s="671"/>
      <c r="HRZ126" s="671"/>
      <c r="HSA126" s="671"/>
      <c r="HSB126" s="671"/>
      <c r="HSC126" s="671"/>
      <c r="HSD126" s="671"/>
      <c r="HSE126" s="671"/>
      <c r="HSF126" s="671"/>
      <c r="HSG126" s="671"/>
      <c r="HSH126" s="671"/>
      <c r="HSI126" s="671"/>
      <c r="HSJ126" s="671"/>
      <c r="HSK126" s="671"/>
      <c r="HSL126" s="671"/>
      <c r="HSM126" s="671"/>
      <c r="HSN126" s="671"/>
      <c r="HSO126" s="671"/>
      <c r="HSP126" s="671"/>
      <c r="HSQ126" s="671"/>
      <c r="HSR126" s="671"/>
      <c r="HSS126" s="671"/>
      <c r="HST126" s="671"/>
      <c r="HSU126" s="671"/>
      <c r="HSV126" s="671"/>
      <c r="HSW126" s="671"/>
      <c r="HSX126" s="671"/>
      <c r="HSY126" s="671"/>
      <c r="HSZ126" s="671"/>
      <c r="HTA126" s="671"/>
      <c r="HTB126" s="671"/>
      <c r="HTC126" s="671"/>
      <c r="HTD126" s="671"/>
      <c r="HTE126" s="671"/>
      <c r="HTF126" s="671"/>
      <c r="HTG126" s="671"/>
      <c r="HTH126" s="671"/>
      <c r="HTI126" s="671"/>
      <c r="HTJ126" s="671"/>
      <c r="HTK126" s="671"/>
      <c r="HTL126" s="671"/>
      <c r="HTM126" s="671"/>
      <c r="HTN126" s="671"/>
      <c r="HTO126" s="671"/>
      <c r="HTP126" s="671"/>
      <c r="HTQ126" s="671"/>
      <c r="HTR126" s="671"/>
      <c r="HTS126" s="671"/>
      <c r="HTT126" s="671"/>
      <c r="HTU126" s="671"/>
      <c r="HTV126" s="671"/>
      <c r="HTW126" s="671"/>
      <c r="HTX126" s="671"/>
      <c r="HTY126" s="671"/>
      <c r="HTZ126" s="671"/>
      <c r="HUA126" s="671"/>
      <c r="HUB126" s="671"/>
      <c r="HUC126" s="671"/>
      <c r="HUD126" s="671"/>
      <c r="HUE126" s="671"/>
      <c r="HUF126" s="671"/>
      <c r="HUG126" s="671"/>
      <c r="HUH126" s="671"/>
      <c r="HUI126" s="671"/>
      <c r="HUJ126" s="671"/>
      <c r="HUK126" s="671"/>
      <c r="HUL126" s="671"/>
      <c r="HUM126" s="671"/>
      <c r="HUN126" s="671"/>
      <c r="HUO126" s="671"/>
      <c r="HUP126" s="671"/>
      <c r="HUQ126" s="671"/>
      <c r="HUR126" s="671"/>
      <c r="HUS126" s="671"/>
      <c r="HUT126" s="671"/>
      <c r="HUU126" s="671"/>
      <c r="HUV126" s="671"/>
      <c r="HUW126" s="671"/>
      <c r="HUX126" s="671"/>
      <c r="HUY126" s="671"/>
      <c r="HUZ126" s="671"/>
      <c r="HVA126" s="671"/>
      <c r="HVB126" s="671"/>
      <c r="HVC126" s="671"/>
      <c r="HVD126" s="671"/>
      <c r="HVE126" s="671"/>
      <c r="HVF126" s="671"/>
      <c r="HVG126" s="671"/>
      <c r="HVH126" s="671"/>
      <c r="HVI126" s="671"/>
      <c r="HVJ126" s="671"/>
      <c r="HVK126" s="671"/>
      <c r="HVL126" s="671"/>
      <c r="HVM126" s="671"/>
      <c r="HVN126" s="671"/>
      <c r="HVO126" s="671"/>
      <c r="HVP126" s="671"/>
      <c r="HVQ126" s="671"/>
      <c r="HVR126" s="671"/>
      <c r="HVS126" s="671"/>
      <c r="HVT126" s="671"/>
      <c r="HVU126" s="671"/>
      <c r="HVV126" s="671"/>
      <c r="HVW126" s="671"/>
      <c r="HVX126" s="671"/>
      <c r="HVY126" s="671"/>
      <c r="HVZ126" s="671"/>
      <c r="HWA126" s="671"/>
      <c r="HWB126" s="671"/>
      <c r="HWC126" s="671"/>
      <c r="HWD126" s="671"/>
      <c r="HWE126" s="671"/>
      <c r="HWF126" s="671"/>
      <c r="HWG126" s="671"/>
      <c r="HWH126" s="671"/>
      <c r="HWI126" s="671"/>
      <c r="HWJ126" s="671"/>
      <c r="HWK126" s="671"/>
      <c r="HWL126" s="671"/>
      <c r="HWM126" s="671"/>
      <c r="HWN126" s="671"/>
      <c r="HWO126" s="671"/>
      <c r="HWP126" s="671"/>
      <c r="HWQ126" s="671"/>
      <c r="HWR126" s="671"/>
      <c r="HWS126" s="671"/>
      <c r="HWT126" s="671"/>
      <c r="HWU126" s="671"/>
      <c r="HWV126" s="671"/>
      <c r="HWW126" s="671"/>
      <c r="HWX126" s="671"/>
      <c r="HWY126" s="671"/>
      <c r="HWZ126" s="671"/>
      <c r="HXA126" s="671"/>
      <c r="HXB126" s="671"/>
      <c r="HXC126" s="671"/>
      <c r="HXD126" s="671"/>
      <c r="HXE126" s="671"/>
      <c r="HXF126" s="671"/>
      <c r="HXG126" s="671"/>
      <c r="HXH126" s="671"/>
      <c r="HXI126" s="671"/>
      <c r="HXJ126" s="671"/>
      <c r="HXK126" s="671"/>
      <c r="HXL126" s="671"/>
      <c r="HXM126" s="671"/>
      <c r="HXN126" s="671"/>
      <c r="HXO126" s="671"/>
      <c r="HXP126" s="671"/>
      <c r="HXQ126" s="671"/>
      <c r="HXR126" s="671"/>
      <c r="HXS126" s="671"/>
      <c r="HXT126" s="671"/>
      <c r="HXU126" s="671"/>
      <c r="HXV126" s="671"/>
      <c r="HXW126" s="671"/>
      <c r="HXX126" s="671"/>
      <c r="HXY126" s="671"/>
      <c r="HXZ126" s="671"/>
      <c r="HYA126" s="671"/>
      <c r="HYB126" s="671"/>
      <c r="HYC126" s="671"/>
      <c r="HYD126" s="671"/>
      <c r="HYE126" s="671"/>
      <c r="HYF126" s="671"/>
      <c r="HYG126" s="671"/>
      <c r="HYH126" s="671"/>
      <c r="HYI126" s="671"/>
      <c r="HYJ126" s="671"/>
      <c r="HYK126" s="671"/>
      <c r="HYL126" s="671"/>
      <c r="HYM126" s="671"/>
      <c r="HYN126" s="671"/>
      <c r="HYO126" s="671"/>
      <c r="HYP126" s="671"/>
      <c r="HYQ126" s="671"/>
      <c r="HYR126" s="671"/>
      <c r="HYS126" s="671"/>
      <c r="HYT126" s="671"/>
      <c r="HYU126" s="671"/>
      <c r="HYV126" s="671"/>
      <c r="HYW126" s="671"/>
      <c r="HYX126" s="671"/>
      <c r="HYY126" s="671"/>
      <c r="HYZ126" s="671"/>
      <c r="HZA126" s="671"/>
      <c r="HZB126" s="671"/>
      <c r="HZC126" s="671"/>
      <c r="HZD126" s="671"/>
      <c r="HZE126" s="671"/>
      <c r="HZF126" s="671"/>
      <c r="HZG126" s="671"/>
      <c r="HZH126" s="671"/>
      <c r="HZI126" s="671"/>
      <c r="HZJ126" s="671"/>
      <c r="HZK126" s="671"/>
      <c r="HZL126" s="671"/>
      <c r="HZM126" s="671"/>
      <c r="HZN126" s="671"/>
      <c r="HZO126" s="671"/>
      <c r="HZP126" s="671"/>
      <c r="HZQ126" s="671"/>
      <c r="HZR126" s="671"/>
      <c r="HZS126" s="671"/>
      <c r="HZT126" s="671"/>
      <c r="HZU126" s="671"/>
      <c r="HZV126" s="671"/>
      <c r="HZW126" s="671"/>
      <c r="HZX126" s="671"/>
      <c r="HZY126" s="671"/>
      <c r="HZZ126" s="671"/>
      <c r="IAA126" s="671"/>
      <c r="IAB126" s="671"/>
      <c r="IAC126" s="671"/>
      <c r="IAD126" s="671"/>
      <c r="IAE126" s="671"/>
      <c r="IAF126" s="671"/>
      <c r="IAG126" s="671"/>
      <c r="IAH126" s="671"/>
      <c r="IAI126" s="671"/>
      <c r="IAJ126" s="671"/>
      <c r="IAK126" s="671"/>
      <c r="IAL126" s="671"/>
      <c r="IAM126" s="671"/>
      <c r="IAN126" s="671"/>
      <c r="IAO126" s="671"/>
      <c r="IAP126" s="671"/>
      <c r="IAQ126" s="671"/>
      <c r="IAR126" s="671"/>
      <c r="IAS126" s="671"/>
      <c r="IAT126" s="671"/>
      <c r="IAU126" s="671"/>
      <c r="IAV126" s="671"/>
      <c r="IAW126" s="671"/>
      <c r="IAX126" s="671"/>
      <c r="IAY126" s="671"/>
      <c r="IAZ126" s="671"/>
      <c r="IBA126" s="671"/>
      <c r="IBB126" s="671"/>
      <c r="IBC126" s="671"/>
      <c r="IBD126" s="671"/>
      <c r="IBE126" s="671"/>
      <c r="IBF126" s="671"/>
      <c r="IBG126" s="671"/>
      <c r="IBH126" s="671"/>
      <c r="IBI126" s="671"/>
      <c r="IBJ126" s="671"/>
      <c r="IBK126" s="671"/>
      <c r="IBL126" s="671"/>
      <c r="IBM126" s="671"/>
      <c r="IBN126" s="671"/>
      <c r="IBO126" s="671"/>
      <c r="IBP126" s="671"/>
      <c r="IBQ126" s="671"/>
      <c r="IBR126" s="671"/>
      <c r="IBS126" s="671"/>
      <c r="IBT126" s="671"/>
      <c r="IBU126" s="671"/>
      <c r="IBV126" s="671"/>
      <c r="IBW126" s="671"/>
      <c r="IBX126" s="671"/>
      <c r="IBY126" s="671"/>
      <c r="IBZ126" s="671"/>
      <c r="ICA126" s="671"/>
      <c r="ICB126" s="671"/>
      <c r="ICC126" s="671"/>
      <c r="ICD126" s="671"/>
      <c r="ICE126" s="671"/>
      <c r="ICF126" s="671"/>
      <c r="ICG126" s="671"/>
      <c r="ICH126" s="671"/>
      <c r="ICI126" s="671"/>
      <c r="ICJ126" s="671"/>
      <c r="ICK126" s="671"/>
      <c r="ICL126" s="671"/>
      <c r="ICM126" s="671"/>
      <c r="ICN126" s="671"/>
      <c r="ICO126" s="671"/>
      <c r="ICP126" s="671"/>
      <c r="ICQ126" s="671"/>
      <c r="ICR126" s="671"/>
      <c r="ICS126" s="671"/>
      <c r="ICT126" s="671"/>
      <c r="ICU126" s="671"/>
      <c r="ICV126" s="671"/>
      <c r="ICW126" s="671"/>
      <c r="ICX126" s="671"/>
      <c r="ICY126" s="671"/>
      <c r="ICZ126" s="671"/>
      <c r="IDA126" s="671"/>
      <c r="IDB126" s="671"/>
      <c r="IDC126" s="671"/>
      <c r="IDD126" s="671"/>
      <c r="IDE126" s="671"/>
      <c r="IDF126" s="671"/>
      <c r="IDG126" s="671"/>
      <c r="IDH126" s="671"/>
      <c r="IDI126" s="671"/>
      <c r="IDJ126" s="671"/>
      <c r="IDK126" s="671"/>
      <c r="IDL126" s="671"/>
      <c r="IDM126" s="671"/>
      <c r="IDN126" s="671"/>
      <c r="IDO126" s="671"/>
      <c r="IDP126" s="671"/>
      <c r="IDQ126" s="671"/>
      <c r="IDR126" s="671"/>
      <c r="IDS126" s="671"/>
      <c r="IDT126" s="671"/>
      <c r="IDU126" s="671"/>
      <c r="IDV126" s="671"/>
      <c r="IDW126" s="671"/>
      <c r="IDX126" s="671"/>
      <c r="IDY126" s="671"/>
      <c r="IDZ126" s="671"/>
      <c r="IEA126" s="671"/>
      <c r="IEB126" s="671"/>
      <c r="IEC126" s="671"/>
      <c r="IED126" s="671"/>
      <c r="IEE126" s="671"/>
      <c r="IEF126" s="671"/>
      <c r="IEG126" s="671"/>
      <c r="IEH126" s="671"/>
      <c r="IEI126" s="671"/>
      <c r="IEJ126" s="671"/>
      <c r="IEK126" s="671"/>
      <c r="IEL126" s="671"/>
      <c r="IEM126" s="671"/>
      <c r="IEN126" s="671"/>
      <c r="IEO126" s="671"/>
      <c r="IEP126" s="671"/>
      <c r="IEQ126" s="671"/>
      <c r="IER126" s="671"/>
      <c r="IES126" s="671"/>
      <c r="IET126" s="671"/>
      <c r="IEU126" s="671"/>
      <c r="IEV126" s="671"/>
      <c r="IEW126" s="671"/>
      <c r="IEX126" s="671"/>
      <c r="IEY126" s="671"/>
      <c r="IEZ126" s="671"/>
      <c r="IFA126" s="671"/>
      <c r="IFB126" s="671"/>
      <c r="IFC126" s="671"/>
      <c r="IFD126" s="671"/>
      <c r="IFE126" s="671"/>
      <c r="IFF126" s="671"/>
      <c r="IFG126" s="671"/>
      <c r="IFH126" s="671"/>
      <c r="IFI126" s="671"/>
      <c r="IFJ126" s="671"/>
      <c r="IFK126" s="671"/>
      <c r="IFL126" s="671"/>
      <c r="IFM126" s="671"/>
      <c r="IFN126" s="671"/>
      <c r="IFO126" s="671"/>
      <c r="IFP126" s="671"/>
      <c r="IFQ126" s="671"/>
      <c r="IFR126" s="671"/>
      <c r="IFS126" s="671"/>
      <c r="IFT126" s="671"/>
      <c r="IFU126" s="671"/>
      <c r="IFV126" s="671"/>
      <c r="IFW126" s="671"/>
      <c r="IFX126" s="671"/>
      <c r="IFY126" s="671"/>
      <c r="IFZ126" s="671"/>
      <c r="IGA126" s="671"/>
      <c r="IGB126" s="671"/>
      <c r="IGC126" s="671"/>
      <c r="IGD126" s="671"/>
      <c r="IGE126" s="671"/>
      <c r="IGF126" s="671"/>
      <c r="IGG126" s="671"/>
      <c r="IGH126" s="671"/>
      <c r="IGI126" s="671"/>
      <c r="IGJ126" s="671"/>
      <c r="IGK126" s="671"/>
      <c r="IGL126" s="671"/>
      <c r="IGM126" s="671"/>
      <c r="IGN126" s="671"/>
      <c r="IGO126" s="671"/>
      <c r="IGP126" s="671"/>
      <c r="IGQ126" s="671"/>
      <c r="IGR126" s="671"/>
      <c r="IGS126" s="671"/>
      <c r="IGT126" s="671"/>
      <c r="IGU126" s="671"/>
      <c r="IGV126" s="671"/>
      <c r="IGW126" s="671"/>
      <c r="IGX126" s="671"/>
      <c r="IGY126" s="671"/>
      <c r="IGZ126" s="671"/>
      <c r="IHA126" s="671"/>
      <c r="IHB126" s="671"/>
      <c r="IHC126" s="671"/>
      <c r="IHD126" s="671"/>
      <c r="IHE126" s="671"/>
      <c r="IHF126" s="671"/>
      <c r="IHG126" s="671"/>
      <c r="IHH126" s="671"/>
      <c r="IHI126" s="671"/>
      <c r="IHJ126" s="671"/>
      <c r="IHK126" s="671"/>
      <c r="IHL126" s="671"/>
      <c r="IHM126" s="671"/>
      <c r="IHN126" s="671"/>
      <c r="IHO126" s="671"/>
      <c r="IHP126" s="671"/>
      <c r="IHQ126" s="671"/>
      <c r="IHR126" s="671"/>
      <c r="IHS126" s="671"/>
      <c r="IHT126" s="671"/>
      <c r="IHU126" s="671"/>
      <c r="IHV126" s="671"/>
      <c r="IHW126" s="671"/>
      <c r="IHX126" s="671"/>
      <c r="IHY126" s="671"/>
      <c r="IHZ126" s="671"/>
      <c r="IIA126" s="671"/>
      <c r="IIB126" s="671"/>
      <c r="IIC126" s="671"/>
      <c r="IID126" s="671"/>
      <c r="IIE126" s="671"/>
      <c r="IIF126" s="671"/>
      <c r="IIG126" s="671"/>
      <c r="IIH126" s="671"/>
      <c r="III126" s="671"/>
      <c r="IIJ126" s="671"/>
      <c r="IIK126" s="671"/>
      <c r="IIL126" s="671"/>
      <c r="IIM126" s="671"/>
      <c r="IIN126" s="671"/>
      <c r="IIO126" s="671"/>
      <c r="IIP126" s="671"/>
      <c r="IIQ126" s="671"/>
      <c r="IIR126" s="671"/>
      <c r="IIS126" s="671"/>
      <c r="IIT126" s="671"/>
      <c r="IIU126" s="671"/>
      <c r="IIV126" s="671"/>
      <c r="IIW126" s="671"/>
      <c r="IIX126" s="671"/>
      <c r="IIY126" s="671"/>
      <c r="IIZ126" s="671"/>
      <c r="IJA126" s="671"/>
      <c r="IJB126" s="671"/>
      <c r="IJC126" s="671"/>
      <c r="IJD126" s="671"/>
      <c r="IJE126" s="671"/>
      <c r="IJF126" s="671"/>
      <c r="IJG126" s="671"/>
      <c r="IJH126" s="671"/>
      <c r="IJI126" s="671"/>
      <c r="IJJ126" s="671"/>
      <c r="IJK126" s="671"/>
      <c r="IJL126" s="671"/>
      <c r="IJM126" s="671"/>
      <c r="IJN126" s="671"/>
      <c r="IJO126" s="671"/>
      <c r="IJP126" s="671"/>
      <c r="IJQ126" s="671"/>
      <c r="IJR126" s="671"/>
      <c r="IJS126" s="671"/>
      <c r="IJT126" s="671"/>
      <c r="IJU126" s="671"/>
      <c r="IJV126" s="671"/>
      <c r="IJW126" s="671"/>
      <c r="IJX126" s="671"/>
      <c r="IJY126" s="671"/>
      <c r="IJZ126" s="671"/>
      <c r="IKA126" s="671"/>
      <c r="IKB126" s="671"/>
      <c r="IKC126" s="671"/>
      <c r="IKD126" s="671"/>
      <c r="IKE126" s="671"/>
      <c r="IKF126" s="671"/>
      <c r="IKG126" s="671"/>
      <c r="IKH126" s="671"/>
      <c r="IKI126" s="671"/>
      <c r="IKJ126" s="671"/>
      <c r="IKK126" s="671"/>
      <c r="IKL126" s="671"/>
      <c r="IKM126" s="671"/>
      <c r="IKN126" s="671"/>
      <c r="IKO126" s="671"/>
      <c r="IKP126" s="671"/>
      <c r="IKQ126" s="671"/>
      <c r="IKR126" s="671"/>
      <c r="IKS126" s="671"/>
      <c r="IKT126" s="671"/>
      <c r="IKU126" s="671"/>
      <c r="IKV126" s="671"/>
      <c r="IKW126" s="671"/>
      <c r="IKX126" s="671"/>
      <c r="IKY126" s="671"/>
      <c r="IKZ126" s="671"/>
      <c r="ILA126" s="671"/>
      <c r="ILB126" s="671"/>
      <c r="ILC126" s="671"/>
      <c r="ILD126" s="671"/>
      <c r="ILE126" s="671"/>
      <c r="ILF126" s="671"/>
      <c r="ILG126" s="671"/>
      <c r="ILH126" s="671"/>
      <c r="ILI126" s="671"/>
      <c r="ILJ126" s="671"/>
      <c r="ILK126" s="671"/>
      <c r="ILL126" s="671"/>
      <c r="ILM126" s="671"/>
      <c r="ILN126" s="671"/>
      <c r="ILO126" s="671"/>
      <c r="ILP126" s="671"/>
      <c r="ILQ126" s="671"/>
      <c r="ILR126" s="671"/>
      <c r="ILS126" s="671"/>
      <c r="ILT126" s="671"/>
      <c r="ILU126" s="671"/>
      <c r="ILV126" s="671"/>
      <c r="ILW126" s="671"/>
      <c r="ILX126" s="671"/>
      <c r="ILY126" s="671"/>
      <c r="ILZ126" s="671"/>
      <c r="IMA126" s="671"/>
      <c r="IMB126" s="671"/>
      <c r="IMC126" s="671"/>
      <c r="IMD126" s="671"/>
      <c r="IME126" s="671"/>
      <c r="IMF126" s="671"/>
      <c r="IMG126" s="671"/>
      <c r="IMH126" s="671"/>
      <c r="IMI126" s="671"/>
      <c r="IMJ126" s="671"/>
      <c r="IMK126" s="671"/>
      <c r="IML126" s="671"/>
      <c r="IMM126" s="671"/>
      <c r="IMN126" s="671"/>
      <c r="IMO126" s="671"/>
      <c r="IMP126" s="671"/>
      <c r="IMQ126" s="671"/>
      <c r="IMR126" s="671"/>
      <c r="IMS126" s="671"/>
      <c r="IMT126" s="671"/>
      <c r="IMU126" s="671"/>
      <c r="IMV126" s="671"/>
      <c r="IMW126" s="671"/>
      <c r="IMX126" s="671"/>
      <c r="IMY126" s="671"/>
      <c r="IMZ126" s="671"/>
      <c r="INA126" s="671"/>
      <c r="INB126" s="671"/>
      <c r="INC126" s="671"/>
      <c r="IND126" s="671"/>
      <c r="INE126" s="671"/>
      <c r="INF126" s="671"/>
      <c r="ING126" s="671"/>
      <c r="INH126" s="671"/>
      <c r="INI126" s="671"/>
      <c r="INJ126" s="671"/>
      <c r="INK126" s="671"/>
      <c r="INL126" s="671"/>
      <c r="INM126" s="671"/>
      <c r="INN126" s="671"/>
      <c r="INO126" s="671"/>
      <c r="INP126" s="671"/>
      <c r="INQ126" s="671"/>
      <c r="INR126" s="671"/>
      <c r="INS126" s="671"/>
      <c r="INT126" s="671"/>
      <c r="INU126" s="671"/>
      <c r="INV126" s="671"/>
      <c r="INW126" s="671"/>
      <c r="INX126" s="671"/>
      <c r="INY126" s="671"/>
      <c r="INZ126" s="671"/>
      <c r="IOA126" s="671"/>
      <c r="IOB126" s="671"/>
      <c r="IOC126" s="671"/>
      <c r="IOD126" s="671"/>
      <c r="IOE126" s="671"/>
      <c r="IOF126" s="671"/>
      <c r="IOG126" s="671"/>
      <c r="IOH126" s="671"/>
      <c r="IOI126" s="671"/>
      <c r="IOJ126" s="671"/>
      <c r="IOK126" s="671"/>
      <c r="IOL126" s="671"/>
      <c r="IOM126" s="671"/>
      <c r="ION126" s="671"/>
      <c r="IOO126" s="671"/>
      <c r="IOP126" s="671"/>
      <c r="IOQ126" s="671"/>
      <c r="IOR126" s="671"/>
      <c r="IOS126" s="671"/>
      <c r="IOT126" s="671"/>
      <c r="IOU126" s="671"/>
      <c r="IOV126" s="671"/>
      <c r="IOW126" s="671"/>
      <c r="IOX126" s="671"/>
      <c r="IOY126" s="671"/>
      <c r="IOZ126" s="671"/>
      <c r="IPA126" s="671"/>
      <c r="IPB126" s="671"/>
      <c r="IPC126" s="671"/>
      <c r="IPD126" s="671"/>
      <c r="IPE126" s="671"/>
      <c r="IPF126" s="671"/>
      <c r="IPG126" s="671"/>
      <c r="IPH126" s="671"/>
      <c r="IPI126" s="671"/>
      <c r="IPJ126" s="671"/>
      <c r="IPK126" s="671"/>
      <c r="IPL126" s="671"/>
      <c r="IPM126" s="671"/>
      <c r="IPN126" s="671"/>
      <c r="IPO126" s="671"/>
      <c r="IPP126" s="671"/>
      <c r="IPQ126" s="671"/>
      <c r="IPR126" s="671"/>
      <c r="IPS126" s="671"/>
      <c r="IPT126" s="671"/>
      <c r="IPU126" s="671"/>
      <c r="IPV126" s="671"/>
      <c r="IPW126" s="671"/>
      <c r="IPX126" s="671"/>
      <c r="IPY126" s="671"/>
      <c r="IPZ126" s="671"/>
      <c r="IQA126" s="671"/>
      <c r="IQB126" s="671"/>
      <c r="IQC126" s="671"/>
      <c r="IQD126" s="671"/>
      <c r="IQE126" s="671"/>
      <c r="IQF126" s="671"/>
      <c r="IQG126" s="671"/>
      <c r="IQH126" s="671"/>
      <c r="IQI126" s="671"/>
      <c r="IQJ126" s="671"/>
      <c r="IQK126" s="671"/>
      <c r="IQL126" s="671"/>
      <c r="IQM126" s="671"/>
      <c r="IQN126" s="671"/>
      <c r="IQO126" s="671"/>
      <c r="IQP126" s="671"/>
      <c r="IQQ126" s="671"/>
      <c r="IQR126" s="671"/>
      <c r="IQS126" s="671"/>
      <c r="IQT126" s="671"/>
      <c r="IQU126" s="671"/>
      <c r="IQV126" s="671"/>
      <c r="IQW126" s="671"/>
      <c r="IQX126" s="671"/>
      <c r="IQY126" s="671"/>
      <c r="IQZ126" s="671"/>
      <c r="IRA126" s="671"/>
      <c r="IRB126" s="671"/>
      <c r="IRC126" s="671"/>
      <c r="IRD126" s="671"/>
      <c r="IRE126" s="671"/>
      <c r="IRF126" s="671"/>
      <c r="IRG126" s="671"/>
      <c r="IRH126" s="671"/>
      <c r="IRI126" s="671"/>
      <c r="IRJ126" s="671"/>
      <c r="IRK126" s="671"/>
      <c r="IRL126" s="671"/>
      <c r="IRM126" s="671"/>
      <c r="IRN126" s="671"/>
      <c r="IRO126" s="671"/>
      <c r="IRP126" s="671"/>
      <c r="IRQ126" s="671"/>
      <c r="IRR126" s="671"/>
      <c r="IRS126" s="671"/>
      <c r="IRT126" s="671"/>
      <c r="IRU126" s="671"/>
      <c r="IRV126" s="671"/>
      <c r="IRW126" s="671"/>
      <c r="IRX126" s="671"/>
      <c r="IRY126" s="671"/>
      <c r="IRZ126" s="671"/>
      <c r="ISA126" s="671"/>
      <c r="ISB126" s="671"/>
      <c r="ISC126" s="671"/>
      <c r="ISD126" s="671"/>
      <c r="ISE126" s="671"/>
      <c r="ISF126" s="671"/>
      <c r="ISG126" s="671"/>
      <c r="ISH126" s="671"/>
      <c r="ISI126" s="671"/>
      <c r="ISJ126" s="671"/>
      <c r="ISK126" s="671"/>
      <c r="ISL126" s="671"/>
      <c r="ISM126" s="671"/>
      <c r="ISN126" s="671"/>
      <c r="ISO126" s="671"/>
      <c r="ISP126" s="671"/>
      <c r="ISQ126" s="671"/>
      <c r="ISR126" s="671"/>
      <c r="ISS126" s="671"/>
      <c r="IST126" s="671"/>
      <c r="ISU126" s="671"/>
      <c r="ISV126" s="671"/>
      <c r="ISW126" s="671"/>
      <c r="ISX126" s="671"/>
      <c r="ISY126" s="671"/>
      <c r="ISZ126" s="671"/>
      <c r="ITA126" s="671"/>
      <c r="ITB126" s="671"/>
      <c r="ITC126" s="671"/>
      <c r="ITD126" s="671"/>
      <c r="ITE126" s="671"/>
      <c r="ITF126" s="671"/>
      <c r="ITG126" s="671"/>
      <c r="ITH126" s="671"/>
      <c r="ITI126" s="671"/>
      <c r="ITJ126" s="671"/>
      <c r="ITK126" s="671"/>
      <c r="ITL126" s="671"/>
      <c r="ITM126" s="671"/>
      <c r="ITN126" s="671"/>
      <c r="ITO126" s="671"/>
      <c r="ITP126" s="671"/>
      <c r="ITQ126" s="671"/>
      <c r="ITR126" s="671"/>
      <c r="ITS126" s="671"/>
      <c r="ITT126" s="671"/>
      <c r="ITU126" s="671"/>
      <c r="ITV126" s="671"/>
      <c r="ITW126" s="671"/>
      <c r="ITX126" s="671"/>
      <c r="ITY126" s="671"/>
      <c r="ITZ126" s="671"/>
      <c r="IUA126" s="671"/>
      <c r="IUB126" s="671"/>
      <c r="IUC126" s="671"/>
      <c r="IUD126" s="671"/>
      <c r="IUE126" s="671"/>
      <c r="IUF126" s="671"/>
      <c r="IUG126" s="671"/>
      <c r="IUH126" s="671"/>
      <c r="IUI126" s="671"/>
      <c r="IUJ126" s="671"/>
      <c r="IUK126" s="671"/>
      <c r="IUL126" s="671"/>
      <c r="IUM126" s="671"/>
      <c r="IUN126" s="671"/>
      <c r="IUO126" s="671"/>
      <c r="IUP126" s="671"/>
      <c r="IUQ126" s="671"/>
      <c r="IUR126" s="671"/>
      <c r="IUS126" s="671"/>
      <c r="IUT126" s="671"/>
      <c r="IUU126" s="671"/>
      <c r="IUV126" s="671"/>
      <c r="IUW126" s="671"/>
      <c r="IUX126" s="671"/>
      <c r="IUY126" s="671"/>
      <c r="IUZ126" s="671"/>
      <c r="IVA126" s="671"/>
      <c r="IVB126" s="671"/>
      <c r="IVC126" s="671"/>
      <c r="IVD126" s="671"/>
      <c r="IVE126" s="671"/>
      <c r="IVF126" s="671"/>
      <c r="IVG126" s="671"/>
      <c r="IVH126" s="671"/>
      <c r="IVI126" s="671"/>
      <c r="IVJ126" s="671"/>
      <c r="IVK126" s="671"/>
      <c r="IVL126" s="671"/>
      <c r="IVM126" s="671"/>
      <c r="IVN126" s="671"/>
      <c r="IVO126" s="671"/>
      <c r="IVP126" s="671"/>
      <c r="IVQ126" s="671"/>
      <c r="IVR126" s="671"/>
      <c r="IVS126" s="671"/>
      <c r="IVT126" s="671"/>
      <c r="IVU126" s="671"/>
      <c r="IVV126" s="671"/>
      <c r="IVW126" s="671"/>
      <c r="IVX126" s="671"/>
      <c r="IVY126" s="671"/>
      <c r="IVZ126" s="671"/>
      <c r="IWA126" s="671"/>
      <c r="IWB126" s="671"/>
      <c r="IWC126" s="671"/>
      <c r="IWD126" s="671"/>
      <c r="IWE126" s="671"/>
      <c r="IWF126" s="671"/>
      <c r="IWG126" s="671"/>
      <c r="IWH126" s="671"/>
      <c r="IWI126" s="671"/>
      <c r="IWJ126" s="671"/>
      <c r="IWK126" s="671"/>
      <c r="IWL126" s="671"/>
      <c r="IWM126" s="671"/>
      <c r="IWN126" s="671"/>
      <c r="IWO126" s="671"/>
      <c r="IWP126" s="671"/>
      <c r="IWQ126" s="671"/>
      <c r="IWR126" s="671"/>
      <c r="IWS126" s="671"/>
      <c r="IWT126" s="671"/>
      <c r="IWU126" s="671"/>
      <c r="IWV126" s="671"/>
      <c r="IWW126" s="671"/>
      <c r="IWX126" s="671"/>
      <c r="IWY126" s="671"/>
      <c r="IWZ126" s="671"/>
      <c r="IXA126" s="671"/>
      <c r="IXB126" s="671"/>
      <c r="IXC126" s="671"/>
      <c r="IXD126" s="671"/>
      <c r="IXE126" s="671"/>
      <c r="IXF126" s="671"/>
      <c r="IXG126" s="671"/>
      <c r="IXH126" s="671"/>
      <c r="IXI126" s="671"/>
      <c r="IXJ126" s="671"/>
      <c r="IXK126" s="671"/>
      <c r="IXL126" s="671"/>
      <c r="IXM126" s="671"/>
      <c r="IXN126" s="671"/>
      <c r="IXO126" s="671"/>
      <c r="IXP126" s="671"/>
      <c r="IXQ126" s="671"/>
      <c r="IXR126" s="671"/>
      <c r="IXS126" s="671"/>
      <c r="IXT126" s="671"/>
      <c r="IXU126" s="671"/>
      <c r="IXV126" s="671"/>
      <c r="IXW126" s="671"/>
      <c r="IXX126" s="671"/>
      <c r="IXY126" s="671"/>
      <c r="IXZ126" s="671"/>
      <c r="IYA126" s="671"/>
      <c r="IYB126" s="671"/>
      <c r="IYC126" s="671"/>
      <c r="IYD126" s="671"/>
      <c r="IYE126" s="671"/>
      <c r="IYF126" s="671"/>
      <c r="IYG126" s="671"/>
      <c r="IYH126" s="671"/>
      <c r="IYI126" s="671"/>
      <c r="IYJ126" s="671"/>
      <c r="IYK126" s="671"/>
      <c r="IYL126" s="671"/>
      <c r="IYM126" s="671"/>
      <c r="IYN126" s="671"/>
      <c r="IYO126" s="671"/>
      <c r="IYP126" s="671"/>
      <c r="IYQ126" s="671"/>
      <c r="IYR126" s="671"/>
      <c r="IYS126" s="671"/>
      <c r="IYT126" s="671"/>
      <c r="IYU126" s="671"/>
      <c r="IYV126" s="671"/>
      <c r="IYW126" s="671"/>
      <c r="IYX126" s="671"/>
      <c r="IYY126" s="671"/>
      <c r="IYZ126" s="671"/>
      <c r="IZA126" s="671"/>
      <c r="IZB126" s="671"/>
      <c r="IZC126" s="671"/>
      <c r="IZD126" s="671"/>
      <c r="IZE126" s="671"/>
      <c r="IZF126" s="671"/>
      <c r="IZG126" s="671"/>
      <c r="IZH126" s="671"/>
      <c r="IZI126" s="671"/>
      <c r="IZJ126" s="671"/>
      <c r="IZK126" s="671"/>
      <c r="IZL126" s="671"/>
      <c r="IZM126" s="671"/>
      <c r="IZN126" s="671"/>
      <c r="IZO126" s="671"/>
      <c r="IZP126" s="671"/>
      <c r="IZQ126" s="671"/>
      <c r="IZR126" s="671"/>
      <c r="IZS126" s="671"/>
      <c r="IZT126" s="671"/>
      <c r="IZU126" s="671"/>
      <c r="IZV126" s="671"/>
      <c r="IZW126" s="671"/>
      <c r="IZX126" s="671"/>
      <c r="IZY126" s="671"/>
      <c r="IZZ126" s="671"/>
      <c r="JAA126" s="671"/>
      <c r="JAB126" s="671"/>
      <c r="JAC126" s="671"/>
      <c r="JAD126" s="671"/>
      <c r="JAE126" s="671"/>
      <c r="JAF126" s="671"/>
      <c r="JAG126" s="671"/>
      <c r="JAH126" s="671"/>
      <c r="JAI126" s="671"/>
      <c r="JAJ126" s="671"/>
      <c r="JAK126" s="671"/>
      <c r="JAL126" s="671"/>
      <c r="JAM126" s="671"/>
      <c r="JAN126" s="671"/>
      <c r="JAO126" s="671"/>
      <c r="JAP126" s="671"/>
      <c r="JAQ126" s="671"/>
      <c r="JAR126" s="671"/>
      <c r="JAS126" s="671"/>
      <c r="JAT126" s="671"/>
      <c r="JAU126" s="671"/>
      <c r="JAV126" s="671"/>
      <c r="JAW126" s="671"/>
      <c r="JAX126" s="671"/>
      <c r="JAY126" s="671"/>
      <c r="JAZ126" s="671"/>
      <c r="JBA126" s="671"/>
      <c r="JBB126" s="671"/>
      <c r="JBC126" s="671"/>
      <c r="JBD126" s="671"/>
      <c r="JBE126" s="671"/>
      <c r="JBF126" s="671"/>
      <c r="JBG126" s="671"/>
      <c r="JBH126" s="671"/>
      <c r="JBI126" s="671"/>
      <c r="JBJ126" s="671"/>
      <c r="JBK126" s="671"/>
      <c r="JBL126" s="671"/>
      <c r="JBM126" s="671"/>
      <c r="JBN126" s="671"/>
      <c r="JBO126" s="671"/>
      <c r="JBP126" s="671"/>
      <c r="JBQ126" s="671"/>
      <c r="JBR126" s="671"/>
      <c r="JBS126" s="671"/>
      <c r="JBT126" s="671"/>
      <c r="JBU126" s="671"/>
      <c r="JBV126" s="671"/>
      <c r="JBW126" s="671"/>
      <c r="JBX126" s="671"/>
      <c r="JBY126" s="671"/>
      <c r="JBZ126" s="671"/>
      <c r="JCA126" s="671"/>
      <c r="JCB126" s="671"/>
      <c r="JCC126" s="671"/>
      <c r="JCD126" s="671"/>
      <c r="JCE126" s="671"/>
      <c r="JCF126" s="671"/>
      <c r="JCG126" s="671"/>
      <c r="JCH126" s="671"/>
      <c r="JCI126" s="671"/>
      <c r="JCJ126" s="671"/>
      <c r="JCK126" s="671"/>
      <c r="JCL126" s="671"/>
      <c r="JCM126" s="671"/>
      <c r="JCN126" s="671"/>
      <c r="JCO126" s="671"/>
      <c r="JCP126" s="671"/>
      <c r="JCQ126" s="671"/>
      <c r="JCR126" s="671"/>
      <c r="JCS126" s="671"/>
      <c r="JCT126" s="671"/>
      <c r="JCU126" s="671"/>
      <c r="JCV126" s="671"/>
      <c r="JCW126" s="671"/>
      <c r="JCX126" s="671"/>
      <c r="JCY126" s="671"/>
      <c r="JCZ126" s="671"/>
      <c r="JDA126" s="671"/>
      <c r="JDB126" s="671"/>
      <c r="JDC126" s="671"/>
      <c r="JDD126" s="671"/>
      <c r="JDE126" s="671"/>
      <c r="JDF126" s="671"/>
      <c r="JDG126" s="671"/>
      <c r="JDH126" s="671"/>
      <c r="JDI126" s="671"/>
      <c r="JDJ126" s="671"/>
      <c r="JDK126" s="671"/>
      <c r="JDL126" s="671"/>
      <c r="JDM126" s="671"/>
      <c r="JDN126" s="671"/>
      <c r="JDO126" s="671"/>
      <c r="JDP126" s="671"/>
      <c r="JDQ126" s="671"/>
      <c r="JDR126" s="671"/>
      <c r="JDS126" s="671"/>
      <c r="JDT126" s="671"/>
      <c r="JDU126" s="671"/>
      <c r="JDV126" s="671"/>
      <c r="JDW126" s="671"/>
      <c r="JDX126" s="671"/>
      <c r="JDY126" s="671"/>
      <c r="JDZ126" s="671"/>
      <c r="JEA126" s="671"/>
      <c r="JEB126" s="671"/>
      <c r="JEC126" s="671"/>
      <c r="JED126" s="671"/>
      <c r="JEE126" s="671"/>
      <c r="JEF126" s="671"/>
      <c r="JEG126" s="671"/>
      <c r="JEH126" s="671"/>
      <c r="JEI126" s="671"/>
      <c r="JEJ126" s="671"/>
      <c r="JEK126" s="671"/>
      <c r="JEL126" s="671"/>
      <c r="JEM126" s="671"/>
      <c r="JEN126" s="671"/>
      <c r="JEO126" s="671"/>
      <c r="JEP126" s="671"/>
      <c r="JEQ126" s="671"/>
      <c r="JER126" s="671"/>
      <c r="JES126" s="671"/>
      <c r="JET126" s="671"/>
      <c r="JEU126" s="671"/>
      <c r="JEV126" s="671"/>
      <c r="JEW126" s="671"/>
      <c r="JEX126" s="671"/>
      <c r="JEY126" s="671"/>
      <c r="JEZ126" s="671"/>
      <c r="JFA126" s="671"/>
      <c r="JFB126" s="671"/>
      <c r="JFC126" s="671"/>
      <c r="JFD126" s="671"/>
      <c r="JFE126" s="671"/>
      <c r="JFF126" s="671"/>
      <c r="JFG126" s="671"/>
      <c r="JFH126" s="671"/>
      <c r="JFI126" s="671"/>
      <c r="JFJ126" s="671"/>
      <c r="JFK126" s="671"/>
      <c r="JFL126" s="671"/>
      <c r="JFM126" s="671"/>
      <c r="JFN126" s="671"/>
      <c r="JFO126" s="671"/>
      <c r="JFP126" s="671"/>
      <c r="JFQ126" s="671"/>
      <c r="JFR126" s="671"/>
      <c r="JFS126" s="671"/>
      <c r="JFT126" s="671"/>
      <c r="JFU126" s="671"/>
      <c r="JFV126" s="671"/>
      <c r="JFW126" s="671"/>
      <c r="JFX126" s="671"/>
      <c r="JFY126" s="671"/>
      <c r="JFZ126" s="671"/>
      <c r="JGA126" s="671"/>
      <c r="JGB126" s="671"/>
      <c r="JGC126" s="671"/>
      <c r="JGD126" s="671"/>
      <c r="JGE126" s="671"/>
      <c r="JGF126" s="671"/>
      <c r="JGG126" s="671"/>
      <c r="JGH126" s="671"/>
      <c r="JGI126" s="671"/>
      <c r="JGJ126" s="671"/>
      <c r="JGK126" s="671"/>
      <c r="JGL126" s="671"/>
      <c r="JGM126" s="671"/>
      <c r="JGN126" s="671"/>
      <c r="JGO126" s="671"/>
      <c r="JGP126" s="671"/>
      <c r="JGQ126" s="671"/>
      <c r="JGR126" s="671"/>
      <c r="JGS126" s="671"/>
      <c r="JGT126" s="671"/>
      <c r="JGU126" s="671"/>
      <c r="JGV126" s="671"/>
      <c r="JGW126" s="671"/>
      <c r="JGX126" s="671"/>
      <c r="JGY126" s="671"/>
      <c r="JGZ126" s="671"/>
      <c r="JHA126" s="671"/>
      <c r="JHB126" s="671"/>
      <c r="JHC126" s="671"/>
      <c r="JHD126" s="671"/>
      <c r="JHE126" s="671"/>
      <c r="JHF126" s="671"/>
      <c r="JHG126" s="671"/>
      <c r="JHH126" s="671"/>
      <c r="JHI126" s="671"/>
      <c r="JHJ126" s="671"/>
      <c r="JHK126" s="671"/>
      <c r="JHL126" s="671"/>
      <c r="JHM126" s="671"/>
      <c r="JHN126" s="671"/>
      <c r="JHO126" s="671"/>
      <c r="JHP126" s="671"/>
      <c r="JHQ126" s="671"/>
      <c r="JHR126" s="671"/>
      <c r="JHS126" s="671"/>
      <c r="JHT126" s="671"/>
      <c r="JHU126" s="671"/>
      <c r="JHV126" s="671"/>
      <c r="JHW126" s="671"/>
      <c r="JHX126" s="671"/>
      <c r="JHY126" s="671"/>
      <c r="JHZ126" s="671"/>
      <c r="JIA126" s="671"/>
      <c r="JIB126" s="671"/>
      <c r="JIC126" s="671"/>
      <c r="JID126" s="671"/>
      <c r="JIE126" s="671"/>
      <c r="JIF126" s="671"/>
      <c r="JIG126" s="671"/>
      <c r="JIH126" s="671"/>
      <c r="JII126" s="671"/>
      <c r="JIJ126" s="671"/>
      <c r="JIK126" s="671"/>
      <c r="JIL126" s="671"/>
      <c r="JIM126" s="671"/>
      <c r="JIN126" s="671"/>
      <c r="JIO126" s="671"/>
      <c r="JIP126" s="671"/>
      <c r="JIQ126" s="671"/>
      <c r="JIR126" s="671"/>
      <c r="JIS126" s="671"/>
      <c r="JIT126" s="671"/>
      <c r="JIU126" s="671"/>
      <c r="JIV126" s="671"/>
      <c r="JIW126" s="671"/>
      <c r="JIX126" s="671"/>
      <c r="JIY126" s="671"/>
      <c r="JIZ126" s="671"/>
      <c r="JJA126" s="671"/>
      <c r="JJB126" s="671"/>
      <c r="JJC126" s="671"/>
      <c r="JJD126" s="671"/>
      <c r="JJE126" s="671"/>
      <c r="JJF126" s="671"/>
      <c r="JJG126" s="671"/>
      <c r="JJH126" s="671"/>
      <c r="JJI126" s="671"/>
      <c r="JJJ126" s="671"/>
      <c r="JJK126" s="671"/>
      <c r="JJL126" s="671"/>
      <c r="JJM126" s="671"/>
      <c r="JJN126" s="671"/>
      <c r="JJO126" s="671"/>
      <c r="JJP126" s="671"/>
      <c r="JJQ126" s="671"/>
      <c r="JJR126" s="671"/>
      <c r="JJS126" s="671"/>
      <c r="JJT126" s="671"/>
      <c r="JJU126" s="671"/>
      <c r="JJV126" s="671"/>
      <c r="JJW126" s="671"/>
      <c r="JJX126" s="671"/>
      <c r="JJY126" s="671"/>
      <c r="JJZ126" s="671"/>
      <c r="JKA126" s="671"/>
      <c r="JKB126" s="671"/>
      <c r="JKC126" s="671"/>
      <c r="JKD126" s="671"/>
      <c r="JKE126" s="671"/>
      <c r="JKF126" s="671"/>
      <c r="JKG126" s="671"/>
      <c r="JKH126" s="671"/>
      <c r="JKI126" s="671"/>
      <c r="JKJ126" s="671"/>
      <c r="JKK126" s="671"/>
      <c r="JKL126" s="671"/>
      <c r="JKM126" s="671"/>
      <c r="JKN126" s="671"/>
      <c r="JKO126" s="671"/>
      <c r="JKP126" s="671"/>
      <c r="JKQ126" s="671"/>
      <c r="JKR126" s="671"/>
      <c r="JKS126" s="671"/>
      <c r="JKT126" s="671"/>
      <c r="JKU126" s="671"/>
      <c r="JKV126" s="671"/>
      <c r="JKW126" s="671"/>
      <c r="JKX126" s="671"/>
      <c r="JKY126" s="671"/>
      <c r="JKZ126" s="671"/>
      <c r="JLA126" s="671"/>
      <c r="JLB126" s="671"/>
      <c r="JLC126" s="671"/>
      <c r="JLD126" s="671"/>
      <c r="JLE126" s="671"/>
      <c r="JLF126" s="671"/>
      <c r="JLG126" s="671"/>
      <c r="JLH126" s="671"/>
      <c r="JLI126" s="671"/>
      <c r="JLJ126" s="671"/>
      <c r="JLK126" s="671"/>
      <c r="JLL126" s="671"/>
      <c r="JLM126" s="671"/>
      <c r="JLN126" s="671"/>
      <c r="JLO126" s="671"/>
      <c r="JLP126" s="671"/>
      <c r="JLQ126" s="671"/>
      <c r="JLR126" s="671"/>
      <c r="JLS126" s="671"/>
      <c r="JLT126" s="671"/>
      <c r="JLU126" s="671"/>
      <c r="JLV126" s="671"/>
      <c r="JLW126" s="671"/>
      <c r="JLX126" s="671"/>
      <c r="JLY126" s="671"/>
      <c r="JLZ126" s="671"/>
      <c r="JMA126" s="671"/>
      <c r="JMB126" s="671"/>
      <c r="JMC126" s="671"/>
      <c r="JMD126" s="671"/>
      <c r="JME126" s="671"/>
      <c r="JMF126" s="671"/>
      <c r="JMG126" s="671"/>
      <c r="JMH126" s="671"/>
      <c r="JMI126" s="671"/>
      <c r="JMJ126" s="671"/>
      <c r="JMK126" s="671"/>
      <c r="JML126" s="671"/>
      <c r="JMM126" s="671"/>
      <c r="JMN126" s="671"/>
      <c r="JMO126" s="671"/>
      <c r="JMP126" s="671"/>
      <c r="JMQ126" s="671"/>
      <c r="JMR126" s="671"/>
      <c r="JMS126" s="671"/>
      <c r="JMT126" s="671"/>
      <c r="JMU126" s="671"/>
      <c r="JMV126" s="671"/>
      <c r="JMW126" s="671"/>
      <c r="JMX126" s="671"/>
      <c r="JMY126" s="671"/>
      <c r="JMZ126" s="671"/>
      <c r="JNA126" s="671"/>
      <c r="JNB126" s="671"/>
      <c r="JNC126" s="671"/>
      <c r="JND126" s="671"/>
      <c r="JNE126" s="671"/>
      <c r="JNF126" s="671"/>
      <c r="JNG126" s="671"/>
      <c r="JNH126" s="671"/>
      <c r="JNI126" s="671"/>
      <c r="JNJ126" s="671"/>
      <c r="JNK126" s="671"/>
      <c r="JNL126" s="671"/>
      <c r="JNM126" s="671"/>
      <c r="JNN126" s="671"/>
      <c r="JNO126" s="671"/>
      <c r="JNP126" s="671"/>
      <c r="JNQ126" s="671"/>
      <c r="JNR126" s="671"/>
      <c r="JNS126" s="671"/>
      <c r="JNT126" s="671"/>
      <c r="JNU126" s="671"/>
      <c r="JNV126" s="671"/>
      <c r="JNW126" s="671"/>
      <c r="JNX126" s="671"/>
      <c r="JNY126" s="671"/>
      <c r="JNZ126" s="671"/>
      <c r="JOA126" s="671"/>
      <c r="JOB126" s="671"/>
      <c r="JOC126" s="671"/>
      <c r="JOD126" s="671"/>
      <c r="JOE126" s="671"/>
      <c r="JOF126" s="671"/>
      <c r="JOG126" s="671"/>
      <c r="JOH126" s="671"/>
      <c r="JOI126" s="671"/>
      <c r="JOJ126" s="671"/>
      <c r="JOK126" s="671"/>
      <c r="JOL126" s="671"/>
      <c r="JOM126" s="671"/>
      <c r="JON126" s="671"/>
      <c r="JOO126" s="671"/>
      <c r="JOP126" s="671"/>
      <c r="JOQ126" s="671"/>
      <c r="JOR126" s="671"/>
      <c r="JOS126" s="671"/>
      <c r="JOT126" s="671"/>
      <c r="JOU126" s="671"/>
      <c r="JOV126" s="671"/>
      <c r="JOW126" s="671"/>
      <c r="JOX126" s="671"/>
      <c r="JOY126" s="671"/>
      <c r="JOZ126" s="671"/>
      <c r="JPA126" s="671"/>
      <c r="JPB126" s="671"/>
      <c r="JPC126" s="671"/>
      <c r="JPD126" s="671"/>
      <c r="JPE126" s="671"/>
      <c r="JPF126" s="671"/>
      <c r="JPG126" s="671"/>
      <c r="JPH126" s="671"/>
      <c r="JPI126" s="671"/>
      <c r="JPJ126" s="671"/>
      <c r="JPK126" s="671"/>
      <c r="JPL126" s="671"/>
      <c r="JPM126" s="671"/>
      <c r="JPN126" s="671"/>
      <c r="JPO126" s="671"/>
      <c r="JPP126" s="671"/>
      <c r="JPQ126" s="671"/>
      <c r="JPR126" s="671"/>
      <c r="JPS126" s="671"/>
      <c r="JPT126" s="671"/>
      <c r="JPU126" s="671"/>
      <c r="JPV126" s="671"/>
      <c r="JPW126" s="671"/>
      <c r="JPX126" s="671"/>
      <c r="JPY126" s="671"/>
      <c r="JPZ126" s="671"/>
      <c r="JQA126" s="671"/>
      <c r="JQB126" s="671"/>
      <c r="JQC126" s="671"/>
      <c r="JQD126" s="671"/>
      <c r="JQE126" s="671"/>
      <c r="JQF126" s="671"/>
      <c r="JQG126" s="671"/>
      <c r="JQH126" s="671"/>
      <c r="JQI126" s="671"/>
      <c r="JQJ126" s="671"/>
      <c r="JQK126" s="671"/>
      <c r="JQL126" s="671"/>
      <c r="JQM126" s="671"/>
      <c r="JQN126" s="671"/>
      <c r="JQO126" s="671"/>
      <c r="JQP126" s="671"/>
      <c r="JQQ126" s="671"/>
      <c r="JQR126" s="671"/>
      <c r="JQS126" s="671"/>
      <c r="JQT126" s="671"/>
      <c r="JQU126" s="671"/>
      <c r="JQV126" s="671"/>
      <c r="JQW126" s="671"/>
      <c r="JQX126" s="671"/>
      <c r="JQY126" s="671"/>
      <c r="JQZ126" s="671"/>
      <c r="JRA126" s="671"/>
      <c r="JRB126" s="671"/>
      <c r="JRC126" s="671"/>
      <c r="JRD126" s="671"/>
      <c r="JRE126" s="671"/>
      <c r="JRF126" s="671"/>
      <c r="JRG126" s="671"/>
      <c r="JRH126" s="671"/>
      <c r="JRI126" s="671"/>
      <c r="JRJ126" s="671"/>
      <c r="JRK126" s="671"/>
      <c r="JRL126" s="671"/>
      <c r="JRM126" s="671"/>
      <c r="JRN126" s="671"/>
      <c r="JRO126" s="671"/>
      <c r="JRP126" s="671"/>
      <c r="JRQ126" s="671"/>
      <c r="JRR126" s="671"/>
      <c r="JRS126" s="671"/>
      <c r="JRT126" s="671"/>
      <c r="JRU126" s="671"/>
      <c r="JRV126" s="671"/>
      <c r="JRW126" s="671"/>
      <c r="JRX126" s="671"/>
      <c r="JRY126" s="671"/>
      <c r="JRZ126" s="671"/>
      <c r="JSA126" s="671"/>
      <c r="JSB126" s="671"/>
      <c r="JSC126" s="671"/>
      <c r="JSD126" s="671"/>
      <c r="JSE126" s="671"/>
      <c r="JSF126" s="671"/>
      <c r="JSG126" s="671"/>
      <c r="JSH126" s="671"/>
      <c r="JSI126" s="671"/>
      <c r="JSJ126" s="671"/>
      <c r="JSK126" s="671"/>
      <c r="JSL126" s="671"/>
      <c r="JSM126" s="671"/>
      <c r="JSN126" s="671"/>
      <c r="JSO126" s="671"/>
      <c r="JSP126" s="671"/>
      <c r="JSQ126" s="671"/>
      <c r="JSR126" s="671"/>
      <c r="JSS126" s="671"/>
      <c r="JST126" s="671"/>
      <c r="JSU126" s="671"/>
      <c r="JSV126" s="671"/>
      <c r="JSW126" s="671"/>
      <c r="JSX126" s="671"/>
      <c r="JSY126" s="671"/>
      <c r="JSZ126" s="671"/>
      <c r="JTA126" s="671"/>
      <c r="JTB126" s="671"/>
      <c r="JTC126" s="671"/>
      <c r="JTD126" s="671"/>
      <c r="JTE126" s="671"/>
      <c r="JTF126" s="671"/>
      <c r="JTG126" s="671"/>
      <c r="JTH126" s="671"/>
      <c r="JTI126" s="671"/>
      <c r="JTJ126" s="671"/>
      <c r="JTK126" s="671"/>
      <c r="JTL126" s="671"/>
      <c r="JTM126" s="671"/>
      <c r="JTN126" s="671"/>
      <c r="JTO126" s="671"/>
      <c r="JTP126" s="671"/>
      <c r="JTQ126" s="671"/>
      <c r="JTR126" s="671"/>
      <c r="JTS126" s="671"/>
      <c r="JTT126" s="671"/>
      <c r="JTU126" s="671"/>
      <c r="JTV126" s="671"/>
      <c r="JTW126" s="671"/>
      <c r="JTX126" s="671"/>
      <c r="JTY126" s="671"/>
      <c r="JTZ126" s="671"/>
      <c r="JUA126" s="671"/>
      <c r="JUB126" s="671"/>
      <c r="JUC126" s="671"/>
      <c r="JUD126" s="671"/>
      <c r="JUE126" s="671"/>
      <c r="JUF126" s="671"/>
      <c r="JUG126" s="671"/>
      <c r="JUH126" s="671"/>
      <c r="JUI126" s="671"/>
      <c r="JUJ126" s="671"/>
      <c r="JUK126" s="671"/>
      <c r="JUL126" s="671"/>
      <c r="JUM126" s="671"/>
      <c r="JUN126" s="671"/>
      <c r="JUO126" s="671"/>
      <c r="JUP126" s="671"/>
      <c r="JUQ126" s="671"/>
      <c r="JUR126" s="671"/>
      <c r="JUS126" s="671"/>
      <c r="JUT126" s="671"/>
      <c r="JUU126" s="671"/>
      <c r="JUV126" s="671"/>
      <c r="JUW126" s="671"/>
      <c r="JUX126" s="671"/>
      <c r="JUY126" s="671"/>
      <c r="JUZ126" s="671"/>
      <c r="JVA126" s="671"/>
      <c r="JVB126" s="671"/>
      <c r="JVC126" s="671"/>
      <c r="JVD126" s="671"/>
      <c r="JVE126" s="671"/>
      <c r="JVF126" s="671"/>
      <c r="JVG126" s="671"/>
      <c r="JVH126" s="671"/>
      <c r="JVI126" s="671"/>
      <c r="JVJ126" s="671"/>
      <c r="JVK126" s="671"/>
      <c r="JVL126" s="671"/>
      <c r="JVM126" s="671"/>
      <c r="JVN126" s="671"/>
      <c r="JVO126" s="671"/>
      <c r="JVP126" s="671"/>
      <c r="JVQ126" s="671"/>
      <c r="JVR126" s="671"/>
      <c r="JVS126" s="671"/>
      <c r="JVT126" s="671"/>
      <c r="JVU126" s="671"/>
      <c r="JVV126" s="671"/>
      <c r="JVW126" s="671"/>
      <c r="JVX126" s="671"/>
      <c r="JVY126" s="671"/>
      <c r="JVZ126" s="671"/>
      <c r="JWA126" s="671"/>
      <c r="JWB126" s="671"/>
      <c r="JWC126" s="671"/>
      <c r="JWD126" s="671"/>
      <c r="JWE126" s="671"/>
      <c r="JWF126" s="671"/>
      <c r="JWG126" s="671"/>
      <c r="JWH126" s="671"/>
      <c r="JWI126" s="671"/>
      <c r="JWJ126" s="671"/>
      <c r="JWK126" s="671"/>
      <c r="JWL126" s="671"/>
      <c r="JWM126" s="671"/>
      <c r="JWN126" s="671"/>
      <c r="JWO126" s="671"/>
      <c r="JWP126" s="671"/>
      <c r="JWQ126" s="671"/>
      <c r="JWR126" s="671"/>
      <c r="JWS126" s="671"/>
      <c r="JWT126" s="671"/>
      <c r="JWU126" s="671"/>
      <c r="JWV126" s="671"/>
      <c r="JWW126" s="671"/>
      <c r="JWX126" s="671"/>
      <c r="JWY126" s="671"/>
      <c r="JWZ126" s="671"/>
      <c r="JXA126" s="671"/>
      <c r="JXB126" s="671"/>
      <c r="JXC126" s="671"/>
      <c r="JXD126" s="671"/>
      <c r="JXE126" s="671"/>
      <c r="JXF126" s="671"/>
      <c r="JXG126" s="671"/>
      <c r="JXH126" s="671"/>
      <c r="JXI126" s="671"/>
      <c r="JXJ126" s="671"/>
      <c r="JXK126" s="671"/>
      <c r="JXL126" s="671"/>
      <c r="JXM126" s="671"/>
      <c r="JXN126" s="671"/>
      <c r="JXO126" s="671"/>
      <c r="JXP126" s="671"/>
      <c r="JXQ126" s="671"/>
      <c r="JXR126" s="671"/>
      <c r="JXS126" s="671"/>
      <c r="JXT126" s="671"/>
      <c r="JXU126" s="671"/>
      <c r="JXV126" s="671"/>
      <c r="JXW126" s="671"/>
      <c r="JXX126" s="671"/>
      <c r="JXY126" s="671"/>
      <c r="JXZ126" s="671"/>
      <c r="JYA126" s="671"/>
      <c r="JYB126" s="671"/>
      <c r="JYC126" s="671"/>
      <c r="JYD126" s="671"/>
      <c r="JYE126" s="671"/>
      <c r="JYF126" s="671"/>
      <c r="JYG126" s="671"/>
      <c r="JYH126" s="671"/>
      <c r="JYI126" s="671"/>
      <c r="JYJ126" s="671"/>
      <c r="JYK126" s="671"/>
      <c r="JYL126" s="671"/>
      <c r="JYM126" s="671"/>
      <c r="JYN126" s="671"/>
      <c r="JYO126" s="671"/>
      <c r="JYP126" s="671"/>
      <c r="JYQ126" s="671"/>
      <c r="JYR126" s="671"/>
      <c r="JYS126" s="671"/>
      <c r="JYT126" s="671"/>
      <c r="JYU126" s="671"/>
      <c r="JYV126" s="671"/>
      <c r="JYW126" s="671"/>
      <c r="JYX126" s="671"/>
      <c r="JYY126" s="671"/>
      <c r="JYZ126" s="671"/>
      <c r="JZA126" s="671"/>
      <c r="JZB126" s="671"/>
      <c r="JZC126" s="671"/>
      <c r="JZD126" s="671"/>
      <c r="JZE126" s="671"/>
      <c r="JZF126" s="671"/>
      <c r="JZG126" s="671"/>
      <c r="JZH126" s="671"/>
      <c r="JZI126" s="671"/>
      <c r="JZJ126" s="671"/>
      <c r="JZK126" s="671"/>
      <c r="JZL126" s="671"/>
      <c r="JZM126" s="671"/>
      <c r="JZN126" s="671"/>
      <c r="JZO126" s="671"/>
      <c r="JZP126" s="671"/>
      <c r="JZQ126" s="671"/>
      <c r="JZR126" s="671"/>
      <c r="JZS126" s="671"/>
      <c r="JZT126" s="671"/>
      <c r="JZU126" s="671"/>
      <c r="JZV126" s="671"/>
      <c r="JZW126" s="671"/>
      <c r="JZX126" s="671"/>
      <c r="JZY126" s="671"/>
      <c r="JZZ126" s="671"/>
      <c r="KAA126" s="671"/>
      <c r="KAB126" s="671"/>
      <c r="KAC126" s="671"/>
      <c r="KAD126" s="671"/>
      <c r="KAE126" s="671"/>
      <c r="KAF126" s="671"/>
      <c r="KAG126" s="671"/>
      <c r="KAH126" s="671"/>
      <c r="KAI126" s="671"/>
      <c r="KAJ126" s="671"/>
      <c r="KAK126" s="671"/>
      <c r="KAL126" s="671"/>
      <c r="KAM126" s="671"/>
      <c r="KAN126" s="671"/>
      <c r="KAO126" s="671"/>
      <c r="KAP126" s="671"/>
      <c r="KAQ126" s="671"/>
      <c r="KAR126" s="671"/>
      <c r="KAS126" s="671"/>
      <c r="KAT126" s="671"/>
      <c r="KAU126" s="671"/>
      <c r="KAV126" s="671"/>
      <c r="KAW126" s="671"/>
      <c r="KAX126" s="671"/>
      <c r="KAY126" s="671"/>
      <c r="KAZ126" s="671"/>
      <c r="KBA126" s="671"/>
      <c r="KBB126" s="671"/>
      <c r="KBC126" s="671"/>
      <c r="KBD126" s="671"/>
      <c r="KBE126" s="671"/>
      <c r="KBF126" s="671"/>
      <c r="KBG126" s="671"/>
      <c r="KBH126" s="671"/>
      <c r="KBI126" s="671"/>
      <c r="KBJ126" s="671"/>
      <c r="KBK126" s="671"/>
      <c r="KBL126" s="671"/>
      <c r="KBM126" s="671"/>
      <c r="KBN126" s="671"/>
      <c r="KBO126" s="671"/>
      <c r="KBP126" s="671"/>
      <c r="KBQ126" s="671"/>
      <c r="KBR126" s="671"/>
      <c r="KBS126" s="671"/>
      <c r="KBT126" s="671"/>
      <c r="KBU126" s="671"/>
      <c r="KBV126" s="671"/>
      <c r="KBW126" s="671"/>
      <c r="KBX126" s="671"/>
      <c r="KBY126" s="671"/>
      <c r="KBZ126" s="671"/>
      <c r="KCA126" s="671"/>
      <c r="KCB126" s="671"/>
      <c r="KCC126" s="671"/>
      <c r="KCD126" s="671"/>
      <c r="KCE126" s="671"/>
      <c r="KCF126" s="671"/>
      <c r="KCG126" s="671"/>
      <c r="KCH126" s="671"/>
      <c r="KCI126" s="671"/>
      <c r="KCJ126" s="671"/>
      <c r="KCK126" s="671"/>
      <c r="KCL126" s="671"/>
      <c r="KCM126" s="671"/>
      <c r="KCN126" s="671"/>
      <c r="KCO126" s="671"/>
      <c r="KCP126" s="671"/>
      <c r="KCQ126" s="671"/>
      <c r="KCR126" s="671"/>
      <c r="KCS126" s="671"/>
      <c r="KCT126" s="671"/>
      <c r="KCU126" s="671"/>
      <c r="KCV126" s="671"/>
      <c r="KCW126" s="671"/>
      <c r="KCX126" s="671"/>
      <c r="KCY126" s="671"/>
      <c r="KCZ126" s="671"/>
      <c r="KDA126" s="671"/>
      <c r="KDB126" s="671"/>
      <c r="KDC126" s="671"/>
      <c r="KDD126" s="671"/>
      <c r="KDE126" s="671"/>
      <c r="KDF126" s="671"/>
      <c r="KDG126" s="671"/>
      <c r="KDH126" s="671"/>
      <c r="KDI126" s="671"/>
      <c r="KDJ126" s="671"/>
      <c r="KDK126" s="671"/>
      <c r="KDL126" s="671"/>
      <c r="KDM126" s="671"/>
      <c r="KDN126" s="671"/>
      <c r="KDO126" s="671"/>
      <c r="KDP126" s="671"/>
      <c r="KDQ126" s="671"/>
      <c r="KDR126" s="671"/>
      <c r="KDS126" s="671"/>
      <c r="KDT126" s="671"/>
      <c r="KDU126" s="671"/>
      <c r="KDV126" s="671"/>
      <c r="KDW126" s="671"/>
      <c r="KDX126" s="671"/>
      <c r="KDY126" s="671"/>
      <c r="KDZ126" s="671"/>
      <c r="KEA126" s="671"/>
      <c r="KEB126" s="671"/>
      <c r="KEC126" s="671"/>
      <c r="KED126" s="671"/>
      <c r="KEE126" s="671"/>
      <c r="KEF126" s="671"/>
      <c r="KEG126" s="671"/>
      <c r="KEH126" s="671"/>
      <c r="KEI126" s="671"/>
      <c r="KEJ126" s="671"/>
      <c r="KEK126" s="671"/>
      <c r="KEL126" s="671"/>
      <c r="KEM126" s="671"/>
      <c r="KEN126" s="671"/>
      <c r="KEO126" s="671"/>
      <c r="KEP126" s="671"/>
      <c r="KEQ126" s="671"/>
      <c r="KER126" s="671"/>
      <c r="KES126" s="671"/>
      <c r="KET126" s="671"/>
      <c r="KEU126" s="671"/>
      <c r="KEV126" s="671"/>
      <c r="KEW126" s="671"/>
      <c r="KEX126" s="671"/>
      <c r="KEY126" s="671"/>
      <c r="KEZ126" s="671"/>
      <c r="KFA126" s="671"/>
      <c r="KFB126" s="671"/>
      <c r="KFC126" s="671"/>
      <c r="KFD126" s="671"/>
      <c r="KFE126" s="671"/>
      <c r="KFF126" s="671"/>
      <c r="KFG126" s="671"/>
      <c r="KFH126" s="671"/>
      <c r="KFI126" s="671"/>
      <c r="KFJ126" s="671"/>
      <c r="KFK126" s="671"/>
      <c r="KFL126" s="671"/>
      <c r="KFM126" s="671"/>
      <c r="KFN126" s="671"/>
      <c r="KFO126" s="671"/>
      <c r="KFP126" s="671"/>
      <c r="KFQ126" s="671"/>
      <c r="KFR126" s="671"/>
      <c r="KFS126" s="671"/>
      <c r="KFT126" s="671"/>
      <c r="KFU126" s="671"/>
      <c r="KFV126" s="671"/>
      <c r="KFW126" s="671"/>
      <c r="KFX126" s="671"/>
      <c r="KFY126" s="671"/>
      <c r="KFZ126" s="671"/>
      <c r="KGA126" s="671"/>
      <c r="KGB126" s="671"/>
      <c r="KGC126" s="671"/>
      <c r="KGD126" s="671"/>
      <c r="KGE126" s="671"/>
      <c r="KGF126" s="671"/>
      <c r="KGG126" s="671"/>
      <c r="KGH126" s="671"/>
      <c r="KGI126" s="671"/>
      <c r="KGJ126" s="671"/>
      <c r="KGK126" s="671"/>
      <c r="KGL126" s="671"/>
      <c r="KGM126" s="671"/>
      <c r="KGN126" s="671"/>
      <c r="KGO126" s="671"/>
      <c r="KGP126" s="671"/>
      <c r="KGQ126" s="671"/>
      <c r="KGR126" s="671"/>
      <c r="KGS126" s="671"/>
      <c r="KGT126" s="671"/>
      <c r="KGU126" s="671"/>
      <c r="KGV126" s="671"/>
      <c r="KGW126" s="671"/>
      <c r="KGX126" s="671"/>
      <c r="KGY126" s="671"/>
      <c r="KGZ126" s="671"/>
      <c r="KHA126" s="671"/>
      <c r="KHB126" s="671"/>
      <c r="KHC126" s="671"/>
      <c r="KHD126" s="671"/>
      <c r="KHE126" s="671"/>
      <c r="KHF126" s="671"/>
      <c r="KHG126" s="671"/>
      <c r="KHH126" s="671"/>
      <c r="KHI126" s="671"/>
      <c r="KHJ126" s="671"/>
      <c r="KHK126" s="671"/>
      <c r="KHL126" s="671"/>
      <c r="KHM126" s="671"/>
      <c r="KHN126" s="671"/>
      <c r="KHO126" s="671"/>
      <c r="KHP126" s="671"/>
      <c r="KHQ126" s="671"/>
      <c r="KHR126" s="671"/>
      <c r="KHS126" s="671"/>
      <c r="KHT126" s="671"/>
      <c r="KHU126" s="671"/>
      <c r="KHV126" s="671"/>
      <c r="KHW126" s="671"/>
      <c r="KHX126" s="671"/>
      <c r="KHY126" s="671"/>
      <c r="KHZ126" s="671"/>
      <c r="KIA126" s="671"/>
      <c r="KIB126" s="671"/>
      <c r="KIC126" s="671"/>
      <c r="KID126" s="671"/>
      <c r="KIE126" s="671"/>
      <c r="KIF126" s="671"/>
      <c r="KIG126" s="671"/>
      <c r="KIH126" s="671"/>
      <c r="KII126" s="671"/>
      <c r="KIJ126" s="671"/>
      <c r="KIK126" s="671"/>
      <c r="KIL126" s="671"/>
      <c r="KIM126" s="671"/>
      <c r="KIN126" s="671"/>
      <c r="KIO126" s="671"/>
      <c r="KIP126" s="671"/>
      <c r="KIQ126" s="671"/>
      <c r="KIR126" s="671"/>
      <c r="KIS126" s="671"/>
      <c r="KIT126" s="671"/>
      <c r="KIU126" s="671"/>
      <c r="KIV126" s="671"/>
      <c r="KIW126" s="671"/>
      <c r="KIX126" s="671"/>
      <c r="KIY126" s="671"/>
      <c r="KIZ126" s="671"/>
      <c r="KJA126" s="671"/>
      <c r="KJB126" s="671"/>
      <c r="KJC126" s="671"/>
      <c r="KJD126" s="671"/>
      <c r="KJE126" s="671"/>
      <c r="KJF126" s="671"/>
      <c r="KJG126" s="671"/>
      <c r="KJH126" s="671"/>
      <c r="KJI126" s="671"/>
      <c r="KJJ126" s="671"/>
      <c r="KJK126" s="671"/>
      <c r="KJL126" s="671"/>
      <c r="KJM126" s="671"/>
      <c r="KJN126" s="671"/>
      <c r="KJO126" s="671"/>
      <c r="KJP126" s="671"/>
      <c r="KJQ126" s="671"/>
      <c r="KJR126" s="671"/>
      <c r="KJS126" s="671"/>
      <c r="KJT126" s="671"/>
      <c r="KJU126" s="671"/>
      <c r="KJV126" s="671"/>
      <c r="KJW126" s="671"/>
      <c r="KJX126" s="671"/>
      <c r="KJY126" s="671"/>
      <c r="KJZ126" s="671"/>
      <c r="KKA126" s="671"/>
      <c r="KKB126" s="671"/>
      <c r="KKC126" s="671"/>
      <c r="KKD126" s="671"/>
      <c r="KKE126" s="671"/>
      <c r="KKF126" s="671"/>
      <c r="KKG126" s="671"/>
      <c r="KKH126" s="671"/>
      <c r="KKI126" s="671"/>
      <c r="KKJ126" s="671"/>
      <c r="KKK126" s="671"/>
      <c r="KKL126" s="671"/>
      <c r="KKM126" s="671"/>
      <c r="KKN126" s="671"/>
      <c r="KKO126" s="671"/>
      <c r="KKP126" s="671"/>
      <c r="KKQ126" s="671"/>
      <c r="KKR126" s="671"/>
      <c r="KKS126" s="671"/>
      <c r="KKT126" s="671"/>
      <c r="KKU126" s="671"/>
      <c r="KKV126" s="671"/>
      <c r="KKW126" s="671"/>
      <c r="KKX126" s="671"/>
      <c r="KKY126" s="671"/>
      <c r="KKZ126" s="671"/>
      <c r="KLA126" s="671"/>
      <c r="KLB126" s="671"/>
      <c r="KLC126" s="671"/>
      <c r="KLD126" s="671"/>
      <c r="KLE126" s="671"/>
      <c r="KLF126" s="671"/>
      <c r="KLG126" s="671"/>
      <c r="KLH126" s="671"/>
      <c r="KLI126" s="671"/>
      <c r="KLJ126" s="671"/>
      <c r="KLK126" s="671"/>
      <c r="KLL126" s="671"/>
      <c r="KLM126" s="671"/>
      <c r="KLN126" s="671"/>
      <c r="KLO126" s="671"/>
      <c r="KLP126" s="671"/>
      <c r="KLQ126" s="671"/>
      <c r="KLR126" s="671"/>
      <c r="KLS126" s="671"/>
      <c r="KLT126" s="671"/>
      <c r="KLU126" s="671"/>
      <c r="KLV126" s="671"/>
      <c r="KLW126" s="671"/>
      <c r="KLX126" s="671"/>
      <c r="KLY126" s="671"/>
      <c r="KLZ126" s="671"/>
      <c r="KMA126" s="671"/>
      <c r="KMB126" s="671"/>
      <c r="KMC126" s="671"/>
      <c r="KMD126" s="671"/>
      <c r="KME126" s="671"/>
      <c r="KMF126" s="671"/>
      <c r="KMG126" s="671"/>
      <c r="KMH126" s="671"/>
      <c r="KMI126" s="671"/>
      <c r="KMJ126" s="671"/>
      <c r="KMK126" s="671"/>
      <c r="KML126" s="671"/>
      <c r="KMM126" s="671"/>
      <c r="KMN126" s="671"/>
      <c r="KMO126" s="671"/>
      <c r="KMP126" s="671"/>
      <c r="KMQ126" s="671"/>
      <c r="KMR126" s="671"/>
      <c r="KMS126" s="671"/>
      <c r="KMT126" s="671"/>
      <c r="KMU126" s="671"/>
      <c r="KMV126" s="671"/>
      <c r="KMW126" s="671"/>
      <c r="KMX126" s="671"/>
      <c r="KMY126" s="671"/>
      <c r="KMZ126" s="671"/>
      <c r="KNA126" s="671"/>
      <c r="KNB126" s="671"/>
      <c r="KNC126" s="671"/>
      <c r="KND126" s="671"/>
      <c r="KNE126" s="671"/>
      <c r="KNF126" s="671"/>
      <c r="KNG126" s="671"/>
      <c r="KNH126" s="671"/>
      <c r="KNI126" s="671"/>
      <c r="KNJ126" s="671"/>
      <c r="KNK126" s="671"/>
      <c r="KNL126" s="671"/>
      <c r="KNM126" s="671"/>
      <c r="KNN126" s="671"/>
      <c r="KNO126" s="671"/>
      <c r="KNP126" s="671"/>
      <c r="KNQ126" s="671"/>
      <c r="KNR126" s="671"/>
      <c r="KNS126" s="671"/>
      <c r="KNT126" s="671"/>
      <c r="KNU126" s="671"/>
      <c r="KNV126" s="671"/>
      <c r="KNW126" s="671"/>
      <c r="KNX126" s="671"/>
      <c r="KNY126" s="671"/>
      <c r="KNZ126" s="671"/>
      <c r="KOA126" s="671"/>
      <c r="KOB126" s="671"/>
      <c r="KOC126" s="671"/>
      <c r="KOD126" s="671"/>
      <c r="KOE126" s="671"/>
      <c r="KOF126" s="671"/>
      <c r="KOG126" s="671"/>
      <c r="KOH126" s="671"/>
      <c r="KOI126" s="671"/>
      <c r="KOJ126" s="671"/>
      <c r="KOK126" s="671"/>
      <c r="KOL126" s="671"/>
      <c r="KOM126" s="671"/>
      <c r="KON126" s="671"/>
      <c r="KOO126" s="671"/>
      <c r="KOP126" s="671"/>
      <c r="KOQ126" s="671"/>
      <c r="KOR126" s="671"/>
      <c r="KOS126" s="671"/>
      <c r="KOT126" s="671"/>
      <c r="KOU126" s="671"/>
      <c r="KOV126" s="671"/>
      <c r="KOW126" s="671"/>
      <c r="KOX126" s="671"/>
      <c r="KOY126" s="671"/>
      <c r="KOZ126" s="671"/>
      <c r="KPA126" s="671"/>
      <c r="KPB126" s="671"/>
      <c r="KPC126" s="671"/>
      <c r="KPD126" s="671"/>
      <c r="KPE126" s="671"/>
      <c r="KPF126" s="671"/>
      <c r="KPG126" s="671"/>
      <c r="KPH126" s="671"/>
      <c r="KPI126" s="671"/>
      <c r="KPJ126" s="671"/>
      <c r="KPK126" s="671"/>
      <c r="KPL126" s="671"/>
      <c r="KPM126" s="671"/>
      <c r="KPN126" s="671"/>
      <c r="KPO126" s="671"/>
      <c r="KPP126" s="671"/>
      <c r="KPQ126" s="671"/>
      <c r="KPR126" s="671"/>
      <c r="KPS126" s="671"/>
      <c r="KPT126" s="671"/>
      <c r="KPU126" s="671"/>
      <c r="KPV126" s="671"/>
      <c r="KPW126" s="671"/>
      <c r="KPX126" s="671"/>
      <c r="KPY126" s="671"/>
      <c r="KPZ126" s="671"/>
      <c r="KQA126" s="671"/>
      <c r="KQB126" s="671"/>
      <c r="KQC126" s="671"/>
      <c r="KQD126" s="671"/>
      <c r="KQE126" s="671"/>
      <c r="KQF126" s="671"/>
      <c r="KQG126" s="671"/>
      <c r="KQH126" s="671"/>
      <c r="KQI126" s="671"/>
      <c r="KQJ126" s="671"/>
      <c r="KQK126" s="671"/>
      <c r="KQL126" s="671"/>
      <c r="KQM126" s="671"/>
      <c r="KQN126" s="671"/>
      <c r="KQO126" s="671"/>
      <c r="KQP126" s="671"/>
      <c r="KQQ126" s="671"/>
      <c r="KQR126" s="671"/>
      <c r="KQS126" s="671"/>
      <c r="KQT126" s="671"/>
      <c r="KQU126" s="671"/>
      <c r="KQV126" s="671"/>
      <c r="KQW126" s="671"/>
      <c r="KQX126" s="671"/>
      <c r="KQY126" s="671"/>
      <c r="KQZ126" s="671"/>
      <c r="KRA126" s="671"/>
      <c r="KRB126" s="671"/>
      <c r="KRC126" s="671"/>
      <c r="KRD126" s="671"/>
      <c r="KRE126" s="671"/>
      <c r="KRF126" s="671"/>
      <c r="KRG126" s="671"/>
      <c r="KRH126" s="671"/>
      <c r="KRI126" s="671"/>
      <c r="KRJ126" s="671"/>
      <c r="KRK126" s="671"/>
      <c r="KRL126" s="671"/>
      <c r="KRM126" s="671"/>
      <c r="KRN126" s="671"/>
      <c r="KRO126" s="671"/>
      <c r="KRP126" s="671"/>
      <c r="KRQ126" s="671"/>
      <c r="KRR126" s="671"/>
      <c r="KRS126" s="671"/>
      <c r="KRT126" s="671"/>
      <c r="KRU126" s="671"/>
      <c r="KRV126" s="671"/>
      <c r="KRW126" s="671"/>
      <c r="KRX126" s="671"/>
      <c r="KRY126" s="671"/>
      <c r="KRZ126" s="671"/>
      <c r="KSA126" s="671"/>
      <c r="KSB126" s="671"/>
      <c r="KSC126" s="671"/>
      <c r="KSD126" s="671"/>
      <c r="KSE126" s="671"/>
      <c r="KSF126" s="671"/>
      <c r="KSG126" s="671"/>
      <c r="KSH126" s="671"/>
      <c r="KSI126" s="671"/>
      <c r="KSJ126" s="671"/>
      <c r="KSK126" s="671"/>
      <c r="KSL126" s="671"/>
      <c r="KSM126" s="671"/>
      <c r="KSN126" s="671"/>
      <c r="KSO126" s="671"/>
      <c r="KSP126" s="671"/>
      <c r="KSQ126" s="671"/>
      <c r="KSR126" s="671"/>
      <c r="KSS126" s="671"/>
      <c r="KST126" s="671"/>
      <c r="KSU126" s="671"/>
      <c r="KSV126" s="671"/>
      <c r="KSW126" s="671"/>
      <c r="KSX126" s="671"/>
      <c r="KSY126" s="671"/>
      <c r="KSZ126" s="671"/>
      <c r="KTA126" s="671"/>
      <c r="KTB126" s="671"/>
      <c r="KTC126" s="671"/>
      <c r="KTD126" s="671"/>
      <c r="KTE126" s="671"/>
      <c r="KTF126" s="671"/>
      <c r="KTG126" s="671"/>
      <c r="KTH126" s="671"/>
      <c r="KTI126" s="671"/>
      <c r="KTJ126" s="671"/>
      <c r="KTK126" s="671"/>
      <c r="KTL126" s="671"/>
      <c r="KTM126" s="671"/>
      <c r="KTN126" s="671"/>
      <c r="KTO126" s="671"/>
      <c r="KTP126" s="671"/>
      <c r="KTQ126" s="671"/>
      <c r="KTR126" s="671"/>
      <c r="KTS126" s="671"/>
      <c r="KTT126" s="671"/>
      <c r="KTU126" s="671"/>
      <c r="KTV126" s="671"/>
      <c r="KTW126" s="671"/>
      <c r="KTX126" s="671"/>
      <c r="KTY126" s="671"/>
      <c r="KTZ126" s="671"/>
      <c r="KUA126" s="671"/>
      <c r="KUB126" s="671"/>
      <c r="KUC126" s="671"/>
      <c r="KUD126" s="671"/>
      <c r="KUE126" s="671"/>
      <c r="KUF126" s="671"/>
      <c r="KUG126" s="671"/>
      <c r="KUH126" s="671"/>
      <c r="KUI126" s="671"/>
      <c r="KUJ126" s="671"/>
      <c r="KUK126" s="671"/>
      <c r="KUL126" s="671"/>
      <c r="KUM126" s="671"/>
      <c r="KUN126" s="671"/>
      <c r="KUO126" s="671"/>
      <c r="KUP126" s="671"/>
      <c r="KUQ126" s="671"/>
      <c r="KUR126" s="671"/>
      <c r="KUS126" s="671"/>
      <c r="KUT126" s="671"/>
      <c r="KUU126" s="671"/>
      <c r="KUV126" s="671"/>
      <c r="KUW126" s="671"/>
      <c r="KUX126" s="671"/>
      <c r="KUY126" s="671"/>
      <c r="KUZ126" s="671"/>
      <c r="KVA126" s="671"/>
      <c r="KVB126" s="671"/>
      <c r="KVC126" s="671"/>
      <c r="KVD126" s="671"/>
      <c r="KVE126" s="671"/>
      <c r="KVF126" s="671"/>
      <c r="KVG126" s="671"/>
      <c r="KVH126" s="671"/>
      <c r="KVI126" s="671"/>
      <c r="KVJ126" s="671"/>
      <c r="KVK126" s="671"/>
      <c r="KVL126" s="671"/>
      <c r="KVM126" s="671"/>
      <c r="KVN126" s="671"/>
      <c r="KVO126" s="671"/>
      <c r="KVP126" s="671"/>
      <c r="KVQ126" s="671"/>
      <c r="KVR126" s="671"/>
      <c r="KVS126" s="671"/>
      <c r="KVT126" s="671"/>
      <c r="KVU126" s="671"/>
      <c r="KVV126" s="671"/>
      <c r="KVW126" s="671"/>
      <c r="KVX126" s="671"/>
      <c r="KVY126" s="671"/>
      <c r="KVZ126" s="671"/>
      <c r="KWA126" s="671"/>
      <c r="KWB126" s="671"/>
      <c r="KWC126" s="671"/>
      <c r="KWD126" s="671"/>
      <c r="KWE126" s="671"/>
      <c r="KWF126" s="671"/>
      <c r="KWG126" s="671"/>
      <c r="KWH126" s="671"/>
      <c r="KWI126" s="671"/>
      <c r="KWJ126" s="671"/>
      <c r="KWK126" s="671"/>
      <c r="KWL126" s="671"/>
      <c r="KWM126" s="671"/>
      <c r="KWN126" s="671"/>
      <c r="KWO126" s="671"/>
      <c r="KWP126" s="671"/>
      <c r="KWQ126" s="671"/>
      <c r="KWR126" s="671"/>
      <c r="KWS126" s="671"/>
      <c r="KWT126" s="671"/>
      <c r="KWU126" s="671"/>
      <c r="KWV126" s="671"/>
      <c r="KWW126" s="671"/>
      <c r="KWX126" s="671"/>
      <c r="KWY126" s="671"/>
      <c r="KWZ126" s="671"/>
      <c r="KXA126" s="671"/>
      <c r="KXB126" s="671"/>
      <c r="KXC126" s="671"/>
      <c r="KXD126" s="671"/>
      <c r="KXE126" s="671"/>
      <c r="KXF126" s="671"/>
      <c r="KXG126" s="671"/>
      <c r="KXH126" s="671"/>
      <c r="KXI126" s="671"/>
      <c r="KXJ126" s="671"/>
      <c r="KXK126" s="671"/>
      <c r="KXL126" s="671"/>
      <c r="KXM126" s="671"/>
      <c r="KXN126" s="671"/>
      <c r="KXO126" s="671"/>
      <c r="KXP126" s="671"/>
      <c r="KXQ126" s="671"/>
      <c r="KXR126" s="671"/>
      <c r="KXS126" s="671"/>
      <c r="KXT126" s="671"/>
      <c r="KXU126" s="671"/>
      <c r="KXV126" s="671"/>
      <c r="KXW126" s="671"/>
      <c r="KXX126" s="671"/>
      <c r="KXY126" s="671"/>
      <c r="KXZ126" s="671"/>
      <c r="KYA126" s="671"/>
      <c r="KYB126" s="671"/>
      <c r="KYC126" s="671"/>
      <c r="KYD126" s="671"/>
      <c r="KYE126" s="671"/>
      <c r="KYF126" s="671"/>
      <c r="KYG126" s="671"/>
      <c r="KYH126" s="671"/>
      <c r="KYI126" s="671"/>
      <c r="KYJ126" s="671"/>
      <c r="KYK126" s="671"/>
      <c r="KYL126" s="671"/>
      <c r="KYM126" s="671"/>
      <c r="KYN126" s="671"/>
      <c r="KYO126" s="671"/>
      <c r="KYP126" s="671"/>
      <c r="KYQ126" s="671"/>
      <c r="KYR126" s="671"/>
      <c r="KYS126" s="671"/>
      <c r="KYT126" s="671"/>
      <c r="KYU126" s="671"/>
      <c r="KYV126" s="671"/>
      <c r="KYW126" s="671"/>
      <c r="KYX126" s="671"/>
      <c r="KYY126" s="671"/>
      <c r="KYZ126" s="671"/>
      <c r="KZA126" s="671"/>
      <c r="KZB126" s="671"/>
      <c r="KZC126" s="671"/>
      <c r="KZD126" s="671"/>
      <c r="KZE126" s="671"/>
      <c r="KZF126" s="671"/>
      <c r="KZG126" s="671"/>
      <c r="KZH126" s="671"/>
      <c r="KZI126" s="671"/>
      <c r="KZJ126" s="671"/>
      <c r="KZK126" s="671"/>
      <c r="KZL126" s="671"/>
      <c r="KZM126" s="671"/>
      <c r="KZN126" s="671"/>
      <c r="KZO126" s="671"/>
      <c r="KZP126" s="671"/>
      <c r="KZQ126" s="671"/>
      <c r="KZR126" s="671"/>
      <c r="KZS126" s="671"/>
      <c r="KZT126" s="671"/>
      <c r="KZU126" s="671"/>
      <c r="KZV126" s="671"/>
      <c r="KZW126" s="671"/>
      <c r="KZX126" s="671"/>
      <c r="KZY126" s="671"/>
      <c r="KZZ126" s="671"/>
      <c r="LAA126" s="671"/>
      <c r="LAB126" s="671"/>
      <c r="LAC126" s="671"/>
      <c r="LAD126" s="671"/>
      <c r="LAE126" s="671"/>
      <c r="LAF126" s="671"/>
      <c r="LAG126" s="671"/>
      <c r="LAH126" s="671"/>
      <c r="LAI126" s="671"/>
      <c r="LAJ126" s="671"/>
      <c r="LAK126" s="671"/>
      <c r="LAL126" s="671"/>
      <c r="LAM126" s="671"/>
      <c r="LAN126" s="671"/>
      <c r="LAO126" s="671"/>
      <c r="LAP126" s="671"/>
      <c r="LAQ126" s="671"/>
      <c r="LAR126" s="671"/>
      <c r="LAS126" s="671"/>
      <c r="LAT126" s="671"/>
      <c r="LAU126" s="671"/>
      <c r="LAV126" s="671"/>
      <c r="LAW126" s="671"/>
      <c r="LAX126" s="671"/>
      <c r="LAY126" s="671"/>
      <c r="LAZ126" s="671"/>
      <c r="LBA126" s="671"/>
      <c r="LBB126" s="671"/>
      <c r="LBC126" s="671"/>
      <c r="LBD126" s="671"/>
      <c r="LBE126" s="671"/>
      <c r="LBF126" s="671"/>
      <c r="LBG126" s="671"/>
      <c r="LBH126" s="671"/>
      <c r="LBI126" s="671"/>
      <c r="LBJ126" s="671"/>
      <c r="LBK126" s="671"/>
      <c r="LBL126" s="671"/>
      <c r="LBM126" s="671"/>
      <c r="LBN126" s="671"/>
      <c r="LBO126" s="671"/>
      <c r="LBP126" s="671"/>
      <c r="LBQ126" s="671"/>
      <c r="LBR126" s="671"/>
      <c r="LBS126" s="671"/>
      <c r="LBT126" s="671"/>
      <c r="LBU126" s="671"/>
      <c r="LBV126" s="671"/>
      <c r="LBW126" s="671"/>
      <c r="LBX126" s="671"/>
      <c r="LBY126" s="671"/>
      <c r="LBZ126" s="671"/>
      <c r="LCA126" s="671"/>
      <c r="LCB126" s="671"/>
      <c r="LCC126" s="671"/>
      <c r="LCD126" s="671"/>
      <c r="LCE126" s="671"/>
      <c r="LCF126" s="671"/>
      <c r="LCG126" s="671"/>
      <c r="LCH126" s="671"/>
      <c r="LCI126" s="671"/>
      <c r="LCJ126" s="671"/>
      <c r="LCK126" s="671"/>
      <c r="LCL126" s="671"/>
      <c r="LCM126" s="671"/>
      <c r="LCN126" s="671"/>
      <c r="LCO126" s="671"/>
      <c r="LCP126" s="671"/>
      <c r="LCQ126" s="671"/>
      <c r="LCR126" s="671"/>
      <c r="LCS126" s="671"/>
      <c r="LCT126" s="671"/>
      <c r="LCU126" s="671"/>
      <c r="LCV126" s="671"/>
      <c r="LCW126" s="671"/>
      <c r="LCX126" s="671"/>
      <c r="LCY126" s="671"/>
      <c r="LCZ126" s="671"/>
      <c r="LDA126" s="671"/>
      <c r="LDB126" s="671"/>
      <c r="LDC126" s="671"/>
      <c r="LDD126" s="671"/>
      <c r="LDE126" s="671"/>
      <c r="LDF126" s="671"/>
      <c r="LDG126" s="671"/>
      <c r="LDH126" s="671"/>
      <c r="LDI126" s="671"/>
      <c r="LDJ126" s="671"/>
      <c r="LDK126" s="671"/>
      <c r="LDL126" s="671"/>
      <c r="LDM126" s="671"/>
      <c r="LDN126" s="671"/>
      <c r="LDO126" s="671"/>
      <c r="LDP126" s="671"/>
      <c r="LDQ126" s="671"/>
      <c r="LDR126" s="671"/>
      <c r="LDS126" s="671"/>
      <c r="LDT126" s="671"/>
      <c r="LDU126" s="671"/>
      <c r="LDV126" s="671"/>
      <c r="LDW126" s="671"/>
      <c r="LDX126" s="671"/>
      <c r="LDY126" s="671"/>
      <c r="LDZ126" s="671"/>
      <c r="LEA126" s="671"/>
      <c r="LEB126" s="671"/>
      <c r="LEC126" s="671"/>
      <c r="LED126" s="671"/>
      <c r="LEE126" s="671"/>
      <c r="LEF126" s="671"/>
      <c r="LEG126" s="671"/>
      <c r="LEH126" s="671"/>
      <c r="LEI126" s="671"/>
      <c r="LEJ126" s="671"/>
      <c r="LEK126" s="671"/>
      <c r="LEL126" s="671"/>
      <c r="LEM126" s="671"/>
      <c r="LEN126" s="671"/>
      <c r="LEO126" s="671"/>
      <c r="LEP126" s="671"/>
      <c r="LEQ126" s="671"/>
      <c r="LER126" s="671"/>
      <c r="LES126" s="671"/>
      <c r="LET126" s="671"/>
      <c r="LEU126" s="671"/>
      <c r="LEV126" s="671"/>
      <c r="LEW126" s="671"/>
      <c r="LEX126" s="671"/>
      <c r="LEY126" s="671"/>
      <c r="LEZ126" s="671"/>
      <c r="LFA126" s="671"/>
      <c r="LFB126" s="671"/>
      <c r="LFC126" s="671"/>
      <c r="LFD126" s="671"/>
      <c r="LFE126" s="671"/>
      <c r="LFF126" s="671"/>
      <c r="LFG126" s="671"/>
      <c r="LFH126" s="671"/>
      <c r="LFI126" s="671"/>
      <c r="LFJ126" s="671"/>
      <c r="LFK126" s="671"/>
      <c r="LFL126" s="671"/>
      <c r="LFM126" s="671"/>
      <c r="LFN126" s="671"/>
      <c r="LFO126" s="671"/>
      <c r="LFP126" s="671"/>
      <c r="LFQ126" s="671"/>
      <c r="LFR126" s="671"/>
      <c r="LFS126" s="671"/>
      <c r="LFT126" s="671"/>
      <c r="LFU126" s="671"/>
      <c r="LFV126" s="671"/>
      <c r="LFW126" s="671"/>
      <c r="LFX126" s="671"/>
      <c r="LFY126" s="671"/>
      <c r="LFZ126" s="671"/>
      <c r="LGA126" s="671"/>
      <c r="LGB126" s="671"/>
      <c r="LGC126" s="671"/>
      <c r="LGD126" s="671"/>
      <c r="LGE126" s="671"/>
      <c r="LGF126" s="671"/>
      <c r="LGG126" s="671"/>
      <c r="LGH126" s="671"/>
      <c r="LGI126" s="671"/>
      <c r="LGJ126" s="671"/>
      <c r="LGK126" s="671"/>
      <c r="LGL126" s="671"/>
      <c r="LGM126" s="671"/>
      <c r="LGN126" s="671"/>
      <c r="LGO126" s="671"/>
      <c r="LGP126" s="671"/>
      <c r="LGQ126" s="671"/>
      <c r="LGR126" s="671"/>
      <c r="LGS126" s="671"/>
      <c r="LGT126" s="671"/>
      <c r="LGU126" s="671"/>
      <c r="LGV126" s="671"/>
      <c r="LGW126" s="671"/>
      <c r="LGX126" s="671"/>
      <c r="LGY126" s="671"/>
      <c r="LGZ126" s="671"/>
      <c r="LHA126" s="671"/>
      <c r="LHB126" s="671"/>
      <c r="LHC126" s="671"/>
      <c r="LHD126" s="671"/>
      <c r="LHE126" s="671"/>
      <c r="LHF126" s="671"/>
      <c r="LHG126" s="671"/>
      <c r="LHH126" s="671"/>
      <c r="LHI126" s="671"/>
      <c r="LHJ126" s="671"/>
      <c r="LHK126" s="671"/>
      <c r="LHL126" s="671"/>
      <c r="LHM126" s="671"/>
      <c r="LHN126" s="671"/>
      <c r="LHO126" s="671"/>
      <c r="LHP126" s="671"/>
      <c r="LHQ126" s="671"/>
      <c r="LHR126" s="671"/>
      <c r="LHS126" s="671"/>
      <c r="LHT126" s="671"/>
      <c r="LHU126" s="671"/>
      <c r="LHV126" s="671"/>
      <c r="LHW126" s="671"/>
      <c r="LHX126" s="671"/>
      <c r="LHY126" s="671"/>
      <c r="LHZ126" s="671"/>
      <c r="LIA126" s="671"/>
      <c r="LIB126" s="671"/>
      <c r="LIC126" s="671"/>
      <c r="LID126" s="671"/>
      <c r="LIE126" s="671"/>
      <c r="LIF126" s="671"/>
      <c r="LIG126" s="671"/>
      <c r="LIH126" s="671"/>
      <c r="LII126" s="671"/>
      <c r="LIJ126" s="671"/>
      <c r="LIK126" s="671"/>
      <c r="LIL126" s="671"/>
      <c r="LIM126" s="671"/>
      <c r="LIN126" s="671"/>
      <c r="LIO126" s="671"/>
      <c r="LIP126" s="671"/>
      <c r="LIQ126" s="671"/>
      <c r="LIR126" s="671"/>
      <c r="LIS126" s="671"/>
      <c r="LIT126" s="671"/>
      <c r="LIU126" s="671"/>
      <c r="LIV126" s="671"/>
      <c r="LIW126" s="671"/>
      <c r="LIX126" s="671"/>
      <c r="LIY126" s="671"/>
      <c r="LIZ126" s="671"/>
      <c r="LJA126" s="671"/>
      <c r="LJB126" s="671"/>
      <c r="LJC126" s="671"/>
      <c r="LJD126" s="671"/>
      <c r="LJE126" s="671"/>
      <c r="LJF126" s="671"/>
      <c r="LJG126" s="671"/>
      <c r="LJH126" s="671"/>
      <c r="LJI126" s="671"/>
      <c r="LJJ126" s="671"/>
      <c r="LJK126" s="671"/>
      <c r="LJL126" s="671"/>
      <c r="LJM126" s="671"/>
      <c r="LJN126" s="671"/>
      <c r="LJO126" s="671"/>
      <c r="LJP126" s="671"/>
      <c r="LJQ126" s="671"/>
      <c r="LJR126" s="671"/>
      <c r="LJS126" s="671"/>
      <c r="LJT126" s="671"/>
      <c r="LJU126" s="671"/>
      <c r="LJV126" s="671"/>
      <c r="LJW126" s="671"/>
      <c r="LJX126" s="671"/>
      <c r="LJY126" s="671"/>
      <c r="LJZ126" s="671"/>
      <c r="LKA126" s="671"/>
      <c r="LKB126" s="671"/>
      <c r="LKC126" s="671"/>
      <c r="LKD126" s="671"/>
      <c r="LKE126" s="671"/>
      <c r="LKF126" s="671"/>
      <c r="LKG126" s="671"/>
      <c r="LKH126" s="671"/>
      <c r="LKI126" s="671"/>
      <c r="LKJ126" s="671"/>
      <c r="LKK126" s="671"/>
      <c r="LKL126" s="671"/>
      <c r="LKM126" s="671"/>
      <c r="LKN126" s="671"/>
      <c r="LKO126" s="671"/>
      <c r="LKP126" s="671"/>
      <c r="LKQ126" s="671"/>
      <c r="LKR126" s="671"/>
      <c r="LKS126" s="671"/>
      <c r="LKT126" s="671"/>
      <c r="LKU126" s="671"/>
      <c r="LKV126" s="671"/>
      <c r="LKW126" s="671"/>
      <c r="LKX126" s="671"/>
      <c r="LKY126" s="671"/>
      <c r="LKZ126" s="671"/>
      <c r="LLA126" s="671"/>
      <c r="LLB126" s="671"/>
      <c r="LLC126" s="671"/>
      <c r="LLD126" s="671"/>
      <c r="LLE126" s="671"/>
      <c r="LLF126" s="671"/>
      <c r="LLG126" s="671"/>
      <c r="LLH126" s="671"/>
      <c r="LLI126" s="671"/>
      <c r="LLJ126" s="671"/>
      <c r="LLK126" s="671"/>
      <c r="LLL126" s="671"/>
      <c r="LLM126" s="671"/>
      <c r="LLN126" s="671"/>
      <c r="LLO126" s="671"/>
      <c r="LLP126" s="671"/>
      <c r="LLQ126" s="671"/>
      <c r="LLR126" s="671"/>
      <c r="LLS126" s="671"/>
      <c r="LLT126" s="671"/>
      <c r="LLU126" s="671"/>
      <c r="LLV126" s="671"/>
      <c r="LLW126" s="671"/>
      <c r="LLX126" s="671"/>
      <c r="LLY126" s="671"/>
      <c r="LLZ126" s="671"/>
      <c r="LMA126" s="671"/>
      <c r="LMB126" s="671"/>
      <c r="LMC126" s="671"/>
      <c r="LMD126" s="671"/>
      <c r="LME126" s="671"/>
      <c r="LMF126" s="671"/>
      <c r="LMG126" s="671"/>
      <c r="LMH126" s="671"/>
      <c r="LMI126" s="671"/>
      <c r="LMJ126" s="671"/>
      <c r="LMK126" s="671"/>
      <c r="LML126" s="671"/>
      <c r="LMM126" s="671"/>
      <c r="LMN126" s="671"/>
      <c r="LMO126" s="671"/>
      <c r="LMP126" s="671"/>
      <c r="LMQ126" s="671"/>
      <c r="LMR126" s="671"/>
      <c r="LMS126" s="671"/>
      <c r="LMT126" s="671"/>
      <c r="LMU126" s="671"/>
      <c r="LMV126" s="671"/>
      <c r="LMW126" s="671"/>
      <c r="LMX126" s="671"/>
      <c r="LMY126" s="671"/>
      <c r="LMZ126" s="671"/>
      <c r="LNA126" s="671"/>
      <c r="LNB126" s="671"/>
      <c r="LNC126" s="671"/>
      <c r="LND126" s="671"/>
      <c r="LNE126" s="671"/>
      <c r="LNF126" s="671"/>
      <c r="LNG126" s="671"/>
      <c r="LNH126" s="671"/>
      <c r="LNI126" s="671"/>
      <c r="LNJ126" s="671"/>
      <c r="LNK126" s="671"/>
      <c r="LNL126" s="671"/>
      <c r="LNM126" s="671"/>
      <c r="LNN126" s="671"/>
      <c r="LNO126" s="671"/>
      <c r="LNP126" s="671"/>
      <c r="LNQ126" s="671"/>
      <c r="LNR126" s="671"/>
      <c r="LNS126" s="671"/>
      <c r="LNT126" s="671"/>
      <c r="LNU126" s="671"/>
      <c r="LNV126" s="671"/>
      <c r="LNW126" s="671"/>
      <c r="LNX126" s="671"/>
      <c r="LNY126" s="671"/>
      <c r="LNZ126" s="671"/>
      <c r="LOA126" s="671"/>
      <c r="LOB126" s="671"/>
      <c r="LOC126" s="671"/>
      <c r="LOD126" s="671"/>
      <c r="LOE126" s="671"/>
      <c r="LOF126" s="671"/>
      <c r="LOG126" s="671"/>
      <c r="LOH126" s="671"/>
      <c r="LOI126" s="671"/>
      <c r="LOJ126" s="671"/>
      <c r="LOK126" s="671"/>
      <c r="LOL126" s="671"/>
      <c r="LOM126" s="671"/>
      <c r="LON126" s="671"/>
      <c r="LOO126" s="671"/>
      <c r="LOP126" s="671"/>
      <c r="LOQ126" s="671"/>
      <c r="LOR126" s="671"/>
      <c r="LOS126" s="671"/>
      <c r="LOT126" s="671"/>
      <c r="LOU126" s="671"/>
      <c r="LOV126" s="671"/>
      <c r="LOW126" s="671"/>
      <c r="LOX126" s="671"/>
      <c r="LOY126" s="671"/>
      <c r="LOZ126" s="671"/>
      <c r="LPA126" s="671"/>
      <c r="LPB126" s="671"/>
      <c r="LPC126" s="671"/>
      <c r="LPD126" s="671"/>
      <c r="LPE126" s="671"/>
      <c r="LPF126" s="671"/>
      <c r="LPG126" s="671"/>
      <c r="LPH126" s="671"/>
      <c r="LPI126" s="671"/>
      <c r="LPJ126" s="671"/>
      <c r="LPK126" s="671"/>
      <c r="LPL126" s="671"/>
      <c r="LPM126" s="671"/>
      <c r="LPN126" s="671"/>
      <c r="LPO126" s="671"/>
      <c r="LPP126" s="671"/>
      <c r="LPQ126" s="671"/>
      <c r="LPR126" s="671"/>
      <c r="LPS126" s="671"/>
      <c r="LPT126" s="671"/>
      <c r="LPU126" s="671"/>
      <c r="LPV126" s="671"/>
      <c r="LPW126" s="671"/>
      <c r="LPX126" s="671"/>
      <c r="LPY126" s="671"/>
      <c r="LPZ126" s="671"/>
      <c r="LQA126" s="671"/>
      <c r="LQB126" s="671"/>
      <c r="LQC126" s="671"/>
      <c r="LQD126" s="671"/>
      <c r="LQE126" s="671"/>
      <c r="LQF126" s="671"/>
      <c r="LQG126" s="671"/>
      <c r="LQH126" s="671"/>
      <c r="LQI126" s="671"/>
      <c r="LQJ126" s="671"/>
      <c r="LQK126" s="671"/>
      <c r="LQL126" s="671"/>
      <c r="LQM126" s="671"/>
      <c r="LQN126" s="671"/>
      <c r="LQO126" s="671"/>
      <c r="LQP126" s="671"/>
      <c r="LQQ126" s="671"/>
      <c r="LQR126" s="671"/>
      <c r="LQS126" s="671"/>
      <c r="LQT126" s="671"/>
      <c r="LQU126" s="671"/>
      <c r="LQV126" s="671"/>
      <c r="LQW126" s="671"/>
      <c r="LQX126" s="671"/>
      <c r="LQY126" s="671"/>
      <c r="LQZ126" s="671"/>
      <c r="LRA126" s="671"/>
      <c r="LRB126" s="671"/>
      <c r="LRC126" s="671"/>
      <c r="LRD126" s="671"/>
      <c r="LRE126" s="671"/>
      <c r="LRF126" s="671"/>
      <c r="LRG126" s="671"/>
      <c r="LRH126" s="671"/>
      <c r="LRI126" s="671"/>
      <c r="LRJ126" s="671"/>
      <c r="LRK126" s="671"/>
      <c r="LRL126" s="671"/>
      <c r="LRM126" s="671"/>
      <c r="LRN126" s="671"/>
      <c r="LRO126" s="671"/>
      <c r="LRP126" s="671"/>
      <c r="LRQ126" s="671"/>
      <c r="LRR126" s="671"/>
      <c r="LRS126" s="671"/>
      <c r="LRT126" s="671"/>
      <c r="LRU126" s="671"/>
      <c r="LRV126" s="671"/>
      <c r="LRW126" s="671"/>
      <c r="LRX126" s="671"/>
      <c r="LRY126" s="671"/>
      <c r="LRZ126" s="671"/>
      <c r="LSA126" s="671"/>
      <c r="LSB126" s="671"/>
      <c r="LSC126" s="671"/>
      <c r="LSD126" s="671"/>
      <c r="LSE126" s="671"/>
      <c r="LSF126" s="671"/>
      <c r="LSG126" s="671"/>
      <c r="LSH126" s="671"/>
      <c r="LSI126" s="671"/>
      <c r="LSJ126" s="671"/>
      <c r="LSK126" s="671"/>
      <c r="LSL126" s="671"/>
      <c r="LSM126" s="671"/>
      <c r="LSN126" s="671"/>
      <c r="LSO126" s="671"/>
      <c r="LSP126" s="671"/>
      <c r="LSQ126" s="671"/>
      <c r="LSR126" s="671"/>
      <c r="LSS126" s="671"/>
      <c r="LST126" s="671"/>
      <c r="LSU126" s="671"/>
      <c r="LSV126" s="671"/>
      <c r="LSW126" s="671"/>
      <c r="LSX126" s="671"/>
      <c r="LSY126" s="671"/>
      <c r="LSZ126" s="671"/>
      <c r="LTA126" s="671"/>
      <c r="LTB126" s="671"/>
      <c r="LTC126" s="671"/>
      <c r="LTD126" s="671"/>
      <c r="LTE126" s="671"/>
      <c r="LTF126" s="671"/>
      <c r="LTG126" s="671"/>
      <c r="LTH126" s="671"/>
      <c r="LTI126" s="671"/>
      <c r="LTJ126" s="671"/>
      <c r="LTK126" s="671"/>
      <c r="LTL126" s="671"/>
      <c r="LTM126" s="671"/>
      <c r="LTN126" s="671"/>
      <c r="LTO126" s="671"/>
      <c r="LTP126" s="671"/>
      <c r="LTQ126" s="671"/>
      <c r="LTR126" s="671"/>
      <c r="LTS126" s="671"/>
      <c r="LTT126" s="671"/>
      <c r="LTU126" s="671"/>
      <c r="LTV126" s="671"/>
      <c r="LTW126" s="671"/>
      <c r="LTX126" s="671"/>
      <c r="LTY126" s="671"/>
      <c r="LTZ126" s="671"/>
      <c r="LUA126" s="671"/>
      <c r="LUB126" s="671"/>
      <c r="LUC126" s="671"/>
      <c r="LUD126" s="671"/>
      <c r="LUE126" s="671"/>
      <c r="LUF126" s="671"/>
      <c r="LUG126" s="671"/>
      <c r="LUH126" s="671"/>
      <c r="LUI126" s="671"/>
      <c r="LUJ126" s="671"/>
      <c r="LUK126" s="671"/>
      <c r="LUL126" s="671"/>
      <c r="LUM126" s="671"/>
      <c r="LUN126" s="671"/>
      <c r="LUO126" s="671"/>
      <c r="LUP126" s="671"/>
      <c r="LUQ126" s="671"/>
      <c r="LUR126" s="671"/>
      <c r="LUS126" s="671"/>
      <c r="LUT126" s="671"/>
      <c r="LUU126" s="671"/>
      <c r="LUV126" s="671"/>
      <c r="LUW126" s="671"/>
      <c r="LUX126" s="671"/>
      <c r="LUY126" s="671"/>
      <c r="LUZ126" s="671"/>
      <c r="LVA126" s="671"/>
      <c r="LVB126" s="671"/>
      <c r="LVC126" s="671"/>
      <c r="LVD126" s="671"/>
      <c r="LVE126" s="671"/>
      <c r="LVF126" s="671"/>
      <c r="LVG126" s="671"/>
      <c r="LVH126" s="671"/>
      <c r="LVI126" s="671"/>
      <c r="LVJ126" s="671"/>
      <c r="LVK126" s="671"/>
      <c r="LVL126" s="671"/>
      <c r="LVM126" s="671"/>
      <c r="LVN126" s="671"/>
      <c r="LVO126" s="671"/>
      <c r="LVP126" s="671"/>
      <c r="LVQ126" s="671"/>
      <c r="LVR126" s="671"/>
      <c r="LVS126" s="671"/>
      <c r="LVT126" s="671"/>
      <c r="LVU126" s="671"/>
      <c r="LVV126" s="671"/>
      <c r="LVW126" s="671"/>
      <c r="LVX126" s="671"/>
      <c r="LVY126" s="671"/>
      <c r="LVZ126" s="671"/>
      <c r="LWA126" s="671"/>
      <c r="LWB126" s="671"/>
      <c r="LWC126" s="671"/>
      <c r="LWD126" s="671"/>
      <c r="LWE126" s="671"/>
      <c r="LWF126" s="671"/>
      <c r="LWG126" s="671"/>
      <c r="LWH126" s="671"/>
      <c r="LWI126" s="671"/>
      <c r="LWJ126" s="671"/>
      <c r="LWK126" s="671"/>
      <c r="LWL126" s="671"/>
      <c r="LWM126" s="671"/>
      <c r="LWN126" s="671"/>
      <c r="LWO126" s="671"/>
      <c r="LWP126" s="671"/>
      <c r="LWQ126" s="671"/>
      <c r="LWR126" s="671"/>
      <c r="LWS126" s="671"/>
      <c r="LWT126" s="671"/>
      <c r="LWU126" s="671"/>
      <c r="LWV126" s="671"/>
      <c r="LWW126" s="671"/>
      <c r="LWX126" s="671"/>
      <c r="LWY126" s="671"/>
      <c r="LWZ126" s="671"/>
      <c r="LXA126" s="671"/>
      <c r="LXB126" s="671"/>
      <c r="LXC126" s="671"/>
      <c r="LXD126" s="671"/>
      <c r="LXE126" s="671"/>
      <c r="LXF126" s="671"/>
      <c r="LXG126" s="671"/>
      <c r="LXH126" s="671"/>
      <c r="LXI126" s="671"/>
      <c r="LXJ126" s="671"/>
      <c r="LXK126" s="671"/>
      <c r="LXL126" s="671"/>
      <c r="LXM126" s="671"/>
      <c r="LXN126" s="671"/>
      <c r="LXO126" s="671"/>
      <c r="LXP126" s="671"/>
      <c r="LXQ126" s="671"/>
      <c r="LXR126" s="671"/>
      <c r="LXS126" s="671"/>
      <c r="LXT126" s="671"/>
      <c r="LXU126" s="671"/>
      <c r="LXV126" s="671"/>
      <c r="LXW126" s="671"/>
      <c r="LXX126" s="671"/>
      <c r="LXY126" s="671"/>
      <c r="LXZ126" s="671"/>
      <c r="LYA126" s="671"/>
      <c r="LYB126" s="671"/>
      <c r="LYC126" s="671"/>
      <c r="LYD126" s="671"/>
      <c r="LYE126" s="671"/>
      <c r="LYF126" s="671"/>
      <c r="LYG126" s="671"/>
      <c r="LYH126" s="671"/>
      <c r="LYI126" s="671"/>
      <c r="LYJ126" s="671"/>
      <c r="LYK126" s="671"/>
      <c r="LYL126" s="671"/>
      <c r="LYM126" s="671"/>
      <c r="LYN126" s="671"/>
      <c r="LYO126" s="671"/>
      <c r="LYP126" s="671"/>
      <c r="LYQ126" s="671"/>
      <c r="LYR126" s="671"/>
      <c r="LYS126" s="671"/>
      <c r="LYT126" s="671"/>
      <c r="LYU126" s="671"/>
      <c r="LYV126" s="671"/>
      <c r="LYW126" s="671"/>
      <c r="LYX126" s="671"/>
      <c r="LYY126" s="671"/>
      <c r="LYZ126" s="671"/>
      <c r="LZA126" s="671"/>
      <c r="LZB126" s="671"/>
      <c r="LZC126" s="671"/>
      <c r="LZD126" s="671"/>
      <c r="LZE126" s="671"/>
      <c r="LZF126" s="671"/>
      <c r="LZG126" s="671"/>
      <c r="LZH126" s="671"/>
      <c r="LZI126" s="671"/>
      <c r="LZJ126" s="671"/>
      <c r="LZK126" s="671"/>
      <c r="LZL126" s="671"/>
      <c r="LZM126" s="671"/>
      <c r="LZN126" s="671"/>
      <c r="LZO126" s="671"/>
      <c r="LZP126" s="671"/>
      <c r="LZQ126" s="671"/>
      <c r="LZR126" s="671"/>
      <c r="LZS126" s="671"/>
      <c r="LZT126" s="671"/>
      <c r="LZU126" s="671"/>
      <c r="LZV126" s="671"/>
      <c r="LZW126" s="671"/>
      <c r="LZX126" s="671"/>
      <c r="LZY126" s="671"/>
      <c r="LZZ126" s="671"/>
      <c r="MAA126" s="671"/>
      <c r="MAB126" s="671"/>
      <c r="MAC126" s="671"/>
      <c r="MAD126" s="671"/>
      <c r="MAE126" s="671"/>
      <c r="MAF126" s="671"/>
      <c r="MAG126" s="671"/>
      <c r="MAH126" s="671"/>
      <c r="MAI126" s="671"/>
      <c r="MAJ126" s="671"/>
      <c r="MAK126" s="671"/>
      <c r="MAL126" s="671"/>
      <c r="MAM126" s="671"/>
      <c r="MAN126" s="671"/>
      <c r="MAO126" s="671"/>
      <c r="MAP126" s="671"/>
      <c r="MAQ126" s="671"/>
      <c r="MAR126" s="671"/>
      <c r="MAS126" s="671"/>
      <c r="MAT126" s="671"/>
      <c r="MAU126" s="671"/>
      <c r="MAV126" s="671"/>
      <c r="MAW126" s="671"/>
      <c r="MAX126" s="671"/>
      <c r="MAY126" s="671"/>
      <c r="MAZ126" s="671"/>
      <c r="MBA126" s="671"/>
      <c r="MBB126" s="671"/>
      <c r="MBC126" s="671"/>
      <c r="MBD126" s="671"/>
      <c r="MBE126" s="671"/>
      <c r="MBF126" s="671"/>
      <c r="MBG126" s="671"/>
      <c r="MBH126" s="671"/>
      <c r="MBI126" s="671"/>
      <c r="MBJ126" s="671"/>
      <c r="MBK126" s="671"/>
      <c r="MBL126" s="671"/>
      <c r="MBM126" s="671"/>
      <c r="MBN126" s="671"/>
      <c r="MBO126" s="671"/>
      <c r="MBP126" s="671"/>
      <c r="MBQ126" s="671"/>
      <c r="MBR126" s="671"/>
      <c r="MBS126" s="671"/>
      <c r="MBT126" s="671"/>
      <c r="MBU126" s="671"/>
      <c r="MBV126" s="671"/>
      <c r="MBW126" s="671"/>
      <c r="MBX126" s="671"/>
      <c r="MBY126" s="671"/>
      <c r="MBZ126" s="671"/>
      <c r="MCA126" s="671"/>
      <c r="MCB126" s="671"/>
      <c r="MCC126" s="671"/>
      <c r="MCD126" s="671"/>
      <c r="MCE126" s="671"/>
      <c r="MCF126" s="671"/>
      <c r="MCG126" s="671"/>
      <c r="MCH126" s="671"/>
      <c r="MCI126" s="671"/>
      <c r="MCJ126" s="671"/>
      <c r="MCK126" s="671"/>
      <c r="MCL126" s="671"/>
      <c r="MCM126" s="671"/>
      <c r="MCN126" s="671"/>
      <c r="MCO126" s="671"/>
      <c r="MCP126" s="671"/>
      <c r="MCQ126" s="671"/>
      <c r="MCR126" s="671"/>
      <c r="MCS126" s="671"/>
      <c r="MCT126" s="671"/>
      <c r="MCU126" s="671"/>
      <c r="MCV126" s="671"/>
      <c r="MCW126" s="671"/>
      <c r="MCX126" s="671"/>
      <c r="MCY126" s="671"/>
      <c r="MCZ126" s="671"/>
      <c r="MDA126" s="671"/>
      <c r="MDB126" s="671"/>
      <c r="MDC126" s="671"/>
      <c r="MDD126" s="671"/>
      <c r="MDE126" s="671"/>
      <c r="MDF126" s="671"/>
      <c r="MDG126" s="671"/>
      <c r="MDH126" s="671"/>
      <c r="MDI126" s="671"/>
      <c r="MDJ126" s="671"/>
      <c r="MDK126" s="671"/>
      <c r="MDL126" s="671"/>
      <c r="MDM126" s="671"/>
      <c r="MDN126" s="671"/>
      <c r="MDO126" s="671"/>
      <c r="MDP126" s="671"/>
      <c r="MDQ126" s="671"/>
      <c r="MDR126" s="671"/>
      <c r="MDS126" s="671"/>
      <c r="MDT126" s="671"/>
      <c r="MDU126" s="671"/>
      <c r="MDV126" s="671"/>
      <c r="MDW126" s="671"/>
      <c r="MDX126" s="671"/>
      <c r="MDY126" s="671"/>
      <c r="MDZ126" s="671"/>
      <c r="MEA126" s="671"/>
      <c r="MEB126" s="671"/>
      <c r="MEC126" s="671"/>
      <c r="MED126" s="671"/>
      <c r="MEE126" s="671"/>
      <c r="MEF126" s="671"/>
      <c r="MEG126" s="671"/>
      <c r="MEH126" s="671"/>
      <c r="MEI126" s="671"/>
      <c r="MEJ126" s="671"/>
      <c r="MEK126" s="671"/>
      <c r="MEL126" s="671"/>
      <c r="MEM126" s="671"/>
      <c r="MEN126" s="671"/>
      <c r="MEO126" s="671"/>
      <c r="MEP126" s="671"/>
      <c r="MEQ126" s="671"/>
      <c r="MER126" s="671"/>
      <c r="MES126" s="671"/>
      <c r="MET126" s="671"/>
      <c r="MEU126" s="671"/>
      <c r="MEV126" s="671"/>
      <c r="MEW126" s="671"/>
      <c r="MEX126" s="671"/>
      <c r="MEY126" s="671"/>
      <c r="MEZ126" s="671"/>
      <c r="MFA126" s="671"/>
      <c r="MFB126" s="671"/>
      <c r="MFC126" s="671"/>
      <c r="MFD126" s="671"/>
      <c r="MFE126" s="671"/>
      <c r="MFF126" s="671"/>
      <c r="MFG126" s="671"/>
      <c r="MFH126" s="671"/>
      <c r="MFI126" s="671"/>
      <c r="MFJ126" s="671"/>
      <c r="MFK126" s="671"/>
      <c r="MFL126" s="671"/>
      <c r="MFM126" s="671"/>
      <c r="MFN126" s="671"/>
      <c r="MFO126" s="671"/>
      <c r="MFP126" s="671"/>
      <c r="MFQ126" s="671"/>
      <c r="MFR126" s="671"/>
      <c r="MFS126" s="671"/>
      <c r="MFT126" s="671"/>
      <c r="MFU126" s="671"/>
      <c r="MFV126" s="671"/>
      <c r="MFW126" s="671"/>
      <c r="MFX126" s="671"/>
      <c r="MFY126" s="671"/>
      <c r="MFZ126" s="671"/>
      <c r="MGA126" s="671"/>
      <c r="MGB126" s="671"/>
      <c r="MGC126" s="671"/>
      <c r="MGD126" s="671"/>
      <c r="MGE126" s="671"/>
      <c r="MGF126" s="671"/>
      <c r="MGG126" s="671"/>
      <c r="MGH126" s="671"/>
      <c r="MGI126" s="671"/>
      <c r="MGJ126" s="671"/>
      <c r="MGK126" s="671"/>
      <c r="MGL126" s="671"/>
      <c r="MGM126" s="671"/>
      <c r="MGN126" s="671"/>
      <c r="MGO126" s="671"/>
      <c r="MGP126" s="671"/>
      <c r="MGQ126" s="671"/>
      <c r="MGR126" s="671"/>
      <c r="MGS126" s="671"/>
      <c r="MGT126" s="671"/>
      <c r="MGU126" s="671"/>
      <c r="MGV126" s="671"/>
      <c r="MGW126" s="671"/>
      <c r="MGX126" s="671"/>
      <c r="MGY126" s="671"/>
      <c r="MGZ126" s="671"/>
      <c r="MHA126" s="671"/>
      <c r="MHB126" s="671"/>
      <c r="MHC126" s="671"/>
      <c r="MHD126" s="671"/>
      <c r="MHE126" s="671"/>
      <c r="MHF126" s="671"/>
      <c r="MHG126" s="671"/>
      <c r="MHH126" s="671"/>
      <c r="MHI126" s="671"/>
      <c r="MHJ126" s="671"/>
      <c r="MHK126" s="671"/>
      <c r="MHL126" s="671"/>
      <c r="MHM126" s="671"/>
      <c r="MHN126" s="671"/>
      <c r="MHO126" s="671"/>
      <c r="MHP126" s="671"/>
      <c r="MHQ126" s="671"/>
      <c r="MHR126" s="671"/>
      <c r="MHS126" s="671"/>
      <c r="MHT126" s="671"/>
      <c r="MHU126" s="671"/>
      <c r="MHV126" s="671"/>
      <c r="MHW126" s="671"/>
      <c r="MHX126" s="671"/>
      <c r="MHY126" s="671"/>
      <c r="MHZ126" s="671"/>
      <c r="MIA126" s="671"/>
      <c r="MIB126" s="671"/>
      <c r="MIC126" s="671"/>
      <c r="MID126" s="671"/>
      <c r="MIE126" s="671"/>
      <c r="MIF126" s="671"/>
      <c r="MIG126" s="671"/>
      <c r="MIH126" s="671"/>
      <c r="MII126" s="671"/>
      <c r="MIJ126" s="671"/>
      <c r="MIK126" s="671"/>
      <c r="MIL126" s="671"/>
      <c r="MIM126" s="671"/>
      <c r="MIN126" s="671"/>
      <c r="MIO126" s="671"/>
      <c r="MIP126" s="671"/>
      <c r="MIQ126" s="671"/>
      <c r="MIR126" s="671"/>
      <c r="MIS126" s="671"/>
      <c r="MIT126" s="671"/>
      <c r="MIU126" s="671"/>
      <c r="MIV126" s="671"/>
      <c r="MIW126" s="671"/>
      <c r="MIX126" s="671"/>
      <c r="MIY126" s="671"/>
      <c r="MIZ126" s="671"/>
      <c r="MJA126" s="671"/>
      <c r="MJB126" s="671"/>
      <c r="MJC126" s="671"/>
      <c r="MJD126" s="671"/>
      <c r="MJE126" s="671"/>
      <c r="MJF126" s="671"/>
      <c r="MJG126" s="671"/>
      <c r="MJH126" s="671"/>
      <c r="MJI126" s="671"/>
      <c r="MJJ126" s="671"/>
      <c r="MJK126" s="671"/>
      <c r="MJL126" s="671"/>
      <c r="MJM126" s="671"/>
      <c r="MJN126" s="671"/>
      <c r="MJO126" s="671"/>
      <c r="MJP126" s="671"/>
      <c r="MJQ126" s="671"/>
      <c r="MJR126" s="671"/>
      <c r="MJS126" s="671"/>
      <c r="MJT126" s="671"/>
      <c r="MJU126" s="671"/>
      <c r="MJV126" s="671"/>
      <c r="MJW126" s="671"/>
      <c r="MJX126" s="671"/>
      <c r="MJY126" s="671"/>
      <c r="MJZ126" s="671"/>
      <c r="MKA126" s="671"/>
      <c r="MKB126" s="671"/>
      <c r="MKC126" s="671"/>
      <c r="MKD126" s="671"/>
      <c r="MKE126" s="671"/>
      <c r="MKF126" s="671"/>
      <c r="MKG126" s="671"/>
      <c r="MKH126" s="671"/>
      <c r="MKI126" s="671"/>
      <c r="MKJ126" s="671"/>
      <c r="MKK126" s="671"/>
      <c r="MKL126" s="671"/>
      <c r="MKM126" s="671"/>
      <c r="MKN126" s="671"/>
      <c r="MKO126" s="671"/>
      <c r="MKP126" s="671"/>
      <c r="MKQ126" s="671"/>
      <c r="MKR126" s="671"/>
      <c r="MKS126" s="671"/>
      <c r="MKT126" s="671"/>
      <c r="MKU126" s="671"/>
      <c r="MKV126" s="671"/>
      <c r="MKW126" s="671"/>
      <c r="MKX126" s="671"/>
      <c r="MKY126" s="671"/>
      <c r="MKZ126" s="671"/>
      <c r="MLA126" s="671"/>
      <c r="MLB126" s="671"/>
      <c r="MLC126" s="671"/>
      <c r="MLD126" s="671"/>
      <c r="MLE126" s="671"/>
      <c r="MLF126" s="671"/>
      <c r="MLG126" s="671"/>
      <c r="MLH126" s="671"/>
      <c r="MLI126" s="671"/>
      <c r="MLJ126" s="671"/>
      <c r="MLK126" s="671"/>
      <c r="MLL126" s="671"/>
      <c r="MLM126" s="671"/>
      <c r="MLN126" s="671"/>
      <c r="MLO126" s="671"/>
      <c r="MLP126" s="671"/>
      <c r="MLQ126" s="671"/>
      <c r="MLR126" s="671"/>
      <c r="MLS126" s="671"/>
      <c r="MLT126" s="671"/>
      <c r="MLU126" s="671"/>
      <c r="MLV126" s="671"/>
      <c r="MLW126" s="671"/>
      <c r="MLX126" s="671"/>
      <c r="MLY126" s="671"/>
      <c r="MLZ126" s="671"/>
      <c r="MMA126" s="671"/>
      <c r="MMB126" s="671"/>
      <c r="MMC126" s="671"/>
      <c r="MMD126" s="671"/>
      <c r="MME126" s="671"/>
      <c r="MMF126" s="671"/>
      <c r="MMG126" s="671"/>
      <c r="MMH126" s="671"/>
      <c r="MMI126" s="671"/>
      <c r="MMJ126" s="671"/>
      <c r="MMK126" s="671"/>
      <c r="MML126" s="671"/>
      <c r="MMM126" s="671"/>
      <c r="MMN126" s="671"/>
      <c r="MMO126" s="671"/>
      <c r="MMP126" s="671"/>
      <c r="MMQ126" s="671"/>
      <c r="MMR126" s="671"/>
      <c r="MMS126" s="671"/>
      <c r="MMT126" s="671"/>
      <c r="MMU126" s="671"/>
      <c r="MMV126" s="671"/>
      <c r="MMW126" s="671"/>
      <c r="MMX126" s="671"/>
      <c r="MMY126" s="671"/>
      <c r="MMZ126" s="671"/>
      <c r="MNA126" s="671"/>
      <c r="MNB126" s="671"/>
      <c r="MNC126" s="671"/>
      <c r="MND126" s="671"/>
      <c r="MNE126" s="671"/>
      <c r="MNF126" s="671"/>
      <c r="MNG126" s="671"/>
      <c r="MNH126" s="671"/>
      <c r="MNI126" s="671"/>
      <c r="MNJ126" s="671"/>
      <c r="MNK126" s="671"/>
      <c r="MNL126" s="671"/>
      <c r="MNM126" s="671"/>
      <c r="MNN126" s="671"/>
      <c r="MNO126" s="671"/>
      <c r="MNP126" s="671"/>
      <c r="MNQ126" s="671"/>
      <c r="MNR126" s="671"/>
      <c r="MNS126" s="671"/>
      <c r="MNT126" s="671"/>
      <c r="MNU126" s="671"/>
      <c r="MNV126" s="671"/>
      <c r="MNW126" s="671"/>
      <c r="MNX126" s="671"/>
      <c r="MNY126" s="671"/>
      <c r="MNZ126" s="671"/>
      <c r="MOA126" s="671"/>
      <c r="MOB126" s="671"/>
      <c r="MOC126" s="671"/>
      <c r="MOD126" s="671"/>
      <c r="MOE126" s="671"/>
      <c r="MOF126" s="671"/>
      <c r="MOG126" s="671"/>
      <c r="MOH126" s="671"/>
      <c r="MOI126" s="671"/>
      <c r="MOJ126" s="671"/>
      <c r="MOK126" s="671"/>
      <c r="MOL126" s="671"/>
      <c r="MOM126" s="671"/>
      <c r="MON126" s="671"/>
      <c r="MOO126" s="671"/>
      <c r="MOP126" s="671"/>
      <c r="MOQ126" s="671"/>
      <c r="MOR126" s="671"/>
      <c r="MOS126" s="671"/>
      <c r="MOT126" s="671"/>
      <c r="MOU126" s="671"/>
      <c r="MOV126" s="671"/>
      <c r="MOW126" s="671"/>
      <c r="MOX126" s="671"/>
      <c r="MOY126" s="671"/>
      <c r="MOZ126" s="671"/>
      <c r="MPA126" s="671"/>
      <c r="MPB126" s="671"/>
      <c r="MPC126" s="671"/>
      <c r="MPD126" s="671"/>
      <c r="MPE126" s="671"/>
      <c r="MPF126" s="671"/>
      <c r="MPG126" s="671"/>
      <c r="MPH126" s="671"/>
      <c r="MPI126" s="671"/>
      <c r="MPJ126" s="671"/>
      <c r="MPK126" s="671"/>
      <c r="MPL126" s="671"/>
      <c r="MPM126" s="671"/>
      <c r="MPN126" s="671"/>
      <c r="MPO126" s="671"/>
      <c r="MPP126" s="671"/>
      <c r="MPQ126" s="671"/>
      <c r="MPR126" s="671"/>
      <c r="MPS126" s="671"/>
      <c r="MPT126" s="671"/>
      <c r="MPU126" s="671"/>
      <c r="MPV126" s="671"/>
      <c r="MPW126" s="671"/>
      <c r="MPX126" s="671"/>
      <c r="MPY126" s="671"/>
      <c r="MPZ126" s="671"/>
      <c r="MQA126" s="671"/>
      <c r="MQB126" s="671"/>
      <c r="MQC126" s="671"/>
      <c r="MQD126" s="671"/>
      <c r="MQE126" s="671"/>
      <c r="MQF126" s="671"/>
      <c r="MQG126" s="671"/>
      <c r="MQH126" s="671"/>
      <c r="MQI126" s="671"/>
      <c r="MQJ126" s="671"/>
      <c r="MQK126" s="671"/>
      <c r="MQL126" s="671"/>
      <c r="MQM126" s="671"/>
      <c r="MQN126" s="671"/>
      <c r="MQO126" s="671"/>
      <c r="MQP126" s="671"/>
      <c r="MQQ126" s="671"/>
      <c r="MQR126" s="671"/>
      <c r="MQS126" s="671"/>
      <c r="MQT126" s="671"/>
      <c r="MQU126" s="671"/>
      <c r="MQV126" s="671"/>
      <c r="MQW126" s="671"/>
      <c r="MQX126" s="671"/>
      <c r="MQY126" s="671"/>
      <c r="MQZ126" s="671"/>
      <c r="MRA126" s="671"/>
      <c r="MRB126" s="671"/>
      <c r="MRC126" s="671"/>
      <c r="MRD126" s="671"/>
      <c r="MRE126" s="671"/>
      <c r="MRF126" s="671"/>
      <c r="MRG126" s="671"/>
      <c r="MRH126" s="671"/>
      <c r="MRI126" s="671"/>
      <c r="MRJ126" s="671"/>
      <c r="MRK126" s="671"/>
      <c r="MRL126" s="671"/>
      <c r="MRM126" s="671"/>
      <c r="MRN126" s="671"/>
      <c r="MRO126" s="671"/>
      <c r="MRP126" s="671"/>
      <c r="MRQ126" s="671"/>
      <c r="MRR126" s="671"/>
      <c r="MRS126" s="671"/>
      <c r="MRT126" s="671"/>
      <c r="MRU126" s="671"/>
      <c r="MRV126" s="671"/>
      <c r="MRW126" s="671"/>
      <c r="MRX126" s="671"/>
      <c r="MRY126" s="671"/>
      <c r="MRZ126" s="671"/>
      <c r="MSA126" s="671"/>
      <c r="MSB126" s="671"/>
      <c r="MSC126" s="671"/>
      <c r="MSD126" s="671"/>
      <c r="MSE126" s="671"/>
      <c r="MSF126" s="671"/>
      <c r="MSG126" s="671"/>
      <c r="MSH126" s="671"/>
      <c r="MSI126" s="671"/>
      <c r="MSJ126" s="671"/>
      <c r="MSK126" s="671"/>
      <c r="MSL126" s="671"/>
      <c r="MSM126" s="671"/>
      <c r="MSN126" s="671"/>
      <c r="MSO126" s="671"/>
      <c r="MSP126" s="671"/>
      <c r="MSQ126" s="671"/>
      <c r="MSR126" s="671"/>
      <c r="MSS126" s="671"/>
      <c r="MST126" s="671"/>
      <c r="MSU126" s="671"/>
      <c r="MSV126" s="671"/>
      <c r="MSW126" s="671"/>
      <c r="MSX126" s="671"/>
      <c r="MSY126" s="671"/>
      <c r="MSZ126" s="671"/>
      <c r="MTA126" s="671"/>
      <c r="MTB126" s="671"/>
      <c r="MTC126" s="671"/>
      <c r="MTD126" s="671"/>
      <c r="MTE126" s="671"/>
      <c r="MTF126" s="671"/>
      <c r="MTG126" s="671"/>
      <c r="MTH126" s="671"/>
      <c r="MTI126" s="671"/>
      <c r="MTJ126" s="671"/>
      <c r="MTK126" s="671"/>
      <c r="MTL126" s="671"/>
      <c r="MTM126" s="671"/>
      <c r="MTN126" s="671"/>
      <c r="MTO126" s="671"/>
      <c r="MTP126" s="671"/>
      <c r="MTQ126" s="671"/>
      <c r="MTR126" s="671"/>
      <c r="MTS126" s="671"/>
      <c r="MTT126" s="671"/>
      <c r="MTU126" s="671"/>
      <c r="MTV126" s="671"/>
      <c r="MTW126" s="671"/>
      <c r="MTX126" s="671"/>
      <c r="MTY126" s="671"/>
      <c r="MTZ126" s="671"/>
      <c r="MUA126" s="671"/>
      <c r="MUB126" s="671"/>
      <c r="MUC126" s="671"/>
      <c r="MUD126" s="671"/>
      <c r="MUE126" s="671"/>
      <c r="MUF126" s="671"/>
      <c r="MUG126" s="671"/>
      <c r="MUH126" s="671"/>
      <c r="MUI126" s="671"/>
      <c r="MUJ126" s="671"/>
      <c r="MUK126" s="671"/>
      <c r="MUL126" s="671"/>
      <c r="MUM126" s="671"/>
      <c r="MUN126" s="671"/>
      <c r="MUO126" s="671"/>
      <c r="MUP126" s="671"/>
      <c r="MUQ126" s="671"/>
      <c r="MUR126" s="671"/>
      <c r="MUS126" s="671"/>
      <c r="MUT126" s="671"/>
      <c r="MUU126" s="671"/>
      <c r="MUV126" s="671"/>
      <c r="MUW126" s="671"/>
      <c r="MUX126" s="671"/>
      <c r="MUY126" s="671"/>
      <c r="MUZ126" s="671"/>
      <c r="MVA126" s="671"/>
      <c r="MVB126" s="671"/>
      <c r="MVC126" s="671"/>
      <c r="MVD126" s="671"/>
      <c r="MVE126" s="671"/>
      <c r="MVF126" s="671"/>
      <c r="MVG126" s="671"/>
      <c r="MVH126" s="671"/>
      <c r="MVI126" s="671"/>
      <c r="MVJ126" s="671"/>
      <c r="MVK126" s="671"/>
      <c r="MVL126" s="671"/>
      <c r="MVM126" s="671"/>
      <c r="MVN126" s="671"/>
      <c r="MVO126" s="671"/>
      <c r="MVP126" s="671"/>
      <c r="MVQ126" s="671"/>
      <c r="MVR126" s="671"/>
      <c r="MVS126" s="671"/>
      <c r="MVT126" s="671"/>
      <c r="MVU126" s="671"/>
      <c r="MVV126" s="671"/>
      <c r="MVW126" s="671"/>
      <c r="MVX126" s="671"/>
      <c r="MVY126" s="671"/>
      <c r="MVZ126" s="671"/>
      <c r="MWA126" s="671"/>
      <c r="MWB126" s="671"/>
      <c r="MWC126" s="671"/>
      <c r="MWD126" s="671"/>
      <c r="MWE126" s="671"/>
      <c r="MWF126" s="671"/>
      <c r="MWG126" s="671"/>
      <c r="MWH126" s="671"/>
      <c r="MWI126" s="671"/>
      <c r="MWJ126" s="671"/>
      <c r="MWK126" s="671"/>
      <c r="MWL126" s="671"/>
      <c r="MWM126" s="671"/>
      <c r="MWN126" s="671"/>
      <c r="MWO126" s="671"/>
      <c r="MWP126" s="671"/>
      <c r="MWQ126" s="671"/>
      <c r="MWR126" s="671"/>
      <c r="MWS126" s="671"/>
      <c r="MWT126" s="671"/>
      <c r="MWU126" s="671"/>
      <c r="MWV126" s="671"/>
      <c r="MWW126" s="671"/>
      <c r="MWX126" s="671"/>
      <c r="MWY126" s="671"/>
      <c r="MWZ126" s="671"/>
      <c r="MXA126" s="671"/>
      <c r="MXB126" s="671"/>
      <c r="MXC126" s="671"/>
      <c r="MXD126" s="671"/>
      <c r="MXE126" s="671"/>
      <c r="MXF126" s="671"/>
      <c r="MXG126" s="671"/>
      <c r="MXH126" s="671"/>
      <c r="MXI126" s="671"/>
      <c r="MXJ126" s="671"/>
      <c r="MXK126" s="671"/>
      <c r="MXL126" s="671"/>
      <c r="MXM126" s="671"/>
      <c r="MXN126" s="671"/>
      <c r="MXO126" s="671"/>
      <c r="MXP126" s="671"/>
      <c r="MXQ126" s="671"/>
      <c r="MXR126" s="671"/>
      <c r="MXS126" s="671"/>
      <c r="MXT126" s="671"/>
      <c r="MXU126" s="671"/>
      <c r="MXV126" s="671"/>
      <c r="MXW126" s="671"/>
      <c r="MXX126" s="671"/>
      <c r="MXY126" s="671"/>
      <c r="MXZ126" s="671"/>
      <c r="MYA126" s="671"/>
      <c r="MYB126" s="671"/>
      <c r="MYC126" s="671"/>
      <c r="MYD126" s="671"/>
      <c r="MYE126" s="671"/>
      <c r="MYF126" s="671"/>
      <c r="MYG126" s="671"/>
      <c r="MYH126" s="671"/>
      <c r="MYI126" s="671"/>
      <c r="MYJ126" s="671"/>
      <c r="MYK126" s="671"/>
      <c r="MYL126" s="671"/>
      <c r="MYM126" s="671"/>
      <c r="MYN126" s="671"/>
      <c r="MYO126" s="671"/>
      <c r="MYP126" s="671"/>
      <c r="MYQ126" s="671"/>
      <c r="MYR126" s="671"/>
      <c r="MYS126" s="671"/>
      <c r="MYT126" s="671"/>
      <c r="MYU126" s="671"/>
      <c r="MYV126" s="671"/>
      <c r="MYW126" s="671"/>
      <c r="MYX126" s="671"/>
      <c r="MYY126" s="671"/>
      <c r="MYZ126" s="671"/>
      <c r="MZA126" s="671"/>
      <c r="MZB126" s="671"/>
      <c r="MZC126" s="671"/>
      <c r="MZD126" s="671"/>
      <c r="MZE126" s="671"/>
      <c r="MZF126" s="671"/>
      <c r="MZG126" s="671"/>
      <c r="MZH126" s="671"/>
      <c r="MZI126" s="671"/>
      <c r="MZJ126" s="671"/>
      <c r="MZK126" s="671"/>
      <c r="MZL126" s="671"/>
      <c r="MZM126" s="671"/>
      <c r="MZN126" s="671"/>
      <c r="MZO126" s="671"/>
      <c r="MZP126" s="671"/>
      <c r="MZQ126" s="671"/>
      <c r="MZR126" s="671"/>
      <c r="MZS126" s="671"/>
      <c r="MZT126" s="671"/>
      <c r="MZU126" s="671"/>
      <c r="MZV126" s="671"/>
      <c r="MZW126" s="671"/>
      <c r="MZX126" s="671"/>
      <c r="MZY126" s="671"/>
      <c r="MZZ126" s="671"/>
      <c r="NAA126" s="671"/>
      <c r="NAB126" s="671"/>
      <c r="NAC126" s="671"/>
      <c r="NAD126" s="671"/>
      <c r="NAE126" s="671"/>
      <c r="NAF126" s="671"/>
      <c r="NAG126" s="671"/>
      <c r="NAH126" s="671"/>
      <c r="NAI126" s="671"/>
      <c r="NAJ126" s="671"/>
      <c r="NAK126" s="671"/>
      <c r="NAL126" s="671"/>
      <c r="NAM126" s="671"/>
      <c r="NAN126" s="671"/>
      <c r="NAO126" s="671"/>
      <c r="NAP126" s="671"/>
      <c r="NAQ126" s="671"/>
      <c r="NAR126" s="671"/>
      <c r="NAS126" s="671"/>
      <c r="NAT126" s="671"/>
      <c r="NAU126" s="671"/>
      <c r="NAV126" s="671"/>
      <c r="NAW126" s="671"/>
      <c r="NAX126" s="671"/>
      <c r="NAY126" s="671"/>
      <c r="NAZ126" s="671"/>
      <c r="NBA126" s="671"/>
      <c r="NBB126" s="671"/>
      <c r="NBC126" s="671"/>
      <c r="NBD126" s="671"/>
      <c r="NBE126" s="671"/>
      <c r="NBF126" s="671"/>
      <c r="NBG126" s="671"/>
      <c r="NBH126" s="671"/>
      <c r="NBI126" s="671"/>
      <c r="NBJ126" s="671"/>
      <c r="NBK126" s="671"/>
      <c r="NBL126" s="671"/>
      <c r="NBM126" s="671"/>
      <c r="NBN126" s="671"/>
      <c r="NBO126" s="671"/>
      <c r="NBP126" s="671"/>
      <c r="NBQ126" s="671"/>
      <c r="NBR126" s="671"/>
      <c r="NBS126" s="671"/>
      <c r="NBT126" s="671"/>
      <c r="NBU126" s="671"/>
      <c r="NBV126" s="671"/>
      <c r="NBW126" s="671"/>
      <c r="NBX126" s="671"/>
      <c r="NBY126" s="671"/>
      <c r="NBZ126" s="671"/>
      <c r="NCA126" s="671"/>
      <c r="NCB126" s="671"/>
      <c r="NCC126" s="671"/>
      <c r="NCD126" s="671"/>
      <c r="NCE126" s="671"/>
      <c r="NCF126" s="671"/>
      <c r="NCG126" s="671"/>
      <c r="NCH126" s="671"/>
      <c r="NCI126" s="671"/>
      <c r="NCJ126" s="671"/>
      <c r="NCK126" s="671"/>
      <c r="NCL126" s="671"/>
      <c r="NCM126" s="671"/>
      <c r="NCN126" s="671"/>
      <c r="NCO126" s="671"/>
      <c r="NCP126" s="671"/>
      <c r="NCQ126" s="671"/>
      <c r="NCR126" s="671"/>
      <c r="NCS126" s="671"/>
      <c r="NCT126" s="671"/>
      <c r="NCU126" s="671"/>
      <c r="NCV126" s="671"/>
      <c r="NCW126" s="671"/>
      <c r="NCX126" s="671"/>
      <c r="NCY126" s="671"/>
      <c r="NCZ126" s="671"/>
      <c r="NDA126" s="671"/>
      <c r="NDB126" s="671"/>
      <c r="NDC126" s="671"/>
      <c r="NDD126" s="671"/>
      <c r="NDE126" s="671"/>
      <c r="NDF126" s="671"/>
      <c r="NDG126" s="671"/>
      <c r="NDH126" s="671"/>
      <c r="NDI126" s="671"/>
      <c r="NDJ126" s="671"/>
      <c r="NDK126" s="671"/>
      <c r="NDL126" s="671"/>
      <c r="NDM126" s="671"/>
      <c r="NDN126" s="671"/>
      <c r="NDO126" s="671"/>
      <c r="NDP126" s="671"/>
      <c r="NDQ126" s="671"/>
      <c r="NDR126" s="671"/>
      <c r="NDS126" s="671"/>
      <c r="NDT126" s="671"/>
      <c r="NDU126" s="671"/>
      <c r="NDV126" s="671"/>
      <c r="NDW126" s="671"/>
      <c r="NDX126" s="671"/>
      <c r="NDY126" s="671"/>
      <c r="NDZ126" s="671"/>
      <c r="NEA126" s="671"/>
      <c r="NEB126" s="671"/>
      <c r="NEC126" s="671"/>
      <c r="NED126" s="671"/>
      <c r="NEE126" s="671"/>
      <c r="NEF126" s="671"/>
      <c r="NEG126" s="671"/>
      <c r="NEH126" s="671"/>
      <c r="NEI126" s="671"/>
      <c r="NEJ126" s="671"/>
      <c r="NEK126" s="671"/>
      <c r="NEL126" s="671"/>
      <c r="NEM126" s="671"/>
      <c r="NEN126" s="671"/>
      <c r="NEO126" s="671"/>
      <c r="NEP126" s="671"/>
      <c r="NEQ126" s="671"/>
      <c r="NER126" s="671"/>
      <c r="NES126" s="671"/>
      <c r="NET126" s="671"/>
      <c r="NEU126" s="671"/>
      <c r="NEV126" s="671"/>
      <c r="NEW126" s="671"/>
      <c r="NEX126" s="671"/>
      <c r="NEY126" s="671"/>
      <c r="NEZ126" s="671"/>
      <c r="NFA126" s="671"/>
      <c r="NFB126" s="671"/>
      <c r="NFC126" s="671"/>
      <c r="NFD126" s="671"/>
      <c r="NFE126" s="671"/>
      <c r="NFF126" s="671"/>
      <c r="NFG126" s="671"/>
      <c r="NFH126" s="671"/>
      <c r="NFI126" s="671"/>
      <c r="NFJ126" s="671"/>
      <c r="NFK126" s="671"/>
      <c r="NFL126" s="671"/>
      <c r="NFM126" s="671"/>
      <c r="NFN126" s="671"/>
      <c r="NFO126" s="671"/>
      <c r="NFP126" s="671"/>
      <c r="NFQ126" s="671"/>
      <c r="NFR126" s="671"/>
      <c r="NFS126" s="671"/>
      <c r="NFT126" s="671"/>
      <c r="NFU126" s="671"/>
      <c r="NFV126" s="671"/>
      <c r="NFW126" s="671"/>
      <c r="NFX126" s="671"/>
      <c r="NFY126" s="671"/>
      <c r="NFZ126" s="671"/>
      <c r="NGA126" s="671"/>
      <c r="NGB126" s="671"/>
      <c r="NGC126" s="671"/>
      <c r="NGD126" s="671"/>
      <c r="NGE126" s="671"/>
      <c r="NGF126" s="671"/>
      <c r="NGG126" s="671"/>
      <c r="NGH126" s="671"/>
      <c r="NGI126" s="671"/>
      <c r="NGJ126" s="671"/>
      <c r="NGK126" s="671"/>
      <c r="NGL126" s="671"/>
      <c r="NGM126" s="671"/>
      <c r="NGN126" s="671"/>
      <c r="NGO126" s="671"/>
      <c r="NGP126" s="671"/>
      <c r="NGQ126" s="671"/>
      <c r="NGR126" s="671"/>
      <c r="NGS126" s="671"/>
      <c r="NGT126" s="671"/>
      <c r="NGU126" s="671"/>
      <c r="NGV126" s="671"/>
      <c r="NGW126" s="671"/>
      <c r="NGX126" s="671"/>
      <c r="NGY126" s="671"/>
      <c r="NGZ126" s="671"/>
      <c r="NHA126" s="671"/>
      <c r="NHB126" s="671"/>
      <c r="NHC126" s="671"/>
      <c r="NHD126" s="671"/>
      <c r="NHE126" s="671"/>
      <c r="NHF126" s="671"/>
      <c r="NHG126" s="671"/>
      <c r="NHH126" s="671"/>
      <c r="NHI126" s="671"/>
      <c r="NHJ126" s="671"/>
      <c r="NHK126" s="671"/>
      <c r="NHL126" s="671"/>
      <c r="NHM126" s="671"/>
      <c r="NHN126" s="671"/>
      <c r="NHO126" s="671"/>
      <c r="NHP126" s="671"/>
      <c r="NHQ126" s="671"/>
      <c r="NHR126" s="671"/>
      <c r="NHS126" s="671"/>
      <c r="NHT126" s="671"/>
      <c r="NHU126" s="671"/>
      <c r="NHV126" s="671"/>
      <c r="NHW126" s="671"/>
      <c r="NHX126" s="671"/>
      <c r="NHY126" s="671"/>
      <c r="NHZ126" s="671"/>
      <c r="NIA126" s="671"/>
      <c r="NIB126" s="671"/>
      <c r="NIC126" s="671"/>
      <c r="NID126" s="671"/>
      <c r="NIE126" s="671"/>
      <c r="NIF126" s="671"/>
      <c r="NIG126" s="671"/>
      <c r="NIH126" s="671"/>
      <c r="NII126" s="671"/>
      <c r="NIJ126" s="671"/>
      <c r="NIK126" s="671"/>
      <c r="NIL126" s="671"/>
      <c r="NIM126" s="671"/>
      <c r="NIN126" s="671"/>
      <c r="NIO126" s="671"/>
      <c r="NIP126" s="671"/>
      <c r="NIQ126" s="671"/>
      <c r="NIR126" s="671"/>
      <c r="NIS126" s="671"/>
      <c r="NIT126" s="671"/>
      <c r="NIU126" s="671"/>
      <c r="NIV126" s="671"/>
      <c r="NIW126" s="671"/>
      <c r="NIX126" s="671"/>
      <c r="NIY126" s="671"/>
      <c r="NIZ126" s="671"/>
      <c r="NJA126" s="671"/>
      <c r="NJB126" s="671"/>
      <c r="NJC126" s="671"/>
      <c r="NJD126" s="671"/>
      <c r="NJE126" s="671"/>
      <c r="NJF126" s="671"/>
      <c r="NJG126" s="671"/>
      <c r="NJH126" s="671"/>
      <c r="NJI126" s="671"/>
      <c r="NJJ126" s="671"/>
      <c r="NJK126" s="671"/>
      <c r="NJL126" s="671"/>
      <c r="NJM126" s="671"/>
      <c r="NJN126" s="671"/>
      <c r="NJO126" s="671"/>
      <c r="NJP126" s="671"/>
      <c r="NJQ126" s="671"/>
      <c r="NJR126" s="671"/>
      <c r="NJS126" s="671"/>
      <c r="NJT126" s="671"/>
      <c r="NJU126" s="671"/>
      <c r="NJV126" s="671"/>
      <c r="NJW126" s="671"/>
      <c r="NJX126" s="671"/>
      <c r="NJY126" s="671"/>
      <c r="NJZ126" s="671"/>
      <c r="NKA126" s="671"/>
      <c r="NKB126" s="671"/>
      <c r="NKC126" s="671"/>
      <c r="NKD126" s="671"/>
      <c r="NKE126" s="671"/>
      <c r="NKF126" s="671"/>
      <c r="NKG126" s="671"/>
      <c r="NKH126" s="671"/>
      <c r="NKI126" s="671"/>
      <c r="NKJ126" s="671"/>
      <c r="NKK126" s="671"/>
      <c r="NKL126" s="671"/>
      <c r="NKM126" s="671"/>
      <c r="NKN126" s="671"/>
      <c r="NKO126" s="671"/>
      <c r="NKP126" s="671"/>
      <c r="NKQ126" s="671"/>
      <c r="NKR126" s="671"/>
      <c r="NKS126" s="671"/>
      <c r="NKT126" s="671"/>
      <c r="NKU126" s="671"/>
      <c r="NKV126" s="671"/>
      <c r="NKW126" s="671"/>
      <c r="NKX126" s="671"/>
      <c r="NKY126" s="671"/>
      <c r="NKZ126" s="671"/>
      <c r="NLA126" s="671"/>
      <c r="NLB126" s="671"/>
      <c r="NLC126" s="671"/>
      <c r="NLD126" s="671"/>
      <c r="NLE126" s="671"/>
      <c r="NLF126" s="671"/>
      <c r="NLG126" s="671"/>
      <c r="NLH126" s="671"/>
      <c r="NLI126" s="671"/>
      <c r="NLJ126" s="671"/>
      <c r="NLK126" s="671"/>
      <c r="NLL126" s="671"/>
      <c r="NLM126" s="671"/>
      <c r="NLN126" s="671"/>
      <c r="NLO126" s="671"/>
      <c r="NLP126" s="671"/>
      <c r="NLQ126" s="671"/>
      <c r="NLR126" s="671"/>
      <c r="NLS126" s="671"/>
      <c r="NLT126" s="671"/>
      <c r="NLU126" s="671"/>
      <c r="NLV126" s="671"/>
      <c r="NLW126" s="671"/>
      <c r="NLX126" s="671"/>
      <c r="NLY126" s="671"/>
      <c r="NLZ126" s="671"/>
      <c r="NMA126" s="671"/>
      <c r="NMB126" s="671"/>
      <c r="NMC126" s="671"/>
      <c r="NMD126" s="671"/>
      <c r="NME126" s="671"/>
      <c r="NMF126" s="671"/>
      <c r="NMG126" s="671"/>
      <c r="NMH126" s="671"/>
      <c r="NMI126" s="671"/>
      <c r="NMJ126" s="671"/>
      <c r="NMK126" s="671"/>
      <c r="NML126" s="671"/>
      <c r="NMM126" s="671"/>
      <c r="NMN126" s="671"/>
      <c r="NMO126" s="671"/>
      <c r="NMP126" s="671"/>
      <c r="NMQ126" s="671"/>
      <c r="NMR126" s="671"/>
      <c r="NMS126" s="671"/>
      <c r="NMT126" s="671"/>
      <c r="NMU126" s="671"/>
      <c r="NMV126" s="671"/>
      <c r="NMW126" s="671"/>
      <c r="NMX126" s="671"/>
      <c r="NMY126" s="671"/>
      <c r="NMZ126" s="671"/>
      <c r="NNA126" s="671"/>
      <c r="NNB126" s="671"/>
      <c r="NNC126" s="671"/>
      <c r="NND126" s="671"/>
      <c r="NNE126" s="671"/>
      <c r="NNF126" s="671"/>
      <c r="NNG126" s="671"/>
      <c r="NNH126" s="671"/>
      <c r="NNI126" s="671"/>
      <c r="NNJ126" s="671"/>
      <c r="NNK126" s="671"/>
      <c r="NNL126" s="671"/>
      <c r="NNM126" s="671"/>
      <c r="NNN126" s="671"/>
      <c r="NNO126" s="671"/>
      <c r="NNP126" s="671"/>
      <c r="NNQ126" s="671"/>
      <c r="NNR126" s="671"/>
      <c r="NNS126" s="671"/>
      <c r="NNT126" s="671"/>
      <c r="NNU126" s="671"/>
      <c r="NNV126" s="671"/>
      <c r="NNW126" s="671"/>
      <c r="NNX126" s="671"/>
      <c r="NNY126" s="671"/>
      <c r="NNZ126" s="671"/>
      <c r="NOA126" s="671"/>
      <c r="NOB126" s="671"/>
      <c r="NOC126" s="671"/>
      <c r="NOD126" s="671"/>
      <c r="NOE126" s="671"/>
      <c r="NOF126" s="671"/>
      <c r="NOG126" s="671"/>
      <c r="NOH126" s="671"/>
      <c r="NOI126" s="671"/>
      <c r="NOJ126" s="671"/>
      <c r="NOK126" s="671"/>
      <c r="NOL126" s="671"/>
      <c r="NOM126" s="671"/>
      <c r="NON126" s="671"/>
      <c r="NOO126" s="671"/>
      <c r="NOP126" s="671"/>
      <c r="NOQ126" s="671"/>
      <c r="NOR126" s="671"/>
      <c r="NOS126" s="671"/>
      <c r="NOT126" s="671"/>
      <c r="NOU126" s="671"/>
      <c r="NOV126" s="671"/>
      <c r="NOW126" s="671"/>
      <c r="NOX126" s="671"/>
      <c r="NOY126" s="671"/>
      <c r="NOZ126" s="671"/>
      <c r="NPA126" s="671"/>
      <c r="NPB126" s="671"/>
      <c r="NPC126" s="671"/>
      <c r="NPD126" s="671"/>
      <c r="NPE126" s="671"/>
      <c r="NPF126" s="671"/>
      <c r="NPG126" s="671"/>
      <c r="NPH126" s="671"/>
      <c r="NPI126" s="671"/>
      <c r="NPJ126" s="671"/>
      <c r="NPK126" s="671"/>
      <c r="NPL126" s="671"/>
      <c r="NPM126" s="671"/>
      <c r="NPN126" s="671"/>
      <c r="NPO126" s="671"/>
      <c r="NPP126" s="671"/>
      <c r="NPQ126" s="671"/>
      <c r="NPR126" s="671"/>
      <c r="NPS126" s="671"/>
      <c r="NPT126" s="671"/>
      <c r="NPU126" s="671"/>
      <c r="NPV126" s="671"/>
      <c r="NPW126" s="671"/>
      <c r="NPX126" s="671"/>
      <c r="NPY126" s="671"/>
      <c r="NPZ126" s="671"/>
      <c r="NQA126" s="671"/>
      <c r="NQB126" s="671"/>
      <c r="NQC126" s="671"/>
      <c r="NQD126" s="671"/>
      <c r="NQE126" s="671"/>
      <c r="NQF126" s="671"/>
      <c r="NQG126" s="671"/>
      <c r="NQH126" s="671"/>
      <c r="NQI126" s="671"/>
      <c r="NQJ126" s="671"/>
      <c r="NQK126" s="671"/>
      <c r="NQL126" s="671"/>
      <c r="NQM126" s="671"/>
      <c r="NQN126" s="671"/>
      <c r="NQO126" s="671"/>
      <c r="NQP126" s="671"/>
      <c r="NQQ126" s="671"/>
      <c r="NQR126" s="671"/>
      <c r="NQS126" s="671"/>
      <c r="NQT126" s="671"/>
      <c r="NQU126" s="671"/>
      <c r="NQV126" s="671"/>
      <c r="NQW126" s="671"/>
      <c r="NQX126" s="671"/>
      <c r="NQY126" s="671"/>
      <c r="NQZ126" s="671"/>
      <c r="NRA126" s="671"/>
      <c r="NRB126" s="671"/>
      <c r="NRC126" s="671"/>
      <c r="NRD126" s="671"/>
      <c r="NRE126" s="671"/>
      <c r="NRF126" s="671"/>
      <c r="NRG126" s="671"/>
      <c r="NRH126" s="671"/>
      <c r="NRI126" s="671"/>
      <c r="NRJ126" s="671"/>
      <c r="NRK126" s="671"/>
      <c r="NRL126" s="671"/>
      <c r="NRM126" s="671"/>
      <c r="NRN126" s="671"/>
      <c r="NRO126" s="671"/>
      <c r="NRP126" s="671"/>
      <c r="NRQ126" s="671"/>
      <c r="NRR126" s="671"/>
      <c r="NRS126" s="671"/>
      <c r="NRT126" s="671"/>
      <c r="NRU126" s="671"/>
      <c r="NRV126" s="671"/>
      <c r="NRW126" s="671"/>
      <c r="NRX126" s="671"/>
      <c r="NRY126" s="671"/>
      <c r="NRZ126" s="671"/>
      <c r="NSA126" s="671"/>
      <c r="NSB126" s="671"/>
      <c r="NSC126" s="671"/>
      <c r="NSD126" s="671"/>
      <c r="NSE126" s="671"/>
      <c r="NSF126" s="671"/>
      <c r="NSG126" s="671"/>
      <c r="NSH126" s="671"/>
      <c r="NSI126" s="671"/>
      <c r="NSJ126" s="671"/>
      <c r="NSK126" s="671"/>
      <c r="NSL126" s="671"/>
      <c r="NSM126" s="671"/>
      <c r="NSN126" s="671"/>
      <c r="NSO126" s="671"/>
      <c r="NSP126" s="671"/>
      <c r="NSQ126" s="671"/>
      <c r="NSR126" s="671"/>
      <c r="NSS126" s="671"/>
      <c r="NST126" s="671"/>
      <c r="NSU126" s="671"/>
      <c r="NSV126" s="671"/>
      <c r="NSW126" s="671"/>
      <c r="NSX126" s="671"/>
      <c r="NSY126" s="671"/>
      <c r="NSZ126" s="671"/>
      <c r="NTA126" s="671"/>
      <c r="NTB126" s="671"/>
      <c r="NTC126" s="671"/>
      <c r="NTD126" s="671"/>
      <c r="NTE126" s="671"/>
      <c r="NTF126" s="671"/>
      <c r="NTG126" s="671"/>
      <c r="NTH126" s="671"/>
      <c r="NTI126" s="671"/>
      <c r="NTJ126" s="671"/>
      <c r="NTK126" s="671"/>
      <c r="NTL126" s="671"/>
      <c r="NTM126" s="671"/>
      <c r="NTN126" s="671"/>
      <c r="NTO126" s="671"/>
      <c r="NTP126" s="671"/>
      <c r="NTQ126" s="671"/>
      <c r="NTR126" s="671"/>
      <c r="NTS126" s="671"/>
      <c r="NTT126" s="671"/>
      <c r="NTU126" s="671"/>
      <c r="NTV126" s="671"/>
      <c r="NTW126" s="671"/>
      <c r="NTX126" s="671"/>
      <c r="NTY126" s="671"/>
      <c r="NTZ126" s="671"/>
      <c r="NUA126" s="671"/>
      <c r="NUB126" s="671"/>
      <c r="NUC126" s="671"/>
      <c r="NUD126" s="671"/>
      <c r="NUE126" s="671"/>
      <c r="NUF126" s="671"/>
      <c r="NUG126" s="671"/>
      <c r="NUH126" s="671"/>
      <c r="NUI126" s="671"/>
      <c r="NUJ126" s="671"/>
      <c r="NUK126" s="671"/>
      <c r="NUL126" s="671"/>
      <c r="NUM126" s="671"/>
      <c r="NUN126" s="671"/>
      <c r="NUO126" s="671"/>
      <c r="NUP126" s="671"/>
      <c r="NUQ126" s="671"/>
      <c r="NUR126" s="671"/>
      <c r="NUS126" s="671"/>
      <c r="NUT126" s="671"/>
      <c r="NUU126" s="671"/>
      <c r="NUV126" s="671"/>
      <c r="NUW126" s="671"/>
      <c r="NUX126" s="671"/>
      <c r="NUY126" s="671"/>
      <c r="NUZ126" s="671"/>
      <c r="NVA126" s="671"/>
      <c r="NVB126" s="671"/>
      <c r="NVC126" s="671"/>
      <c r="NVD126" s="671"/>
      <c r="NVE126" s="671"/>
      <c r="NVF126" s="671"/>
      <c r="NVG126" s="671"/>
      <c r="NVH126" s="671"/>
      <c r="NVI126" s="671"/>
      <c r="NVJ126" s="671"/>
      <c r="NVK126" s="671"/>
      <c r="NVL126" s="671"/>
      <c r="NVM126" s="671"/>
      <c r="NVN126" s="671"/>
      <c r="NVO126" s="671"/>
      <c r="NVP126" s="671"/>
      <c r="NVQ126" s="671"/>
      <c r="NVR126" s="671"/>
      <c r="NVS126" s="671"/>
      <c r="NVT126" s="671"/>
      <c r="NVU126" s="671"/>
      <c r="NVV126" s="671"/>
      <c r="NVW126" s="671"/>
      <c r="NVX126" s="671"/>
      <c r="NVY126" s="671"/>
      <c r="NVZ126" s="671"/>
      <c r="NWA126" s="671"/>
      <c r="NWB126" s="671"/>
      <c r="NWC126" s="671"/>
      <c r="NWD126" s="671"/>
      <c r="NWE126" s="671"/>
      <c r="NWF126" s="671"/>
      <c r="NWG126" s="671"/>
      <c r="NWH126" s="671"/>
      <c r="NWI126" s="671"/>
      <c r="NWJ126" s="671"/>
      <c r="NWK126" s="671"/>
      <c r="NWL126" s="671"/>
      <c r="NWM126" s="671"/>
      <c r="NWN126" s="671"/>
      <c r="NWO126" s="671"/>
      <c r="NWP126" s="671"/>
      <c r="NWQ126" s="671"/>
      <c r="NWR126" s="671"/>
      <c r="NWS126" s="671"/>
      <c r="NWT126" s="671"/>
      <c r="NWU126" s="671"/>
      <c r="NWV126" s="671"/>
      <c r="NWW126" s="671"/>
      <c r="NWX126" s="671"/>
      <c r="NWY126" s="671"/>
      <c r="NWZ126" s="671"/>
      <c r="NXA126" s="671"/>
      <c r="NXB126" s="671"/>
      <c r="NXC126" s="671"/>
      <c r="NXD126" s="671"/>
      <c r="NXE126" s="671"/>
      <c r="NXF126" s="671"/>
      <c r="NXG126" s="671"/>
      <c r="NXH126" s="671"/>
      <c r="NXI126" s="671"/>
      <c r="NXJ126" s="671"/>
      <c r="NXK126" s="671"/>
      <c r="NXL126" s="671"/>
      <c r="NXM126" s="671"/>
      <c r="NXN126" s="671"/>
      <c r="NXO126" s="671"/>
      <c r="NXP126" s="671"/>
      <c r="NXQ126" s="671"/>
      <c r="NXR126" s="671"/>
      <c r="NXS126" s="671"/>
      <c r="NXT126" s="671"/>
      <c r="NXU126" s="671"/>
      <c r="NXV126" s="671"/>
      <c r="NXW126" s="671"/>
      <c r="NXX126" s="671"/>
      <c r="NXY126" s="671"/>
      <c r="NXZ126" s="671"/>
      <c r="NYA126" s="671"/>
      <c r="NYB126" s="671"/>
      <c r="NYC126" s="671"/>
      <c r="NYD126" s="671"/>
      <c r="NYE126" s="671"/>
      <c r="NYF126" s="671"/>
      <c r="NYG126" s="671"/>
      <c r="NYH126" s="671"/>
      <c r="NYI126" s="671"/>
      <c r="NYJ126" s="671"/>
      <c r="NYK126" s="671"/>
      <c r="NYL126" s="671"/>
      <c r="NYM126" s="671"/>
      <c r="NYN126" s="671"/>
      <c r="NYO126" s="671"/>
      <c r="NYP126" s="671"/>
      <c r="NYQ126" s="671"/>
      <c r="NYR126" s="671"/>
      <c r="NYS126" s="671"/>
      <c r="NYT126" s="671"/>
      <c r="NYU126" s="671"/>
      <c r="NYV126" s="671"/>
      <c r="NYW126" s="671"/>
      <c r="NYX126" s="671"/>
      <c r="NYY126" s="671"/>
      <c r="NYZ126" s="671"/>
      <c r="NZA126" s="671"/>
      <c r="NZB126" s="671"/>
      <c r="NZC126" s="671"/>
      <c r="NZD126" s="671"/>
      <c r="NZE126" s="671"/>
      <c r="NZF126" s="671"/>
      <c r="NZG126" s="671"/>
      <c r="NZH126" s="671"/>
      <c r="NZI126" s="671"/>
      <c r="NZJ126" s="671"/>
      <c r="NZK126" s="671"/>
      <c r="NZL126" s="671"/>
      <c r="NZM126" s="671"/>
      <c r="NZN126" s="671"/>
      <c r="NZO126" s="671"/>
      <c r="NZP126" s="671"/>
      <c r="NZQ126" s="671"/>
      <c r="NZR126" s="671"/>
      <c r="NZS126" s="671"/>
      <c r="NZT126" s="671"/>
      <c r="NZU126" s="671"/>
      <c r="NZV126" s="671"/>
      <c r="NZW126" s="671"/>
      <c r="NZX126" s="671"/>
      <c r="NZY126" s="671"/>
      <c r="NZZ126" s="671"/>
      <c r="OAA126" s="671"/>
      <c r="OAB126" s="671"/>
      <c r="OAC126" s="671"/>
      <c r="OAD126" s="671"/>
      <c r="OAE126" s="671"/>
      <c r="OAF126" s="671"/>
      <c r="OAG126" s="671"/>
      <c r="OAH126" s="671"/>
      <c r="OAI126" s="671"/>
      <c r="OAJ126" s="671"/>
      <c r="OAK126" s="671"/>
      <c r="OAL126" s="671"/>
      <c r="OAM126" s="671"/>
      <c r="OAN126" s="671"/>
      <c r="OAO126" s="671"/>
      <c r="OAP126" s="671"/>
      <c r="OAQ126" s="671"/>
      <c r="OAR126" s="671"/>
      <c r="OAS126" s="671"/>
      <c r="OAT126" s="671"/>
      <c r="OAU126" s="671"/>
      <c r="OAV126" s="671"/>
      <c r="OAW126" s="671"/>
      <c r="OAX126" s="671"/>
      <c r="OAY126" s="671"/>
      <c r="OAZ126" s="671"/>
      <c r="OBA126" s="671"/>
      <c r="OBB126" s="671"/>
      <c r="OBC126" s="671"/>
      <c r="OBD126" s="671"/>
      <c r="OBE126" s="671"/>
      <c r="OBF126" s="671"/>
      <c r="OBG126" s="671"/>
      <c r="OBH126" s="671"/>
      <c r="OBI126" s="671"/>
      <c r="OBJ126" s="671"/>
      <c r="OBK126" s="671"/>
      <c r="OBL126" s="671"/>
      <c r="OBM126" s="671"/>
      <c r="OBN126" s="671"/>
      <c r="OBO126" s="671"/>
      <c r="OBP126" s="671"/>
      <c r="OBQ126" s="671"/>
      <c r="OBR126" s="671"/>
      <c r="OBS126" s="671"/>
      <c r="OBT126" s="671"/>
      <c r="OBU126" s="671"/>
      <c r="OBV126" s="671"/>
      <c r="OBW126" s="671"/>
      <c r="OBX126" s="671"/>
      <c r="OBY126" s="671"/>
      <c r="OBZ126" s="671"/>
      <c r="OCA126" s="671"/>
      <c r="OCB126" s="671"/>
      <c r="OCC126" s="671"/>
      <c r="OCD126" s="671"/>
      <c r="OCE126" s="671"/>
      <c r="OCF126" s="671"/>
      <c r="OCG126" s="671"/>
      <c r="OCH126" s="671"/>
      <c r="OCI126" s="671"/>
      <c r="OCJ126" s="671"/>
      <c r="OCK126" s="671"/>
      <c r="OCL126" s="671"/>
      <c r="OCM126" s="671"/>
      <c r="OCN126" s="671"/>
      <c r="OCO126" s="671"/>
      <c r="OCP126" s="671"/>
      <c r="OCQ126" s="671"/>
      <c r="OCR126" s="671"/>
      <c r="OCS126" s="671"/>
      <c r="OCT126" s="671"/>
      <c r="OCU126" s="671"/>
      <c r="OCV126" s="671"/>
      <c r="OCW126" s="671"/>
      <c r="OCX126" s="671"/>
      <c r="OCY126" s="671"/>
      <c r="OCZ126" s="671"/>
      <c r="ODA126" s="671"/>
      <c r="ODB126" s="671"/>
      <c r="ODC126" s="671"/>
      <c r="ODD126" s="671"/>
      <c r="ODE126" s="671"/>
      <c r="ODF126" s="671"/>
      <c r="ODG126" s="671"/>
      <c r="ODH126" s="671"/>
      <c r="ODI126" s="671"/>
      <c r="ODJ126" s="671"/>
      <c r="ODK126" s="671"/>
      <c r="ODL126" s="671"/>
      <c r="ODM126" s="671"/>
      <c r="ODN126" s="671"/>
      <c r="ODO126" s="671"/>
      <c r="ODP126" s="671"/>
      <c r="ODQ126" s="671"/>
      <c r="ODR126" s="671"/>
      <c r="ODS126" s="671"/>
      <c r="ODT126" s="671"/>
      <c r="ODU126" s="671"/>
      <c r="ODV126" s="671"/>
      <c r="ODW126" s="671"/>
      <c r="ODX126" s="671"/>
      <c r="ODY126" s="671"/>
      <c r="ODZ126" s="671"/>
      <c r="OEA126" s="671"/>
      <c r="OEB126" s="671"/>
      <c r="OEC126" s="671"/>
      <c r="OED126" s="671"/>
      <c r="OEE126" s="671"/>
      <c r="OEF126" s="671"/>
      <c r="OEG126" s="671"/>
      <c r="OEH126" s="671"/>
      <c r="OEI126" s="671"/>
      <c r="OEJ126" s="671"/>
      <c r="OEK126" s="671"/>
      <c r="OEL126" s="671"/>
      <c r="OEM126" s="671"/>
      <c r="OEN126" s="671"/>
      <c r="OEO126" s="671"/>
      <c r="OEP126" s="671"/>
      <c r="OEQ126" s="671"/>
      <c r="OER126" s="671"/>
      <c r="OES126" s="671"/>
      <c r="OET126" s="671"/>
      <c r="OEU126" s="671"/>
      <c r="OEV126" s="671"/>
      <c r="OEW126" s="671"/>
      <c r="OEX126" s="671"/>
      <c r="OEY126" s="671"/>
      <c r="OEZ126" s="671"/>
      <c r="OFA126" s="671"/>
      <c r="OFB126" s="671"/>
      <c r="OFC126" s="671"/>
      <c r="OFD126" s="671"/>
      <c r="OFE126" s="671"/>
      <c r="OFF126" s="671"/>
      <c r="OFG126" s="671"/>
      <c r="OFH126" s="671"/>
      <c r="OFI126" s="671"/>
      <c r="OFJ126" s="671"/>
      <c r="OFK126" s="671"/>
      <c r="OFL126" s="671"/>
      <c r="OFM126" s="671"/>
      <c r="OFN126" s="671"/>
      <c r="OFO126" s="671"/>
      <c r="OFP126" s="671"/>
      <c r="OFQ126" s="671"/>
      <c r="OFR126" s="671"/>
      <c r="OFS126" s="671"/>
      <c r="OFT126" s="671"/>
      <c r="OFU126" s="671"/>
      <c r="OFV126" s="671"/>
      <c r="OFW126" s="671"/>
      <c r="OFX126" s="671"/>
      <c r="OFY126" s="671"/>
      <c r="OFZ126" s="671"/>
      <c r="OGA126" s="671"/>
      <c r="OGB126" s="671"/>
      <c r="OGC126" s="671"/>
      <c r="OGD126" s="671"/>
      <c r="OGE126" s="671"/>
      <c r="OGF126" s="671"/>
      <c r="OGG126" s="671"/>
      <c r="OGH126" s="671"/>
      <c r="OGI126" s="671"/>
      <c r="OGJ126" s="671"/>
      <c r="OGK126" s="671"/>
      <c r="OGL126" s="671"/>
      <c r="OGM126" s="671"/>
      <c r="OGN126" s="671"/>
      <c r="OGO126" s="671"/>
      <c r="OGP126" s="671"/>
      <c r="OGQ126" s="671"/>
      <c r="OGR126" s="671"/>
      <c r="OGS126" s="671"/>
      <c r="OGT126" s="671"/>
      <c r="OGU126" s="671"/>
      <c r="OGV126" s="671"/>
      <c r="OGW126" s="671"/>
      <c r="OGX126" s="671"/>
      <c r="OGY126" s="671"/>
      <c r="OGZ126" s="671"/>
      <c r="OHA126" s="671"/>
      <c r="OHB126" s="671"/>
      <c r="OHC126" s="671"/>
      <c r="OHD126" s="671"/>
      <c r="OHE126" s="671"/>
      <c r="OHF126" s="671"/>
      <c r="OHG126" s="671"/>
      <c r="OHH126" s="671"/>
      <c r="OHI126" s="671"/>
      <c r="OHJ126" s="671"/>
      <c r="OHK126" s="671"/>
      <c r="OHL126" s="671"/>
      <c r="OHM126" s="671"/>
      <c r="OHN126" s="671"/>
      <c r="OHO126" s="671"/>
      <c r="OHP126" s="671"/>
      <c r="OHQ126" s="671"/>
      <c r="OHR126" s="671"/>
      <c r="OHS126" s="671"/>
      <c r="OHT126" s="671"/>
      <c r="OHU126" s="671"/>
      <c r="OHV126" s="671"/>
      <c r="OHW126" s="671"/>
      <c r="OHX126" s="671"/>
      <c r="OHY126" s="671"/>
      <c r="OHZ126" s="671"/>
      <c r="OIA126" s="671"/>
      <c r="OIB126" s="671"/>
      <c r="OIC126" s="671"/>
      <c r="OID126" s="671"/>
      <c r="OIE126" s="671"/>
      <c r="OIF126" s="671"/>
      <c r="OIG126" s="671"/>
      <c r="OIH126" s="671"/>
      <c r="OII126" s="671"/>
      <c r="OIJ126" s="671"/>
      <c r="OIK126" s="671"/>
      <c r="OIL126" s="671"/>
      <c r="OIM126" s="671"/>
      <c r="OIN126" s="671"/>
      <c r="OIO126" s="671"/>
      <c r="OIP126" s="671"/>
      <c r="OIQ126" s="671"/>
      <c r="OIR126" s="671"/>
      <c r="OIS126" s="671"/>
      <c r="OIT126" s="671"/>
      <c r="OIU126" s="671"/>
      <c r="OIV126" s="671"/>
      <c r="OIW126" s="671"/>
      <c r="OIX126" s="671"/>
      <c r="OIY126" s="671"/>
      <c r="OIZ126" s="671"/>
      <c r="OJA126" s="671"/>
      <c r="OJB126" s="671"/>
      <c r="OJC126" s="671"/>
      <c r="OJD126" s="671"/>
      <c r="OJE126" s="671"/>
      <c r="OJF126" s="671"/>
      <c r="OJG126" s="671"/>
      <c r="OJH126" s="671"/>
      <c r="OJI126" s="671"/>
      <c r="OJJ126" s="671"/>
      <c r="OJK126" s="671"/>
      <c r="OJL126" s="671"/>
      <c r="OJM126" s="671"/>
      <c r="OJN126" s="671"/>
      <c r="OJO126" s="671"/>
      <c r="OJP126" s="671"/>
      <c r="OJQ126" s="671"/>
      <c r="OJR126" s="671"/>
      <c r="OJS126" s="671"/>
      <c r="OJT126" s="671"/>
      <c r="OJU126" s="671"/>
      <c r="OJV126" s="671"/>
      <c r="OJW126" s="671"/>
      <c r="OJX126" s="671"/>
      <c r="OJY126" s="671"/>
      <c r="OJZ126" s="671"/>
      <c r="OKA126" s="671"/>
      <c r="OKB126" s="671"/>
      <c r="OKC126" s="671"/>
      <c r="OKD126" s="671"/>
      <c r="OKE126" s="671"/>
      <c r="OKF126" s="671"/>
      <c r="OKG126" s="671"/>
      <c r="OKH126" s="671"/>
      <c r="OKI126" s="671"/>
      <c r="OKJ126" s="671"/>
      <c r="OKK126" s="671"/>
      <c r="OKL126" s="671"/>
      <c r="OKM126" s="671"/>
      <c r="OKN126" s="671"/>
      <c r="OKO126" s="671"/>
      <c r="OKP126" s="671"/>
      <c r="OKQ126" s="671"/>
      <c r="OKR126" s="671"/>
      <c r="OKS126" s="671"/>
      <c r="OKT126" s="671"/>
      <c r="OKU126" s="671"/>
      <c r="OKV126" s="671"/>
      <c r="OKW126" s="671"/>
      <c r="OKX126" s="671"/>
      <c r="OKY126" s="671"/>
      <c r="OKZ126" s="671"/>
      <c r="OLA126" s="671"/>
      <c r="OLB126" s="671"/>
      <c r="OLC126" s="671"/>
      <c r="OLD126" s="671"/>
      <c r="OLE126" s="671"/>
      <c r="OLF126" s="671"/>
      <c r="OLG126" s="671"/>
      <c r="OLH126" s="671"/>
      <c r="OLI126" s="671"/>
      <c r="OLJ126" s="671"/>
      <c r="OLK126" s="671"/>
      <c r="OLL126" s="671"/>
      <c r="OLM126" s="671"/>
      <c r="OLN126" s="671"/>
      <c r="OLO126" s="671"/>
      <c r="OLP126" s="671"/>
      <c r="OLQ126" s="671"/>
      <c r="OLR126" s="671"/>
      <c r="OLS126" s="671"/>
      <c r="OLT126" s="671"/>
      <c r="OLU126" s="671"/>
      <c r="OLV126" s="671"/>
      <c r="OLW126" s="671"/>
      <c r="OLX126" s="671"/>
      <c r="OLY126" s="671"/>
      <c r="OLZ126" s="671"/>
      <c r="OMA126" s="671"/>
      <c r="OMB126" s="671"/>
      <c r="OMC126" s="671"/>
      <c r="OMD126" s="671"/>
      <c r="OME126" s="671"/>
      <c r="OMF126" s="671"/>
      <c r="OMG126" s="671"/>
      <c r="OMH126" s="671"/>
      <c r="OMI126" s="671"/>
      <c r="OMJ126" s="671"/>
      <c r="OMK126" s="671"/>
      <c r="OML126" s="671"/>
      <c r="OMM126" s="671"/>
      <c r="OMN126" s="671"/>
      <c r="OMO126" s="671"/>
      <c r="OMP126" s="671"/>
      <c r="OMQ126" s="671"/>
      <c r="OMR126" s="671"/>
      <c r="OMS126" s="671"/>
      <c r="OMT126" s="671"/>
      <c r="OMU126" s="671"/>
      <c r="OMV126" s="671"/>
      <c r="OMW126" s="671"/>
      <c r="OMX126" s="671"/>
      <c r="OMY126" s="671"/>
      <c r="OMZ126" s="671"/>
      <c r="ONA126" s="671"/>
      <c r="ONB126" s="671"/>
      <c r="ONC126" s="671"/>
      <c r="OND126" s="671"/>
      <c r="ONE126" s="671"/>
      <c r="ONF126" s="671"/>
      <c r="ONG126" s="671"/>
      <c r="ONH126" s="671"/>
      <c r="ONI126" s="671"/>
      <c r="ONJ126" s="671"/>
      <c r="ONK126" s="671"/>
      <c r="ONL126" s="671"/>
      <c r="ONM126" s="671"/>
      <c r="ONN126" s="671"/>
      <c r="ONO126" s="671"/>
      <c r="ONP126" s="671"/>
      <c r="ONQ126" s="671"/>
      <c r="ONR126" s="671"/>
      <c r="ONS126" s="671"/>
      <c r="ONT126" s="671"/>
      <c r="ONU126" s="671"/>
      <c r="ONV126" s="671"/>
      <c r="ONW126" s="671"/>
      <c r="ONX126" s="671"/>
      <c r="ONY126" s="671"/>
      <c r="ONZ126" s="671"/>
      <c r="OOA126" s="671"/>
      <c r="OOB126" s="671"/>
      <c r="OOC126" s="671"/>
      <c r="OOD126" s="671"/>
      <c r="OOE126" s="671"/>
      <c r="OOF126" s="671"/>
      <c r="OOG126" s="671"/>
      <c r="OOH126" s="671"/>
      <c r="OOI126" s="671"/>
      <c r="OOJ126" s="671"/>
      <c r="OOK126" s="671"/>
      <c r="OOL126" s="671"/>
      <c r="OOM126" s="671"/>
      <c r="OON126" s="671"/>
      <c r="OOO126" s="671"/>
      <c r="OOP126" s="671"/>
      <c r="OOQ126" s="671"/>
      <c r="OOR126" s="671"/>
      <c r="OOS126" s="671"/>
      <c r="OOT126" s="671"/>
      <c r="OOU126" s="671"/>
      <c r="OOV126" s="671"/>
      <c r="OOW126" s="671"/>
      <c r="OOX126" s="671"/>
      <c r="OOY126" s="671"/>
      <c r="OOZ126" s="671"/>
      <c r="OPA126" s="671"/>
      <c r="OPB126" s="671"/>
      <c r="OPC126" s="671"/>
      <c r="OPD126" s="671"/>
      <c r="OPE126" s="671"/>
      <c r="OPF126" s="671"/>
      <c r="OPG126" s="671"/>
      <c r="OPH126" s="671"/>
      <c r="OPI126" s="671"/>
      <c r="OPJ126" s="671"/>
      <c r="OPK126" s="671"/>
      <c r="OPL126" s="671"/>
      <c r="OPM126" s="671"/>
      <c r="OPN126" s="671"/>
      <c r="OPO126" s="671"/>
      <c r="OPP126" s="671"/>
      <c r="OPQ126" s="671"/>
      <c r="OPR126" s="671"/>
      <c r="OPS126" s="671"/>
      <c r="OPT126" s="671"/>
      <c r="OPU126" s="671"/>
      <c r="OPV126" s="671"/>
      <c r="OPW126" s="671"/>
      <c r="OPX126" s="671"/>
      <c r="OPY126" s="671"/>
      <c r="OPZ126" s="671"/>
      <c r="OQA126" s="671"/>
      <c r="OQB126" s="671"/>
      <c r="OQC126" s="671"/>
      <c r="OQD126" s="671"/>
      <c r="OQE126" s="671"/>
      <c r="OQF126" s="671"/>
      <c r="OQG126" s="671"/>
      <c r="OQH126" s="671"/>
      <c r="OQI126" s="671"/>
      <c r="OQJ126" s="671"/>
      <c r="OQK126" s="671"/>
      <c r="OQL126" s="671"/>
      <c r="OQM126" s="671"/>
      <c r="OQN126" s="671"/>
      <c r="OQO126" s="671"/>
      <c r="OQP126" s="671"/>
      <c r="OQQ126" s="671"/>
      <c r="OQR126" s="671"/>
      <c r="OQS126" s="671"/>
      <c r="OQT126" s="671"/>
      <c r="OQU126" s="671"/>
      <c r="OQV126" s="671"/>
      <c r="OQW126" s="671"/>
      <c r="OQX126" s="671"/>
      <c r="OQY126" s="671"/>
      <c r="OQZ126" s="671"/>
      <c r="ORA126" s="671"/>
      <c r="ORB126" s="671"/>
      <c r="ORC126" s="671"/>
      <c r="ORD126" s="671"/>
      <c r="ORE126" s="671"/>
      <c r="ORF126" s="671"/>
      <c r="ORG126" s="671"/>
      <c r="ORH126" s="671"/>
      <c r="ORI126" s="671"/>
      <c r="ORJ126" s="671"/>
      <c r="ORK126" s="671"/>
      <c r="ORL126" s="671"/>
      <c r="ORM126" s="671"/>
      <c r="ORN126" s="671"/>
      <c r="ORO126" s="671"/>
      <c r="ORP126" s="671"/>
      <c r="ORQ126" s="671"/>
      <c r="ORR126" s="671"/>
      <c r="ORS126" s="671"/>
      <c r="ORT126" s="671"/>
      <c r="ORU126" s="671"/>
      <c r="ORV126" s="671"/>
      <c r="ORW126" s="671"/>
      <c r="ORX126" s="671"/>
      <c r="ORY126" s="671"/>
      <c r="ORZ126" s="671"/>
      <c r="OSA126" s="671"/>
      <c r="OSB126" s="671"/>
      <c r="OSC126" s="671"/>
      <c r="OSD126" s="671"/>
      <c r="OSE126" s="671"/>
      <c r="OSF126" s="671"/>
      <c r="OSG126" s="671"/>
      <c r="OSH126" s="671"/>
      <c r="OSI126" s="671"/>
      <c r="OSJ126" s="671"/>
      <c r="OSK126" s="671"/>
      <c r="OSL126" s="671"/>
      <c r="OSM126" s="671"/>
      <c r="OSN126" s="671"/>
      <c r="OSO126" s="671"/>
      <c r="OSP126" s="671"/>
      <c r="OSQ126" s="671"/>
      <c r="OSR126" s="671"/>
      <c r="OSS126" s="671"/>
      <c r="OST126" s="671"/>
      <c r="OSU126" s="671"/>
      <c r="OSV126" s="671"/>
      <c r="OSW126" s="671"/>
      <c r="OSX126" s="671"/>
      <c r="OSY126" s="671"/>
      <c r="OSZ126" s="671"/>
      <c r="OTA126" s="671"/>
      <c r="OTB126" s="671"/>
      <c r="OTC126" s="671"/>
      <c r="OTD126" s="671"/>
      <c r="OTE126" s="671"/>
      <c r="OTF126" s="671"/>
      <c r="OTG126" s="671"/>
      <c r="OTH126" s="671"/>
      <c r="OTI126" s="671"/>
      <c r="OTJ126" s="671"/>
      <c r="OTK126" s="671"/>
      <c r="OTL126" s="671"/>
      <c r="OTM126" s="671"/>
      <c r="OTN126" s="671"/>
      <c r="OTO126" s="671"/>
      <c r="OTP126" s="671"/>
      <c r="OTQ126" s="671"/>
      <c r="OTR126" s="671"/>
      <c r="OTS126" s="671"/>
      <c r="OTT126" s="671"/>
      <c r="OTU126" s="671"/>
      <c r="OTV126" s="671"/>
      <c r="OTW126" s="671"/>
      <c r="OTX126" s="671"/>
      <c r="OTY126" s="671"/>
      <c r="OTZ126" s="671"/>
      <c r="OUA126" s="671"/>
      <c r="OUB126" s="671"/>
      <c r="OUC126" s="671"/>
      <c r="OUD126" s="671"/>
      <c r="OUE126" s="671"/>
      <c r="OUF126" s="671"/>
      <c r="OUG126" s="671"/>
      <c r="OUH126" s="671"/>
      <c r="OUI126" s="671"/>
      <c r="OUJ126" s="671"/>
      <c r="OUK126" s="671"/>
      <c r="OUL126" s="671"/>
      <c r="OUM126" s="671"/>
      <c r="OUN126" s="671"/>
      <c r="OUO126" s="671"/>
      <c r="OUP126" s="671"/>
      <c r="OUQ126" s="671"/>
      <c r="OUR126" s="671"/>
      <c r="OUS126" s="671"/>
      <c r="OUT126" s="671"/>
      <c r="OUU126" s="671"/>
      <c r="OUV126" s="671"/>
      <c r="OUW126" s="671"/>
      <c r="OUX126" s="671"/>
      <c r="OUY126" s="671"/>
      <c r="OUZ126" s="671"/>
      <c r="OVA126" s="671"/>
      <c r="OVB126" s="671"/>
      <c r="OVC126" s="671"/>
      <c r="OVD126" s="671"/>
      <c r="OVE126" s="671"/>
      <c r="OVF126" s="671"/>
      <c r="OVG126" s="671"/>
      <c r="OVH126" s="671"/>
      <c r="OVI126" s="671"/>
      <c r="OVJ126" s="671"/>
      <c r="OVK126" s="671"/>
      <c r="OVL126" s="671"/>
      <c r="OVM126" s="671"/>
      <c r="OVN126" s="671"/>
      <c r="OVO126" s="671"/>
      <c r="OVP126" s="671"/>
      <c r="OVQ126" s="671"/>
      <c r="OVR126" s="671"/>
      <c r="OVS126" s="671"/>
      <c r="OVT126" s="671"/>
      <c r="OVU126" s="671"/>
      <c r="OVV126" s="671"/>
      <c r="OVW126" s="671"/>
      <c r="OVX126" s="671"/>
      <c r="OVY126" s="671"/>
      <c r="OVZ126" s="671"/>
      <c r="OWA126" s="671"/>
      <c r="OWB126" s="671"/>
      <c r="OWC126" s="671"/>
      <c r="OWD126" s="671"/>
      <c r="OWE126" s="671"/>
      <c r="OWF126" s="671"/>
      <c r="OWG126" s="671"/>
      <c r="OWH126" s="671"/>
      <c r="OWI126" s="671"/>
      <c r="OWJ126" s="671"/>
      <c r="OWK126" s="671"/>
      <c r="OWL126" s="671"/>
      <c r="OWM126" s="671"/>
      <c r="OWN126" s="671"/>
      <c r="OWO126" s="671"/>
      <c r="OWP126" s="671"/>
      <c r="OWQ126" s="671"/>
      <c r="OWR126" s="671"/>
      <c r="OWS126" s="671"/>
      <c r="OWT126" s="671"/>
      <c r="OWU126" s="671"/>
      <c r="OWV126" s="671"/>
      <c r="OWW126" s="671"/>
      <c r="OWX126" s="671"/>
      <c r="OWY126" s="671"/>
      <c r="OWZ126" s="671"/>
      <c r="OXA126" s="671"/>
      <c r="OXB126" s="671"/>
      <c r="OXC126" s="671"/>
      <c r="OXD126" s="671"/>
      <c r="OXE126" s="671"/>
      <c r="OXF126" s="671"/>
      <c r="OXG126" s="671"/>
      <c r="OXH126" s="671"/>
      <c r="OXI126" s="671"/>
      <c r="OXJ126" s="671"/>
      <c r="OXK126" s="671"/>
      <c r="OXL126" s="671"/>
      <c r="OXM126" s="671"/>
      <c r="OXN126" s="671"/>
      <c r="OXO126" s="671"/>
      <c r="OXP126" s="671"/>
      <c r="OXQ126" s="671"/>
      <c r="OXR126" s="671"/>
      <c r="OXS126" s="671"/>
      <c r="OXT126" s="671"/>
      <c r="OXU126" s="671"/>
      <c r="OXV126" s="671"/>
      <c r="OXW126" s="671"/>
      <c r="OXX126" s="671"/>
      <c r="OXY126" s="671"/>
      <c r="OXZ126" s="671"/>
      <c r="OYA126" s="671"/>
      <c r="OYB126" s="671"/>
      <c r="OYC126" s="671"/>
      <c r="OYD126" s="671"/>
      <c r="OYE126" s="671"/>
      <c r="OYF126" s="671"/>
      <c r="OYG126" s="671"/>
      <c r="OYH126" s="671"/>
      <c r="OYI126" s="671"/>
      <c r="OYJ126" s="671"/>
      <c r="OYK126" s="671"/>
      <c r="OYL126" s="671"/>
      <c r="OYM126" s="671"/>
      <c r="OYN126" s="671"/>
      <c r="OYO126" s="671"/>
      <c r="OYP126" s="671"/>
      <c r="OYQ126" s="671"/>
      <c r="OYR126" s="671"/>
      <c r="OYS126" s="671"/>
      <c r="OYT126" s="671"/>
      <c r="OYU126" s="671"/>
      <c r="OYV126" s="671"/>
      <c r="OYW126" s="671"/>
      <c r="OYX126" s="671"/>
      <c r="OYY126" s="671"/>
      <c r="OYZ126" s="671"/>
      <c r="OZA126" s="671"/>
      <c r="OZB126" s="671"/>
      <c r="OZC126" s="671"/>
      <c r="OZD126" s="671"/>
      <c r="OZE126" s="671"/>
      <c r="OZF126" s="671"/>
      <c r="OZG126" s="671"/>
      <c r="OZH126" s="671"/>
      <c r="OZI126" s="671"/>
      <c r="OZJ126" s="671"/>
      <c r="OZK126" s="671"/>
      <c r="OZL126" s="671"/>
      <c r="OZM126" s="671"/>
      <c r="OZN126" s="671"/>
      <c r="OZO126" s="671"/>
      <c r="OZP126" s="671"/>
      <c r="OZQ126" s="671"/>
      <c r="OZR126" s="671"/>
      <c r="OZS126" s="671"/>
      <c r="OZT126" s="671"/>
      <c r="OZU126" s="671"/>
      <c r="OZV126" s="671"/>
      <c r="OZW126" s="671"/>
      <c r="OZX126" s="671"/>
      <c r="OZY126" s="671"/>
      <c r="OZZ126" s="671"/>
      <c r="PAA126" s="671"/>
      <c r="PAB126" s="671"/>
      <c r="PAC126" s="671"/>
      <c r="PAD126" s="671"/>
      <c r="PAE126" s="671"/>
      <c r="PAF126" s="671"/>
      <c r="PAG126" s="671"/>
      <c r="PAH126" s="671"/>
      <c r="PAI126" s="671"/>
      <c r="PAJ126" s="671"/>
      <c r="PAK126" s="671"/>
      <c r="PAL126" s="671"/>
      <c r="PAM126" s="671"/>
      <c r="PAN126" s="671"/>
      <c r="PAO126" s="671"/>
      <c r="PAP126" s="671"/>
      <c r="PAQ126" s="671"/>
      <c r="PAR126" s="671"/>
      <c r="PAS126" s="671"/>
      <c r="PAT126" s="671"/>
      <c r="PAU126" s="671"/>
      <c r="PAV126" s="671"/>
      <c r="PAW126" s="671"/>
      <c r="PAX126" s="671"/>
      <c r="PAY126" s="671"/>
      <c r="PAZ126" s="671"/>
      <c r="PBA126" s="671"/>
      <c r="PBB126" s="671"/>
      <c r="PBC126" s="671"/>
      <c r="PBD126" s="671"/>
      <c r="PBE126" s="671"/>
      <c r="PBF126" s="671"/>
      <c r="PBG126" s="671"/>
      <c r="PBH126" s="671"/>
      <c r="PBI126" s="671"/>
      <c r="PBJ126" s="671"/>
      <c r="PBK126" s="671"/>
      <c r="PBL126" s="671"/>
      <c r="PBM126" s="671"/>
      <c r="PBN126" s="671"/>
      <c r="PBO126" s="671"/>
      <c r="PBP126" s="671"/>
      <c r="PBQ126" s="671"/>
      <c r="PBR126" s="671"/>
      <c r="PBS126" s="671"/>
      <c r="PBT126" s="671"/>
      <c r="PBU126" s="671"/>
      <c r="PBV126" s="671"/>
      <c r="PBW126" s="671"/>
      <c r="PBX126" s="671"/>
      <c r="PBY126" s="671"/>
      <c r="PBZ126" s="671"/>
      <c r="PCA126" s="671"/>
      <c r="PCB126" s="671"/>
      <c r="PCC126" s="671"/>
      <c r="PCD126" s="671"/>
      <c r="PCE126" s="671"/>
      <c r="PCF126" s="671"/>
      <c r="PCG126" s="671"/>
      <c r="PCH126" s="671"/>
      <c r="PCI126" s="671"/>
      <c r="PCJ126" s="671"/>
      <c r="PCK126" s="671"/>
      <c r="PCL126" s="671"/>
      <c r="PCM126" s="671"/>
      <c r="PCN126" s="671"/>
      <c r="PCO126" s="671"/>
      <c r="PCP126" s="671"/>
      <c r="PCQ126" s="671"/>
      <c r="PCR126" s="671"/>
      <c r="PCS126" s="671"/>
      <c r="PCT126" s="671"/>
      <c r="PCU126" s="671"/>
      <c r="PCV126" s="671"/>
      <c r="PCW126" s="671"/>
      <c r="PCX126" s="671"/>
      <c r="PCY126" s="671"/>
      <c r="PCZ126" s="671"/>
      <c r="PDA126" s="671"/>
      <c r="PDB126" s="671"/>
      <c r="PDC126" s="671"/>
      <c r="PDD126" s="671"/>
      <c r="PDE126" s="671"/>
      <c r="PDF126" s="671"/>
      <c r="PDG126" s="671"/>
      <c r="PDH126" s="671"/>
      <c r="PDI126" s="671"/>
      <c r="PDJ126" s="671"/>
      <c r="PDK126" s="671"/>
      <c r="PDL126" s="671"/>
      <c r="PDM126" s="671"/>
      <c r="PDN126" s="671"/>
      <c r="PDO126" s="671"/>
      <c r="PDP126" s="671"/>
      <c r="PDQ126" s="671"/>
      <c r="PDR126" s="671"/>
      <c r="PDS126" s="671"/>
      <c r="PDT126" s="671"/>
      <c r="PDU126" s="671"/>
      <c r="PDV126" s="671"/>
      <c r="PDW126" s="671"/>
      <c r="PDX126" s="671"/>
      <c r="PDY126" s="671"/>
      <c r="PDZ126" s="671"/>
      <c r="PEA126" s="671"/>
      <c r="PEB126" s="671"/>
      <c r="PEC126" s="671"/>
      <c r="PED126" s="671"/>
      <c r="PEE126" s="671"/>
      <c r="PEF126" s="671"/>
      <c r="PEG126" s="671"/>
      <c r="PEH126" s="671"/>
      <c r="PEI126" s="671"/>
      <c r="PEJ126" s="671"/>
      <c r="PEK126" s="671"/>
      <c r="PEL126" s="671"/>
      <c r="PEM126" s="671"/>
      <c r="PEN126" s="671"/>
      <c r="PEO126" s="671"/>
      <c r="PEP126" s="671"/>
      <c r="PEQ126" s="671"/>
      <c r="PER126" s="671"/>
      <c r="PES126" s="671"/>
      <c r="PET126" s="671"/>
      <c r="PEU126" s="671"/>
      <c r="PEV126" s="671"/>
      <c r="PEW126" s="671"/>
      <c r="PEX126" s="671"/>
      <c r="PEY126" s="671"/>
      <c r="PEZ126" s="671"/>
      <c r="PFA126" s="671"/>
      <c r="PFB126" s="671"/>
      <c r="PFC126" s="671"/>
      <c r="PFD126" s="671"/>
      <c r="PFE126" s="671"/>
      <c r="PFF126" s="671"/>
      <c r="PFG126" s="671"/>
      <c r="PFH126" s="671"/>
      <c r="PFI126" s="671"/>
      <c r="PFJ126" s="671"/>
      <c r="PFK126" s="671"/>
      <c r="PFL126" s="671"/>
      <c r="PFM126" s="671"/>
      <c r="PFN126" s="671"/>
      <c r="PFO126" s="671"/>
      <c r="PFP126" s="671"/>
      <c r="PFQ126" s="671"/>
      <c r="PFR126" s="671"/>
      <c r="PFS126" s="671"/>
      <c r="PFT126" s="671"/>
      <c r="PFU126" s="671"/>
      <c r="PFV126" s="671"/>
      <c r="PFW126" s="671"/>
      <c r="PFX126" s="671"/>
      <c r="PFY126" s="671"/>
      <c r="PFZ126" s="671"/>
      <c r="PGA126" s="671"/>
      <c r="PGB126" s="671"/>
      <c r="PGC126" s="671"/>
      <c r="PGD126" s="671"/>
      <c r="PGE126" s="671"/>
      <c r="PGF126" s="671"/>
      <c r="PGG126" s="671"/>
      <c r="PGH126" s="671"/>
      <c r="PGI126" s="671"/>
      <c r="PGJ126" s="671"/>
      <c r="PGK126" s="671"/>
      <c r="PGL126" s="671"/>
      <c r="PGM126" s="671"/>
      <c r="PGN126" s="671"/>
      <c r="PGO126" s="671"/>
      <c r="PGP126" s="671"/>
      <c r="PGQ126" s="671"/>
      <c r="PGR126" s="671"/>
      <c r="PGS126" s="671"/>
      <c r="PGT126" s="671"/>
      <c r="PGU126" s="671"/>
      <c r="PGV126" s="671"/>
      <c r="PGW126" s="671"/>
      <c r="PGX126" s="671"/>
      <c r="PGY126" s="671"/>
      <c r="PGZ126" s="671"/>
      <c r="PHA126" s="671"/>
      <c r="PHB126" s="671"/>
      <c r="PHC126" s="671"/>
      <c r="PHD126" s="671"/>
      <c r="PHE126" s="671"/>
      <c r="PHF126" s="671"/>
      <c r="PHG126" s="671"/>
      <c r="PHH126" s="671"/>
      <c r="PHI126" s="671"/>
      <c r="PHJ126" s="671"/>
      <c r="PHK126" s="671"/>
      <c r="PHL126" s="671"/>
      <c r="PHM126" s="671"/>
      <c r="PHN126" s="671"/>
      <c r="PHO126" s="671"/>
      <c r="PHP126" s="671"/>
      <c r="PHQ126" s="671"/>
      <c r="PHR126" s="671"/>
      <c r="PHS126" s="671"/>
      <c r="PHT126" s="671"/>
      <c r="PHU126" s="671"/>
      <c r="PHV126" s="671"/>
      <c r="PHW126" s="671"/>
      <c r="PHX126" s="671"/>
      <c r="PHY126" s="671"/>
      <c r="PHZ126" s="671"/>
      <c r="PIA126" s="671"/>
      <c r="PIB126" s="671"/>
      <c r="PIC126" s="671"/>
      <c r="PID126" s="671"/>
      <c r="PIE126" s="671"/>
      <c r="PIF126" s="671"/>
      <c r="PIG126" s="671"/>
      <c r="PIH126" s="671"/>
      <c r="PII126" s="671"/>
      <c r="PIJ126" s="671"/>
      <c r="PIK126" s="671"/>
      <c r="PIL126" s="671"/>
      <c r="PIM126" s="671"/>
      <c r="PIN126" s="671"/>
      <c r="PIO126" s="671"/>
      <c r="PIP126" s="671"/>
      <c r="PIQ126" s="671"/>
      <c r="PIR126" s="671"/>
      <c r="PIS126" s="671"/>
      <c r="PIT126" s="671"/>
      <c r="PIU126" s="671"/>
      <c r="PIV126" s="671"/>
      <c r="PIW126" s="671"/>
      <c r="PIX126" s="671"/>
      <c r="PIY126" s="671"/>
      <c r="PIZ126" s="671"/>
      <c r="PJA126" s="671"/>
      <c r="PJB126" s="671"/>
      <c r="PJC126" s="671"/>
      <c r="PJD126" s="671"/>
      <c r="PJE126" s="671"/>
      <c r="PJF126" s="671"/>
      <c r="PJG126" s="671"/>
      <c r="PJH126" s="671"/>
      <c r="PJI126" s="671"/>
      <c r="PJJ126" s="671"/>
      <c r="PJK126" s="671"/>
      <c r="PJL126" s="671"/>
      <c r="PJM126" s="671"/>
      <c r="PJN126" s="671"/>
      <c r="PJO126" s="671"/>
      <c r="PJP126" s="671"/>
      <c r="PJQ126" s="671"/>
      <c r="PJR126" s="671"/>
      <c r="PJS126" s="671"/>
      <c r="PJT126" s="671"/>
      <c r="PJU126" s="671"/>
      <c r="PJV126" s="671"/>
      <c r="PJW126" s="671"/>
      <c r="PJX126" s="671"/>
      <c r="PJY126" s="671"/>
      <c r="PJZ126" s="671"/>
      <c r="PKA126" s="671"/>
      <c r="PKB126" s="671"/>
      <c r="PKC126" s="671"/>
      <c r="PKD126" s="671"/>
      <c r="PKE126" s="671"/>
      <c r="PKF126" s="671"/>
      <c r="PKG126" s="671"/>
      <c r="PKH126" s="671"/>
      <c r="PKI126" s="671"/>
      <c r="PKJ126" s="671"/>
      <c r="PKK126" s="671"/>
      <c r="PKL126" s="671"/>
      <c r="PKM126" s="671"/>
      <c r="PKN126" s="671"/>
      <c r="PKO126" s="671"/>
      <c r="PKP126" s="671"/>
      <c r="PKQ126" s="671"/>
      <c r="PKR126" s="671"/>
      <c r="PKS126" s="671"/>
      <c r="PKT126" s="671"/>
      <c r="PKU126" s="671"/>
      <c r="PKV126" s="671"/>
      <c r="PKW126" s="671"/>
      <c r="PKX126" s="671"/>
      <c r="PKY126" s="671"/>
      <c r="PKZ126" s="671"/>
      <c r="PLA126" s="671"/>
      <c r="PLB126" s="671"/>
      <c r="PLC126" s="671"/>
      <c r="PLD126" s="671"/>
      <c r="PLE126" s="671"/>
      <c r="PLF126" s="671"/>
      <c r="PLG126" s="671"/>
      <c r="PLH126" s="671"/>
      <c r="PLI126" s="671"/>
      <c r="PLJ126" s="671"/>
      <c r="PLK126" s="671"/>
      <c r="PLL126" s="671"/>
      <c r="PLM126" s="671"/>
      <c r="PLN126" s="671"/>
      <c r="PLO126" s="671"/>
      <c r="PLP126" s="671"/>
      <c r="PLQ126" s="671"/>
      <c r="PLR126" s="671"/>
      <c r="PLS126" s="671"/>
      <c r="PLT126" s="671"/>
      <c r="PLU126" s="671"/>
      <c r="PLV126" s="671"/>
      <c r="PLW126" s="671"/>
      <c r="PLX126" s="671"/>
      <c r="PLY126" s="671"/>
      <c r="PLZ126" s="671"/>
      <c r="PMA126" s="671"/>
      <c r="PMB126" s="671"/>
      <c r="PMC126" s="671"/>
      <c r="PMD126" s="671"/>
      <c r="PME126" s="671"/>
      <c r="PMF126" s="671"/>
      <c r="PMG126" s="671"/>
      <c r="PMH126" s="671"/>
      <c r="PMI126" s="671"/>
      <c r="PMJ126" s="671"/>
      <c r="PMK126" s="671"/>
      <c r="PML126" s="671"/>
      <c r="PMM126" s="671"/>
      <c r="PMN126" s="671"/>
      <c r="PMO126" s="671"/>
      <c r="PMP126" s="671"/>
      <c r="PMQ126" s="671"/>
      <c r="PMR126" s="671"/>
      <c r="PMS126" s="671"/>
      <c r="PMT126" s="671"/>
      <c r="PMU126" s="671"/>
      <c r="PMV126" s="671"/>
      <c r="PMW126" s="671"/>
      <c r="PMX126" s="671"/>
      <c r="PMY126" s="671"/>
      <c r="PMZ126" s="671"/>
      <c r="PNA126" s="671"/>
      <c r="PNB126" s="671"/>
      <c r="PNC126" s="671"/>
      <c r="PND126" s="671"/>
      <c r="PNE126" s="671"/>
      <c r="PNF126" s="671"/>
      <c r="PNG126" s="671"/>
      <c r="PNH126" s="671"/>
      <c r="PNI126" s="671"/>
      <c r="PNJ126" s="671"/>
      <c r="PNK126" s="671"/>
      <c r="PNL126" s="671"/>
      <c r="PNM126" s="671"/>
      <c r="PNN126" s="671"/>
      <c r="PNO126" s="671"/>
      <c r="PNP126" s="671"/>
      <c r="PNQ126" s="671"/>
      <c r="PNR126" s="671"/>
      <c r="PNS126" s="671"/>
      <c r="PNT126" s="671"/>
      <c r="PNU126" s="671"/>
      <c r="PNV126" s="671"/>
      <c r="PNW126" s="671"/>
      <c r="PNX126" s="671"/>
      <c r="PNY126" s="671"/>
      <c r="PNZ126" s="671"/>
      <c r="POA126" s="671"/>
      <c r="POB126" s="671"/>
      <c r="POC126" s="671"/>
      <c r="POD126" s="671"/>
      <c r="POE126" s="671"/>
      <c r="POF126" s="671"/>
      <c r="POG126" s="671"/>
      <c r="POH126" s="671"/>
      <c r="POI126" s="671"/>
      <c r="POJ126" s="671"/>
      <c r="POK126" s="671"/>
      <c r="POL126" s="671"/>
      <c r="POM126" s="671"/>
      <c r="PON126" s="671"/>
      <c r="POO126" s="671"/>
      <c r="POP126" s="671"/>
      <c r="POQ126" s="671"/>
      <c r="POR126" s="671"/>
      <c r="POS126" s="671"/>
      <c r="POT126" s="671"/>
      <c r="POU126" s="671"/>
      <c r="POV126" s="671"/>
      <c r="POW126" s="671"/>
      <c r="POX126" s="671"/>
      <c r="POY126" s="671"/>
      <c r="POZ126" s="671"/>
      <c r="PPA126" s="671"/>
      <c r="PPB126" s="671"/>
      <c r="PPC126" s="671"/>
      <c r="PPD126" s="671"/>
      <c r="PPE126" s="671"/>
      <c r="PPF126" s="671"/>
      <c r="PPG126" s="671"/>
      <c r="PPH126" s="671"/>
      <c r="PPI126" s="671"/>
      <c r="PPJ126" s="671"/>
      <c r="PPK126" s="671"/>
      <c r="PPL126" s="671"/>
      <c r="PPM126" s="671"/>
      <c r="PPN126" s="671"/>
      <c r="PPO126" s="671"/>
      <c r="PPP126" s="671"/>
      <c r="PPQ126" s="671"/>
      <c r="PPR126" s="671"/>
      <c r="PPS126" s="671"/>
      <c r="PPT126" s="671"/>
      <c r="PPU126" s="671"/>
      <c r="PPV126" s="671"/>
      <c r="PPW126" s="671"/>
      <c r="PPX126" s="671"/>
      <c r="PPY126" s="671"/>
      <c r="PPZ126" s="671"/>
      <c r="PQA126" s="671"/>
      <c r="PQB126" s="671"/>
      <c r="PQC126" s="671"/>
      <c r="PQD126" s="671"/>
      <c r="PQE126" s="671"/>
      <c r="PQF126" s="671"/>
      <c r="PQG126" s="671"/>
      <c r="PQH126" s="671"/>
      <c r="PQI126" s="671"/>
      <c r="PQJ126" s="671"/>
      <c r="PQK126" s="671"/>
      <c r="PQL126" s="671"/>
      <c r="PQM126" s="671"/>
      <c r="PQN126" s="671"/>
      <c r="PQO126" s="671"/>
      <c r="PQP126" s="671"/>
      <c r="PQQ126" s="671"/>
      <c r="PQR126" s="671"/>
      <c r="PQS126" s="671"/>
      <c r="PQT126" s="671"/>
      <c r="PQU126" s="671"/>
      <c r="PQV126" s="671"/>
      <c r="PQW126" s="671"/>
      <c r="PQX126" s="671"/>
      <c r="PQY126" s="671"/>
      <c r="PQZ126" s="671"/>
      <c r="PRA126" s="671"/>
      <c r="PRB126" s="671"/>
      <c r="PRC126" s="671"/>
      <c r="PRD126" s="671"/>
      <c r="PRE126" s="671"/>
      <c r="PRF126" s="671"/>
      <c r="PRG126" s="671"/>
      <c r="PRH126" s="671"/>
      <c r="PRI126" s="671"/>
      <c r="PRJ126" s="671"/>
      <c r="PRK126" s="671"/>
      <c r="PRL126" s="671"/>
      <c r="PRM126" s="671"/>
      <c r="PRN126" s="671"/>
      <c r="PRO126" s="671"/>
      <c r="PRP126" s="671"/>
      <c r="PRQ126" s="671"/>
      <c r="PRR126" s="671"/>
      <c r="PRS126" s="671"/>
      <c r="PRT126" s="671"/>
      <c r="PRU126" s="671"/>
      <c r="PRV126" s="671"/>
      <c r="PRW126" s="671"/>
      <c r="PRX126" s="671"/>
      <c r="PRY126" s="671"/>
      <c r="PRZ126" s="671"/>
      <c r="PSA126" s="671"/>
      <c r="PSB126" s="671"/>
      <c r="PSC126" s="671"/>
      <c r="PSD126" s="671"/>
      <c r="PSE126" s="671"/>
      <c r="PSF126" s="671"/>
      <c r="PSG126" s="671"/>
      <c r="PSH126" s="671"/>
      <c r="PSI126" s="671"/>
      <c r="PSJ126" s="671"/>
      <c r="PSK126" s="671"/>
      <c r="PSL126" s="671"/>
      <c r="PSM126" s="671"/>
      <c r="PSN126" s="671"/>
      <c r="PSO126" s="671"/>
      <c r="PSP126" s="671"/>
      <c r="PSQ126" s="671"/>
      <c r="PSR126" s="671"/>
      <c r="PSS126" s="671"/>
      <c r="PST126" s="671"/>
      <c r="PSU126" s="671"/>
      <c r="PSV126" s="671"/>
      <c r="PSW126" s="671"/>
      <c r="PSX126" s="671"/>
      <c r="PSY126" s="671"/>
      <c r="PSZ126" s="671"/>
      <c r="PTA126" s="671"/>
      <c r="PTB126" s="671"/>
      <c r="PTC126" s="671"/>
      <c r="PTD126" s="671"/>
      <c r="PTE126" s="671"/>
      <c r="PTF126" s="671"/>
      <c r="PTG126" s="671"/>
      <c r="PTH126" s="671"/>
      <c r="PTI126" s="671"/>
      <c r="PTJ126" s="671"/>
      <c r="PTK126" s="671"/>
      <c r="PTL126" s="671"/>
      <c r="PTM126" s="671"/>
      <c r="PTN126" s="671"/>
      <c r="PTO126" s="671"/>
      <c r="PTP126" s="671"/>
      <c r="PTQ126" s="671"/>
      <c r="PTR126" s="671"/>
      <c r="PTS126" s="671"/>
      <c r="PTT126" s="671"/>
      <c r="PTU126" s="671"/>
      <c r="PTV126" s="671"/>
      <c r="PTW126" s="671"/>
      <c r="PTX126" s="671"/>
      <c r="PTY126" s="671"/>
      <c r="PTZ126" s="671"/>
      <c r="PUA126" s="671"/>
      <c r="PUB126" s="671"/>
      <c r="PUC126" s="671"/>
      <c r="PUD126" s="671"/>
      <c r="PUE126" s="671"/>
      <c r="PUF126" s="671"/>
      <c r="PUG126" s="671"/>
      <c r="PUH126" s="671"/>
      <c r="PUI126" s="671"/>
      <c r="PUJ126" s="671"/>
      <c r="PUK126" s="671"/>
      <c r="PUL126" s="671"/>
      <c r="PUM126" s="671"/>
      <c r="PUN126" s="671"/>
      <c r="PUO126" s="671"/>
      <c r="PUP126" s="671"/>
      <c r="PUQ126" s="671"/>
      <c r="PUR126" s="671"/>
      <c r="PUS126" s="671"/>
      <c r="PUT126" s="671"/>
      <c r="PUU126" s="671"/>
      <c r="PUV126" s="671"/>
      <c r="PUW126" s="671"/>
      <c r="PUX126" s="671"/>
      <c r="PUY126" s="671"/>
      <c r="PUZ126" s="671"/>
      <c r="PVA126" s="671"/>
      <c r="PVB126" s="671"/>
      <c r="PVC126" s="671"/>
      <c r="PVD126" s="671"/>
      <c r="PVE126" s="671"/>
      <c r="PVF126" s="671"/>
      <c r="PVG126" s="671"/>
      <c r="PVH126" s="671"/>
      <c r="PVI126" s="671"/>
      <c r="PVJ126" s="671"/>
      <c r="PVK126" s="671"/>
      <c r="PVL126" s="671"/>
      <c r="PVM126" s="671"/>
      <c r="PVN126" s="671"/>
      <c r="PVO126" s="671"/>
      <c r="PVP126" s="671"/>
      <c r="PVQ126" s="671"/>
      <c r="PVR126" s="671"/>
      <c r="PVS126" s="671"/>
      <c r="PVT126" s="671"/>
      <c r="PVU126" s="671"/>
      <c r="PVV126" s="671"/>
      <c r="PVW126" s="671"/>
      <c r="PVX126" s="671"/>
      <c r="PVY126" s="671"/>
      <c r="PVZ126" s="671"/>
      <c r="PWA126" s="671"/>
      <c r="PWB126" s="671"/>
      <c r="PWC126" s="671"/>
      <c r="PWD126" s="671"/>
      <c r="PWE126" s="671"/>
      <c r="PWF126" s="671"/>
      <c r="PWG126" s="671"/>
      <c r="PWH126" s="671"/>
      <c r="PWI126" s="671"/>
      <c r="PWJ126" s="671"/>
      <c r="PWK126" s="671"/>
      <c r="PWL126" s="671"/>
      <c r="PWM126" s="671"/>
      <c r="PWN126" s="671"/>
      <c r="PWO126" s="671"/>
      <c r="PWP126" s="671"/>
      <c r="PWQ126" s="671"/>
      <c r="PWR126" s="671"/>
      <c r="PWS126" s="671"/>
      <c r="PWT126" s="671"/>
      <c r="PWU126" s="671"/>
      <c r="PWV126" s="671"/>
      <c r="PWW126" s="671"/>
      <c r="PWX126" s="671"/>
      <c r="PWY126" s="671"/>
      <c r="PWZ126" s="671"/>
      <c r="PXA126" s="671"/>
      <c r="PXB126" s="671"/>
      <c r="PXC126" s="671"/>
      <c r="PXD126" s="671"/>
      <c r="PXE126" s="671"/>
      <c r="PXF126" s="671"/>
      <c r="PXG126" s="671"/>
      <c r="PXH126" s="671"/>
      <c r="PXI126" s="671"/>
      <c r="PXJ126" s="671"/>
      <c r="PXK126" s="671"/>
      <c r="PXL126" s="671"/>
      <c r="PXM126" s="671"/>
      <c r="PXN126" s="671"/>
      <c r="PXO126" s="671"/>
      <c r="PXP126" s="671"/>
      <c r="PXQ126" s="671"/>
      <c r="PXR126" s="671"/>
      <c r="PXS126" s="671"/>
      <c r="PXT126" s="671"/>
      <c r="PXU126" s="671"/>
      <c r="PXV126" s="671"/>
      <c r="PXW126" s="671"/>
      <c r="PXX126" s="671"/>
      <c r="PXY126" s="671"/>
      <c r="PXZ126" s="671"/>
      <c r="PYA126" s="671"/>
      <c r="PYB126" s="671"/>
      <c r="PYC126" s="671"/>
      <c r="PYD126" s="671"/>
      <c r="PYE126" s="671"/>
      <c r="PYF126" s="671"/>
      <c r="PYG126" s="671"/>
      <c r="PYH126" s="671"/>
      <c r="PYI126" s="671"/>
      <c r="PYJ126" s="671"/>
      <c r="PYK126" s="671"/>
      <c r="PYL126" s="671"/>
      <c r="PYM126" s="671"/>
      <c r="PYN126" s="671"/>
      <c r="PYO126" s="671"/>
      <c r="PYP126" s="671"/>
      <c r="PYQ126" s="671"/>
      <c r="PYR126" s="671"/>
      <c r="PYS126" s="671"/>
      <c r="PYT126" s="671"/>
      <c r="PYU126" s="671"/>
      <c r="PYV126" s="671"/>
      <c r="PYW126" s="671"/>
      <c r="PYX126" s="671"/>
      <c r="PYY126" s="671"/>
      <c r="PYZ126" s="671"/>
      <c r="PZA126" s="671"/>
      <c r="PZB126" s="671"/>
      <c r="PZC126" s="671"/>
      <c r="PZD126" s="671"/>
      <c r="PZE126" s="671"/>
      <c r="PZF126" s="671"/>
      <c r="PZG126" s="671"/>
      <c r="PZH126" s="671"/>
      <c r="PZI126" s="671"/>
      <c r="PZJ126" s="671"/>
      <c r="PZK126" s="671"/>
      <c r="PZL126" s="671"/>
      <c r="PZM126" s="671"/>
      <c r="PZN126" s="671"/>
      <c r="PZO126" s="671"/>
      <c r="PZP126" s="671"/>
      <c r="PZQ126" s="671"/>
      <c r="PZR126" s="671"/>
      <c r="PZS126" s="671"/>
      <c r="PZT126" s="671"/>
      <c r="PZU126" s="671"/>
      <c r="PZV126" s="671"/>
      <c r="PZW126" s="671"/>
      <c r="PZX126" s="671"/>
      <c r="PZY126" s="671"/>
      <c r="PZZ126" s="671"/>
      <c r="QAA126" s="671"/>
      <c r="QAB126" s="671"/>
      <c r="QAC126" s="671"/>
      <c r="QAD126" s="671"/>
      <c r="QAE126" s="671"/>
      <c r="QAF126" s="671"/>
      <c r="QAG126" s="671"/>
      <c r="QAH126" s="671"/>
      <c r="QAI126" s="671"/>
      <c r="QAJ126" s="671"/>
      <c r="QAK126" s="671"/>
      <c r="QAL126" s="671"/>
      <c r="QAM126" s="671"/>
      <c r="QAN126" s="671"/>
      <c r="QAO126" s="671"/>
      <c r="QAP126" s="671"/>
      <c r="QAQ126" s="671"/>
      <c r="QAR126" s="671"/>
      <c r="QAS126" s="671"/>
      <c r="QAT126" s="671"/>
      <c r="QAU126" s="671"/>
      <c r="QAV126" s="671"/>
      <c r="QAW126" s="671"/>
      <c r="QAX126" s="671"/>
      <c r="QAY126" s="671"/>
      <c r="QAZ126" s="671"/>
      <c r="QBA126" s="671"/>
      <c r="QBB126" s="671"/>
      <c r="QBC126" s="671"/>
      <c r="QBD126" s="671"/>
      <c r="QBE126" s="671"/>
      <c r="QBF126" s="671"/>
      <c r="QBG126" s="671"/>
      <c r="QBH126" s="671"/>
      <c r="QBI126" s="671"/>
      <c r="QBJ126" s="671"/>
      <c r="QBK126" s="671"/>
      <c r="QBL126" s="671"/>
      <c r="QBM126" s="671"/>
      <c r="QBN126" s="671"/>
      <c r="QBO126" s="671"/>
      <c r="QBP126" s="671"/>
      <c r="QBQ126" s="671"/>
      <c r="QBR126" s="671"/>
      <c r="QBS126" s="671"/>
      <c r="QBT126" s="671"/>
      <c r="QBU126" s="671"/>
      <c r="QBV126" s="671"/>
      <c r="QBW126" s="671"/>
      <c r="QBX126" s="671"/>
      <c r="QBY126" s="671"/>
      <c r="QBZ126" s="671"/>
      <c r="QCA126" s="671"/>
      <c r="QCB126" s="671"/>
      <c r="QCC126" s="671"/>
      <c r="QCD126" s="671"/>
      <c r="QCE126" s="671"/>
      <c r="QCF126" s="671"/>
      <c r="QCG126" s="671"/>
      <c r="QCH126" s="671"/>
      <c r="QCI126" s="671"/>
      <c r="QCJ126" s="671"/>
      <c r="QCK126" s="671"/>
      <c r="QCL126" s="671"/>
      <c r="QCM126" s="671"/>
      <c r="QCN126" s="671"/>
      <c r="QCO126" s="671"/>
      <c r="QCP126" s="671"/>
      <c r="QCQ126" s="671"/>
      <c r="QCR126" s="671"/>
      <c r="QCS126" s="671"/>
      <c r="QCT126" s="671"/>
      <c r="QCU126" s="671"/>
      <c r="QCV126" s="671"/>
      <c r="QCW126" s="671"/>
      <c r="QCX126" s="671"/>
      <c r="QCY126" s="671"/>
      <c r="QCZ126" s="671"/>
      <c r="QDA126" s="671"/>
      <c r="QDB126" s="671"/>
      <c r="QDC126" s="671"/>
      <c r="QDD126" s="671"/>
      <c r="QDE126" s="671"/>
      <c r="QDF126" s="671"/>
      <c r="QDG126" s="671"/>
      <c r="QDH126" s="671"/>
      <c r="QDI126" s="671"/>
      <c r="QDJ126" s="671"/>
      <c r="QDK126" s="671"/>
      <c r="QDL126" s="671"/>
      <c r="QDM126" s="671"/>
      <c r="QDN126" s="671"/>
      <c r="QDO126" s="671"/>
      <c r="QDP126" s="671"/>
      <c r="QDQ126" s="671"/>
      <c r="QDR126" s="671"/>
      <c r="QDS126" s="671"/>
      <c r="QDT126" s="671"/>
      <c r="QDU126" s="671"/>
      <c r="QDV126" s="671"/>
      <c r="QDW126" s="671"/>
      <c r="QDX126" s="671"/>
      <c r="QDY126" s="671"/>
      <c r="QDZ126" s="671"/>
      <c r="QEA126" s="671"/>
      <c r="QEB126" s="671"/>
      <c r="QEC126" s="671"/>
      <c r="QED126" s="671"/>
      <c r="QEE126" s="671"/>
      <c r="QEF126" s="671"/>
      <c r="QEG126" s="671"/>
      <c r="QEH126" s="671"/>
      <c r="QEI126" s="671"/>
      <c r="QEJ126" s="671"/>
      <c r="QEK126" s="671"/>
      <c r="QEL126" s="671"/>
      <c r="QEM126" s="671"/>
      <c r="QEN126" s="671"/>
      <c r="QEO126" s="671"/>
      <c r="QEP126" s="671"/>
      <c r="QEQ126" s="671"/>
      <c r="QER126" s="671"/>
      <c r="QES126" s="671"/>
      <c r="QET126" s="671"/>
      <c r="QEU126" s="671"/>
      <c r="QEV126" s="671"/>
      <c r="QEW126" s="671"/>
      <c r="QEX126" s="671"/>
      <c r="QEY126" s="671"/>
      <c r="QEZ126" s="671"/>
      <c r="QFA126" s="671"/>
      <c r="QFB126" s="671"/>
      <c r="QFC126" s="671"/>
      <c r="QFD126" s="671"/>
      <c r="QFE126" s="671"/>
      <c r="QFF126" s="671"/>
      <c r="QFG126" s="671"/>
      <c r="QFH126" s="671"/>
      <c r="QFI126" s="671"/>
      <c r="QFJ126" s="671"/>
      <c r="QFK126" s="671"/>
      <c r="QFL126" s="671"/>
      <c r="QFM126" s="671"/>
      <c r="QFN126" s="671"/>
      <c r="QFO126" s="671"/>
      <c r="QFP126" s="671"/>
      <c r="QFQ126" s="671"/>
      <c r="QFR126" s="671"/>
      <c r="QFS126" s="671"/>
      <c r="QFT126" s="671"/>
      <c r="QFU126" s="671"/>
      <c r="QFV126" s="671"/>
      <c r="QFW126" s="671"/>
      <c r="QFX126" s="671"/>
      <c r="QFY126" s="671"/>
      <c r="QFZ126" s="671"/>
      <c r="QGA126" s="671"/>
      <c r="QGB126" s="671"/>
      <c r="QGC126" s="671"/>
      <c r="QGD126" s="671"/>
      <c r="QGE126" s="671"/>
      <c r="QGF126" s="671"/>
      <c r="QGG126" s="671"/>
      <c r="QGH126" s="671"/>
      <c r="QGI126" s="671"/>
      <c r="QGJ126" s="671"/>
      <c r="QGK126" s="671"/>
      <c r="QGL126" s="671"/>
      <c r="QGM126" s="671"/>
      <c r="QGN126" s="671"/>
      <c r="QGO126" s="671"/>
      <c r="QGP126" s="671"/>
      <c r="QGQ126" s="671"/>
      <c r="QGR126" s="671"/>
      <c r="QGS126" s="671"/>
      <c r="QGT126" s="671"/>
      <c r="QGU126" s="671"/>
      <c r="QGV126" s="671"/>
      <c r="QGW126" s="671"/>
      <c r="QGX126" s="671"/>
      <c r="QGY126" s="671"/>
      <c r="QGZ126" s="671"/>
      <c r="QHA126" s="671"/>
      <c r="QHB126" s="671"/>
      <c r="QHC126" s="671"/>
      <c r="QHD126" s="671"/>
      <c r="QHE126" s="671"/>
      <c r="QHF126" s="671"/>
      <c r="QHG126" s="671"/>
      <c r="QHH126" s="671"/>
      <c r="QHI126" s="671"/>
      <c r="QHJ126" s="671"/>
      <c r="QHK126" s="671"/>
      <c r="QHL126" s="671"/>
      <c r="QHM126" s="671"/>
      <c r="QHN126" s="671"/>
      <c r="QHO126" s="671"/>
      <c r="QHP126" s="671"/>
      <c r="QHQ126" s="671"/>
      <c r="QHR126" s="671"/>
      <c r="QHS126" s="671"/>
      <c r="QHT126" s="671"/>
      <c r="QHU126" s="671"/>
      <c r="QHV126" s="671"/>
      <c r="QHW126" s="671"/>
      <c r="QHX126" s="671"/>
      <c r="QHY126" s="671"/>
      <c r="QHZ126" s="671"/>
      <c r="QIA126" s="671"/>
      <c r="QIB126" s="671"/>
      <c r="QIC126" s="671"/>
      <c r="QID126" s="671"/>
      <c r="QIE126" s="671"/>
      <c r="QIF126" s="671"/>
      <c r="QIG126" s="671"/>
      <c r="QIH126" s="671"/>
      <c r="QII126" s="671"/>
      <c r="QIJ126" s="671"/>
      <c r="QIK126" s="671"/>
      <c r="QIL126" s="671"/>
      <c r="QIM126" s="671"/>
      <c r="QIN126" s="671"/>
      <c r="QIO126" s="671"/>
      <c r="QIP126" s="671"/>
      <c r="QIQ126" s="671"/>
      <c r="QIR126" s="671"/>
      <c r="QIS126" s="671"/>
      <c r="QIT126" s="671"/>
      <c r="QIU126" s="671"/>
      <c r="QIV126" s="671"/>
      <c r="QIW126" s="671"/>
      <c r="QIX126" s="671"/>
      <c r="QIY126" s="671"/>
      <c r="QIZ126" s="671"/>
      <c r="QJA126" s="671"/>
      <c r="QJB126" s="671"/>
      <c r="QJC126" s="671"/>
      <c r="QJD126" s="671"/>
      <c r="QJE126" s="671"/>
      <c r="QJF126" s="671"/>
      <c r="QJG126" s="671"/>
      <c r="QJH126" s="671"/>
      <c r="QJI126" s="671"/>
      <c r="QJJ126" s="671"/>
      <c r="QJK126" s="671"/>
      <c r="QJL126" s="671"/>
      <c r="QJM126" s="671"/>
      <c r="QJN126" s="671"/>
      <c r="QJO126" s="671"/>
      <c r="QJP126" s="671"/>
      <c r="QJQ126" s="671"/>
      <c r="QJR126" s="671"/>
      <c r="QJS126" s="671"/>
      <c r="QJT126" s="671"/>
      <c r="QJU126" s="671"/>
      <c r="QJV126" s="671"/>
      <c r="QJW126" s="671"/>
      <c r="QJX126" s="671"/>
      <c r="QJY126" s="671"/>
      <c r="QJZ126" s="671"/>
      <c r="QKA126" s="671"/>
      <c r="QKB126" s="671"/>
      <c r="QKC126" s="671"/>
      <c r="QKD126" s="671"/>
      <c r="QKE126" s="671"/>
      <c r="QKF126" s="671"/>
      <c r="QKG126" s="671"/>
      <c r="QKH126" s="671"/>
      <c r="QKI126" s="671"/>
      <c r="QKJ126" s="671"/>
      <c r="QKK126" s="671"/>
      <c r="QKL126" s="671"/>
      <c r="QKM126" s="671"/>
      <c r="QKN126" s="671"/>
      <c r="QKO126" s="671"/>
      <c r="QKP126" s="671"/>
      <c r="QKQ126" s="671"/>
      <c r="QKR126" s="671"/>
      <c r="QKS126" s="671"/>
      <c r="QKT126" s="671"/>
      <c r="QKU126" s="671"/>
      <c r="QKV126" s="671"/>
      <c r="QKW126" s="671"/>
      <c r="QKX126" s="671"/>
      <c r="QKY126" s="671"/>
      <c r="QKZ126" s="671"/>
      <c r="QLA126" s="671"/>
      <c r="QLB126" s="671"/>
      <c r="QLC126" s="671"/>
      <c r="QLD126" s="671"/>
      <c r="QLE126" s="671"/>
      <c r="QLF126" s="671"/>
      <c r="QLG126" s="671"/>
      <c r="QLH126" s="671"/>
      <c r="QLI126" s="671"/>
      <c r="QLJ126" s="671"/>
      <c r="QLK126" s="671"/>
      <c r="QLL126" s="671"/>
      <c r="QLM126" s="671"/>
      <c r="QLN126" s="671"/>
      <c r="QLO126" s="671"/>
      <c r="QLP126" s="671"/>
      <c r="QLQ126" s="671"/>
      <c r="QLR126" s="671"/>
      <c r="QLS126" s="671"/>
      <c r="QLT126" s="671"/>
      <c r="QLU126" s="671"/>
      <c r="QLV126" s="671"/>
      <c r="QLW126" s="671"/>
      <c r="QLX126" s="671"/>
      <c r="QLY126" s="671"/>
      <c r="QLZ126" s="671"/>
      <c r="QMA126" s="671"/>
      <c r="QMB126" s="671"/>
      <c r="QMC126" s="671"/>
      <c r="QMD126" s="671"/>
      <c r="QME126" s="671"/>
      <c r="QMF126" s="671"/>
      <c r="QMG126" s="671"/>
      <c r="QMH126" s="671"/>
      <c r="QMI126" s="671"/>
      <c r="QMJ126" s="671"/>
      <c r="QMK126" s="671"/>
      <c r="QML126" s="671"/>
      <c r="QMM126" s="671"/>
      <c r="QMN126" s="671"/>
      <c r="QMO126" s="671"/>
      <c r="QMP126" s="671"/>
      <c r="QMQ126" s="671"/>
      <c r="QMR126" s="671"/>
      <c r="QMS126" s="671"/>
      <c r="QMT126" s="671"/>
      <c r="QMU126" s="671"/>
      <c r="QMV126" s="671"/>
      <c r="QMW126" s="671"/>
      <c r="QMX126" s="671"/>
      <c r="QMY126" s="671"/>
      <c r="QMZ126" s="671"/>
      <c r="QNA126" s="671"/>
      <c r="QNB126" s="671"/>
      <c r="QNC126" s="671"/>
      <c r="QND126" s="671"/>
      <c r="QNE126" s="671"/>
      <c r="QNF126" s="671"/>
      <c r="QNG126" s="671"/>
      <c r="QNH126" s="671"/>
      <c r="QNI126" s="671"/>
      <c r="QNJ126" s="671"/>
      <c r="QNK126" s="671"/>
      <c r="QNL126" s="671"/>
      <c r="QNM126" s="671"/>
      <c r="QNN126" s="671"/>
      <c r="QNO126" s="671"/>
      <c r="QNP126" s="671"/>
      <c r="QNQ126" s="671"/>
      <c r="QNR126" s="671"/>
      <c r="QNS126" s="671"/>
      <c r="QNT126" s="671"/>
      <c r="QNU126" s="671"/>
      <c r="QNV126" s="671"/>
      <c r="QNW126" s="671"/>
      <c r="QNX126" s="671"/>
      <c r="QNY126" s="671"/>
      <c r="QNZ126" s="671"/>
      <c r="QOA126" s="671"/>
      <c r="QOB126" s="671"/>
      <c r="QOC126" s="671"/>
      <c r="QOD126" s="671"/>
      <c r="QOE126" s="671"/>
      <c r="QOF126" s="671"/>
      <c r="QOG126" s="671"/>
      <c r="QOH126" s="671"/>
      <c r="QOI126" s="671"/>
      <c r="QOJ126" s="671"/>
      <c r="QOK126" s="671"/>
      <c r="QOL126" s="671"/>
      <c r="QOM126" s="671"/>
      <c r="QON126" s="671"/>
      <c r="QOO126" s="671"/>
      <c r="QOP126" s="671"/>
      <c r="QOQ126" s="671"/>
      <c r="QOR126" s="671"/>
      <c r="QOS126" s="671"/>
      <c r="QOT126" s="671"/>
      <c r="QOU126" s="671"/>
      <c r="QOV126" s="671"/>
      <c r="QOW126" s="671"/>
      <c r="QOX126" s="671"/>
      <c r="QOY126" s="671"/>
      <c r="QOZ126" s="671"/>
      <c r="QPA126" s="671"/>
      <c r="QPB126" s="671"/>
      <c r="QPC126" s="671"/>
      <c r="QPD126" s="671"/>
      <c r="QPE126" s="671"/>
      <c r="QPF126" s="671"/>
      <c r="QPG126" s="671"/>
      <c r="QPH126" s="671"/>
      <c r="QPI126" s="671"/>
      <c r="QPJ126" s="671"/>
      <c r="QPK126" s="671"/>
      <c r="QPL126" s="671"/>
      <c r="QPM126" s="671"/>
      <c r="QPN126" s="671"/>
      <c r="QPO126" s="671"/>
      <c r="QPP126" s="671"/>
      <c r="QPQ126" s="671"/>
      <c r="QPR126" s="671"/>
      <c r="QPS126" s="671"/>
      <c r="QPT126" s="671"/>
      <c r="QPU126" s="671"/>
      <c r="QPV126" s="671"/>
      <c r="QPW126" s="671"/>
      <c r="QPX126" s="671"/>
      <c r="QPY126" s="671"/>
      <c r="QPZ126" s="671"/>
      <c r="QQA126" s="671"/>
      <c r="QQB126" s="671"/>
      <c r="QQC126" s="671"/>
      <c r="QQD126" s="671"/>
      <c r="QQE126" s="671"/>
      <c r="QQF126" s="671"/>
      <c r="QQG126" s="671"/>
      <c r="QQH126" s="671"/>
      <c r="QQI126" s="671"/>
      <c r="QQJ126" s="671"/>
      <c r="QQK126" s="671"/>
      <c r="QQL126" s="671"/>
      <c r="QQM126" s="671"/>
      <c r="QQN126" s="671"/>
      <c r="QQO126" s="671"/>
      <c r="QQP126" s="671"/>
      <c r="QQQ126" s="671"/>
      <c r="QQR126" s="671"/>
      <c r="QQS126" s="671"/>
      <c r="QQT126" s="671"/>
      <c r="QQU126" s="671"/>
      <c r="QQV126" s="671"/>
      <c r="QQW126" s="671"/>
      <c r="QQX126" s="671"/>
      <c r="QQY126" s="671"/>
      <c r="QQZ126" s="671"/>
      <c r="QRA126" s="671"/>
      <c r="QRB126" s="671"/>
      <c r="QRC126" s="671"/>
      <c r="QRD126" s="671"/>
      <c r="QRE126" s="671"/>
      <c r="QRF126" s="671"/>
      <c r="QRG126" s="671"/>
      <c r="QRH126" s="671"/>
      <c r="QRI126" s="671"/>
      <c r="QRJ126" s="671"/>
      <c r="QRK126" s="671"/>
      <c r="QRL126" s="671"/>
      <c r="QRM126" s="671"/>
      <c r="QRN126" s="671"/>
      <c r="QRO126" s="671"/>
      <c r="QRP126" s="671"/>
      <c r="QRQ126" s="671"/>
      <c r="QRR126" s="671"/>
      <c r="QRS126" s="671"/>
      <c r="QRT126" s="671"/>
      <c r="QRU126" s="671"/>
      <c r="QRV126" s="671"/>
      <c r="QRW126" s="671"/>
      <c r="QRX126" s="671"/>
      <c r="QRY126" s="671"/>
      <c r="QRZ126" s="671"/>
      <c r="QSA126" s="671"/>
      <c r="QSB126" s="671"/>
      <c r="QSC126" s="671"/>
      <c r="QSD126" s="671"/>
      <c r="QSE126" s="671"/>
      <c r="QSF126" s="671"/>
      <c r="QSG126" s="671"/>
      <c r="QSH126" s="671"/>
      <c r="QSI126" s="671"/>
      <c r="QSJ126" s="671"/>
      <c r="QSK126" s="671"/>
      <c r="QSL126" s="671"/>
      <c r="QSM126" s="671"/>
      <c r="QSN126" s="671"/>
      <c r="QSO126" s="671"/>
      <c r="QSP126" s="671"/>
      <c r="QSQ126" s="671"/>
      <c r="QSR126" s="671"/>
      <c r="QSS126" s="671"/>
      <c r="QST126" s="671"/>
      <c r="QSU126" s="671"/>
      <c r="QSV126" s="671"/>
      <c r="QSW126" s="671"/>
      <c r="QSX126" s="671"/>
      <c r="QSY126" s="671"/>
      <c r="QSZ126" s="671"/>
      <c r="QTA126" s="671"/>
      <c r="QTB126" s="671"/>
      <c r="QTC126" s="671"/>
      <c r="QTD126" s="671"/>
      <c r="QTE126" s="671"/>
      <c r="QTF126" s="671"/>
      <c r="QTG126" s="671"/>
      <c r="QTH126" s="671"/>
      <c r="QTI126" s="671"/>
      <c r="QTJ126" s="671"/>
      <c r="QTK126" s="671"/>
      <c r="QTL126" s="671"/>
      <c r="QTM126" s="671"/>
      <c r="QTN126" s="671"/>
      <c r="QTO126" s="671"/>
      <c r="QTP126" s="671"/>
      <c r="QTQ126" s="671"/>
      <c r="QTR126" s="671"/>
      <c r="QTS126" s="671"/>
      <c r="QTT126" s="671"/>
      <c r="QTU126" s="671"/>
      <c r="QTV126" s="671"/>
      <c r="QTW126" s="671"/>
      <c r="QTX126" s="671"/>
      <c r="QTY126" s="671"/>
      <c r="QTZ126" s="671"/>
      <c r="QUA126" s="671"/>
      <c r="QUB126" s="671"/>
      <c r="QUC126" s="671"/>
      <c r="QUD126" s="671"/>
      <c r="QUE126" s="671"/>
      <c r="QUF126" s="671"/>
      <c r="QUG126" s="671"/>
      <c r="QUH126" s="671"/>
      <c r="QUI126" s="671"/>
      <c r="QUJ126" s="671"/>
      <c r="QUK126" s="671"/>
      <c r="QUL126" s="671"/>
      <c r="QUM126" s="671"/>
      <c r="QUN126" s="671"/>
      <c r="QUO126" s="671"/>
      <c r="QUP126" s="671"/>
      <c r="QUQ126" s="671"/>
      <c r="QUR126" s="671"/>
      <c r="QUS126" s="671"/>
      <c r="QUT126" s="671"/>
      <c r="QUU126" s="671"/>
      <c r="QUV126" s="671"/>
      <c r="QUW126" s="671"/>
      <c r="QUX126" s="671"/>
      <c r="QUY126" s="671"/>
      <c r="QUZ126" s="671"/>
      <c r="QVA126" s="671"/>
      <c r="QVB126" s="671"/>
      <c r="QVC126" s="671"/>
      <c r="QVD126" s="671"/>
      <c r="QVE126" s="671"/>
      <c r="QVF126" s="671"/>
      <c r="QVG126" s="671"/>
      <c r="QVH126" s="671"/>
      <c r="QVI126" s="671"/>
      <c r="QVJ126" s="671"/>
      <c r="QVK126" s="671"/>
      <c r="QVL126" s="671"/>
      <c r="QVM126" s="671"/>
      <c r="QVN126" s="671"/>
      <c r="QVO126" s="671"/>
      <c r="QVP126" s="671"/>
      <c r="QVQ126" s="671"/>
      <c r="QVR126" s="671"/>
      <c r="QVS126" s="671"/>
      <c r="QVT126" s="671"/>
      <c r="QVU126" s="671"/>
      <c r="QVV126" s="671"/>
      <c r="QVW126" s="671"/>
      <c r="QVX126" s="671"/>
      <c r="QVY126" s="671"/>
      <c r="QVZ126" s="671"/>
      <c r="QWA126" s="671"/>
      <c r="QWB126" s="671"/>
      <c r="QWC126" s="671"/>
      <c r="QWD126" s="671"/>
      <c r="QWE126" s="671"/>
      <c r="QWF126" s="671"/>
      <c r="QWG126" s="671"/>
      <c r="QWH126" s="671"/>
      <c r="QWI126" s="671"/>
      <c r="QWJ126" s="671"/>
      <c r="QWK126" s="671"/>
      <c r="QWL126" s="671"/>
      <c r="QWM126" s="671"/>
      <c r="QWN126" s="671"/>
      <c r="QWO126" s="671"/>
      <c r="QWP126" s="671"/>
      <c r="QWQ126" s="671"/>
      <c r="QWR126" s="671"/>
      <c r="QWS126" s="671"/>
      <c r="QWT126" s="671"/>
      <c r="QWU126" s="671"/>
      <c r="QWV126" s="671"/>
      <c r="QWW126" s="671"/>
      <c r="QWX126" s="671"/>
      <c r="QWY126" s="671"/>
      <c r="QWZ126" s="671"/>
      <c r="QXA126" s="671"/>
      <c r="QXB126" s="671"/>
      <c r="QXC126" s="671"/>
      <c r="QXD126" s="671"/>
      <c r="QXE126" s="671"/>
      <c r="QXF126" s="671"/>
      <c r="QXG126" s="671"/>
      <c r="QXH126" s="671"/>
      <c r="QXI126" s="671"/>
      <c r="QXJ126" s="671"/>
      <c r="QXK126" s="671"/>
      <c r="QXL126" s="671"/>
      <c r="QXM126" s="671"/>
      <c r="QXN126" s="671"/>
      <c r="QXO126" s="671"/>
      <c r="QXP126" s="671"/>
      <c r="QXQ126" s="671"/>
      <c r="QXR126" s="671"/>
      <c r="QXS126" s="671"/>
      <c r="QXT126" s="671"/>
      <c r="QXU126" s="671"/>
      <c r="QXV126" s="671"/>
      <c r="QXW126" s="671"/>
      <c r="QXX126" s="671"/>
      <c r="QXY126" s="671"/>
      <c r="QXZ126" s="671"/>
      <c r="QYA126" s="671"/>
      <c r="QYB126" s="671"/>
      <c r="QYC126" s="671"/>
      <c r="QYD126" s="671"/>
      <c r="QYE126" s="671"/>
      <c r="QYF126" s="671"/>
      <c r="QYG126" s="671"/>
      <c r="QYH126" s="671"/>
      <c r="QYI126" s="671"/>
      <c r="QYJ126" s="671"/>
      <c r="QYK126" s="671"/>
      <c r="QYL126" s="671"/>
      <c r="QYM126" s="671"/>
      <c r="QYN126" s="671"/>
      <c r="QYO126" s="671"/>
      <c r="QYP126" s="671"/>
      <c r="QYQ126" s="671"/>
      <c r="QYR126" s="671"/>
      <c r="QYS126" s="671"/>
      <c r="QYT126" s="671"/>
      <c r="QYU126" s="671"/>
      <c r="QYV126" s="671"/>
      <c r="QYW126" s="671"/>
      <c r="QYX126" s="671"/>
      <c r="QYY126" s="671"/>
      <c r="QYZ126" s="671"/>
      <c r="QZA126" s="671"/>
      <c r="QZB126" s="671"/>
      <c r="QZC126" s="671"/>
      <c r="QZD126" s="671"/>
      <c r="QZE126" s="671"/>
      <c r="QZF126" s="671"/>
      <c r="QZG126" s="671"/>
      <c r="QZH126" s="671"/>
      <c r="QZI126" s="671"/>
      <c r="QZJ126" s="671"/>
      <c r="QZK126" s="671"/>
      <c r="QZL126" s="671"/>
      <c r="QZM126" s="671"/>
      <c r="QZN126" s="671"/>
      <c r="QZO126" s="671"/>
      <c r="QZP126" s="671"/>
      <c r="QZQ126" s="671"/>
      <c r="QZR126" s="671"/>
      <c r="QZS126" s="671"/>
      <c r="QZT126" s="671"/>
      <c r="QZU126" s="671"/>
      <c r="QZV126" s="671"/>
      <c r="QZW126" s="671"/>
      <c r="QZX126" s="671"/>
      <c r="QZY126" s="671"/>
      <c r="QZZ126" s="671"/>
      <c r="RAA126" s="671"/>
      <c r="RAB126" s="671"/>
      <c r="RAC126" s="671"/>
      <c r="RAD126" s="671"/>
      <c r="RAE126" s="671"/>
      <c r="RAF126" s="671"/>
      <c r="RAG126" s="671"/>
      <c r="RAH126" s="671"/>
      <c r="RAI126" s="671"/>
      <c r="RAJ126" s="671"/>
      <c r="RAK126" s="671"/>
      <c r="RAL126" s="671"/>
      <c r="RAM126" s="671"/>
      <c r="RAN126" s="671"/>
      <c r="RAO126" s="671"/>
      <c r="RAP126" s="671"/>
      <c r="RAQ126" s="671"/>
      <c r="RAR126" s="671"/>
      <c r="RAS126" s="671"/>
      <c r="RAT126" s="671"/>
      <c r="RAU126" s="671"/>
      <c r="RAV126" s="671"/>
      <c r="RAW126" s="671"/>
      <c r="RAX126" s="671"/>
      <c r="RAY126" s="671"/>
      <c r="RAZ126" s="671"/>
      <c r="RBA126" s="671"/>
      <c r="RBB126" s="671"/>
      <c r="RBC126" s="671"/>
      <c r="RBD126" s="671"/>
      <c r="RBE126" s="671"/>
      <c r="RBF126" s="671"/>
      <c r="RBG126" s="671"/>
      <c r="RBH126" s="671"/>
      <c r="RBI126" s="671"/>
      <c r="RBJ126" s="671"/>
      <c r="RBK126" s="671"/>
      <c r="RBL126" s="671"/>
      <c r="RBM126" s="671"/>
      <c r="RBN126" s="671"/>
      <c r="RBO126" s="671"/>
      <c r="RBP126" s="671"/>
      <c r="RBQ126" s="671"/>
      <c r="RBR126" s="671"/>
      <c r="RBS126" s="671"/>
      <c r="RBT126" s="671"/>
      <c r="RBU126" s="671"/>
      <c r="RBV126" s="671"/>
      <c r="RBW126" s="671"/>
      <c r="RBX126" s="671"/>
      <c r="RBY126" s="671"/>
      <c r="RBZ126" s="671"/>
      <c r="RCA126" s="671"/>
      <c r="RCB126" s="671"/>
      <c r="RCC126" s="671"/>
      <c r="RCD126" s="671"/>
      <c r="RCE126" s="671"/>
      <c r="RCF126" s="671"/>
      <c r="RCG126" s="671"/>
      <c r="RCH126" s="671"/>
      <c r="RCI126" s="671"/>
      <c r="RCJ126" s="671"/>
      <c r="RCK126" s="671"/>
      <c r="RCL126" s="671"/>
      <c r="RCM126" s="671"/>
      <c r="RCN126" s="671"/>
      <c r="RCO126" s="671"/>
      <c r="RCP126" s="671"/>
      <c r="RCQ126" s="671"/>
      <c r="RCR126" s="671"/>
      <c r="RCS126" s="671"/>
      <c r="RCT126" s="671"/>
      <c r="RCU126" s="671"/>
      <c r="RCV126" s="671"/>
      <c r="RCW126" s="671"/>
      <c r="RCX126" s="671"/>
      <c r="RCY126" s="671"/>
      <c r="RCZ126" s="671"/>
      <c r="RDA126" s="671"/>
      <c r="RDB126" s="671"/>
      <c r="RDC126" s="671"/>
      <c r="RDD126" s="671"/>
      <c r="RDE126" s="671"/>
      <c r="RDF126" s="671"/>
      <c r="RDG126" s="671"/>
      <c r="RDH126" s="671"/>
      <c r="RDI126" s="671"/>
      <c r="RDJ126" s="671"/>
      <c r="RDK126" s="671"/>
      <c r="RDL126" s="671"/>
      <c r="RDM126" s="671"/>
      <c r="RDN126" s="671"/>
      <c r="RDO126" s="671"/>
      <c r="RDP126" s="671"/>
      <c r="RDQ126" s="671"/>
      <c r="RDR126" s="671"/>
      <c r="RDS126" s="671"/>
      <c r="RDT126" s="671"/>
      <c r="RDU126" s="671"/>
      <c r="RDV126" s="671"/>
      <c r="RDW126" s="671"/>
      <c r="RDX126" s="671"/>
      <c r="RDY126" s="671"/>
      <c r="RDZ126" s="671"/>
      <c r="REA126" s="671"/>
      <c r="REB126" s="671"/>
      <c r="REC126" s="671"/>
      <c r="RED126" s="671"/>
      <c r="REE126" s="671"/>
      <c r="REF126" s="671"/>
      <c r="REG126" s="671"/>
      <c r="REH126" s="671"/>
      <c r="REI126" s="671"/>
      <c r="REJ126" s="671"/>
      <c r="REK126" s="671"/>
      <c r="REL126" s="671"/>
      <c r="REM126" s="671"/>
      <c r="REN126" s="671"/>
      <c r="REO126" s="671"/>
      <c r="REP126" s="671"/>
      <c r="REQ126" s="671"/>
      <c r="RER126" s="671"/>
      <c r="RES126" s="671"/>
      <c r="RET126" s="671"/>
      <c r="REU126" s="671"/>
      <c r="REV126" s="671"/>
      <c r="REW126" s="671"/>
      <c r="REX126" s="671"/>
      <c r="REY126" s="671"/>
      <c r="REZ126" s="671"/>
      <c r="RFA126" s="671"/>
      <c r="RFB126" s="671"/>
      <c r="RFC126" s="671"/>
      <c r="RFD126" s="671"/>
      <c r="RFE126" s="671"/>
      <c r="RFF126" s="671"/>
      <c r="RFG126" s="671"/>
      <c r="RFH126" s="671"/>
      <c r="RFI126" s="671"/>
      <c r="RFJ126" s="671"/>
      <c r="RFK126" s="671"/>
      <c r="RFL126" s="671"/>
      <c r="RFM126" s="671"/>
      <c r="RFN126" s="671"/>
      <c r="RFO126" s="671"/>
      <c r="RFP126" s="671"/>
      <c r="RFQ126" s="671"/>
      <c r="RFR126" s="671"/>
      <c r="RFS126" s="671"/>
      <c r="RFT126" s="671"/>
      <c r="RFU126" s="671"/>
      <c r="RFV126" s="671"/>
      <c r="RFW126" s="671"/>
      <c r="RFX126" s="671"/>
      <c r="RFY126" s="671"/>
      <c r="RFZ126" s="671"/>
      <c r="RGA126" s="671"/>
      <c r="RGB126" s="671"/>
      <c r="RGC126" s="671"/>
      <c r="RGD126" s="671"/>
      <c r="RGE126" s="671"/>
      <c r="RGF126" s="671"/>
      <c r="RGG126" s="671"/>
      <c r="RGH126" s="671"/>
      <c r="RGI126" s="671"/>
      <c r="RGJ126" s="671"/>
      <c r="RGK126" s="671"/>
      <c r="RGL126" s="671"/>
      <c r="RGM126" s="671"/>
      <c r="RGN126" s="671"/>
      <c r="RGO126" s="671"/>
      <c r="RGP126" s="671"/>
      <c r="RGQ126" s="671"/>
      <c r="RGR126" s="671"/>
      <c r="RGS126" s="671"/>
      <c r="RGT126" s="671"/>
      <c r="RGU126" s="671"/>
      <c r="RGV126" s="671"/>
      <c r="RGW126" s="671"/>
      <c r="RGX126" s="671"/>
      <c r="RGY126" s="671"/>
      <c r="RGZ126" s="671"/>
      <c r="RHA126" s="671"/>
      <c r="RHB126" s="671"/>
      <c r="RHC126" s="671"/>
      <c r="RHD126" s="671"/>
      <c r="RHE126" s="671"/>
      <c r="RHF126" s="671"/>
      <c r="RHG126" s="671"/>
      <c r="RHH126" s="671"/>
      <c r="RHI126" s="671"/>
      <c r="RHJ126" s="671"/>
      <c r="RHK126" s="671"/>
      <c r="RHL126" s="671"/>
      <c r="RHM126" s="671"/>
      <c r="RHN126" s="671"/>
      <c r="RHO126" s="671"/>
      <c r="RHP126" s="671"/>
      <c r="RHQ126" s="671"/>
      <c r="RHR126" s="671"/>
      <c r="RHS126" s="671"/>
      <c r="RHT126" s="671"/>
      <c r="RHU126" s="671"/>
      <c r="RHV126" s="671"/>
      <c r="RHW126" s="671"/>
      <c r="RHX126" s="671"/>
      <c r="RHY126" s="671"/>
      <c r="RHZ126" s="671"/>
      <c r="RIA126" s="671"/>
      <c r="RIB126" s="671"/>
      <c r="RIC126" s="671"/>
      <c r="RID126" s="671"/>
      <c r="RIE126" s="671"/>
      <c r="RIF126" s="671"/>
      <c r="RIG126" s="671"/>
      <c r="RIH126" s="671"/>
      <c r="RII126" s="671"/>
      <c r="RIJ126" s="671"/>
      <c r="RIK126" s="671"/>
      <c r="RIL126" s="671"/>
      <c r="RIM126" s="671"/>
      <c r="RIN126" s="671"/>
      <c r="RIO126" s="671"/>
      <c r="RIP126" s="671"/>
      <c r="RIQ126" s="671"/>
      <c r="RIR126" s="671"/>
      <c r="RIS126" s="671"/>
      <c r="RIT126" s="671"/>
      <c r="RIU126" s="671"/>
      <c r="RIV126" s="671"/>
      <c r="RIW126" s="671"/>
      <c r="RIX126" s="671"/>
      <c r="RIY126" s="671"/>
      <c r="RIZ126" s="671"/>
      <c r="RJA126" s="671"/>
      <c r="RJB126" s="671"/>
      <c r="RJC126" s="671"/>
      <c r="RJD126" s="671"/>
      <c r="RJE126" s="671"/>
      <c r="RJF126" s="671"/>
      <c r="RJG126" s="671"/>
      <c r="RJH126" s="671"/>
      <c r="RJI126" s="671"/>
      <c r="RJJ126" s="671"/>
      <c r="RJK126" s="671"/>
      <c r="RJL126" s="671"/>
      <c r="RJM126" s="671"/>
      <c r="RJN126" s="671"/>
      <c r="RJO126" s="671"/>
      <c r="RJP126" s="671"/>
      <c r="RJQ126" s="671"/>
      <c r="RJR126" s="671"/>
      <c r="RJS126" s="671"/>
      <c r="RJT126" s="671"/>
      <c r="RJU126" s="671"/>
      <c r="RJV126" s="671"/>
      <c r="RJW126" s="671"/>
      <c r="RJX126" s="671"/>
      <c r="RJY126" s="671"/>
      <c r="RJZ126" s="671"/>
      <c r="RKA126" s="671"/>
      <c r="RKB126" s="671"/>
      <c r="RKC126" s="671"/>
      <c r="RKD126" s="671"/>
      <c r="RKE126" s="671"/>
      <c r="RKF126" s="671"/>
      <c r="RKG126" s="671"/>
      <c r="RKH126" s="671"/>
      <c r="RKI126" s="671"/>
      <c r="RKJ126" s="671"/>
      <c r="RKK126" s="671"/>
      <c r="RKL126" s="671"/>
      <c r="RKM126" s="671"/>
      <c r="RKN126" s="671"/>
      <c r="RKO126" s="671"/>
      <c r="RKP126" s="671"/>
      <c r="RKQ126" s="671"/>
      <c r="RKR126" s="671"/>
      <c r="RKS126" s="671"/>
      <c r="RKT126" s="671"/>
      <c r="RKU126" s="671"/>
      <c r="RKV126" s="671"/>
      <c r="RKW126" s="671"/>
      <c r="RKX126" s="671"/>
      <c r="RKY126" s="671"/>
      <c r="RKZ126" s="671"/>
      <c r="RLA126" s="671"/>
      <c r="RLB126" s="671"/>
      <c r="RLC126" s="671"/>
      <c r="RLD126" s="671"/>
      <c r="RLE126" s="671"/>
      <c r="RLF126" s="671"/>
      <c r="RLG126" s="671"/>
      <c r="RLH126" s="671"/>
      <c r="RLI126" s="671"/>
      <c r="RLJ126" s="671"/>
      <c r="RLK126" s="671"/>
      <c r="RLL126" s="671"/>
      <c r="RLM126" s="671"/>
      <c r="RLN126" s="671"/>
      <c r="RLO126" s="671"/>
      <c r="RLP126" s="671"/>
      <c r="RLQ126" s="671"/>
      <c r="RLR126" s="671"/>
      <c r="RLS126" s="671"/>
      <c r="RLT126" s="671"/>
      <c r="RLU126" s="671"/>
      <c r="RLV126" s="671"/>
      <c r="RLW126" s="671"/>
      <c r="RLX126" s="671"/>
      <c r="RLY126" s="671"/>
      <c r="RLZ126" s="671"/>
      <c r="RMA126" s="671"/>
      <c r="RMB126" s="671"/>
      <c r="RMC126" s="671"/>
      <c r="RMD126" s="671"/>
      <c r="RME126" s="671"/>
      <c r="RMF126" s="671"/>
      <c r="RMG126" s="671"/>
      <c r="RMH126" s="671"/>
      <c r="RMI126" s="671"/>
      <c r="RMJ126" s="671"/>
      <c r="RMK126" s="671"/>
      <c r="RML126" s="671"/>
      <c r="RMM126" s="671"/>
      <c r="RMN126" s="671"/>
      <c r="RMO126" s="671"/>
      <c r="RMP126" s="671"/>
      <c r="RMQ126" s="671"/>
      <c r="RMR126" s="671"/>
      <c r="RMS126" s="671"/>
      <c r="RMT126" s="671"/>
      <c r="RMU126" s="671"/>
      <c r="RMV126" s="671"/>
      <c r="RMW126" s="671"/>
      <c r="RMX126" s="671"/>
      <c r="RMY126" s="671"/>
      <c r="RMZ126" s="671"/>
      <c r="RNA126" s="671"/>
      <c r="RNB126" s="671"/>
      <c r="RNC126" s="671"/>
      <c r="RND126" s="671"/>
      <c r="RNE126" s="671"/>
      <c r="RNF126" s="671"/>
      <c r="RNG126" s="671"/>
      <c r="RNH126" s="671"/>
      <c r="RNI126" s="671"/>
      <c r="RNJ126" s="671"/>
      <c r="RNK126" s="671"/>
      <c r="RNL126" s="671"/>
      <c r="RNM126" s="671"/>
      <c r="RNN126" s="671"/>
      <c r="RNO126" s="671"/>
      <c r="RNP126" s="671"/>
      <c r="RNQ126" s="671"/>
      <c r="RNR126" s="671"/>
      <c r="RNS126" s="671"/>
      <c r="RNT126" s="671"/>
      <c r="RNU126" s="671"/>
      <c r="RNV126" s="671"/>
      <c r="RNW126" s="671"/>
      <c r="RNX126" s="671"/>
      <c r="RNY126" s="671"/>
      <c r="RNZ126" s="671"/>
      <c r="ROA126" s="671"/>
      <c r="ROB126" s="671"/>
      <c r="ROC126" s="671"/>
      <c r="ROD126" s="671"/>
      <c r="ROE126" s="671"/>
      <c r="ROF126" s="671"/>
      <c r="ROG126" s="671"/>
      <c r="ROH126" s="671"/>
      <c r="ROI126" s="671"/>
      <c r="ROJ126" s="671"/>
      <c r="ROK126" s="671"/>
      <c r="ROL126" s="671"/>
      <c r="ROM126" s="671"/>
      <c r="RON126" s="671"/>
      <c r="ROO126" s="671"/>
      <c r="ROP126" s="671"/>
      <c r="ROQ126" s="671"/>
      <c r="ROR126" s="671"/>
      <c r="ROS126" s="671"/>
      <c r="ROT126" s="671"/>
      <c r="ROU126" s="671"/>
      <c r="ROV126" s="671"/>
      <c r="ROW126" s="671"/>
      <c r="ROX126" s="671"/>
      <c r="ROY126" s="671"/>
      <c r="ROZ126" s="671"/>
      <c r="RPA126" s="671"/>
      <c r="RPB126" s="671"/>
      <c r="RPC126" s="671"/>
      <c r="RPD126" s="671"/>
      <c r="RPE126" s="671"/>
      <c r="RPF126" s="671"/>
      <c r="RPG126" s="671"/>
      <c r="RPH126" s="671"/>
      <c r="RPI126" s="671"/>
      <c r="RPJ126" s="671"/>
      <c r="RPK126" s="671"/>
      <c r="RPL126" s="671"/>
      <c r="RPM126" s="671"/>
      <c r="RPN126" s="671"/>
      <c r="RPO126" s="671"/>
      <c r="RPP126" s="671"/>
      <c r="RPQ126" s="671"/>
      <c r="RPR126" s="671"/>
      <c r="RPS126" s="671"/>
      <c r="RPT126" s="671"/>
      <c r="RPU126" s="671"/>
      <c r="RPV126" s="671"/>
      <c r="RPW126" s="671"/>
      <c r="RPX126" s="671"/>
      <c r="RPY126" s="671"/>
      <c r="RPZ126" s="671"/>
      <c r="RQA126" s="671"/>
      <c r="RQB126" s="671"/>
      <c r="RQC126" s="671"/>
      <c r="RQD126" s="671"/>
      <c r="RQE126" s="671"/>
      <c r="RQF126" s="671"/>
      <c r="RQG126" s="671"/>
      <c r="RQH126" s="671"/>
      <c r="RQI126" s="671"/>
      <c r="RQJ126" s="671"/>
      <c r="RQK126" s="671"/>
      <c r="RQL126" s="671"/>
      <c r="RQM126" s="671"/>
      <c r="RQN126" s="671"/>
      <c r="RQO126" s="671"/>
      <c r="RQP126" s="671"/>
      <c r="RQQ126" s="671"/>
      <c r="RQR126" s="671"/>
      <c r="RQS126" s="671"/>
      <c r="RQT126" s="671"/>
      <c r="RQU126" s="671"/>
      <c r="RQV126" s="671"/>
      <c r="RQW126" s="671"/>
      <c r="RQX126" s="671"/>
      <c r="RQY126" s="671"/>
      <c r="RQZ126" s="671"/>
      <c r="RRA126" s="671"/>
      <c r="RRB126" s="671"/>
      <c r="RRC126" s="671"/>
      <c r="RRD126" s="671"/>
      <c r="RRE126" s="671"/>
      <c r="RRF126" s="671"/>
      <c r="RRG126" s="671"/>
      <c r="RRH126" s="671"/>
      <c r="RRI126" s="671"/>
      <c r="RRJ126" s="671"/>
      <c r="RRK126" s="671"/>
      <c r="RRL126" s="671"/>
      <c r="RRM126" s="671"/>
      <c r="RRN126" s="671"/>
      <c r="RRO126" s="671"/>
      <c r="RRP126" s="671"/>
      <c r="RRQ126" s="671"/>
      <c r="RRR126" s="671"/>
      <c r="RRS126" s="671"/>
      <c r="RRT126" s="671"/>
      <c r="RRU126" s="671"/>
      <c r="RRV126" s="671"/>
      <c r="RRW126" s="671"/>
      <c r="RRX126" s="671"/>
      <c r="RRY126" s="671"/>
      <c r="RRZ126" s="671"/>
      <c r="RSA126" s="671"/>
      <c r="RSB126" s="671"/>
      <c r="RSC126" s="671"/>
      <c r="RSD126" s="671"/>
      <c r="RSE126" s="671"/>
      <c r="RSF126" s="671"/>
      <c r="RSG126" s="671"/>
      <c r="RSH126" s="671"/>
      <c r="RSI126" s="671"/>
      <c r="RSJ126" s="671"/>
      <c r="RSK126" s="671"/>
      <c r="RSL126" s="671"/>
      <c r="RSM126" s="671"/>
      <c r="RSN126" s="671"/>
      <c r="RSO126" s="671"/>
      <c r="RSP126" s="671"/>
      <c r="RSQ126" s="671"/>
      <c r="RSR126" s="671"/>
      <c r="RSS126" s="671"/>
      <c r="RST126" s="671"/>
      <c r="RSU126" s="671"/>
      <c r="RSV126" s="671"/>
      <c r="RSW126" s="671"/>
      <c r="RSX126" s="671"/>
      <c r="RSY126" s="671"/>
      <c r="RSZ126" s="671"/>
      <c r="RTA126" s="671"/>
      <c r="RTB126" s="671"/>
      <c r="RTC126" s="671"/>
      <c r="RTD126" s="671"/>
      <c r="RTE126" s="671"/>
      <c r="RTF126" s="671"/>
      <c r="RTG126" s="671"/>
      <c r="RTH126" s="671"/>
      <c r="RTI126" s="671"/>
      <c r="RTJ126" s="671"/>
      <c r="RTK126" s="671"/>
      <c r="RTL126" s="671"/>
      <c r="RTM126" s="671"/>
      <c r="RTN126" s="671"/>
      <c r="RTO126" s="671"/>
      <c r="RTP126" s="671"/>
      <c r="RTQ126" s="671"/>
      <c r="RTR126" s="671"/>
      <c r="RTS126" s="671"/>
      <c r="RTT126" s="671"/>
      <c r="RTU126" s="671"/>
      <c r="RTV126" s="671"/>
      <c r="RTW126" s="671"/>
      <c r="RTX126" s="671"/>
      <c r="RTY126" s="671"/>
      <c r="RTZ126" s="671"/>
      <c r="RUA126" s="671"/>
      <c r="RUB126" s="671"/>
      <c r="RUC126" s="671"/>
      <c r="RUD126" s="671"/>
      <c r="RUE126" s="671"/>
      <c r="RUF126" s="671"/>
      <c r="RUG126" s="671"/>
      <c r="RUH126" s="671"/>
      <c r="RUI126" s="671"/>
      <c r="RUJ126" s="671"/>
      <c r="RUK126" s="671"/>
      <c r="RUL126" s="671"/>
      <c r="RUM126" s="671"/>
      <c r="RUN126" s="671"/>
      <c r="RUO126" s="671"/>
      <c r="RUP126" s="671"/>
      <c r="RUQ126" s="671"/>
      <c r="RUR126" s="671"/>
      <c r="RUS126" s="671"/>
      <c r="RUT126" s="671"/>
      <c r="RUU126" s="671"/>
      <c r="RUV126" s="671"/>
      <c r="RUW126" s="671"/>
      <c r="RUX126" s="671"/>
      <c r="RUY126" s="671"/>
      <c r="RUZ126" s="671"/>
      <c r="RVA126" s="671"/>
      <c r="RVB126" s="671"/>
      <c r="RVC126" s="671"/>
      <c r="RVD126" s="671"/>
      <c r="RVE126" s="671"/>
      <c r="RVF126" s="671"/>
      <c r="RVG126" s="671"/>
      <c r="RVH126" s="671"/>
      <c r="RVI126" s="671"/>
      <c r="RVJ126" s="671"/>
      <c r="RVK126" s="671"/>
      <c r="RVL126" s="671"/>
      <c r="RVM126" s="671"/>
      <c r="RVN126" s="671"/>
      <c r="RVO126" s="671"/>
      <c r="RVP126" s="671"/>
      <c r="RVQ126" s="671"/>
      <c r="RVR126" s="671"/>
      <c r="RVS126" s="671"/>
      <c r="RVT126" s="671"/>
      <c r="RVU126" s="671"/>
      <c r="RVV126" s="671"/>
      <c r="RVW126" s="671"/>
      <c r="RVX126" s="671"/>
      <c r="RVY126" s="671"/>
      <c r="RVZ126" s="671"/>
      <c r="RWA126" s="671"/>
      <c r="RWB126" s="671"/>
      <c r="RWC126" s="671"/>
      <c r="RWD126" s="671"/>
      <c r="RWE126" s="671"/>
      <c r="RWF126" s="671"/>
      <c r="RWG126" s="671"/>
      <c r="RWH126" s="671"/>
      <c r="RWI126" s="671"/>
      <c r="RWJ126" s="671"/>
      <c r="RWK126" s="671"/>
      <c r="RWL126" s="671"/>
      <c r="RWM126" s="671"/>
      <c r="RWN126" s="671"/>
      <c r="RWO126" s="671"/>
      <c r="RWP126" s="671"/>
      <c r="RWQ126" s="671"/>
      <c r="RWR126" s="671"/>
      <c r="RWS126" s="671"/>
      <c r="RWT126" s="671"/>
      <c r="RWU126" s="671"/>
      <c r="RWV126" s="671"/>
      <c r="RWW126" s="671"/>
      <c r="RWX126" s="671"/>
      <c r="RWY126" s="671"/>
      <c r="RWZ126" s="671"/>
      <c r="RXA126" s="671"/>
      <c r="RXB126" s="671"/>
      <c r="RXC126" s="671"/>
      <c r="RXD126" s="671"/>
      <c r="RXE126" s="671"/>
      <c r="RXF126" s="671"/>
      <c r="RXG126" s="671"/>
      <c r="RXH126" s="671"/>
      <c r="RXI126" s="671"/>
      <c r="RXJ126" s="671"/>
      <c r="RXK126" s="671"/>
      <c r="RXL126" s="671"/>
      <c r="RXM126" s="671"/>
      <c r="RXN126" s="671"/>
      <c r="RXO126" s="671"/>
      <c r="RXP126" s="671"/>
      <c r="RXQ126" s="671"/>
      <c r="RXR126" s="671"/>
      <c r="RXS126" s="671"/>
      <c r="RXT126" s="671"/>
      <c r="RXU126" s="671"/>
      <c r="RXV126" s="671"/>
      <c r="RXW126" s="671"/>
      <c r="RXX126" s="671"/>
      <c r="RXY126" s="671"/>
      <c r="RXZ126" s="671"/>
      <c r="RYA126" s="671"/>
      <c r="RYB126" s="671"/>
      <c r="RYC126" s="671"/>
      <c r="RYD126" s="671"/>
      <c r="RYE126" s="671"/>
      <c r="RYF126" s="671"/>
      <c r="RYG126" s="671"/>
      <c r="RYH126" s="671"/>
      <c r="RYI126" s="671"/>
      <c r="RYJ126" s="671"/>
      <c r="RYK126" s="671"/>
      <c r="RYL126" s="671"/>
      <c r="RYM126" s="671"/>
      <c r="RYN126" s="671"/>
      <c r="RYO126" s="671"/>
      <c r="RYP126" s="671"/>
      <c r="RYQ126" s="671"/>
      <c r="RYR126" s="671"/>
      <c r="RYS126" s="671"/>
      <c r="RYT126" s="671"/>
      <c r="RYU126" s="671"/>
      <c r="RYV126" s="671"/>
      <c r="RYW126" s="671"/>
      <c r="RYX126" s="671"/>
      <c r="RYY126" s="671"/>
      <c r="RYZ126" s="671"/>
      <c r="RZA126" s="671"/>
      <c r="RZB126" s="671"/>
      <c r="RZC126" s="671"/>
      <c r="RZD126" s="671"/>
      <c r="RZE126" s="671"/>
      <c r="RZF126" s="671"/>
      <c r="RZG126" s="671"/>
      <c r="RZH126" s="671"/>
      <c r="RZI126" s="671"/>
      <c r="RZJ126" s="671"/>
      <c r="RZK126" s="671"/>
      <c r="RZL126" s="671"/>
      <c r="RZM126" s="671"/>
      <c r="RZN126" s="671"/>
      <c r="RZO126" s="671"/>
      <c r="RZP126" s="671"/>
      <c r="RZQ126" s="671"/>
      <c r="RZR126" s="671"/>
      <c r="RZS126" s="671"/>
      <c r="RZT126" s="671"/>
      <c r="RZU126" s="671"/>
      <c r="RZV126" s="671"/>
      <c r="RZW126" s="671"/>
      <c r="RZX126" s="671"/>
      <c r="RZY126" s="671"/>
      <c r="RZZ126" s="671"/>
      <c r="SAA126" s="671"/>
      <c r="SAB126" s="671"/>
      <c r="SAC126" s="671"/>
      <c r="SAD126" s="671"/>
      <c r="SAE126" s="671"/>
      <c r="SAF126" s="671"/>
      <c r="SAG126" s="671"/>
      <c r="SAH126" s="671"/>
      <c r="SAI126" s="671"/>
      <c r="SAJ126" s="671"/>
      <c r="SAK126" s="671"/>
      <c r="SAL126" s="671"/>
      <c r="SAM126" s="671"/>
      <c r="SAN126" s="671"/>
      <c r="SAO126" s="671"/>
      <c r="SAP126" s="671"/>
      <c r="SAQ126" s="671"/>
      <c r="SAR126" s="671"/>
      <c r="SAS126" s="671"/>
      <c r="SAT126" s="671"/>
      <c r="SAU126" s="671"/>
      <c r="SAV126" s="671"/>
      <c r="SAW126" s="671"/>
      <c r="SAX126" s="671"/>
      <c r="SAY126" s="671"/>
      <c r="SAZ126" s="671"/>
      <c r="SBA126" s="671"/>
      <c r="SBB126" s="671"/>
      <c r="SBC126" s="671"/>
      <c r="SBD126" s="671"/>
      <c r="SBE126" s="671"/>
      <c r="SBF126" s="671"/>
      <c r="SBG126" s="671"/>
      <c r="SBH126" s="671"/>
      <c r="SBI126" s="671"/>
      <c r="SBJ126" s="671"/>
      <c r="SBK126" s="671"/>
      <c r="SBL126" s="671"/>
      <c r="SBM126" s="671"/>
      <c r="SBN126" s="671"/>
      <c r="SBO126" s="671"/>
      <c r="SBP126" s="671"/>
      <c r="SBQ126" s="671"/>
      <c r="SBR126" s="671"/>
      <c r="SBS126" s="671"/>
      <c r="SBT126" s="671"/>
      <c r="SBU126" s="671"/>
      <c r="SBV126" s="671"/>
      <c r="SBW126" s="671"/>
      <c r="SBX126" s="671"/>
      <c r="SBY126" s="671"/>
      <c r="SBZ126" s="671"/>
      <c r="SCA126" s="671"/>
      <c r="SCB126" s="671"/>
      <c r="SCC126" s="671"/>
      <c r="SCD126" s="671"/>
      <c r="SCE126" s="671"/>
      <c r="SCF126" s="671"/>
      <c r="SCG126" s="671"/>
      <c r="SCH126" s="671"/>
      <c r="SCI126" s="671"/>
      <c r="SCJ126" s="671"/>
      <c r="SCK126" s="671"/>
      <c r="SCL126" s="671"/>
      <c r="SCM126" s="671"/>
      <c r="SCN126" s="671"/>
      <c r="SCO126" s="671"/>
      <c r="SCP126" s="671"/>
      <c r="SCQ126" s="671"/>
      <c r="SCR126" s="671"/>
      <c r="SCS126" s="671"/>
      <c r="SCT126" s="671"/>
      <c r="SCU126" s="671"/>
      <c r="SCV126" s="671"/>
      <c r="SCW126" s="671"/>
      <c r="SCX126" s="671"/>
      <c r="SCY126" s="671"/>
      <c r="SCZ126" s="671"/>
      <c r="SDA126" s="671"/>
      <c r="SDB126" s="671"/>
      <c r="SDC126" s="671"/>
      <c r="SDD126" s="671"/>
      <c r="SDE126" s="671"/>
      <c r="SDF126" s="671"/>
      <c r="SDG126" s="671"/>
      <c r="SDH126" s="671"/>
      <c r="SDI126" s="671"/>
      <c r="SDJ126" s="671"/>
      <c r="SDK126" s="671"/>
      <c r="SDL126" s="671"/>
      <c r="SDM126" s="671"/>
      <c r="SDN126" s="671"/>
      <c r="SDO126" s="671"/>
      <c r="SDP126" s="671"/>
      <c r="SDQ126" s="671"/>
      <c r="SDR126" s="671"/>
      <c r="SDS126" s="671"/>
      <c r="SDT126" s="671"/>
      <c r="SDU126" s="671"/>
      <c r="SDV126" s="671"/>
      <c r="SDW126" s="671"/>
      <c r="SDX126" s="671"/>
      <c r="SDY126" s="671"/>
      <c r="SDZ126" s="671"/>
      <c r="SEA126" s="671"/>
      <c r="SEB126" s="671"/>
      <c r="SEC126" s="671"/>
      <c r="SED126" s="671"/>
      <c r="SEE126" s="671"/>
      <c r="SEF126" s="671"/>
      <c r="SEG126" s="671"/>
      <c r="SEH126" s="671"/>
      <c r="SEI126" s="671"/>
      <c r="SEJ126" s="671"/>
      <c r="SEK126" s="671"/>
      <c r="SEL126" s="671"/>
      <c r="SEM126" s="671"/>
      <c r="SEN126" s="671"/>
      <c r="SEO126" s="671"/>
      <c r="SEP126" s="671"/>
      <c r="SEQ126" s="671"/>
      <c r="SER126" s="671"/>
      <c r="SES126" s="671"/>
      <c r="SET126" s="671"/>
      <c r="SEU126" s="671"/>
      <c r="SEV126" s="671"/>
      <c r="SEW126" s="671"/>
      <c r="SEX126" s="671"/>
      <c r="SEY126" s="671"/>
      <c r="SEZ126" s="671"/>
      <c r="SFA126" s="671"/>
      <c r="SFB126" s="671"/>
      <c r="SFC126" s="671"/>
      <c r="SFD126" s="671"/>
      <c r="SFE126" s="671"/>
      <c r="SFF126" s="671"/>
      <c r="SFG126" s="671"/>
      <c r="SFH126" s="671"/>
      <c r="SFI126" s="671"/>
      <c r="SFJ126" s="671"/>
      <c r="SFK126" s="671"/>
      <c r="SFL126" s="671"/>
      <c r="SFM126" s="671"/>
      <c r="SFN126" s="671"/>
      <c r="SFO126" s="671"/>
      <c r="SFP126" s="671"/>
      <c r="SFQ126" s="671"/>
      <c r="SFR126" s="671"/>
      <c r="SFS126" s="671"/>
      <c r="SFT126" s="671"/>
      <c r="SFU126" s="671"/>
      <c r="SFV126" s="671"/>
      <c r="SFW126" s="671"/>
      <c r="SFX126" s="671"/>
      <c r="SFY126" s="671"/>
      <c r="SFZ126" s="671"/>
      <c r="SGA126" s="671"/>
      <c r="SGB126" s="671"/>
      <c r="SGC126" s="671"/>
      <c r="SGD126" s="671"/>
      <c r="SGE126" s="671"/>
      <c r="SGF126" s="671"/>
      <c r="SGG126" s="671"/>
      <c r="SGH126" s="671"/>
      <c r="SGI126" s="671"/>
      <c r="SGJ126" s="671"/>
      <c r="SGK126" s="671"/>
      <c r="SGL126" s="671"/>
      <c r="SGM126" s="671"/>
      <c r="SGN126" s="671"/>
      <c r="SGO126" s="671"/>
      <c r="SGP126" s="671"/>
      <c r="SGQ126" s="671"/>
      <c r="SGR126" s="671"/>
      <c r="SGS126" s="671"/>
      <c r="SGT126" s="671"/>
      <c r="SGU126" s="671"/>
      <c r="SGV126" s="671"/>
      <c r="SGW126" s="671"/>
      <c r="SGX126" s="671"/>
      <c r="SGY126" s="671"/>
      <c r="SGZ126" s="671"/>
      <c r="SHA126" s="671"/>
      <c r="SHB126" s="671"/>
      <c r="SHC126" s="671"/>
      <c r="SHD126" s="671"/>
      <c r="SHE126" s="671"/>
      <c r="SHF126" s="671"/>
      <c r="SHG126" s="671"/>
      <c r="SHH126" s="671"/>
      <c r="SHI126" s="671"/>
      <c r="SHJ126" s="671"/>
      <c r="SHK126" s="671"/>
      <c r="SHL126" s="671"/>
      <c r="SHM126" s="671"/>
      <c r="SHN126" s="671"/>
      <c r="SHO126" s="671"/>
      <c r="SHP126" s="671"/>
      <c r="SHQ126" s="671"/>
      <c r="SHR126" s="671"/>
      <c r="SHS126" s="671"/>
      <c r="SHT126" s="671"/>
      <c r="SHU126" s="671"/>
      <c r="SHV126" s="671"/>
      <c r="SHW126" s="671"/>
      <c r="SHX126" s="671"/>
      <c r="SHY126" s="671"/>
      <c r="SHZ126" s="671"/>
      <c r="SIA126" s="671"/>
      <c r="SIB126" s="671"/>
      <c r="SIC126" s="671"/>
      <c r="SID126" s="671"/>
      <c r="SIE126" s="671"/>
      <c r="SIF126" s="671"/>
      <c r="SIG126" s="671"/>
      <c r="SIH126" s="671"/>
      <c r="SII126" s="671"/>
      <c r="SIJ126" s="671"/>
      <c r="SIK126" s="671"/>
      <c r="SIL126" s="671"/>
      <c r="SIM126" s="671"/>
      <c r="SIN126" s="671"/>
      <c r="SIO126" s="671"/>
      <c r="SIP126" s="671"/>
      <c r="SIQ126" s="671"/>
      <c r="SIR126" s="671"/>
      <c r="SIS126" s="671"/>
      <c r="SIT126" s="671"/>
      <c r="SIU126" s="671"/>
      <c r="SIV126" s="671"/>
      <c r="SIW126" s="671"/>
      <c r="SIX126" s="671"/>
      <c r="SIY126" s="671"/>
      <c r="SIZ126" s="671"/>
      <c r="SJA126" s="671"/>
      <c r="SJB126" s="671"/>
      <c r="SJC126" s="671"/>
      <c r="SJD126" s="671"/>
      <c r="SJE126" s="671"/>
      <c r="SJF126" s="671"/>
      <c r="SJG126" s="671"/>
      <c r="SJH126" s="671"/>
      <c r="SJI126" s="671"/>
      <c r="SJJ126" s="671"/>
      <c r="SJK126" s="671"/>
      <c r="SJL126" s="671"/>
      <c r="SJM126" s="671"/>
      <c r="SJN126" s="671"/>
      <c r="SJO126" s="671"/>
      <c r="SJP126" s="671"/>
      <c r="SJQ126" s="671"/>
      <c r="SJR126" s="671"/>
      <c r="SJS126" s="671"/>
      <c r="SJT126" s="671"/>
      <c r="SJU126" s="671"/>
      <c r="SJV126" s="671"/>
      <c r="SJW126" s="671"/>
      <c r="SJX126" s="671"/>
      <c r="SJY126" s="671"/>
      <c r="SJZ126" s="671"/>
      <c r="SKA126" s="671"/>
      <c r="SKB126" s="671"/>
      <c r="SKC126" s="671"/>
      <c r="SKD126" s="671"/>
      <c r="SKE126" s="671"/>
      <c r="SKF126" s="671"/>
      <c r="SKG126" s="671"/>
      <c r="SKH126" s="671"/>
      <c r="SKI126" s="671"/>
      <c r="SKJ126" s="671"/>
      <c r="SKK126" s="671"/>
      <c r="SKL126" s="671"/>
      <c r="SKM126" s="671"/>
      <c r="SKN126" s="671"/>
      <c r="SKO126" s="671"/>
      <c r="SKP126" s="671"/>
      <c r="SKQ126" s="671"/>
      <c r="SKR126" s="671"/>
      <c r="SKS126" s="671"/>
      <c r="SKT126" s="671"/>
      <c r="SKU126" s="671"/>
      <c r="SKV126" s="671"/>
      <c r="SKW126" s="671"/>
      <c r="SKX126" s="671"/>
      <c r="SKY126" s="671"/>
      <c r="SKZ126" s="671"/>
      <c r="SLA126" s="671"/>
      <c r="SLB126" s="671"/>
      <c r="SLC126" s="671"/>
      <c r="SLD126" s="671"/>
      <c r="SLE126" s="671"/>
      <c r="SLF126" s="671"/>
      <c r="SLG126" s="671"/>
      <c r="SLH126" s="671"/>
      <c r="SLI126" s="671"/>
      <c r="SLJ126" s="671"/>
      <c r="SLK126" s="671"/>
      <c r="SLL126" s="671"/>
      <c r="SLM126" s="671"/>
      <c r="SLN126" s="671"/>
      <c r="SLO126" s="671"/>
      <c r="SLP126" s="671"/>
      <c r="SLQ126" s="671"/>
      <c r="SLR126" s="671"/>
      <c r="SLS126" s="671"/>
      <c r="SLT126" s="671"/>
      <c r="SLU126" s="671"/>
      <c r="SLV126" s="671"/>
      <c r="SLW126" s="671"/>
      <c r="SLX126" s="671"/>
      <c r="SLY126" s="671"/>
      <c r="SLZ126" s="671"/>
      <c r="SMA126" s="671"/>
      <c r="SMB126" s="671"/>
      <c r="SMC126" s="671"/>
      <c r="SMD126" s="671"/>
      <c r="SME126" s="671"/>
      <c r="SMF126" s="671"/>
      <c r="SMG126" s="671"/>
      <c r="SMH126" s="671"/>
      <c r="SMI126" s="671"/>
      <c r="SMJ126" s="671"/>
      <c r="SMK126" s="671"/>
      <c r="SML126" s="671"/>
      <c r="SMM126" s="671"/>
      <c r="SMN126" s="671"/>
      <c r="SMO126" s="671"/>
      <c r="SMP126" s="671"/>
      <c r="SMQ126" s="671"/>
      <c r="SMR126" s="671"/>
      <c r="SMS126" s="671"/>
      <c r="SMT126" s="671"/>
      <c r="SMU126" s="671"/>
      <c r="SMV126" s="671"/>
      <c r="SMW126" s="671"/>
      <c r="SMX126" s="671"/>
      <c r="SMY126" s="671"/>
      <c r="SMZ126" s="671"/>
      <c r="SNA126" s="671"/>
      <c r="SNB126" s="671"/>
      <c r="SNC126" s="671"/>
      <c r="SND126" s="671"/>
      <c r="SNE126" s="671"/>
      <c r="SNF126" s="671"/>
      <c r="SNG126" s="671"/>
      <c r="SNH126" s="671"/>
      <c r="SNI126" s="671"/>
      <c r="SNJ126" s="671"/>
      <c r="SNK126" s="671"/>
      <c r="SNL126" s="671"/>
      <c r="SNM126" s="671"/>
      <c r="SNN126" s="671"/>
      <c r="SNO126" s="671"/>
      <c r="SNP126" s="671"/>
      <c r="SNQ126" s="671"/>
      <c r="SNR126" s="671"/>
      <c r="SNS126" s="671"/>
      <c r="SNT126" s="671"/>
      <c r="SNU126" s="671"/>
      <c r="SNV126" s="671"/>
      <c r="SNW126" s="671"/>
      <c r="SNX126" s="671"/>
      <c r="SNY126" s="671"/>
      <c r="SNZ126" s="671"/>
      <c r="SOA126" s="671"/>
      <c r="SOB126" s="671"/>
      <c r="SOC126" s="671"/>
      <c r="SOD126" s="671"/>
      <c r="SOE126" s="671"/>
      <c r="SOF126" s="671"/>
      <c r="SOG126" s="671"/>
      <c r="SOH126" s="671"/>
      <c r="SOI126" s="671"/>
      <c r="SOJ126" s="671"/>
      <c r="SOK126" s="671"/>
      <c r="SOL126" s="671"/>
      <c r="SOM126" s="671"/>
      <c r="SON126" s="671"/>
      <c r="SOO126" s="671"/>
      <c r="SOP126" s="671"/>
      <c r="SOQ126" s="671"/>
      <c r="SOR126" s="671"/>
      <c r="SOS126" s="671"/>
      <c r="SOT126" s="671"/>
      <c r="SOU126" s="671"/>
      <c r="SOV126" s="671"/>
      <c r="SOW126" s="671"/>
      <c r="SOX126" s="671"/>
      <c r="SOY126" s="671"/>
      <c r="SOZ126" s="671"/>
      <c r="SPA126" s="671"/>
      <c r="SPB126" s="671"/>
      <c r="SPC126" s="671"/>
      <c r="SPD126" s="671"/>
      <c r="SPE126" s="671"/>
      <c r="SPF126" s="671"/>
      <c r="SPG126" s="671"/>
      <c r="SPH126" s="671"/>
      <c r="SPI126" s="671"/>
      <c r="SPJ126" s="671"/>
      <c r="SPK126" s="671"/>
      <c r="SPL126" s="671"/>
      <c r="SPM126" s="671"/>
      <c r="SPN126" s="671"/>
      <c r="SPO126" s="671"/>
      <c r="SPP126" s="671"/>
      <c r="SPQ126" s="671"/>
      <c r="SPR126" s="671"/>
      <c r="SPS126" s="671"/>
      <c r="SPT126" s="671"/>
      <c r="SPU126" s="671"/>
      <c r="SPV126" s="671"/>
      <c r="SPW126" s="671"/>
      <c r="SPX126" s="671"/>
      <c r="SPY126" s="671"/>
      <c r="SPZ126" s="671"/>
      <c r="SQA126" s="671"/>
      <c r="SQB126" s="671"/>
      <c r="SQC126" s="671"/>
      <c r="SQD126" s="671"/>
      <c r="SQE126" s="671"/>
      <c r="SQF126" s="671"/>
      <c r="SQG126" s="671"/>
      <c r="SQH126" s="671"/>
      <c r="SQI126" s="671"/>
      <c r="SQJ126" s="671"/>
      <c r="SQK126" s="671"/>
      <c r="SQL126" s="671"/>
      <c r="SQM126" s="671"/>
      <c r="SQN126" s="671"/>
      <c r="SQO126" s="671"/>
      <c r="SQP126" s="671"/>
      <c r="SQQ126" s="671"/>
      <c r="SQR126" s="671"/>
      <c r="SQS126" s="671"/>
      <c r="SQT126" s="671"/>
      <c r="SQU126" s="671"/>
      <c r="SQV126" s="671"/>
      <c r="SQW126" s="671"/>
      <c r="SQX126" s="671"/>
      <c r="SQY126" s="671"/>
      <c r="SQZ126" s="671"/>
      <c r="SRA126" s="671"/>
      <c r="SRB126" s="671"/>
      <c r="SRC126" s="671"/>
      <c r="SRD126" s="671"/>
      <c r="SRE126" s="671"/>
      <c r="SRF126" s="671"/>
      <c r="SRG126" s="671"/>
      <c r="SRH126" s="671"/>
      <c r="SRI126" s="671"/>
      <c r="SRJ126" s="671"/>
      <c r="SRK126" s="671"/>
      <c r="SRL126" s="671"/>
      <c r="SRM126" s="671"/>
      <c r="SRN126" s="671"/>
      <c r="SRO126" s="671"/>
      <c r="SRP126" s="671"/>
      <c r="SRQ126" s="671"/>
      <c r="SRR126" s="671"/>
      <c r="SRS126" s="671"/>
      <c r="SRT126" s="671"/>
      <c r="SRU126" s="671"/>
      <c r="SRV126" s="671"/>
      <c r="SRW126" s="671"/>
      <c r="SRX126" s="671"/>
      <c r="SRY126" s="671"/>
      <c r="SRZ126" s="671"/>
      <c r="SSA126" s="671"/>
      <c r="SSB126" s="671"/>
      <c r="SSC126" s="671"/>
      <c r="SSD126" s="671"/>
      <c r="SSE126" s="671"/>
      <c r="SSF126" s="671"/>
      <c r="SSG126" s="671"/>
      <c r="SSH126" s="671"/>
      <c r="SSI126" s="671"/>
      <c r="SSJ126" s="671"/>
      <c r="SSK126" s="671"/>
      <c r="SSL126" s="671"/>
      <c r="SSM126" s="671"/>
      <c r="SSN126" s="671"/>
      <c r="SSO126" s="671"/>
      <c r="SSP126" s="671"/>
      <c r="SSQ126" s="671"/>
      <c r="SSR126" s="671"/>
      <c r="SSS126" s="671"/>
      <c r="SST126" s="671"/>
      <c r="SSU126" s="671"/>
      <c r="SSV126" s="671"/>
      <c r="SSW126" s="671"/>
      <c r="SSX126" s="671"/>
      <c r="SSY126" s="671"/>
      <c r="SSZ126" s="671"/>
      <c r="STA126" s="671"/>
      <c r="STB126" s="671"/>
      <c r="STC126" s="671"/>
      <c r="STD126" s="671"/>
      <c r="STE126" s="671"/>
      <c r="STF126" s="671"/>
      <c r="STG126" s="671"/>
      <c r="STH126" s="671"/>
      <c r="STI126" s="671"/>
      <c r="STJ126" s="671"/>
      <c r="STK126" s="671"/>
      <c r="STL126" s="671"/>
      <c r="STM126" s="671"/>
      <c r="STN126" s="671"/>
      <c r="STO126" s="671"/>
      <c r="STP126" s="671"/>
      <c r="STQ126" s="671"/>
      <c r="STR126" s="671"/>
      <c r="STS126" s="671"/>
      <c r="STT126" s="671"/>
      <c r="STU126" s="671"/>
      <c r="STV126" s="671"/>
      <c r="STW126" s="671"/>
      <c r="STX126" s="671"/>
      <c r="STY126" s="671"/>
      <c r="STZ126" s="671"/>
      <c r="SUA126" s="671"/>
      <c r="SUB126" s="671"/>
      <c r="SUC126" s="671"/>
      <c r="SUD126" s="671"/>
      <c r="SUE126" s="671"/>
      <c r="SUF126" s="671"/>
      <c r="SUG126" s="671"/>
      <c r="SUH126" s="671"/>
      <c r="SUI126" s="671"/>
      <c r="SUJ126" s="671"/>
      <c r="SUK126" s="671"/>
      <c r="SUL126" s="671"/>
      <c r="SUM126" s="671"/>
      <c r="SUN126" s="671"/>
      <c r="SUO126" s="671"/>
      <c r="SUP126" s="671"/>
      <c r="SUQ126" s="671"/>
      <c r="SUR126" s="671"/>
      <c r="SUS126" s="671"/>
      <c r="SUT126" s="671"/>
      <c r="SUU126" s="671"/>
      <c r="SUV126" s="671"/>
      <c r="SUW126" s="671"/>
      <c r="SUX126" s="671"/>
      <c r="SUY126" s="671"/>
      <c r="SUZ126" s="671"/>
      <c r="SVA126" s="671"/>
      <c r="SVB126" s="671"/>
      <c r="SVC126" s="671"/>
      <c r="SVD126" s="671"/>
      <c r="SVE126" s="671"/>
      <c r="SVF126" s="671"/>
      <c r="SVG126" s="671"/>
      <c r="SVH126" s="671"/>
      <c r="SVI126" s="671"/>
      <c r="SVJ126" s="671"/>
      <c r="SVK126" s="671"/>
      <c r="SVL126" s="671"/>
      <c r="SVM126" s="671"/>
      <c r="SVN126" s="671"/>
      <c r="SVO126" s="671"/>
      <c r="SVP126" s="671"/>
      <c r="SVQ126" s="671"/>
      <c r="SVR126" s="671"/>
      <c r="SVS126" s="671"/>
      <c r="SVT126" s="671"/>
      <c r="SVU126" s="671"/>
      <c r="SVV126" s="671"/>
      <c r="SVW126" s="671"/>
      <c r="SVX126" s="671"/>
      <c r="SVY126" s="671"/>
      <c r="SVZ126" s="671"/>
      <c r="SWA126" s="671"/>
      <c r="SWB126" s="671"/>
      <c r="SWC126" s="671"/>
      <c r="SWD126" s="671"/>
      <c r="SWE126" s="671"/>
      <c r="SWF126" s="671"/>
      <c r="SWG126" s="671"/>
      <c r="SWH126" s="671"/>
      <c r="SWI126" s="671"/>
      <c r="SWJ126" s="671"/>
      <c r="SWK126" s="671"/>
      <c r="SWL126" s="671"/>
      <c r="SWM126" s="671"/>
      <c r="SWN126" s="671"/>
      <c r="SWO126" s="671"/>
      <c r="SWP126" s="671"/>
      <c r="SWQ126" s="671"/>
      <c r="SWR126" s="671"/>
      <c r="SWS126" s="671"/>
      <c r="SWT126" s="671"/>
      <c r="SWU126" s="671"/>
      <c r="SWV126" s="671"/>
      <c r="SWW126" s="671"/>
      <c r="SWX126" s="671"/>
      <c r="SWY126" s="671"/>
      <c r="SWZ126" s="671"/>
      <c r="SXA126" s="671"/>
      <c r="SXB126" s="671"/>
      <c r="SXC126" s="671"/>
      <c r="SXD126" s="671"/>
      <c r="SXE126" s="671"/>
      <c r="SXF126" s="671"/>
      <c r="SXG126" s="671"/>
      <c r="SXH126" s="671"/>
      <c r="SXI126" s="671"/>
      <c r="SXJ126" s="671"/>
      <c r="SXK126" s="671"/>
      <c r="SXL126" s="671"/>
      <c r="SXM126" s="671"/>
      <c r="SXN126" s="671"/>
      <c r="SXO126" s="671"/>
      <c r="SXP126" s="671"/>
      <c r="SXQ126" s="671"/>
      <c r="SXR126" s="671"/>
      <c r="SXS126" s="671"/>
      <c r="SXT126" s="671"/>
      <c r="SXU126" s="671"/>
      <c r="SXV126" s="671"/>
      <c r="SXW126" s="671"/>
      <c r="SXX126" s="671"/>
      <c r="SXY126" s="671"/>
      <c r="SXZ126" s="671"/>
      <c r="SYA126" s="671"/>
      <c r="SYB126" s="671"/>
      <c r="SYC126" s="671"/>
      <c r="SYD126" s="671"/>
      <c r="SYE126" s="671"/>
      <c r="SYF126" s="671"/>
      <c r="SYG126" s="671"/>
      <c r="SYH126" s="671"/>
      <c r="SYI126" s="671"/>
      <c r="SYJ126" s="671"/>
      <c r="SYK126" s="671"/>
      <c r="SYL126" s="671"/>
      <c r="SYM126" s="671"/>
      <c r="SYN126" s="671"/>
      <c r="SYO126" s="671"/>
      <c r="SYP126" s="671"/>
      <c r="SYQ126" s="671"/>
      <c r="SYR126" s="671"/>
      <c r="SYS126" s="671"/>
      <c r="SYT126" s="671"/>
      <c r="SYU126" s="671"/>
      <c r="SYV126" s="671"/>
      <c r="SYW126" s="671"/>
      <c r="SYX126" s="671"/>
      <c r="SYY126" s="671"/>
      <c r="SYZ126" s="671"/>
      <c r="SZA126" s="671"/>
      <c r="SZB126" s="671"/>
      <c r="SZC126" s="671"/>
      <c r="SZD126" s="671"/>
      <c r="SZE126" s="671"/>
      <c r="SZF126" s="671"/>
      <c r="SZG126" s="671"/>
      <c r="SZH126" s="671"/>
      <c r="SZI126" s="671"/>
      <c r="SZJ126" s="671"/>
      <c r="SZK126" s="671"/>
      <c r="SZL126" s="671"/>
      <c r="SZM126" s="671"/>
      <c r="SZN126" s="671"/>
      <c r="SZO126" s="671"/>
      <c r="SZP126" s="671"/>
      <c r="SZQ126" s="671"/>
      <c r="SZR126" s="671"/>
      <c r="SZS126" s="671"/>
      <c r="SZT126" s="671"/>
      <c r="SZU126" s="671"/>
      <c r="SZV126" s="671"/>
      <c r="SZW126" s="671"/>
      <c r="SZX126" s="671"/>
      <c r="SZY126" s="671"/>
      <c r="SZZ126" s="671"/>
      <c r="TAA126" s="671"/>
      <c r="TAB126" s="671"/>
      <c r="TAC126" s="671"/>
      <c r="TAD126" s="671"/>
      <c r="TAE126" s="671"/>
      <c r="TAF126" s="671"/>
      <c r="TAG126" s="671"/>
      <c r="TAH126" s="671"/>
      <c r="TAI126" s="671"/>
      <c r="TAJ126" s="671"/>
      <c r="TAK126" s="671"/>
      <c r="TAL126" s="671"/>
      <c r="TAM126" s="671"/>
      <c r="TAN126" s="671"/>
      <c r="TAO126" s="671"/>
      <c r="TAP126" s="671"/>
      <c r="TAQ126" s="671"/>
      <c r="TAR126" s="671"/>
      <c r="TAS126" s="671"/>
      <c r="TAT126" s="671"/>
      <c r="TAU126" s="671"/>
      <c r="TAV126" s="671"/>
      <c r="TAW126" s="671"/>
      <c r="TAX126" s="671"/>
      <c r="TAY126" s="671"/>
      <c r="TAZ126" s="671"/>
      <c r="TBA126" s="671"/>
      <c r="TBB126" s="671"/>
      <c r="TBC126" s="671"/>
      <c r="TBD126" s="671"/>
      <c r="TBE126" s="671"/>
      <c r="TBF126" s="671"/>
      <c r="TBG126" s="671"/>
      <c r="TBH126" s="671"/>
      <c r="TBI126" s="671"/>
      <c r="TBJ126" s="671"/>
      <c r="TBK126" s="671"/>
      <c r="TBL126" s="671"/>
      <c r="TBM126" s="671"/>
      <c r="TBN126" s="671"/>
      <c r="TBO126" s="671"/>
      <c r="TBP126" s="671"/>
      <c r="TBQ126" s="671"/>
      <c r="TBR126" s="671"/>
      <c r="TBS126" s="671"/>
      <c r="TBT126" s="671"/>
      <c r="TBU126" s="671"/>
      <c r="TBV126" s="671"/>
      <c r="TBW126" s="671"/>
      <c r="TBX126" s="671"/>
      <c r="TBY126" s="671"/>
      <c r="TBZ126" s="671"/>
      <c r="TCA126" s="671"/>
      <c r="TCB126" s="671"/>
      <c r="TCC126" s="671"/>
      <c r="TCD126" s="671"/>
      <c r="TCE126" s="671"/>
      <c r="TCF126" s="671"/>
      <c r="TCG126" s="671"/>
      <c r="TCH126" s="671"/>
      <c r="TCI126" s="671"/>
      <c r="TCJ126" s="671"/>
      <c r="TCK126" s="671"/>
      <c r="TCL126" s="671"/>
      <c r="TCM126" s="671"/>
      <c r="TCN126" s="671"/>
      <c r="TCO126" s="671"/>
      <c r="TCP126" s="671"/>
      <c r="TCQ126" s="671"/>
      <c r="TCR126" s="671"/>
      <c r="TCS126" s="671"/>
      <c r="TCT126" s="671"/>
      <c r="TCU126" s="671"/>
      <c r="TCV126" s="671"/>
      <c r="TCW126" s="671"/>
      <c r="TCX126" s="671"/>
      <c r="TCY126" s="671"/>
      <c r="TCZ126" s="671"/>
      <c r="TDA126" s="671"/>
      <c r="TDB126" s="671"/>
      <c r="TDC126" s="671"/>
      <c r="TDD126" s="671"/>
      <c r="TDE126" s="671"/>
      <c r="TDF126" s="671"/>
      <c r="TDG126" s="671"/>
      <c r="TDH126" s="671"/>
      <c r="TDI126" s="671"/>
      <c r="TDJ126" s="671"/>
      <c r="TDK126" s="671"/>
      <c r="TDL126" s="671"/>
      <c r="TDM126" s="671"/>
      <c r="TDN126" s="671"/>
      <c r="TDO126" s="671"/>
      <c r="TDP126" s="671"/>
      <c r="TDQ126" s="671"/>
      <c r="TDR126" s="671"/>
      <c r="TDS126" s="671"/>
      <c r="TDT126" s="671"/>
      <c r="TDU126" s="671"/>
      <c r="TDV126" s="671"/>
      <c r="TDW126" s="671"/>
      <c r="TDX126" s="671"/>
      <c r="TDY126" s="671"/>
      <c r="TDZ126" s="671"/>
      <c r="TEA126" s="671"/>
      <c r="TEB126" s="671"/>
      <c r="TEC126" s="671"/>
      <c r="TED126" s="671"/>
      <c r="TEE126" s="671"/>
      <c r="TEF126" s="671"/>
      <c r="TEG126" s="671"/>
      <c r="TEH126" s="671"/>
      <c r="TEI126" s="671"/>
      <c r="TEJ126" s="671"/>
      <c r="TEK126" s="671"/>
      <c r="TEL126" s="671"/>
      <c r="TEM126" s="671"/>
      <c r="TEN126" s="671"/>
      <c r="TEO126" s="671"/>
      <c r="TEP126" s="671"/>
      <c r="TEQ126" s="671"/>
      <c r="TER126" s="671"/>
      <c r="TES126" s="671"/>
      <c r="TET126" s="671"/>
      <c r="TEU126" s="671"/>
      <c r="TEV126" s="671"/>
      <c r="TEW126" s="671"/>
      <c r="TEX126" s="671"/>
      <c r="TEY126" s="671"/>
      <c r="TEZ126" s="671"/>
      <c r="TFA126" s="671"/>
      <c r="TFB126" s="671"/>
      <c r="TFC126" s="671"/>
      <c r="TFD126" s="671"/>
      <c r="TFE126" s="671"/>
      <c r="TFF126" s="671"/>
      <c r="TFG126" s="671"/>
      <c r="TFH126" s="671"/>
      <c r="TFI126" s="671"/>
      <c r="TFJ126" s="671"/>
      <c r="TFK126" s="671"/>
      <c r="TFL126" s="671"/>
      <c r="TFM126" s="671"/>
      <c r="TFN126" s="671"/>
      <c r="TFO126" s="671"/>
      <c r="TFP126" s="671"/>
      <c r="TFQ126" s="671"/>
      <c r="TFR126" s="671"/>
      <c r="TFS126" s="671"/>
      <c r="TFT126" s="671"/>
      <c r="TFU126" s="671"/>
      <c r="TFV126" s="671"/>
      <c r="TFW126" s="671"/>
      <c r="TFX126" s="671"/>
      <c r="TFY126" s="671"/>
      <c r="TFZ126" s="671"/>
      <c r="TGA126" s="671"/>
      <c r="TGB126" s="671"/>
      <c r="TGC126" s="671"/>
      <c r="TGD126" s="671"/>
      <c r="TGE126" s="671"/>
      <c r="TGF126" s="671"/>
      <c r="TGG126" s="671"/>
      <c r="TGH126" s="671"/>
      <c r="TGI126" s="671"/>
      <c r="TGJ126" s="671"/>
      <c r="TGK126" s="671"/>
      <c r="TGL126" s="671"/>
      <c r="TGM126" s="671"/>
      <c r="TGN126" s="671"/>
      <c r="TGO126" s="671"/>
      <c r="TGP126" s="671"/>
      <c r="TGQ126" s="671"/>
      <c r="TGR126" s="671"/>
      <c r="TGS126" s="671"/>
      <c r="TGT126" s="671"/>
      <c r="TGU126" s="671"/>
      <c r="TGV126" s="671"/>
      <c r="TGW126" s="671"/>
      <c r="TGX126" s="671"/>
      <c r="TGY126" s="671"/>
      <c r="TGZ126" s="671"/>
      <c r="THA126" s="671"/>
      <c r="THB126" s="671"/>
      <c r="THC126" s="671"/>
      <c r="THD126" s="671"/>
      <c r="THE126" s="671"/>
      <c r="THF126" s="671"/>
      <c r="THG126" s="671"/>
      <c r="THH126" s="671"/>
      <c r="THI126" s="671"/>
      <c r="THJ126" s="671"/>
      <c r="THK126" s="671"/>
      <c r="THL126" s="671"/>
      <c r="THM126" s="671"/>
      <c r="THN126" s="671"/>
      <c r="THO126" s="671"/>
      <c r="THP126" s="671"/>
      <c r="THQ126" s="671"/>
      <c r="THR126" s="671"/>
      <c r="THS126" s="671"/>
      <c r="THT126" s="671"/>
      <c r="THU126" s="671"/>
      <c r="THV126" s="671"/>
      <c r="THW126" s="671"/>
      <c r="THX126" s="671"/>
      <c r="THY126" s="671"/>
      <c r="THZ126" s="671"/>
      <c r="TIA126" s="671"/>
      <c r="TIB126" s="671"/>
      <c r="TIC126" s="671"/>
      <c r="TID126" s="671"/>
      <c r="TIE126" s="671"/>
      <c r="TIF126" s="671"/>
      <c r="TIG126" s="671"/>
      <c r="TIH126" s="671"/>
      <c r="TII126" s="671"/>
      <c r="TIJ126" s="671"/>
      <c r="TIK126" s="671"/>
      <c r="TIL126" s="671"/>
      <c r="TIM126" s="671"/>
      <c r="TIN126" s="671"/>
      <c r="TIO126" s="671"/>
      <c r="TIP126" s="671"/>
      <c r="TIQ126" s="671"/>
      <c r="TIR126" s="671"/>
      <c r="TIS126" s="671"/>
      <c r="TIT126" s="671"/>
      <c r="TIU126" s="671"/>
      <c r="TIV126" s="671"/>
      <c r="TIW126" s="671"/>
      <c r="TIX126" s="671"/>
      <c r="TIY126" s="671"/>
      <c r="TIZ126" s="671"/>
      <c r="TJA126" s="671"/>
      <c r="TJB126" s="671"/>
      <c r="TJC126" s="671"/>
      <c r="TJD126" s="671"/>
      <c r="TJE126" s="671"/>
      <c r="TJF126" s="671"/>
      <c r="TJG126" s="671"/>
      <c r="TJH126" s="671"/>
      <c r="TJI126" s="671"/>
      <c r="TJJ126" s="671"/>
      <c r="TJK126" s="671"/>
      <c r="TJL126" s="671"/>
      <c r="TJM126" s="671"/>
      <c r="TJN126" s="671"/>
      <c r="TJO126" s="671"/>
      <c r="TJP126" s="671"/>
      <c r="TJQ126" s="671"/>
      <c r="TJR126" s="671"/>
      <c r="TJS126" s="671"/>
      <c r="TJT126" s="671"/>
      <c r="TJU126" s="671"/>
      <c r="TJV126" s="671"/>
      <c r="TJW126" s="671"/>
      <c r="TJX126" s="671"/>
      <c r="TJY126" s="671"/>
      <c r="TJZ126" s="671"/>
      <c r="TKA126" s="671"/>
      <c r="TKB126" s="671"/>
      <c r="TKC126" s="671"/>
      <c r="TKD126" s="671"/>
      <c r="TKE126" s="671"/>
      <c r="TKF126" s="671"/>
      <c r="TKG126" s="671"/>
      <c r="TKH126" s="671"/>
      <c r="TKI126" s="671"/>
      <c r="TKJ126" s="671"/>
      <c r="TKK126" s="671"/>
      <c r="TKL126" s="671"/>
      <c r="TKM126" s="671"/>
      <c r="TKN126" s="671"/>
      <c r="TKO126" s="671"/>
      <c r="TKP126" s="671"/>
      <c r="TKQ126" s="671"/>
      <c r="TKR126" s="671"/>
      <c r="TKS126" s="671"/>
      <c r="TKT126" s="671"/>
      <c r="TKU126" s="671"/>
      <c r="TKV126" s="671"/>
      <c r="TKW126" s="671"/>
      <c r="TKX126" s="671"/>
      <c r="TKY126" s="671"/>
      <c r="TKZ126" s="671"/>
      <c r="TLA126" s="671"/>
      <c r="TLB126" s="671"/>
      <c r="TLC126" s="671"/>
      <c r="TLD126" s="671"/>
      <c r="TLE126" s="671"/>
      <c r="TLF126" s="671"/>
      <c r="TLG126" s="671"/>
      <c r="TLH126" s="671"/>
      <c r="TLI126" s="671"/>
      <c r="TLJ126" s="671"/>
      <c r="TLK126" s="671"/>
      <c r="TLL126" s="671"/>
      <c r="TLM126" s="671"/>
      <c r="TLN126" s="671"/>
      <c r="TLO126" s="671"/>
      <c r="TLP126" s="671"/>
      <c r="TLQ126" s="671"/>
      <c r="TLR126" s="671"/>
      <c r="TLS126" s="671"/>
      <c r="TLT126" s="671"/>
      <c r="TLU126" s="671"/>
      <c r="TLV126" s="671"/>
      <c r="TLW126" s="671"/>
      <c r="TLX126" s="671"/>
      <c r="TLY126" s="671"/>
      <c r="TLZ126" s="671"/>
      <c r="TMA126" s="671"/>
      <c r="TMB126" s="671"/>
      <c r="TMC126" s="671"/>
      <c r="TMD126" s="671"/>
      <c r="TME126" s="671"/>
      <c r="TMF126" s="671"/>
      <c r="TMG126" s="671"/>
      <c r="TMH126" s="671"/>
      <c r="TMI126" s="671"/>
      <c r="TMJ126" s="671"/>
      <c r="TMK126" s="671"/>
      <c r="TML126" s="671"/>
      <c r="TMM126" s="671"/>
      <c r="TMN126" s="671"/>
      <c r="TMO126" s="671"/>
      <c r="TMP126" s="671"/>
      <c r="TMQ126" s="671"/>
      <c r="TMR126" s="671"/>
      <c r="TMS126" s="671"/>
      <c r="TMT126" s="671"/>
      <c r="TMU126" s="671"/>
      <c r="TMV126" s="671"/>
      <c r="TMW126" s="671"/>
      <c r="TMX126" s="671"/>
      <c r="TMY126" s="671"/>
      <c r="TMZ126" s="671"/>
      <c r="TNA126" s="671"/>
      <c r="TNB126" s="671"/>
      <c r="TNC126" s="671"/>
      <c r="TND126" s="671"/>
      <c r="TNE126" s="671"/>
      <c r="TNF126" s="671"/>
      <c r="TNG126" s="671"/>
      <c r="TNH126" s="671"/>
      <c r="TNI126" s="671"/>
      <c r="TNJ126" s="671"/>
      <c r="TNK126" s="671"/>
      <c r="TNL126" s="671"/>
      <c r="TNM126" s="671"/>
      <c r="TNN126" s="671"/>
      <c r="TNO126" s="671"/>
      <c r="TNP126" s="671"/>
      <c r="TNQ126" s="671"/>
      <c r="TNR126" s="671"/>
      <c r="TNS126" s="671"/>
      <c r="TNT126" s="671"/>
      <c r="TNU126" s="671"/>
      <c r="TNV126" s="671"/>
      <c r="TNW126" s="671"/>
      <c r="TNX126" s="671"/>
      <c r="TNY126" s="671"/>
      <c r="TNZ126" s="671"/>
      <c r="TOA126" s="671"/>
      <c r="TOB126" s="671"/>
      <c r="TOC126" s="671"/>
      <c r="TOD126" s="671"/>
      <c r="TOE126" s="671"/>
      <c r="TOF126" s="671"/>
      <c r="TOG126" s="671"/>
      <c r="TOH126" s="671"/>
      <c r="TOI126" s="671"/>
      <c r="TOJ126" s="671"/>
      <c r="TOK126" s="671"/>
      <c r="TOL126" s="671"/>
      <c r="TOM126" s="671"/>
      <c r="TON126" s="671"/>
      <c r="TOO126" s="671"/>
      <c r="TOP126" s="671"/>
      <c r="TOQ126" s="671"/>
      <c r="TOR126" s="671"/>
      <c r="TOS126" s="671"/>
      <c r="TOT126" s="671"/>
      <c r="TOU126" s="671"/>
      <c r="TOV126" s="671"/>
      <c r="TOW126" s="671"/>
      <c r="TOX126" s="671"/>
      <c r="TOY126" s="671"/>
      <c r="TOZ126" s="671"/>
      <c r="TPA126" s="671"/>
      <c r="TPB126" s="671"/>
      <c r="TPC126" s="671"/>
      <c r="TPD126" s="671"/>
      <c r="TPE126" s="671"/>
      <c r="TPF126" s="671"/>
      <c r="TPG126" s="671"/>
      <c r="TPH126" s="671"/>
      <c r="TPI126" s="671"/>
      <c r="TPJ126" s="671"/>
      <c r="TPK126" s="671"/>
      <c r="TPL126" s="671"/>
      <c r="TPM126" s="671"/>
      <c r="TPN126" s="671"/>
      <c r="TPO126" s="671"/>
      <c r="TPP126" s="671"/>
      <c r="TPQ126" s="671"/>
      <c r="TPR126" s="671"/>
      <c r="TPS126" s="671"/>
      <c r="TPT126" s="671"/>
      <c r="TPU126" s="671"/>
      <c r="TPV126" s="671"/>
      <c r="TPW126" s="671"/>
      <c r="TPX126" s="671"/>
      <c r="TPY126" s="671"/>
      <c r="TPZ126" s="671"/>
      <c r="TQA126" s="671"/>
      <c r="TQB126" s="671"/>
      <c r="TQC126" s="671"/>
      <c r="TQD126" s="671"/>
      <c r="TQE126" s="671"/>
      <c r="TQF126" s="671"/>
      <c r="TQG126" s="671"/>
      <c r="TQH126" s="671"/>
      <c r="TQI126" s="671"/>
      <c r="TQJ126" s="671"/>
      <c r="TQK126" s="671"/>
      <c r="TQL126" s="671"/>
      <c r="TQM126" s="671"/>
      <c r="TQN126" s="671"/>
      <c r="TQO126" s="671"/>
      <c r="TQP126" s="671"/>
      <c r="TQQ126" s="671"/>
      <c r="TQR126" s="671"/>
      <c r="TQS126" s="671"/>
      <c r="TQT126" s="671"/>
      <c r="TQU126" s="671"/>
      <c r="TQV126" s="671"/>
      <c r="TQW126" s="671"/>
      <c r="TQX126" s="671"/>
      <c r="TQY126" s="671"/>
      <c r="TQZ126" s="671"/>
      <c r="TRA126" s="671"/>
      <c r="TRB126" s="671"/>
      <c r="TRC126" s="671"/>
      <c r="TRD126" s="671"/>
      <c r="TRE126" s="671"/>
      <c r="TRF126" s="671"/>
      <c r="TRG126" s="671"/>
      <c r="TRH126" s="671"/>
      <c r="TRI126" s="671"/>
      <c r="TRJ126" s="671"/>
      <c r="TRK126" s="671"/>
      <c r="TRL126" s="671"/>
      <c r="TRM126" s="671"/>
      <c r="TRN126" s="671"/>
      <c r="TRO126" s="671"/>
      <c r="TRP126" s="671"/>
      <c r="TRQ126" s="671"/>
      <c r="TRR126" s="671"/>
      <c r="TRS126" s="671"/>
      <c r="TRT126" s="671"/>
      <c r="TRU126" s="671"/>
      <c r="TRV126" s="671"/>
      <c r="TRW126" s="671"/>
      <c r="TRX126" s="671"/>
      <c r="TRY126" s="671"/>
      <c r="TRZ126" s="671"/>
      <c r="TSA126" s="671"/>
      <c r="TSB126" s="671"/>
      <c r="TSC126" s="671"/>
      <c r="TSD126" s="671"/>
      <c r="TSE126" s="671"/>
      <c r="TSF126" s="671"/>
      <c r="TSG126" s="671"/>
      <c r="TSH126" s="671"/>
      <c r="TSI126" s="671"/>
      <c r="TSJ126" s="671"/>
      <c r="TSK126" s="671"/>
      <c r="TSL126" s="671"/>
      <c r="TSM126" s="671"/>
      <c r="TSN126" s="671"/>
      <c r="TSO126" s="671"/>
      <c r="TSP126" s="671"/>
      <c r="TSQ126" s="671"/>
      <c r="TSR126" s="671"/>
      <c r="TSS126" s="671"/>
      <c r="TST126" s="671"/>
      <c r="TSU126" s="671"/>
      <c r="TSV126" s="671"/>
      <c r="TSW126" s="671"/>
      <c r="TSX126" s="671"/>
      <c r="TSY126" s="671"/>
      <c r="TSZ126" s="671"/>
      <c r="TTA126" s="671"/>
      <c r="TTB126" s="671"/>
      <c r="TTC126" s="671"/>
      <c r="TTD126" s="671"/>
      <c r="TTE126" s="671"/>
      <c r="TTF126" s="671"/>
      <c r="TTG126" s="671"/>
      <c r="TTH126" s="671"/>
      <c r="TTI126" s="671"/>
      <c r="TTJ126" s="671"/>
      <c r="TTK126" s="671"/>
      <c r="TTL126" s="671"/>
      <c r="TTM126" s="671"/>
      <c r="TTN126" s="671"/>
      <c r="TTO126" s="671"/>
      <c r="TTP126" s="671"/>
      <c r="TTQ126" s="671"/>
      <c r="TTR126" s="671"/>
      <c r="TTS126" s="671"/>
      <c r="TTT126" s="671"/>
      <c r="TTU126" s="671"/>
      <c r="TTV126" s="671"/>
      <c r="TTW126" s="671"/>
      <c r="TTX126" s="671"/>
      <c r="TTY126" s="671"/>
      <c r="TTZ126" s="671"/>
      <c r="TUA126" s="671"/>
      <c r="TUB126" s="671"/>
      <c r="TUC126" s="671"/>
      <c r="TUD126" s="671"/>
      <c r="TUE126" s="671"/>
      <c r="TUF126" s="671"/>
      <c r="TUG126" s="671"/>
      <c r="TUH126" s="671"/>
      <c r="TUI126" s="671"/>
      <c r="TUJ126" s="671"/>
      <c r="TUK126" s="671"/>
      <c r="TUL126" s="671"/>
      <c r="TUM126" s="671"/>
      <c r="TUN126" s="671"/>
      <c r="TUO126" s="671"/>
      <c r="TUP126" s="671"/>
      <c r="TUQ126" s="671"/>
      <c r="TUR126" s="671"/>
      <c r="TUS126" s="671"/>
      <c r="TUT126" s="671"/>
      <c r="TUU126" s="671"/>
      <c r="TUV126" s="671"/>
      <c r="TUW126" s="671"/>
      <c r="TUX126" s="671"/>
      <c r="TUY126" s="671"/>
      <c r="TUZ126" s="671"/>
      <c r="TVA126" s="671"/>
      <c r="TVB126" s="671"/>
      <c r="TVC126" s="671"/>
      <c r="TVD126" s="671"/>
      <c r="TVE126" s="671"/>
      <c r="TVF126" s="671"/>
      <c r="TVG126" s="671"/>
      <c r="TVH126" s="671"/>
      <c r="TVI126" s="671"/>
      <c r="TVJ126" s="671"/>
      <c r="TVK126" s="671"/>
      <c r="TVL126" s="671"/>
      <c r="TVM126" s="671"/>
      <c r="TVN126" s="671"/>
      <c r="TVO126" s="671"/>
      <c r="TVP126" s="671"/>
      <c r="TVQ126" s="671"/>
      <c r="TVR126" s="671"/>
      <c r="TVS126" s="671"/>
      <c r="TVT126" s="671"/>
      <c r="TVU126" s="671"/>
      <c r="TVV126" s="671"/>
      <c r="TVW126" s="671"/>
      <c r="TVX126" s="671"/>
      <c r="TVY126" s="671"/>
      <c r="TVZ126" s="671"/>
      <c r="TWA126" s="671"/>
      <c r="TWB126" s="671"/>
      <c r="TWC126" s="671"/>
      <c r="TWD126" s="671"/>
      <c r="TWE126" s="671"/>
      <c r="TWF126" s="671"/>
      <c r="TWG126" s="671"/>
      <c r="TWH126" s="671"/>
      <c r="TWI126" s="671"/>
      <c r="TWJ126" s="671"/>
      <c r="TWK126" s="671"/>
      <c r="TWL126" s="671"/>
      <c r="TWM126" s="671"/>
      <c r="TWN126" s="671"/>
      <c r="TWO126" s="671"/>
      <c r="TWP126" s="671"/>
      <c r="TWQ126" s="671"/>
      <c r="TWR126" s="671"/>
      <c r="TWS126" s="671"/>
      <c r="TWT126" s="671"/>
      <c r="TWU126" s="671"/>
      <c r="TWV126" s="671"/>
      <c r="TWW126" s="671"/>
      <c r="TWX126" s="671"/>
      <c r="TWY126" s="671"/>
      <c r="TWZ126" s="671"/>
      <c r="TXA126" s="671"/>
      <c r="TXB126" s="671"/>
      <c r="TXC126" s="671"/>
      <c r="TXD126" s="671"/>
      <c r="TXE126" s="671"/>
      <c r="TXF126" s="671"/>
      <c r="TXG126" s="671"/>
      <c r="TXH126" s="671"/>
      <c r="TXI126" s="671"/>
      <c r="TXJ126" s="671"/>
      <c r="TXK126" s="671"/>
      <c r="TXL126" s="671"/>
      <c r="TXM126" s="671"/>
      <c r="TXN126" s="671"/>
      <c r="TXO126" s="671"/>
      <c r="TXP126" s="671"/>
      <c r="TXQ126" s="671"/>
      <c r="TXR126" s="671"/>
      <c r="TXS126" s="671"/>
      <c r="TXT126" s="671"/>
      <c r="TXU126" s="671"/>
      <c r="TXV126" s="671"/>
      <c r="TXW126" s="671"/>
      <c r="TXX126" s="671"/>
      <c r="TXY126" s="671"/>
      <c r="TXZ126" s="671"/>
      <c r="TYA126" s="671"/>
      <c r="TYB126" s="671"/>
      <c r="TYC126" s="671"/>
      <c r="TYD126" s="671"/>
      <c r="TYE126" s="671"/>
      <c r="TYF126" s="671"/>
      <c r="TYG126" s="671"/>
      <c r="TYH126" s="671"/>
      <c r="TYI126" s="671"/>
      <c r="TYJ126" s="671"/>
      <c r="TYK126" s="671"/>
      <c r="TYL126" s="671"/>
      <c r="TYM126" s="671"/>
      <c r="TYN126" s="671"/>
      <c r="TYO126" s="671"/>
      <c r="TYP126" s="671"/>
      <c r="TYQ126" s="671"/>
      <c r="TYR126" s="671"/>
      <c r="TYS126" s="671"/>
      <c r="TYT126" s="671"/>
      <c r="TYU126" s="671"/>
      <c r="TYV126" s="671"/>
      <c r="TYW126" s="671"/>
      <c r="TYX126" s="671"/>
      <c r="TYY126" s="671"/>
      <c r="TYZ126" s="671"/>
      <c r="TZA126" s="671"/>
      <c r="TZB126" s="671"/>
      <c r="TZC126" s="671"/>
      <c r="TZD126" s="671"/>
      <c r="TZE126" s="671"/>
      <c r="TZF126" s="671"/>
      <c r="TZG126" s="671"/>
      <c r="TZH126" s="671"/>
      <c r="TZI126" s="671"/>
      <c r="TZJ126" s="671"/>
      <c r="TZK126" s="671"/>
      <c r="TZL126" s="671"/>
      <c r="TZM126" s="671"/>
      <c r="TZN126" s="671"/>
      <c r="TZO126" s="671"/>
      <c r="TZP126" s="671"/>
      <c r="TZQ126" s="671"/>
      <c r="TZR126" s="671"/>
      <c r="TZS126" s="671"/>
      <c r="TZT126" s="671"/>
      <c r="TZU126" s="671"/>
      <c r="TZV126" s="671"/>
      <c r="TZW126" s="671"/>
      <c r="TZX126" s="671"/>
      <c r="TZY126" s="671"/>
      <c r="TZZ126" s="671"/>
      <c r="UAA126" s="671"/>
      <c r="UAB126" s="671"/>
      <c r="UAC126" s="671"/>
      <c r="UAD126" s="671"/>
      <c r="UAE126" s="671"/>
      <c r="UAF126" s="671"/>
      <c r="UAG126" s="671"/>
      <c r="UAH126" s="671"/>
      <c r="UAI126" s="671"/>
      <c r="UAJ126" s="671"/>
      <c r="UAK126" s="671"/>
      <c r="UAL126" s="671"/>
      <c r="UAM126" s="671"/>
      <c r="UAN126" s="671"/>
      <c r="UAO126" s="671"/>
      <c r="UAP126" s="671"/>
      <c r="UAQ126" s="671"/>
      <c r="UAR126" s="671"/>
      <c r="UAS126" s="671"/>
      <c r="UAT126" s="671"/>
      <c r="UAU126" s="671"/>
      <c r="UAV126" s="671"/>
      <c r="UAW126" s="671"/>
      <c r="UAX126" s="671"/>
      <c r="UAY126" s="671"/>
      <c r="UAZ126" s="671"/>
      <c r="UBA126" s="671"/>
      <c r="UBB126" s="671"/>
      <c r="UBC126" s="671"/>
      <c r="UBD126" s="671"/>
      <c r="UBE126" s="671"/>
      <c r="UBF126" s="671"/>
      <c r="UBG126" s="671"/>
      <c r="UBH126" s="671"/>
      <c r="UBI126" s="671"/>
      <c r="UBJ126" s="671"/>
      <c r="UBK126" s="671"/>
      <c r="UBL126" s="671"/>
      <c r="UBM126" s="671"/>
      <c r="UBN126" s="671"/>
      <c r="UBO126" s="671"/>
      <c r="UBP126" s="671"/>
      <c r="UBQ126" s="671"/>
      <c r="UBR126" s="671"/>
      <c r="UBS126" s="671"/>
      <c r="UBT126" s="671"/>
      <c r="UBU126" s="671"/>
      <c r="UBV126" s="671"/>
      <c r="UBW126" s="671"/>
      <c r="UBX126" s="671"/>
      <c r="UBY126" s="671"/>
      <c r="UBZ126" s="671"/>
      <c r="UCA126" s="671"/>
      <c r="UCB126" s="671"/>
      <c r="UCC126" s="671"/>
      <c r="UCD126" s="671"/>
      <c r="UCE126" s="671"/>
      <c r="UCF126" s="671"/>
      <c r="UCG126" s="671"/>
      <c r="UCH126" s="671"/>
      <c r="UCI126" s="671"/>
      <c r="UCJ126" s="671"/>
      <c r="UCK126" s="671"/>
      <c r="UCL126" s="671"/>
      <c r="UCM126" s="671"/>
      <c r="UCN126" s="671"/>
      <c r="UCO126" s="671"/>
      <c r="UCP126" s="671"/>
      <c r="UCQ126" s="671"/>
      <c r="UCR126" s="671"/>
      <c r="UCS126" s="671"/>
      <c r="UCT126" s="671"/>
      <c r="UCU126" s="671"/>
      <c r="UCV126" s="671"/>
      <c r="UCW126" s="671"/>
      <c r="UCX126" s="671"/>
      <c r="UCY126" s="671"/>
      <c r="UCZ126" s="671"/>
      <c r="UDA126" s="671"/>
      <c r="UDB126" s="671"/>
      <c r="UDC126" s="671"/>
      <c r="UDD126" s="671"/>
      <c r="UDE126" s="671"/>
      <c r="UDF126" s="671"/>
      <c r="UDG126" s="671"/>
      <c r="UDH126" s="671"/>
      <c r="UDI126" s="671"/>
      <c r="UDJ126" s="671"/>
      <c r="UDK126" s="671"/>
      <c r="UDL126" s="671"/>
      <c r="UDM126" s="671"/>
      <c r="UDN126" s="671"/>
      <c r="UDO126" s="671"/>
      <c r="UDP126" s="671"/>
      <c r="UDQ126" s="671"/>
      <c r="UDR126" s="671"/>
      <c r="UDS126" s="671"/>
      <c r="UDT126" s="671"/>
      <c r="UDU126" s="671"/>
      <c r="UDV126" s="671"/>
      <c r="UDW126" s="671"/>
      <c r="UDX126" s="671"/>
      <c r="UDY126" s="671"/>
      <c r="UDZ126" s="671"/>
      <c r="UEA126" s="671"/>
      <c r="UEB126" s="671"/>
      <c r="UEC126" s="671"/>
      <c r="UED126" s="671"/>
      <c r="UEE126" s="671"/>
      <c r="UEF126" s="671"/>
      <c r="UEG126" s="671"/>
      <c r="UEH126" s="671"/>
      <c r="UEI126" s="671"/>
      <c r="UEJ126" s="671"/>
      <c r="UEK126" s="671"/>
      <c r="UEL126" s="671"/>
      <c r="UEM126" s="671"/>
      <c r="UEN126" s="671"/>
      <c r="UEO126" s="671"/>
      <c r="UEP126" s="671"/>
      <c r="UEQ126" s="671"/>
      <c r="UER126" s="671"/>
      <c r="UES126" s="671"/>
      <c r="UET126" s="671"/>
      <c r="UEU126" s="671"/>
      <c r="UEV126" s="671"/>
      <c r="UEW126" s="671"/>
      <c r="UEX126" s="671"/>
      <c r="UEY126" s="671"/>
      <c r="UEZ126" s="671"/>
      <c r="UFA126" s="671"/>
      <c r="UFB126" s="671"/>
      <c r="UFC126" s="671"/>
      <c r="UFD126" s="671"/>
      <c r="UFE126" s="671"/>
      <c r="UFF126" s="671"/>
      <c r="UFG126" s="671"/>
      <c r="UFH126" s="671"/>
      <c r="UFI126" s="671"/>
      <c r="UFJ126" s="671"/>
      <c r="UFK126" s="671"/>
      <c r="UFL126" s="671"/>
      <c r="UFM126" s="671"/>
      <c r="UFN126" s="671"/>
      <c r="UFO126" s="671"/>
      <c r="UFP126" s="671"/>
      <c r="UFQ126" s="671"/>
      <c r="UFR126" s="671"/>
      <c r="UFS126" s="671"/>
      <c r="UFT126" s="671"/>
      <c r="UFU126" s="671"/>
      <c r="UFV126" s="671"/>
      <c r="UFW126" s="671"/>
      <c r="UFX126" s="671"/>
      <c r="UFY126" s="671"/>
      <c r="UFZ126" s="671"/>
      <c r="UGA126" s="671"/>
      <c r="UGB126" s="671"/>
      <c r="UGC126" s="671"/>
      <c r="UGD126" s="671"/>
      <c r="UGE126" s="671"/>
      <c r="UGF126" s="671"/>
      <c r="UGG126" s="671"/>
      <c r="UGH126" s="671"/>
      <c r="UGI126" s="671"/>
      <c r="UGJ126" s="671"/>
      <c r="UGK126" s="671"/>
      <c r="UGL126" s="671"/>
      <c r="UGM126" s="671"/>
      <c r="UGN126" s="671"/>
      <c r="UGO126" s="671"/>
      <c r="UGP126" s="671"/>
      <c r="UGQ126" s="671"/>
      <c r="UGR126" s="671"/>
      <c r="UGS126" s="671"/>
      <c r="UGT126" s="671"/>
      <c r="UGU126" s="671"/>
      <c r="UGV126" s="671"/>
      <c r="UGW126" s="671"/>
      <c r="UGX126" s="671"/>
      <c r="UGY126" s="671"/>
      <c r="UGZ126" s="671"/>
      <c r="UHA126" s="671"/>
      <c r="UHB126" s="671"/>
      <c r="UHC126" s="671"/>
      <c r="UHD126" s="671"/>
      <c r="UHE126" s="671"/>
      <c r="UHF126" s="671"/>
      <c r="UHG126" s="671"/>
      <c r="UHH126" s="671"/>
      <c r="UHI126" s="671"/>
      <c r="UHJ126" s="671"/>
      <c r="UHK126" s="671"/>
      <c r="UHL126" s="671"/>
      <c r="UHM126" s="671"/>
      <c r="UHN126" s="671"/>
      <c r="UHO126" s="671"/>
      <c r="UHP126" s="671"/>
      <c r="UHQ126" s="671"/>
      <c r="UHR126" s="671"/>
      <c r="UHS126" s="671"/>
      <c r="UHT126" s="671"/>
      <c r="UHU126" s="671"/>
      <c r="UHV126" s="671"/>
      <c r="UHW126" s="671"/>
      <c r="UHX126" s="671"/>
      <c r="UHY126" s="671"/>
      <c r="UHZ126" s="671"/>
      <c r="UIA126" s="671"/>
      <c r="UIB126" s="671"/>
      <c r="UIC126" s="671"/>
      <c r="UID126" s="671"/>
      <c r="UIE126" s="671"/>
      <c r="UIF126" s="671"/>
      <c r="UIG126" s="671"/>
      <c r="UIH126" s="671"/>
      <c r="UII126" s="671"/>
      <c r="UIJ126" s="671"/>
      <c r="UIK126" s="671"/>
      <c r="UIL126" s="671"/>
      <c r="UIM126" s="671"/>
      <c r="UIN126" s="671"/>
      <c r="UIO126" s="671"/>
      <c r="UIP126" s="671"/>
      <c r="UIQ126" s="671"/>
      <c r="UIR126" s="671"/>
      <c r="UIS126" s="671"/>
      <c r="UIT126" s="671"/>
      <c r="UIU126" s="671"/>
      <c r="UIV126" s="671"/>
      <c r="UIW126" s="671"/>
      <c r="UIX126" s="671"/>
      <c r="UIY126" s="671"/>
      <c r="UIZ126" s="671"/>
      <c r="UJA126" s="671"/>
      <c r="UJB126" s="671"/>
      <c r="UJC126" s="671"/>
      <c r="UJD126" s="671"/>
      <c r="UJE126" s="671"/>
      <c r="UJF126" s="671"/>
      <c r="UJG126" s="671"/>
      <c r="UJH126" s="671"/>
      <c r="UJI126" s="671"/>
      <c r="UJJ126" s="671"/>
      <c r="UJK126" s="671"/>
      <c r="UJL126" s="671"/>
      <c r="UJM126" s="671"/>
      <c r="UJN126" s="671"/>
      <c r="UJO126" s="671"/>
      <c r="UJP126" s="671"/>
      <c r="UJQ126" s="671"/>
      <c r="UJR126" s="671"/>
      <c r="UJS126" s="671"/>
      <c r="UJT126" s="671"/>
      <c r="UJU126" s="671"/>
      <c r="UJV126" s="671"/>
      <c r="UJW126" s="671"/>
      <c r="UJX126" s="671"/>
      <c r="UJY126" s="671"/>
      <c r="UJZ126" s="671"/>
      <c r="UKA126" s="671"/>
      <c r="UKB126" s="671"/>
      <c r="UKC126" s="671"/>
      <c r="UKD126" s="671"/>
      <c r="UKE126" s="671"/>
      <c r="UKF126" s="671"/>
      <c r="UKG126" s="671"/>
      <c r="UKH126" s="671"/>
      <c r="UKI126" s="671"/>
      <c r="UKJ126" s="671"/>
      <c r="UKK126" s="671"/>
      <c r="UKL126" s="671"/>
      <c r="UKM126" s="671"/>
      <c r="UKN126" s="671"/>
      <c r="UKO126" s="671"/>
      <c r="UKP126" s="671"/>
      <c r="UKQ126" s="671"/>
      <c r="UKR126" s="671"/>
      <c r="UKS126" s="671"/>
      <c r="UKT126" s="671"/>
      <c r="UKU126" s="671"/>
      <c r="UKV126" s="671"/>
      <c r="UKW126" s="671"/>
      <c r="UKX126" s="671"/>
      <c r="UKY126" s="671"/>
      <c r="UKZ126" s="671"/>
      <c r="ULA126" s="671"/>
      <c r="ULB126" s="671"/>
      <c r="ULC126" s="671"/>
      <c r="ULD126" s="671"/>
      <c r="ULE126" s="671"/>
      <c r="ULF126" s="671"/>
      <c r="ULG126" s="671"/>
      <c r="ULH126" s="671"/>
      <c r="ULI126" s="671"/>
      <c r="ULJ126" s="671"/>
      <c r="ULK126" s="671"/>
      <c r="ULL126" s="671"/>
      <c r="ULM126" s="671"/>
      <c r="ULN126" s="671"/>
      <c r="ULO126" s="671"/>
      <c r="ULP126" s="671"/>
      <c r="ULQ126" s="671"/>
      <c r="ULR126" s="671"/>
      <c r="ULS126" s="671"/>
      <c r="ULT126" s="671"/>
      <c r="ULU126" s="671"/>
      <c r="ULV126" s="671"/>
      <c r="ULW126" s="671"/>
      <c r="ULX126" s="671"/>
      <c r="ULY126" s="671"/>
      <c r="ULZ126" s="671"/>
      <c r="UMA126" s="671"/>
      <c r="UMB126" s="671"/>
      <c r="UMC126" s="671"/>
      <c r="UMD126" s="671"/>
      <c r="UME126" s="671"/>
      <c r="UMF126" s="671"/>
      <c r="UMG126" s="671"/>
      <c r="UMH126" s="671"/>
      <c r="UMI126" s="671"/>
      <c r="UMJ126" s="671"/>
      <c r="UMK126" s="671"/>
      <c r="UML126" s="671"/>
      <c r="UMM126" s="671"/>
      <c r="UMN126" s="671"/>
      <c r="UMO126" s="671"/>
      <c r="UMP126" s="671"/>
      <c r="UMQ126" s="671"/>
      <c r="UMR126" s="671"/>
      <c r="UMS126" s="671"/>
      <c r="UMT126" s="671"/>
      <c r="UMU126" s="671"/>
      <c r="UMV126" s="671"/>
      <c r="UMW126" s="671"/>
      <c r="UMX126" s="671"/>
      <c r="UMY126" s="671"/>
      <c r="UMZ126" s="671"/>
      <c r="UNA126" s="671"/>
      <c r="UNB126" s="671"/>
      <c r="UNC126" s="671"/>
      <c r="UND126" s="671"/>
      <c r="UNE126" s="671"/>
      <c r="UNF126" s="671"/>
      <c r="UNG126" s="671"/>
      <c r="UNH126" s="671"/>
      <c r="UNI126" s="671"/>
      <c r="UNJ126" s="671"/>
      <c r="UNK126" s="671"/>
      <c r="UNL126" s="671"/>
      <c r="UNM126" s="671"/>
      <c r="UNN126" s="671"/>
      <c r="UNO126" s="671"/>
      <c r="UNP126" s="671"/>
      <c r="UNQ126" s="671"/>
      <c r="UNR126" s="671"/>
      <c r="UNS126" s="671"/>
      <c r="UNT126" s="671"/>
      <c r="UNU126" s="671"/>
      <c r="UNV126" s="671"/>
      <c r="UNW126" s="671"/>
      <c r="UNX126" s="671"/>
      <c r="UNY126" s="671"/>
      <c r="UNZ126" s="671"/>
      <c r="UOA126" s="671"/>
      <c r="UOB126" s="671"/>
      <c r="UOC126" s="671"/>
      <c r="UOD126" s="671"/>
      <c r="UOE126" s="671"/>
      <c r="UOF126" s="671"/>
      <c r="UOG126" s="671"/>
      <c r="UOH126" s="671"/>
      <c r="UOI126" s="671"/>
      <c r="UOJ126" s="671"/>
      <c r="UOK126" s="671"/>
      <c r="UOL126" s="671"/>
      <c r="UOM126" s="671"/>
      <c r="UON126" s="671"/>
      <c r="UOO126" s="671"/>
      <c r="UOP126" s="671"/>
      <c r="UOQ126" s="671"/>
      <c r="UOR126" s="671"/>
      <c r="UOS126" s="671"/>
      <c r="UOT126" s="671"/>
      <c r="UOU126" s="671"/>
      <c r="UOV126" s="671"/>
      <c r="UOW126" s="671"/>
      <c r="UOX126" s="671"/>
      <c r="UOY126" s="671"/>
      <c r="UOZ126" s="671"/>
      <c r="UPA126" s="671"/>
      <c r="UPB126" s="671"/>
      <c r="UPC126" s="671"/>
      <c r="UPD126" s="671"/>
      <c r="UPE126" s="671"/>
      <c r="UPF126" s="671"/>
      <c r="UPG126" s="671"/>
      <c r="UPH126" s="671"/>
      <c r="UPI126" s="671"/>
      <c r="UPJ126" s="671"/>
      <c r="UPK126" s="671"/>
      <c r="UPL126" s="671"/>
      <c r="UPM126" s="671"/>
      <c r="UPN126" s="671"/>
      <c r="UPO126" s="671"/>
      <c r="UPP126" s="671"/>
      <c r="UPQ126" s="671"/>
      <c r="UPR126" s="671"/>
      <c r="UPS126" s="671"/>
      <c r="UPT126" s="671"/>
      <c r="UPU126" s="671"/>
      <c r="UPV126" s="671"/>
      <c r="UPW126" s="671"/>
      <c r="UPX126" s="671"/>
      <c r="UPY126" s="671"/>
      <c r="UPZ126" s="671"/>
      <c r="UQA126" s="671"/>
      <c r="UQB126" s="671"/>
      <c r="UQC126" s="671"/>
      <c r="UQD126" s="671"/>
      <c r="UQE126" s="671"/>
      <c r="UQF126" s="671"/>
      <c r="UQG126" s="671"/>
      <c r="UQH126" s="671"/>
      <c r="UQI126" s="671"/>
      <c r="UQJ126" s="671"/>
      <c r="UQK126" s="671"/>
      <c r="UQL126" s="671"/>
      <c r="UQM126" s="671"/>
      <c r="UQN126" s="671"/>
      <c r="UQO126" s="671"/>
      <c r="UQP126" s="671"/>
      <c r="UQQ126" s="671"/>
      <c r="UQR126" s="671"/>
      <c r="UQS126" s="671"/>
      <c r="UQT126" s="671"/>
      <c r="UQU126" s="671"/>
      <c r="UQV126" s="671"/>
      <c r="UQW126" s="671"/>
      <c r="UQX126" s="671"/>
      <c r="UQY126" s="671"/>
      <c r="UQZ126" s="671"/>
      <c r="URA126" s="671"/>
      <c r="URB126" s="671"/>
      <c r="URC126" s="671"/>
      <c r="URD126" s="671"/>
      <c r="URE126" s="671"/>
      <c r="URF126" s="671"/>
      <c r="URG126" s="671"/>
      <c r="URH126" s="671"/>
      <c r="URI126" s="671"/>
      <c r="URJ126" s="671"/>
      <c r="URK126" s="671"/>
      <c r="URL126" s="671"/>
      <c r="URM126" s="671"/>
      <c r="URN126" s="671"/>
      <c r="URO126" s="671"/>
      <c r="URP126" s="671"/>
      <c r="URQ126" s="671"/>
      <c r="URR126" s="671"/>
      <c r="URS126" s="671"/>
      <c r="URT126" s="671"/>
      <c r="URU126" s="671"/>
      <c r="URV126" s="671"/>
      <c r="URW126" s="671"/>
      <c r="URX126" s="671"/>
      <c r="URY126" s="671"/>
      <c r="URZ126" s="671"/>
      <c r="USA126" s="671"/>
      <c r="USB126" s="671"/>
      <c r="USC126" s="671"/>
      <c r="USD126" s="671"/>
      <c r="USE126" s="671"/>
      <c r="USF126" s="671"/>
      <c r="USG126" s="671"/>
      <c r="USH126" s="671"/>
      <c r="USI126" s="671"/>
      <c r="USJ126" s="671"/>
      <c r="USK126" s="671"/>
      <c r="USL126" s="671"/>
      <c r="USM126" s="671"/>
      <c r="USN126" s="671"/>
      <c r="USO126" s="671"/>
      <c r="USP126" s="671"/>
      <c r="USQ126" s="671"/>
      <c r="USR126" s="671"/>
      <c r="USS126" s="671"/>
      <c r="UST126" s="671"/>
      <c r="USU126" s="671"/>
      <c r="USV126" s="671"/>
      <c r="USW126" s="671"/>
      <c r="USX126" s="671"/>
      <c r="USY126" s="671"/>
      <c r="USZ126" s="671"/>
      <c r="UTA126" s="671"/>
      <c r="UTB126" s="671"/>
      <c r="UTC126" s="671"/>
      <c r="UTD126" s="671"/>
      <c r="UTE126" s="671"/>
      <c r="UTF126" s="671"/>
      <c r="UTG126" s="671"/>
      <c r="UTH126" s="671"/>
      <c r="UTI126" s="671"/>
      <c r="UTJ126" s="671"/>
      <c r="UTK126" s="671"/>
      <c r="UTL126" s="671"/>
      <c r="UTM126" s="671"/>
      <c r="UTN126" s="671"/>
      <c r="UTO126" s="671"/>
      <c r="UTP126" s="671"/>
      <c r="UTQ126" s="671"/>
      <c r="UTR126" s="671"/>
      <c r="UTS126" s="671"/>
      <c r="UTT126" s="671"/>
      <c r="UTU126" s="671"/>
      <c r="UTV126" s="671"/>
      <c r="UTW126" s="671"/>
      <c r="UTX126" s="671"/>
      <c r="UTY126" s="671"/>
      <c r="UTZ126" s="671"/>
      <c r="UUA126" s="671"/>
      <c r="UUB126" s="671"/>
      <c r="UUC126" s="671"/>
      <c r="UUD126" s="671"/>
      <c r="UUE126" s="671"/>
      <c r="UUF126" s="671"/>
      <c r="UUG126" s="671"/>
      <c r="UUH126" s="671"/>
      <c r="UUI126" s="671"/>
      <c r="UUJ126" s="671"/>
      <c r="UUK126" s="671"/>
      <c r="UUL126" s="671"/>
      <c r="UUM126" s="671"/>
      <c r="UUN126" s="671"/>
      <c r="UUO126" s="671"/>
      <c r="UUP126" s="671"/>
      <c r="UUQ126" s="671"/>
      <c r="UUR126" s="671"/>
      <c r="UUS126" s="671"/>
      <c r="UUT126" s="671"/>
      <c r="UUU126" s="671"/>
      <c r="UUV126" s="671"/>
      <c r="UUW126" s="671"/>
      <c r="UUX126" s="671"/>
      <c r="UUY126" s="671"/>
      <c r="UUZ126" s="671"/>
      <c r="UVA126" s="671"/>
      <c r="UVB126" s="671"/>
      <c r="UVC126" s="671"/>
      <c r="UVD126" s="671"/>
      <c r="UVE126" s="671"/>
      <c r="UVF126" s="671"/>
      <c r="UVG126" s="671"/>
      <c r="UVH126" s="671"/>
      <c r="UVI126" s="671"/>
      <c r="UVJ126" s="671"/>
      <c r="UVK126" s="671"/>
      <c r="UVL126" s="671"/>
      <c r="UVM126" s="671"/>
      <c r="UVN126" s="671"/>
      <c r="UVO126" s="671"/>
      <c r="UVP126" s="671"/>
      <c r="UVQ126" s="671"/>
      <c r="UVR126" s="671"/>
      <c r="UVS126" s="671"/>
      <c r="UVT126" s="671"/>
      <c r="UVU126" s="671"/>
      <c r="UVV126" s="671"/>
      <c r="UVW126" s="671"/>
      <c r="UVX126" s="671"/>
      <c r="UVY126" s="671"/>
      <c r="UVZ126" s="671"/>
      <c r="UWA126" s="671"/>
      <c r="UWB126" s="671"/>
      <c r="UWC126" s="671"/>
      <c r="UWD126" s="671"/>
      <c r="UWE126" s="671"/>
      <c r="UWF126" s="671"/>
      <c r="UWG126" s="671"/>
      <c r="UWH126" s="671"/>
      <c r="UWI126" s="671"/>
      <c r="UWJ126" s="671"/>
      <c r="UWK126" s="671"/>
      <c r="UWL126" s="671"/>
      <c r="UWM126" s="671"/>
      <c r="UWN126" s="671"/>
      <c r="UWO126" s="671"/>
      <c r="UWP126" s="671"/>
      <c r="UWQ126" s="671"/>
      <c r="UWR126" s="671"/>
      <c r="UWS126" s="671"/>
      <c r="UWT126" s="671"/>
      <c r="UWU126" s="671"/>
      <c r="UWV126" s="671"/>
      <c r="UWW126" s="671"/>
      <c r="UWX126" s="671"/>
      <c r="UWY126" s="671"/>
      <c r="UWZ126" s="671"/>
      <c r="UXA126" s="671"/>
      <c r="UXB126" s="671"/>
      <c r="UXC126" s="671"/>
      <c r="UXD126" s="671"/>
      <c r="UXE126" s="671"/>
      <c r="UXF126" s="671"/>
      <c r="UXG126" s="671"/>
      <c r="UXH126" s="671"/>
      <c r="UXI126" s="671"/>
      <c r="UXJ126" s="671"/>
      <c r="UXK126" s="671"/>
      <c r="UXL126" s="671"/>
      <c r="UXM126" s="671"/>
      <c r="UXN126" s="671"/>
      <c r="UXO126" s="671"/>
      <c r="UXP126" s="671"/>
      <c r="UXQ126" s="671"/>
      <c r="UXR126" s="671"/>
      <c r="UXS126" s="671"/>
      <c r="UXT126" s="671"/>
      <c r="UXU126" s="671"/>
      <c r="UXV126" s="671"/>
      <c r="UXW126" s="671"/>
      <c r="UXX126" s="671"/>
      <c r="UXY126" s="671"/>
      <c r="UXZ126" s="671"/>
      <c r="UYA126" s="671"/>
      <c r="UYB126" s="671"/>
      <c r="UYC126" s="671"/>
      <c r="UYD126" s="671"/>
      <c r="UYE126" s="671"/>
      <c r="UYF126" s="671"/>
      <c r="UYG126" s="671"/>
      <c r="UYH126" s="671"/>
      <c r="UYI126" s="671"/>
      <c r="UYJ126" s="671"/>
      <c r="UYK126" s="671"/>
      <c r="UYL126" s="671"/>
      <c r="UYM126" s="671"/>
      <c r="UYN126" s="671"/>
      <c r="UYO126" s="671"/>
      <c r="UYP126" s="671"/>
      <c r="UYQ126" s="671"/>
      <c r="UYR126" s="671"/>
      <c r="UYS126" s="671"/>
      <c r="UYT126" s="671"/>
      <c r="UYU126" s="671"/>
      <c r="UYV126" s="671"/>
      <c r="UYW126" s="671"/>
      <c r="UYX126" s="671"/>
      <c r="UYY126" s="671"/>
      <c r="UYZ126" s="671"/>
      <c r="UZA126" s="671"/>
      <c r="UZB126" s="671"/>
      <c r="UZC126" s="671"/>
      <c r="UZD126" s="671"/>
      <c r="UZE126" s="671"/>
      <c r="UZF126" s="671"/>
      <c r="UZG126" s="671"/>
      <c r="UZH126" s="671"/>
      <c r="UZI126" s="671"/>
      <c r="UZJ126" s="671"/>
      <c r="UZK126" s="671"/>
      <c r="UZL126" s="671"/>
      <c r="UZM126" s="671"/>
      <c r="UZN126" s="671"/>
      <c r="UZO126" s="671"/>
      <c r="UZP126" s="671"/>
      <c r="UZQ126" s="671"/>
      <c r="UZR126" s="671"/>
      <c r="UZS126" s="671"/>
      <c r="UZT126" s="671"/>
      <c r="UZU126" s="671"/>
      <c r="UZV126" s="671"/>
      <c r="UZW126" s="671"/>
      <c r="UZX126" s="671"/>
      <c r="UZY126" s="671"/>
      <c r="UZZ126" s="671"/>
      <c r="VAA126" s="671"/>
      <c r="VAB126" s="671"/>
      <c r="VAC126" s="671"/>
      <c r="VAD126" s="671"/>
      <c r="VAE126" s="671"/>
      <c r="VAF126" s="671"/>
      <c r="VAG126" s="671"/>
      <c r="VAH126" s="671"/>
      <c r="VAI126" s="671"/>
      <c r="VAJ126" s="671"/>
      <c r="VAK126" s="671"/>
      <c r="VAL126" s="671"/>
      <c r="VAM126" s="671"/>
      <c r="VAN126" s="671"/>
      <c r="VAO126" s="671"/>
      <c r="VAP126" s="671"/>
      <c r="VAQ126" s="671"/>
      <c r="VAR126" s="671"/>
      <c r="VAS126" s="671"/>
      <c r="VAT126" s="671"/>
      <c r="VAU126" s="671"/>
      <c r="VAV126" s="671"/>
      <c r="VAW126" s="671"/>
      <c r="VAX126" s="671"/>
      <c r="VAY126" s="671"/>
      <c r="VAZ126" s="671"/>
      <c r="VBA126" s="671"/>
      <c r="VBB126" s="671"/>
      <c r="VBC126" s="671"/>
      <c r="VBD126" s="671"/>
      <c r="VBE126" s="671"/>
      <c r="VBF126" s="671"/>
      <c r="VBG126" s="671"/>
      <c r="VBH126" s="671"/>
      <c r="VBI126" s="671"/>
      <c r="VBJ126" s="671"/>
      <c r="VBK126" s="671"/>
      <c r="VBL126" s="671"/>
      <c r="VBM126" s="671"/>
      <c r="VBN126" s="671"/>
      <c r="VBO126" s="671"/>
      <c r="VBP126" s="671"/>
      <c r="VBQ126" s="671"/>
      <c r="VBR126" s="671"/>
      <c r="VBS126" s="671"/>
      <c r="VBT126" s="671"/>
      <c r="VBU126" s="671"/>
      <c r="VBV126" s="671"/>
      <c r="VBW126" s="671"/>
      <c r="VBX126" s="671"/>
      <c r="VBY126" s="671"/>
      <c r="VBZ126" s="671"/>
      <c r="VCA126" s="671"/>
      <c r="VCB126" s="671"/>
      <c r="VCC126" s="671"/>
      <c r="VCD126" s="671"/>
      <c r="VCE126" s="671"/>
      <c r="VCF126" s="671"/>
      <c r="VCG126" s="671"/>
      <c r="VCH126" s="671"/>
      <c r="VCI126" s="671"/>
      <c r="VCJ126" s="671"/>
      <c r="VCK126" s="671"/>
      <c r="VCL126" s="671"/>
      <c r="VCM126" s="671"/>
      <c r="VCN126" s="671"/>
      <c r="VCO126" s="671"/>
      <c r="VCP126" s="671"/>
      <c r="VCQ126" s="671"/>
      <c r="VCR126" s="671"/>
      <c r="VCS126" s="671"/>
      <c r="VCT126" s="671"/>
      <c r="VCU126" s="671"/>
      <c r="VCV126" s="671"/>
      <c r="VCW126" s="671"/>
      <c r="VCX126" s="671"/>
      <c r="VCY126" s="671"/>
      <c r="VCZ126" s="671"/>
      <c r="VDA126" s="671"/>
      <c r="VDB126" s="671"/>
      <c r="VDC126" s="671"/>
      <c r="VDD126" s="671"/>
      <c r="VDE126" s="671"/>
      <c r="VDF126" s="671"/>
      <c r="VDG126" s="671"/>
      <c r="VDH126" s="671"/>
      <c r="VDI126" s="671"/>
      <c r="VDJ126" s="671"/>
      <c r="VDK126" s="671"/>
      <c r="VDL126" s="671"/>
      <c r="VDM126" s="671"/>
      <c r="VDN126" s="671"/>
      <c r="VDO126" s="671"/>
      <c r="VDP126" s="671"/>
      <c r="VDQ126" s="671"/>
      <c r="VDR126" s="671"/>
      <c r="VDS126" s="671"/>
      <c r="VDT126" s="671"/>
      <c r="VDU126" s="671"/>
      <c r="VDV126" s="671"/>
      <c r="VDW126" s="671"/>
      <c r="VDX126" s="671"/>
      <c r="VDY126" s="671"/>
      <c r="VDZ126" s="671"/>
      <c r="VEA126" s="671"/>
      <c r="VEB126" s="671"/>
      <c r="VEC126" s="671"/>
      <c r="VED126" s="671"/>
      <c r="VEE126" s="671"/>
      <c r="VEF126" s="671"/>
      <c r="VEG126" s="671"/>
      <c r="VEH126" s="671"/>
      <c r="VEI126" s="671"/>
      <c r="VEJ126" s="671"/>
      <c r="VEK126" s="671"/>
      <c r="VEL126" s="671"/>
      <c r="VEM126" s="671"/>
      <c r="VEN126" s="671"/>
      <c r="VEO126" s="671"/>
      <c r="VEP126" s="671"/>
      <c r="VEQ126" s="671"/>
      <c r="VER126" s="671"/>
      <c r="VES126" s="671"/>
      <c r="VET126" s="671"/>
      <c r="VEU126" s="671"/>
      <c r="VEV126" s="671"/>
      <c r="VEW126" s="671"/>
      <c r="VEX126" s="671"/>
      <c r="VEY126" s="671"/>
      <c r="VEZ126" s="671"/>
      <c r="VFA126" s="671"/>
      <c r="VFB126" s="671"/>
      <c r="VFC126" s="671"/>
      <c r="VFD126" s="671"/>
      <c r="VFE126" s="671"/>
      <c r="VFF126" s="671"/>
      <c r="VFG126" s="671"/>
      <c r="VFH126" s="671"/>
      <c r="VFI126" s="671"/>
      <c r="VFJ126" s="671"/>
      <c r="VFK126" s="671"/>
      <c r="VFL126" s="671"/>
      <c r="VFM126" s="671"/>
      <c r="VFN126" s="671"/>
      <c r="VFO126" s="671"/>
      <c r="VFP126" s="671"/>
      <c r="VFQ126" s="671"/>
      <c r="VFR126" s="671"/>
      <c r="VFS126" s="671"/>
      <c r="VFT126" s="671"/>
      <c r="VFU126" s="671"/>
      <c r="VFV126" s="671"/>
      <c r="VFW126" s="671"/>
      <c r="VFX126" s="671"/>
      <c r="VFY126" s="671"/>
      <c r="VFZ126" s="671"/>
      <c r="VGA126" s="671"/>
      <c r="VGB126" s="671"/>
      <c r="VGC126" s="671"/>
      <c r="VGD126" s="671"/>
      <c r="VGE126" s="671"/>
      <c r="VGF126" s="671"/>
      <c r="VGG126" s="671"/>
      <c r="VGH126" s="671"/>
      <c r="VGI126" s="671"/>
      <c r="VGJ126" s="671"/>
      <c r="VGK126" s="671"/>
      <c r="VGL126" s="671"/>
      <c r="VGM126" s="671"/>
      <c r="VGN126" s="671"/>
      <c r="VGO126" s="671"/>
      <c r="VGP126" s="671"/>
      <c r="VGQ126" s="671"/>
      <c r="VGR126" s="671"/>
      <c r="VGS126" s="671"/>
      <c r="VGT126" s="671"/>
      <c r="VGU126" s="671"/>
      <c r="VGV126" s="671"/>
      <c r="VGW126" s="671"/>
      <c r="VGX126" s="671"/>
      <c r="VGY126" s="671"/>
      <c r="VGZ126" s="671"/>
      <c r="VHA126" s="671"/>
      <c r="VHB126" s="671"/>
      <c r="VHC126" s="671"/>
      <c r="VHD126" s="671"/>
      <c r="VHE126" s="671"/>
      <c r="VHF126" s="671"/>
      <c r="VHG126" s="671"/>
      <c r="VHH126" s="671"/>
      <c r="VHI126" s="671"/>
      <c r="VHJ126" s="671"/>
      <c r="VHK126" s="671"/>
      <c r="VHL126" s="671"/>
      <c r="VHM126" s="671"/>
      <c r="VHN126" s="671"/>
      <c r="VHO126" s="671"/>
      <c r="VHP126" s="671"/>
      <c r="VHQ126" s="671"/>
      <c r="VHR126" s="671"/>
      <c r="VHS126" s="671"/>
      <c r="VHT126" s="671"/>
      <c r="VHU126" s="671"/>
      <c r="VHV126" s="671"/>
      <c r="VHW126" s="671"/>
      <c r="VHX126" s="671"/>
      <c r="VHY126" s="671"/>
      <c r="VHZ126" s="671"/>
      <c r="VIA126" s="671"/>
      <c r="VIB126" s="671"/>
      <c r="VIC126" s="671"/>
      <c r="VID126" s="671"/>
      <c r="VIE126" s="671"/>
      <c r="VIF126" s="671"/>
      <c r="VIG126" s="671"/>
      <c r="VIH126" s="671"/>
      <c r="VII126" s="671"/>
      <c r="VIJ126" s="671"/>
      <c r="VIK126" s="671"/>
      <c r="VIL126" s="671"/>
      <c r="VIM126" s="671"/>
      <c r="VIN126" s="671"/>
      <c r="VIO126" s="671"/>
      <c r="VIP126" s="671"/>
      <c r="VIQ126" s="671"/>
      <c r="VIR126" s="671"/>
      <c r="VIS126" s="671"/>
      <c r="VIT126" s="671"/>
      <c r="VIU126" s="671"/>
      <c r="VIV126" s="671"/>
      <c r="VIW126" s="671"/>
      <c r="VIX126" s="671"/>
      <c r="VIY126" s="671"/>
      <c r="VIZ126" s="671"/>
      <c r="VJA126" s="671"/>
      <c r="VJB126" s="671"/>
      <c r="VJC126" s="671"/>
      <c r="VJD126" s="671"/>
      <c r="VJE126" s="671"/>
      <c r="VJF126" s="671"/>
      <c r="VJG126" s="671"/>
      <c r="VJH126" s="671"/>
      <c r="VJI126" s="671"/>
      <c r="VJJ126" s="671"/>
      <c r="VJK126" s="671"/>
      <c r="VJL126" s="671"/>
      <c r="VJM126" s="671"/>
      <c r="VJN126" s="671"/>
      <c r="VJO126" s="671"/>
      <c r="VJP126" s="671"/>
      <c r="VJQ126" s="671"/>
      <c r="VJR126" s="671"/>
      <c r="VJS126" s="671"/>
      <c r="VJT126" s="671"/>
      <c r="VJU126" s="671"/>
      <c r="VJV126" s="671"/>
      <c r="VJW126" s="671"/>
      <c r="VJX126" s="671"/>
      <c r="VJY126" s="671"/>
      <c r="VJZ126" s="671"/>
      <c r="VKA126" s="671"/>
      <c r="VKB126" s="671"/>
      <c r="VKC126" s="671"/>
      <c r="VKD126" s="671"/>
      <c r="VKE126" s="671"/>
      <c r="VKF126" s="671"/>
      <c r="VKG126" s="671"/>
      <c r="VKH126" s="671"/>
      <c r="VKI126" s="671"/>
      <c r="VKJ126" s="671"/>
      <c r="VKK126" s="671"/>
      <c r="VKL126" s="671"/>
      <c r="VKM126" s="671"/>
      <c r="VKN126" s="671"/>
      <c r="VKO126" s="671"/>
      <c r="VKP126" s="671"/>
      <c r="VKQ126" s="671"/>
      <c r="VKR126" s="671"/>
      <c r="VKS126" s="671"/>
      <c r="VKT126" s="671"/>
      <c r="VKU126" s="671"/>
      <c r="VKV126" s="671"/>
      <c r="VKW126" s="671"/>
      <c r="VKX126" s="671"/>
      <c r="VKY126" s="671"/>
      <c r="VKZ126" s="671"/>
      <c r="VLA126" s="671"/>
      <c r="VLB126" s="671"/>
      <c r="VLC126" s="671"/>
      <c r="VLD126" s="671"/>
      <c r="VLE126" s="671"/>
      <c r="VLF126" s="671"/>
      <c r="VLG126" s="671"/>
      <c r="VLH126" s="671"/>
      <c r="VLI126" s="671"/>
      <c r="VLJ126" s="671"/>
      <c r="VLK126" s="671"/>
      <c r="VLL126" s="671"/>
      <c r="VLM126" s="671"/>
      <c r="VLN126" s="671"/>
      <c r="VLO126" s="671"/>
      <c r="VLP126" s="671"/>
      <c r="VLQ126" s="671"/>
      <c r="VLR126" s="671"/>
      <c r="VLS126" s="671"/>
      <c r="VLT126" s="671"/>
      <c r="VLU126" s="671"/>
      <c r="VLV126" s="671"/>
      <c r="VLW126" s="671"/>
      <c r="VLX126" s="671"/>
      <c r="VLY126" s="671"/>
      <c r="VLZ126" s="671"/>
      <c r="VMA126" s="671"/>
      <c r="VMB126" s="671"/>
      <c r="VMC126" s="671"/>
      <c r="VMD126" s="671"/>
      <c r="VME126" s="671"/>
      <c r="VMF126" s="671"/>
      <c r="VMG126" s="671"/>
      <c r="VMH126" s="671"/>
      <c r="VMI126" s="671"/>
      <c r="VMJ126" s="671"/>
      <c r="VMK126" s="671"/>
      <c r="VML126" s="671"/>
      <c r="VMM126" s="671"/>
      <c r="VMN126" s="671"/>
      <c r="VMO126" s="671"/>
      <c r="VMP126" s="671"/>
      <c r="VMQ126" s="671"/>
      <c r="VMR126" s="671"/>
      <c r="VMS126" s="671"/>
      <c r="VMT126" s="671"/>
      <c r="VMU126" s="671"/>
      <c r="VMV126" s="671"/>
      <c r="VMW126" s="671"/>
      <c r="VMX126" s="671"/>
      <c r="VMY126" s="671"/>
      <c r="VMZ126" s="671"/>
      <c r="VNA126" s="671"/>
      <c r="VNB126" s="671"/>
      <c r="VNC126" s="671"/>
      <c r="VND126" s="671"/>
      <c r="VNE126" s="671"/>
      <c r="VNF126" s="671"/>
      <c r="VNG126" s="671"/>
      <c r="VNH126" s="671"/>
      <c r="VNI126" s="671"/>
      <c r="VNJ126" s="671"/>
      <c r="VNK126" s="671"/>
      <c r="VNL126" s="671"/>
      <c r="VNM126" s="671"/>
      <c r="VNN126" s="671"/>
      <c r="VNO126" s="671"/>
      <c r="VNP126" s="671"/>
      <c r="VNQ126" s="671"/>
      <c r="VNR126" s="671"/>
      <c r="VNS126" s="671"/>
      <c r="VNT126" s="671"/>
      <c r="VNU126" s="671"/>
      <c r="VNV126" s="671"/>
      <c r="VNW126" s="671"/>
      <c r="VNX126" s="671"/>
      <c r="VNY126" s="671"/>
      <c r="VNZ126" s="671"/>
      <c r="VOA126" s="671"/>
      <c r="VOB126" s="671"/>
      <c r="VOC126" s="671"/>
      <c r="VOD126" s="671"/>
      <c r="VOE126" s="671"/>
      <c r="VOF126" s="671"/>
      <c r="VOG126" s="671"/>
      <c r="VOH126" s="671"/>
      <c r="VOI126" s="671"/>
      <c r="VOJ126" s="671"/>
      <c r="VOK126" s="671"/>
      <c r="VOL126" s="671"/>
      <c r="VOM126" s="671"/>
      <c r="VON126" s="671"/>
      <c r="VOO126" s="671"/>
      <c r="VOP126" s="671"/>
      <c r="VOQ126" s="671"/>
      <c r="VOR126" s="671"/>
      <c r="VOS126" s="671"/>
      <c r="VOT126" s="671"/>
      <c r="VOU126" s="671"/>
      <c r="VOV126" s="671"/>
      <c r="VOW126" s="671"/>
      <c r="VOX126" s="671"/>
      <c r="VOY126" s="671"/>
      <c r="VOZ126" s="671"/>
      <c r="VPA126" s="671"/>
      <c r="VPB126" s="671"/>
      <c r="VPC126" s="671"/>
      <c r="VPD126" s="671"/>
      <c r="VPE126" s="671"/>
      <c r="VPF126" s="671"/>
      <c r="VPG126" s="671"/>
      <c r="VPH126" s="671"/>
      <c r="VPI126" s="671"/>
      <c r="VPJ126" s="671"/>
      <c r="VPK126" s="671"/>
      <c r="VPL126" s="671"/>
      <c r="VPM126" s="671"/>
      <c r="VPN126" s="671"/>
      <c r="VPO126" s="671"/>
      <c r="VPP126" s="671"/>
      <c r="VPQ126" s="671"/>
      <c r="VPR126" s="671"/>
      <c r="VPS126" s="671"/>
      <c r="VPT126" s="671"/>
      <c r="VPU126" s="671"/>
      <c r="VPV126" s="671"/>
      <c r="VPW126" s="671"/>
      <c r="VPX126" s="671"/>
      <c r="VPY126" s="671"/>
      <c r="VPZ126" s="671"/>
      <c r="VQA126" s="671"/>
      <c r="VQB126" s="671"/>
      <c r="VQC126" s="671"/>
      <c r="VQD126" s="671"/>
      <c r="VQE126" s="671"/>
      <c r="VQF126" s="671"/>
      <c r="VQG126" s="671"/>
      <c r="VQH126" s="671"/>
      <c r="VQI126" s="671"/>
      <c r="VQJ126" s="671"/>
      <c r="VQK126" s="671"/>
      <c r="VQL126" s="671"/>
      <c r="VQM126" s="671"/>
      <c r="VQN126" s="671"/>
      <c r="VQO126" s="671"/>
      <c r="VQP126" s="671"/>
      <c r="VQQ126" s="671"/>
      <c r="VQR126" s="671"/>
      <c r="VQS126" s="671"/>
      <c r="VQT126" s="671"/>
      <c r="VQU126" s="671"/>
      <c r="VQV126" s="671"/>
      <c r="VQW126" s="671"/>
      <c r="VQX126" s="671"/>
      <c r="VQY126" s="671"/>
      <c r="VQZ126" s="671"/>
      <c r="VRA126" s="671"/>
      <c r="VRB126" s="671"/>
      <c r="VRC126" s="671"/>
      <c r="VRD126" s="671"/>
      <c r="VRE126" s="671"/>
      <c r="VRF126" s="671"/>
      <c r="VRG126" s="671"/>
      <c r="VRH126" s="671"/>
      <c r="VRI126" s="671"/>
      <c r="VRJ126" s="671"/>
      <c r="VRK126" s="671"/>
      <c r="VRL126" s="671"/>
      <c r="VRM126" s="671"/>
      <c r="VRN126" s="671"/>
      <c r="VRO126" s="671"/>
      <c r="VRP126" s="671"/>
      <c r="VRQ126" s="671"/>
      <c r="VRR126" s="671"/>
      <c r="VRS126" s="671"/>
      <c r="VRT126" s="671"/>
      <c r="VRU126" s="671"/>
      <c r="VRV126" s="671"/>
      <c r="VRW126" s="671"/>
      <c r="VRX126" s="671"/>
      <c r="VRY126" s="671"/>
      <c r="VRZ126" s="671"/>
      <c r="VSA126" s="671"/>
      <c r="VSB126" s="671"/>
      <c r="VSC126" s="671"/>
      <c r="VSD126" s="671"/>
      <c r="VSE126" s="671"/>
      <c r="VSF126" s="671"/>
      <c r="VSG126" s="671"/>
      <c r="VSH126" s="671"/>
      <c r="VSI126" s="671"/>
      <c r="VSJ126" s="671"/>
      <c r="VSK126" s="671"/>
      <c r="VSL126" s="671"/>
      <c r="VSM126" s="671"/>
      <c r="VSN126" s="671"/>
      <c r="VSO126" s="671"/>
      <c r="VSP126" s="671"/>
      <c r="VSQ126" s="671"/>
      <c r="VSR126" s="671"/>
      <c r="VSS126" s="671"/>
      <c r="VST126" s="671"/>
      <c r="VSU126" s="671"/>
      <c r="VSV126" s="671"/>
      <c r="VSW126" s="671"/>
      <c r="VSX126" s="671"/>
      <c r="VSY126" s="671"/>
      <c r="VSZ126" s="671"/>
      <c r="VTA126" s="671"/>
      <c r="VTB126" s="671"/>
      <c r="VTC126" s="671"/>
      <c r="VTD126" s="671"/>
      <c r="VTE126" s="671"/>
      <c r="VTF126" s="671"/>
      <c r="VTG126" s="671"/>
      <c r="VTH126" s="671"/>
      <c r="VTI126" s="671"/>
      <c r="VTJ126" s="671"/>
      <c r="VTK126" s="671"/>
      <c r="VTL126" s="671"/>
      <c r="VTM126" s="671"/>
      <c r="VTN126" s="671"/>
      <c r="VTO126" s="671"/>
      <c r="VTP126" s="671"/>
      <c r="VTQ126" s="671"/>
      <c r="VTR126" s="671"/>
      <c r="VTS126" s="671"/>
      <c r="VTT126" s="671"/>
      <c r="VTU126" s="671"/>
      <c r="VTV126" s="671"/>
      <c r="VTW126" s="671"/>
      <c r="VTX126" s="671"/>
      <c r="VTY126" s="671"/>
      <c r="VTZ126" s="671"/>
      <c r="VUA126" s="671"/>
      <c r="VUB126" s="671"/>
      <c r="VUC126" s="671"/>
      <c r="VUD126" s="671"/>
      <c r="VUE126" s="671"/>
      <c r="VUF126" s="671"/>
      <c r="VUG126" s="671"/>
      <c r="VUH126" s="671"/>
      <c r="VUI126" s="671"/>
      <c r="VUJ126" s="671"/>
      <c r="VUK126" s="671"/>
      <c r="VUL126" s="671"/>
      <c r="VUM126" s="671"/>
      <c r="VUN126" s="671"/>
      <c r="VUO126" s="671"/>
      <c r="VUP126" s="671"/>
      <c r="VUQ126" s="671"/>
      <c r="VUR126" s="671"/>
      <c r="VUS126" s="671"/>
      <c r="VUT126" s="671"/>
      <c r="VUU126" s="671"/>
      <c r="VUV126" s="671"/>
      <c r="VUW126" s="671"/>
      <c r="VUX126" s="671"/>
      <c r="VUY126" s="671"/>
      <c r="VUZ126" s="671"/>
      <c r="VVA126" s="671"/>
      <c r="VVB126" s="671"/>
      <c r="VVC126" s="671"/>
      <c r="VVD126" s="671"/>
      <c r="VVE126" s="671"/>
      <c r="VVF126" s="671"/>
      <c r="VVG126" s="671"/>
      <c r="VVH126" s="671"/>
      <c r="VVI126" s="671"/>
      <c r="VVJ126" s="671"/>
      <c r="VVK126" s="671"/>
      <c r="VVL126" s="671"/>
      <c r="VVM126" s="671"/>
      <c r="VVN126" s="671"/>
      <c r="VVO126" s="671"/>
      <c r="VVP126" s="671"/>
      <c r="VVQ126" s="671"/>
      <c r="VVR126" s="671"/>
      <c r="VVS126" s="671"/>
      <c r="VVT126" s="671"/>
      <c r="VVU126" s="671"/>
      <c r="VVV126" s="671"/>
      <c r="VVW126" s="671"/>
      <c r="VVX126" s="671"/>
      <c r="VVY126" s="671"/>
      <c r="VVZ126" s="671"/>
      <c r="VWA126" s="671"/>
      <c r="VWB126" s="671"/>
      <c r="VWC126" s="671"/>
      <c r="VWD126" s="671"/>
      <c r="VWE126" s="671"/>
      <c r="VWF126" s="671"/>
      <c r="VWG126" s="671"/>
      <c r="VWH126" s="671"/>
      <c r="VWI126" s="671"/>
      <c r="VWJ126" s="671"/>
      <c r="VWK126" s="671"/>
      <c r="VWL126" s="671"/>
      <c r="VWM126" s="671"/>
      <c r="VWN126" s="671"/>
      <c r="VWO126" s="671"/>
      <c r="VWP126" s="671"/>
      <c r="VWQ126" s="671"/>
      <c r="VWR126" s="671"/>
      <c r="VWS126" s="671"/>
      <c r="VWT126" s="671"/>
      <c r="VWU126" s="671"/>
      <c r="VWV126" s="671"/>
      <c r="VWW126" s="671"/>
      <c r="VWX126" s="671"/>
      <c r="VWY126" s="671"/>
      <c r="VWZ126" s="671"/>
      <c r="VXA126" s="671"/>
      <c r="VXB126" s="671"/>
      <c r="VXC126" s="671"/>
      <c r="VXD126" s="671"/>
      <c r="VXE126" s="671"/>
      <c r="VXF126" s="671"/>
      <c r="VXG126" s="671"/>
      <c r="VXH126" s="671"/>
      <c r="VXI126" s="671"/>
      <c r="VXJ126" s="671"/>
      <c r="VXK126" s="671"/>
      <c r="VXL126" s="671"/>
      <c r="VXM126" s="671"/>
      <c r="VXN126" s="671"/>
      <c r="VXO126" s="671"/>
      <c r="VXP126" s="671"/>
      <c r="VXQ126" s="671"/>
      <c r="VXR126" s="671"/>
      <c r="VXS126" s="671"/>
      <c r="VXT126" s="671"/>
      <c r="VXU126" s="671"/>
      <c r="VXV126" s="671"/>
      <c r="VXW126" s="671"/>
      <c r="VXX126" s="671"/>
      <c r="VXY126" s="671"/>
      <c r="VXZ126" s="671"/>
      <c r="VYA126" s="671"/>
      <c r="VYB126" s="671"/>
      <c r="VYC126" s="671"/>
      <c r="VYD126" s="671"/>
      <c r="VYE126" s="671"/>
      <c r="VYF126" s="671"/>
      <c r="VYG126" s="671"/>
      <c r="VYH126" s="671"/>
      <c r="VYI126" s="671"/>
      <c r="VYJ126" s="671"/>
      <c r="VYK126" s="671"/>
      <c r="VYL126" s="671"/>
      <c r="VYM126" s="671"/>
      <c r="VYN126" s="671"/>
      <c r="VYO126" s="671"/>
      <c r="VYP126" s="671"/>
      <c r="VYQ126" s="671"/>
      <c r="VYR126" s="671"/>
      <c r="VYS126" s="671"/>
      <c r="VYT126" s="671"/>
      <c r="VYU126" s="671"/>
      <c r="VYV126" s="671"/>
      <c r="VYW126" s="671"/>
      <c r="VYX126" s="671"/>
      <c r="VYY126" s="671"/>
      <c r="VYZ126" s="671"/>
      <c r="VZA126" s="671"/>
      <c r="VZB126" s="671"/>
      <c r="VZC126" s="671"/>
      <c r="VZD126" s="671"/>
      <c r="VZE126" s="671"/>
      <c r="VZF126" s="671"/>
      <c r="VZG126" s="671"/>
      <c r="VZH126" s="671"/>
      <c r="VZI126" s="671"/>
      <c r="VZJ126" s="671"/>
      <c r="VZK126" s="671"/>
      <c r="VZL126" s="671"/>
      <c r="VZM126" s="671"/>
      <c r="VZN126" s="671"/>
      <c r="VZO126" s="671"/>
      <c r="VZP126" s="671"/>
      <c r="VZQ126" s="671"/>
      <c r="VZR126" s="671"/>
      <c r="VZS126" s="671"/>
      <c r="VZT126" s="671"/>
      <c r="VZU126" s="671"/>
      <c r="VZV126" s="671"/>
      <c r="VZW126" s="671"/>
      <c r="VZX126" s="671"/>
      <c r="VZY126" s="671"/>
      <c r="VZZ126" s="671"/>
      <c r="WAA126" s="671"/>
      <c r="WAB126" s="671"/>
      <c r="WAC126" s="671"/>
      <c r="WAD126" s="671"/>
      <c r="WAE126" s="671"/>
      <c r="WAF126" s="671"/>
      <c r="WAG126" s="671"/>
      <c r="WAH126" s="671"/>
      <c r="WAI126" s="671"/>
      <c r="WAJ126" s="671"/>
      <c r="WAK126" s="671"/>
      <c r="WAL126" s="671"/>
      <c r="WAM126" s="671"/>
      <c r="WAN126" s="671"/>
      <c r="WAO126" s="671"/>
      <c r="WAP126" s="671"/>
      <c r="WAQ126" s="671"/>
      <c r="WAR126" s="671"/>
      <c r="WAS126" s="671"/>
      <c r="WAT126" s="671"/>
      <c r="WAU126" s="671"/>
      <c r="WAV126" s="671"/>
      <c r="WAW126" s="671"/>
      <c r="WAX126" s="671"/>
      <c r="WAY126" s="671"/>
      <c r="WAZ126" s="671"/>
      <c r="WBA126" s="671"/>
      <c r="WBB126" s="671"/>
      <c r="WBC126" s="671"/>
      <c r="WBD126" s="671"/>
      <c r="WBE126" s="671"/>
      <c r="WBF126" s="671"/>
      <c r="WBG126" s="671"/>
      <c r="WBH126" s="671"/>
      <c r="WBI126" s="671"/>
      <c r="WBJ126" s="671"/>
      <c r="WBK126" s="671"/>
      <c r="WBL126" s="671"/>
      <c r="WBM126" s="671"/>
      <c r="WBN126" s="671"/>
      <c r="WBO126" s="671"/>
      <c r="WBP126" s="671"/>
      <c r="WBQ126" s="671"/>
      <c r="WBR126" s="671"/>
      <c r="WBS126" s="671"/>
      <c r="WBT126" s="671"/>
      <c r="WBU126" s="671"/>
      <c r="WBV126" s="671"/>
      <c r="WBW126" s="671"/>
      <c r="WBX126" s="671"/>
      <c r="WBY126" s="671"/>
      <c r="WBZ126" s="671"/>
      <c r="WCA126" s="671"/>
      <c r="WCB126" s="671"/>
      <c r="WCC126" s="671"/>
      <c r="WCD126" s="671"/>
      <c r="WCE126" s="671"/>
      <c r="WCF126" s="671"/>
      <c r="WCG126" s="671"/>
      <c r="WCH126" s="671"/>
      <c r="WCI126" s="671"/>
      <c r="WCJ126" s="671"/>
      <c r="WCK126" s="671"/>
      <c r="WCL126" s="671"/>
      <c r="WCM126" s="671"/>
      <c r="WCN126" s="671"/>
      <c r="WCO126" s="671"/>
      <c r="WCP126" s="671"/>
      <c r="WCQ126" s="671"/>
      <c r="WCR126" s="671"/>
      <c r="WCS126" s="671"/>
      <c r="WCT126" s="671"/>
      <c r="WCU126" s="671"/>
      <c r="WCV126" s="671"/>
      <c r="WCW126" s="671"/>
      <c r="WCX126" s="671"/>
      <c r="WCY126" s="671"/>
      <c r="WCZ126" s="671"/>
      <c r="WDA126" s="671"/>
      <c r="WDB126" s="671"/>
      <c r="WDC126" s="671"/>
      <c r="WDD126" s="671"/>
      <c r="WDE126" s="671"/>
      <c r="WDF126" s="671"/>
      <c r="WDG126" s="671"/>
      <c r="WDH126" s="671"/>
      <c r="WDI126" s="671"/>
      <c r="WDJ126" s="671"/>
      <c r="WDK126" s="671"/>
      <c r="WDL126" s="671"/>
      <c r="WDM126" s="671"/>
      <c r="WDN126" s="671"/>
      <c r="WDO126" s="671"/>
      <c r="WDP126" s="671"/>
      <c r="WDQ126" s="671"/>
      <c r="WDR126" s="671"/>
      <c r="WDS126" s="671"/>
      <c r="WDT126" s="671"/>
      <c r="WDU126" s="671"/>
      <c r="WDV126" s="671"/>
      <c r="WDW126" s="671"/>
      <c r="WDX126" s="671"/>
      <c r="WDY126" s="671"/>
      <c r="WDZ126" s="671"/>
      <c r="WEA126" s="671"/>
      <c r="WEB126" s="671"/>
      <c r="WEC126" s="671"/>
      <c r="WED126" s="671"/>
      <c r="WEE126" s="671"/>
      <c r="WEF126" s="671"/>
      <c r="WEG126" s="671"/>
      <c r="WEH126" s="671"/>
      <c r="WEI126" s="671"/>
      <c r="WEJ126" s="671"/>
      <c r="WEK126" s="671"/>
      <c r="WEL126" s="671"/>
      <c r="WEM126" s="671"/>
      <c r="WEN126" s="671"/>
      <c r="WEO126" s="671"/>
      <c r="WEP126" s="671"/>
      <c r="WEQ126" s="671"/>
      <c r="WER126" s="671"/>
      <c r="WES126" s="671"/>
      <c r="WET126" s="671"/>
      <c r="WEU126" s="671"/>
      <c r="WEV126" s="671"/>
      <c r="WEW126" s="671"/>
      <c r="WEX126" s="671"/>
      <c r="WEY126" s="671"/>
      <c r="WEZ126" s="671"/>
      <c r="WFA126" s="671"/>
      <c r="WFB126" s="671"/>
      <c r="WFC126" s="671"/>
      <c r="WFD126" s="671"/>
      <c r="WFE126" s="671"/>
      <c r="WFF126" s="671"/>
      <c r="WFG126" s="671"/>
      <c r="WFH126" s="671"/>
      <c r="WFI126" s="671"/>
      <c r="WFJ126" s="671"/>
      <c r="WFK126" s="671"/>
      <c r="WFL126" s="671"/>
      <c r="WFM126" s="671"/>
      <c r="WFN126" s="671"/>
      <c r="WFO126" s="671"/>
      <c r="WFP126" s="671"/>
      <c r="WFQ126" s="671"/>
      <c r="WFR126" s="671"/>
      <c r="WFS126" s="671"/>
      <c r="WFT126" s="671"/>
      <c r="WFU126" s="671"/>
      <c r="WFV126" s="671"/>
      <c r="WFW126" s="671"/>
      <c r="WFX126" s="671"/>
      <c r="WFY126" s="671"/>
      <c r="WFZ126" s="671"/>
      <c r="WGA126" s="671"/>
      <c r="WGB126" s="671"/>
      <c r="WGC126" s="671"/>
      <c r="WGD126" s="671"/>
      <c r="WGE126" s="671"/>
      <c r="WGF126" s="671"/>
      <c r="WGG126" s="671"/>
      <c r="WGH126" s="671"/>
      <c r="WGI126" s="671"/>
      <c r="WGJ126" s="671"/>
      <c r="WGK126" s="671"/>
      <c r="WGL126" s="671"/>
      <c r="WGM126" s="671"/>
      <c r="WGN126" s="671"/>
      <c r="WGO126" s="671"/>
      <c r="WGP126" s="671"/>
      <c r="WGQ126" s="671"/>
      <c r="WGR126" s="671"/>
      <c r="WGS126" s="671"/>
      <c r="WGT126" s="671"/>
      <c r="WGU126" s="671"/>
      <c r="WGV126" s="671"/>
      <c r="WGW126" s="671"/>
      <c r="WGX126" s="671"/>
      <c r="WGY126" s="671"/>
      <c r="WGZ126" s="671"/>
      <c r="WHA126" s="671"/>
      <c r="WHB126" s="671"/>
      <c r="WHC126" s="671"/>
      <c r="WHD126" s="671"/>
      <c r="WHE126" s="671"/>
      <c r="WHF126" s="671"/>
      <c r="WHG126" s="671"/>
      <c r="WHH126" s="671"/>
      <c r="WHI126" s="671"/>
      <c r="WHJ126" s="671"/>
      <c r="WHK126" s="671"/>
      <c r="WHL126" s="671"/>
      <c r="WHM126" s="671"/>
      <c r="WHN126" s="671"/>
      <c r="WHO126" s="671"/>
      <c r="WHP126" s="671"/>
      <c r="WHQ126" s="671"/>
      <c r="WHR126" s="671"/>
      <c r="WHS126" s="671"/>
      <c r="WHT126" s="671"/>
      <c r="WHU126" s="671"/>
      <c r="WHV126" s="671"/>
      <c r="WHW126" s="671"/>
      <c r="WHX126" s="671"/>
      <c r="WHY126" s="671"/>
      <c r="WHZ126" s="671"/>
      <c r="WIA126" s="671"/>
      <c r="WIB126" s="671"/>
      <c r="WIC126" s="671"/>
      <c r="WID126" s="671"/>
      <c r="WIE126" s="671"/>
      <c r="WIF126" s="671"/>
      <c r="WIG126" s="671"/>
      <c r="WIH126" s="671"/>
      <c r="WII126" s="671"/>
      <c r="WIJ126" s="671"/>
      <c r="WIK126" s="671"/>
      <c r="WIL126" s="671"/>
      <c r="WIM126" s="671"/>
      <c r="WIN126" s="671"/>
      <c r="WIO126" s="671"/>
      <c r="WIP126" s="671"/>
      <c r="WIQ126" s="671"/>
      <c r="WIR126" s="671"/>
      <c r="WIS126" s="671"/>
      <c r="WIT126" s="671"/>
      <c r="WIU126" s="671"/>
      <c r="WIV126" s="671"/>
      <c r="WIW126" s="671"/>
      <c r="WIX126" s="671"/>
      <c r="WIY126" s="671"/>
      <c r="WIZ126" s="671"/>
      <c r="WJA126" s="671"/>
      <c r="WJB126" s="671"/>
      <c r="WJC126" s="671"/>
      <c r="WJD126" s="671"/>
      <c r="WJE126" s="671"/>
      <c r="WJF126" s="671"/>
      <c r="WJG126" s="671"/>
      <c r="WJH126" s="671"/>
      <c r="WJI126" s="671"/>
      <c r="WJJ126" s="671"/>
      <c r="WJK126" s="671"/>
      <c r="WJL126" s="671"/>
      <c r="WJM126" s="671"/>
      <c r="WJN126" s="671"/>
      <c r="WJO126" s="671"/>
      <c r="WJP126" s="671"/>
      <c r="WJQ126" s="671"/>
      <c r="WJR126" s="671"/>
      <c r="WJS126" s="671"/>
      <c r="WJT126" s="671"/>
      <c r="WJU126" s="671"/>
      <c r="WJV126" s="671"/>
      <c r="WJW126" s="671"/>
      <c r="WJX126" s="671"/>
      <c r="WJY126" s="671"/>
      <c r="WJZ126" s="671"/>
      <c r="WKA126" s="671"/>
      <c r="WKB126" s="671"/>
      <c r="WKC126" s="671"/>
      <c r="WKD126" s="671"/>
      <c r="WKE126" s="671"/>
      <c r="WKF126" s="671"/>
      <c r="WKG126" s="671"/>
      <c r="WKH126" s="671"/>
      <c r="WKI126" s="671"/>
      <c r="WKJ126" s="671"/>
      <c r="WKK126" s="671"/>
      <c r="WKL126" s="671"/>
      <c r="WKM126" s="671"/>
      <c r="WKN126" s="671"/>
      <c r="WKO126" s="671"/>
      <c r="WKP126" s="671"/>
      <c r="WKQ126" s="671"/>
      <c r="WKR126" s="671"/>
      <c r="WKS126" s="671"/>
      <c r="WKT126" s="671"/>
      <c r="WKU126" s="671"/>
      <c r="WKV126" s="671"/>
      <c r="WKW126" s="671"/>
      <c r="WKX126" s="671"/>
      <c r="WKY126" s="671"/>
      <c r="WKZ126" s="671"/>
      <c r="WLA126" s="671"/>
      <c r="WLB126" s="671"/>
      <c r="WLC126" s="671"/>
      <c r="WLD126" s="671"/>
      <c r="WLE126" s="671"/>
      <c r="WLF126" s="671"/>
      <c r="WLG126" s="671"/>
      <c r="WLH126" s="671"/>
      <c r="WLI126" s="671"/>
      <c r="WLJ126" s="671"/>
      <c r="WLK126" s="671"/>
      <c r="WLL126" s="671"/>
      <c r="WLM126" s="671"/>
      <c r="WLN126" s="671"/>
      <c r="WLO126" s="671"/>
      <c r="WLP126" s="671"/>
      <c r="WLQ126" s="671"/>
      <c r="WLR126" s="671"/>
      <c r="WLS126" s="671"/>
      <c r="WLT126" s="671"/>
      <c r="WLU126" s="671"/>
      <c r="WLV126" s="671"/>
      <c r="WLW126" s="671"/>
      <c r="WLX126" s="671"/>
      <c r="WLY126" s="671"/>
      <c r="WLZ126" s="671"/>
      <c r="WMA126" s="671"/>
      <c r="WMB126" s="671"/>
      <c r="WMC126" s="671"/>
      <c r="WMD126" s="671"/>
      <c r="WME126" s="671"/>
      <c r="WMF126" s="671"/>
      <c r="WMG126" s="671"/>
      <c r="WMH126" s="671"/>
      <c r="WMI126" s="671"/>
      <c r="WMJ126" s="671"/>
      <c r="WMK126" s="671"/>
      <c r="WML126" s="671"/>
      <c r="WMM126" s="671"/>
      <c r="WMN126" s="671"/>
      <c r="WMO126" s="671"/>
      <c r="WMP126" s="671"/>
      <c r="WMQ126" s="671"/>
      <c r="WMR126" s="671"/>
      <c r="WMS126" s="671"/>
      <c r="WMT126" s="671"/>
      <c r="WMU126" s="671"/>
      <c r="WMV126" s="671"/>
      <c r="WMW126" s="671"/>
      <c r="WMX126" s="671"/>
      <c r="WMY126" s="671"/>
      <c r="WMZ126" s="671"/>
      <c r="WNA126" s="671"/>
      <c r="WNB126" s="671"/>
      <c r="WNC126" s="671"/>
      <c r="WND126" s="671"/>
      <c r="WNE126" s="671"/>
      <c r="WNF126" s="671"/>
      <c r="WNG126" s="671"/>
      <c r="WNH126" s="671"/>
      <c r="WNI126" s="671"/>
      <c r="WNJ126" s="671"/>
      <c r="WNK126" s="671"/>
      <c r="WNL126" s="671"/>
      <c r="WNM126" s="671"/>
      <c r="WNN126" s="671"/>
      <c r="WNO126" s="671"/>
      <c r="WNP126" s="671"/>
      <c r="WNQ126" s="671"/>
      <c r="WNR126" s="671"/>
      <c r="WNS126" s="671"/>
      <c r="WNT126" s="671"/>
      <c r="WNU126" s="671"/>
      <c r="WNV126" s="671"/>
      <c r="WNW126" s="671"/>
      <c r="WNX126" s="671"/>
      <c r="WNY126" s="671"/>
      <c r="WNZ126" s="671"/>
      <c r="WOA126" s="671"/>
      <c r="WOB126" s="671"/>
      <c r="WOC126" s="671"/>
      <c r="WOD126" s="671"/>
      <c r="WOE126" s="671"/>
      <c r="WOF126" s="671"/>
      <c r="WOG126" s="671"/>
      <c r="WOH126" s="671"/>
      <c r="WOI126" s="671"/>
      <c r="WOJ126" s="671"/>
      <c r="WOK126" s="671"/>
      <c r="WOL126" s="671"/>
      <c r="WOM126" s="671"/>
      <c r="WON126" s="671"/>
      <c r="WOO126" s="671"/>
      <c r="WOP126" s="671"/>
      <c r="WOQ126" s="671"/>
      <c r="WOR126" s="671"/>
      <c r="WOS126" s="671"/>
      <c r="WOT126" s="671"/>
      <c r="WOU126" s="671"/>
      <c r="WOV126" s="671"/>
      <c r="WOW126" s="671"/>
      <c r="WOX126" s="671"/>
      <c r="WOY126" s="671"/>
      <c r="WOZ126" s="671"/>
      <c r="WPA126" s="671"/>
      <c r="WPB126" s="671"/>
      <c r="WPC126" s="671"/>
      <c r="WPD126" s="671"/>
      <c r="WPE126" s="671"/>
      <c r="WPF126" s="671"/>
      <c r="WPG126" s="671"/>
      <c r="WPH126" s="671"/>
      <c r="WPI126" s="671"/>
      <c r="WPJ126" s="671"/>
      <c r="WPK126" s="671"/>
      <c r="WPL126" s="671"/>
      <c r="WPM126" s="671"/>
      <c r="WPN126" s="671"/>
      <c r="WPO126" s="671"/>
      <c r="WPP126" s="671"/>
      <c r="WPQ126" s="671"/>
      <c r="WPR126" s="671"/>
      <c r="WPS126" s="671"/>
      <c r="WPT126" s="671"/>
      <c r="WPU126" s="671"/>
      <c r="WPV126" s="671"/>
      <c r="WPW126" s="671"/>
      <c r="WPX126" s="671"/>
      <c r="WPY126" s="671"/>
      <c r="WPZ126" s="671"/>
      <c r="WQA126" s="671"/>
      <c r="WQB126" s="671"/>
      <c r="WQC126" s="671"/>
      <c r="WQD126" s="671"/>
      <c r="WQE126" s="671"/>
      <c r="WQF126" s="671"/>
      <c r="WQG126" s="671"/>
      <c r="WQH126" s="671"/>
      <c r="WQI126" s="671"/>
      <c r="WQJ126" s="671"/>
      <c r="WQK126" s="671"/>
      <c r="WQL126" s="671"/>
      <c r="WQM126" s="671"/>
      <c r="WQN126" s="671"/>
      <c r="WQO126" s="671"/>
      <c r="WQP126" s="671"/>
      <c r="WQQ126" s="671"/>
      <c r="WQR126" s="671"/>
      <c r="WQS126" s="671"/>
      <c r="WQT126" s="671"/>
      <c r="WQU126" s="671"/>
      <c r="WQV126" s="671"/>
      <c r="WQW126" s="671"/>
      <c r="WQX126" s="671"/>
      <c r="WQY126" s="671"/>
      <c r="WQZ126" s="671"/>
      <c r="WRA126" s="671"/>
      <c r="WRB126" s="671"/>
      <c r="WRC126" s="671"/>
      <c r="WRD126" s="671"/>
      <c r="WRE126" s="671"/>
      <c r="WRF126" s="671"/>
      <c r="WRG126" s="671"/>
      <c r="WRH126" s="671"/>
      <c r="WRI126" s="671"/>
      <c r="WRJ126" s="671"/>
      <c r="WRK126" s="671"/>
      <c r="WRL126" s="671"/>
      <c r="WRM126" s="671"/>
      <c r="WRN126" s="671"/>
      <c r="WRO126" s="671"/>
      <c r="WRP126" s="671"/>
      <c r="WRQ126" s="671"/>
      <c r="WRR126" s="671"/>
      <c r="WRS126" s="671"/>
      <c r="WRT126" s="671"/>
      <c r="WRU126" s="671"/>
      <c r="WRV126" s="671"/>
      <c r="WRW126" s="671"/>
      <c r="WRX126" s="671"/>
      <c r="WRY126" s="671"/>
      <c r="WRZ126" s="671"/>
      <c r="WSA126" s="671"/>
      <c r="WSB126" s="671"/>
      <c r="WSC126" s="671"/>
      <c r="WSD126" s="671"/>
      <c r="WSE126" s="671"/>
      <c r="WSF126" s="671"/>
      <c r="WSG126" s="671"/>
      <c r="WSH126" s="671"/>
      <c r="WSI126" s="671"/>
      <c r="WSJ126" s="671"/>
      <c r="WSK126" s="671"/>
      <c r="WSL126" s="671"/>
      <c r="WSM126" s="671"/>
      <c r="WSN126" s="671"/>
      <c r="WSO126" s="671"/>
      <c r="WSP126" s="671"/>
      <c r="WSQ126" s="671"/>
      <c r="WSR126" s="671"/>
      <c r="WSS126" s="671"/>
      <c r="WST126" s="671"/>
      <c r="WSU126" s="671"/>
      <c r="WSV126" s="671"/>
      <c r="WSW126" s="671"/>
      <c r="WSX126" s="671"/>
      <c r="WSY126" s="671"/>
      <c r="WSZ126" s="671"/>
      <c r="WTA126" s="671"/>
      <c r="WTB126" s="671"/>
      <c r="WTC126" s="671"/>
      <c r="WTD126" s="671"/>
      <c r="WTE126" s="671"/>
      <c r="WTF126" s="671"/>
      <c r="WTG126" s="671"/>
      <c r="WTH126" s="671"/>
      <c r="WTI126" s="671"/>
      <c r="WTJ126" s="671"/>
      <c r="WTK126" s="671"/>
      <c r="WTL126" s="671"/>
      <c r="WTM126" s="671"/>
      <c r="WTN126" s="671"/>
      <c r="WTO126" s="671"/>
      <c r="WTP126" s="671"/>
      <c r="WTQ126" s="671"/>
      <c r="WTR126" s="671"/>
      <c r="WTS126" s="671"/>
      <c r="WTT126" s="671"/>
      <c r="WTU126" s="671"/>
      <c r="WTV126" s="671"/>
      <c r="WTW126" s="671"/>
      <c r="WTX126" s="671"/>
      <c r="WTY126" s="671"/>
      <c r="WTZ126" s="671"/>
      <c r="WUA126" s="671"/>
      <c r="WUB126" s="671"/>
      <c r="WUC126" s="671"/>
      <c r="WUD126" s="671"/>
      <c r="WUE126" s="671"/>
      <c r="WUF126" s="671"/>
      <c r="WUG126" s="671"/>
      <c r="WUH126" s="671"/>
      <c r="WUI126" s="671"/>
      <c r="WUJ126" s="671"/>
      <c r="WUK126" s="671"/>
      <c r="WUL126" s="671"/>
      <c r="WUM126" s="671"/>
      <c r="WUN126" s="671"/>
      <c r="WUO126" s="671"/>
      <c r="WUP126" s="671"/>
      <c r="WUQ126" s="671"/>
      <c r="WUR126" s="671"/>
      <c r="WUS126" s="671"/>
      <c r="WUT126" s="671"/>
      <c r="WUU126" s="671"/>
      <c r="WUV126" s="671"/>
      <c r="WUW126" s="671"/>
      <c r="WUX126" s="671"/>
      <c r="WUY126" s="671"/>
      <c r="WUZ126" s="671"/>
      <c r="WVA126" s="671"/>
      <c r="WVB126" s="671"/>
      <c r="WVC126" s="671"/>
      <c r="WVD126" s="671"/>
      <c r="WVE126" s="671"/>
      <c r="WVF126" s="671"/>
      <c r="WVG126" s="671"/>
      <c r="WVH126" s="671"/>
      <c r="WVI126" s="671"/>
      <c r="WVJ126" s="671"/>
      <c r="WVK126" s="671"/>
      <c r="WVL126" s="671"/>
      <c r="WVM126" s="671"/>
      <c r="WVN126" s="671"/>
      <c r="WVO126" s="671"/>
      <c r="WVP126" s="671"/>
      <c r="WVQ126" s="671"/>
      <c r="WVR126" s="671"/>
      <c r="WVS126" s="671"/>
      <c r="WVT126" s="671"/>
      <c r="WVU126" s="671"/>
      <c r="WVV126" s="671"/>
      <c r="WVW126" s="671"/>
      <c r="WVX126" s="671"/>
      <c r="WVY126" s="671"/>
      <c r="WVZ126" s="671"/>
      <c r="WWA126" s="671"/>
      <c r="WWB126" s="671"/>
      <c r="WWC126" s="671"/>
      <c r="WWD126" s="671"/>
      <c r="WWE126" s="671"/>
      <c r="WWF126" s="671"/>
      <c r="WWG126" s="671"/>
      <c r="WWH126" s="671"/>
      <c r="WWI126" s="671"/>
      <c r="WWJ126" s="671"/>
      <c r="WWK126" s="671"/>
      <c r="WWL126" s="671"/>
      <c r="WWM126" s="671"/>
      <c r="WWN126" s="671"/>
      <c r="WWO126" s="671"/>
      <c r="WWP126" s="671"/>
      <c r="WWQ126" s="671"/>
      <c r="WWR126" s="671"/>
      <c r="WWS126" s="671"/>
      <c r="WWT126" s="671"/>
      <c r="WWU126" s="671"/>
      <c r="WWV126" s="671"/>
      <c r="WWW126" s="671"/>
      <c r="WWX126" s="671"/>
      <c r="WWY126" s="671"/>
      <c r="WWZ126" s="671"/>
      <c r="WXA126" s="671"/>
      <c r="WXB126" s="671"/>
      <c r="WXC126" s="671"/>
      <c r="WXD126" s="671"/>
      <c r="WXE126" s="671"/>
      <c r="WXF126" s="671"/>
      <c r="WXG126" s="671"/>
      <c r="WXH126" s="671"/>
      <c r="WXI126" s="671"/>
      <c r="WXJ126" s="671"/>
      <c r="WXK126" s="671"/>
      <c r="WXL126" s="671"/>
      <c r="WXM126" s="671"/>
      <c r="WXN126" s="671"/>
      <c r="WXO126" s="671"/>
      <c r="WXP126" s="671"/>
      <c r="WXQ126" s="671"/>
      <c r="WXR126" s="671"/>
      <c r="WXS126" s="671"/>
      <c r="WXT126" s="671"/>
      <c r="WXU126" s="671"/>
      <c r="WXV126" s="671"/>
      <c r="WXW126" s="671"/>
      <c r="WXX126" s="671"/>
      <c r="WXY126" s="671"/>
      <c r="WXZ126" s="671"/>
      <c r="WYA126" s="671"/>
      <c r="WYB126" s="671"/>
      <c r="WYC126" s="671"/>
      <c r="WYD126" s="671"/>
      <c r="WYE126" s="671"/>
      <c r="WYF126" s="671"/>
      <c r="WYG126" s="671"/>
      <c r="WYH126" s="671"/>
      <c r="WYI126" s="671"/>
      <c r="WYJ126" s="671"/>
      <c r="WYK126" s="671"/>
      <c r="WYL126" s="671"/>
      <c r="WYM126" s="671"/>
      <c r="WYN126" s="671"/>
      <c r="WYO126" s="671"/>
      <c r="WYP126" s="671"/>
      <c r="WYQ126" s="671"/>
      <c r="WYR126" s="671"/>
      <c r="WYS126" s="671"/>
      <c r="WYT126" s="671"/>
      <c r="WYU126" s="671"/>
      <c r="WYV126" s="671"/>
      <c r="WYW126" s="671"/>
      <c r="WYX126" s="671"/>
      <c r="WYY126" s="671"/>
      <c r="WYZ126" s="671"/>
      <c r="WZA126" s="671"/>
      <c r="WZB126" s="671"/>
      <c r="WZC126" s="671"/>
      <c r="WZD126" s="671"/>
      <c r="WZE126" s="671"/>
      <c r="WZF126" s="671"/>
      <c r="WZG126" s="671"/>
      <c r="WZH126" s="671"/>
      <c r="WZI126" s="671"/>
      <c r="WZJ126" s="671"/>
      <c r="WZK126" s="671"/>
      <c r="WZL126" s="671"/>
      <c r="WZM126" s="671"/>
      <c r="WZN126" s="671"/>
      <c r="WZO126" s="671"/>
      <c r="WZP126" s="671"/>
      <c r="WZQ126" s="671"/>
      <c r="WZR126" s="671"/>
      <c r="WZS126" s="671"/>
      <c r="WZT126" s="671"/>
      <c r="WZU126" s="671"/>
      <c r="WZV126" s="671"/>
      <c r="WZW126" s="671"/>
      <c r="WZX126" s="671"/>
      <c r="WZY126" s="671"/>
      <c r="WZZ126" s="671"/>
      <c r="XAA126" s="671"/>
      <c r="XAB126" s="671"/>
      <c r="XAC126" s="671"/>
      <c r="XAD126" s="671"/>
      <c r="XAE126" s="671"/>
      <c r="XAF126" s="671"/>
      <c r="XAG126" s="671"/>
      <c r="XAH126" s="671"/>
      <c r="XAI126" s="671"/>
      <c r="XAJ126" s="671"/>
      <c r="XAK126" s="671"/>
      <c r="XAL126" s="671"/>
      <c r="XAM126" s="671"/>
      <c r="XAN126" s="671"/>
      <c r="XAO126" s="671"/>
      <c r="XAP126" s="671"/>
      <c r="XAQ126" s="671"/>
      <c r="XAR126" s="671"/>
      <c r="XAS126" s="671"/>
      <c r="XAT126" s="671"/>
      <c r="XAU126" s="671"/>
      <c r="XAV126" s="671"/>
      <c r="XAW126" s="671"/>
      <c r="XAX126" s="671"/>
      <c r="XAY126" s="671"/>
      <c r="XAZ126" s="671"/>
      <c r="XBA126" s="671"/>
      <c r="XBB126" s="671"/>
      <c r="XBC126" s="671"/>
      <c r="XBD126" s="671"/>
      <c r="XBE126" s="671"/>
      <c r="XBF126" s="671"/>
      <c r="XBG126" s="671"/>
      <c r="XBH126" s="671"/>
      <c r="XBI126" s="671"/>
      <c r="XBJ126" s="671"/>
      <c r="XBK126" s="671"/>
      <c r="XBL126" s="671"/>
      <c r="XBM126" s="671"/>
      <c r="XBN126" s="671"/>
      <c r="XBO126" s="671"/>
      <c r="XBP126" s="671"/>
      <c r="XBQ126" s="671"/>
      <c r="XBR126" s="671"/>
      <c r="XBS126" s="671"/>
      <c r="XBT126" s="671"/>
      <c r="XBU126" s="671"/>
      <c r="XBV126" s="671"/>
      <c r="XBW126" s="671"/>
      <c r="XBX126" s="671"/>
      <c r="XBY126" s="671"/>
      <c r="XBZ126" s="671"/>
      <c r="XCA126" s="671"/>
      <c r="XCB126" s="671"/>
      <c r="XCC126" s="671"/>
      <c r="XCD126" s="671"/>
      <c r="XCE126" s="671"/>
      <c r="XCF126" s="671"/>
      <c r="XCG126" s="671"/>
      <c r="XCH126" s="671"/>
      <c r="XCI126" s="671"/>
      <c r="XCJ126" s="671"/>
      <c r="XCK126" s="671"/>
      <c r="XCL126" s="671"/>
      <c r="XCM126" s="671"/>
      <c r="XCN126" s="671"/>
      <c r="XCO126" s="671"/>
      <c r="XCP126" s="671"/>
      <c r="XCQ126" s="671"/>
      <c r="XCR126" s="671"/>
      <c r="XCS126" s="671"/>
      <c r="XCT126" s="671"/>
      <c r="XCU126" s="671"/>
      <c r="XCV126" s="671"/>
      <c r="XCW126" s="671"/>
      <c r="XCX126" s="671"/>
      <c r="XCY126" s="671"/>
      <c r="XCZ126" s="671"/>
      <c r="XDA126" s="671"/>
      <c r="XDB126" s="671"/>
      <c r="XDC126" s="671"/>
      <c r="XDD126" s="671"/>
      <c r="XDE126" s="671"/>
      <c r="XDF126" s="671"/>
      <c r="XDG126" s="671"/>
      <c r="XDH126" s="671"/>
      <c r="XDI126" s="671"/>
      <c r="XDJ126" s="671"/>
      <c r="XDK126" s="671"/>
      <c r="XDL126" s="671"/>
      <c r="XDM126" s="671"/>
      <c r="XDN126" s="671"/>
      <c r="XDO126" s="671"/>
      <c r="XDP126" s="671"/>
      <c r="XDQ126" s="671"/>
      <c r="XDR126" s="671"/>
      <c r="XDS126" s="671"/>
      <c r="XDT126" s="671"/>
      <c r="XDU126" s="671"/>
      <c r="XDV126" s="671"/>
      <c r="XDW126" s="671"/>
      <c r="XDX126" s="671"/>
      <c r="XDY126" s="671"/>
      <c r="XDZ126" s="671"/>
      <c r="XEA126" s="671"/>
      <c r="XEB126" s="671"/>
      <c r="XEC126" s="671"/>
      <c r="XED126" s="671"/>
      <c r="XEE126" s="671"/>
      <c r="XEF126" s="671"/>
      <c r="XEG126" s="671"/>
      <c r="XEH126" s="671"/>
      <c r="XEI126" s="671"/>
      <c r="XEJ126" s="671"/>
      <c r="XEK126" s="671"/>
      <c r="XEL126" s="671"/>
      <c r="XEM126" s="671"/>
      <c r="XEN126" s="671"/>
      <c r="XEO126" s="671"/>
      <c r="XEP126" s="671"/>
      <c r="XEQ126" s="671"/>
      <c r="XER126" s="671"/>
      <c r="XES126" s="671"/>
      <c r="XET126" s="671"/>
      <c r="XEU126" s="671"/>
      <c r="XEV126" s="671"/>
      <c r="XEW126" s="671"/>
      <c r="XEX126" s="671"/>
      <c r="XEY126" s="671"/>
      <c r="XEZ126" s="671"/>
      <c r="XFA126" s="671"/>
      <c r="XFB126" s="671"/>
      <c r="XFC126" s="671"/>
      <c r="XFD126" s="671"/>
    </row>
    <row r="127" spans="1:16384" s="453" customFormat="1">
      <c r="A127" s="69"/>
      <c r="B127" s="1"/>
      <c r="C127" s="1"/>
      <c r="D127" s="1"/>
      <c r="E127" s="510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671"/>
      <c r="AG127" s="671"/>
      <c r="AH127" s="671"/>
      <c r="AI127" s="671"/>
      <c r="AJ127" s="671"/>
      <c r="AK127" s="671"/>
      <c r="AL127" s="671"/>
      <c r="AM127" s="671"/>
      <c r="AN127" s="671"/>
      <c r="AO127" s="671"/>
      <c r="AP127" s="671"/>
      <c r="AQ127" s="671"/>
      <c r="AR127" s="671"/>
      <c r="AS127" s="671"/>
      <c r="AT127" s="671"/>
      <c r="AU127" s="671"/>
      <c r="AV127" s="671"/>
      <c r="AW127" s="671"/>
      <c r="AX127" s="671"/>
      <c r="AY127" s="671"/>
      <c r="AZ127" s="671"/>
      <c r="BA127" s="671"/>
      <c r="BB127" s="671"/>
      <c r="BC127" s="671"/>
      <c r="BD127" s="671"/>
      <c r="BE127" s="671"/>
      <c r="BF127" s="671"/>
      <c r="BG127" s="671"/>
      <c r="BH127" s="671"/>
      <c r="BI127" s="671"/>
      <c r="BJ127" s="671"/>
      <c r="BK127" s="671"/>
      <c r="BL127" s="671"/>
      <c r="BM127" s="671"/>
      <c r="BN127" s="671"/>
      <c r="BO127" s="671"/>
      <c r="BP127" s="671"/>
      <c r="BQ127" s="671"/>
      <c r="BR127" s="671"/>
      <c r="BS127" s="671"/>
      <c r="BT127" s="671"/>
      <c r="BU127" s="671"/>
      <c r="BV127" s="671"/>
      <c r="BW127" s="671"/>
      <c r="BX127" s="671"/>
      <c r="BY127" s="671"/>
      <c r="BZ127" s="671"/>
      <c r="CA127" s="671"/>
      <c r="CB127" s="671"/>
      <c r="CC127" s="671"/>
      <c r="CD127" s="671"/>
      <c r="CE127" s="671"/>
      <c r="CF127" s="671"/>
      <c r="CG127" s="671"/>
      <c r="CH127" s="671"/>
      <c r="CI127" s="671"/>
      <c r="CJ127" s="671"/>
      <c r="CK127" s="671"/>
      <c r="CL127" s="671"/>
      <c r="CM127" s="671"/>
      <c r="CN127" s="671"/>
      <c r="CO127" s="671"/>
      <c r="CP127" s="671"/>
      <c r="CQ127" s="671"/>
      <c r="CR127" s="671"/>
      <c r="CS127" s="671"/>
      <c r="CT127" s="671"/>
      <c r="CU127" s="671"/>
      <c r="CV127" s="671"/>
      <c r="CW127" s="671"/>
      <c r="CX127" s="671"/>
      <c r="CY127" s="671"/>
      <c r="CZ127" s="671"/>
      <c r="DA127" s="671"/>
      <c r="DB127" s="671"/>
      <c r="DC127" s="671"/>
      <c r="DD127" s="671"/>
      <c r="DE127" s="671"/>
      <c r="DF127" s="671"/>
      <c r="DG127" s="671"/>
      <c r="DH127" s="671"/>
      <c r="DI127" s="671"/>
      <c r="DJ127" s="671"/>
      <c r="DK127" s="671"/>
      <c r="DL127" s="671"/>
      <c r="DM127" s="671"/>
      <c r="DN127" s="671"/>
      <c r="DO127" s="671"/>
      <c r="DP127" s="671"/>
      <c r="DQ127" s="671"/>
      <c r="DR127" s="671"/>
      <c r="DS127" s="671"/>
      <c r="DT127" s="671"/>
      <c r="DU127" s="671"/>
      <c r="DV127" s="671"/>
      <c r="DW127" s="671"/>
      <c r="DX127" s="671"/>
      <c r="DY127" s="671"/>
      <c r="DZ127" s="671"/>
      <c r="EA127" s="671"/>
      <c r="EB127" s="671"/>
      <c r="EC127" s="671"/>
      <c r="ED127" s="671"/>
      <c r="EE127" s="671"/>
      <c r="EF127" s="671"/>
      <c r="EG127" s="671"/>
      <c r="EH127" s="671"/>
      <c r="EI127" s="671"/>
      <c r="EJ127" s="671"/>
      <c r="EK127" s="671"/>
      <c r="EL127" s="671"/>
      <c r="EM127" s="671"/>
      <c r="EN127" s="671"/>
      <c r="EO127" s="671"/>
      <c r="EP127" s="671"/>
      <c r="EQ127" s="671"/>
      <c r="ER127" s="671"/>
      <c r="ES127" s="671"/>
      <c r="ET127" s="671"/>
      <c r="EU127" s="671"/>
      <c r="EV127" s="671"/>
      <c r="EW127" s="671"/>
      <c r="EX127" s="671"/>
      <c r="EY127" s="671"/>
      <c r="EZ127" s="671"/>
      <c r="FA127" s="671"/>
      <c r="FB127" s="671"/>
      <c r="FC127" s="671"/>
      <c r="FD127" s="671"/>
      <c r="FE127" s="671"/>
      <c r="FF127" s="671"/>
      <c r="FG127" s="671"/>
      <c r="FH127" s="671"/>
      <c r="FI127" s="671"/>
      <c r="FJ127" s="671"/>
      <c r="FK127" s="671"/>
      <c r="FL127" s="671"/>
      <c r="FM127" s="671"/>
      <c r="FN127" s="671"/>
      <c r="FO127" s="671"/>
      <c r="FP127" s="671"/>
      <c r="FQ127" s="671"/>
      <c r="FR127" s="671"/>
      <c r="FS127" s="671"/>
      <c r="FT127" s="671"/>
      <c r="FU127" s="671"/>
      <c r="FV127" s="671"/>
      <c r="FW127" s="671"/>
      <c r="FX127" s="671"/>
      <c r="FY127" s="671"/>
      <c r="FZ127" s="671"/>
      <c r="GA127" s="671"/>
      <c r="GB127" s="671"/>
      <c r="GC127" s="671"/>
      <c r="GD127" s="671"/>
      <c r="GE127" s="671"/>
      <c r="GF127" s="671"/>
      <c r="GG127" s="671"/>
      <c r="GH127" s="671"/>
      <c r="GI127" s="671"/>
      <c r="GJ127" s="671"/>
      <c r="GK127" s="671"/>
      <c r="GL127" s="671"/>
      <c r="GM127" s="671"/>
      <c r="GN127" s="671"/>
      <c r="GO127" s="671"/>
      <c r="GP127" s="671"/>
      <c r="GQ127" s="671"/>
      <c r="GR127" s="671"/>
      <c r="GS127" s="671"/>
      <c r="GT127" s="671"/>
      <c r="GU127" s="671"/>
      <c r="GV127" s="671"/>
      <c r="GW127" s="671"/>
      <c r="GX127" s="671"/>
      <c r="GY127" s="671"/>
      <c r="GZ127" s="671"/>
      <c r="HA127" s="671"/>
      <c r="HB127" s="671"/>
      <c r="HC127" s="671"/>
      <c r="HD127" s="671"/>
      <c r="HE127" s="671"/>
      <c r="HF127" s="671"/>
      <c r="HG127" s="671"/>
      <c r="HH127" s="671"/>
      <c r="HI127" s="671"/>
      <c r="HJ127" s="671"/>
      <c r="HK127" s="671"/>
      <c r="HL127" s="671"/>
      <c r="HM127" s="671"/>
      <c r="HN127" s="671"/>
      <c r="HO127" s="671"/>
      <c r="HP127" s="671"/>
      <c r="HQ127" s="671"/>
      <c r="HR127" s="671"/>
      <c r="HS127" s="671"/>
      <c r="HT127" s="671"/>
      <c r="HU127" s="671"/>
      <c r="HV127" s="671"/>
      <c r="HW127" s="671"/>
      <c r="HX127" s="671"/>
      <c r="HY127" s="671"/>
      <c r="HZ127" s="671"/>
      <c r="IA127" s="671"/>
      <c r="IB127" s="671"/>
      <c r="IC127" s="671"/>
      <c r="ID127" s="671"/>
      <c r="IE127" s="671"/>
      <c r="IF127" s="671"/>
      <c r="IG127" s="671"/>
      <c r="IH127" s="671"/>
      <c r="II127" s="671"/>
      <c r="IJ127" s="671"/>
      <c r="IK127" s="671"/>
      <c r="IL127" s="671"/>
      <c r="IM127" s="671"/>
      <c r="IN127" s="671"/>
      <c r="IO127" s="671"/>
      <c r="IP127" s="671"/>
      <c r="IQ127" s="671"/>
      <c r="IR127" s="671"/>
      <c r="IS127" s="671"/>
      <c r="IT127" s="671"/>
      <c r="IU127" s="671"/>
      <c r="IV127" s="671"/>
      <c r="IW127" s="671"/>
      <c r="IX127" s="671"/>
      <c r="IY127" s="671"/>
      <c r="IZ127" s="671"/>
      <c r="JA127" s="671"/>
      <c r="JB127" s="671"/>
      <c r="JC127" s="671"/>
      <c r="JD127" s="671"/>
      <c r="JE127" s="671"/>
      <c r="JF127" s="671"/>
      <c r="JG127" s="671"/>
      <c r="JH127" s="671"/>
      <c r="JI127" s="671"/>
      <c r="JJ127" s="671"/>
      <c r="JK127" s="671"/>
      <c r="JL127" s="671"/>
      <c r="JM127" s="671"/>
      <c r="JN127" s="671"/>
      <c r="JO127" s="671"/>
      <c r="JP127" s="671"/>
      <c r="JQ127" s="671"/>
      <c r="JR127" s="671"/>
      <c r="JS127" s="671"/>
      <c r="JT127" s="671"/>
      <c r="JU127" s="671"/>
      <c r="JV127" s="671"/>
      <c r="JW127" s="671"/>
      <c r="JX127" s="671"/>
      <c r="JY127" s="671"/>
      <c r="JZ127" s="671"/>
      <c r="KA127" s="671"/>
      <c r="KB127" s="671"/>
      <c r="KC127" s="671"/>
      <c r="KD127" s="671"/>
      <c r="KE127" s="671"/>
      <c r="KF127" s="671"/>
      <c r="KG127" s="671"/>
      <c r="KH127" s="671"/>
      <c r="KI127" s="671"/>
      <c r="KJ127" s="671"/>
      <c r="KK127" s="671"/>
      <c r="KL127" s="671"/>
      <c r="KM127" s="671"/>
      <c r="KN127" s="671"/>
      <c r="KO127" s="671"/>
      <c r="KP127" s="671"/>
      <c r="KQ127" s="671"/>
      <c r="KR127" s="671"/>
      <c r="KS127" s="671"/>
      <c r="KT127" s="671"/>
      <c r="KU127" s="671"/>
      <c r="KV127" s="671"/>
      <c r="KW127" s="671"/>
      <c r="KX127" s="671"/>
      <c r="KY127" s="671"/>
      <c r="KZ127" s="671"/>
      <c r="LA127" s="671"/>
      <c r="LB127" s="671"/>
      <c r="LC127" s="671"/>
      <c r="LD127" s="671"/>
      <c r="LE127" s="671"/>
      <c r="LF127" s="671"/>
      <c r="LG127" s="671"/>
      <c r="LH127" s="671"/>
      <c r="LI127" s="671"/>
      <c r="LJ127" s="671"/>
      <c r="LK127" s="671"/>
      <c r="LL127" s="671"/>
      <c r="LM127" s="671"/>
      <c r="LN127" s="671"/>
      <c r="LO127" s="671"/>
      <c r="LP127" s="671"/>
      <c r="LQ127" s="671"/>
      <c r="LR127" s="671"/>
      <c r="LS127" s="671"/>
      <c r="LT127" s="671"/>
      <c r="LU127" s="671"/>
      <c r="LV127" s="671"/>
      <c r="LW127" s="671"/>
      <c r="LX127" s="671"/>
      <c r="LY127" s="671"/>
      <c r="LZ127" s="671"/>
      <c r="MA127" s="671"/>
      <c r="MB127" s="671"/>
      <c r="MC127" s="671"/>
      <c r="MD127" s="671"/>
      <c r="ME127" s="671"/>
      <c r="MF127" s="671"/>
      <c r="MG127" s="671"/>
      <c r="MH127" s="671"/>
      <c r="MI127" s="671"/>
      <c r="MJ127" s="671"/>
      <c r="MK127" s="671"/>
      <c r="ML127" s="671"/>
      <c r="MM127" s="671"/>
      <c r="MN127" s="671"/>
      <c r="MO127" s="671"/>
      <c r="MP127" s="671"/>
      <c r="MQ127" s="671"/>
      <c r="MR127" s="671"/>
      <c r="MS127" s="671"/>
      <c r="MT127" s="671"/>
      <c r="MU127" s="671"/>
      <c r="MV127" s="671"/>
      <c r="MW127" s="671"/>
      <c r="MX127" s="671"/>
      <c r="MY127" s="671"/>
      <c r="MZ127" s="671"/>
      <c r="NA127" s="671"/>
      <c r="NB127" s="671"/>
      <c r="NC127" s="671"/>
      <c r="ND127" s="671"/>
      <c r="NE127" s="671"/>
      <c r="NF127" s="671"/>
      <c r="NG127" s="671"/>
      <c r="NH127" s="671"/>
      <c r="NI127" s="671"/>
      <c r="NJ127" s="671"/>
      <c r="NK127" s="671"/>
      <c r="NL127" s="671"/>
      <c r="NM127" s="671"/>
      <c r="NN127" s="671"/>
      <c r="NO127" s="671"/>
      <c r="NP127" s="671"/>
      <c r="NQ127" s="671"/>
      <c r="NR127" s="671"/>
      <c r="NS127" s="671"/>
      <c r="NT127" s="671"/>
      <c r="NU127" s="671"/>
      <c r="NV127" s="671"/>
      <c r="NW127" s="671"/>
      <c r="NX127" s="671"/>
      <c r="NY127" s="671"/>
      <c r="NZ127" s="671"/>
      <c r="OA127" s="671"/>
      <c r="OB127" s="671"/>
      <c r="OC127" s="671"/>
      <c r="OD127" s="671"/>
      <c r="OE127" s="671"/>
      <c r="OF127" s="671"/>
      <c r="OG127" s="671"/>
      <c r="OH127" s="671"/>
      <c r="OI127" s="671"/>
      <c r="OJ127" s="671"/>
      <c r="OK127" s="671"/>
      <c r="OL127" s="671"/>
      <c r="OM127" s="671"/>
      <c r="ON127" s="671"/>
      <c r="OO127" s="671"/>
      <c r="OP127" s="671"/>
      <c r="OQ127" s="671"/>
      <c r="OR127" s="671"/>
      <c r="OS127" s="671"/>
      <c r="OT127" s="671"/>
      <c r="OU127" s="671"/>
      <c r="OV127" s="671"/>
      <c r="OW127" s="671"/>
      <c r="OX127" s="671"/>
      <c r="OY127" s="671"/>
      <c r="OZ127" s="671"/>
      <c r="PA127" s="671"/>
      <c r="PB127" s="671"/>
      <c r="PC127" s="671"/>
      <c r="PD127" s="671"/>
      <c r="PE127" s="671"/>
      <c r="PF127" s="671"/>
      <c r="PG127" s="671"/>
      <c r="PH127" s="671"/>
      <c r="PI127" s="671"/>
      <c r="PJ127" s="671"/>
      <c r="PK127" s="671"/>
      <c r="PL127" s="671"/>
      <c r="PM127" s="671"/>
      <c r="PN127" s="671"/>
      <c r="PO127" s="671"/>
      <c r="PP127" s="671"/>
      <c r="PQ127" s="671"/>
      <c r="PR127" s="671"/>
      <c r="PS127" s="671"/>
      <c r="PT127" s="671"/>
      <c r="PU127" s="671"/>
      <c r="PV127" s="671"/>
      <c r="PW127" s="671"/>
      <c r="PX127" s="671"/>
      <c r="PY127" s="671"/>
      <c r="PZ127" s="671"/>
      <c r="QA127" s="671"/>
      <c r="QB127" s="671"/>
      <c r="QC127" s="671"/>
      <c r="QD127" s="671"/>
      <c r="QE127" s="671"/>
      <c r="QF127" s="671"/>
      <c r="QG127" s="671"/>
      <c r="QH127" s="671"/>
      <c r="QI127" s="671"/>
      <c r="QJ127" s="671"/>
      <c r="QK127" s="671"/>
      <c r="QL127" s="671"/>
      <c r="QM127" s="671"/>
      <c r="QN127" s="671"/>
      <c r="QO127" s="671"/>
      <c r="QP127" s="671"/>
      <c r="QQ127" s="671"/>
      <c r="QR127" s="671"/>
      <c r="QS127" s="671"/>
      <c r="QT127" s="671"/>
      <c r="QU127" s="671"/>
      <c r="QV127" s="671"/>
      <c r="QW127" s="671"/>
      <c r="QX127" s="671"/>
      <c r="QY127" s="671"/>
      <c r="QZ127" s="671"/>
      <c r="RA127" s="671"/>
      <c r="RB127" s="671"/>
      <c r="RC127" s="671"/>
      <c r="RD127" s="671"/>
      <c r="RE127" s="671"/>
      <c r="RF127" s="671"/>
      <c r="RG127" s="671"/>
      <c r="RH127" s="671"/>
      <c r="RI127" s="671"/>
      <c r="RJ127" s="671"/>
      <c r="RK127" s="671"/>
      <c r="RL127" s="671"/>
      <c r="RM127" s="671"/>
      <c r="RN127" s="671"/>
      <c r="RO127" s="671"/>
      <c r="RP127" s="671"/>
      <c r="RQ127" s="671"/>
      <c r="RR127" s="671"/>
      <c r="RS127" s="671"/>
      <c r="RT127" s="671"/>
      <c r="RU127" s="671"/>
      <c r="RV127" s="671"/>
      <c r="RW127" s="671"/>
      <c r="RX127" s="671"/>
      <c r="RY127" s="671"/>
      <c r="RZ127" s="671"/>
      <c r="SA127" s="671"/>
      <c r="SB127" s="671"/>
      <c r="SC127" s="671"/>
      <c r="SD127" s="671"/>
      <c r="SE127" s="671"/>
      <c r="SF127" s="671"/>
      <c r="SG127" s="671"/>
      <c r="SH127" s="671"/>
      <c r="SI127" s="671"/>
      <c r="SJ127" s="671"/>
      <c r="SK127" s="671"/>
      <c r="SL127" s="671"/>
      <c r="SM127" s="671"/>
      <c r="SN127" s="671"/>
      <c r="SO127" s="671"/>
      <c r="SP127" s="671"/>
      <c r="SQ127" s="671"/>
      <c r="SR127" s="671"/>
      <c r="SS127" s="671"/>
      <c r="ST127" s="671"/>
      <c r="SU127" s="671"/>
      <c r="SV127" s="671"/>
      <c r="SW127" s="671"/>
      <c r="SX127" s="671"/>
      <c r="SY127" s="671"/>
      <c r="SZ127" s="671"/>
      <c r="TA127" s="671"/>
      <c r="TB127" s="671"/>
      <c r="TC127" s="671"/>
      <c r="TD127" s="671"/>
      <c r="TE127" s="671"/>
      <c r="TF127" s="671"/>
      <c r="TG127" s="671"/>
      <c r="TH127" s="671"/>
      <c r="TI127" s="671"/>
      <c r="TJ127" s="671"/>
      <c r="TK127" s="671"/>
      <c r="TL127" s="671"/>
      <c r="TM127" s="671"/>
      <c r="TN127" s="671"/>
      <c r="TO127" s="671"/>
      <c r="TP127" s="671"/>
      <c r="TQ127" s="671"/>
      <c r="TR127" s="671"/>
      <c r="TS127" s="671"/>
      <c r="TT127" s="671"/>
      <c r="TU127" s="671"/>
      <c r="TV127" s="671"/>
      <c r="TW127" s="671"/>
      <c r="TX127" s="671"/>
      <c r="TY127" s="671"/>
      <c r="TZ127" s="671"/>
      <c r="UA127" s="671"/>
      <c r="UB127" s="671"/>
      <c r="UC127" s="671"/>
      <c r="UD127" s="671"/>
      <c r="UE127" s="671"/>
      <c r="UF127" s="671"/>
      <c r="UG127" s="671"/>
      <c r="UH127" s="671"/>
      <c r="UI127" s="671"/>
      <c r="UJ127" s="671"/>
      <c r="UK127" s="671"/>
      <c r="UL127" s="671"/>
      <c r="UM127" s="671"/>
      <c r="UN127" s="671"/>
      <c r="UO127" s="671"/>
      <c r="UP127" s="671"/>
      <c r="UQ127" s="671"/>
      <c r="UR127" s="671"/>
      <c r="US127" s="671"/>
      <c r="UT127" s="671"/>
      <c r="UU127" s="671"/>
      <c r="UV127" s="671"/>
      <c r="UW127" s="671"/>
      <c r="UX127" s="671"/>
      <c r="UY127" s="671"/>
      <c r="UZ127" s="671"/>
      <c r="VA127" s="671"/>
      <c r="VB127" s="671"/>
      <c r="VC127" s="671"/>
      <c r="VD127" s="671"/>
      <c r="VE127" s="671"/>
      <c r="VF127" s="671"/>
      <c r="VG127" s="671"/>
      <c r="VH127" s="671"/>
      <c r="VI127" s="671"/>
      <c r="VJ127" s="671"/>
      <c r="VK127" s="671"/>
      <c r="VL127" s="671"/>
      <c r="VM127" s="671"/>
      <c r="VN127" s="671"/>
      <c r="VO127" s="671"/>
      <c r="VP127" s="671"/>
      <c r="VQ127" s="671"/>
      <c r="VR127" s="671"/>
      <c r="VS127" s="671"/>
      <c r="VT127" s="671"/>
      <c r="VU127" s="671"/>
      <c r="VV127" s="671"/>
      <c r="VW127" s="671"/>
      <c r="VX127" s="671"/>
      <c r="VY127" s="671"/>
      <c r="VZ127" s="671"/>
      <c r="WA127" s="671"/>
      <c r="WB127" s="671"/>
      <c r="WC127" s="671"/>
      <c r="WD127" s="671"/>
      <c r="WE127" s="671"/>
      <c r="WF127" s="671"/>
      <c r="WG127" s="671"/>
      <c r="WH127" s="671"/>
      <c r="WI127" s="671"/>
      <c r="WJ127" s="671"/>
      <c r="WK127" s="671"/>
      <c r="WL127" s="671"/>
      <c r="WM127" s="671"/>
      <c r="WN127" s="671"/>
      <c r="WO127" s="671"/>
      <c r="WP127" s="671"/>
      <c r="WQ127" s="671"/>
      <c r="WR127" s="671"/>
      <c r="WS127" s="671"/>
      <c r="WT127" s="671"/>
      <c r="WU127" s="671"/>
      <c r="WV127" s="671"/>
      <c r="WW127" s="671"/>
      <c r="WX127" s="671"/>
      <c r="WY127" s="671"/>
      <c r="WZ127" s="671"/>
      <c r="XA127" s="671"/>
      <c r="XB127" s="671"/>
      <c r="XC127" s="671"/>
      <c r="XD127" s="671"/>
      <c r="XE127" s="671"/>
      <c r="XF127" s="671"/>
      <c r="XG127" s="671"/>
      <c r="XH127" s="671"/>
      <c r="XI127" s="671"/>
      <c r="XJ127" s="671"/>
      <c r="XK127" s="671"/>
      <c r="XL127" s="671"/>
      <c r="XM127" s="671"/>
      <c r="XN127" s="671"/>
      <c r="XO127" s="671"/>
      <c r="XP127" s="671"/>
      <c r="XQ127" s="671"/>
      <c r="XR127" s="671"/>
      <c r="XS127" s="671"/>
      <c r="XT127" s="671"/>
      <c r="XU127" s="671"/>
      <c r="XV127" s="671"/>
      <c r="XW127" s="671"/>
      <c r="XX127" s="671"/>
      <c r="XY127" s="671"/>
      <c r="XZ127" s="671"/>
      <c r="YA127" s="671"/>
      <c r="YB127" s="671"/>
      <c r="YC127" s="671"/>
      <c r="YD127" s="671"/>
      <c r="YE127" s="671"/>
      <c r="YF127" s="671"/>
      <c r="YG127" s="671"/>
      <c r="YH127" s="671"/>
      <c r="YI127" s="671"/>
      <c r="YJ127" s="671"/>
      <c r="YK127" s="671"/>
      <c r="YL127" s="671"/>
      <c r="YM127" s="671"/>
      <c r="YN127" s="671"/>
      <c r="YO127" s="671"/>
      <c r="YP127" s="671"/>
      <c r="YQ127" s="671"/>
      <c r="YR127" s="671"/>
      <c r="YS127" s="671"/>
      <c r="YT127" s="671"/>
      <c r="YU127" s="671"/>
      <c r="YV127" s="671"/>
      <c r="YW127" s="671"/>
      <c r="YX127" s="671"/>
      <c r="YY127" s="671"/>
      <c r="YZ127" s="671"/>
      <c r="ZA127" s="671"/>
      <c r="ZB127" s="671"/>
      <c r="ZC127" s="671"/>
      <c r="ZD127" s="671"/>
      <c r="ZE127" s="671"/>
      <c r="ZF127" s="671"/>
      <c r="ZG127" s="671"/>
      <c r="ZH127" s="671"/>
      <c r="ZI127" s="671"/>
      <c r="ZJ127" s="671"/>
      <c r="ZK127" s="671"/>
      <c r="ZL127" s="671"/>
      <c r="ZM127" s="671"/>
      <c r="ZN127" s="671"/>
      <c r="ZO127" s="671"/>
      <c r="ZP127" s="671"/>
      <c r="ZQ127" s="671"/>
      <c r="ZR127" s="671"/>
      <c r="ZS127" s="671"/>
      <c r="ZT127" s="671"/>
      <c r="ZU127" s="671"/>
      <c r="ZV127" s="671"/>
      <c r="ZW127" s="671"/>
      <c r="ZX127" s="671"/>
      <c r="ZY127" s="671"/>
      <c r="ZZ127" s="671"/>
      <c r="AAA127" s="671"/>
      <c r="AAB127" s="671"/>
      <c r="AAC127" s="671"/>
      <c r="AAD127" s="671"/>
      <c r="AAE127" s="671"/>
      <c r="AAF127" s="671"/>
      <c r="AAG127" s="671"/>
      <c r="AAH127" s="671"/>
      <c r="AAI127" s="671"/>
      <c r="AAJ127" s="671"/>
      <c r="AAK127" s="671"/>
      <c r="AAL127" s="671"/>
      <c r="AAM127" s="671"/>
      <c r="AAN127" s="671"/>
      <c r="AAO127" s="671"/>
      <c r="AAP127" s="671"/>
      <c r="AAQ127" s="671"/>
      <c r="AAR127" s="671"/>
      <c r="AAS127" s="671"/>
      <c r="AAT127" s="671"/>
      <c r="AAU127" s="671"/>
      <c r="AAV127" s="671"/>
      <c r="AAW127" s="671"/>
      <c r="AAX127" s="671"/>
      <c r="AAY127" s="671"/>
      <c r="AAZ127" s="671"/>
      <c r="ABA127" s="671"/>
      <c r="ABB127" s="671"/>
      <c r="ABC127" s="671"/>
      <c r="ABD127" s="671"/>
      <c r="ABE127" s="671"/>
      <c r="ABF127" s="671"/>
      <c r="ABG127" s="671"/>
      <c r="ABH127" s="671"/>
      <c r="ABI127" s="671"/>
      <c r="ABJ127" s="671"/>
      <c r="ABK127" s="671"/>
      <c r="ABL127" s="671"/>
      <c r="ABM127" s="671"/>
      <c r="ABN127" s="671"/>
      <c r="ABO127" s="671"/>
      <c r="ABP127" s="671"/>
      <c r="ABQ127" s="671"/>
      <c r="ABR127" s="671"/>
      <c r="ABS127" s="671"/>
      <c r="ABT127" s="671"/>
      <c r="ABU127" s="671"/>
      <c r="ABV127" s="671"/>
      <c r="ABW127" s="671"/>
      <c r="ABX127" s="671"/>
      <c r="ABY127" s="671"/>
      <c r="ABZ127" s="671"/>
      <c r="ACA127" s="671"/>
      <c r="ACB127" s="671"/>
      <c r="ACC127" s="671"/>
      <c r="ACD127" s="671"/>
      <c r="ACE127" s="671"/>
      <c r="ACF127" s="671"/>
      <c r="ACG127" s="671"/>
      <c r="ACH127" s="671"/>
      <c r="ACI127" s="671"/>
      <c r="ACJ127" s="671"/>
      <c r="ACK127" s="671"/>
      <c r="ACL127" s="671"/>
      <c r="ACM127" s="671"/>
      <c r="ACN127" s="671"/>
      <c r="ACO127" s="671"/>
      <c r="ACP127" s="671"/>
      <c r="ACQ127" s="671"/>
      <c r="ACR127" s="671"/>
      <c r="ACS127" s="671"/>
      <c r="ACT127" s="671"/>
      <c r="ACU127" s="671"/>
      <c r="ACV127" s="671"/>
      <c r="ACW127" s="671"/>
      <c r="ACX127" s="671"/>
      <c r="ACY127" s="671"/>
      <c r="ACZ127" s="671"/>
      <c r="ADA127" s="671"/>
      <c r="ADB127" s="671"/>
      <c r="ADC127" s="671"/>
      <c r="ADD127" s="671"/>
      <c r="ADE127" s="671"/>
      <c r="ADF127" s="671"/>
      <c r="ADG127" s="671"/>
      <c r="ADH127" s="671"/>
      <c r="ADI127" s="671"/>
      <c r="ADJ127" s="671"/>
      <c r="ADK127" s="671"/>
      <c r="ADL127" s="671"/>
      <c r="ADM127" s="671"/>
      <c r="ADN127" s="671"/>
      <c r="ADO127" s="671"/>
      <c r="ADP127" s="671"/>
      <c r="ADQ127" s="671"/>
      <c r="ADR127" s="671"/>
      <c r="ADS127" s="671"/>
      <c r="ADT127" s="671"/>
      <c r="ADU127" s="671"/>
      <c r="ADV127" s="671"/>
      <c r="ADW127" s="671"/>
      <c r="ADX127" s="671"/>
      <c r="ADY127" s="671"/>
      <c r="ADZ127" s="671"/>
      <c r="AEA127" s="671"/>
      <c r="AEB127" s="671"/>
      <c r="AEC127" s="671"/>
      <c r="AED127" s="671"/>
      <c r="AEE127" s="671"/>
      <c r="AEF127" s="671"/>
      <c r="AEG127" s="671"/>
      <c r="AEH127" s="671"/>
      <c r="AEI127" s="671"/>
      <c r="AEJ127" s="671"/>
      <c r="AEK127" s="671"/>
      <c r="AEL127" s="671"/>
      <c r="AEM127" s="671"/>
      <c r="AEN127" s="671"/>
      <c r="AEO127" s="671"/>
      <c r="AEP127" s="671"/>
      <c r="AEQ127" s="671"/>
      <c r="AER127" s="671"/>
      <c r="AES127" s="671"/>
      <c r="AET127" s="671"/>
      <c r="AEU127" s="671"/>
      <c r="AEV127" s="671"/>
      <c r="AEW127" s="671"/>
      <c r="AEX127" s="671"/>
      <c r="AEY127" s="671"/>
      <c r="AEZ127" s="671"/>
      <c r="AFA127" s="671"/>
      <c r="AFB127" s="671"/>
      <c r="AFC127" s="671"/>
      <c r="AFD127" s="671"/>
      <c r="AFE127" s="671"/>
      <c r="AFF127" s="671"/>
      <c r="AFG127" s="671"/>
      <c r="AFH127" s="671"/>
      <c r="AFI127" s="671"/>
      <c r="AFJ127" s="671"/>
      <c r="AFK127" s="671"/>
      <c r="AFL127" s="671"/>
      <c r="AFM127" s="671"/>
      <c r="AFN127" s="671"/>
      <c r="AFO127" s="671"/>
      <c r="AFP127" s="671"/>
      <c r="AFQ127" s="671"/>
      <c r="AFR127" s="671"/>
      <c r="AFS127" s="671"/>
      <c r="AFT127" s="671"/>
      <c r="AFU127" s="671"/>
      <c r="AFV127" s="671"/>
      <c r="AFW127" s="671"/>
      <c r="AFX127" s="671"/>
      <c r="AFY127" s="671"/>
      <c r="AFZ127" s="671"/>
      <c r="AGA127" s="671"/>
      <c r="AGB127" s="671"/>
      <c r="AGC127" s="671"/>
      <c r="AGD127" s="671"/>
      <c r="AGE127" s="671"/>
      <c r="AGF127" s="671"/>
      <c r="AGG127" s="671"/>
      <c r="AGH127" s="671"/>
      <c r="AGI127" s="671"/>
      <c r="AGJ127" s="671"/>
      <c r="AGK127" s="671"/>
      <c r="AGL127" s="671"/>
      <c r="AGM127" s="671"/>
      <c r="AGN127" s="671"/>
      <c r="AGO127" s="671"/>
      <c r="AGP127" s="671"/>
      <c r="AGQ127" s="671"/>
      <c r="AGR127" s="671"/>
      <c r="AGS127" s="671"/>
      <c r="AGT127" s="671"/>
      <c r="AGU127" s="671"/>
      <c r="AGV127" s="671"/>
      <c r="AGW127" s="671"/>
      <c r="AGX127" s="671"/>
      <c r="AGY127" s="671"/>
      <c r="AGZ127" s="671"/>
      <c r="AHA127" s="671"/>
      <c r="AHB127" s="671"/>
      <c r="AHC127" s="671"/>
      <c r="AHD127" s="671"/>
      <c r="AHE127" s="671"/>
      <c r="AHF127" s="671"/>
      <c r="AHG127" s="671"/>
      <c r="AHH127" s="671"/>
      <c r="AHI127" s="671"/>
      <c r="AHJ127" s="671"/>
      <c r="AHK127" s="671"/>
      <c r="AHL127" s="671"/>
      <c r="AHM127" s="671"/>
      <c r="AHN127" s="671"/>
      <c r="AHO127" s="671"/>
      <c r="AHP127" s="671"/>
      <c r="AHQ127" s="671"/>
      <c r="AHR127" s="671"/>
      <c r="AHS127" s="671"/>
      <c r="AHT127" s="671"/>
      <c r="AHU127" s="671"/>
      <c r="AHV127" s="671"/>
      <c r="AHW127" s="671"/>
      <c r="AHX127" s="671"/>
      <c r="AHY127" s="671"/>
      <c r="AHZ127" s="671"/>
      <c r="AIA127" s="671"/>
      <c r="AIB127" s="671"/>
      <c r="AIC127" s="671"/>
      <c r="AID127" s="671"/>
      <c r="AIE127" s="671"/>
      <c r="AIF127" s="671"/>
      <c r="AIG127" s="671"/>
      <c r="AIH127" s="671"/>
      <c r="AII127" s="671"/>
      <c r="AIJ127" s="671"/>
      <c r="AIK127" s="671"/>
      <c r="AIL127" s="671"/>
      <c r="AIM127" s="671"/>
      <c r="AIN127" s="671"/>
      <c r="AIO127" s="671"/>
      <c r="AIP127" s="671"/>
      <c r="AIQ127" s="671"/>
      <c r="AIR127" s="671"/>
      <c r="AIS127" s="671"/>
      <c r="AIT127" s="671"/>
      <c r="AIU127" s="671"/>
      <c r="AIV127" s="671"/>
      <c r="AIW127" s="671"/>
      <c r="AIX127" s="671"/>
      <c r="AIY127" s="671"/>
      <c r="AIZ127" s="671"/>
      <c r="AJA127" s="671"/>
      <c r="AJB127" s="671"/>
      <c r="AJC127" s="671"/>
      <c r="AJD127" s="671"/>
      <c r="AJE127" s="671"/>
      <c r="AJF127" s="671"/>
      <c r="AJG127" s="671"/>
      <c r="AJH127" s="671"/>
      <c r="AJI127" s="671"/>
      <c r="AJJ127" s="671"/>
      <c r="AJK127" s="671"/>
      <c r="AJL127" s="671"/>
      <c r="AJM127" s="671"/>
      <c r="AJN127" s="671"/>
      <c r="AJO127" s="671"/>
      <c r="AJP127" s="671"/>
      <c r="AJQ127" s="671"/>
      <c r="AJR127" s="671"/>
      <c r="AJS127" s="671"/>
      <c r="AJT127" s="671"/>
      <c r="AJU127" s="671"/>
      <c r="AJV127" s="671"/>
      <c r="AJW127" s="671"/>
      <c r="AJX127" s="671"/>
      <c r="AJY127" s="671"/>
      <c r="AJZ127" s="671"/>
      <c r="AKA127" s="671"/>
      <c r="AKB127" s="671"/>
      <c r="AKC127" s="671"/>
      <c r="AKD127" s="671"/>
      <c r="AKE127" s="671"/>
      <c r="AKF127" s="671"/>
      <c r="AKG127" s="671"/>
      <c r="AKH127" s="671"/>
      <c r="AKI127" s="671"/>
      <c r="AKJ127" s="671"/>
      <c r="AKK127" s="671"/>
      <c r="AKL127" s="671"/>
      <c r="AKM127" s="671"/>
      <c r="AKN127" s="671"/>
      <c r="AKO127" s="671"/>
      <c r="AKP127" s="671"/>
      <c r="AKQ127" s="671"/>
      <c r="AKR127" s="671"/>
      <c r="AKS127" s="671"/>
      <c r="AKT127" s="671"/>
      <c r="AKU127" s="671"/>
      <c r="AKV127" s="671"/>
      <c r="AKW127" s="671"/>
      <c r="AKX127" s="671"/>
      <c r="AKY127" s="671"/>
      <c r="AKZ127" s="671"/>
      <c r="ALA127" s="671"/>
      <c r="ALB127" s="671"/>
      <c r="ALC127" s="671"/>
      <c r="ALD127" s="671"/>
      <c r="ALE127" s="671"/>
      <c r="ALF127" s="671"/>
      <c r="ALG127" s="671"/>
      <c r="ALH127" s="671"/>
      <c r="ALI127" s="671"/>
      <c r="ALJ127" s="671"/>
      <c r="ALK127" s="671"/>
      <c r="ALL127" s="671"/>
      <c r="ALM127" s="671"/>
      <c r="ALN127" s="671"/>
      <c r="ALO127" s="671"/>
      <c r="ALP127" s="671"/>
      <c r="ALQ127" s="671"/>
      <c r="ALR127" s="671"/>
      <c r="ALS127" s="671"/>
      <c r="ALT127" s="671"/>
      <c r="ALU127" s="671"/>
      <c r="ALV127" s="671"/>
      <c r="ALW127" s="671"/>
      <c r="ALX127" s="671"/>
      <c r="ALY127" s="671"/>
      <c r="ALZ127" s="671"/>
      <c r="AMA127" s="671"/>
      <c r="AMB127" s="671"/>
      <c r="AMC127" s="671"/>
      <c r="AMD127" s="671"/>
      <c r="AME127" s="671"/>
      <c r="AMF127" s="671"/>
      <c r="AMG127" s="671"/>
      <c r="AMH127" s="671"/>
      <c r="AMI127" s="671"/>
      <c r="AMJ127" s="671"/>
      <c r="AMK127" s="671"/>
      <c r="AML127" s="671"/>
      <c r="AMM127" s="671"/>
      <c r="AMN127" s="671"/>
      <c r="AMO127" s="671"/>
      <c r="AMP127" s="671"/>
      <c r="AMQ127" s="671"/>
      <c r="AMR127" s="671"/>
      <c r="AMS127" s="671"/>
      <c r="AMT127" s="671"/>
      <c r="AMU127" s="671"/>
      <c r="AMV127" s="671"/>
      <c r="AMW127" s="671"/>
      <c r="AMX127" s="671"/>
      <c r="AMY127" s="671"/>
      <c r="AMZ127" s="671"/>
      <c r="ANA127" s="671"/>
      <c r="ANB127" s="671"/>
      <c r="ANC127" s="671"/>
      <c r="AND127" s="671"/>
      <c r="ANE127" s="671"/>
      <c r="ANF127" s="671"/>
      <c r="ANG127" s="671"/>
      <c r="ANH127" s="671"/>
      <c r="ANI127" s="671"/>
      <c r="ANJ127" s="671"/>
      <c r="ANK127" s="671"/>
      <c r="ANL127" s="671"/>
      <c r="ANM127" s="671"/>
      <c r="ANN127" s="671"/>
      <c r="ANO127" s="671"/>
      <c r="ANP127" s="671"/>
      <c r="ANQ127" s="671"/>
      <c r="ANR127" s="671"/>
      <c r="ANS127" s="671"/>
      <c r="ANT127" s="671"/>
      <c r="ANU127" s="671"/>
      <c r="ANV127" s="671"/>
      <c r="ANW127" s="671"/>
      <c r="ANX127" s="671"/>
      <c r="ANY127" s="671"/>
      <c r="ANZ127" s="671"/>
      <c r="AOA127" s="671"/>
      <c r="AOB127" s="671"/>
      <c r="AOC127" s="671"/>
      <c r="AOD127" s="671"/>
      <c r="AOE127" s="671"/>
      <c r="AOF127" s="671"/>
      <c r="AOG127" s="671"/>
      <c r="AOH127" s="671"/>
      <c r="AOI127" s="671"/>
      <c r="AOJ127" s="671"/>
      <c r="AOK127" s="671"/>
      <c r="AOL127" s="671"/>
      <c r="AOM127" s="671"/>
      <c r="AON127" s="671"/>
      <c r="AOO127" s="671"/>
      <c r="AOP127" s="671"/>
      <c r="AOQ127" s="671"/>
      <c r="AOR127" s="671"/>
      <c r="AOS127" s="671"/>
      <c r="AOT127" s="671"/>
      <c r="AOU127" s="671"/>
      <c r="AOV127" s="671"/>
      <c r="AOW127" s="671"/>
      <c r="AOX127" s="671"/>
      <c r="AOY127" s="671"/>
      <c r="AOZ127" s="671"/>
      <c r="APA127" s="671"/>
      <c r="APB127" s="671"/>
      <c r="APC127" s="671"/>
      <c r="APD127" s="671"/>
      <c r="APE127" s="671"/>
      <c r="APF127" s="671"/>
      <c r="APG127" s="671"/>
      <c r="APH127" s="671"/>
      <c r="API127" s="671"/>
      <c r="APJ127" s="671"/>
      <c r="APK127" s="671"/>
      <c r="APL127" s="671"/>
      <c r="APM127" s="671"/>
      <c r="APN127" s="671"/>
      <c r="APO127" s="671"/>
      <c r="APP127" s="671"/>
      <c r="APQ127" s="671"/>
      <c r="APR127" s="671"/>
      <c r="APS127" s="671"/>
      <c r="APT127" s="671"/>
      <c r="APU127" s="671"/>
      <c r="APV127" s="671"/>
      <c r="APW127" s="671"/>
      <c r="APX127" s="671"/>
      <c r="APY127" s="671"/>
      <c r="APZ127" s="671"/>
      <c r="AQA127" s="671"/>
      <c r="AQB127" s="671"/>
      <c r="AQC127" s="671"/>
      <c r="AQD127" s="671"/>
      <c r="AQE127" s="671"/>
      <c r="AQF127" s="671"/>
      <c r="AQG127" s="671"/>
      <c r="AQH127" s="671"/>
      <c r="AQI127" s="671"/>
      <c r="AQJ127" s="671"/>
      <c r="AQK127" s="671"/>
      <c r="AQL127" s="671"/>
      <c r="AQM127" s="671"/>
      <c r="AQN127" s="671"/>
      <c r="AQO127" s="671"/>
      <c r="AQP127" s="671"/>
      <c r="AQQ127" s="671"/>
      <c r="AQR127" s="671"/>
      <c r="AQS127" s="671"/>
      <c r="AQT127" s="671"/>
      <c r="AQU127" s="671"/>
      <c r="AQV127" s="671"/>
      <c r="AQW127" s="671"/>
      <c r="AQX127" s="671"/>
      <c r="AQY127" s="671"/>
      <c r="AQZ127" s="671"/>
      <c r="ARA127" s="671"/>
      <c r="ARB127" s="671"/>
      <c r="ARC127" s="671"/>
      <c r="ARD127" s="671"/>
      <c r="ARE127" s="671"/>
      <c r="ARF127" s="671"/>
      <c r="ARG127" s="671"/>
      <c r="ARH127" s="671"/>
      <c r="ARI127" s="671"/>
      <c r="ARJ127" s="671"/>
      <c r="ARK127" s="671"/>
      <c r="ARL127" s="671"/>
      <c r="ARM127" s="671"/>
      <c r="ARN127" s="671"/>
      <c r="ARO127" s="671"/>
      <c r="ARP127" s="671"/>
      <c r="ARQ127" s="671"/>
      <c r="ARR127" s="671"/>
      <c r="ARS127" s="671"/>
      <c r="ART127" s="671"/>
      <c r="ARU127" s="671"/>
      <c r="ARV127" s="671"/>
      <c r="ARW127" s="671"/>
      <c r="ARX127" s="671"/>
      <c r="ARY127" s="671"/>
      <c r="ARZ127" s="671"/>
      <c r="ASA127" s="671"/>
      <c r="ASB127" s="671"/>
      <c r="ASC127" s="671"/>
      <c r="ASD127" s="671"/>
      <c r="ASE127" s="671"/>
      <c r="ASF127" s="671"/>
      <c r="ASG127" s="671"/>
      <c r="ASH127" s="671"/>
      <c r="ASI127" s="671"/>
      <c r="ASJ127" s="671"/>
      <c r="ASK127" s="671"/>
      <c r="ASL127" s="671"/>
      <c r="ASM127" s="671"/>
      <c r="ASN127" s="671"/>
      <c r="ASO127" s="671"/>
      <c r="ASP127" s="671"/>
      <c r="ASQ127" s="671"/>
      <c r="ASR127" s="671"/>
      <c r="ASS127" s="671"/>
      <c r="AST127" s="671"/>
      <c r="ASU127" s="671"/>
      <c r="ASV127" s="671"/>
      <c r="ASW127" s="671"/>
      <c r="ASX127" s="671"/>
      <c r="ASY127" s="671"/>
      <c r="ASZ127" s="671"/>
      <c r="ATA127" s="671"/>
      <c r="ATB127" s="671"/>
      <c r="ATC127" s="671"/>
      <c r="ATD127" s="671"/>
      <c r="ATE127" s="671"/>
      <c r="ATF127" s="671"/>
      <c r="ATG127" s="671"/>
      <c r="ATH127" s="671"/>
      <c r="ATI127" s="671"/>
      <c r="ATJ127" s="671"/>
      <c r="ATK127" s="671"/>
      <c r="ATL127" s="671"/>
      <c r="ATM127" s="671"/>
      <c r="ATN127" s="671"/>
      <c r="ATO127" s="671"/>
      <c r="ATP127" s="671"/>
      <c r="ATQ127" s="671"/>
      <c r="ATR127" s="671"/>
      <c r="ATS127" s="671"/>
      <c r="ATT127" s="671"/>
      <c r="ATU127" s="671"/>
      <c r="ATV127" s="671"/>
      <c r="ATW127" s="671"/>
      <c r="ATX127" s="671"/>
      <c r="ATY127" s="671"/>
      <c r="ATZ127" s="671"/>
      <c r="AUA127" s="671"/>
      <c r="AUB127" s="671"/>
      <c r="AUC127" s="671"/>
      <c r="AUD127" s="671"/>
      <c r="AUE127" s="671"/>
      <c r="AUF127" s="671"/>
      <c r="AUG127" s="671"/>
      <c r="AUH127" s="671"/>
      <c r="AUI127" s="671"/>
      <c r="AUJ127" s="671"/>
      <c r="AUK127" s="671"/>
      <c r="AUL127" s="671"/>
      <c r="AUM127" s="671"/>
      <c r="AUN127" s="671"/>
      <c r="AUO127" s="671"/>
      <c r="AUP127" s="671"/>
      <c r="AUQ127" s="671"/>
      <c r="AUR127" s="671"/>
      <c r="AUS127" s="671"/>
      <c r="AUT127" s="671"/>
      <c r="AUU127" s="671"/>
      <c r="AUV127" s="671"/>
      <c r="AUW127" s="671"/>
      <c r="AUX127" s="671"/>
      <c r="AUY127" s="671"/>
      <c r="AUZ127" s="671"/>
      <c r="AVA127" s="671"/>
      <c r="AVB127" s="671"/>
      <c r="AVC127" s="671"/>
      <c r="AVD127" s="671"/>
      <c r="AVE127" s="671"/>
      <c r="AVF127" s="671"/>
      <c r="AVG127" s="671"/>
      <c r="AVH127" s="671"/>
      <c r="AVI127" s="671"/>
      <c r="AVJ127" s="671"/>
      <c r="AVK127" s="671"/>
      <c r="AVL127" s="671"/>
      <c r="AVM127" s="671"/>
      <c r="AVN127" s="671"/>
      <c r="AVO127" s="671"/>
      <c r="AVP127" s="671"/>
      <c r="AVQ127" s="671"/>
      <c r="AVR127" s="671"/>
      <c r="AVS127" s="671"/>
      <c r="AVT127" s="671"/>
      <c r="AVU127" s="671"/>
      <c r="AVV127" s="671"/>
      <c r="AVW127" s="671"/>
      <c r="AVX127" s="671"/>
      <c r="AVY127" s="671"/>
      <c r="AVZ127" s="671"/>
      <c r="AWA127" s="671"/>
      <c r="AWB127" s="671"/>
      <c r="AWC127" s="671"/>
      <c r="AWD127" s="671"/>
      <c r="AWE127" s="671"/>
      <c r="AWF127" s="671"/>
      <c r="AWG127" s="671"/>
      <c r="AWH127" s="671"/>
      <c r="AWI127" s="671"/>
      <c r="AWJ127" s="671"/>
      <c r="AWK127" s="671"/>
      <c r="AWL127" s="671"/>
      <c r="AWM127" s="671"/>
      <c r="AWN127" s="671"/>
      <c r="AWO127" s="671"/>
      <c r="AWP127" s="671"/>
      <c r="AWQ127" s="671"/>
      <c r="AWR127" s="671"/>
      <c r="AWS127" s="671"/>
      <c r="AWT127" s="671"/>
      <c r="AWU127" s="671"/>
      <c r="AWV127" s="671"/>
      <c r="AWW127" s="671"/>
      <c r="AWX127" s="671"/>
      <c r="AWY127" s="671"/>
      <c r="AWZ127" s="671"/>
      <c r="AXA127" s="671"/>
      <c r="AXB127" s="671"/>
      <c r="AXC127" s="671"/>
      <c r="AXD127" s="671"/>
      <c r="AXE127" s="671"/>
      <c r="AXF127" s="671"/>
      <c r="AXG127" s="671"/>
      <c r="AXH127" s="671"/>
      <c r="AXI127" s="671"/>
      <c r="AXJ127" s="671"/>
      <c r="AXK127" s="671"/>
      <c r="AXL127" s="671"/>
      <c r="AXM127" s="671"/>
      <c r="AXN127" s="671"/>
      <c r="AXO127" s="671"/>
      <c r="AXP127" s="671"/>
      <c r="AXQ127" s="671"/>
      <c r="AXR127" s="671"/>
      <c r="AXS127" s="671"/>
      <c r="AXT127" s="671"/>
      <c r="AXU127" s="671"/>
      <c r="AXV127" s="671"/>
      <c r="AXW127" s="671"/>
      <c r="AXX127" s="671"/>
      <c r="AXY127" s="671"/>
      <c r="AXZ127" s="671"/>
      <c r="AYA127" s="671"/>
      <c r="AYB127" s="671"/>
      <c r="AYC127" s="671"/>
      <c r="AYD127" s="671"/>
      <c r="AYE127" s="671"/>
      <c r="AYF127" s="671"/>
      <c r="AYG127" s="671"/>
      <c r="AYH127" s="671"/>
      <c r="AYI127" s="671"/>
      <c r="AYJ127" s="671"/>
      <c r="AYK127" s="671"/>
      <c r="AYL127" s="671"/>
      <c r="AYM127" s="671"/>
      <c r="AYN127" s="671"/>
      <c r="AYO127" s="671"/>
      <c r="AYP127" s="671"/>
      <c r="AYQ127" s="671"/>
      <c r="AYR127" s="671"/>
      <c r="AYS127" s="671"/>
      <c r="AYT127" s="671"/>
      <c r="AYU127" s="671"/>
      <c r="AYV127" s="671"/>
      <c r="AYW127" s="671"/>
      <c r="AYX127" s="671"/>
      <c r="AYY127" s="671"/>
      <c r="AYZ127" s="671"/>
      <c r="AZA127" s="671"/>
      <c r="AZB127" s="671"/>
      <c r="AZC127" s="671"/>
      <c r="AZD127" s="671"/>
      <c r="AZE127" s="671"/>
      <c r="AZF127" s="671"/>
      <c r="AZG127" s="671"/>
      <c r="AZH127" s="671"/>
      <c r="AZI127" s="671"/>
      <c r="AZJ127" s="671"/>
      <c r="AZK127" s="671"/>
      <c r="AZL127" s="671"/>
      <c r="AZM127" s="671"/>
      <c r="AZN127" s="671"/>
      <c r="AZO127" s="671"/>
      <c r="AZP127" s="671"/>
      <c r="AZQ127" s="671"/>
      <c r="AZR127" s="671"/>
      <c r="AZS127" s="671"/>
      <c r="AZT127" s="671"/>
      <c r="AZU127" s="671"/>
      <c r="AZV127" s="671"/>
      <c r="AZW127" s="671"/>
      <c r="AZX127" s="671"/>
      <c r="AZY127" s="671"/>
      <c r="AZZ127" s="671"/>
      <c r="BAA127" s="671"/>
      <c r="BAB127" s="671"/>
      <c r="BAC127" s="671"/>
      <c r="BAD127" s="671"/>
      <c r="BAE127" s="671"/>
      <c r="BAF127" s="671"/>
      <c r="BAG127" s="671"/>
      <c r="BAH127" s="671"/>
      <c r="BAI127" s="671"/>
      <c r="BAJ127" s="671"/>
      <c r="BAK127" s="671"/>
      <c r="BAL127" s="671"/>
      <c r="BAM127" s="671"/>
      <c r="BAN127" s="671"/>
      <c r="BAO127" s="671"/>
      <c r="BAP127" s="671"/>
      <c r="BAQ127" s="671"/>
      <c r="BAR127" s="671"/>
      <c r="BAS127" s="671"/>
      <c r="BAT127" s="671"/>
      <c r="BAU127" s="671"/>
      <c r="BAV127" s="671"/>
      <c r="BAW127" s="671"/>
      <c r="BAX127" s="671"/>
      <c r="BAY127" s="671"/>
      <c r="BAZ127" s="671"/>
      <c r="BBA127" s="671"/>
      <c r="BBB127" s="671"/>
      <c r="BBC127" s="671"/>
      <c r="BBD127" s="671"/>
      <c r="BBE127" s="671"/>
      <c r="BBF127" s="671"/>
      <c r="BBG127" s="671"/>
      <c r="BBH127" s="671"/>
      <c r="BBI127" s="671"/>
      <c r="BBJ127" s="671"/>
      <c r="BBK127" s="671"/>
      <c r="BBL127" s="671"/>
      <c r="BBM127" s="671"/>
      <c r="BBN127" s="671"/>
      <c r="BBO127" s="671"/>
      <c r="BBP127" s="671"/>
      <c r="BBQ127" s="671"/>
      <c r="BBR127" s="671"/>
      <c r="BBS127" s="671"/>
      <c r="BBT127" s="671"/>
      <c r="BBU127" s="671"/>
      <c r="BBV127" s="671"/>
      <c r="BBW127" s="671"/>
      <c r="BBX127" s="671"/>
      <c r="BBY127" s="671"/>
      <c r="BBZ127" s="671"/>
      <c r="BCA127" s="671"/>
      <c r="BCB127" s="671"/>
      <c r="BCC127" s="671"/>
      <c r="BCD127" s="671"/>
      <c r="BCE127" s="671"/>
      <c r="BCF127" s="671"/>
      <c r="BCG127" s="671"/>
      <c r="BCH127" s="671"/>
      <c r="BCI127" s="671"/>
      <c r="BCJ127" s="671"/>
      <c r="BCK127" s="671"/>
      <c r="BCL127" s="671"/>
      <c r="BCM127" s="671"/>
      <c r="BCN127" s="671"/>
      <c r="BCO127" s="671"/>
      <c r="BCP127" s="671"/>
      <c r="BCQ127" s="671"/>
      <c r="BCR127" s="671"/>
      <c r="BCS127" s="671"/>
      <c r="BCT127" s="671"/>
      <c r="BCU127" s="671"/>
      <c r="BCV127" s="671"/>
      <c r="BCW127" s="671"/>
      <c r="BCX127" s="671"/>
      <c r="BCY127" s="671"/>
      <c r="BCZ127" s="671"/>
      <c r="BDA127" s="671"/>
      <c r="BDB127" s="671"/>
      <c r="BDC127" s="671"/>
      <c r="BDD127" s="671"/>
      <c r="BDE127" s="671"/>
      <c r="BDF127" s="671"/>
      <c r="BDG127" s="671"/>
      <c r="BDH127" s="671"/>
      <c r="BDI127" s="671"/>
      <c r="BDJ127" s="671"/>
      <c r="BDK127" s="671"/>
      <c r="BDL127" s="671"/>
      <c r="BDM127" s="671"/>
      <c r="BDN127" s="671"/>
      <c r="BDO127" s="671"/>
      <c r="BDP127" s="671"/>
      <c r="BDQ127" s="671"/>
      <c r="BDR127" s="671"/>
      <c r="BDS127" s="671"/>
      <c r="BDT127" s="671"/>
      <c r="BDU127" s="671"/>
      <c r="BDV127" s="671"/>
      <c r="BDW127" s="671"/>
      <c r="BDX127" s="671"/>
      <c r="BDY127" s="671"/>
      <c r="BDZ127" s="671"/>
      <c r="BEA127" s="671"/>
      <c r="BEB127" s="671"/>
      <c r="BEC127" s="671"/>
      <c r="BED127" s="671"/>
      <c r="BEE127" s="671"/>
      <c r="BEF127" s="671"/>
      <c r="BEG127" s="671"/>
      <c r="BEH127" s="671"/>
      <c r="BEI127" s="671"/>
      <c r="BEJ127" s="671"/>
      <c r="BEK127" s="671"/>
      <c r="BEL127" s="671"/>
      <c r="BEM127" s="671"/>
      <c r="BEN127" s="671"/>
      <c r="BEO127" s="671"/>
      <c r="BEP127" s="671"/>
      <c r="BEQ127" s="671"/>
      <c r="BER127" s="671"/>
      <c r="BES127" s="671"/>
      <c r="BET127" s="671"/>
      <c r="BEU127" s="671"/>
      <c r="BEV127" s="671"/>
      <c r="BEW127" s="671"/>
      <c r="BEX127" s="671"/>
      <c r="BEY127" s="671"/>
      <c r="BEZ127" s="671"/>
      <c r="BFA127" s="671"/>
      <c r="BFB127" s="671"/>
      <c r="BFC127" s="671"/>
      <c r="BFD127" s="671"/>
      <c r="BFE127" s="671"/>
      <c r="BFF127" s="671"/>
      <c r="BFG127" s="671"/>
      <c r="BFH127" s="671"/>
      <c r="BFI127" s="671"/>
      <c r="BFJ127" s="671"/>
      <c r="BFK127" s="671"/>
      <c r="BFL127" s="671"/>
      <c r="BFM127" s="671"/>
      <c r="BFN127" s="671"/>
      <c r="BFO127" s="671"/>
      <c r="BFP127" s="671"/>
      <c r="BFQ127" s="671"/>
      <c r="BFR127" s="671"/>
      <c r="BFS127" s="671"/>
      <c r="BFT127" s="671"/>
      <c r="BFU127" s="671"/>
      <c r="BFV127" s="671"/>
      <c r="BFW127" s="671"/>
      <c r="BFX127" s="671"/>
      <c r="BFY127" s="671"/>
      <c r="BFZ127" s="671"/>
      <c r="BGA127" s="671"/>
      <c r="BGB127" s="671"/>
      <c r="BGC127" s="671"/>
      <c r="BGD127" s="671"/>
      <c r="BGE127" s="671"/>
      <c r="BGF127" s="671"/>
      <c r="BGG127" s="671"/>
      <c r="BGH127" s="671"/>
      <c r="BGI127" s="671"/>
      <c r="BGJ127" s="671"/>
      <c r="BGK127" s="671"/>
      <c r="BGL127" s="671"/>
      <c r="BGM127" s="671"/>
      <c r="BGN127" s="671"/>
      <c r="BGO127" s="671"/>
      <c r="BGP127" s="671"/>
      <c r="BGQ127" s="671"/>
      <c r="BGR127" s="671"/>
      <c r="BGS127" s="671"/>
      <c r="BGT127" s="671"/>
      <c r="BGU127" s="671"/>
      <c r="BGV127" s="671"/>
      <c r="BGW127" s="671"/>
      <c r="BGX127" s="671"/>
      <c r="BGY127" s="671"/>
      <c r="BGZ127" s="671"/>
      <c r="BHA127" s="671"/>
      <c r="BHB127" s="671"/>
      <c r="BHC127" s="671"/>
      <c r="BHD127" s="671"/>
      <c r="BHE127" s="671"/>
      <c r="BHF127" s="671"/>
      <c r="BHG127" s="671"/>
      <c r="BHH127" s="671"/>
      <c r="BHI127" s="671"/>
      <c r="BHJ127" s="671"/>
      <c r="BHK127" s="671"/>
      <c r="BHL127" s="671"/>
      <c r="BHM127" s="671"/>
      <c r="BHN127" s="671"/>
      <c r="BHO127" s="671"/>
      <c r="BHP127" s="671"/>
      <c r="BHQ127" s="671"/>
      <c r="BHR127" s="671"/>
      <c r="BHS127" s="671"/>
      <c r="BHT127" s="671"/>
      <c r="BHU127" s="671"/>
      <c r="BHV127" s="671"/>
      <c r="BHW127" s="671"/>
      <c r="BHX127" s="671"/>
      <c r="BHY127" s="671"/>
      <c r="BHZ127" s="671"/>
      <c r="BIA127" s="671"/>
      <c r="BIB127" s="671"/>
      <c r="BIC127" s="671"/>
      <c r="BID127" s="671"/>
      <c r="BIE127" s="671"/>
      <c r="BIF127" s="671"/>
      <c r="BIG127" s="671"/>
      <c r="BIH127" s="671"/>
      <c r="BII127" s="671"/>
      <c r="BIJ127" s="671"/>
      <c r="BIK127" s="671"/>
      <c r="BIL127" s="671"/>
      <c r="BIM127" s="671"/>
      <c r="BIN127" s="671"/>
      <c r="BIO127" s="671"/>
      <c r="BIP127" s="671"/>
      <c r="BIQ127" s="671"/>
      <c r="BIR127" s="671"/>
      <c r="BIS127" s="671"/>
      <c r="BIT127" s="671"/>
      <c r="BIU127" s="671"/>
      <c r="BIV127" s="671"/>
      <c r="BIW127" s="671"/>
      <c r="BIX127" s="671"/>
      <c r="BIY127" s="671"/>
      <c r="BIZ127" s="671"/>
      <c r="BJA127" s="671"/>
      <c r="BJB127" s="671"/>
      <c r="BJC127" s="671"/>
      <c r="BJD127" s="671"/>
      <c r="BJE127" s="671"/>
      <c r="BJF127" s="671"/>
      <c r="BJG127" s="671"/>
      <c r="BJH127" s="671"/>
      <c r="BJI127" s="671"/>
      <c r="BJJ127" s="671"/>
      <c r="BJK127" s="671"/>
      <c r="BJL127" s="671"/>
      <c r="BJM127" s="671"/>
      <c r="BJN127" s="671"/>
      <c r="BJO127" s="671"/>
      <c r="BJP127" s="671"/>
      <c r="BJQ127" s="671"/>
      <c r="BJR127" s="671"/>
      <c r="BJS127" s="671"/>
      <c r="BJT127" s="671"/>
      <c r="BJU127" s="671"/>
      <c r="BJV127" s="671"/>
      <c r="BJW127" s="671"/>
      <c r="BJX127" s="671"/>
      <c r="BJY127" s="671"/>
      <c r="BJZ127" s="671"/>
      <c r="BKA127" s="671"/>
      <c r="BKB127" s="671"/>
      <c r="BKC127" s="671"/>
      <c r="BKD127" s="671"/>
      <c r="BKE127" s="671"/>
      <c r="BKF127" s="671"/>
      <c r="BKG127" s="671"/>
      <c r="BKH127" s="671"/>
      <c r="BKI127" s="671"/>
      <c r="BKJ127" s="671"/>
      <c r="BKK127" s="671"/>
      <c r="BKL127" s="671"/>
      <c r="BKM127" s="671"/>
      <c r="BKN127" s="671"/>
      <c r="BKO127" s="671"/>
      <c r="BKP127" s="671"/>
      <c r="BKQ127" s="671"/>
      <c r="BKR127" s="671"/>
      <c r="BKS127" s="671"/>
      <c r="BKT127" s="671"/>
      <c r="BKU127" s="671"/>
      <c r="BKV127" s="671"/>
      <c r="BKW127" s="671"/>
      <c r="BKX127" s="671"/>
      <c r="BKY127" s="671"/>
      <c r="BKZ127" s="671"/>
      <c r="BLA127" s="671"/>
      <c r="BLB127" s="671"/>
      <c r="BLC127" s="671"/>
      <c r="BLD127" s="671"/>
      <c r="BLE127" s="671"/>
      <c r="BLF127" s="671"/>
      <c r="BLG127" s="671"/>
      <c r="BLH127" s="671"/>
      <c r="BLI127" s="671"/>
      <c r="BLJ127" s="671"/>
      <c r="BLK127" s="671"/>
      <c r="BLL127" s="671"/>
      <c r="BLM127" s="671"/>
      <c r="BLN127" s="671"/>
      <c r="BLO127" s="671"/>
      <c r="BLP127" s="671"/>
      <c r="BLQ127" s="671"/>
      <c r="BLR127" s="671"/>
      <c r="BLS127" s="671"/>
      <c r="BLT127" s="671"/>
      <c r="BLU127" s="671"/>
      <c r="BLV127" s="671"/>
      <c r="BLW127" s="671"/>
      <c r="BLX127" s="671"/>
      <c r="BLY127" s="671"/>
      <c r="BLZ127" s="671"/>
      <c r="BMA127" s="671"/>
      <c r="BMB127" s="671"/>
      <c r="BMC127" s="671"/>
      <c r="BMD127" s="671"/>
      <c r="BME127" s="671"/>
      <c r="BMF127" s="671"/>
      <c r="BMG127" s="671"/>
      <c r="BMH127" s="671"/>
      <c r="BMI127" s="671"/>
      <c r="BMJ127" s="671"/>
      <c r="BMK127" s="671"/>
      <c r="BML127" s="671"/>
      <c r="BMM127" s="671"/>
      <c r="BMN127" s="671"/>
      <c r="BMO127" s="671"/>
      <c r="BMP127" s="671"/>
      <c r="BMQ127" s="671"/>
      <c r="BMR127" s="671"/>
      <c r="BMS127" s="671"/>
      <c r="BMT127" s="671"/>
      <c r="BMU127" s="671"/>
      <c r="BMV127" s="671"/>
      <c r="BMW127" s="671"/>
      <c r="BMX127" s="671"/>
      <c r="BMY127" s="671"/>
      <c r="BMZ127" s="671"/>
      <c r="BNA127" s="671"/>
      <c r="BNB127" s="671"/>
      <c r="BNC127" s="671"/>
      <c r="BND127" s="671"/>
      <c r="BNE127" s="671"/>
      <c r="BNF127" s="671"/>
      <c r="BNG127" s="671"/>
      <c r="BNH127" s="671"/>
      <c r="BNI127" s="671"/>
      <c r="BNJ127" s="671"/>
      <c r="BNK127" s="671"/>
      <c r="BNL127" s="671"/>
      <c r="BNM127" s="671"/>
      <c r="BNN127" s="671"/>
      <c r="BNO127" s="671"/>
      <c r="BNP127" s="671"/>
      <c r="BNQ127" s="671"/>
      <c r="BNR127" s="671"/>
      <c r="BNS127" s="671"/>
      <c r="BNT127" s="671"/>
      <c r="BNU127" s="671"/>
      <c r="BNV127" s="671"/>
      <c r="BNW127" s="671"/>
      <c r="BNX127" s="671"/>
      <c r="BNY127" s="671"/>
      <c r="BNZ127" s="671"/>
      <c r="BOA127" s="671"/>
      <c r="BOB127" s="671"/>
      <c r="BOC127" s="671"/>
      <c r="BOD127" s="671"/>
      <c r="BOE127" s="671"/>
      <c r="BOF127" s="671"/>
      <c r="BOG127" s="671"/>
      <c r="BOH127" s="671"/>
      <c r="BOI127" s="671"/>
      <c r="BOJ127" s="671"/>
      <c r="BOK127" s="671"/>
      <c r="BOL127" s="671"/>
      <c r="BOM127" s="671"/>
      <c r="BON127" s="671"/>
      <c r="BOO127" s="671"/>
      <c r="BOP127" s="671"/>
      <c r="BOQ127" s="671"/>
      <c r="BOR127" s="671"/>
      <c r="BOS127" s="671"/>
      <c r="BOT127" s="671"/>
      <c r="BOU127" s="671"/>
      <c r="BOV127" s="671"/>
      <c r="BOW127" s="671"/>
      <c r="BOX127" s="671"/>
      <c r="BOY127" s="671"/>
      <c r="BOZ127" s="671"/>
      <c r="BPA127" s="671"/>
      <c r="BPB127" s="671"/>
      <c r="BPC127" s="671"/>
      <c r="BPD127" s="671"/>
      <c r="BPE127" s="671"/>
      <c r="BPF127" s="671"/>
      <c r="BPG127" s="671"/>
      <c r="BPH127" s="671"/>
      <c r="BPI127" s="671"/>
      <c r="BPJ127" s="671"/>
      <c r="BPK127" s="671"/>
      <c r="BPL127" s="671"/>
      <c r="BPM127" s="671"/>
      <c r="BPN127" s="671"/>
      <c r="BPO127" s="671"/>
      <c r="BPP127" s="671"/>
      <c r="BPQ127" s="671"/>
      <c r="BPR127" s="671"/>
      <c r="BPS127" s="671"/>
      <c r="BPT127" s="671"/>
      <c r="BPU127" s="671"/>
      <c r="BPV127" s="671"/>
      <c r="BPW127" s="671"/>
      <c r="BPX127" s="671"/>
      <c r="BPY127" s="671"/>
      <c r="BPZ127" s="671"/>
      <c r="BQA127" s="671"/>
      <c r="BQB127" s="671"/>
      <c r="BQC127" s="671"/>
      <c r="BQD127" s="671"/>
      <c r="BQE127" s="671"/>
      <c r="BQF127" s="671"/>
      <c r="BQG127" s="671"/>
      <c r="BQH127" s="671"/>
      <c r="BQI127" s="671"/>
      <c r="BQJ127" s="671"/>
      <c r="BQK127" s="671"/>
      <c r="BQL127" s="671"/>
      <c r="BQM127" s="671"/>
      <c r="BQN127" s="671"/>
      <c r="BQO127" s="671"/>
      <c r="BQP127" s="671"/>
      <c r="BQQ127" s="671"/>
      <c r="BQR127" s="671"/>
      <c r="BQS127" s="671"/>
      <c r="BQT127" s="671"/>
      <c r="BQU127" s="671"/>
      <c r="BQV127" s="671"/>
      <c r="BQW127" s="671"/>
      <c r="BQX127" s="671"/>
      <c r="BQY127" s="671"/>
      <c r="BQZ127" s="671"/>
      <c r="BRA127" s="671"/>
      <c r="BRB127" s="671"/>
      <c r="BRC127" s="671"/>
      <c r="BRD127" s="671"/>
      <c r="BRE127" s="671"/>
      <c r="BRF127" s="671"/>
      <c r="BRG127" s="671"/>
      <c r="BRH127" s="671"/>
      <c r="BRI127" s="671"/>
      <c r="BRJ127" s="671"/>
      <c r="BRK127" s="671"/>
      <c r="BRL127" s="671"/>
      <c r="BRM127" s="671"/>
      <c r="BRN127" s="671"/>
      <c r="BRO127" s="671"/>
      <c r="BRP127" s="671"/>
      <c r="BRQ127" s="671"/>
      <c r="BRR127" s="671"/>
      <c r="BRS127" s="671"/>
      <c r="BRT127" s="671"/>
      <c r="BRU127" s="671"/>
      <c r="BRV127" s="671"/>
      <c r="BRW127" s="671"/>
      <c r="BRX127" s="671"/>
      <c r="BRY127" s="671"/>
      <c r="BRZ127" s="671"/>
      <c r="BSA127" s="671"/>
      <c r="BSB127" s="671"/>
      <c r="BSC127" s="671"/>
      <c r="BSD127" s="671"/>
      <c r="BSE127" s="671"/>
      <c r="BSF127" s="671"/>
      <c r="BSG127" s="671"/>
      <c r="BSH127" s="671"/>
      <c r="BSI127" s="671"/>
      <c r="BSJ127" s="671"/>
      <c r="BSK127" s="671"/>
      <c r="BSL127" s="671"/>
      <c r="BSM127" s="671"/>
      <c r="BSN127" s="671"/>
      <c r="BSO127" s="671"/>
      <c r="BSP127" s="671"/>
      <c r="BSQ127" s="671"/>
      <c r="BSR127" s="671"/>
      <c r="BSS127" s="671"/>
      <c r="BST127" s="671"/>
      <c r="BSU127" s="671"/>
      <c r="BSV127" s="671"/>
      <c r="BSW127" s="671"/>
      <c r="BSX127" s="671"/>
      <c r="BSY127" s="671"/>
      <c r="BSZ127" s="671"/>
      <c r="BTA127" s="671"/>
      <c r="BTB127" s="671"/>
      <c r="BTC127" s="671"/>
      <c r="BTD127" s="671"/>
      <c r="BTE127" s="671"/>
      <c r="BTF127" s="671"/>
      <c r="BTG127" s="671"/>
      <c r="BTH127" s="671"/>
      <c r="BTI127" s="671"/>
      <c r="BTJ127" s="671"/>
      <c r="BTK127" s="671"/>
      <c r="BTL127" s="671"/>
      <c r="BTM127" s="671"/>
      <c r="BTN127" s="671"/>
      <c r="BTO127" s="671"/>
      <c r="BTP127" s="671"/>
      <c r="BTQ127" s="671"/>
      <c r="BTR127" s="671"/>
      <c r="BTS127" s="671"/>
      <c r="BTT127" s="671"/>
      <c r="BTU127" s="671"/>
      <c r="BTV127" s="671"/>
      <c r="BTW127" s="671"/>
      <c r="BTX127" s="671"/>
      <c r="BTY127" s="671"/>
      <c r="BTZ127" s="671"/>
      <c r="BUA127" s="671"/>
      <c r="BUB127" s="671"/>
      <c r="BUC127" s="671"/>
      <c r="BUD127" s="671"/>
      <c r="BUE127" s="671"/>
      <c r="BUF127" s="671"/>
      <c r="BUG127" s="671"/>
      <c r="BUH127" s="671"/>
      <c r="BUI127" s="671"/>
      <c r="BUJ127" s="671"/>
      <c r="BUK127" s="671"/>
      <c r="BUL127" s="671"/>
      <c r="BUM127" s="671"/>
      <c r="BUN127" s="671"/>
      <c r="BUO127" s="671"/>
      <c r="BUP127" s="671"/>
      <c r="BUQ127" s="671"/>
      <c r="BUR127" s="671"/>
      <c r="BUS127" s="671"/>
      <c r="BUT127" s="671"/>
      <c r="BUU127" s="671"/>
      <c r="BUV127" s="671"/>
      <c r="BUW127" s="671"/>
      <c r="BUX127" s="671"/>
      <c r="BUY127" s="671"/>
      <c r="BUZ127" s="671"/>
      <c r="BVA127" s="671"/>
      <c r="BVB127" s="671"/>
      <c r="BVC127" s="671"/>
      <c r="BVD127" s="671"/>
      <c r="BVE127" s="671"/>
      <c r="BVF127" s="671"/>
      <c r="BVG127" s="671"/>
      <c r="BVH127" s="671"/>
      <c r="BVI127" s="671"/>
      <c r="BVJ127" s="671"/>
      <c r="BVK127" s="671"/>
      <c r="BVL127" s="671"/>
      <c r="BVM127" s="671"/>
      <c r="BVN127" s="671"/>
      <c r="BVO127" s="671"/>
      <c r="BVP127" s="671"/>
      <c r="BVQ127" s="671"/>
      <c r="BVR127" s="671"/>
      <c r="BVS127" s="671"/>
      <c r="BVT127" s="671"/>
      <c r="BVU127" s="671"/>
      <c r="BVV127" s="671"/>
      <c r="BVW127" s="671"/>
      <c r="BVX127" s="671"/>
      <c r="BVY127" s="671"/>
      <c r="BVZ127" s="671"/>
      <c r="BWA127" s="671"/>
      <c r="BWB127" s="671"/>
      <c r="BWC127" s="671"/>
      <c r="BWD127" s="671"/>
      <c r="BWE127" s="671"/>
      <c r="BWF127" s="671"/>
      <c r="BWG127" s="671"/>
      <c r="BWH127" s="671"/>
      <c r="BWI127" s="671"/>
      <c r="BWJ127" s="671"/>
      <c r="BWK127" s="671"/>
      <c r="BWL127" s="671"/>
      <c r="BWM127" s="671"/>
      <c r="BWN127" s="671"/>
      <c r="BWO127" s="671"/>
      <c r="BWP127" s="671"/>
      <c r="BWQ127" s="671"/>
      <c r="BWR127" s="671"/>
      <c r="BWS127" s="671"/>
      <c r="BWT127" s="671"/>
      <c r="BWU127" s="671"/>
      <c r="BWV127" s="671"/>
      <c r="BWW127" s="671"/>
      <c r="BWX127" s="671"/>
      <c r="BWY127" s="671"/>
      <c r="BWZ127" s="671"/>
      <c r="BXA127" s="671"/>
      <c r="BXB127" s="671"/>
      <c r="BXC127" s="671"/>
      <c r="BXD127" s="671"/>
      <c r="BXE127" s="671"/>
      <c r="BXF127" s="671"/>
      <c r="BXG127" s="671"/>
      <c r="BXH127" s="671"/>
      <c r="BXI127" s="671"/>
      <c r="BXJ127" s="671"/>
      <c r="BXK127" s="671"/>
      <c r="BXL127" s="671"/>
      <c r="BXM127" s="671"/>
      <c r="BXN127" s="671"/>
      <c r="BXO127" s="671"/>
      <c r="BXP127" s="671"/>
      <c r="BXQ127" s="671"/>
      <c r="BXR127" s="671"/>
      <c r="BXS127" s="671"/>
      <c r="BXT127" s="671"/>
      <c r="BXU127" s="671"/>
      <c r="BXV127" s="671"/>
      <c r="BXW127" s="671"/>
      <c r="BXX127" s="671"/>
      <c r="BXY127" s="671"/>
      <c r="BXZ127" s="671"/>
      <c r="BYA127" s="671"/>
      <c r="BYB127" s="671"/>
      <c r="BYC127" s="671"/>
      <c r="BYD127" s="671"/>
      <c r="BYE127" s="671"/>
      <c r="BYF127" s="671"/>
      <c r="BYG127" s="671"/>
      <c r="BYH127" s="671"/>
      <c r="BYI127" s="671"/>
      <c r="BYJ127" s="671"/>
      <c r="BYK127" s="671"/>
      <c r="BYL127" s="671"/>
      <c r="BYM127" s="671"/>
      <c r="BYN127" s="671"/>
      <c r="BYO127" s="671"/>
      <c r="BYP127" s="671"/>
      <c r="BYQ127" s="671"/>
      <c r="BYR127" s="671"/>
      <c r="BYS127" s="671"/>
      <c r="BYT127" s="671"/>
      <c r="BYU127" s="671"/>
      <c r="BYV127" s="671"/>
      <c r="BYW127" s="671"/>
      <c r="BYX127" s="671"/>
      <c r="BYY127" s="671"/>
      <c r="BYZ127" s="671"/>
      <c r="BZA127" s="671"/>
      <c r="BZB127" s="671"/>
      <c r="BZC127" s="671"/>
      <c r="BZD127" s="671"/>
      <c r="BZE127" s="671"/>
      <c r="BZF127" s="671"/>
      <c r="BZG127" s="671"/>
      <c r="BZH127" s="671"/>
      <c r="BZI127" s="671"/>
      <c r="BZJ127" s="671"/>
      <c r="BZK127" s="671"/>
      <c r="BZL127" s="671"/>
      <c r="BZM127" s="671"/>
      <c r="BZN127" s="671"/>
      <c r="BZO127" s="671"/>
      <c r="BZP127" s="671"/>
      <c r="BZQ127" s="671"/>
      <c r="BZR127" s="671"/>
      <c r="BZS127" s="671"/>
      <c r="BZT127" s="671"/>
      <c r="BZU127" s="671"/>
      <c r="BZV127" s="671"/>
      <c r="BZW127" s="671"/>
      <c r="BZX127" s="671"/>
      <c r="BZY127" s="671"/>
      <c r="BZZ127" s="671"/>
      <c r="CAA127" s="671"/>
      <c r="CAB127" s="671"/>
      <c r="CAC127" s="671"/>
      <c r="CAD127" s="671"/>
      <c r="CAE127" s="671"/>
      <c r="CAF127" s="671"/>
      <c r="CAG127" s="671"/>
      <c r="CAH127" s="671"/>
      <c r="CAI127" s="671"/>
      <c r="CAJ127" s="671"/>
      <c r="CAK127" s="671"/>
      <c r="CAL127" s="671"/>
      <c r="CAM127" s="671"/>
      <c r="CAN127" s="671"/>
      <c r="CAO127" s="671"/>
      <c r="CAP127" s="671"/>
      <c r="CAQ127" s="671"/>
      <c r="CAR127" s="671"/>
      <c r="CAS127" s="671"/>
      <c r="CAT127" s="671"/>
      <c r="CAU127" s="671"/>
      <c r="CAV127" s="671"/>
      <c r="CAW127" s="671"/>
      <c r="CAX127" s="671"/>
      <c r="CAY127" s="671"/>
      <c r="CAZ127" s="671"/>
      <c r="CBA127" s="671"/>
      <c r="CBB127" s="671"/>
      <c r="CBC127" s="671"/>
      <c r="CBD127" s="671"/>
      <c r="CBE127" s="671"/>
      <c r="CBF127" s="671"/>
      <c r="CBG127" s="671"/>
      <c r="CBH127" s="671"/>
      <c r="CBI127" s="671"/>
      <c r="CBJ127" s="671"/>
      <c r="CBK127" s="671"/>
      <c r="CBL127" s="671"/>
      <c r="CBM127" s="671"/>
      <c r="CBN127" s="671"/>
      <c r="CBO127" s="671"/>
      <c r="CBP127" s="671"/>
      <c r="CBQ127" s="671"/>
      <c r="CBR127" s="671"/>
      <c r="CBS127" s="671"/>
      <c r="CBT127" s="671"/>
      <c r="CBU127" s="671"/>
      <c r="CBV127" s="671"/>
      <c r="CBW127" s="671"/>
      <c r="CBX127" s="671"/>
      <c r="CBY127" s="671"/>
      <c r="CBZ127" s="671"/>
      <c r="CCA127" s="671"/>
      <c r="CCB127" s="671"/>
      <c r="CCC127" s="671"/>
      <c r="CCD127" s="671"/>
      <c r="CCE127" s="671"/>
      <c r="CCF127" s="671"/>
      <c r="CCG127" s="671"/>
      <c r="CCH127" s="671"/>
      <c r="CCI127" s="671"/>
      <c r="CCJ127" s="671"/>
      <c r="CCK127" s="671"/>
      <c r="CCL127" s="671"/>
      <c r="CCM127" s="671"/>
      <c r="CCN127" s="671"/>
      <c r="CCO127" s="671"/>
      <c r="CCP127" s="671"/>
      <c r="CCQ127" s="671"/>
      <c r="CCR127" s="671"/>
      <c r="CCS127" s="671"/>
      <c r="CCT127" s="671"/>
      <c r="CCU127" s="671"/>
      <c r="CCV127" s="671"/>
      <c r="CCW127" s="671"/>
      <c r="CCX127" s="671"/>
      <c r="CCY127" s="671"/>
      <c r="CCZ127" s="671"/>
      <c r="CDA127" s="671"/>
      <c r="CDB127" s="671"/>
      <c r="CDC127" s="671"/>
      <c r="CDD127" s="671"/>
      <c r="CDE127" s="671"/>
      <c r="CDF127" s="671"/>
      <c r="CDG127" s="671"/>
      <c r="CDH127" s="671"/>
      <c r="CDI127" s="671"/>
      <c r="CDJ127" s="671"/>
      <c r="CDK127" s="671"/>
      <c r="CDL127" s="671"/>
      <c r="CDM127" s="671"/>
      <c r="CDN127" s="671"/>
      <c r="CDO127" s="671"/>
      <c r="CDP127" s="671"/>
      <c r="CDQ127" s="671"/>
      <c r="CDR127" s="671"/>
      <c r="CDS127" s="671"/>
      <c r="CDT127" s="671"/>
      <c r="CDU127" s="671"/>
      <c r="CDV127" s="671"/>
      <c r="CDW127" s="671"/>
      <c r="CDX127" s="671"/>
      <c r="CDY127" s="671"/>
      <c r="CDZ127" s="671"/>
      <c r="CEA127" s="671"/>
      <c r="CEB127" s="671"/>
      <c r="CEC127" s="671"/>
      <c r="CED127" s="671"/>
      <c r="CEE127" s="671"/>
      <c r="CEF127" s="671"/>
      <c r="CEG127" s="671"/>
      <c r="CEH127" s="671"/>
      <c r="CEI127" s="671"/>
      <c r="CEJ127" s="671"/>
      <c r="CEK127" s="671"/>
      <c r="CEL127" s="671"/>
      <c r="CEM127" s="671"/>
      <c r="CEN127" s="671"/>
      <c r="CEO127" s="671"/>
      <c r="CEP127" s="671"/>
      <c r="CEQ127" s="671"/>
      <c r="CER127" s="671"/>
      <c r="CES127" s="671"/>
      <c r="CET127" s="671"/>
      <c r="CEU127" s="671"/>
      <c r="CEV127" s="671"/>
      <c r="CEW127" s="671"/>
      <c r="CEX127" s="671"/>
      <c r="CEY127" s="671"/>
      <c r="CEZ127" s="671"/>
      <c r="CFA127" s="671"/>
      <c r="CFB127" s="671"/>
      <c r="CFC127" s="671"/>
      <c r="CFD127" s="671"/>
      <c r="CFE127" s="671"/>
      <c r="CFF127" s="671"/>
      <c r="CFG127" s="671"/>
      <c r="CFH127" s="671"/>
      <c r="CFI127" s="671"/>
      <c r="CFJ127" s="671"/>
      <c r="CFK127" s="671"/>
      <c r="CFL127" s="671"/>
      <c r="CFM127" s="671"/>
      <c r="CFN127" s="671"/>
      <c r="CFO127" s="671"/>
      <c r="CFP127" s="671"/>
      <c r="CFQ127" s="671"/>
      <c r="CFR127" s="671"/>
      <c r="CFS127" s="671"/>
      <c r="CFT127" s="671"/>
      <c r="CFU127" s="671"/>
      <c r="CFV127" s="671"/>
      <c r="CFW127" s="671"/>
      <c r="CFX127" s="671"/>
      <c r="CFY127" s="671"/>
      <c r="CFZ127" s="671"/>
      <c r="CGA127" s="671"/>
      <c r="CGB127" s="671"/>
      <c r="CGC127" s="671"/>
      <c r="CGD127" s="671"/>
      <c r="CGE127" s="671"/>
      <c r="CGF127" s="671"/>
      <c r="CGG127" s="671"/>
      <c r="CGH127" s="671"/>
      <c r="CGI127" s="671"/>
      <c r="CGJ127" s="671"/>
      <c r="CGK127" s="671"/>
      <c r="CGL127" s="671"/>
      <c r="CGM127" s="671"/>
      <c r="CGN127" s="671"/>
      <c r="CGO127" s="671"/>
      <c r="CGP127" s="671"/>
      <c r="CGQ127" s="671"/>
      <c r="CGR127" s="671"/>
      <c r="CGS127" s="671"/>
      <c r="CGT127" s="671"/>
      <c r="CGU127" s="671"/>
      <c r="CGV127" s="671"/>
      <c r="CGW127" s="671"/>
      <c r="CGX127" s="671"/>
      <c r="CGY127" s="671"/>
      <c r="CGZ127" s="671"/>
      <c r="CHA127" s="671"/>
      <c r="CHB127" s="671"/>
      <c r="CHC127" s="671"/>
      <c r="CHD127" s="671"/>
      <c r="CHE127" s="671"/>
      <c r="CHF127" s="671"/>
      <c r="CHG127" s="671"/>
      <c r="CHH127" s="671"/>
      <c r="CHI127" s="671"/>
      <c r="CHJ127" s="671"/>
      <c r="CHK127" s="671"/>
      <c r="CHL127" s="671"/>
      <c r="CHM127" s="671"/>
      <c r="CHN127" s="671"/>
      <c r="CHO127" s="671"/>
      <c r="CHP127" s="671"/>
      <c r="CHQ127" s="671"/>
      <c r="CHR127" s="671"/>
      <c r="CHS127" s="671"/>
      <c r="CHT127" s="671"/>
      <c r="CHU127" s="671"/>
      <c r="CHV127" s="671"/>
      <c r="CHW127" s="671"/>
      <c r="CHX127" s="671"/>
      <c r="CHY127" s="671"/>
      <c r="CHZ127" s="671"/>
      <c r="CIA127" s="671"/>
      <c r="CIB127" s="671"/>
      <c r="CIC127" s="671"/>
      <c r="CID127" s="671"/>
      <c r="CIE127" s="671"/>
      <c r="CIF127" s="671"/>
      <c r="CIG127" s="671"/>
      <c r="CIH127" s="671"/>
      <c r="CII127" s="671"/>
      <c r="CIJ127" s="671"/>
      <c r="CIK127" s="671"/>
      <c r="CIL127" s="671"/>
      <c r="CIM127" s="671"/>
      <c r="CIN127" s="671"/>
      <c r="CIO127" s="671"/>
      <c r="CIP127" s="671"/>
      <c r="CIQ127" s="671"/>
      <c r="CIR127" s="671"/>
      <c r="CIS127" s="671"/>
      <c r="CIT127" s="671"/>
      <c r="CIU127" s="671"/>
      <c r="CIV127" s="671"/>
      <c r="CIW127" s="671"/>
      <c r="CIX127" s="671"/>
      <c r="CIY127" s="671"/>
      <c r="CIZ127" s="671"/>
      <c r="CJA127" s="671"/>
      <c r="CJB127" s="671"/>
      <c r="CJC127" s="671"/>
      <c r="CJD127" s="671"/>
      <c r="CJE127" s="671"/>
      <c r="CJF127" s="671"/>
      <c r="CJG127" s="671"/>
      <c r="CJH127" s="671"/>
      <c r="CJI127" s="671"/>
      <c r="CJJ127" s="671"/>
      <c r="CJK127" s="671"/>
      <c r="CJL127" s="671"/>
      <c r="CJM127" s="671"/>
      <c r="CJN127" s="671"/>
      <c r="CJO127" s="671"/>
      <c r="CJP127" s="671"/>
      <c r="CJQ127" s="671"/>
      <c r="CJR127" s="671"/>
      <c r="CJS127" s="671"/>
      <c r="CJT127" s="671"/>
      <c r="CJU127" s="671"/>
      <c r="CJV127" s="671"/>
      <c r="CJW127" s="671"/>
      <c r="CJX127" s="671"/>
      <c r="CJY127" s="671"/>
      <c r="CJZ127" s="671"/>
      <c r="CKA127" s="671"/>
      <c r="CKB127" s="671"/>
      <c r="CKC127" s="671"/>
      <c r="CKD127" s="671"/>
      <c r="CKE127" s="671"/>
      <c r="CKF127" s="671"/>
      <c r="CKG127" s="671"/>
      <c r="CKH127" s="671"/>
      <c r="CKI127" s="671"/>
      <c r="CKJ127" s="671"/>
      <c r="CKK127" s="671"/>
      <c r="CKL127" s="671"/>
      <c r="CKM127" s="671"/>
      <c r="CKN127" s="671"/>
      <c r="CKO127" s="671"/>
      <c r="CKP127" s="671"/>
      <c r="CKQ127" s="671"/>
      <c r="CKR127" s="671"/>
      <c r="CKS127" s="671"/>
      <c r="CKT127" s="671"/>
      <c r="CKU127" s="671"/>
      <c r="CKV127" s="671"/>
      <c r="CKW127" s="671"/>
      <c r="CKX127" s="671"/>
      <c r="CKY127" s="671"/>
      <c r="CKZ127" s="671"/>
      <c r="CLA127" s="671"/>
      <c r="CLB127" s="671"/>
      <c r="CLC127" s="671"/>
      <c r="CLD127" s="671"/>
      <c r="CLE127" s="671"/>
      <c r="CLF127" s="671"/>
      <c r="CLG127" s="671"/>
      <c r="CLH127" s="671"/>
      <c r="CLI127" s="671"/>
      <c r="CLJ127" s="671"/>
      <c r="CLK127" s="671"/>
      <c r="CLL127" s="671"/>
      <c r="CLM127" s="671"/>
      <c r="CLN127" s="671"/>
      <c r="CLO127" s="671"/>
      <c r="CLP127" s="671"/>
      <c r="CLQ127" s="671"/>
      <c r="CLR127" s="671"/>
      <c r="CLS127" s="671"/>
      <c r="CLT127" s="671"/>
      <c r="CLU127" s="671"/>
      <c r="CLV127" s="671"/>
      <c r="CLW127" s="671"/>
      <c r="CLX127" s="671"/>
      <c r="CLY127" s="671"/>
      <c r="CLZ127" s="671"/>
      <c r="CMA127" s="671"/>
      <c r="CMB127" s="671"/>
      <c r="CMC127" s="671"/>
      <c r="CMD127" s="671"/>
      <c r="CME127" s="671"/>
      <c r="CMF127" s="671"/>
      <c r="CMG127" s="671"/>
      <c r="CMH127" s="671"/>
      <c r="CMI127" s="671"/>
      <c r="CMJ127" s="671"/>
      <c r="CMK127" s="671"/>
      <c r="CML127" s="671"/>
      <c r="CMM127" s="671"/>
      <c r="CMN127" s="671"/>
      <c r="CMO127" s="671"/>
      <c r="CMP127" s="671"/>
      <c r="CMQ127" s="671"/>
      <c r="CMR127" s="671"/>
      <c r="CMS127" s="671"/>
      <c r="CMT127" s="671"/>
      <c r="CMU127" s="671"/>
      <c r="CMV127" s="671"/>
      <c r="CMW127" s="671"/>
      <c r="CMX127" s="671"/>
      <c r="CMY127" s="671"/>
      <c r="CMZ127" s="671"/>
      <c r="CNA127" s="671"/>
      <c r="CNB127" s="671"/>
      <c r="CNC127" s="671"/>
      <c r="CND127" s="671"/>
      <c r="CNE127" s="671"/>
      <c r="CNF127" s="671"/>
      <c r="CNG127" s="671"/>
      <c r="CNH127" s="671"/>
      <c r="CNI127" s="671"/>
      <c r="CNJ127" s="671"/>
      <c r="CNK127" s="671"/>
      <c r="CNL127" s="671"/>
      <c r="CNM127" s="671"/>
      <c r="CNN127" s="671"/>
      <c r="CNO127" s="671"/>
      <c r="CNP127" s="671"/>
      <c r="CNQ127" s="671"/>
      <c r="CNR127" s="671"/>
      <c r="CNS127" s="671"/>
      <c r="CNT127" s="671"/>
      <c r="CNU127" s="671"/>
      <c r="CNV127" s="671"/>
      <c r="CNW127" s="671"/>
      <c r="CNX127" s="671"/>
      <c r="CNY127" s="671"/>
      <c r="CNZ127" s="671"/>
      <c r="COA127" s="671"/>
      <c r="COB127" s="671"/>
      <c r="COC127" s="671"/>
      <c r="COD127" s="671"/>
      <c r="COE127" s="671"/>
      <c r="COF127" s="671"/>
      <c r="COG127" s="671"/>
      <c r="COH127" s="671"/>
      <c r="COI127" s="671"/>
      <c r="COJ127" s="671"/>
      <c r="COK127" s="671"/>
      <c r="COL127" s="671"/>
      <c r="COM127" s="671"/>
      <c r="CON127" s="671"/>
      <c r="COO127" s="671"/>
      <c r="COP127" s="671"/>
      <c r="COQ127" s="671"/>
      <c r="COR127" s="671"/>
      <c r="COS127" s="671"/>
      <c r="COT127" s="671"/>
      <c r="COU127" s="671"/>
      <c r="COV127" s="671"/>
      <c r="COW127" s="671"/>
      <c r="COX127" s="671"/>
      <c r="COY127" s="671"/>
      <c r="COZ127" s="671"/>
      <c r="CPA127" s="671"/>
      <c r="CPB127" s="671"/>
      <c r="CPC127" s="671"/>
      <c r="CPD127" s="671"/>
      <c r="CPE127" s="671"/>
      <c r="CPF127" s="671"/>
      <c r="CPG127" s="671"/>
      <c r="CPH127" s="671"/>
      <c r="CPI127" s="671"/>
      <c r="CPJ127" s="671"/>
      <c r="CPK127" s="671"/>
      <c r="CPL127" s="671"/>
      <c r="CPM127" s="671"/>
      <c r="CPN127" s="671"/>
      <c r="CPO127" s="671"/>
      <c r="CPP127" s="671"/>
      <c r="CPQ127" s="671"/>
      <c r="CPR127" s="671"/>
      <c r="CPS127" s="671"/>
      <c r="CPT127" s="671"/>
      <c r="CPU127" s="671"/>
      <c r="CPV127" s="671"/>
      <c r="CPW127" s="671"/>
      <c r="CPX127" s="671"/>
      <c r="CPY127" s="671"/>
      <c r="CPZ127" s="671"/>
      <c r="CQA127" s="671"/>
      <c r="CQB127" s="671"/>
      <c r="CQC127" s="671"/>
      <c r="CQD127" s="671"/>
      <c r="CQE127" s="671"/>
      <c r="CQF127" s="671"/>
      <c r="CQG127" s="671"/>
      <c r="CQH127" s="671"/>
      <c r="CQI127" s="671"/>
      <c r="CQJ127" s="671"/>
      <c r="CQK127" s="671"/>
      <c r="CQL127" s="671"/>
      <c r="CQM127" s="671"/>
      <c r="CQN127" s="671"/>
      <c r="CQO127" s="671"/>
      <c r="CQP127" s="671"/>
      <c r="CQQ127" s="671"/>
      <c r="CQR127" s="671"/>
      <c r="CQS127" s="671"/>
      <c r="CQT127" s="671"/>
      <c r="CQU127" s="671"/>
      <c r="CQV127" s="671"/>
      <c r="CQW127" s="671"/>
      <c r="CQX127" s="671"/>
      <c r="CQY127" s="671"/>
      <c r="CQZ127" s="671"/>
      <c r="CRA127" s="671"/>
      <c r="CRB127" s="671"/>
      <c r="CRC127" s="671"/>
      <c r="CRD127" s="671"/>
      <c r="CRE127" s="671"/>
      <c r="CRF127" s="671"/>
      <c r="CRG127" s="671"/>
      <c r="CRH127" s="671"/>
      <c r="CRI127" s="671"/>
      <c r="CRJ127" s="671"/>
      <c r="CRK127" s="671"/>
      <c r="CRL127" s="671"/>
      <c r="CRM127" s="671"/>
      <c r="CRN127" s="671"/>
      <c r="CRO127" s="671"/>
      <c r="CRP127" s="671"/>
      <c r="CRQ127" s="671"/>
      <c r="CRR127" s="671"/>
      <c r="CRS127" s="671"/>
      <c r="CRT127" s="671"/>
      <c r="CRU127" s="671"/>
      <c r="CRV127" s="671"/>
      <c r="CRW127" s="671"/>
      <c r="CRX127" s="671"/>
      <c r="CRY127" s="671"/>
      <c r="CRZ127" s="671"/>
      <c r="CSA127" s="671"/>
      <c r="CSB127" s="671"/>
      <c r="CSC127" s="671"/>
      <c r="CSD127" s="671"/>
      <c r="CSE127" s="671"/>
      <c r="CSF127" s="671"/>
      <c r="CSG127" s="671"/>
      <c r="CSH127" s="671"/>
      <c r="CSI127" s="671"/>
      <c r="CSJ127" s="671"/>
      <c r="CSK127" s="671"/>
      <c r="CSL127" s="671"/>
      <c r="CSM127" s="671"/>
      <c r="CSN127" s="671"/>
      <c r="CSO127" s="671"/>
      <c r="CSP127" s="671"/>
      <c r="CSQ127" s="671"/>
      <c r="CSR127" s="671"/>
      <c r="CSS127" s="671"/>
      <c r="CST127" s="671"/>
      <c r="CSU127" s="671"/>
      <c r="CSV127" s="671"/>
      <c r="CSW127" s="671"/>
      <c r="CSX127" s="671"/>
      <c r="CSY127" s="671"/>
      <c r="CSZ127" s="671"/>
      <c r="CTA127" s="671"/>
      <c r="CTB127" s="671"/>
      <c r="CTC127" s="671"/>
      <c r="CTD127" s="671"/>
      <c r="CTE127" s="671"/>
      <c r="CTF127" s="671"/>
      <c r="CTG127" s="671"/>
      <c r="CTH127" s="671"/>
      <c r="CTI127" s="671"/>
      <c r="CTJ127" s="671"/>
      <c r="CTK127" s="671"/>
      <c r="CTL127" s="671"/>
      <c r="CTM127" s="671"/>
      <c r="CTN127" s="671"/>
      <c r="CTO127" s="671"/>
      <c r="CTP127" s="671"/>
      <c r="CTQ127" s="671"/>
      <c r="CTR127" s="671"/>
      <c r="CTS127" s="671"/>
      <c r="CTT127" s="671"/>
      <c r="CTU127" s="671"/>
      <c r="CTV127" s="671"/>
      <c r="CTW127" s="671"/>
      <c r="CTX127" s="671"/>
      <c r="CTY127" s="671"/>
      <c r="CTZ127" s="671"/>
      <c r="CUA127" s="671"/>
      <c r="CUB127" s="671"/>
      <c r="CUC127" s="671"/>
      <c r="CUD127" s="671"/>
      <c r="CUE127" s="671"/>
      <c r="CUF127" s="671"/>
      <c r="CUG127" s="671"/>
      <c r="CUH127" s="671"/>
      <c r="CUI127" s="671"/>
      <c r="CUJ127" s="671"/>
      <c r="CUK127" s="671"/>
      <c r="CUL127" s="671"/>
      <c r="CUM127" s="671"/>
      <c r="CUN127" s="671"/>
      <c r="CUO127" s="671"/>
      <c r="CUP127" s="671"/>
      <c r="CUQ127" s="671"/>
      <c r="CUR127" s="671"/>
      <c r="CUS127" s="671"/>
      <c r="CUT127" s="671"/>
      <c r="CUU127" s="671"/>
      <c r="CUV127" s="671"/>
      <c r="CUW127" s="671"/>
      <c r="CUX127" s="671"/>
      <c r="CUY127" s="671"/>
      <c r="CUZ127" s="671"/>
      <c r="CVA127" s="671"/>
      <c r="CVB127" s="671"/>
      <c r="CVC127" s="671"/>
      <c r="CVD127" s="671"/>
      <c r="CVE127" s="671"/>
      <c r="CVF127" s="671"/>
      <c r="CVG127" s="671"/>
      <c r="CVH127" s="671"/>
      <c r="CVI127" s="671"/>
      <c r="CVJ127" s="671"/>
      <c r="CVK127" s="671"/>
      <c r="CVL127" s="671"/>
      <c r="CVM127" s="671"/>
      <c r="CVN127" s="671"/>
      <c r="CVO127" s="671"/>
      <c r="CVP127" s="671"/>
      <c r="CVQ127" s="671"/>
      <c r="CVR127" s="671"/>
      <c r="CVS127" s="671"/>
      <c r="CVT127" s="671"/>
      <c r="CVU127" s="671"/>
      <c r="CVV127" s="671"/>
      <c r="CVW127" s="671"/>
      <c r="CVX127" s="671"/>
      <c r="CVY127" s="671"/>
      <c r="CVZ127" s="671"/>
      <c r="CWA127" s="671"/>
      <c r="CWB127" s="671"/>
      <c r="CWC127" s="671"/>
      <c r="CWD127" s="671"/>
      <c r="CWE127" s="671"/>
      <c r="CWF127" s="671"/>
      <c r="CWG127" s="671"/>
      <c r="CWH127" s="671"/>
      <c r="CWI127" s="671"/>
      <c r="CWJ127" s="671"/>
      <c r="CWK127" s="671"/>
      <c r="CWL127" s="671"/>
      <c r="CWM127" s="671"/>
      <c r="CWN127" s="671"/>
      <c r="CWO127" s="671"/>
      <c r="CWP127" s="671"/>
      <c r="CWQ127" s="671"/>
      <c r="CWR127" s="671"/>
      <c r="CWS127" s="671"/>
      <c r="CWT127" s="671"/>
      <c r="CWU127" s="671"/>
      <c r="CWV127" s="671"/>
      <c r="CWW127" s="671"/>
      <c r="CWX127" s="671"/>
      <c r="CWY127" s="671"/>
      <c r="CWZ127" s="671"/>
      <c r="CXA127" s="671"/>
      <c r="CXB127" s="671"/>
      <c r="CXC127" s="671"/>
      <c r="CXD127" s="671"/>
      <c r="CXE127" s="671"/>
      <c r="CXF127" s="671"/>
      <c r="CXG127" s="671"/>
      <c r="CXH127" s="671"/>
      <c r="CXI127" s="671"/>
      <c r="CXJ127" s="671"/>
      <c r="CXK127" s="671"/>
      <c r="CXL127" s="671"/>
      <c r="CXM127" s="671"/>
      <c r="CXN127" s="671"/>
      <c r="CXO127" s="671"/>
      <c r="CXP127" s="671"/>
      <c r="CXQ127" s="671"/>
      <c r="CXR127" s="671"/>
      <c r="CXS127" s="671"/>
      <c r="CXT127" s="671"/>
      <c r="CXU127" s="671"/>
      <c r="CXV127" s="671"/>
      <c r="CXW127" s="671"/>
      <c r="CXX127" s="671"/>
      <c r="CXY127" s="671"/>
      <c r="CXZ127" s="671"/>
      <c r="CYA127" s="671"/>
      <c r="CYB127" s="671"/>
      <c r="CYC127" s="671"/>
      <c r="CYD127" s="671"/>
      <c r="CYE127" s="671"/>
      <c r="CYF127" s="671"/>
      <c r="CYG127" s="671"/>
      <c r="CYH127" s="671"/>
      <c r="CYI127" s="671"/>
      <c r="CYJ127" s="671"/>
      <c r="CYK127" s="671"/>
      <c r="CYL127" s="671"/>
      <c r="CYM127" s="671"/>
      <c r="CYN127" s="671"/>
      <c r="CYO127" s="671"/>
      <c r="CYP127" s="671"/>
      <c r="CYQ127" s="671"/>
      <c r="CYR127" s="671"/>
      <c r="CYS127" s="671"/>
      <c r="CYT127" s="671"/>
      <c r="CYU127" s="671"/>
      <c r="CYV127" s="671"/>
      <c r="CYW127" s="671"/>
      <c r="CYX127" s="671"/>
      <c r="CYY127" s="671"/>
      <c r="CYZ127" s="671"/>
      <c r="CZA127" s="671"/>
      <c r="CZB127" s="671"/>
      <c r="CZC127" s="671"/>
      <c r="CZD127" s="671"/>
      <c r="CZE127" s="671"/>
      <c r="CZF127" s="671"/>
      <c r="CZG127" s="671"/>
      <c r="CZH127" s="671"/>
      <c r="CZI127" s="671"/>
      <c r="CZJ127" s="671"/>
      <c r="CZK127" s="671"/>
      <c r="CZL127" s="671"/>
      <c r="CZM127" s="671"/>
      <c r="CZN127" s="671"/>
      <c r="CZO127" s="671"/>
      <c r="CZP127" s="671"/>
      <c r="CZQ127" s="671"/>
      <c r="CZR127" s="671"/>
      <c r="CZS127" s="671"/>
      <c r="CZT127" s="671"/>
      <c r="CZU127" s="671"/>
      <c r="CZV127" s="671"/>
      <c r="CZW127" s="671"/>
      <c r="CZX127" s="671"/>
      <c r="CZY127" s="671"/>
      <c r="CZZ127" s="671"/>
      <c r="DAA127" s="671"/>
      <c r="DAB127" s="671"/>
      <c r="DAC127" s="671"/>
      <c r="DAD127" s="671"/>
      <c r="DAE127" s="671"/>
      <c r="DAF127" s="671"/>
      <c r="DAG127" s="671"/>
      <c r="DAH127" s="671"/>
      <c r="DAI127" s="671"/>
      <c r="DAJ127" s="671"/>
      <c r="DAK127" s="671"/>
      <c r="DAL127" s="671"/>
      <c r="DAM127" s="671"/>
      <c r="DAN127" s="671"/>
      <c r="DAO127" s="671"/>
      <c r="DAP127" s="671"/>
      <c r="DAQ127" s="671"/>
      <c r="DAR127" s="671"/>
      <c r="DAS127" s="671"/>
      <c r="DAT127" s="671"/>
      <c r="DAU127" s="671"/>
      <c r="DAV127" s="671"/>
      <c r="DAW127" s="671"/>
      <c r="DAX127" s="671"/>
      <c r="DAY127" s="671"/>
      <c r="DAZ127" s="671"/>
      <c r="DBA127" s="671"/>
      <c r="DBB127" s="671"/>
      <c r="DBC127" s="671"/>
      <c r="DBD127" s="671"/>
      <c r="DBE127" s="671"/>
      <c r="DBF127" s="671"/>
      <c r="DBG127" s="671"/>
      <c r="DBH127" s="671"/>
      <c r="DBI127" s="671"/>
      <c r="DBJ127" s="671"/>
      <c r="DBK127" s="671"/>
      <c r="DBL127" s="671"/>
      <c r="DBM127" s="671"/>
      <c r="DBN127" s="671"/>
      <c r="DBO127" s="671"/>
      <c r="DBP127" s="671"/>
      <c r="DBQ127" s="671"/>
      <c r="DBR127" s="671"/>
      <c r="DBS127" s="671"/>
      <c r="DBT127" s="671"/>
      <c r="DBU127" s="671"/>
      <c r="DBV127" s="671"/>
      <c r="DBW127" s="671"/>
      <c r="DBX127" s="671"/>
      <c r="DBY127" s="671"/>
      <c r="DBZ127" s="671"/>
      <c r="DCA127" s="671"/>
      <c r="DCB127" s="671"/>
      <c r="DCC127" s="671"/>
      <c r="DCD127" s="671"/>
      <c r="DCE127" s="671"/>
      <c r="DCF127" s="671"/>
      <c r="DCG127" s="671"/>
      <c r="DCH127" s="671"/>
      <c r="DCI127" s="671"/>
      <c r="DCJ127" s="671"/>
      <c r="DCK127" s="671"/>
      <c r="DCL127" s="671"/>
      <c r="DCM127" s="671"/>
      <c r="DCN127" s="671"/>
      <c r="DCO127" s="671"/>
      <c r="DCP127" s="671"/>
      <c r="DCQ127" s="671"/>
      <c r="DCR127" s="671"/>
      <c r="DCS127" s="671"/>
      <c r="DCT127" s="671"/>
      <c r="DCU127" s="671"/>
      <c r="DCV127" s="671"/>
      <c r="DCW127" s="671"/>
      <c r="DCX127" s="671"/>
      <c r="DCY127" s="671"/>
      <c r="DCZ127" s="671"/>
      <c r="DDA127" s="671"/>
      <c r="DDB127" s="671"/>
      <c r="DDC127" s="671"/>
      <c r="DDD127" s="671"/>
      <c r="DDE127" s="671"/>
      <c r="DDF127" s="671"/>
      <c r="DDG127" s="671"/>
      <c r="DDH127" s="671"/>
      <c r="DDI127" s="671"/>
      <c r="DDJ127" s="671"/>
      <c r="DDK127" s="671"/>
      <c r="DDL127" s="671"/>
      <c r="DDM127" s="671"/>
      <c r="DDN127" s="671"/>
      <c r="DDO127" s="671"/>
      <c r="DDP127" s="671"/>
      <c r="DDQ127" s="671"/>
      <c r="DDR127" s="671"/>
      <c r="DDS127" s="671"/>
      <c r="DDT127" s="671"/>
      <c r="DDU127" s="671"/>
      <c r="DDV127" s="671"/>
      <c r="DDW127" s="671"/>
      <c r="DDX127" s="671"/>
      <c r="DDY127" s="671"/>
      <c r="DDZ127" s="671"/>
      <c r="DEA127" s="671"/>
      <c r="DEB127" s="671"/>
      <c r="DEC127" s="671"/>
      <c r="DED127" s="671"/>
      <c r="DEE127" s="671"/>
      <c r="DEF127" s="671"/>
      <c r="DEG127" s="671"/>
      <c r="DEH127" s="671"/>
      <c r="DEI127" s="671"/>
      <c r="DEJ127" s="671"/>
      <c r="DEK127" s="671"/>
      <c r="DEL127" s="671"/>
      <c r="DEM127" s="671"/>
      <c r="DEN127" s="671"/>
      <c r="DEO127" s="671"/>
      <c r="DEP127" s="671"/>
      <c r="DEQ127" s="671"/>
      <c r="DER127" s="671"/>
      <c r="DES127" s="671"/>
      <c r="DET127" s="671"/>
      <c r="DEU127" s="671"/>
      <c r="DEV127" s="671"/>
      <c r="DEW127" s="671"/>
      <c r="DEX127" s="671"/>
      <c r="DEY127" s="671"/>
      <c r="DEZ127" s="671"/>
      <c r="DFA127" s="671"/>
      <c r="DFB127" s="671"/>
      <c r="DFC127" s="671"/>
      <c r="DFD127" s="671"/>
      <c r="DFE127" s="671"/>
      <c r="DFF127" s="671"/>
      <c r="DFG127" s="671"/>
      <c r="DFH127" s="671"/>
      <c r="DFI127" s="671"/>
      <c r="DFJ127" s="671"/>
      <c r="DFK127" s="671"/>
      <c r="DFL127" s="671"/>
      <c r="DFM127" s="671"/>
      <c r="DFN127" s="671"/>
      <c r="DFO127" s="671"/>
      <c r="DFP127" s="671"/>
      <c r="DFQ127" s="671"/>
      <c r="DFR127" s="671"/>
      <c r="DFS127" s="671"/>
      <c r="DFT127" s="671"/>
      <c r="DFU127" s="671"/>
      <c r="DFV127" s="671"/>
      <c r="DFW127" s="671"/>
      <c r="DFX127" s="671"/>
      <c r="DFY127" s="671"/>
      <c r="DFZ127" s="671"/>
      <c r="DGA127" s="671"/>
      <c r="DGB127" s="671"/>
      <c r="DGC127" s="671"/>
      <c r="DGD127" s="671"/>
      <c r="DGE127" s="671"/>
      <c r="DGF127" s="671"/>
      <c r="DGG127" s="671"/>
      <c r="DGH127" s="671"/>
      <c r="DGI127" s="671"/>
      <c r="DGJ127" s="671"/>
      <c r="DGK127" s="671"/>
      <c r="DGL127" s="671"/>
      <c r="DGM127" s="671"/>
      <c r="DGN127" s="671"/>
      <c r="DGO127" s="671"/>
      <c r="DGP127" s="671"/>
      <c r="DGQ127" s="671"/>
      <c r="DGR127" s="671"/>
      <c r="DGS127" s="671"/>
      <c r="DGT127" s="671"/>
      <c r="DGU127" s="671"/>
      <c r="DGV127" s="671"/>
      <c r="DGW127" s="671"/>
      <c r="DGX127" s="671"/>
      <c r="DGY127" s="671"/>
      <c r="DGZ127" s="671"/>
      <c r="DHA127" s="671"/>
      <c r="DHB127" s="671"/>
      <c r="DHC127" s="671"/>
      <c r="DHD127" s="671"/>
      <c r="DHE127" s="671"/>
      <c r="DHF127" s="671"/>
      <c r="DHG127" s="671"/>
      <c r="DHH127" s="671"/>
      <c r="DHI127" s="671"/>
      <c r="DHJ127" s="671"/>
      <c r="DHK127" s="671"/>
      <c r="DHL127" s="671"/>
      <c r="DHM127" s="671"/>
      <c r="DHN127" s="671"/>
      <c r="DHO127" s="671"/>
      <c r="DHP127" s="671"/>
      <c r="DHQ127" s="671"/>
      <c r="DHR127" s="671"/>
      <c r="DHS127" s="671"/>
      <c r="DHT127" s="671"/>
      <c r="DHU127" s="671"/>
      <c r="DHV127" s="671"/>
      <c r="DHW127" s="671"/>
      <c r="DHX127" s="671"/>
      <c r="DHY127" s="671"/>
      <c r="DHZ127" s="671"/>
      <c r="DIA127" s="671"/>
      <c r="DIB127" s="671"/>
      <c r="DIC127" s="671"/>
      <c r="DID127" s="671"/>
      <c r="DIE127" s="671"/>
      <c r="DIF127" s="671"/>
      <c r="DIG127" s="671"/>
      <c r="DIH127" s="671"/>
      <c r="DII127" s="671"/>
      <c r="DIJ127" s="671"/>
      <c r="DIK127" s="671"/>
      <c r="DIL127" s="671"/>
      <c r="DIM127" s="671"/>
      <c r="DIN127" s="671"/>
      <c r="DIO127" s="671"/>
      <c r="DIP127" s="671"/>
      <c r="DIQ127" s="671"/>
      <c r="DIR127" s="671"/>
      <c r="DIS127" s="671"/>
      <c r="DIT127" s="671"/>
      <c r="DIU127" s="671"/>
      <c r="DIV127" s="671"/>
      <c r="DIW127" s="671"/>
      <c r="DIX127" s="671"/>
      <c r="DIY127" s="671"/>
      <c r="DIZ127" s="671"/>
      <c r="DJA127" s="671"/>
      <c r="DJB127" s="671"/>
      <c r="DJC127" s="671"/>
      <c r="DJD127" s="671"/>
      <c r="DJE127" s="671"/>
      <c r="DJF127" s="671"/>
      <c r="DJG127" s="671"/>
      <c r="DJH127" s="671"/>
      <c r="DJI127" s="671"/>
      <c r="DJJ127" s="671"/>
      <c r="DJK127" s="671"/>
      <c r="DJL127" s="671"/>
      <c r="DJM127" s="671"/>
      <c r="DJN127" s="671"/>
      <c r="DJO127" s="671"/>
      <c r="DJP127" s="671"/>
      <c r="DJQ127" s="671"/>
      <c r="DJR127" s="671"/>
      <c r="DJS127" s="671"/>
      <c r="DJT127" s="671"/>
      <c r="DJU127" s="671"/>
      <c r="DJV127" s="671"/>
      <c r="DJW127" s="671"/>
      <c r="DJX127" s="671"/>
      <c r="DJY127" s="671"/>
      <c r="DJZ127" s="671"/>
      <c r="DKA127" s="671"/>
      <c r="DKB127" s="671"/>
      <c r="DKC127" s="671"/>
      <c r="DKD127" s="671"/>
      <c r="DKE127" s="671"/>
      <c r="DKF127" s="671"/>
      <c r="DKG127" s="671"/>
      <c r="DKH127" s="671"/>
      <c r="DKI127" s="671"/>
      <c r="DKJ127" s="671"/>
      <c r="DKK127" s="671"/>
      <c r="DKL127" s="671"/>
      <c r="DKM127" s="671"/>
      <c r="DKN127" s="671"/>
      <c r="DKO127" s="671"/>
      <c r="DKP127" s="671"/>
      <c r="DKQ127" s="671"/>
      <c r="DKR127" s="671"/>
      <c r="DKS127" s="671"/>
      <c r="DKT127" s="671"/>
      <c r="DKU127" s="671"/>
      <c r="DKV127" s="671"/>
      <c r="DKW127" s="671"/>
      <c r="DKX127" s="671"/>
      <c r="DKY127" s="671"/>
      <c r="DKZ127" s="671"/>
      <c r="DLA127" s="671"/>
      <c r="DLB127" s="671"/>
      <c r="DLC127" s="671"/>
      <c r="DLD127" s="671"/>
      <c r="DLE127" s="671"/>
      <c r="DLF127" s="671"/>
      <c r="DLG127" s="671"/>
      <c r="DLH127" s="671"/>
      <c r="DLI127" s="671"/>
      <c r="DLJ127" s="671"/>
      <c r="DLK127" s="671"/>
      <c r="DLL127" s="671"/>
      <c r="DLM127" s="671"/>
      <c r="DLN127" s="671"/>
      <c r="DLO127" s="671"/>
      <c r="DLP127" s="671"/>
      <c r="DLQ127" s="671"/>
      <c r="DLR127" s="671"/>
      <c r="DLS127" s="671"/>
      <c r="DLT127" s="671"/>
      <c r="DLU127" s="671"/>
      <c r="DLV127" s="671"/>
      <c r="DLW127" s="671"/>
      <c r="DLX127" s="671"/>
      <c r="DLY127" s="671"/>
      <c r="DLZ127" s="671"/>
      <c r="DMA127" s="671"/>
      <c r="DMB127" s="671"/>
      <c r="DMC127" s="671"/>
      <c r="DMD127" s="671"/>
      <c r="DME127" s="671"/>
      <c r="DMF127" s="671"/>
      <c r="DMG127" s="671"/>
      <c r="DMH127" s="671"/>
      <c r="DMI127" s="671"/>
      <c r="DMJ127" s="671"/>
      <c r="DMK127" s="671"/>
      <c r="DML127" s="671"/>
      <c r="DMM127" s="671"/>
      <c r="DMN127" s="671"/>
      <c r="DMO127" s="671"/>
      <c r="DMP127" s="671"/>
      <c r="DMQ127" s="671"/>
      <c r="DMR127" s="671"/>
      <c r="DMS127" s="671"/>
      <c r="DMT127" s="671"/>
      <c r="DMU127" s="671"/>
      <c r="DMV127" s="671"/>
      <c r="DMW127" s="671"/>
      <c r="DMX127" s="671"/>
      <c r="DMY127" s="671"/>
      <c r="DMZ127" s="671"/>
      <c r="DNA127" s="671"/>
      <c r="DNB127" s="671"/>
      <c r="DNC127" s="671"/>
      <c r="DND127" s="671"/>
      <c r="DNE127" s="671"/>
      <c r="DNF127" s="671"/>
      <c r="DNG127" s="671"/>
      <c r="DNH127" s="671"/>
      <c r="DNI127" s="671"/>
      <c r="DNJ127" s="671"/>
      <c r="DNK127" s="671"/>
      <c r="DNL127" s="671"/>
      <c r="DNM127" s="671"/>
      <c r="DNN127" s="671"/>
      <c r="DNO127" s="671"/>
      <c r="DNP127" s="671"/>
      <c r="DNQ127" s="671"/>
      <c r="DNR127" s="671"/>
      <c r="DNS127" s="671"/>
      <c r="DNT127" s="671"/>
      <c r="DNU127" s="671"/>
      <c r="DNV127" s="671"/>
      <c r="DNW127" s="671"/>
      <c r="DNX127" s="671"/>
      <c r="DNY127" s="671"/>
      <c r="DNZ127" s="671"/>
      <c r="DOA127" s="671"/>
      <c r="DOB127" s="671"/>
      <c r="DOC127" s="671"/>
      <c r="DOD127" s="671"/>
      <c r="DOE127" s="671"/>
      <c r="DOF127" s="671"/>
      <c r="DOG127" s="671"/>
      <c r="DOH127" s="671"/>
      <c r="DOI127" s="671"/>
      <c r="DOJ127" s="671"/>
      <c r="DOK127" s="671"/>
      <c r="DOL127" s="671"/>
      <c r="DOM127" s="671"/>
      <c r="DON127" s="671"/>
      <c r="DOO127" s="671"/>
      <c r="DOP127" s="671"/>
      <c r="DOQ127" s="671"/>
      <c r="DOR127" s="671"/>
      <c r="DOS127" s="671"/>
      <c r="DOT127" s="671"/>
      <c r="DOU127" s="671"/>
      <c r="DOV127" s="671"/>
      <c r="DOW127" s="671"/>
      <c r="DOX127" s="671"/>
      <c r="DOY127" s="671"/>
      <c r="DOZ127" s="671"/>
      <c r="DPA127" s="671"/>
      <c r="DPB127" s="671"/>
      <c r="DPC127" s="671"/>
      <c r="DPD127" s="671"/>
      <c r="DPE127" s="671"/>
      <c r="DPF127" s="671"/>
      <c r="DPG127" s="671"/>
      <c r="DPH127" s="671"/>
      <c r="DPI127" s="671"/>
      <c r="DPJ127" s="671"/>
      <c r="DPK127" s="671"/>
      <c r="DPL127" s="671"/>
      <c r="DPM127" s="671"/>
      <c r="DPN127" s="671"/>
      <c r="DPO127" s="671"/>
      <c r="DPP127" s="671"/>
      <c r="DPQ127" s="671"/>
      <c r="DPR127" s="671"/>
      <c r="DPS127" s="671"/>
      <c r="DPT127" s="671"/>
      <c r="DPU127" s="671"/>
      <c r="DPV127" s="671"/>
      <c r="DPW127" s="671"/>
      <c r="DPX127" s="671"/>
      <c r="DPY127" s="671"/>
      <c r="DPZ127" s="671"/>
      <c r="DQA127" s="671"/>
      <c r="DQB127" s="671"/>
      <c r="DQC127" s="671"/>
      <c r="DQD127" s="671"/>
      <c r="DQE127" s="671"/>
      <c r="DQF127" s="671"/>
      <c r="DQG127" s="671"/>
      <c r="DQH127" s="671"/>
      <c r="DQI127" s="671"/>
      <c r="DQJ127" s="671"/>
      <c r="DQK127" s="671"/>
      <c r="DQL127" s="671"/>
      <c r="DQM127" s="671"/>
      <c r="DQN127" s="671"/>
      <c r="DQO127" s="671"/>
      <c r="DQP127" s="671"/>
      <c r="DQQ127" s="671"/>
      <c r="DQR127" s="671"/>
      <c r="DQS127" s="671"/>
      <c r="DQT127" s="671"/>
      <c r="DQU127" s="671"/>
      <c r="DQV127" s="671"/>
      <c r="DQW127" s="671"/>
      <c r="DQX127" s="671"/>
      <c r="DQY127" s="671"/>
      <c r="DQZ127" s="671"/>
      <c r="DRA127" s="671"/>
      <c r="DRB127" s="671"/>
      <c r="DRC127" s="671"/>
      <c r="DRD127" s="671"/>
      <c r="DRE127" s="671"/>
      <c r="DRF127" s="671"/>
      <c r="DRG127" s="671"/>
      <c r="DRH127" s="671"/>
      <c r="DRI127" s="671"/>
      <c r="DRJ127" s="671"/>
      <c r="DRK127" s="671"/>
      <c r="DRL127" s="671"/>
      <c r="DRM127" s="671"/>
      <c r="DRN127" s="671"/>
      <c r="DRO127" s="671"/>
      <c r="DRP127" s="671"/>
      <c r="DRQ127" s="671"/>
      <c r="DRR127" s="671"/>
      <c r="DRS127" s="671"/>
      <c r="DRT127" s="671"/>
      <c r="DRU127" s="671"/>
      <c r="DRV127" s="671"/>
      <c r="DRW127" s="671"/>
      <c r="DRX127" s="671"/>
      <c r="DRY127" s="671"/>
      <c r="DRZ127" s="671"/>
      <c r="DSA127" s="671"/>
      <c r="DSB127" s="671"/>
      <c r="DSC127" s="671"/>
      <c r="DSD127" s="671"/>
      <c r="DSE127" s="671"/>
      <c r="DSF127" s="671"/>
      <c r="DSG127" s="671"/>
      <c r="DSH127" s="671"/>
      <c r="DSI127" s="671"/>
      <c r="DSJ127" s="671"/>
      <c r="DSK127" s="671"/>
      <c r="DSL127" s="671"/>
      <c r="DSM127" s="671"/>
      <c r="DSN127" s="671"/>
      <c r="DSO127" s="671"/>
      <c r="DSP127" s="671"/>
      <c r="DSQ127" s="671"/>
      <c r="DSR127" s="671"/>
      <c r="DSS127" s="671"/>
      <c r="DST127" s="671"/>
      <c r="DSU127" s="671"/>
      <c r="DSV127" s="671"/>
      <c r="DSW127" s="671"/>
      <c r="DSX127" s="671"/>
      <c r="DSY127" s="671"/>
      <c r="DSZ127" s="671"/>
      <c r="DTA127" s="671"/>
      <c r="DTB127" s="671"/>
      <c r="DTC127" s="671"/>
      <c r="DTD127" s="671"/>
      <c r="DTE127" s="671"/>
      <c r="DTF127" s="671"/>
      <c r="DTG127" s="671"/>
      <c r="DTH127" s="671"/>
      <c r="DTI127" s="671"/>
      <c r="DTJ127" s="671"/>
      <c r="DTK127" s="671"/>
      <c r="DTL127" s="671"/>
      <c r="DTM127" s="671"/>
      <c r="DTN127" s="671"/>
      <c r="DTO127" s="671"/>
      <c r="DTP127" s="671"/>
      <c r="DTQ127" s="671"/>
      <c r="DTR127" s="671"/>
      <c r="DTS127" s="671"/>
      <c r="DTT127" s="671"/>
      <c r="DTU127" s="671"/>
      <c r="DTV127" s="671"/>
      <c r="DTW127" s="671"/>
      <c r="DTX127" s="671"/>
      <c r="DTY127" s="671"/>
      <c r="DTZ127" s="671"/>
      <c r="DUA127" s="671"/>
      <c r="DUB127" s="671"/>
      <c r="DUC127" s="671"/>
      <c r="DUD127" s="671"/>
      <c r="DUE127" s="671"/>
      <c r="DUF127" s="671"/>
      <c r="DUG127" s="671"/>
      <c r="DUH127" s="671"/>
      <c r="DUI127" s="671"/>
      <c r="DUJ127" s="671"/>
      <c r="DUK127" s="671"/>
      <c r="DUL127" s="671"/>
      <c r="DUM127" s="671"/>
      <c r="DUN127" s="671"/>
      <c r="DUO127" s="671"/>
      <c r="DUP127" s="671"/>
      <c r="DUQ127" s="671"/>
      <c r="DUR127" s="671"/>
      <c r="DUS127" s="671"/>
      <c r="DUT127" s="671"/>
      <c r="DUU127" s="671"/>
      <c r="DUV127" s="671"/>
      <c r="DUW127" s="671"/>
      <c r="DUX127" s="671"/>
      <c r="DUY127" s="671"/>
      <c r="DUZ127" s="671"/>
      <c r="DVA127" s="671"/>
      <c r="DVB127" s="671"/>
      <c r="DVC127" s="671"/>
      <c r="DVD127" s="671"/>
      <c r="DVE127" s="671"/>
      <c r="DVF127" s="671"/>
      <c r="DVG127" s="671"/>
      <c r="DVH127" s="671"/>
      <c r="DVI127" s="671"/>
      <c r="DVJ127" s="671"/>
      <c r="DVK127" s="671"/>
      <c r="DVL127" s="671"/>
      <c r="DVM127" s="671"/>
      <c r="DVN127" s="671"/>
      <c r="DVO127" s="671"/>
      <c r="DVP127" s="671"/>
      <c r="DVQ127" s="671"/>
      <c r="DVR127" s="671"/>
      <c r="DVS127" s="671"/>
      <c r="DVT127" s="671"/>
      <c r="DVU127" s="671"/>
      <c r="DVV127" s="671"/>
      <c r="DVW127" s="671"/>
      <c r="DVX127" s="671"/>
      <c r="DVY127" s="671"/>
      <c r="DVZ127" s="671"/>
      <c r="DWA127" s="671"/>
      <c r="DWB127" s="671"/>
      <c r="DWC127" s="671"/>
      <c r="DWD127" s="671"/>
      <c r="DWE127" s="671"/>
      <c r="DWF127" s="671"/>
      <c r="DWG127" s="671"/>
      <c r="DWH127" s="671"/>
      <c r="DWI127" s="671"/>
      <c r="DWJ127" s="671"/>
      <c r="DWK127" s="671"/>
      <c r="DWL127" s="671"/>
      <c r="DWM127" s="671"/>
      <c r="DWN127" s="671"/>
      <c r="DWO127" s="671"/>
      <c r="DWP127" s="671"/>
      <c r="DWQ127" s="671"/>
      <c r="DWR127" s="671"/>
      <c r="DWS127" s="671"/>
      <c r="DWT127" s="671"/>
      <c r="DWU127" s="671"/>
      <c r="DWV127" s="671"/>
      <c r="DWW127" s="671"/>
      <c r="DWX127" s="671"/>
      <c r="DWY127" s="671"/>
      <c r="DWZ127" s="671"/>
      <c r="DXA127" s="671"/>
      <c r="DXB127" s="671"/>
      <c r="DXC127" s="671"/>
      <c r="DXD127" s="671"/>
      <c r="DXE127" s="671"/>
      <c r="DXF127" s="671"/>
      <c r="DXG127" s="671"/>
      <c r="DXH127" s="671"/>
      <c r="DXI127" s="671"/>
      <c r="DXJ127" s="671"/>
      <c r="DXK127" s="671"/>
      <c r="DXL127" s="671"/>
      <c r="DXM127" s="671"/>
      <c r="DXN127" s="671"/>
      <c r="DXO127" s="671"/>
      <c r="DXP127" s="671"/>
      <c r="DXQ127" s="671"/>
      <c r="DXR127" s="671"/>
      <c r="DXS127" s="671"/>
      <c r="DXT127" s="671"/>
      <c r="DXU127" s="671"/>
      <c r="DXV127" s="671"/>
      <c r="DXW127" s="671"/>
      <c r="DXX127" s="671"/>
      <c r="DXY127" s="671"/>
      <c r="DXZ127" s="671"/>
      <c r="DYA127" s="671"/>
      <c r="DYB127" s="671"/>
      <c r="DYC127" s="671"/>
      <c r="DYD127" s="671"/>
      <c r="DYE127" s="671"/>
      <c r="DYF127" s="671"/>
      <c r="DYG127" s="671"/>
      <c r="DYH127" s="671"/>
      <c r="DYI127" s="671"/>
      <c r="DYJ127" s="671"/>
      <c r="DYK127" s="671"/>
      <c r="DYL127" s="671"/>
      <c r="DYM127" s="671"/>
      <c r="DYN127" s="671"/>
      <c r="DYO127" s="671"/>
      <c r="DYP127" s="671"/>
      <c r="DYQ127" s="671"/>
      <c r="DYR127" s="671"/>
      <c r="DYS127" s="671"/>
      <c r="DYT127" s="671"/>
      <c r="DYU127" s="671"/>
      <c r="DYV127" s="671"/>
      <c r="DYW127" s="671"/>
      <c r="DYX127" s="671"/>
      <c r="DYY127" s="671"/>
      <c r="DYZ127" s="671"/>
      <c r="DZA127" s="671"/>
      <c r="DZB127" s="671"/>
      <c r="DZC127" s="671"/>
      <c r="DZD127" s="671"/>
      <c r="DZE127" s="671"/>
      <c r="DZF127" s="671"/>
      <c r="DZG127" s="671"/>
      <c r="DZH127" s="671"/>
      <c r="DZI127" s="671"/>
      <c r="DZJ127" s="671"/>
      <c r="DZK127" s="671"/>
      <c r="DZL127" s="671"/>
      <c r="DZM127" s="671"/>
      <c r="DZN127" s="671"/>
      <c r="DZO127" s="671"/>
      <c r="DZP127" s="671"/>
      <c r="DZQ127" s="671"/>
      <c r="DZR127" s="671"/>
      <c r="DZS127" s="671"/>
      <c r="DZT127" s="671"/>
      <c r="DZU127" s="671"/>
      <c r="DZV127" s="671"/>
      <c r="DZW127" s="671"/>
      <c r="DZX127" s="671"/>
      <c r="DZY127" s="671"/>
      <c r="DZZ127" s="671"/>
      <c r="EAA127" s="671"/>
      <c r="EAB127" s="671"/>
      <c r="EAC127" s="671"/>
      <c r="EAD127" s="671"/>
      <c r="EAE127" s="671"/>
      <c r="EAF127" s="671"/>
      <c r="EAG127" s="671"/>
      <c r="EAH127" s="671"/>
      <c r="EAI127" s="671"/>
      <c r="EAJ127" s="671"/>
      <c r="EAK127" s="671"/>
      <c r="EAL127" s="671"/>
      <c r="EAM127" s="671"/>
      <c r="EAN127" s="671"/>
      <c r="EAO127" s="671"/>
      <c r="EAP127" s="671"/>
      <c r="EAQ127" s="671"/>
      <c r="EAR127" s="671"/>
      <c r="EAS127" s="671"/>
      <c r="EAT127" s="671"/>
      <c r="EAU127" s="671"/>
      <c r="EAV127" s="671"/>
      <c r="EAW127" s="671"/>
      <c r="EAX127" s="671"/>
      <c r="EAY127" s="671"/>
      <c r="EAZ127" s="671"/>
      <c r="EBA127" s="671"/>
      <c r="EBB127" s="671"/>
      <c r="EBC127" s="671"/>
      <c r="EBD127" s="671"/>
      <c r="EBE127" s="671"/>
      <c r="EBF127" s="671"/>
      <c r="EBG127" s="671"/>
      <c r="EBH127" s="671"/>
      <c r="EBI127" s="671"/>
      <c r="EBJ127" s="671"/>
      <c r="EBK127" s="671"/>
      <c r="EBL127" s="671"/>
      <c r="EBM127" s="671"/>
      <c r="EBN127" s="671"/>
      <c r="EBO127" s="671"/>
      <c r="EBP127" s="671"/>
      <c r="EBQ127" s="671"/>
      <c r="EBR127" s="671"/>
      <c r="EBS127" s="671"/>
      <c r="EBT127" s="671"/>
      <c r="EBU127" s="671"/>
      <c r="EBV127" s="671"/>
      <c r="EBW127" s="671"/>
      <c r="EBX127" s="671"/>
      <c r="EBY127" s="671"/>
      <c r="EBZ127" s="671"/>
      <c r="ECA127" s="671"/>
      <c r="ECB127" s="671"/>
      <c r="ECC127" s="671"/>
      <c r="ECD127" s="671"/>
      <c r="ECE127" s="671"/>
      <c r="ECF127" s="671"/>
      <c r="ECG127" s="671"/>
      <c r="ECH127" s="671"/>
      <c r="ECI127" s="671"/>
      <c r="ECJ127" s="671"/>
      <c r="ECK127" s="671"/>
      <c r="ECL127" s="671"/>
      <c r="ECM127" s="671"/>
      <c r="ECN127" s="671"/>
      <c r="ECO127" s="671"/>
      <c r="ECP127" s="671"/>
      <c r="ECQ127" s="671"/>
      <c r="ECR127" s="671"/>
      <c r="ECS127" s="671"/>
      <c r="ECT127" s="671"/>
      <c r="ECU127" s="671"/>
      <c r="ECV127" s="671"/>
      <c r="ECW127" s="671"/>
      <c r="ECX127" s="671"/>
      <c r="ECY127" s="671"/>
      <c r="ECZ127" s="671"/>
      <c r="EDA127" s="671"/>
      <c r="EDB127" s="671"/>
      <c r="EDC127" s="671"/>
      <c r="EDD127" s="671"/>
      <c r="EDE127" s="671"/>
      <c r="EDF127" s="671"/>
      <c r="EDG127" s="671"/>
      <c r="EDH127" s="671"/>
      <c r="EDI127" s="671"/>
      <c r="EDJ127" s="671"/>
      <c r="EDK127" s="671"/>
      <c r="EDL127" s="671"/>
      <c r="EDM127" s="671"/>
      <c r="EDN127" s="671"/>
      <c r="EDO127" s="671"/>
      <c r="EDP127" s="671"/>
      <c r="EDQ127" s="671"/>
      <c r="EDR127" s="671"/>
      <c r="EDS127" s="671"/>
      <c r="EDT127" s="671"/>
      <c r="EDU127" s="671"/>
      <c r="EDV127" s="671"/>
      <c r="EDW127" s="671"/>
      <c r="EDX127" s="671"/>
      <c r="EDY127" s="671"/>
      <c r="EDZ127" s="671"/>
      <c r="EEA127" s="671"/>
      <c r="EEB127" s="671"/>
      <c r="EEC127" s="671"/>
      <c r="EED127" s="671"/>
      <c r="EEE127" s="671"/>
      <c r="EEF127" s="671"/>
      <c r="EEG127" s="671"/>
      <c r="EEH127" s="671"/>
      <c r="EEI127" s="671"/>
      <c r="EEJ127" s="671"/>
      <c r="EEK127" s="671"/>
      <c r="EEL127" s="671"/>
      <c r="EEM127" s="671"/>
      <c r="EEN127" s="671"/>
      <c r="EEO127" s="671"/>
      <c r="EEP127" s="671"/>
      <c r="EEQ127" s="671"/>
      <c r="EER127" s="671"/>
      <c r="EES127" s="671"/>
      <c r="EET127" s="671"/>
      <c r="EEU127" s="671"/>
      <c r="EEV127" s="671"/>
      <c r="EEW127" s="671"/>
      <c r="EEX127" s="671"/>
      <c r="EEY127" s="671"/>
      <c r="EEZ127" s="671"/>
      <c r="EFA127" s="671"/>
      <c r="EFB127" s="671"/>
      <c r="EFC127" s="671"/>
      <c r="EFD127" s="671"/>
      <c r="EFE127" s="671"/>
      <c r="EFF127" s="671"/>
      <c r="EFG127" s="671"/>
      <c r="EFH127" s="671"/>
      <c r="EFI127" s="671"/>
      <c r="EFJ127" s="671"/>
      <c r="EFK127" s="671"/>
      <c r="EFL127" s="671"/>
      <c r="EFM127" s="671"/>
      <c r="EFN127" s="671"/>
      <c r="EFO127" s="671"/>
      <c r="EFP127" s="671"/>
      <c r="EFQ127" s="671"/>
      <c r="EFR127" s="671"/>
      <c r="EFS127" s="671"/>
      <c r="EFT127" s="671"/>
      <c r="EFU127" s="671"/>
      <c r="EFV127" s="671"/>
      <c r="EFW127" s="671"/>
      <c r="EFX127" s="671"/>
      <c r="EFY127" s="671"/>
      <c r="EFZ127" s="671"/>
      <c r="EGA127" s="671"/>
      <c r="EGB127" s="671"/>
      <c r="EGC127" s="671"/>
      <c r="EGD127" s="671"/>
      <c r="EGE127" s="671"/>
      <c r="EGF127" s="671"/>
      <c r="EGG127" s="671"/>
      <c r="EGH127" s="671"/>
      <c r="EGI127" s="671"/>
      <c r="EGJ127" s="671"/>
      <c r="EGK127" s="671"/>
      <c r="EGL127" s="671"/>
      <c r="EGM127" s="671"/>
      <c r="EGN127" s="671"/>
      <c r="EGO127" s="671"/>
      <c r="EGP127" s="671"/>
      <c r="EGQ127" s="671"/>
      <c r="EGR127" s="671"/>
      <c r="EGS127" s="671"/>
      <c r="EGT127" s="671"/>
      <c r="EGU127" s="671"/>
      <c r="EGV127" s="671"/>
      <c r="EGW127" s="671"/>
      <c r="EGX127" s="671"/>
      <c r="EGY127" s="671"/>
      <c r="EGZ127" s="671"/>
      <c r="EHA127" s="671"/>
      <c r="EHB127" s="671"/>
      <c r="EHC127" s="671"/>
      <c r="EHD127" s="671"/>
      <c r="EHE127" s="671"/>
      <c r="EHF127" s="671"/>
      <c r="EHG127" s="671"/>
      <c r="EHH127" s="671"/>
      <c r="EHI127" s="671"/>
      <c r="EHJ127" s="671"/>
      <c r="EHK127" s="671"/>
      <c r="EHL127" s="671"/>
      <c r="EHM127" s="671"/>
      <c r="EHN127" s="671"/>
      <c r="EHO127" s="671"/>
      <c r="EHP127" s="671"/>
      <c r="EHQ127" s="671"/>
      <c r="EHR127" s="671"/>
      <c r="EHS127" s="671"/>
      <c r="EHT127" s="671"/>
      <c r="EHU127" s="671"/>
      <c r="EHV127" s="671"/>
      <c r="EHW127" s="671"/>
      <c r="EHX127" s="671"/>
      <c r="EHY127" s="671"/>
      <c r="EHZ127" s="671"/>
      <c r="EIA127" s="671"/>
      <c r="EIB127" s="671"/>
      <c r="EIC127" s="671"/>
      <c r="EID127" s="671"/>
      <c r="EIE127" s="671"/>
      <c r="EIF127" s="671"/>
      <c r="EIG127" s="671"/>
      <c r="EIH127" s="671"/>
      <c r="EII127" s="671"/>
      <c r="EIJ127" s="671"/>
      <c r="EIK127" s="671"/>
      <c r="EIL127" s="671"/>
      <c r="EIM127" s="671"/>
      <c r="EIN127" s="671"/>
      <c r="EIO127" s="671"/>
      <c r="EIP127" s="671"/>
      <c r="EIQ127" s="671"/>
      <c r="EIR127" s="671"/>
      <c r="EIS127" s="671"/>
      <c r="EIT127" s="671"/>
      <c r="EIU127" s="671"/>
      <c r="EIV127" s="671"/>
      <c r="EIW127" s="671"/>
      <c r="EIX127" s="671"/>
      <c r="EIY127" s="671"/>
      <c r="EIZ127" s="671"/>
      <c r="EJA127" s="671"/>
      <c r="EJB127" s="671"/>
      <c r="EJC127" s="671"/>
      <c r="EJD127" s="671"/>
      <c r="EJE127" s="671"/>
      <c r="EJF127" s="671"/>
      <c r="EJG127" s="671"/>
      <c r="EJH127" s="671"/>
      <c r="EJI127" s="671"/>
      <c r="EJJ127" s="671"/>
      <c r="EJK127" s="671"/>
      <c r="EJL127" s="671"/>
      <c r="EJM127" s="671"/>
      <c r="EJN127" s="671"/>
      <c r="EJO127" s="671"/>
      <c r="EJP127" s="671"/>
      <c r="EJQ127" s="671"/>
      <c r="EJR127" s="671"/>
      <c r="EJS127" s="671"/>
      <c r="EJT127" s="671"/>
      <c r="EJU127" s="671"/>
      <c r="EJV127" s="671"/>
      <c r="EJW127" s="671"/>
      <c r="EJX127" s="671"/>
      <c r="EJY127" s="671"/>
      <c r="EJZ127" s="671"/>
      <c r="EKA127" s="671"/>
      <c r="EKB127" s="671"/>
      <c r="EKC127" s="671"/>
      <c r="EKD127" s="671"/>
      <c r="EKE127" s="671"/>
      <c r="EKF127" s="671"/>
      <c r="EKG127" s="671"/>
      <c r="EKH127" s="671"/>
      <c r="EKI127" s="671"/>
      <c r="EKJ127" s="671"/>
      <c r="EKK127" s="671"/>
      <c r="EKL127" s="671"/>
      <c r="EKM127" s="671"/>
      <c r="EKN127" s="671"/>
      <c r="EKO127" s="671"/>
      <c r="EKP127" s="671"/>
      <c r="EKQ127" s="671"/>
      <c r="EKR127" s="671"/>
      <c r="EKS127" s="671"/>
      <c r="EKT127" s="671"/>
      <c r="EKU127" s="671"/>
      <c r="EKV127" s="671"/>
      <c r="EKW127" s="671"/>
      <c r="EKX127" s="671"/>
      <c r="EKY127" s="671"/>
      <c r="EKZ127" s="671"/>
      <c r="ELA127" s="671"/>
      <c r="ELB127" s="671"/>
      <c r="ELC127" s="671"/>
      <c r="ELD127" s="671"/>
      <c r="ELE127" s="671"/>
      <c r="ELF127" s="671"/>
      <c r="ELG127" s="671"/>
      <c r="ELH127" s="671"/>
      <c r="ELI127" s="671"/>
      <c r="ELJ127" s="671"/>
      <c r="ELK127" s="671"/>
      <c r="ELL127" s="671"/>
      <c r="ELM127" s="671"/>
      <c r="ELN127" s="671"/>
      <c r="ELO127" s="671"/>
      <c r="ELP127" s="671"/>
      <c r="ELQ127" s="671"/>
      <c r="ELR127" s="671"/>
      <c r="ELS127" s="671"/>
      <c r="ELT127" s="671"/>
      <c r="ELU127" s="671"/>
      <c r="ELV127" s="671"/>
      <c r="ELW127" s="671"/>
      <c r="ELX127" s="671"/>
      <c r="ELY127" s="671"/>
      <c r="ELZ127" s="671"/>
      <c r="EMA127" s="671"/>
      <c r="EMB127" s="671"/>
      <c r="EMC127" s="671"/>
      <c r="EMD127" s="671"/>
      <c r="EME127" s="671"/>
      <c r="EMF127" s="671"/>
      <c r="EMG127" s="671"/>
      <c r="EMH127" s="671"/>
      <c r="EMI127" s="671"/>
      <c r="EMJ127" s="671"/>
      <c r="EMK127" s="671"/>
      <c r="EML127" s="671"/>
      <c r="EMM127" s="671"/>
      <c r="EMN127" s="671"/>
      <c r="EMO127" s="671"/>
      <c r="EMP127" s="671"/>
      <c r="EMQ127" s="671"/>
      <c r="EMR127" s="671"/>
      <c r="EMS127" s="671"/>
      <c r="EMT127" s="671"/>
      <c r="EMU127" s="671"/>
      <c r="EMV127" s="671"/>
      <c r="EMW127" s="671"/>
      <c r="EMX127" s="671"/>
      <c r="EMY127" s="671"/>
      <c r="EMZ127" s="671"/>
      <c r="ENA127" s="671"/>
      <c r="ENB127" s="671"/>
      <c r="ENC127" s="671"/>
      <c r="END127" s="671"/>
      <c r="ENE127" s="671"/>
      <c r="ENF127" s="671"/>
      <c r="ENG127" s="671"/>
      <c r="ENH127" s="671"/>
      <c r="ENI127" s="671"/>
      <c r="ENJ127" s="671"/>
      <c r="ENK127" s="671"/>
      <c r="ENL127" s="671"/>
      <c r="ENM127" s="671"/>
      <c r="ENN127" s="671"/>
      <c r="ENO127" s="671"/>
      <c r="ENP127" s="671"/>
      <c r="ENQ127" s="671"/>
      <c r="ENR127" s="671"/>
      <c r="ENS127" s="671"/>
      <c r="ENT127" s="671"/>
      <c r="ENU127" s="671"/>
      <c r="ENV127" s="671"/>
      <c r="ENW127" s="671"/>
      <c r="ENX127" s="671"/>
      <c r="ENY127" s="671"/>
      <c r="ENZ127" s="671"/>
      <c r="EOA127" s="671"/>
      <c r="EOB127" s="671"/>
      <c r="EOC127" s="671"/>
      <c r="EOD127" s="671"/>
      <c r="EOE127" s="671"/>
      <c r="EOF127" s="671"/>
      <c r="EOG127" s="671"/>
      <c r="EOH127" s="671"/>
      <c r="EOI127" s="671"/>
      <c r="EOJ127" s="671"/>
      <c r="EOK127" s="671"/>
      <c r="EOL127" s="671"/>
      <c r="EOM127" s="671"/>
      <c r="EON127" s="671"/>
      <c r="EOO127" s="671"/>
      <c r="EOP127" s="671"/>
      <c r="EOQ127" s="671"/>
      <c r="EOR127" s="671"/>
      <c r="EOS127" s="671"/>
      <c r="EOT127" s="671"/>
      <c r="EOU127" s="671"/>
      <c r="EOV127" s="671"/>
      <c r="EOW127" s="671"/>
      <c r="EOX127" s="671"/>
      <c r="EOY127" s="671"/>
      <c r="EOZ127" s="671"/>
      <c r="EPA127" s="671"/>
      <c r="EPB127" s="671"/>
      <c r="EPC127" s="671"/>
      <c r="EPD127" s="671"/>
      <c r="EPE127" s="671"/>
      <c r="EPF127" s="671"/>
      <c r="EPG127" s="671"/>
      <c r="EPH127" s="671"/>
      <c r="EPI127" s="671"/>
      <c r="EPJ127" s="671"/>
      <c r="EPK127" s="671"/>
      <c r="EPL127" s="671"/>
      <c r="EPM127" s="671"/>
      <c r="EPN127" s="671"/>
      <c r="EPO127" s="671"/>
      <c r="EPP127" s="671"/>
      <c r="EPQ127" s="671"/>
      <c r="EPR127" s="671"/>
      <c r="EPS127" s="671"/>
      <c r="EPT127" s="671"/>
      <c r="EPU127" s="671"/>
      <c r="EPV127" s="671"/>
      <c r="EPW127" s="671"/>
      <c r="EPX127" s="671"/>
      <c r="EPY127" s="671"/>
      <c r="EPZ127" s="671"/>
      <c r="EQA127" s="671"/>
      <c r="EQB127" s="671"/>
      <c r="EQC127" s="671"/>
      <c r="EQD127" s="671"/>
      <c r="EQE127" s="671"/>
      <c r="EQF127" s="671"/>
      <c r="EQG127" s="671"/>
      <c r="EQH127" s="671"/>
      <c r="EQI127" s="671"/>
      <c r="EQJ127" s="671"/>
      <c r="EQK127" s="671"/>
      <c r="EQL127" s="671"/>
      <c r="EQM127" s="671"/>
      <c r="EQN127" s="671"/>
      <c r="EQO127" s="671"/>
      <c r="EQP127" s="671"/>
      <c r="EQQ127" s="671"/>
      <c r="EQR127" s="671"/>
      <c r="EQS127" s="671"/>
      <c r="EQT127" s="671"/>
      <c r="EQU127" s="671"/>
      <c r="EQV127" s="671"/>
      <c r="EQW127" s="671"/>
      <c r="EQX127" s="671"/>
      <c r="EQY127" s="671"/>
      <c r="EQZ127" s="671"/>
      <c r="ERA127" s="671"/>
      <c r="ERB127" s="671"/>
      <c r="ERC127" s="671"/>
      <c r="ERD127" s="671"/>
      <c r="ERE127" s="671"/>
      <c r="ERF127" s="671"/>
      <c r="ERG127" s="671"/>
      <c r="ERH127" s="671"/>
      <c r="ERI127" s="671"/>
      <c r="ERJ127" s="671"/>
      <c r="ERK127" s="671"/>
      <c r="ERL127" s="671"/>
      <c r="ERM127" s="671"/>
      <c r="ERN127" s="671"/>
      <c r="ERO127" s="671"/>
      <c r="ERP127" s="671"/>
      <c r="ERQ127" s="671"/>
      <c r="ERR127" s="671"/>
      <c r="ERS127" s="671"/>
      <c r="ERT127" s="671"/>
      <c r="ERU127" s="671"/>
      <c r="ERV127" s="671"/>
      <c r="ERW127" s="671"/>
      <c r="ERX127" s="671"/>
      <c r="ERY127" s="671"/>
      <c r="ERZ127" s="671"/>
      <c r="ESA127" s="671"/>
      <c r="ESB127" s="671"/>
      <c r="ESC127" s="671"/>
      <c r="ESD127" s="671"/>
      <c r="ESE127" s="671"/>
      <c r="ESF127" s="671"/>
      <c r="ESG127" s="671"/>
      <c r="ESH127" s="671"/>
      <c r="ESI127" s="671"/>
      <c r="ESJ127" s="671"/>
      <c r="ESK127" s="671"/>
      <c r="ESL127" s="671"/>
      <c r="ESM127" s="671"/>
      <c r="ESN127" s="671"/>
      <c r="ESO127" s="671"/>
      <c r="ESP127" s="671"/>
      <c r="ESQ127" s="671"/>
      <c r="ESR127" s="671"/>
      <c r="ESS127" s="671"/>
      <c r="EST127" s="671"/>
      <c r="ESU127" s="671"/>
      <c r="ESV127" s="671"/>
      <c r="ESW127" s="671"/>
      <c r="ESX127" s="671"/>
      <c r="ESY127" s="671"/>
      <c r="ESZ127" s="671"/>
      <c r="ETA127" s="671"/>
      <c r="ETB127" s="671"/>
      <c r="ETC127" s="671"/>
      <c r="ETD127" s="671"/>
      <c r="ETE127" s="671"/>
      <c r="ETF127" s="671"/>
      <c r="ETG127" s="671"/>
      <c r="ETH127" s="671"/>
      <c r="ETI127" s="671"/>
      <c r="ETJ127" s="671"/>
      <c r="ETK127" s="671"/>
      <c r="ETL127" s="671"/>
      <c r="ETM127" s="671"/>
      <c r="ETN127" s="671"/>
      <c r="ETO127" s="671"/>
      <c r="ETP127" s="671"/>
      <c r="ETQ127" s="671"/>
      <c r="ETR127" s="671"/>
      <c r="ETS127" s="671"/>
      <c r="ETT127" s="671"/>
      <c r="ETU127" s="671"/>
      <c r="ETV127" s="671"/>
      <c r="ETW127" s="671"/>
      <c r="ETX127" s="671"/>
      <c r="ETY127" s="671"/>
      <c r="ETZ127" s="671"/>
      <c r="EUA127" s="671"/>
      <c r="EUB127" s="671"/>
      <c r="EUC127" s="671"/>
      <c r="EUD127" s="671"/>
      <c r="EUE127" s="671"/>
      <c r="EUF127" s="671"/>
      <c r="EUG127" s="671"/>
      <c r="EUH127" s="671"/>
      <c r="EUI127" s="671"/>
      <c r="EUJ127" s="671"/>
      <c r="EUK127" s="671"/>
      <c r="EUL127" s="671"/>
      <c r="EUM127" s="671"/>
      <c r="EUN127" s="671"/>
      <c r="EUO127" s="671"/>
      <c r="EUP127" s="671"/>
      <c r="EUQ127" s="671"/>
      <c r="EUR127" s="671"/>
      <c r="EUS127" s="671"/>
      <c r="EUT127" s="671"/>
      <c r="EUU127" s="671"/>
      <c r="EUV127" s="671"/>
      <c r="EUW127" s="671"/>
      <c r="EUX127" s="671"/>
      <c r="EUY127" s="671"/>
      <c r="EUZ127" s="671"/>
      <c r="EVA127" s="671"/>
      <c r="EVB127" s="671"/>
      <c r="EVC127" s="671"/>
      <c r="EVD127" s="671"/>
      <c r="EVE127" s="671"/>
      <c r="EVF127" s="671"/>
      <c r="EVG127" s="671"/>
      <c r="EVH127" s="671"/>
      <c r="EVI127" s="671"/>
      <c r="EVJ127" s="671"/>
      <c r="EVK127" s="671"/>
      <c r="EVL127" s="671"/>
      <c r="EVM127" s="671"/>
      <c r="EVN127" s="671"/>
      <c r="EVO127" s="671"/>
      <c r="EVP127" s="671"/>
      <c r="EVQ127" s="671"/>
      <c r="EVR127" s="671"/>
      <c r="EVS127" s="671"/>
      <c r="EVT127" s="671"/>
      <c r="EVU127" s="671"/>
      <c r="EVV127" s="671"/>
      <c r="EVW127" s="671"/>
      <c r="EVX127" s="671"/>
      <c r="EVY127" s="671"/>
      <c r="EVZ127" s="671"/>
      <c r="EWA127" s="671"/>
      <c r="EWB127" s="671"/>
      <c r="EWC127" s="671"/>
      <c r="EWD127" s="671"/>
      <c r="EWE127" s="671"/>
      <c r="EWF127" s="671"/>
      <c r="EWG127" s="671"/>
      <c r="EWH127" s="671"/>
      <c r="EWI127" s="671"/>
      <c r="EWJ127" s="671"/>
      <c r="EWK127" s="671"/>
      <c r="EWL127" s="671"/>
      <c r="EWM127" s="671"/>
      <c r="EWN127" s="671"/>
      <c r="EWO127" s="671"/>
      <c r="EWP127" s="671"/>
      <c r="EWQ127" s="671"/>
      <c r="EWR127" s="671"/>
      <c r="EWS127" s="671"/>
      <c r="EWT127" s="671"/>
      <c r="EWU127" s="671"/>
      <c r="EWV127" s="671"/>
      <c r="EWW127" s="671"/>
      <c r="EWX127" s="671"/>
      <c r="EWY127" s="671"/>
      <c r="EWZ127" s="671"/>
      <c r="EXA127" s="671"/>
      <c r="EXB127" s="671"/>
      <c r="EXC127" s="671"/>
      <c r="EXD127" s="671"/>
      <c r="EXE127" s="671"/>
      <c r="EXF127" s="671"/>
      <c r="EXG127" s="671"/>
      <c r="EXH127" s="671"/>
      <c r="EXI127" s="671"/>
      <c r="EXJ127" s="671"/>
      <c r="EXK127" s="671"/>
      <c r="EXL127" s="671"/>
      <c r="EXM127" s="671"/>
      <c r="EXN127" s="671"/>
      <c r="EXO127" s="671"/>
      <c r="EXP127" s="671"/>
      <c r="EXQ127" s="671"/>
      <c r="EXR127" s="671"/>
      <c r="EXS127" s="671"/>
      <c r="EXT127" s="671"/>
      <c r="EXU127" s="671"/>
      <c r="EXV127" s="671"/>
      <c r="EXW127" s="671"/>
      <c r="EXX127" s="671"/>
      <c r="EXY127" s="671"/>
      <c r="EXZ127" s="671"/>
      <c r="EYA127" s="671"/>
      <c r="EYB127" s="671"/>
      <c r="EYC127" s="671"/>
      <c r="EYD127" s="671"/>
      <c r="EYE127" s="671"/>
      <c r="EYF127" s="671"/>
      <c r="EYG127" s="671"/>
      <c r="EYH127" s="671"/>
      <c r="EYI127" s="671"/>
      <c r="EYJ127" s="671"/>
      <c r="EYK127" s="671"/>
      <c r="EYL127" s="671"/>
      <c r="EYM127" s="671"/>
      <c r="EYN127" s="671"/>
      <c r="EYO127" s="671"/>
      <c r="EYP127" s="671"/>
      <c r="EYQ127" s="671"/>
      <c r="EYR127" s="671"/>
      <c r="EYS127" s="671"/>
      <c r="EYT127" s="671"/>
      <c r="EYU127" s="671"/>
      <c r="EYV127" s="671"/>
      <c r="EYW127" s="671"/>
      <c r="EYX127" s="671"/>
      <c r="EYY127" s="671"/>
      <c r="EYZ127" s="671"/>
      <c r="EZA127" s="671"/>
      <c r="EZB127" s="671"/>
      <c r="EZC127" s="671"/>
      <c r="EZD127" s="671"/>
      <c r="EZE127" s="671"/>
      <c r="EZF127" s="671"/>
      <c r="EZG127" s="671"/>
      <c r="EZH127" s="671"/>
      <c r="EZI127" s="671"/>
      <c r="EZJ127" s="671"/>
      <c r="EZK127" s="671"/>
      <c r="EZL127" s="671"/>
      <c r="EZM127" s="671"/>
      <c r="EZN127" s="671"/>
      <c r="EZO127" s="671"/>
      <c r="EZP127" s="671"/>
      <c r="EZQ127" s="671"/>
      <c r="EZR127" s="671"/>
      <c r="EZS127" s="671"/>
      <c r="EZT127" s="671"/>
      <c r="EZU127" s="671"/>
      <c r="EZV127" s="671"/>
      <c r="EZW127" s="671"/>
      <c r="EZX127" s="671"/>
      <c r="EZY127" s="671"/>
      <c r="EZZ127" s="671"/>
      <c r="FAA127" s="671"/>
      <c r="FAB127" s="671"/>
      <c r="FAC127" s="671"/>
      <c r="FAD127" s="671"/>
      <c r="FAE127" s="671"/>
      <c r="FAF127" s="671"/>
      <c r="FAG127" s="671"/>
      <c r="FAH127" s="671"/>
      <c r="FAI127" s="671"/>
      <c r="FAJ127" s="671"/>
      <c r="FAK127" s="671"/>
      <c r="FAL127" s="671"/>
      <c r="FAM127" s="671"/>
      <c r="FAN127" s="671"/>
      <c r="FAO127" s="671"/>
      <c r="FAP127" s="671"/>
      <c r="FAQ127" s="671"/>
      <c r="FAR127" s="671"/>
      <c r="FAS127" s="671"/>
      <c r="FAT127" s="671"/>
      <c r="FAU127" s="671"/>
      <c r="FAV127" s="671"/>
      <c r="FAW127" s="671"/>
      <c r="FAX127" s="671"/>
      <c r="FAY127" s="671"/>
      <c r="FAZ127" s="671"/>
      <c r="FBA127" s="671"/>
      <c r="FBB127" s="671"/>
      <c r="FBC127" s="671"/>
      <c r="FBD127" s="671"/>
      <c r="FBE127" s="671"/>
      <c r="FBF127" s="671"/>
      <c r="FBG127" s="671"/>
      <c r="FBH127" s="671"/>
      <c r="FBI127" s="671"/>
      <c r="FBJ127" s="671"/>
      <c r="FBK127" s="671"/>
      <c r="FBL127" s="671"/>
      <c r="FBM127" s="671"/>
      <c r="FBN127" s="671"/>
      <c r="FBO127" s="671"/>
      <c r="FBP127" s="671"/>
      <c r="FBQ127" s="671"/>
      <c r="FBR127" s="671"/>
      <c r="FBS127" s="671"/>
      <c r="FBT127" s="671"/>
      <c r="FBU127" s="671"/>
      <c r="FBV127" s="671"/>
      <c r="FBW127" s="671"/>
      <c r="FBX127" s="671"/>
      <c r="FBY127" s="671"/>
      <c r="FBZ127" s="671"/>
      <c r="FCA127" s="671"/>
      <c r="FCB127" s="671"/>
      <c r="FCC127" s="671"/>
      <c r="FCD127" s="671"/>
      <c r="FCE127" s="671"/>
      <c r="FCF127" s="671"/>
      <c r="FCG127" s="671"/>
      <c r="FCH127" s="671"/>
      <c r="FCI127" s="671"/>
      <c r="FCJ127" s="671"/>
      <c r="FCK127" s="671"/>
      <c r="FCL127" s="671"/>
      <c r="FCM127" s="671"/>
      <c r="FCN127" s="671"/>
      <c r="FCO127" s="671"/>
      <c r="FCP127" s="671"/>
      <c r="FCQ127" s="671"/>
      <c r="FCR127" s="671"/>
      <c r="FCS127" s="671"/>
      <c r="FCT127" s="671"/>
      <c r="FCU127" s="671"/>
      <c r="FCV127" s="671"/>
      <c r="FCW127" s="671"/>
      <c r="FCX127" s="671"/>
      <c r="FCY127" s="671"/>
      <c r="FCZ127" s="671"/>
      <c r="FDA127" s="671"/>
      <c r="FDB127" s="671"/>
      <c r="FDC127" s="671"/>
      <c r="FDD127" s="671"/>
      <c r="FDE127" s="671"/>
      <c r="FDF127" s="671"/>
      <c r="FDG127" s="671"/>
      <c r="FDH127" s="671"/>
      <c r="FDI127" s="671"/>
      <c r="FDJ127" s="671"/>
      <c r="FDK127" s="671"/>
      <c r="FDL127" s="671"/>
      <c r="FDM127" s="671"/>
      <c r="FDN127" s="671"/>
      <c r="FDO127" s="671"/>
      <c r="FDP127" s="671"/>
      <c r="FDQ127" s="671"/>
      <c r="FDR127" s="671"/>
      <c r="FDS127" s="671"/>
      <c r="FDT127" s="671"/>
      <c r="FDU127" s="671"/>
      <c r="FDV127" s="671"/>
      <c r="FDW127" s="671"/>
      <c r="FDX127" s="671"/>
      <c r="FDY127" s="671"/>
      <c r="FDZ127" s="671"/>
      <c r="FEA127" s="671"/>
      <c r="FEB127" s="671"/>
      <c r="FEC127" s="671"/>
      <c r="FED127" s="671"/>
      <c r="FEE127" s="671"/>
      <c r="FEF127" s="671"/>
      <c r="FEG127" s="671"/>
      <c r="FEH127" s="671"/>
      <c r="FEI127" s="671"/>
      <c r="FEJ127" s="671"/>
      <c r="FEK127" s="671"/>
      <c r="FEL127" s="671"/>
      <c r="FEM127" s="671"/>
      <c r="FEN127" s="671"/>
      <c r="FEO127" s="671"/>
      <c r="FEP127" s="671"/>
      <c r="FEQ127" s="671"/>
      <c r="FER127" s="671"/>
      <c r="FES127" s="671"/>
      <c r="FET127" s="671"/>
      <c r="FEU127" s="671"/>
      <c r="FEV127" s="671"/>
      <c r="FEW127" s="671"/>
      <c r="FEX127" s="671"/>
      <c r="FEY127" s="671"/>
      <c r="FEZ127" s="671"/>
      <c r="FFA127" s="671"/>
      <c r="FFB127" s="671"/>
      <c r="FFC127" s="671"/>
      <c r="FFD127" s="671"/>
      <c r="FFE127" s="671"/>
      <c r="FFF127" s="671"/>
      <c r="FFG127" s="671"/>
      <c r="FFH127" s="671"/>
      <c r="FFI127" s="671"/>
      <c r="FFJ127" s="671"/>
      <c r="FFK127" s="671"/>
      <c r="FFL127" s="671"/>
      <c r="FFM127" s="671"/>
      <c r="FFN127" s="671"/>
      <c r="FFO127" s="671"/>
      <c r="FFP127" s="671"/>
      <c r="FFQ127" s="671"/>
      <c r="FFR127" s="671"/>
      <c r="FFS127" s="671"/>
      <c r="FFT127" s="671"/>
      <c r="FFU127" s="671"/>
      <c r="FFV127" s="671"/>
      <c r="FFW127" s="671"/>
      <c r="FFX127" s="671"/>
      <c r="FFY127" s="671"/>
      <c r="FFZ127" s="671"/>
      <c r="FGA127" s="671"/>
      <c r="FGB127" s="671"/>
      <c r="FGC127" s="671"/>
      <c r="FGD127" s="671"/>
      <c r="FGE127" s="671"/>
      <c r="FGF127" s="671"/>
      <c r="FGG127" s="671"/>
      <c r="FGH127" s="671"/>
      <c r="FGI127" s="671"/>
      <c r="FGJ127" s="671"/>
      <c r="FGK127" s="671"/>
      <c r="FGL127" s="671"/>
      <c r="FGM127" s="671"/>
      <c r="FGN127" s="671"/>
      <c r="FGO127" s="671"/>
      <c r="FGP127" s="671"/>
      <c r="FGQ127" s="671"/>
      <c r="FGR127" s="671"/>
      <c r="FGS127" s="671"/>
      <c r="FGT127" s="671"/>
      <c r="FGU127" s="671"/>
      <c r="FGV127" s="671"/>
      <c r="FGW127" s="671"/>
      <c r="FGX127" s="671"/>
      <c r="FGY127" s="671"/>
      <c r="FGZ127" s="671"/>
      <c r="FHA127" s="671"/>
      <c r="FHB127" s="671"/>
      <c r="FHC127" s="671"/>
      <c r="FHD127" s="671"/>
      <c r="FHE127" s="671"/>
      <c r="FHF127" s="671"/>
      <c r="FHG127" s="671"/>
      <c r="FHH127" s="671"/>
      <c r="FHI127" s="671"/>
      <c r="FHJ127" s="671"/>
      <c r="FHK127" s="671"/>
      <c r="FHL127" s="671"/>
      <c r="FHM127" s="671"/>
      <c r="FHN127" s="671"/>
      <c r="FHO127" s="671"/>
      <c r="FHP127" s="671"/>
      <c r="FHQ127" s="671"/>
      <c r="FHR127" s="671"/>
      <c r="FHS127" s="671"/>
      <c r="FHT127" s="671"/>
      <c r="FHU127" s="671"/>
      <c r="FHV127" s="671"/>
      <c r="FHW127" s="671"/>
      <c r="FHX127" s="671"/>
      <c r="FHY127" s="671"/>
      <c r="FHZ127" s="671"/>
      <c r="FIA127" s="671"/>
      <c r="FIB127" s="671"/>
      <c r="FIC127" s="671"/>
      <c r="FID127" s="671"/>
      <c r="FIE127" s="671"/>
      <c r="FIF127" s="671"/>
      <c r="FIG127" s="671"/>
      <c r="FIH127" s="671"/>
      <c r="FII127" s="671"/>
      <c r="FIJ127" s="671"/>
      <c r="FIK127" s="671"/>
      <c r="FIL127" s="671"/>
      <c r="FIM127" s="671"/>
      <c r="FIN127" s="671"/>
      <c r="FIO127" s="671"/>
      <c r="FIP127" s="671"/>
      <c r="FIQ127" s="671"/>
      <c r="FIR127" s="671"/>
      <c r="FIS127" s="671"/>
      <c r="FIT127" s="671"/>
      <c r="FIU127" s="671"/>
      <c r="FIV127" s="671"/>
      <c r="FIW127" s="671"/>
      <c r="FIX127" s="671"/>
      <c r="FIY127" s="671"/>
      <c r="FIZ127" s="671"/>
      <c r="FJA127" s="671"/>
      <c r="FJB127" s="671"/>
      <c r="FJC127" s="671"/>
      <c r="FJD127" s="671"/>
      <c r="FJE127" s="671"/>
      <c r="FJF127" s="671"/>
      <c r="FJG127" s="671"/>
      <c r="FJH127" s="671"/>
      <c r="FJI127" s="671"/>
      <c r="FJJ127" s="671"/>
      <c r="FJK127" s="671"/>
      <c r="FJL127" s="671"/>
      <c r="FJM127" s="671"/>
      <c r="FJN127" s="671"/>
      <c r="FJO127" s="671"/>
      <c r="FJP127" s="671"/>
      <c r="FJQ127" s="671"/>
      <c r="FJR127" s="671"/>
      <c r="FJS127" s="671"/>
      <c r="FJT127" s="671"/>
      <c r="FJU127" s="671"/>
      <c r="FJV127" s="671"/>
      <c r="FJW127" s="671"/>
      <c r="FJX127" s="671"/>
      <c r="FJY127" s="671"/>
      <c r="FJZ127" s="671"/>
      <c r="FKA127" s="671"/>
      <c r="FKB127" s="671"/>
      <c r="FKC127" s="671"/>
      <c r="FKD127" s="671"/>
      <c r="FKE127" s="671"/>
      <c r="FKF127" s="671"/>
      <c r="FKG127" s="671"/>
      <c r="FKH127" s="671"/>
      <c r="FKI127" s="671"/>
      <c r="FKJ127" s="671"/>
      <c r="FKK127" s="671"/>
      <c r="FKL127" s="671"/>
      <c r="FKM127" s="671"/>
      <c r="FKN127" s="671"/>
      <c r="FKO127" s="671"/>
      <c r="FKP127" s="671"/>
      <c r="FKQ127" s="671"/>
      <c r="FKR127" s="671"/>
      <c r="FKS127" s="671"/>
      <c r="FKT127" s="671"/>
      <c r="FKU127" s="671"/>
      <c r="FKV127" s="671"/>
      <c r="FKW127" s="671"/>
      <c r="FKX127" s="671"/>
      <c r="FKY127" s="671"/>
      <c r="FKZ127" s="671"/>
      <c r="FLA127" s="671"/>
      <c r="FLB127" s="671"/>
      <c r="FLC127" s="671"/>
      <c r="FLD127" s="671"/>
      <c r="FLE127" s="671"/>
      <c r="FLF127" s="671"/>
      <c r="FLG127" s="671"/>
      <c r="FLH127" s="671"/>
      <c r="FLI127" s="671"/>
      <c r="FLJ127" s="671"/>
      <c r="FLK127" s="671"/>
      <c r="FLL127" s="671"/>
      <c r="FLM127" s="671"/>
      <c r="FLN127" s="671"/>
      <c r="FLO127" s="671"/>
      <c r="FLP127" s="671"/>
      <c r="FLQ127" s="671"/>
      <c r="FLR127" s="671"/>
      <c r="FLS127" s="671"/>
      <c r="FLT127" s="671"/>
      <c r="FLU127" s="671"/>
      <c r="FLV127" s="671"/>
      <c r="FLW127" s="671"/>
      <c r="FLX127" s="671"/>
      <c r="FLY127" s="671"/>
      <c r="FLZ127" s="671"/>
      <c r="FMA127" s="671"/>
      <c r="FMB127" s="671"/>
      <c r="FMC127" s="671"/>
      <c r="FMD127" s="671"/>
      <c r="FME127" s="671"/>
      <c r="FMF127" s="671"/>
      <c r="FMG127" s="671"/>
      <c r="FMH127" s="671"/>
      <c r="FMI127" s="671"/>
      <c r="FMJ127" s="671"/>
      <c r="FMK127" s="671"/>
      <c r="FML127" s="671"/>
      <c r="FMM127" s="671"/>
      <c r="FMN127" s="671"/>
      <c r="FMO127" s="671"/>
      <c r="FMP127" s="671"/>
      <c r="FMQ127" s="671"/>
      <c r="FMR127" s="671"/>
      <c r="FMS127" s="671"/>
      <c r="FMT127" s="671"/>
      <c r="FMU127" s="671"/>
      <c r="FMV127" s="671"/>
      <c r="FMW127" s="671"/>
      <c r="FMX127" s="671"/>
      <c r="FMY127" s="671"/>
      <c r="FMZ127" s="671"/>
      <c r="FNA127" s="671"/>
      <c r="FNB127" s="671"/>
      <c r="FNC127" s="671"/>
      <c r="FND127" s="671"/>
      <c r="FNE127" s="671"/>
      <c r="FNF127" s="671"/>
      <c r="FNG127" s="671"/>
      <c r="FNH127" s="671"/>
      <c r="FNI127" s="671"/>
      <c r="FNJ127" s="671"/>
      <c r="FNK127" s="671"/>
      <c r="FNL127" s="671"/>
      <c r="FNM127" s="671"/>
      <c r="FNN127" s="671"/>
      <c r="FNO127" s="671"/>
      <c r="FNP127" s="671"/>
      <c r="FNQ127" s="671"/>
      <c r="FNR127" s="671"/>
      <c r="FNS127" s="671"/>
      <c r="FNT127" s="671"/>
      <c r="FNU127" s="671"/>
      <c r="FNV127" s="671"/>
      <c r="FNW127" s="671"/>
      <c r="FNX127" s="671"/>
      <c r="FNY127" s="671"/>
      <c r="FNZ127" s="671"/>
      <c r="FOA127" s="671"/>
      <c r="FOB127" s="671"/>
      <c r="FOC127" s="671"/>
      <c r="FOD127" s="671"/>
      <c r="FOE127" s="671"/>
      <c r="FOF127" s="671"/>
      <c r="FOG127" s="671"/>
      <c r="FOH127" s="671"/>
      <c r="FOI127" s="671"/>
      <c r="FOJ127" s="671"/>
      <c r="FOK127" s="671"/>
      <c r="FOL127" s="671"/>
      <c r="FOM127" s="671"/>
      <c r="FON127" s="671"/>
      <c r="FOO127" s="671"/>
      <c r="FOP127" s="671"/>
      <c r="FOQ127" s="671"/>
      <c r="FOR127" s="671"/>
      <c r="FOS127" s="671"/>
      <c r="FOT127" s="671"/>
      <c r="FOU127" s="671"/>
      <c r="FOV127" s="671"/>
      <c r="FOW127" s="671"/>
      <c r="FOX127" s="671"/>
      <c r="FOY127" s="671"/>
      <c r="FOZ127" s="671"/>
      <c r="FPA127" s="671"/>
      <c r="FPB127" s="671"/>
      <c r="FPC127" s="671"/>
      <c r="FPD127" s="671"/>
      <c r="FPE127" s="671"/>
      <c r="FPF127" s="671"/>
      <c r="FPG127" s="671"/>
      <c r="FPH127" s="671"/>
      <c r="FPI127" s="671"/>
      <c r="FPJ127" s="671"/>
      <c r="FPK127" s="671"/>
      <c r="FPL127" s="671"/>
      <c r="FPM127" s="671"/>
      <c r="FPN127" s="671"/>
      <c r="FPO127" s="671"/>
      <c r="FPP127" s="671"/>
      <c r="FPQ127" s="671"/>
      <c r="FPR127" s="671"/>
      <c r="FPS127" s="671"/>
      <c r="FPT127" s="671"/>
      <c r="FPU127" s="671"/>
      <c r="FPV127" s="671"/>
      <c r="FPW127" s="671"/>
      <c r="FPX127" s="671"/>
      <c r="FPY127" s="671"/>
      <c r="FPZ127" s="671"/>
      <c r="FQA127" s="671"/>
      <c r="FQB127" s="671"/>
      <c r="FQC127" s="671"/>
      <c r="FQD127" s="671"/>
      <c r="FQE127" s="671"/>
      <c r="FQF127" s="671"/>
      <c r="FQG127" s="671"/>
      <c r="FQH127" s="671"/>
      <c r="FQI127" s="671"/>
      <c r="FQJ127" s="671"/>
      <c r="FQK127" s="671"/>
      <c r="FQL127" s="671"/>
      <c r="FQM127" s="671"/>
      <c r="FQN127" s="671"/>
      <c r="FQO127" s="671"/>
      <c r="FQP127" s="671"/>
      <c r="FQQ127" s="671"/>
      <c r="FQR127" s="671"/>
      <c r="FQS127" s="671"/>
      <c r="FQT127" s="671"/>
      <c r="FQU127" s="671"/>
      <c r="FQV127" s="671"/>
      <c r="FQW127" s="671"/>
      <c r="FQX127" s="671"/>
      <c r="FQY127" s="671"/>
      <c r="FQZ127" s="671"/>
      <c r="FRA127" s="671"/>
      <c r="FRB127" s="671"/>
      <c r="FRC127" s="671"/>
      <c r="FRD127" s="671"/>
      <c r="FRE127" s="671"/>
      <c r="FRF127" s="671"/>
      <c r="FRG127" s="671"/>
      <c r="FRH127" s="671"/>
      <c r="FRI127" s="671"/>
      <c r="FRJ127" s="671"/>
      <c r="FRK127" s="671"/>
      <c r="FRL127" s="671"/>
      <c r="FRM127" s="671"/>
      <c r="FRN127" s="671"/>
      <c r="FRO127" s="671"/>
      <c r="FRP127" s="671"/>
      <c r="FRQ127" s="671"/>
      <c r="FRR127" s="671"/>
      <c r="FRS127" s="671"/>
      <c r="FRT127" s="671"/>
      <c r="FRU127" s="671"/>
      <c r="FRV127" s="671"/>
      <c r="FRW127" s="671"/>
      <c r="FRX127" s="671"/>
      <c r="FRY127" s="671"/>
      <c r="FRZ127" s="671"/>
      <c r="FSA127" s="671"/>
      <c r="FSB127" s="671"/>
      <c r="FSC127" s="671"/>
      <c r="FSD127" s="671"/>
      <c r="FSE127" s="671"/>
      <c r="FSF127" s="671"/>
      <c r="FSG127" s="671"/>
      <c r="FSH127" s="671"/>
      <c r="FSI127" s="671"/>
      <c r="FSJ127" s="671"/>
      <c r="FSK127" s="671"/>
      <c r="FSL127" s="671"/>
      <c r="FSM127" s="671"/>
      <c r="FSN127" s="671"/>
      <c r="FSO127" s="671"/>
      <c r="FSP127" s="671"/>
      <c r="FSQ127" s="671"/>
      <c r="FSR127" s="671"/>
      <c r="FSS127" s="671"/>
      <c r="FST127" s="671"/>
      <c r="FSU127" s="671"/>
      <c r="FSV127" s="671"/>
      <c r="FSW127" s="671"/>
      <c r="FSX127" s="671"/>
      <c r="FSY127" s="671"/>
      <c r="FSZ127" s="671"/>
      <c r="FTA127" s="671"/>
      <c r="FTB127" s="671"/>
      <c r="FTC127" s="671"/>
      <c r="FTD127" s="671"/>
      <c r="FTE127" s="671"/>
      <c r="FTF127" s="671"/>
      <c r="FTG127" s="671"/>
      <c r="FTH127" s="671"/>
      <c r="FTI127" s="671"/>
      <c r="FTJ127" s="671"/>
      <c r="FTK127" s="671"/>
      <c r="FTL127" s="671"/>
      <c r="FTM127" s="671"/>
      <c r="FTN127" s="671"/>
      <c r="FTO127" s="671"/>
      <c r="FTP127" s="671"/>
      <c r="FTQ127" s="671"/>
      <c r="FTR127" s="671"/>
      <c r="FTS127" s="671"/>
      <c r="FTT127" s="671"/>
      <c r="FTU127" s="671"/>
      <c r="FTV127" s="671"/>
      <c r="FTW127" s="671"/>
      <c r="FTX127" s="671"/>
      <c r="FTY127" s="671"/>
      <c r="FTZ127" s="671"/>
      <c r="FUA127" s="671"/>
      <c r="FUB127" s="671"/>
      <c r="FUC127" s="671"/>
      <c r="FUD127" s="671"/>
      <c r="FUE127" s="671"/>
      <c r="FUF127" s="671"/>
      <c r="FUG127" s="671"/>
      <c r="FUH127" s="671"/>
      <c r="FUI127" s="671"/>
      <c r="FUJ127" s="671"/>
      <c r="FUK127" s="671"/>
      <c r="FUL127" s="671"/>
      <c r="FUM127" s="671"/>
      <c r="FUN127" s="671"/>
      <c r="FUO127" s="671"/>
      <c r="FUP127" s="671"/>
      <c r="FUQ127" s="671"/>
      <c r="FUR127" s="671"/>
      <c r="FUS127" s="671"/>
      <c r="FUT127" s="671"/>
      <c r="FUU127" s="671"/>
      <c r="FUV127" s="671"/>
      <c r="FUW127" s="671"/>
      <c r="FUX127" s="671"/>
      <c r="FUY127" s="671"/>
      <c r="FUZ127" s="671"/>
      <c r="FVA127" s="671"/>
      <c r="FVB127" s="671"/>
      <c r="FVC127" s="671"/>
      <c r="FVD127" s="671"/>
      <c r="FVE127" s="671"/>
      <c r="FVF127" s="671"/>
      <c r="FVG127" s="671"/>
      <c r="FVH127" s="671"/>
      <c r="FVI127" s="671"/>
      <c r="FVJ127" s="671"/>
      <c r="FVK127" s="671"/>
      <c r="FVL127" s="671"/>
      <c r="FVM127" s="671"/>
      <c r="FVN127" s="671"/>
      <c r="FVO127" s="671"/>
      <c r="FVP127" s="671"/>
      <c r="FVQ127" s="671"/>
      <c r="FVR127" s="671"/>
      <c r="FVS127" s="671"/>
      <c r="FVT127" s="671"/>
      <c r="FVU127" s="671"/>
      <c r="FVV127" s="671"/>
      <c r="FVW127" s="671"/>
      <c r="FVX127" s="671"/>
      <c r="FVY127" s="671"/>
      <c r="FVZ127" s="671"/>
      <c r="FWA127" s="671"/>
      <c r="FWB127" s="671"/>
      <c r="FWC127" s="671"/>
      <c r="FWD127" s="671"/>
      <c r="FWE127" s="671"/>
      <c r="FWF127" s="671"/>
      <c r="FWG127" s="671"/>
      <c r="FWH127" s="671"/>
      <c r="FWI127" s="671"/>
      <c r="FWJ127" s="671"/>
      <c r="FWK127" s="671"/>
      <c r="FWL127" s="671"/>
      <c r="FWM127" s="671"/>
      <c r="FWN127" s="671"/>
      <c r="FWO127" s="671"/>
      <c r="FWP127" s="671"/>
      <c r="FWQ127" s="671"/>
      <c r="FWR127" s="671"/>
      <c r="FWS127" s="671"/>
      <c r="FWT127" s="671"/>
      <c r="FWU127" s="671"/>
      <c r="FWV127" s="671"/>
      <c r="FWW127" s="671"/>
      <c r="FWX127" s="671"/>
      <c r="FWY127" s="671"/>
      <c r="FWZ127" s="671"/>
      <c r="FXA127" s="671"/>
      <c r="FXB127" s="671"/>
      <c r="FXC127" s="671"/>
      <c r="FXD127" s="671"/>
      <c r="FXE127" s="671"/>
      <c r="FXF127" s="671"/>
      <c r="FXG127" s="671"/>
      <c r="FXH127" s="671"/>
      <c r="FXI127" s="671"/>
      <c r="FXJ127" s="671"/>
      <c r="FXK127" s="671"/>
      <c r="FXL127" s="671"/>
      <c r="FXM127" s="671"/>
      <c r="FXN127" s="671"/>
      <c r="FXO127" s="671"/>
      <c r="FXP127" s="671"/>
      <c r="FXQ127" s="671"/>
      <c r="FXR127" s="671"/>
      <c r="FXS127" s="671"/>
      <c r="FXT127" s="671"/>
      <c r="FXU127" s="671"/>
      <c r="FXV127" s="671"/>
      <c r="FXW127" s="671"/>
      <c r="FXX127" s="671"/>
      <c r="FXY127" s="671"/>
      <c r="FXZ127" s="671"/>
      <c r="FYA127" s="671"/>
      <c r="FYB127" s="671"/>
      <c r="FYC127" s="671"/>
      <c r="FYD127" s="671"/>
      <c r="FYE127" s="671"/>
      <c r="FYF127" s="671"/>
      <c r="FYG127" s="671"/>
      <c r="FYH127" s="671"/>
      <c r="FYI127" s="671"/>
      <c r="FYJ127" s="671"/>
      <c r="FYK127" s="671"/>
      <c r="FYL127" s="671"/>
      <c r="FYM127" s="671"/>
      <c r="FYN127" s="671"/>
      <c r="FYO127" s="671"/>
      <c r="FYP127" s="671"/>
      <c r="FYQ127" s="671"/>
      <c r="FYR127" s="671"/>
      <c r="FYS127" s="671"/>
      <c r="FYT127" s="671"/>
      <c r="FYU127" s="671"/>
      <c r="FYV127" s="671"/>
      <c r="FYW127" s="671"/>
      <c r="FYX127" s="671"/>
      <c r="FYY127" s="671"/>
      <c r="FYZ127" s="671"/>
      <c r="FZA127" s="671"/>
      <c r="FZB127" s="671"/>
      <c r="FZC127" s="671"/>
      <c r="FZD127" s="671"/>
      <c r="FZE127" s="671"/>
      <c r="FZF127" s="671"/>
      <c r="FZG127" s="671"/>
      <c r="FZH127" s="671"/>
      <c r="FZI127" s="671"/>
      <c r="FZJ127" s="671"/>
      <c r="FZK127" s="671"/>
      <c r="FZL127" s="671"/>
      <c r="FZM127" s="671"/>
      <c r="FZN127" s="671"/>
      <c r="FZO127" s="671"/>
      <c r="FZP127" s="671"/>
      <c r="FZQ127" s="671"/>
      <c r="FZR127" s="671"/>
      <c r="FZS127" s="671"/>
      <c r="FZT127" s="671"/>
      <c r="FZU127" s="671"/>
      <c r="FZV127" s="671"/>
      <c r="FZW127" s="671"/>
      <c r="FZX127" s="671"/>
      <c r="FZY127" s="671"/>
      <c r="FZZ127" s="671"/>
      <c r="GAA127" s="671"/>
      <c r="GAB127" s="671"/>
      <c r="GAC127" s="671"/>
      <c r="GAD127" s="671"/>
      <c r="GAE127" s="671"/>
      <c r="GAF127" s="671"/>
      <c r="GAG127" s="671"/>
      <c r="GAH127" s="671"/>
      <c r="GAI127" s="671"/>
      <c r="GAJ127" s="671"/>
      <c r="GAK127" s="671"/>
      <c r="GAL127" s="671"/>
      <c r="GAM127" s="671"/>
      <c r="GAN127" s="671"/>
      <c r="GAO127" s="671"/>
      <c r="GAP127" s="671"/>
      <c r="GAQ127" s="671"/>
      <c r="GAR127" s="671"/>
      <c r="GAS127" s="671"/>
      <c r="GAT127" s="671"/>
      <c r="GAU127" s="671"/>
      <c r="GAV127" s="671"/>
      <c r="GAW127" s="671"/>
      <c r="GAX127" s="671"/>
      <c r="GAY127" s="671"/>
      <c r="GAZ127" s="671"/>
      <c r="GBA127" s="671"/>
      <c r="GBB127" s="671"/>
      <c r="GBC127" s="671"/>
      <c r="GBD127" s="671"/>
      <c r="GBE127" s="671"/>
      <c r="GBF127" s="671"/>
      <c r="GBG127" s="671"/>
      <c r="GBH127" s="671"/>
      <c r="GBI127" s="671"/>
      <c r="GBJ127" s="671"/>
      <c r="GBK127" s="671"/>
      <c r="GBL127" s="671"/>
      <c r="GBM127" s="671"/>
      <c r="GBN127" s="671"/>
      <c r="GBO127" s="671"/>
      <c r="GBP127" s="671"/>
      <c r="GBQ127" s="671"/>
      <c r="GBR127" s="671"/>
      <c r="GBS127" s="671"/>
      <c r="GBT127" s="671"/>
      <c r="GBU127" s="671"/>
      <c r="GBV127" s="671"/>
      <c r="GBW127" s="671"/>
      <c r="GBX127" s="671"/>
      <c r="GBY127" s="671"/>
      <c r="GBZ127" s="671"/>
      <c r="GCA127" s="671"/>
      <c r="GCB127" s="671"/>
      <c r="GCC127" s="671"/>
      <c r="GCD127" s="671"/>
      <c r="GCE127" s="671"/>
      <c r="GCF127" s="671"/>
      <c r="GCG127" s="671"/>
      <c r="GCH127" s="671"/>
      <c r="GCI127" s="671"/>
      <c r="GCJ127" s="671"/>
      <c r="GCK127" s="671"/>
      <c r="GCL127" s="671"/>
      <c r="GCM127" s="671"/>
      <c r="GCN127" s="671"/>
      <c r="GCO127" s="671"/>
      <c r="GCP127" s="671"/>
      <c r="GCQ127" s="671"/>
      <c r="GCR127" s="671"/>
      <c r="GCS127" s="671"/>
      <c r="GCT127" s="671"/>
      <c r="GCU127" s="671"/>
      <c r="GCV127" s="671"/>
      <c r="GCW127" s="671"/>
      <c r="GCX127" s="671"/>
      <c r="GCY127" s="671"/>
      <c r="GCZ127" s="671"/>
      <c r="GDA127" s="671"/>
      <c r="GDB127" s="671"/>
      <c r="GDC127" s="671"/>
      <c r="GDD127" s="671"/>
      <c r="GDE127" s="671"/>
      <c r="GDF127" s="671"/>
      <c r="GDG127" s="671"/>
      <c r="GDH127" s="671"/>
      <c r="GDI127" s="671"/>
      <c r="GDJ127" s="671"/>
      <c r="GDK127" s="671"/>
      <c r="GDL127" s="671"/>
      <c r="GDM127" s="671"/>
      <c r="GDN127" s="671"/>
      <c r="GDO127" s="671"/>
      <c r="GDP127" s="671"/>
      <c r="GDQ127" s="671"/>
      <c r="GDR127" s="671"/>
      <c r="GDS127" s="671"/>
      <c r="GDT127" s="671"/>
      <c r="GDU127" s="671"/>
      <c r="GDV127" s="671"/>
      <c r="GDW127" s="671"/>
      <c r="GDX127" s="671"/>
      <c r="GDY127" s="671"/>
      <c r="GDZ127" s="671"/>
      <c r="GEA127" s="671"/>
      <c r="GEB127" s="671"/>
      <c r="GEC127" s="671"/>
      <c r="GED127" s="671"/>
      <c r="GEE127" s="671"/>
      <c r="GEF127" s="671"/>
      <c r="GEG127" s="671"/>
      <c r="GEH127" s="671"/>
      <c r="GEI127" s="671"/>
      <c r="GEJ127" s="671"/>
      <c r="GEK127" s="671"/>
      <c r="GEL127" s="671"/>
      <c r="GEM127" s="671"/>
      <c r="GEN127" s="671"/>
      <c r="GEO127" s="671"/>
      <c r="GEP127" s="671"/>
      <c r="GEQ127" s="671"/>
      <c r="GER127" s="671"/>
      <c r="GES127" s="671"/>
      <c r="GET127" s="671"/>
      <c r="GEU127" s="671"/>
      <c r="GEV127" s="671"/>
      <c r="GEW127" s="671"/>
      <c r="GEX127" s="671"/>
      <c r="GEY127" s="671"/>
      <c r="GEZ127" s="671"/>
      <c r="GFA127" s="671"/>
      <c r="GFB127" s="671"/>
      <c r="GFC127" s="671"/>
      <c r="GFD127" s="671"/>
      <c r="GFE127" s="671"/>
      <c r="GFF127" s="671"/>
      <c r="GFG127" s="671"/>
      <c r="GFH127" s="671"/>
      <c r="GFI127" s="671"/>
      <c r="GFJ127" s="671"/>
      <c r="GFK127" s="671"/>
      <c r="GFL127" s="671"/>
      <c r="GFM127" s="671"/>
      <c r="GFN127" s="671"/>
      <c r="GFO127" s="671"/>
      <c r="GFP127" s="671"/>
      <c r="GFQ127" s="671"/>
      <c r="GFR127" s="671"/>
      <c r="GFS127" s="671"/>
      <c r="GFT127" s="671"/>
      <c r="GFU127" s="671"/>
      <c r="GFV127" s="671"/>
      <c r="GFW127" s="671"/>
      <c r="GFX127" s="671"/>
      <c r="GFY127" s="671"/>
      <c r="GFZ127" s="671"/>
      <c r="GGA127" s="671"/>
      <c r="GGB127" s="671"/>
      <c r="GGC127" s="671"/>
      <c r="GGD127" s="671"/>
      <c r="GGE127" s="671"/>
      <c r="GGF127" s="671"/>
      <c r="GGG127" s="671"/>
      <c r="GGH127" s="671"/>
      <c r="GGI127" s="671"/>
      <c r="GGJ127" s="671"/>
      <c r="GGK127" s="671"/>
      <c r="GGL127" s="671"/>
      <c r="GGM127" s="671"/>
      <c r="GGN127" s="671"/>
      <c r="GGO127" s="671"/>
      <c r="GGP127" s="671"/>
      <c r="GGQ127" s="671"/>
      <c r="GGR127" s="671"/>
      <c r="GGS127" s="671"/>
      <c r="GGT127" s="671"/>
      <c r="GGU127" s="671"/>
      <c r="GGV127" s="671"/>
      <c r="GGW127" s="671"/>
      <c r="GGX127" s="671"/>
      <c r="GGY127" s="671"/>
      <c r="GGZ127" s="671"/>
      <c r="GHA127" s="671"/>
      <c r="GHB127" s="671"/>
      <c r="GHC127" s="671"/>
      <c r="GHD127" s="671"/>
      <c r="GHE127" s="671"/>
      <c r="GHF127" s="671"/>
      <c r="GHG127" s="671"/>
      <c r="GHH127" s="671"/>
      <c r="GHI127" s="671"/>
      <c r="GHJ127" s="671"/>
      <c r="GHK127" s="671"/>
      <c r="GHL127" s="671"/>
      <c r="GHM127" s="671"/>
      <c r="GHN127" s="671"/>
      <c r="GHO127" s="671"/>
      <c r="GHP127" s="671"/>
      <c r="GHQ127" s="671"/>
      <c r="GHR127" s="671"/>
      <c r="GHS127" s="671"/>
      <c r="GHT127" s="671"/>
      <c r="GHU127" s="671"/>
      <c r="GHV127" s="671"/>
      <c r="GHW127" s="671"/>
      <c r="GHX127" s="671"/>
      <c r="GHY127" s="671"/>
      <c r="GHZ127" s="671"/>
      <c r="GIA127" s="671"/>
      <c r="GIB127" s="671"/>
      <c r="GIC127" s="671"/>
      <c r="GID127" s="671"/>
      <c r="GIE127" s="671"/>
      <c r="GIF127" s="671"/>
      <c r="GIG127" s="671"/>
      <c r="GIH127" s="671"/>
      <c r="GII127" s="671"/>
      <c r="GIJ127" s="671"/>
      <c r="GIK127" s="671"/>
      <c r="GIL127" s="671"/>
      <c r="GIM127" s="671"/>
      <c r="GIN127" s="671"/>
      <c r="GIO127" s="671"/>
      <c r="GIP127" s="671"/>
      <c r="GIQ127" s="671"/>
      <c r="GIR127" s="671"/>
      <c r="GIS127" s="671"/>
      <c r="GIT127" s="671"/>
      <c r="GIU127" s="671"/>
      <c r="GIV127" s="671"/>
      <c r="GIW127" s="671"/>
      <c r="GIX127" s="671"/>
      <c r="GIY127" s="671"/>
      <c r="GIZ127" s="671"/>
      <c r="GJA127" s="671"/>
      <c r="GJB127" s="671"/>
      <c r="GJC127" s="671"/>
      <c r="GJD127" s="671"/>
      <c r="GJE127" s="671"/>
      <c r="GJF127" s="671"/>
      <c r="GJG127" s="671"/>
      <c r="GJH127" s="671"/>
      <c r="GJI127" s="671"/>
      <c r="GJJ127" s="671"/>
      <c r="GJK127" s="671"/>
      <c r="GJL127" s="671"/>
      <c r="GJM127" s="671"/>
      <c r="GJN127" s="671"/>
      <c r="GJO127" s="671"/>
      <c r="GJP127" s="671"/>
      <c r="GJQ127" s="671"/>
      <c r="GJR127" s="671"/>
      <c r="GJS127" s="671"/>
      <c r="GJT127" s="671"/>
      <c r="GJU127" s="671"/>
      <c r="GJV127" s="671"/>
      <c r="GJW127" s="671"/>
      <c r="GJX127" s="671"/>
      <c r="GJY127" s="671"/>
      <c r="GJZ127" s="671"/>
      <c r="GKA127" s="671"/>
      <c r="GKB127" s="671"/>
      <c r="GKC127" s="671"/>
      <c r="GKD127" s="671"/>
      <c r="GKE127" s="671"/>
      <c r="GKF127" s="671"/>
      <c r="GKG127" s="671"/>
      <c r="GKH127" s="671"/>
      <c r="GKI127" s="671"/>
      <c r="GKJ127" s="671"/>
      <c r="GKK127" s="671"/>
      <c r="GKL127" s="671"/>
      <c r="GKM127" s="671"/>
      <c r="GKN127" s="671"/>
      <c r="GKO127" s="671"/>
      <c r="GKP127" s="671"/>
      <c r="GKQ127" s="671"/>
      <c r="GKR127" s="671"/>
      <c r="GKS127" s="671"/>
      <c r="GKT127" s="671"/>
      <c r="GKU127" s="671"/>
      <c r="GKV127" s="671"/>
      <c r="GKW127" s="671"/>
      <c r="GKX127" s="671"/>
      <c r="GKY127" s="671"/>
      <c r="GKZ127" s="671"/>
      <c r="GLA127" s="671"/>
      <c r="GLB127" s="671"/>
      <c r="GLC127" s="671"/>
      <c r="GLD127" s="671"/>
      <c r="GLE127" s="671"/>
      <c r="GLF127" s="671"/>
      <c r="GLG127" s="671"/>
      <c r="GLH127" s="671"/>
      <c r="GLI127" s="671"/>
      <c r="GLJ127" s="671"/>
      <c r="GLK127" s="671"/>
      <c r="GLL127" s="671"/>
      <c r="GLM127" s="671"/>
      <c r="GLN127" s="671"/>
      <c r="GLO127" s="671"/>
      <c r="GLP127" s="671"/>
      <c r="GLQ127" s="671"/>
      <c r="GLR127" s="671"/>
      <c r="GLS127" s="671"/>
      <c r="GLT127" s="671"/>
      <c r="GLU127" s="671"/>
      <c r="GLV127" s="671"/>
      <c r="GLW127" s="671"/>
      <c r="GLX127" s="671"/>
      <c r="GLY127" s="671"/>
      <c r="GLZ127" s="671"/>
      <c r="GMA127" s="671"/>
      <c r="GMB127" s="671"/>
      <c r="GMC127" s="671"/>
      <c r="GMD127" s="671"/>
      <c r="GME127" s="671"/>
      <c r="GMF127" s="671"/>
      <c r="GMG127" s="671"/>
      <c r="GMH127" s="671"/>
      <c r="GMI127" s="671"/>
      <c r="GMJ127" s="671"/>
      <c r="GMK127" s="671"/>
      <c r="GML127" s="671"/>
      <c r="GMM127" s="671"/>
      <c r="GMN127" s="671"/>
      <c r="GMO127" s="671"/>
      <c r="GMP127" s="671"/>
      <c r="GMQ127" s="671"/>
      <c r="GMR127" s="671"/>
      <c r="GMS127" s="671"/>
      <c r="GMT127" s="671"/>
      <c r="GMU127" s="671"/>
      <c r="GMV127" s="671"/>
      <c r="GMW127" s="671"/>
      <c r="GMX127" s="671"/>
      <c r="GMY127" s="671"/>
      <c r="GMZ127" s="671"/>
      <c r="GNA127" s="671"/>
      <c r="GNB127" s="671"/>
      <c r="GNC127" s="671"/>
      <c r="GND127" s="671"/>
      <c r="GNE127" s="671"/>
      <c r="GNF127" s="671"/>
      <c r="GNG127" s="671"/>
      <c r="GNH127" s="671"/>
      <c r="GNI127" s="671"/>
      <c r="GNJ127" s="671"/>
      <c r="GNK127" s="671"/>
      <c r="GNL127" s="671"/>
      <c r="GNM127" s="671"/>
      <c r="GNN127" s="671"/>
      <c r="GNO127" s="671"/>
      <c r="GNP127" s="671"/>
      <c r="GNQ127" s="671"/>
      <c r="GNR127" s="671"/>
      <c r="GNS127" s="671"/>
      <c r="GNT127" s="671"/>
      <c r="GNU127" s="671"/>
      <c r="GNV127" s="671"/>
      <c r="GNW127" s="671"/>
      <c r="GNX127" s="671"/>
      <c r="GNY127" s="671"/>
      <c r="GNZ127" s="671"/>
      <c r="GOA127" s="671"/>
      <c r="GOB127" s="671"/>
      <c r="GOC127" s="671"/>
      <c r="GOD127" s="671"/>
      <c r="GOE127" s="671"/>
      <c r="GOF127" s="671"/>
      <c r="GOG127" s="671"/>
      <c r="GOH127" s="671"/>
      <c r="GOI127" s="671"/>
      <c r="GOJ127" s="671"/>
      <c r="GOK127" s="671"/>
      <c r="GOL127" s="671"/>
      <c r="GOM127" s="671"/>
      <c r="GON127" s="671"/>
      <c r="GOO127" s="671"/>
      <c r="GOP127" s="671"/>
      <c r="GOQ127" s="671"/>
      <c r="GOR127" s="671"/>
      <c r="GOS127" s="671"/>
      <c r="GOT127" s="671"/>
      <c r="GOU127" s="671"/>
      <c r="GOV127" s="671"/>
      <c r="GOW127" s="671"/>
      <c r="GOX127" s="671"/>
      <c r="GOY127" s="671"/>
      <c r="GOZ127" s="671"/>
      <c r="GPA127" s="671"/>
      <c r="GPB127" s="671"/>
      <c r="GPC127" s="671"/>
      <c r="GPD127" s="671"/>
      <c r="GPE127" s="671"/>
      <c r="GPF127" s="671"/>
      <c r="GPG127" s="671"/>
      <c r="GPH127" s="671"/>
      <c r="GPI127" s="671"/>
      <c r="GPJ127" s="671"/>
      <c r="GPK127" s="671"/>
      <c r="GPL127" s="671"/>
      <c r="GPM127" s="671"/>
      <c r="GPN127" s="671"/>
      <c r="GPO127" s="671"/>
      <c r="GPP127" s="671"/>
      <c r="GPQ127" s="671"/>
      <c r="GPR127" s="671"/>
      <c r="GPS127" s="671"/>
      <c r="GPT127" s="671"/>
      <c r="GPU127" s="671"/>
      <c r="GPV127" s="671"/>
      <c r="GPW127" s="671"/>
      <c r="GPX127" s="671"/>
      <c r="GPY127" s="671"/>
      <c r="GPZ127" s="671"/>
      <c r="GQA127" s="671"/>
      <c r="GQB127" s="671"/>
      <c r="GQC127" s="671"/>
      <c r="GQD127" s="671"/>
      <c r="GQE127" s="671"/>
      <c r="GQF127" s="671"/>
      <c r="GQG127" s="671"/>
      <c r="GQH127" s="671"/>
      <c r="GQI127" s="671"/>
      <c r="GQJ127" s="671"/>
      <c r="GQK127" s="671"/>
      <c r="GQL127" s="671"/>
      <c r="GQM127" s="671"/>
      <c r="GQN127" s="671"/>
      <c r="GQO127" s="671"/>
      <c r="GQP127" s="671"/>
      <c r="GQQ127" s="671"/>
      <c r="GQR127" s="671"/>
      <c r="GQS127" s="671"/>
      <c r="GQT127" s="671"/>
      <c r="GQU127" s="671"/>
      <c r="GQV127" s="671"/>
      <c r="GQW127" s="671"/>
      <c r="GQX127" s="671"/>
      <c r="GQY127" s="671"/>
      <c r="GQZ127" s="671"/>
      <c r="GRA127" s="671"/>
      <c r="GRB127" s="671"/>
      <c r="GRC127" s="671"/>
      <c r="GRD127" s="671"/>
      <c r="GRE127" s="671"/>
      <c r="GRF127" s="671"/>
      <c r="GRG127" s="671"/>
      <c r="GRH127" s="671"/>
      <c r="GRI127" s="671"/>
      <c r="GRJ127" s="671"/>
      <c r="GRK127" s="671"/>
      <c r="GRL127" s="671"/>
      <c r="GRM127" s="671"/>
      <c r="GRN127" s="671"/>
      <c r="GRO127" s="671"/>
      <c r="GRP127" s="671"/>
      <c r="GRQ127" s="671"/>
      <c r="GRR127" s="671"/>
      <c r="GRS127" s="671"/>
      <c r="GRT127" s="671"/>
      <c r="GRU127" s="671"/>
      <c r="GRV127" s="671"/>
      <c r="GRW127" s="671"/>
      <c r="GRX127" s="671"/>
      <c r="GRY127" s="671"/>
      <c r="GRZ127" s="671"/>
      <c r="GSA127" s="671"/>
      <c r="GSB127" s="671"/>
      <c r="GSC127" s="671"/>
      <c r="GSD127" s="671"/>
      <c r="GSE127" s="671"/>
      <c r="GSF127" s="671"/>
      <c r="GSG127" s="671"/>
      <c r="GSH127" s="671"/>
      <c r="GSI127" s="671"/>
      <c r="GSJ127" s="671"/>
      <c r="GSK127" s="671"/>
      <c r="GSL127" s="671"/>
      <c r="GSM127" s="671"/>
      <c r="GSN127" s="671"/>
      <c r="GSO127" s="671"/>
      <c r="GSP127" s="671"/>
      <c r="GSQ127" s="671"/>
      <c r="GSR127" s="671"/>
      <c r="GSS127" s="671"/>
      <c r="GST127" s="671"/>
      <c r="GSU127" s="671"/>
      <c r="GSV127" s="671"/>
      <c r="GSW127" s="671"/>
      <c r="GSX127" s="671"/>
      <c r="GSY127" s="671"/>
      <c r="GSZ127" s="671"/>
      <c r="GTA127" s="671"/>
      <c r="GTB127" s="671"/>
      <c r="GTC127" s="671"/>
      <c r="GTD127" s="671"/>
      <c r="GTE127" s="671"/>
      <c r="GTF127" s="671"/>
      <c r="GTG127" s="671"/>
      <c r="GTH127" s="671"/>
      <c r="GTI127" s="671"/>
      <c r="GTJ127" s="671"/>
      <c r="GTK127" s="671"/>
      <c r="GTL127" s="671"/>
      <c r="GTM127" s="671"/>
      <c r="GTN127" s="671"/>
      <c r="GTO127" s="671"/>
      <c r="GTP127" s="671"/>
      <c r="GTQ127" s="671"/>
      <c r="GTR127" s="671"/>
      <c r="GTS127" s="671"/>
      <c r="GTT127" s="671"/>
      <c r="GTU127" s="671"/>
      <c r="GTV127" s="671"/>
      <c r="GTW127" s="671"/>
      <c r="GTX127" s="671"/>
      <c r="GTY127" s="671"/>
      <c r="GTZ127" s="671"/>
      <c r="GUA127" s="671"/>
      <c r="GUB127" s="671"/>
      <c r="GUC127" s="671"/>
      <c r="GUD127" s="671"/>
      <c r="GUE127" s="671"/>
      <c r="GUF127" s="671"/>
      <c r="GUG127" s="671"/>
      <c r="GUH127" s="671"/>
      <c r="GUI127" s="671"/>
      <c r="GUJ127" s="671"/>
      <c r="GUK127" s="671"/>
      <c r="GUL127" s="671"/>
      <c r="GUM127" s="671"/>
      <c r="GUN127" s="671"/>
      <c r="GUO127" s="671"/>
      <c r="GUP127" s="671"/>
      <c r="GUQ127" s="671"/>
      <c r="GUR127" s="671"/>
      <c r="GUS127" s="671"/>
      <c r="GUT127" s="671"/>
      <c r="GUU127" s="671"/>
      <c r="GUV127" s="671"/>
      <c r="GUW127" s="671"/>
      <c r="GUX127" s="671"/>
      <c r="GUY127" s="671"/>
      <c r="GUZ127" s="671"/>
      <c r="GVA127" s="671"/>
      <c r="GVB127" s="671"/>
      <c r="GVC127" s="671"/>
      <c r="GVD127" s="671"/>
      <c r="GVE127" s="671"/>
      <c r="GVF127" s="671"/>
      <c r="GVG127" s="671"/>
      <c r="GVH127" s="671"/>
      <c r="GVI127" s="671"/>
      <c r="GVJ127" s="671"/>
      <c r="GVK127" s="671"/>
      <c r="GVL127" s="671"/>
      <c r="GVM127" s="671"/>
      <c r="GVN127" s="671"/>
      <c r="GVO127" s="671"/>
      <c r="GVP127" s="671"/>
      <c r="GVQ127" s="671"/>
      <c r="GVR127" s="671"/>
      <c r="GVS127" s="671"/>
      <c r="GVT127" s="671"/>
      <c r="GVU127" s="671"/>
      <c r="GVV127" s="671"/>
      <c r="GVW127" s="671"/>
      <c r="GVX127" s="671"/>
      <c r="GVY127" s="671"/>
      <c r="GVZ127" s="671"/>
      <c r="GWA127" s="671"/>
      <c r="GWB127" s="671"/>
      <c r="GWC127" s="671"/>
      <c r="GWD127" s="671"/>
      <c r="GWE127" s="671"/>
      <c r="GWF127" s="671"/>
      <c r="GWG127" s="671"/>
      <c r="GWH127" s="671"/>
      <c r="GWI127" s="671"/>
      <c r="GWJ127" s="671"/>
      <c r="GWK127" s="671"/>
      <c r="GWL127" s="671"/>
      <c r="GWM127" s="671"/>
      <c r="GWN127" s="671"/>
      <c r="GWO127" s="671"/>
      <c r="GWP127" s="671"/>
      <c r="GWQ127" s="671"/>
      <c r="GWR127" s="671"/>
      <c r="GWS127" s="671"/>
      <c r="GWT127" s="671"/>
      <c r="GWU127" s="671"/>
      <c r="GWV127" s="671"/>
      <c r="GWW127" s="671"/>
      <c r="GWX127" s="671"/>
      <c r="GWY127" s="671"/>
      <c r="GWZ127" s="671"/>
      <c r="GXA127" s="671"/>
      <c r="GXB127" s="671"/>
      <c r="GXC127" s="671"/>
      <c r="GXD127" s="671"/>
      <c r="GXE127" s="671"/>
      <c r="GXF127" s="671"/>
      <c r="GXG127" s="671"/>
      <c r="GXH127" s="671"/>
      <c r="GXI127" s="671"/>
      <c r="GXJ127" s="671"/>
      <c r="GXK127" s="671"/>
      <c r="GXL127" s="671"/>
      <c r="GXM127" s="671"/>
      <c r="GXN127" s="671"/>
      <c r="GXO127" s="671"/>
      <c r="GXP127" s="671"/>
      <c r="GXQ127" s="671"/>
      <c r="GXR127" s="671"/>
      <c r="GXS127" s="671"/>
      <c r="GXT127" s="671"/>
      <c r="GXU127" s="671"/>
      <c r="GXV127" s="671"/>
      <c r="GXW127" s="671"/>
      <c r="GXX127" s="671"/>
      <c r="GXY127" s="671"/>
      <c r="GXZ127" s="671"/>
      <c r="GYA127" s="671"/>
      <c r="GYB127" s="671"/>
      <c r="GYC127" s="671"/>
      <c r="GYD127" s="671"/>
      <c r="GYE127" s="671"/>
      <c r="GYF127" s="671"/>
      <c r="GYG127" s="671"/>
      <c r="GYH127" s="671"/>
      <c r="GYI127" s="671"/>
      <c r="GYJ127" s="671"/>
      <c r="GYK127" s="671"/>
      <c r="GYL127" s="671"/>
      <c r="GYM127" s="671"/>
      <c r="GYN127" s="671"/>
      <c r="GYO127" s="671"/>
      <c r="GYP127" s="671"/>
      <c r="GYQ127" s="671"/>
      <c r="GYR127" s="671"/>
      <c r="GYS127" s="671"/>
      <c r="GYT127" s="671"/>
      <c r="GYU127" s="671"/>
      <c r="GYV127" s="671"/>
      <c r="GYW127" s="671"/>
      <c r="GYX127" s="671"/>
      <c r="GYY127" s="671"/>
      <c r="GYZ127" s="671"/>
      <c r="GZA127" s="671"/>
      <c r="GZB127" s="671"/>
      <c r="GZC127" s="671"/>
      <c r="GZD127" s="671"/>
      <c r="GZE127" s="671"/>
      <c r="GZF127" s="671"/>
      <c r="GZG127" s="671"/>
      <c r="GZH127" s="671"/>
      <c r="GZI127" s="671"/>
      <c r="GZJ127" s="671"/>
      <c r="GZK127" s="671"/>
      <c r="GZL127" s="671"/>
      <c r="GZM127" s="671"/>
      <c r="GZN127" s="671"/>
      <c r="GZO127" s="671"/>
      <c r="GZP127" s="671"/>
      <c r="GZQ127" s="671"/>
      <c r="GZR127" s="671"/>
      <c r="GZS127" s="671"/>
      <c r="GZT127" s="671"/>
      <c r="GZU127" s="671"/>
      <c r="GZV127" s="671"/>
      <c r="GZW127" s="671"/>
      <c r="GZX127" s="671"/>
      <c r="GZY127" s="671"/>
      <c r="GZZ127" s="671"/>
      <c r="HAA127" s="671"/>
      <c r="HAB127" s="671"/>
      <c r="HAC127" s="671"/>
      <c r="HAD127" s="671"/>
      <c r="HAE127" s="671"/>
      <c r="HAF127" s="671"/>
      <c r="HAG127" s="671"/>
      <c r="HAH127" s="671"/>
      <c r="HAI127" s="671"/>
      <c r="HAJ127" s="671"/>
      <c r="HAK127" s="671"/>
      <c r="HAL127" s="671"/>
      <c r="HAM127" s="671"/>
      <c r="HAN127" s="671"/>
      <c r="HAO127" s="671"/>
      <c r="HAP127" s="671"/>
      <c r="HAQ127" s="671"/>
      <c r="HAR127" s="671"/>
      <c r="HAS127" s="671"/>
      <c r="HAT127" s="671"/>
      <c r="HAU127" s="671"/>
      <c r="HAV127" s="671"/>
      <c r="HAW127" s="671"/>
      <c r="HAX127" s="671"/>
      <c r="HAY127" s="671"/>
      <c r="HAZ127" s="671"/>
      <c r="HBA127" s="671"/>
      <c r="HBB127" s="671"/>
      <c r="HBC127" s="671"/>
      <c r="HBD127" s="671"/>
      <c r="HBE127" s="671"/>
      <c r="HBF127" s="671"/>
      <c r="HBG127" s="671"/>
      <c r="HBH127" s="671"/>
      <c r="HBI127" s="671"/>
      <c r="HBJ127" s="671"/>
      <c r="HBK127" s="671"/>
      <c r="HBL127" s="671"/>
      <c r="HBM127" s="671"/>
      <c r="HBN127" s="671"/>
      <c r="HBO127" s="671"/>
      <c r="HBP127" s="671"/>
      <c r="HBQ127" s="671"/>
      <c r="HBR127" s="671"/>
      <c r="HBS127" s="671"/>
      <c r="HBT127" s="671"/>
      <c r="HBU127" s="671"/>
      <c r="HBV127" s="671"/>
      <c r="HBW127" s="671"/>
      <c r="HBX127" s="671"/>
      <c r="HBY127" s="671"/>
      <c r="HBZ127" s="671"/>
      <c r="HCA127" s="671"/>
      <c r="HCB127" s="671"/>
      <c r="HCC127" s="671"/>
      <c r="HCD127" s="671"/>
      <c r="HCE127" s="671"/>
      <c r="HCF127" s="671"/>
      <c r="HCG127" s="671"/>
      <c r="HCH127" s="671"/>
      <c r="HCI127" s="671"/>
      <c r="HCJ127" s="671"/>
      <c r="HCK127" s="671"/>
      <c r="HCL127" s="671"/>
      <c r="HCM127" s="671"/>
      <c r="HCN127" s="671"/>
      <c r="HCO127" s="671"/>
      <c r="HCP127" s="671"/>
      <c r="HCQ127" s="671"/>
      <c r="HCR127" s="671"/>
      <c r="HCS127" s="671"/>
      <c r="HCT127" s="671"/>
      <c r="HCU127" s="671"/>
      <c r="HCV127" s="671"/>
      <c r="HCW127" s="671"/>
      <c r="HCX127" s="671"/>
      <c r="HCY127" s="671"/>
      <c r="HCZ127" s="671"/>
      <c r="HDA127" s="671"/>
      <c r="HDB127" s="671"/>
      <c r="HDC127" s="671"/>
      <c r="HDD127" s="671"/>
      <c r="HDE127" s="671"/>
      <c r="HDF127" s="671"/>
      <c r="HDG127" s="671"/>
      <c r="HDH127" s="671"/>
      <c r="HDI127" s="671"/>
      <c r="HDJ127" s="671"/>
      <c r="HDK127" s="671"/>
      <c r="HDL127" s="671"/>
      <c r="HDM127" s="671"/>
      <c r="HDN127" s="671"/>
      <c r="HDO127" s="671"/>
      <c r="HDP127" s="671"/>
      <c r="HDQ127" s="671"/>
      <c r="HDR127" s="671"/>
      <c r="HDS127" s="671"/>
      <c r="HDT127" s="671"/>
      <c r="HDU127" s="671"/>
      <c r="HDV127" s="671"/>
      <c r="HDW127" s="671"/>
      <c r="HDX127" s="671"/>
      <c r="HDY127" s="671"/>
      <c r="HDZ127" s="671"/>
      <c r="HEA127" s="671"/>
      <c r="HEB127" s="671"/>
      <c r="HEC127" s="671"/>
      <c r="HED127" s="671"/>
      <c r="HEE127" s="671"/>
      <c r="HEF127" s="671"/>
      <c r="HEG127" s="671"/>
      <c r="HEH127" s="671"/>
      <c r="HEI127" s="671"/>
      <c r="HEJ127" s="671"/>
      <c r="HEK127" s="671"/>
      <c r="HEL127" s="671"/>
      <c r="HEM127" s="671"/>
      <c r="HEN127" s="671"/>
      <c r="HEO127" s="671"/>
      <c r="HEP127" s="671"/>
      <c r="HEQ127" s="671"/>
      <c r="HER127" s="671"/>
      <c r="HES127" s="671"/>
      <c r="HET127" s="671"/>
      <c r="HEU127" s="671"/>
      <c r="HEV127" s="671"/>
      <c r="HEW127" s="671"/>
      <c r="HEX127" s="671"/>
      <c r="HEY127" s="671"/>
      <c r="HEZ127" s="671"/>
      <c r="HFA127" s="671"/>
      <c r="HFB127" s="671"/>
      <c r="HFC127" s="671"/>
      <c r="HFD127" s="671"/>
      <c r="HFE127" s="671"/>
      <c r="HFF127" s="671"/>
      <c r="HFG127" s="671"/>
      <c r="HFH127" s="671"/>
      <c r="HFI127" s="671"/>
      <c r="HFJ127" s="671"/>
      <c r="HFK127" s="671"/>
      <c r="HFL127" s="671"/>
      <c r="HFM127" s="671"/>
      <c r="HFN127" s="671"/>
      <c r="HFO127" s="671"/>
      <c r="HFP127" s="671"/>
      <c r="HFQ127" s="671"/>
      <c r="HFR127" s="671"/>
      <c r="HFS127" s="671"/>
      <c r="HFT127" s="671"/>
      <c r="HFU127" s="671"/>
      <c r="HFV127" s="671"/>
      <c r="HFW127" s="671"/>
      <c r="HFX127" s="671"/>
      <c r="HFY127" s="671"/>
      <c r="HFZ127" s="671"/>
      <c r="HGA127" s="671"/>
      <c r="HGB127" s="671"/>
      <c r="HGC127" s="671"/>
      <c r="HGD127" s="671"/>
      <c r="HGE127" s="671"/>
      <c r="HGF127" s="671"/>
      <c r="HGG127" s="671"/>
      <c r="HGH127" s="671"/>
      <c r="HGI127" s="671"/>
      <c r="HGJ127" s="671"/>
      <c r="HGK127" s="671"/>
      <c r="HGL127" s="671"/>
      <c r="HGM127" s="671"/>
      <c r="HGN127" s="671"/>
      <c r="HGO127" s="671"/>
      <c r="HGP127" s="671"/>
      <c r="HGQ127" s="671"/>
      <c r="HGR127" s="671"/>
      <c r="HGS127" s="671"/>
      <c r="HGT127" s="671"/>
      <c r="HGU127" s="671"/>
      <c r="HGV127" s="671"/>
      <c r="HGW127" s="671"/>
      <c r="HGX127" s="671"/>
      <c r="HGY127" s="671"/>
      <c r="HGZ127" s="671"/>
      <c r="HHA127" s="671"/>
      <c r="HHB127" s="671"/>
      <c r="HHC127" s="671"/>
      <c r="HHD127" s="671"/>
      <c r="HHE127" s="671"/>
      <c r="HHF127" s="671"/>
      <c r="HHG127" s="671"/>
      <c r="HHH127" s="671"/>
      <c r="HHI127" s="671"/>
      <c r="HHJ127" s="671"/>
      <c r="HHK127" s="671"/>
      <c r="HHL127" s="671"/>
      <c r="HHM127" s="671"/>
      <c r="HHN127" s="671"/>
      <c r="HHO127" s="671"/>
      <c r="HHP127" s="671"/>
      <c r="HHQ127" s="671"/>
      <c r="HHR127" s="671"/>
      <c r="HHS127" s="671"/>
      <c r="HHT127" s="671"/>
      <c r="HHU127" s="671"/>
      <c r="HHV127" s="671"/>
      <c r="HHW127" s="671"/>
      <c r="HHX127" s="671"/>
      <c r="HHY127" s="671"/>
      <c r="HHZ127" s="671"/>
      <c r="HIA127" s="671"/>
      <c r="HIB127" s="671"/>
      <c r="HIC127" s="671"/>
      <c r="HID127" s="671"/>
      <c r="HIE127" s="671"/>
      <c r="HIF127" s="671"/>
      <c r="HIG127" s="671"/>
      <c r="HIH127" s="671"/>
      <c r="HII127" s="671"/>
      <c r="HIJ127" s="671"/>
      <c r="HIK127" s="671"/>
      <c r="HIL127" s="671"/>
      <c r="HIM127" s="671"/>
      <c r="HIN127" s="671"/>
      <c r="HIO127" s="671"/>
      <c r="HIP127" s="671"/>
      <c r="HIQ127" s="671"/>
      <c r="HIR127" s="671"/>
      <c r="HIS127" s="671"/>
      <c r="HIT127" s="671"/>
      <c r="HIU127" s="671"/>
      <c r="HIV127" s="671"/>
      <c r="HIW127" s="671"/>
      <c r="HIX127" s="671"/>
      <c r="HIY127" s="671"/>
      <c r="HIZ127" s="671"/>
      <c r="HJA127" s="671"/>
      <c r="HJB127" s="671"/>
      <c r="HJC127" s="671"/>
      <c r="HJD127" s="671"/>
      <c r="HJE127" s="671"/>
      <c r="HJF127" s="671"/>
      <c r="HJG127" s="671"/>
      <c r="HJH127" s="671"/>
      <c r="HJI127" s="671"/>
      <c r="HJJ127" s="671"/>
      <c r="HJK127" s="671"/>
      <c r="HJL127" s="671"/>
      <c r="HJM127" s="671"/>
      <c r="HJN127" s="671"/>
      <c r="HJO127" s="671"/>
      <c r="HJP127" s="671"/>
      <c r="HJQ127" s="671"/>
      <c r="HJR127" s="671"/>
      <c r="HJS127" s="671"/>
      <c r="HJT127" s="671"/>
      <c r="HJU127" s="671"/>
      <c r="HJV127" s="671"/>
      <c r="HJW127" s="671"/>
      <c r="HJX127" s="671"/>
      <c r="HJY127" s="671"/>
      <c r="HJZ127" s="671"/>
      <c r="HKA127" s="671"/>
      <c r="HKB127" s="671"/>
      <c r="HKC127" s="671"/>
      <c r="HKD127" s="671"/>
      <c r="HKE127" s="671"/>
      <c r="HKF127" s="671"/>
      <c r="HKG127" s="671"/>
      <c r="HKH127" s="671"/>
      <c r="HKI127" s="671"/>
      <c r="HKJ127" s="671"/>
      <c r="HKK127" s="671"/>
      <c r="HKL127" s="671"/>
      <c r="HKM127" s="671"/>
      <c r="HKN127" s="671"/>
      <c r="HKO127" s="671"/>
      <c r="HKP127" s="671"/>
      <c r="HKQ127" s="671"/>
      <c r="HKR127" s="671"/>
      <c r="HKS127" s="671"/>
      <c r="HKT127" s="671"/>
      <c r="HKU127" s="671"/>
      <c r="HKV127" s="671"/>
      <c r="HKW127" s="671"/>
      <c r="HKX127" s="671"/>
      <c r="HKY127" s="671"/>
      <c r="HKZ127" s="671"/>
      <c r="HLA127" s="671"/>
      <c r="HLB127" s="671"/>
      <c r="HLC127" s="671"/>
      <c r="HLD127" s="671"/>
      <c r="HLE127" s="671"/>
      <c r="HLF127" s="671"/>
      <c r="HLG127" s="671"/>
      <c r="HLH127" s="671"/>
      <c r="HLI127" s="671"/>
      <c r="HLJ127" s="671"/>
      <c r="HLK127" s="671"/>
      <c r="HLL127" s="671"/>
      <c r="HLM127" s="671"/>
      <c r="HLN127" s="671"/>
      <c r="HLO127" s="671"/>
      <c r="HLP127" s="671"/>
      <c r="HLQ127" s="671"/>
      <c r="HLR127" s="671"/>
      <c r="HLS127" s="671"/>
      <c r="HLT127" s="671"/>
      <c r="HLU127" s="671"/>
      <c r="HLV127" s="671"/>
      <c r="HLW127" s="671"/>
      <c r="HLX127" s="671"/>
      <c r="HLY127" s="671"/>
      <c r="HLZ127" s="671"/>
      <c r="HMA127" s="671"/>
      <c r="HMB127" s="671"/>
      <c r="HMC127" s="671"/>
      <c r="HMD127" s="671"/>
      <c r="HME127" s="671"/>
      <c r="HMF127" s="671"/>
      <c r="HMG127" s="671"/>
      <c r="HMH127" s="671"/>
      <c r="HMI127" s="671"/>
      <c r="HMJ127" s="671"/>
      <c r="HMK127" s="671"/>
      <c r="HML127" s="671"/>
      <c r="HMM127" s="671"/>
      <c r="HMN127" s="671"/>
      <c r="HMO127" s="671"/>
      <c r="HMP127" s="671"/>
      <c r="HMQ127" s="671"/>
      <c r="HMR127" s="671"/>
      <c r="HMS127" s="671"/>
      <c r="HMT127" s="671"/>
      <c r="HMU127" s="671"/>
      <c r="HMV127" s="671"/>
      <c r="HMW127" s="671"/>
      <c r="HMX127" s="671"/>
      <c r="HMY127" s="671"/>
      <c r="HMZ127" s="671"/>
      <c r="HNA127" s="671"/>
      <c r="HNB127" s="671"/>
      <c r="HNC127" s="671"/>
      <c r="HND127" s="671"/>
      <c r="HNE127" s="671"/>
      <c r="HNF127" s="671"/>
      <c r="HNG127" s="671"/>
      <c r="HNH127" s="671"/>
      <c r="HNI127" s="671"/>
      <c r="HNJ127" s="671"/>
      <c r="HNK127" s="671"/>
      <c r="HNL127" s="671"/>
      <c r="HNM127" s="671"/>
      <c r="HNN127" s="671"/>
      <c r="HNO127" s="671"/>
      <c r="HNP127" s="671"/>
      <c r="HNQ127" s="671"/>
      <c r="HNR127" s="671"/>
      <c r="HNS127" s="671"/>
      <c r="HNT127" s="671"/>
      <c r="HNU127" s="671"/>
      <c r="HNV127" s="671"/>
      <c r="HNW127" s="671"/>
      <c r="HNX127" s="671"/>
      <c r="HNY127" s="671"/>
      <c r="HNZ127" s="671"/>
      <c r="HOA127" s="671"/>
      <c r="HOB127" s="671"/>
      <c r="HOC127" s="671"/>
      <c r="HOD127" s="671"/>
      <c r="HOE127" s="671"/>
      <c r="HOF127" s="671"/>
      <c r="HOG127" s="671"/>
      <c r="HOH127" s="671"/>
      <c r="HOI127" s="671"/>
      <c r="HOJ127" s="671"/>
      <c r="HOK127" s="671"/>
      <c r="HOL127" s="671"/>
      <c r="HOM127" s="671"/>
      <c r="HON127" s="671"/>
      <c r="HOO127" s="671"/>
      <c r="HOP127" s="671"/>
      <c r="HOQ127" s="671"/>
      <c r="HOR127" s="671"/>
      <c r="HOS127" s="671"/>
      <c r="HOT127" s="671"/>
      <c r="HOU127" s="671"/>
      <c r="HOV127" s="671"/>
      <c r="HOW127" s="671"/>
      <c r="HOX127" s="671"/>
      <c r="HOY127" s="671"/>
      <c r="HOZ127" s="671"/>
      <c r="HPA127" s="671"/>
      <c r="HPB127" s="671"/>
      <c r="HPC127" s="671"/>
      <c r="HPD127" s="671"/>
      <c r="HPE127" s="671"/>
      <c r="HPF127" s="671"/>
      <c r="HPG127" s="671"/>
      <c r="HPH127" s="671"/>
      <c r="HPI127" s="671"/>
      <c r="HPJ127" s="671"/>
      <c r="HPK127" s="671"/>
      <c r="HPL127" s="671"/>
      <c r="HPM127" s="671"/>
      <c r="HPN127" s="671"/>
      <c r="HPO127" s="671"/>
      <c r="HPP127" s="671"/>
      <c r="HPQ127" s="671"/>
      <c r="HPR127" s="671"/>
      <c r="HPS127" s="671"/>
      <c r="HPT127" s="671"/>
      <c r="HPU127" s="671"/>
      <c r="HPV127" s="671"/>
      <c r="HPW127" s="671"/>
      <c r="HPX127" s="671"/>
      <c r="HPY127" s="671"/>
      <c r="HPZ127" s="671"/>
      <c r="HQA127" s="671"/>
      <c r="HQB127" s="671"/>
      <c r="HQC127" s="671"/>
      <c r="HQD127" s="671"/>
      <c r="HQE127" s="671"/>
      <c r="HQF127" s="671"/>
      <c r="HQG127" s="671"/>
      <c r="HQH127" s="671"/>
      <c r="HQI127" s="671"/>
      <c r="HQJ127" s="671"/>
      <c r="HQK127" s="671"/>
      <c r="HQL127" s="671"/>
      <c r="HQM127" s="671"/>
      <c r="HQN127" s="671"/>
      <c r="HQO127" s="671"/>
      <c r="HQP127" s="671"/>
      <c r="HQQ127" s="671"/>
      <c r="HQR127" s="671"/>
      <c r="HQS127" s="671"/>
      <c r="HQT127" s="671"/>
      <c r="HQU127" s="671"/>
      <c r="HQV127" s="671"/>
      <c r="HQW127" s="671"/>
      <c r="HQX127" s="671"/>
      <c r="HQY127" s="671"/>
      <c r="HQZ127" s="671"/>
      <c r="HRA127" s="671"/>
      <c r="HRB127" s="671"/>
      <c r="HRC127" s="671"/>
      <c r="HRD127" s="671"/>
      <c r="HRE127" s="671"/>
      <c r="HRF127" s="671"/>
      <c r="HRG127" s="671"/>
      <c r="HRH127" s="671"/>
      <c r="HRI127" s="671"/>
      <c r="HRJ127" s="671"/>
      <c r="HRK127" s="671"/>
      <c r="HRL127" s="671"/>
      <c r="HRM127" s="671"/>
      <c r="HRN127" s="671"/>
      <c r="HRO127" s="671"/>
      <c r="HRP127" s="671"/>
      <c r="HRQ127" s="671"/>
      <c r="HRR127" s="671"/>
      <c r="HRS127" s="671"/>
      <c r="HRT127" s="671"/>
      <c r="HRU127" s="671"/>
      <c r="HRV127" s="671"/>
      <c r="HRW127" s="671"/>
      <c r="HRX127" s="671"/>
      <c r="HRY127" s="671"/>
      <c r="HRZ127" s="671"/>
      <c r="HSA127" s="671"/>
      <c r="HSB127" s="671"/>
      <c r="HSC127" s="671"/>
      <c r="HSD127" s="671"/>
      <c r="HSE127" s="671"/>
      <c r="HSF127" s="671"/>
      <c r="HSG127" s="671"/>
      <c r="HSH127" s="671"/>
      <c r="HSI127" s="671"/>
      <c r="HSJ127" s="671"/>
      <c r="HSK127" s="671"/>
      <c r="HSL127" s="671"/>
      <c r="HSM127" s="671"/>
      <c r="HSN127" s="671"/>
      <c r="HSO127" s="671"/>
      <c r="HSP127" s="671"/>
      <c r="HSQ127" s="671"/>
      <c r="HSR127" s="671"/>
      <c r="HSS127" s="671"/>
      <c r="HST127" s="671"/>
      <c r="HSU127" s="671"/>
      <c r="HSV127" s="671"/>
      <c r="HSW127" s="671"/>
      <c r="HSX127" s="671"/>
      <c r="HSY127" s="671"/>
      <c r="HSZ127" s="671"/>
      <c r="HTA127" s="671"/>
      <c r="HTB127" s="671"/>
      <c r="HTC127" s="671"/>
      <c r="HTD127" s="671"/>
      <c r="HTE127" s="671"/>
      <c r="HTF127" s="671"/>
      <c r="HTG127" s="671"/>
      <c r="HTH127" s="671"/>
      <c r="HTI127" s="671"/>
      <c r="HTJ127" s="671"/>
      <c r="HTK127" s="671"/>
      <c r="HTL127" s="671"/>
      <c r="HTM127" s="671"/>
      <c r="HTN127" s="671"/>
      <c r="HTO127" s="671"/>
      <c r="HTP127" s="671"/>
      <c r="HTQ127" s="671"/>
      <c r="HTR127" s="671"/>
      <c r="HTS127" s="671"/>
      <c r="HTT127" s="671"/>
      <c r="HTU127" s="671"/>
      <c r="HTV127" s="671"/>
      <c r="HTW127" s="671"/>
      <c r="HTX127" s="671"/>
      <c r="HTY127" s="671"/>
      <c r="HTZ127" s="671"/>
      <c r="HUA127" s="671"/>
      <c r="HUB127" s="671"/>
      <c r="HUC127" s="671"/>
      <c r="HUD127" s="671"/>
      <c r="HUE127" s="671"/>
      <c r="HUF127" s="671"/>
      <c r="HUG127" s="671"/>
      <c r="HUH127" s="671"/>
      <c r="HUI127" s="671"/>
      <c r="HUJ127" s="671"/>
      <c r="HUK127" s="671"/>
      <c r="HUL127" s="671"/>
      <c r="HUM127" s="671"/>
      <c r="HUN127" s="671"/>
      <c r="HUO127" s="671"/>
      <c r="HUP127" s="671"/>
      <c r="HUQ127" s="671"/>
      <c r="HUR127" s="671"/>
      <c r="HUS127" s="671"/>
      <c r="HUT127" s="671"/>
      <c r="HUU127" s="671"/>
      <c r="HUV127" s="671"/>
      <c r="HUW127" s="671"/>
      <c r="HUX127" s="671"/>
      <c r="HUY127" s="671"/>
      <c r="HUZ127" s="671"/>
      <c r="HVA127" s="671"/>
      <c r="HVB127" s="671"/>
      <c r="HVC127" s="671"/>
      <c r="HVD127" s="671"/>
      <c r="HVE127" s="671"/>
      <c r="HVF127" s="671"/>
      <c r="HVG127" s="671"/>
      <c r="HVH127" s="671"/>
      <c r="HVI127" s="671"/>
      <c r="HVJ127" s="671"/>
      <c r="HVK127" s="671"/>
      <c r="HVL127" s="671"/>
      <c r="HVM127" s="671"/>
      <c r="HVN127" s="671"/>
      <c r="HVO127" s="671"/>
      <c r="HVP127" s="671"/>
      <c r="HVQ127" s="671"/>
      <c r="HVR127" s="671"/>
      <c r="HVS127" s="671"/>
      <c r="HVT127" s="671"/>
      <c r="HVU127" s="671"/>
      <c r="HVV127" s="671"/>
      <c r="HVW127" s="671"/>
      <c r="HVX127" s="671"/>
      <c r="HVY127" s="671"/>
      <c r="HVZ127" s="671"/>
      <c r="HWA127" s="671"/>
      <c r="HWB127" s="671"/>
      <c r="HWC127" s="671"/>
      <c r="HWD127" s="671"/>
      <c r="HWE127" s="671"/>
      <c r="HWF127" s="671"/>
      <c r="HWG127" s="671"/>
      <c r="HWH127" s="671"/>
      <c r="HWI127" s="671"/>
      <c r="HWJ127" s="671"/>
      <c r="HWK127" s="671"/>
      <c r="HWL127" s="671"/>
      <c r="HWM127" s="671"/>
      <c r="HWN127" s="671"/>
      <c r="HWO127" s="671"/>
      <c r="HWP127" s="671"/>
      <c r="HWQ127" s="671"/>
      <c r="HWR127" s="671"/>
      <c r="HWS127" s="671"/>
      <c r="HWT127" s="671"/>
      <c r="HWU127" s="671"/>
      <c r="HWV127" s="671"/>
      <c r="HWW127" s="671"/>
      <c r="HWX127" s="671"/>
      <c r="HWY127" s="671"/>
      <c r="HWZ127" s="671"/>
      <c r="HXA127" s="671"/>
      <c r="HXB127" s="671"/>
      <c r="HXC127" s="671"/>
      <c r="HXD127" s="671"/>
      <c r="HXE127" s="671"/>
      <c r="HXF127" s="671"/>
      <c r="HXG127" s="671"/>
      <c r="HXH127" s="671"/>
      <c r="HXI127" s="671"/>
      <c r="HXJ127" s="671"/>
      <c r="HXK127" s="671"/>
      <c r="HXL127" s="671"/>
      <c r="HXM127" s="671"/>
      <c r="HXN127" s="671"/>
      <c r="HXO127" s="671"/>
      <c r="HXP127" s="671"/>
      <c r="HXQ127" s="671"/>
      <c r="HXR127" s="671"/>
      <c r="HXS127" s="671"/>
      <c r="HXT127" s="671"/>
      <c r="HXU127" s="671"/>
      <c r="HXV127" s="671"/>
      <c r="HXW127" s="671"/>
      <c r="HXX127" s="671"/>
      <c r="HXY127" s="671"/>
      <c r="HXZ127" s="671"/>
      <c r="HYA127" s="671"/>
      <c r="HYB127" s="671"/>
      <c r="HYC127" s="671"/>
      <c r="HYD127" s="671"/>
      <c r="HYE127" s="671"/>
      <c r="HYF127" s="671"/>
      <c r="HYG127" s="671"/>
      <c r="HYH127" s="671"/>
      <c r="HYI127" s="671"/>
      <c r="HYJ127" s="671"/>
      <c r="HYK127" s="671"/>
      <c r="HYL127" s="671"/>
      <c r="HYM127" s="671"/>
      <c r="HYN127" s="671"/>
      <c r="HYO127" s="671"/>
      <c r="HYP127" s="671"/>
      <c r="HYQ127" s="671"/>
      <c r="HYR127" s="671"/>
      <c r="HYS127" s="671"/>
      <c r="HYT127" s="671"/>
      <c r="HYU127" s="671"/>
      <c r="HYV127" s="671"/>
      <c r="HYW127" s="671"/>
      <c r="HYX127" s="671"/>
      <c r="HYY127" s="671"/>
      <c r="HYZ127" s="671"/>
      <c r="HZA127" s="671"/>
      <c r="HZB127" s="671"/>
      <c r="HZC127" s="671"/>
      <c r="HZD127" s="671"/>
      <c r="HZE127" s="671"/>
      <c r="HZF127" s="671"/>
      <c r="HZG127" s="671"/>
      <c r="HZH127" s="671"/>
      <c r="HZI127" s="671"/>
      <c r="HZJ127" s="671"/>
      <c r="HZK127" s="671"/>
      <c r="HZL127" s="671"/>
      <c r="HZM127" s="671"/>
      <c r="HZN127" s="671"/>
      <c r="HZO127" s="671"/>
      <c r="HZP127" s="671"/>
      <c r="HZQ127" s="671"/>
      <c r="HZR127" s="671"/>
      <c r="HZS127" s="671"/>
      <c r="HZT127" s="671"/>
      <c r="HZU127" s="671"/>
      <c r="HZV127" s="671"/>
      <c r="HZW127" s="671"/>
      <c r="HZX127" s="671"/>
      <c r="HZY127" s="671"/>
      <c r="HZZ127" s="671"/>
      <c r="IAA127" s="671"/>
      <c r="IAB127" s="671"/>
      <c r="IAC127" s="671"/>
      <c r="IAD127" s="671"/>
      <c r="IAE127" s="671"/>
      <c r="IAF127" s="671"/>
      <c r="IAG127" s="671"/>
      <c r="IAH127" s="671"/>
      <c r="IAI127" s="671"/>
      <c r="IAJ127" s="671"/>
      <c r="IAK127" s="671"/>
      <c r="IAL127" s="671"/>
      <c r="IAM127" s="671"/>
      <c r="IAN127" s="671"/>
      <c r="IAO127" s="671"/>
      <c r="IAP127" s="671"/>
      <c r="IAQ127" s="671"/>
      <c r="IAR127" s="671"/>
      <c r="IAS127" s="671"/>
      <c r="IAT127" s="671"/>
      <c r="IAU127" s="671"/>
      <c r="IAV127" s="671"/>
      <c r="IAW127" s="671"/>
      <c r="IAX127" s="671"/>
      <c r="IAY127" s="671"/>
      <c r="IAZ127" s="671"/>
      <c r="IBA127" s="671"/>
      <c r="IBB127" s="671"/>
      <c r="IBC127" s="671"/>
      <c r="IBD127" s="671"/>
      <c r="IBE127" s="671"/>
      <c r="IBF127" s="671"/>
      <c r="IBG127" s="671"/>
      <c r="IBH127" s="671"/>
      <c r="IBI127" s="671"/>
      <c r="IBJ127" s="671"/>
      <c r="IBK127" s="671"/>
      <c r="IBL127" s="671"/>
      <c r="IBM127" s="671"/>
      <c r="IBN127" s="671"/>
      <c r="IBO127" s="671"/>
      <c r="IBP127" s="671"/>
      <c r="IBQ127" s="671"/>
      <c r="IBR127" s="671"/>
      <c r="IBS127" s="671"/>
      <c r="IBT127" s="671"/>
      <c r="IBU127" s="671"/>
      <c r="IBV127" s="671"/>
      <c r="IBW127" s="671"/>
      <c r="IBX127" s="671"/>
      <c r="IBY127" s="671"/>
      <c r="IBZ127" s="671"/>
      <c r="ICA127" s="671"/>
      <c r="ICB127" s="671"/>
      <c r="ICC127" s="671"/>
      <c r="ICD127" s="671"/>
      <c r="ICE127" s="671"/>
      <c r="ICF127" s="671"/>
      <c r="ICG127" s="671"/>
      <c r="ICH127" s="671"/>
      <c r="ICI127" s="671"/>
      <c r="ICJ127" s="671"/>
      <c r="ICK127" s="671"/>
      <c r="ICL127" s="671"/>
      <c r="ICM127" s="671"/>
      <c r="ICN127" s="671"/>
      <c r="ICO127" s="671"/>
      <c r="ICP127" s="671"/>
      <c r="ICQ127" s="671"/>
      <c r="ICR127" s="671"/>
      <c r="ICS127" s="671"/>
      <c r="ICT127" s="671"/>
      <c r="ICU127" s="671"/>
      <c r="ICV127" s="671"/>
      <c r="ICW127" s="671"/>
      <c r="ICX127" s="671"/>
      <c r="ICY127" s="671"/>
      <c r="ICZ127" s="671"/>
      <c r="IDA127" s="671"/>
      <c r="IDB127" s="671"/>
      <c r="IDC127" s="671"/>
      <c r="IDD127" s="671"/>
      <c r="IDE127" s="671"/>
      <c r="IDF127" s="671"/>
      <c r="IDG127" s="671"/>
      <c r="IDH127" s="671"/>
      <c r="IDI127" s="671"/>
      <c r="IDJ127" s="671"/>
      <c r="IDK127" s="671"/>
      <c r="IDL127" s="671"/>
      <c r="IDM127" s="671"/>
      <c r="IDN127" s="671"/>
      <c r="IDO127" s="671"/>
      <c r="IDP127" s="671"/>
      <c r="IDQ127" s="671"/>
      <c r="IDR127" s="671"/>
      <c r="IDS127" s="671"/>
      <c r="IDT127" s="671"/>
      <c r="IDU127" s="671"/>
      <c r="IDV127" s="671"/>
      <c r="IDW127" s="671"/>
      <c r="IDX127" s="671"/>
      <c r="IDY127" s="671"/>
      <c r="IDZ127" s="671"/>
      <c r="IEA127" s="671"/>
      <c r="IEB127" s="671"/>
      <c r="IEC127" s="671"/>
      <c r="IED127" s="671"/>
      <c r="IEE127" s="671"/>
      <c r="IEF127" s="671"/>
      <c r="IEG127" s="671"/>
      <c r="IEH127" s="671"/>
      <c r="IEI127" s="671"/>
      <c r="IEJ127" s="671"/>
      <c r="IEK127" s="671"/>
      <c r="IEL127" s="671"/>
      <c r="IEM127" s="671"/>
      <c r="IEN127" s="671"/>
      <c r="IEO127" s="671"/>
      <c r="IEP127" s="671"/>
      <c r="IEQ127" s="671"/>
      <c r="IER127" s="671"/>
      <c r="IES127" s="671"/>
      <c r="IET127" s="671"/>
      <c r="IEU127" s="671"/>
      <c r="IEV127" s="671"/>
      <c r="IEW127" s="671"/>
      <c r="IEX127" s="671"/>
      <c r="IEY127" s="671"/>
      <c r="IEZ127" s="671"/>
      <c r="IFA127" s="671"/>
      <c r="IFB127" s="671"/>
      <c r="IFC127" s="671"/>
      <c r="IFD127" s="671"/>
      <c r="IFE127" s="671"/>
      <c r="IFF127" s="671"/>
      <c r="IFG127" s="671"/>
      <c r="IFH127" s="671"/>
      <c r="IFI127" s="671"/>
      <c r="IFJ127" s="671"/>
      <c r="IFK127" s="671"/>
      <c r="IFL127" s="671"/>
      <c r="IFM127" s="671"/>
      <c r="IFN127" s="671"/>
      <c r="IFO127" s="671"/>
      <c r="IFP127" s="671"/>
      <c r="IFQ127" s="671"/>
      <c r="IFR127" s="671"/>
      <c r="IFS127" s="671"/>
      <c r="IFT127" s="671"/>
      <c r="IFU127" s="671"/>
      <c r="IFV127" s="671"/>
      <c r="IFW127" s="671"/>
      <c r="IFX127" s="671"/>
      <c r="IFY127" s="671"/>
      <c r="IFZ127" s="671"/>
      <c r="IGA127" s="671"/>
      <c r="IGB127" s="671"/>
      <c r="IGC127" s="671"/>
      <c r="IGD127" s="671"/>
      <c r="IGE127" s="671"/>
      <c r="IGF127" s="671"/>
      <c r="IGG127" s="671"/>
      <c r="IGH127" s="671"/>
      <c r="IGI127" s="671"/>
      <c r="IGJ127" s="671"/>
      <c r="IGK127" s="671"/>
      <c r="IGL127" s="671"/>
      <c r="IGM127" s="671"/>
      <c r="IGN127" s="671"/>
      <c r="IGO127" s="671"/>
      <c r="IGP127" s="671"/>
      <c r="IGQ127" s="671"/>
      <c r="IGR127" s="671"/>
      <c r="IGS127" s="671"/>
      <c r="IGT127" s="671"/>
      <c r="IGU127" s="671"/>
      <c r="IGV127" s="671"/>
      <c r="IGW127" s="671"/>
      <c r="IGX127" s="671"/>
      <c r="IGY127" s="671"/>
      <c r="IGZ127" s="671"/>
      <c r="IHA127" s="671"/>
      <c r="IHB127" s="671"/>
      <c r="IHC127" s="671"/>
      <c r="IHD127" s="671"/>
      <c r="IHE127" s="671"/>
      <c r="IHF127" s="671"/>
      <c r="IHG127" s="671"/>
      <c r="IHH127" s="671"/>
      <c r="IHI127" s="671"/>
      <c r="IHJ127" s="671"/>
      <c r="IHK127" s="671"/>
      <c r="IHL127" s="671"/>
      <c r="IHM127" s="671"/>
      <c r="IHN127" s="671"/>
      <c r="IHO127" s="671"/>
      <c r="IHP127" s="671"/>
      <c r="IHQ127" s="671"/>
      <c r="IHR127" s="671"/>
      <c r="IHS127" s="671"/>
      <c r="IHT127" s="671"/>
      <c r="IHU127" s="671"/>
      <c r="IHV127" s="671"/>
      <c r="IHW127" s="671"/>
      <c r="IHX127" s="671"/>
      <c r="IHY127" s="671"/>
      <c r="IHZ127" s="671"/>
      <c r="IIA127" s="671"/>
      <c r="IIB127" s="671"/>
      <c r="IIC127" s="671"/>
      <c r="IID127" s="671"/>
      <c r="IIE127" s="671"/>
      <c r="IIF127" s="671"/>
      <c r="IIG127" s="671"/>
      <c r="IIH127" s="671"/>
      <c r="III127" s="671"/>
      <c r="IIJ127" s="671"/>
      <c r="IIK127" s="671"/>
      <c r="IIL127" s="671"/>
      <c r="IIM127" s="671"/>
      <c r="IIN127" s="671"/>
      <c r="IIO127" s="671"/>
      <c r="IIP127" s="671"/>
      <c r="IIQ127" s="671"/>
      <c r="IIR127" s="671"/>
      <c r="IIS127" s="671"/>
      <c r="IIT127" s="671"/>
      <c r="IIU127" s="671"/>
      <c r="IIV127" s="671"/>
      <c r="IIW127" s="671"/>
      <c r="IIX127" s="671"/>
      <c r="IIY127" s="671"/>
      <c r="IIZ127" s="671"/>
      <c r="IJA127" s="671"/>
      <c r="IJB127" s="671"/>
      <c r="IJC127" s="671"/>
      <c r="IJD127" s="671"/>
      <c r="IJE127" s="671"/>
      <c r="IJF127" s="671"/>
      <c r="IJG127" s="671"/>
      <c r="IJH127" s="671"/>
      <c r="IJI127" s="671"/>
      <c r="IJJ127" s="671"/>
      <c r="IJK127" s="671"/>
      <c r="IJL127" s="671"/>
      <c r="IJM127" s="671"/>
      <c r="IJN127" s="671"/>
      <c r="IJO127" s="671"/>
      <c r="IJP127" s="671"/>
      <c r="IJQ127" s="671"/>
      <c r="IJR127" s="671"/>
      <c r="IJS127" s="671"/>
      <c r="IJT127" s="671"/>
      <c r="IJU127" s="671"/>
      <c r="IJV127" s="671"/>
      <c r="IJW127" s="671"/>
      <c r="IJX127" s="671"/>
      <c r="IJY127" s="671"/>
      <c r="IJZ127" s="671"/>
      <c r="IKA127" s="671"/>
      <c r="IKB127" s="671"/>
      <c r="IKC127" s="671"/>
      <c r="IKD127" s="671"/>
      <c r="IKE127" s="671"/>
      <c r="IKF127" s="671"/>
      <c r="IKG127" s="671"/>
      <c r="IKH127" s="671"/>
      <c r="IKI127" s="671"/>
      <c r="IKJ127" s="671"/>
      <c r="IKK127" s="671"/>
      <c r="IKL127" s="671"/>
      <c r="IKM127" s="671"/>
      <c r="IKN127" s="671"/>
      <c r="IKO127" s="671"/>
      <c r="IKP127" s="671"/>
      <c r="IKQ127" s="671"/>
      <c r="IKR127" s="671"/>
      <c r="IKS127" s="671"/>
      <c r="IKT127" s="671"/>
      <c r="IKU127" s="671"/>
      <c r="IKV127" s="671"/>
      <c r="IKW127" s="671"/>
      <c r="IKX127" s="671"/>
      <c r="IKY127" s="671"/>
      <c r="IKZ127" s="671"/>
      <c r="ILA127" s="671"/>
      <c r="ILB127" s="671"/>
      <c r="ILC127" s="671"/>
      <c r="ILD127" s="671"/>
      <c r="ILE127" s="671"/>
      <c r="ILF127" s="671"/>
      <c r="ILG127" s="671"/>
      <c r="ILH127" s="671"/>
      <c r="ILI127" s="671"/>
      <c r="ILJ127" s="671"/>
      <c r="ILK127" s="671"/>
      <c r="ILL127" s="671"/>
      <c r="ILM127" s="671"/>
      <c r="ILN127" s="671"/>
      <c r="ILO127" s="671"/>
      <c r="ILP127" s="671"/>
      <c r="ILQ127" s="671"/>
      <c r="ILR127" s="671"/>
      <c r="ILS127" s="671"/>
      <c r="ILT127" s="671"/>
      <c r="ILU127" s="671"/>
      <c r="ILV127" s="671"/>
      <c r="ILW127" s="671"/>
      <c r="ILX127" s="671"/>
      <c r="ILY127" s="671"/>
      <c r="ILZ127" s="671"/>
      <c r="IMA127" s="671"/>
      <c r="IMB127" s="671"/>
      <c r="IMC127" s="671"/>
      <c r="IMD127" s="671"/>
      <c r="IME127" s="671"/>
      <c r="IMF127" s="671"/>
      <c r="IMG127" s="671"/>
      <c r="IMH127" s="671"/>
      <c r="IMI127" s="671"/>
      <c r="IMJ127" s="671"/>
      <c r="IMK127" s="671"/>
      <c r="IML127" s="671"/>
      <c r="IMM127" s="671"/>
      <c r="IMN127" s="671"/>
      <c r="IMO127" s="671"/>
      <c r="IMP127" s="671"/>
      <c r="IMQ127" s="671"/>
      <c r="IMR127" s="671"/>
      <c r="IMS127" s="671"/>
      <c r="IMT127" s="671"/>
      <c r="IMU127" s="671"/>
      <c r="IMV127" s="671"/>
      <c r="IMW127" s="671"/>
      <c r="IMX127" s="671"/>
      <c r="IMY127" s="671"/>
      <c r="IMZ127" s="671"/>
      <c r="INA127" s="671"/>
      <c r="INB127" s="671"/>
      <c r="INC127" s="671"/>
      <c r="IND127" s="671"/>
      <c r="INE127" s="671"/>
      <c r="INF127" s="671"/>
      <c r="ING127" s="671"/>
      <c r="INH127" s="671"/>
      <c r="INI127" s="671"/>
      <c r="INJ127" s="671"/>
      <c r="INK127" s="671"/>
      <c r="INL127" s="671"/>
      <c r="INM127" s="671"/>
      <c r="INN127" s="671"/>
      <c r="INO127" s="671"/>
      <c r="INP127" s="671"/>
      <c r="INQ127" s="671"/>
      <c r="INR127" s="671"/>
      <c r="INS127" s="671"/>
      <c r="INT127" s="671"/>
      <c r="INU127" s="671"/>
      <c r="INV127" s="671"/>
      <c r="INW127" s="671"/>
      <c r="INX127" s="671"/>
      <c r="INY127" s="671"/>
      <c r="INZ127" s="671"/>
      <c r="IOA127" s="671"/>
      <c r="IOB127" s="671"/>
      <c r="IOC127" s="671"/>
      <c r="IOD127" s="671"/>
      <c r="IOE127" s="671"/>
      <c r="IOF127" s="671"/>
      <c r="IOG127" s="671"/>
      <c r="IOH127" s="671"/>
      <c r="IOI127" s="671"/>
      <c r="IOJ127" s="671"/>
      <c r="IOK127" s="671"/>
      <c r="IOL127" s="671"/>
      <c r="IOM127" s="671"/>
      <c r="ION127" s="671"/>
      <c r="IOO127" s="671"/>
      <c r="IOP127" s="671"/>
      <c r="IOQ127" s="671"/>
      <c r="IOR127" s="671"/>
      <c r="IOS127" s="671"/>
      <c r="IOT127" s="671"/>
      <c r="IOU127" s="671"/>
      <c r="IOV127" s="671"/>
      <c r="IOW127" s="671"/>
      <c r="IOX127" s="671"/>
      <c r="IOY127" s="671"/>
      <c r="IOZ127" s="671"/>
      <c r="IPA127" s="671"/>
      <c r="IPB127" s="671"/>
      <c r="IPC127" s="671"/>
      <c r="IPD127" s="671"/>
      <c r="IPE127" s="671"/>
      <c r="IPF127" s="671"/>
      <c r="IPG127" s="671"/>
      <c r="IPH127" s="671"/>
      <c r="IPI127" s="671"/>
      <c r="IPJ127" s="671"/>
      <c r="IPK127" s="671"/>
      <c r="IPL127" s="671"/>
      <c r="IPM127" s="671"/>
      <c r="IPN127" s="671"/>
      <c r="IPO127" s="671"/>
      <c r="IPP127" s="671"/>
      <c r="IPQ127" s="671"/>
      <c r="IPR127" s="671"/>
      <c r="IPS127" s="671"/>
      <c r="IPT127" s="671"/>
      <c r="IPU127" s="671"/>
      <c r="IPV127" s="671"/>
      <c r="IPW127" s="671"/>
      <c r="IPX127" s="671"/>
      <c r="IPY127" s="671"/>
      <c r="IPZ127" s="671"/>
      <c r="IQA127" s="671"/>
      <c r="IQB127" s="671"/>
      <c r="IQC127" s="671"/>
      <c r="IQD127" s="671"/>
      <c r="IQE127" s="671"/>
      <c r="IQF127" s="671"/>
      <c r="IQG127" s="671"/>
      <c r="IQH127" s="671"/>
      <c r="IQI127" s="671"/>
      <c r="IQJ127" s="671"/>
      <c r="IQK127" s="671"/>
      <c r="IQL127" s="671"/>
      <c r="IQM127" s="671"/>
      <c r="IQN127" s="671"/>
      <c r="IQO127" s="671"/>
      <c r="IQP127" s="671"/>
      <c r="IQQ127" s="671"/>
      <c r="IQR127" s="671"/>
      <c r="IQS127" s="671"/>
      <c r="IQT127" s="671"/>
      <c r="IQU127" s="671"/>
      <c r="IQV127" s="671"/>
      <c r="IQW127" s="671"/>
      <c r="IQX127" s="671"/>
      <c r="IQY127" s="671"/>
      <c r="IQZ127" s="671"/>
      <c r="IRA127" s="671"/>
      <c r="IRB127" s="671"/>
      <c r="IRC127" s="671"/>
      <c r="IRD127" s="671"/>
      <c r="IRE127" s="671"/>
      <c r="IRF127" s="671"/>
      <c r="IRG127" s="671"/>
      <c r="IRH127" s="671"/>
      <c r="IRI127" s="671"/>
      <c r="IRJ127" s="671"/>
      <c r="IRK127" s="671"/>
      <c r="IRL127" s="671"/>
      <c r="IRM127" s="671"/>
      <c r="IRN127" s="671"/>
      <c r="IRO127" s="671"/>
      <c r="IRP127" s="671"/>
      <c r="IRQ127" s="671"/>
      <c r="IRR127" s="671"/>
      <c r="IRS127" s="671"/>
      <c r="IRT127" s="671"/>
      <c r="IRU127" s="671"/>
      <c r="IRV127" s="671"/>
      <c r="IRW127" s="671"/>
      <c r="IRX127" s="671"/>
      <c r="IRY127" s="671"/>
      <c r="IRZ127" s="671"/>
      <c r="ISA127" s="671"/>
      <c r="ISB127" s="671"/>
      <c r="ISC127" s="671"/>
      <c r="ISD127" s="671"/>
      <c r="ISE127" s="671"/>
      <c r="ISF127" s="671"/>
      <c r="ISG127" s="671"/>
      <c r="ISH127" s="671"/>
      <c r="ISI127" s="671"/>
      <c r="ISJ127" s="671"/>
      <c r="ISK127" s="671"/>
      <c r="ISL127" s="671"/>
      <c r="ISM127" s="671"/>
      <c r="ISN127" s="671"/>
      <c r="ISO127" s="671"/>
      <c r="ISP127" s="671"/>
      <c r="ISQ127" s="671"/>
      <c r="ISR127" s="671"/>
      <c r="ISS127" s="671"/>
      <c r="IST127" s="671"/>
      <c r="ISU127" s="671"/>
      <c r="ISV127" s="671"/>
      <c r="ISW127" s="671"/>
      <c r="ISX127" s="671"/>
      <c r="ISY127" s="671"/>
      <c r="ISZ127" s="671"/>
      <c r="ITA127" s="671"/>
      <c r="ITB127" s="671"/>
      <c r="ITC127" s="671"/>
      <c r="ITD127" s="671"/>
      <c r="ITE127" s="671"/>
      <c r="ITF127" s="671"/>
      <c r="ITG127" s="671"/>
      <c r="ITH127" s="671"/>
      <c r="ITI127" s="671"/>
      <c r="ITJ127" s="671"/>
      <c r="ITK127" s="671"/>
      <c r="ITL127" s="671"/>
      <c r="ITM127" s="671"/>
      <c r="ITN127" s="671"/>
      <c r="ITO127" s="671"/>
      <c r="ITP127" s="671"/>
      <c r="ITQ127" s="671"/>
      <c r="ITR127" s="671"/>
      <c r="ITS127" s="671"/>
      <c r="ITT127" s="671"/>
      <c r="ITU127" s="671"/>
      <c r="ITV127" s="671"/>
      <c r="ITW127" s="671"/>
      <c r="ITX127" s="671"/>
      <c r="ITY127" s="671"/>
      <c r="ITZ127" s="671"/>
      <c r="IUA127" s="671"/>
      <c r="IUB127" s="671"/>
      <c r="IUC127" s="671"/>
      <c r="IUD127" s="671"/>
      <c r="IUE127" s="671"/>
      <c r="IUF127" s="671"/>
      <c r="IUG127" s="671"/>
      <c r="IUH127" s="671"/>
      <c r="IUI127" s="671"/>
      <c r="IUJ127" s="671"/>
      <c r="IUK127" s="671"/>
      <c r="IUL127" s="671"/>
      <c r="IUM127" s="671"/>
      <c r="IUN127" s="671"/>
      <c r="IUO127" s="671"/>
      <c r="IUP127" s="671"/>
      <c r="IUQ127" s="671"/>
      <c r="IUR127" s="671"/>
      <c r="IUS127" s="671"/>
      <c r="IUT127" s="671"/>
      <c r="IUU127" s="671"/>
      <c r="IUV127" s="671"/>
      <c r="IUW127" s="671"/>
      <c r="IUX127" s="671"/>
      <c r="IUY127" s="671"/>
      <c r="IUZ127" s="671"/>
      <c r="IVA127" s="671"/>
      <c r="IVB127" s="671"/>
      <c r="IVC127" s="671"/>
      <c r="IVD127" s="671"/>
      <c r="IVE127" s="671"/>
      <c r="IVF127" s="671"/>
      <c r="IVG127" s="671"/>
      <c r="IVH127" s="671"/>
      <c r="IVI127" s="671"/>
      <c r="IVJ127" s="671"/>
      <c r="IVK127" s="671"/>
      <c r="IVL127" s="671"/>
      <c r="IVM127" s="671"/>
      <c r="IVN127" s="671"/>
      <c r="IVO127" s="671"/>
      <c r="IVP127" s="671"/>
      <c r="IVQ127" s="671"/>
      <c r="IVR127" s="671"/>
      <c r="IVS127" s="671"/>
      <c r="IVT127" s="671"/>
      <c r="IVU127" s="671"/>
      <c r="IVV127" s="671"/>
      <c r="IVW127" s="671"/>
      <c r="IVX127" s="671"/>
      <c r="IVY127" s="671"/>
      <c r="IVZ127" s="671"/>
      <c r="IWA127" s="671"/>
      <c r="IWB127" s="671"/>
      <c r="IWC127" s="671"/>
      <c r="IWD127" s="671"/>
      <c r="IWE127" s="671"/>
      <c r="IWF127" s="671"/>
      <c r="IWG127" s="671"/>
      <c r="IWH127" s="671"/>
      <c r="IWI127" s="671"/>
      <c r="IWJ127" s="671"/>
      <c r="IWK127" s="671"/>
      <c r="IWL127" s="671"/>
      <c r="IWM127" s="671"/>
      <c r="IWN127" s="671"/>
      <c r="IWO127" s="671"/>
      <c r="IWP127" s="671"/>
      <c r="IWQ127" s="671"/>
      <c r="IWR127" s="671"/>
      <c r="IWS127" s="671"/>
      <c r="IWT127" s="671"/>
      <c r="IWU127" s="671"/>
      <c r="IWV127" s="671"/>
      <c r="IWW127" s="671"/>
      <c r="IWX127" s="671"/>
      <c r="IWY127" s="671"/>
      <c r="IWZ127" s="671"/>
      <c r="IXA127" s="671"/>
      <c r="IXB127" s="671"/>
      <c r="IXC127" s="671"/>
      <c r="IXD127" s="671"/>
      <c r="IXE127" s="671"/>
      <c r="IXF127" s="671"/>
      <c r="IXG127" s="671"/>
      <c r="IXH127" s="671"/>
      <c r="IXI127" s="671"/>
      <c r="IXJ127" s="671"/>
      <c r="IXK127" s="671"/>
      <c r="IXL127" s="671"/>
      <c r="IXM127" s="671"/>
      <c r="IXN127" s="671"/>
      <c r="IXO127" s="671"/>
      <c r="IXP127" s="671"/>
      <c r="IXQ127" s="671"/>
      <c r="IXR127" s="671"/>
      <c r="IXS127" s="671"/>
      <c r="IXT127" s="671"/>
      <c r="IXU127" s="671"/>
      <c r="IXV127" s="671"/>
      <c r="IXW127" s="671"/>
      <c r="IXX127" s="671"/>
      <c r="IXY127" s="671"/>
      <c r="IXZ127" s="671"/>
      <c r="IYA127" s="671"/>
      <c r="IYB127" s="671"/>
      <c r="IYC127" s="671"/>
      <c r="IYD127" s="671"/>
      <c r="IYE127" s="671"/>
      <c r="IYF127" s="671"/>
      <c r="IYG127" s="671"/>
      <c r="IYH127" s="671"/>
      <c r="IYI127" s="671"/>
      <c r="IYJ127" s="671"/>
      <c r="IYK127" s="671"/>
      <c r="IYL127" s="671"/>
      <c r="IYM127" s="671"/>
      <c r="IYN127" s="671"/>
      <c r="IYO127" s="671"/>
      <c r="IYP127" s="671"/>
      <c r="IYQ127" s="671"/>
      <c r="IYR127" s="671"/>
      <c r="IYS127" s="671"/>
      <c r="IYT127" s="671"/>
      <c r="IYU127" s="671"/>
      <c r="IYV127" s="671"/>
      <c r="IYW127" s="671"/>
      <c r="IYX127" s="671"/>
      <c r="IYY127" s="671"/>
      <c r="IYZ127" s="671"/>
      <c r="IZA127" s="671"/>
      <c r="IZB127" s="671"/>
      <c r="IZC127" s="671"/>
      <c r="IZD127" s="671"/>
      <c r="IZE127" s="671"/>
      <c r="IZF127" s="671"/>
      <c r="IZG127" s="671"/>
      <c r="IZH127" s="671"/>
      <c r="IZI127" s="671"/>
      <c r="IZJ127" s="671"/>
      <c r="IZK127" s="671"/>
      <c r="IZL127" s="671"/>
      <c r="IZM127" s="671"/>
      <c r="IZN127" s="671"/>
      <c r="IZO127" s="671"/>
      <c r="IZP127" s="671"/>
      <c r="IZQ127" s="671"/>
      <c r="IZR127" s="671"/>
      <c r="IZS127" s="671"/>
      <c r="IZT127" s="671"/>
      <c r="IZU127" s="671"/>
      <c r="IZV127" s="671"/>
      <c r="IZW127" s="671"/>
      <c r="IZX127" s="671"/>
      <c r="IZY127" s="671"/>
      <c r="IZZ127" s="671"/>
      <c r="JAA127" s="671"/>
      <c r="JAB127" s="671"/>
      <c r="JAC127" s="671"/>
      <c r="JAD127" s="671"/>
      <c r="JAE127" s="671"/>
      <c r="JAF127" s="671"/>
      <c r="JAG127" s="671"/>
      <c r="JAH127" s="671"/>
      <c r="JAI127" s="671"/>
      <c r="JAJ127" s="671"/>
      <c r="JAK127" s="671"/>
      <c r="JAL127" s="671"/>
      <c r="JAM127" s="671"/>
      <c r="JAN127" s="671"/>
      <c r="JAO127" s="671"/>
      <c r="JAP127" s="671"/>
      <c r="JAQ127" s="671"/>
      <c r="JAR127" s="671"/>
      <c r="JAS127" s="671"/>
      <c r="JAT127" s="671"/>
      <c r="JAU127" s="671"/>
      <c r="JAV127" s="671"/>
      <c r="JAW127" s="671"/>
      <c r="JAX127" s="671"/>
      <c r="JAY127" s="671"/>
      <c r="JAZ127" s="671"/>
      <c r="JBA127" s="671"/>
      <c r="JBB127" s="671"/>
      <c r="JBC127" s="671"/>
      <c r="JBD127" s="671"/>
      <c r="JBE127" s="671"/>
      <c r="JBF127" s="671"/>
      <c r="JBG127" s="671"/>
      <c r="JBH127" s="671"/>
      <c r="JBI127" s="671"/>
      <c r="JBJ127" s="671"/>
      <c r="JBK127" s="671"/>
      <c r="JBL127" s="671"/>
      <c r="JBM127" s="671"/>
      <c r="JBN127" s="671"/>
      <c r="JBO127" s="671"/>
      <c r="JBP127" s="671"/>
      <c r="JBQ127" s="671"/>
      <c r="JBR127" s="671"/>
      <c r="JBS127" s="671"/>
      <c r="JBT127" s="671"/>
      <c r="JBU127" s="671"/>
      <c r="JBV127" s="671"/>
      <c r="JBW127" s="671"/>
      <c r="JBX127" s="671"/>
      <c r="JBY127" s="671"/>
      <c r="JBZ127" s="671"/>
      <c r="JCA127" s="671"/>
      <c r="JCB127" s="671"/>
      <c r="JCC127" s="671"/>
      <c r="JCD127" s="671"/>
      <c r="JCE127" s="671"/>
      <c r="JCF127" s="671"/>
      <c r="JCG127" s="671"/>
      <c r="JCH127" s="671"/>
      <c r="JCI127" s="671"/>
      <c r="JCJ127" s="671"/>
      <c r="JCK127" s="671"/>
      <c r="JCL127" s="671"/>
      <c r="JCM127" s="671"/>
      <c r="JCN127" s="671"/>
      <c r="JCO127" s="671"/>
      <c r="JCP127" s="671"/>
      <c r="JCQ127" s="671"/>
      <c r="JCR127" s="671"/>
      <c r="JCS127" s="671"/>
      <c r="JCT127" s="671"/>
      <c r="JCU127" s="671"/>
      <c r="JCV127" s="671"/>
      <c r="JCW127" s="671"/>
      <c r="JCX127" s="671"/>
      <c r="JCY127" s="671"/>
      <c r="JCZ127" s="671"/>
      <c r="JDA127" s="671"/>
      <c r="JDB127" s="671"/>
      <c r="JDC127" s="671"/>
      <c r="JDD127" s="671"/>
      <c r="JDE127" s="671"/>
      <c r="JDF127" s="671"/>
      <c r="JDG127" s="671"/>
      <c r="JDH127" s="671"/>
      <c r="JDI127" s="671"/>
      <c r="JDJ127" s="671"/>
      <c r="JDK127" s="671"/>
      <c r="JDL127" s="671"/>
      <c r="JDM127" s="671"/>
      <c r="JDN127" s="671"/>
      <c r="JDO127" s="671"/>
      <c r="JDP127" s="671"/>
      <c r="JDQ127" s="671"/>
      <c r="JDR127" s="671"/>
      <c r="JDS127" s="671"/>
      <c r="JDT127" s="671"/>
      <c r="JDU127" s="671"/>
      <c r="JDV127" s="671"/>
      <c r="JDW127" s="671"/>
      <c r="JDX127" s="671"/>
      <c r="JDY127" s="671"/>
      <c r="JDZ127" s="671"/>
      <c r="JEA127" s="671"/>
      <c r="JEB127" s="671"/>
      <c r="JEC127" s="671"/>
      <c r="JED127" s="671"/>
      <c r="JEE127" s="671"/>
      <c r="JEF127" s="671"/>
      <c r="JEG127" s="671"/>
      <c r="JEH127" s="671"/>
      <c r="JEI127" s="671"/>
      <c r="JEJ127" s="671"/>
      <c r="JEK127" s="671"/>
      <c r="JEL127" s="671"/>
      <c r="JEM127" s="671"/>
      <c r="JEN127" s="671"/>
      <c r="JEO127" s="671"/>
      <c r="JEP127" s="671"/>
      <c r="JEQ127" s="671"/>
      <c r="JER127" s="671"/>
      <c r="JES127" s="671"/>
      <c r="JET127" s="671"/>
      <c r="JEU127" s="671"/>
      <c r="JEV127" s="671"/>
      <c r="JEW127" s="671"/>
      <c r="JEX127" s="671"/>
      <c r="JEY127" s="671"/>
      <c r="JEZ127" s="671"/>
      <c r="JFA127" s="671"/>
      <c r="JFB127" s="671"/>
      <c r="JFC127" s="671"/>
      <c r="JFD127" s="671"/>
      <c r="JFE127" s="671"/>
      <c r="JFF127" s="671"/>
      <c r="JFG127" s="671"/>
      <c r="JFH127" s="671"/>
      <c r="JFI127" s="671"/>
      <c r="JFJ127" s="671"/>
      <c r="JFK127" s="671"/>
      <c r="JFL127" s="671"/>
      <c r="JFM127" s="671"/>
      <c r="JFN127" s="671"/>
      <c r="JFO127" s="671"/>
      <c r="JFP127" s="671"/>
      <c r="JFQ127" s="671"/>
      <c r="JFR127" s="671"/>
      <c r="JFS127" s="671"/>
      <c r="JFT127" s="671"/>
      <c r="JFU127" s="671"/>
      <c r="JFV127" s="671"/>
      <c r="JFW127" s="671"/>
      <c r="JFX127" s="671"/>
      <c r="JFY127" s="671"/>
      <c r="JFZ127" s="671"/>
      <c r="JGA127" s="671"/>
      <c r="JGB127" s="671"/>
      <c r="JGC127" s="671"/>
      <c r="JGD127" s="671"/>
      <c r="JGE127" s="671"/>
      <c r="JGF127" s="671"/>
      <c r="JGG127" s="671"/>
      <c r="JGH127" s="671"/>
      <c r="JGI127" s="671"/>
      <c r="JGJ127" s="671"/>
      <c r="JGK127" s="671"/>
      <c r="JGL127" s="671"/>
      <c r="JGM127" s="671"/>
      <c r="JGN127" s="671"/>
      <c r="JGO127" s="671"/>
      <c r="JGP127" s="671"/>
      <c r="JGQ127" s="671"/>
      <c r="JGR127" s="671"/>
      <c r="JGS127" s="671"/>
      <c r="JGT127" s="671"/>
      <c r="JGU127" s="671"/>
      <c r="JGV127" s="671"/>
      <c r="JGW127" s="671"/>
      <c r="JGX127" s="671"/>
      <c r="JGY127" s="671"/>
      <c r="JGZ127" s="671"/>
      <c r="JHA127" s="671"/>
      <c r="JHB127" s="671"/>
      <c r="JHC127" s="671"/>
      <c r="JHD127" s="671"/>
      <c r="JHE127" s="671"/>
      <c r="JHF127" s="671"/>
      <c r="JHG127" s="671"/>
      <c r="JHH127" s="671"/>
      <c r="JHI127" s="671"/>
      <c r="JHJ127" s="671"/>
      <c r="JHK127" s="671"/>
      <c r="JHL127" s="671"/>
      <c r="JHM127" s="671"/>
      <c r="JHN127" s="671"/>
      <c r="JHO127" s="671"/>
      <c r="JHP127" s="671"/>
      <c r="JHQ127" s="671"/>
      <c r="JHR127" s="671"/>
      <c r="JHS127" s="671"/>
      <c r="JHT127" s="671"/>
      <c r="JHU127" s="671"/>
      <c r="JHV127" s="671"/>
      <c r="JHW127" s="671"/>
      <c r="JHX127" s="671"/>
      <c r="JHY127" s="671"/>
      <c r="JHZ127" s="671"/>
      <c r="JIA127" s="671"/>
      <c r="JIB127" s="671"/>
      <c r="JIC127" s="671"/>
      <c r="JID127" s="671"/>
      <c r="JIE127" s="671"/>
      <c r="JIF127" s="671"/>
      <c r="JIG127" s="671"/>
      <c r="JIH127" s="671"/>
      <c r="JII127" s="671"/>
      <c r="JIJ127" s="671"/>
      <c r="JIK127" s="671"/>
      <c r="JIL127" s="671"/>
      <c r="JIM127" s="671"/>
      <c r="JIN127" s="671"/>
      <c r="JIO127" s="671"/>
      <c r="JIP127" s="671"/>
      <c r="JIQ127" s="671"/>
      <c r="JIR127" s="671"/>
      <c r="JIS127" s="671"/>
      <c r="JIT127" s="671"/>
      <c r="JIU127" s="671"/>
      <c r="JIV127" s="671"/>
      <c r="JIW127" s="671"/>
      <c r="JIX127" s="671"/>
      <c r="JIY127" s="671"/>
      <c r="JIZ127" s="671"/>
      <c r="JJA127" s="671"/>
      <c r="JJB127" s="671"/>
      <c r="JJC127" s="671"/>
      <c r="JJD127" s="671"/>
      <c r="JJE127" s="671"/>
      <c r="JJF127" s="671"/>
      <c r="JJG127" s="671"/>
      <c r="JJH127" s="671"/>
      <c r="JJI127" s="671"/>
      <c r="JJJ127" s="671"/>
      <c r="JJK127" s="671"/>
      <c r="JJL127" s="671"/>
      <c r="JJM127" s="671"/>
      <c r="JJN127" s="671"/>
      <c r="JJO127" s="671"/>
      <c r="JJP127" s="671"/>
      <c r="JJQ127" s="671"/>
      <c r="JJR127" s="671"/>
      <c r="JJS127" s="671"/>
      <c r="JJT127" s="671"/>
      <c r="JJU127" s="671"/>
      <c r="JJV127" s="671"/>
      <c r="JJW127" s="671"/>
      <c r="JJX127" s="671"/>
      <c r="JJY127" s="671"/>
      <c r="JJZ127" s="671"/>
      <c r="JKA127" s="671"/>
      <c r="JKB127" s="671"/>
      <c r="JKC127" s="671"/>
      <c r="JKD127" s="671"/>
      <c r="JKE127" s="671"/>
      <c r="JKF127" s="671"/>
      <c r="JKG127" s="671"/>
      <c r="JKH127" s="671"/>
      <c r="JKI127" s="671"/>
      <c r="JKJ127" s="671"/>
      <c r="JKK127" s="671"/>
      <c r="JKL127" s="671"/>
      <c r="JKM127" s="671"/>
      <c r="JKN127" s="671"/>
      <c r="JKO127" s="671"/>
      <c r="JKP127" s="671"/>
      <c r="JKQ127" s="671"/>
      <c r="JKR127" s="671"/>
      <c r="JKS127" s="671"/>
      <c r="JKT127" s="671"/>
      <c r="JKU127" s="671"/>
      <c r="JKV127" s="671"/>
      <c r="JKW127" s="671"/>
      <c r="JKX127" s="671"/>
      <c r="JKY127" s="671"/>
      <c r="JKZ127" s="671"/>
      <c r="JLA127" s="671"/>
      <c r="JLB127" s="671"/>
      <c r="JLC127" s="671"/>
      <c r="JLD127" s="671"/>
      <c r="JLE127" s="671"/>
      <c r="JLF127" s="671"/>
      <c r="JLG127" s="671"/>
      <c r="JLH127" s="671"/>
      <c r="JLI127" s="671"/>
      <c r="JLJ127" s="671"/>
      <c r="JLK127" s="671"/>
      <c r="JLL127" s="671"/>
      <c r="JLM127" s="671"/>
      <c r="JLN127" s="671"/>
      <c r="JLO127" s="671"/>
      <c r="JLP127" s="671"/>
      <c r="JLQ127" s="671"/>
      <c r="JLR127" s="671"/>
      <c r="JLS127" s="671"/>
      <c r="JLT127" s="671"/>
      <c r="JLU127" s="671"/>
      <c r="JLV127" s="671"/>
      <c r="JLW127" s="671"/>
      <c r="JLX127" s="671"/>
      <c r="JLY127" s="671"/>
      <c r="JLZ127" s="671"/>
      <c r="JMA127" s="671"/>
      <c r="JMB127" s="671"/>
      <c r="JMC127" s="671"/>
      <c r="JMD127" s="671"/>
      <c r="JME127" s="671"/>
      <c r="JMF127" s="671"/>
      <c r="JMG127" s="671"/>
      <c r="JMH127" s="671"/>
      <c r="JMI127" s="671"/>
      <c r="JMJ127" s="671"/>
      <c r="JMK127" s="671"/>
      <c r="JML127" s="671"/>
      <c r="JMM127" s="671"/>
      <c r="JMN127" s="671"/>
      <c r="JMO127" s="671"/>
      <c r="JMP127" s="671"/>
      <c r="JMQ127" s="671"/>
      <c r="JMR127" s="671"/>
      <c r="JMS127" s="671"/>
      <c r="JMT127" s="671"/>
      <c r="JMU127" s="671"/>
      <c r="JMV127" s="671"/>
      <c r="JMW127" s="671"/>
      <c r="JMX127" s="671"/>
      <c r="JMY127" s="671"/>
      <c r="JMZ127" s="671"/>
      <c r="JNA127" s="671"/>
      <c r="JNB127" s="671"/>
      <c r="JNC127" s="671"/>
      <c r="JND127" s="671"/>
      <c r="JNE127" s="671"/>
      <c r="JNF127" s="671"/>
      <c r="JNG127" s="671"/>
      <c r="JNH127" s="671"/>
      <c r="JNI127" s="671"/>
      <c r="JNJ127" s="671"/>
      <c r="JNK127" s="671"/>
      <c r="JNL127" s="671"/>
      <c r="JNM127" s="671"/>
      <c r="JNN127" s="671"/>
      <c r="JNO127" s="671"/>
      <c r="JNP127" s="671"/>
      <c r="JNQ127" s="671"/>
      <c r="JNR127" s="671"/>
      <c r="JNS127" s="671"/>
      <c r="JNT127" s="671"/>
      <c r="JNU127" s="671"/>
      <c r="JNV127" s="671"/>
      <c r="JNW127" s="671"/>
      <c r="JNX127" s="671"/>
      <c r="JNY127" s="671"/>
      <c r="JNZ127" s="671"/>
      <c r="JOA127" s="671"/>
      <c r="JOB127" s="671"/>
      <c r="JOC127" s="671"/>
      <c r="JOD127" s="671"/>
      <c r="JOE127" s="671"/>
      <c r="JOF127" s="671"/>
      <c r="JOG127" s="671"/>
      <c r="JOH127" s="671"/>
      <c r="JOI127" s="671"/>
      <c r="JOJ127" s="671"/>
      <c r="JOK127" s="671"/>
      <c r="JOL127" s="671"/>
      <c r="JOM127" s="671"/>
      <c r="JON127" s="671"/>
      <c r="JOO127" s="671"/>
      <c r="JOP127" s="671"/>
      <c r="JOQ127" s="671"/>
      <c r="JOR127" s="671"/>
      <c r="JOS127" s="671"/>
      <c r="JOT127" s="671"/>
      <c r="JOU127" s="671"/>
      <c r="JOV127" s="671"/>
      <c r="JOW127" s="671"/>
      <c r="JOX127" s="671"/>
      <c r="JOY127" s="671"/>
      <c r="JOZ127" s="671"/>
      <c r="JPA127" s="671"/>
      <c r="JPB127" s="671"/>
      <c r="JPC127" s="671"/>
      <c r="JPD127" s="671"/>
      <c r="JPE127" s="671"/>
      <c r="JPF127" s="671"/>
      <c r="JPG127" s="671"/>
      <c r="JPH127" s="671"/>
      <c r="JPI127" s="671"/>
      <c r="JPJ127" s="671"/>
      <c r="JPK127" s="671"/>
      <c r="JPL127" s="671"/>
      <c r="JPM127" s="671"/>
      <c r="JPN127" s="671"/>
      <c r="JPO127" s="671"/>
      <c r="JPP127" s="671"/>
      <c r="JPQ127" s="671"/>
      <c r="JPR127" s="671"/>
      <c r="JPS127" s="671"/>
      <c r="JPT127" s="671"/>
      <c r="JPU127" s="671"/>
      <c r="JPV127" s="671"/>
      <c r="JPW127" s="671"/>
      <c r="JPX127" s="671"/>
      <c r="JPY127" s="671"/>
      <c r="JPZ127" s="671"/>
      <c r="JQA127" s="671"/>
      <c r="JQB127" s="671"/>
      <c r="JQC127" s="671"/>
      <c r="JQD127" s="671"/>
      <c r="JQE127" s="671"/>
      <c r="JQF127" s="671"/>
      <c r="JQG127" s="671"/>
      <c r="JQH127" s="671"/>
      <c r="JQI127" s="671"/>
      <c r="JQJ127" s="671"/>
      <c r="JQK127" s="671"/>
      <c r="JQL127" s="671"/>
      <c r="JQM127" s="671"/>
      <c r="JQN127" s="671"/>
      <c r="JQO127" s="671"/>
      <c r="JQP127" s="671"/>
      <c r="JQQ127" s="671"/>
      <c r="JQR127" s="671"/>
      <c r="JQS127" s="671"/>
      <c r="JQT127" s="671"/>
      <c r="JQU127" s="671"/>
      <c r="JQV127" s="671"/>
      <c r="JQW127" s="671"/>
      <c r="JQX127" s="671"/>
      <c r="JQY127" s="671"/>
      <c r="JQZ127" s="671"/>
      <c r="JRA127" s="671"/>
      <c r="JRB127" s="671"/>
      <c r="JRC127" s="671"/>
      <c r="JRD127" s="671"/>
      <c r="JRE127" s="671"/>
      <c r="JRF127" s="671"/>
      <c r="JRG127" s="671"/>
      <c r="JRH127" s="671"/>
      <c r="JRI127" s="671"/>
      <c r="JRJ127" s="671"/>
      <c r="JRK127" s="671"/>
      <c r="JRL127" s="671"/>
      <c r="JRM127" s="671"/>
      <c r="JRN127" s="671"/>
      <c r="JRO127" s="671"/>
      <c r="JRP127" s="671"/>
      <c r="JRQ127" s="671"/>
      <c r="JRR127" s="671"/>
      <c r="JRS127" s="671"/>
      <c r="JRT127" s="671"/>
      <c r="JRU127" s="671"/>
      <c r="JRV127" s="671"/>
      <c r="JRW127" s="671"/>
      <c r="JRX127" s="671"/>
      <c r="JRY127" s="671"/>
      <c r="JRZ127" s="671"/>
      <c r="JSA127" s="671"/>
      <c r="JSB127" s="671"/>
      <c r="JSC127" s="671"/>
      <c r="JSD127" s="671"/>
      <c r="JSE127" s="671"/>
      <c r="JSF127" s="671"/>
      <c r="JSG127" s="671"/>
      <c r="JSH127" s="671"/>
      <c r="JSI127" s="671"/>
      <c r="JSJ127" s="671"/>
      <c r="JSK127" s="671"/>
      <c r="JSL127" s="671"/>
      <c r="JSM127" s="671"/>
      <c r="JSN127" s="671"/>
      <c r="JSO127" s="671"/>
      <c r="JSP127" s="671"/>
      <c r="JSQ127" s="671"/>
      <c r="JSR127" s="671"/>
      <c r="JSS127" s="671"/>
      <c r="JST127" s="671"/>
      <c r="JSU127" s="671"/>
      <c r="JSV127" s="671"/>
      <c r="JSW127" s="671"/>
      <c r="JSX127" s="671"/>
      <c r="JSY127" s="671"/>
      <c r="JSZ127" s="671"/>
      <c r="JTA127" s="671"/>
      <c r="JTB127" s="671"/>
      <c r="JTC127" s="671"/>
      <c r="JTD127" s="671"/>
      <c r="JTE127" s="671"/>
      <c r="JTF127" s="671"/>
      <c r="JTG127" s="671"/>
      <c r="JTH127" s="671"/>
      <c r="JTI127" s="671"/>
      <c r="JTJ127" s="671"/>
      <c r="JTK127" s="671"/>
      <c r="JTL127" s="671"/>
      <c r="JTM127" s="671"/>
      <c r="JTN127" s="671"/>
      <c r="JTO127" s="671"/>
      <c r="JTP127" s="671"/>
      <c r="JTQ127" s="671"/>
      <c r="JTR127" s="671"/>
      <c r="JTS127" s="671"/>
      <c r="JTT127" s="671"/>
      <c r="JTU127" s="671"/>
      <c r="JTV127" s="671"/>
      <c r="JTW127" s="671"/>
      <c r="JTX127" s="671"/>
      <c r="JTY127" s="671"/>
      <c r="JTZ127" s="671"/>
      <c r="JUA127" s="671"/>
      <c r="JUB127" s="671"/>
      <c r="JUC127" s="671"/>
      <c r="JUD127" s="671"/>
      <c r="JUE127" s="671"/>
      <c r="JUF127" s="671"/>
      <c r="JUG127" s="671"/>
      <c r="JUH127" s="671"/>
      <c r="JUI127" s="671"/>
      <c r="JUJ127" s="671"/>
      <c r="JUK127" s="671"/>
      <c r="JUL127" s="671"/>
      <c r="JUM127" s="671"/>
      <c r="JUN127" s="671"/>
      <c r="JUO127" s="671"/>
      <c r="JUP127" s="671"/>
      <c r="JUQ127" s="671"/>
      <c r="JUR127" s="671"/>
      <c r="JUS127" s="671"/>
      <c r="JUT127" s="671"/>
      <c r="JUU127" s="671"/>
      <c r="JUV127" s="671"/>
      <c r="JUW127" s="671"/>
      <c r="JUX127" s="671"/>
      <c r="JUY127" s="671"/>
      <c r="JUZ127" s="671"/>
      <c r="JVA127" s="671"/>
      <c r="JVB127" s="671"/>
      <c r="JVC127" s="671"/>
      <c r="JVD127" s="671"/>
      <c r="JVE127" s="671"/>
      <c r="JVF127" s="671"/>
      <c r="JVG127" s="671"/>
      <c r="JVH127" s="671"/>
      <c r="JVI127" s="671"/>
      <c r="JVJ127" s="671"/>
      <c r="JVK127" s="671"/>
      <c r="JVL127" s="671"/>
      <c r="JVM127" s="671"/>
      <c r="JVN127" s="671"/>
      <c r="JVO127" s="671"/>
      <c r="JVP127" s="671"/>
      <c r="JVQ127" s="671"/>
      <c r="JVR127" s="671"/>
      <c r="JVS127" s="671"/>
      <c r="JVT127" s="671"/>
      <c r="JVU127" s="671"/>
      <c r="JVV127" s="671"/>
      <c r="JVW127" s="671"/>
      <c r="JVX127" s="671"/>
      <c r="JVY127" s="671"/>
      <c r="JVZ127" s="671"/>
      <c r="JWA127" s="671"/>
      <c r="JWB127" s="671"/>
      <c r="JWC127" s="671"/>
      <c r="JWD127" s="671"/>
      <c r="JWE127" s="671"/>
      <c r="JWF127" s="671"/>
      <c r="JWG127" s="671"/>
      <c r="JWH127" s="671"/>
      <c r="JWI127" s="671"/>
      <c r="JWJ127" s="671"/>
      <c r="JWK127" s="671"/>
      <c r="JWL127" s="671"/>
      <c r="JWM127" s="671"/>
      <c r="JWN127" s="671"/>
      <c r="JWO127" s="671"/>
      <c r="JWP127" s="671"/>
      <c r="JWQ127" s="671"/>
      <c r="JWR127" s="671"/>
      <c r="JWS127" s="671"/>
      <c r="JWT127" s="671"/>
      <c r="JWU127" s="671"/>
      <c r="JWV127" s="671"/>
      <c r="JWW127" s="671"/>
      <c r="JWX127" s="671"/>
      <c r="JWY127" s="671"/>
      <c r="JWZ127" s="671"/>
      <c r="JXA127" s="671"/>
      <c r="JXB127" s="671"/>
      <c r="JXC127" s="671"/>
      <c r="JXD127" s="671"/>
      <c r="JXE127" s="671"/>
      <c r="JXF127" s="671"/>
      <c r="JXG127" s="671"/>
      <c r="JXH127" s="671"/>
      <c r="JXI127" s="671"/>
      <c r="JXJ127" s="671"/>
      <c r="JXK127" s="671"/>
      <c r="JXL127" s="671"/>
      <c r="JXM127" s="671"/>
      <c r="JXN127" s="671"/>
      <c r="JXO127" s="671"/>
      <c r="JXP127" s="671"/>
      <c r="JXQ127" s="671"/>
      <c r="JXR127" s="671"/>
      <c r="JXS127" s="671"/>
      <c r="JXT127" s="671"/>
      <c r="JXU127" s="671"/>
      <c r="JXV127" s="671"/>
      <c r="JXW127" s="671"/>
      <c r="JXX127" s="671"/>
      <c r="JXY127" s="671"/>
      <c r="JXZ127" s="671"/>
      <c r="JYA127" s="671"/>
      <c r="JYB127" s="671"/>
      <c r="JYC127" s="671"/>
      <c r="JYD127" s="671"/>
      <c r="JYE127" s="671"/>
      <c r="JYF127" s="671"/>
      <c r="JYG127" s="671"/>
      <c r="JYH127" s="671"/>
      <c r="JYI127" s="671"/>
      <c r="JYJ127" s="671"/>
      <c r="JYK127" s="671"/>
      <c r="JYL127" s="671"/>
      <c r="JYM127" s="671"/>
      <c r="JYN127" s="671"/>
      <c r="JYO127" s="671"/>
      <c r="JYP127" s="671"/>
      <c r="JYQ127" s="671"/>
      <c r="JYR127" s="671"/>
      <c r="JYS127" s="671"/>
      <c r="JYT127" s="671"/>
      <c r="JYU127" s="671"/>
      <c r="JYV127" s="671"/>
      <c r="JYW127" s="671"/>
      <c r="JYX127" s="671"/>
      <c r="JYY127" s="671"/>
      <c r="JYZ127" s="671"/>
      <c r="JZA127" s="671"/>
      <c r="JZB127" s="671"/>
      <c r="JZC127" s="671"/>
      <c r="JZD127" s="671"/>
      <c r="JZE127" s="671"/>
      <c r="JZF127" s="671"/>
      <c r="JZG127" s="671"/>
      <c r="JZH127" s="671"/>
      <c r="JZI127" s="671"/>
      <c r="JZJ127" s="671"/>
      <c r="JZK127" s="671"/>
      <c r="JZL127" s="671"/>
      <c r="JZM127" s="671"/>
      <c r="JZN127" s="671"/>
      <c r="JZO127" s="671"/>
      <c r="JZP127" s="671"/>
      <c r="JZQ127" s="671"/>
      <c r="JZR127" s="671"/>
      <c r="JZS127" s="671"/>
      <c r="JZT127" s="671"/>
      <c r="JZU127" s="671"/>
      <c r="JZV127" s="671"/>
      <c r="JZW127" s="671"/>
      <c r="JZX127" s="671"/>
      <c r="JZY127" s="671"/>
      <c r="JZZ127" s="671"/>
      <c r="KAA127" s="671"/>
      <c r="KAB127" s="671"/>
      <c r="KAC127" s="671"/>
      <c r="KAD127" s="671"/>
      <c r="KAE127" s="671"/>
      <c r="KAF127" s="671"/>
      <c r="KAG127" s="671"/>
      <c r="KAH127" s="671"/>
      <c r="KAI127" s="671"/>
      <c r="KAJ127" s="671"/>
      <c r="KAK127" s="671"/>
      <c r="KAL127" s="671"/>
      <c r="KAM127" s="671"/>
      <c r="KAN127" s="671"/>
      <c r="KAO127" s="671"/>
      <c r="KAP127" s="671"/>
      <c r="KAQ127" s="671"/>
      <c r="KAR127" s="671"/>
      <c r="KAS127" s="671"/>
      <c r="KAT127" s="671"/>
      <c r="KAU127" s="671"/>
      <c r="KAV127" s="671"/>
      <c r="KAW127" s="671"/>
      <c r="KAX127" s="671"/>
      <c r="KAY127" s="671"/>
      <c r="KAZ127" s="671"/>
      <c r="KBA127" s="671"/>
      <c r="KBB127" s="671"/>
      <c r="KBC127" s="671"/>
      <c r="KBD127" s="671"/>
      <c r="KBE127" s="671"/>
      <c r="KBF127" s="671"/>
      <c r="KBG127" s="671"/>
      <c r="KBH127" s="671"/>
      <c r="KBI127" s="671"/>
      <c r="KBJ127" s="671"/>
      <c r="KBK127" s="671"/>
      <c r="KBL127" s="671"/>
      <c r="KBM127" s="671"/>
      <c r="KBN127" s="671"/>
      <c r="KBO127" s="671"/>
      <c r="KBP127" s="671"/>
      <c r="KBQ127" s="671"/>
      <c r="KBR127" s="671"/>
      <c r="KBS127" s="671"/>
      <c r="KBT127" s="671"/>
      <c r="KBU127" s="671"/>
      <c r="KBV127" s="671"/>
      <c r="KBW127" s="671"/>
      <c r="KBX127" s="671"/>
      <c r="KBY127" s="671"/>
      <c r="KBZ127" s="671"/>
      <c r="KCA127" s="671"/>
      <c r="KCB127" s="671"/>
      <c r="KCC127" s="671"/>
      <c r="KCD127" s="671"/>
      <c r="KCE127" s="671"/>
      <c r="KCF127" s="671"/>
      <c r="KCG127" s="671"/>
      <c r="KCH127" s="671"/>
      <c r="KCI127" s="671"/>
      <c r="KCJ127" s="671"/>
      <c r="KCK127" s="671"/>
      <c r="KCL127" s="671"/>
      <c r="KCM127" s="671"/>
      <c r="KCN127" s="671"/>
      <c r="KCO127" s="671"/>
      <c r="KCP127" s="671"/>
      <c r="KCQ127" s="671"/>
      <c r="KCR127" s="671"/>
      <c r="KCS127" s="671"/>
      <c r="KCT127" s="671"/>
      <c r="KCU127" s="671"/>
      <c r="KCV127" s="671"/>
      <c r="KCW127" s="671"/>
      <c r="KCX127" s="671"/>
      <c r="KCY127" s="671"/>
      <c r="KCZ127" s="671"/>
      <c r="KDA127" s="671"/>
      <c r="KDB127" s="671"/>
      <c r="KDC127" s="671"/>
      <c r="KDD127" s="671"/>
      <c r="KDE127" s="671"/>
      <c r="KDF127" s="671"/>
      <c r="KDG127" s="671"/>
      <c r="KDH127" s="671"/>
      <c r="KDI127" s="671"/>
      <c r="KDJ127" s="671"/>
      <c r="KDK127" s="671"/>
      <c r="KDL127" s="671"/>
      <c r="KDM127" s="671"/>
      <c r="KDN127" s="671"/>
      <c r="KDO127" s="671"/>
      <c r="KDP127" s="671"/>
      <c r="KDQ127" s="671"/>
      <c r="KDR127" s="671"/>
      <c r="KDS127" s="671"/>
      <c r="KDT127" s="671"/>
      <c r="KDU127" s="671"/>
      <c r="KDV127" s="671"/>
      <c r="KDW127" s="671"/>
      <c r="KDX127" s="671"/>
      <c r="KDY127" s="671"/>
      <c r="KDZ127" s="671"/>
      <c r="KEA127" s="671"/>
      <c r="KEB127" s="671"/>
      <c r="KEC127" s="671"/>
      <c r="KED127" s="671"/>
      <c r="KEE127" s="671"/>
      <c r="KEF127" s="671"/>
      <c r="KEG127" s="671"/>
      <c r="KEH127" s="671"/>
      <c r="KEI127" s="671"/>
      <c r="KEJ127" s="671"/>
      <c r="KEK127" s="671"/>
      <c r="KEL127" s="671"/>
      <c r="KEM127" s="671"/>
      <c r="KEN127" s="671"/>
      <c r="KEO127" s="671"/>
      <c r="KEP127" s="671"/>
      <c r="KEQ127" s="671"/>
      <c r="KER127" s="671"/>
      <c r="KES127" s="671"/>
      <c r="KET127" s="671"/>
      <c r="KEU127" s="671"/>
      <c r="KEV127" s="671"/>
      <c r="KEW127" s="671"/>
      <c r="KEX127" s="671"/>
      <c r="KEY127" s="671"/>
      <c r="KEZ127" s="671"/>
      <c r="KFA127" s="671"/>
      <c r="KFB127" s="671"/>
      <c r="KFC127" s="671"/>
      <c r="KFD127" s="671"/>
      <c r="KFE127" s="671"/>
      <c r="KFF127" s="671"/>
      <c r="KFG127" s="671"/>
      <c r="KFH127" s="671"/>
      <c r="KFI127" s="671"/>
      <c r="KFJ127" s="671"/>
      <c r="KFK127" s="671"/>
      <c r="KFL127" s="671"/>
      <c r="KFM127" s="671"/>
      <c r="KFN127" s="671"/>
      <c r="KFO127" s="671"/>
      <c r="KFP127" s="671"/>
      <c r="KFQ127" s="671"/>
      <c r="KFR127" s="671"/>
      <c r="KFS127" s="671"/>
      <c r="KFT127" s="671"/>
      <c r="KFU127" s="671"/>
      <c r="KFV127" s="671"/>
      <c r="KFW127" s="671"/>
      <c r="KFX127" s="671"/>
      <c r="KFY127" s="671"/>
      <c r="KFZ127" s="671"/>
      <c r="KGA127" s="671"/>
      <c r="KGB127" s="671"/>
      <c r="KGC127" s="671"/>
      <c r="KGD127" s="671"/>
      <c r="KGE127" s="671"/>
      <c r="KGF127" s="671"/>
      <c r="KGG127" s="671"/>
      <c r="KGH127" s="671"/>
      <c r="KGI127" s="671"/>
      <c r="KGJ127" s="671"/>
      <c r="KGK127" s="671"/>
      <c r="KGL127" s="671"/>
      <c r="KGM127" s="671"/>
      <c r="KGN127" s="671"/>
      <c r="KGO127" s="671"/>
      <c r="KGP127" s="671"/>
      <c r="KGQ127" s="671"/>
      <c r="KGR127" s="671"/>
      <c r="KGS127" s="671"/>
      <c r="KGT127" s="671"/>
      <c r="KGU127" s="671"/>
      <c r="KGV127" s="671"/>
      <c r="KGW127" s="671"/>
      <c r="KGX127" s="671"/>
      <c r="KGY127" s="671"/>
      <c r="KGZ127" s="671"/>
      <c r="KHA127" s="671"/>
      <c r="KHB127" s="671"/>
      <c r="KHC127" s="671"/>
      <c r="KHD127" s="671"/>
      <c r="KHE127" s="671"/>
      <c r="KHF127" s="671"/>
      <c r="KHG127" s="671"/>
      <c r="KHH127" s="671"/>
      <c r="KHI127" s="671"/>
      <c r="KHJ127" s="671"/>
      <c r="KHK127" s="671"/>
      <c r="KHL127" s="671"/>
      <c r="KHM127" s="671"/>
      <c r="KHN127" s="671"/>
      <c r="KHO127" s="671"/>
      <c r="KHP127" s="671"/>
      <c r="KHQ127" s="671"/>
      <c r="KHR127" s="671"/>
      <c r="KHS127" s="671"/>
      <c r="KHT127" s="671"/>
      <c r="KHU127" s="671"/>
      <c r="KHV127" s="671"/>
      <c r="KHW127" s="671"/>
      <c r="KHX127" s="671"/>
      <c r="KHY127" s="671"/>
      <c r="KHZ127" s="671"/>
      <c r="KIA127" s="671"/>
      <c r="KIB127" s="671"/>
      <c r="KIC127" s="671"/>
      <c r="KID127" s="671"/>
      <c r="KIE127" s="671"/>
      <c r="KIF127" s="671"/>
      <c r="KIG127" s="671"/>
      <c r="KIH127" s="671"/>
      <c r="KII127" s="671"/>
      <c r="KIJ127" s="671"/>
      <c r="KIK127" s="671"/>
      <c r="KIL127" s="671"/>
      <c r="KIM127" s="671"/>
      <c r="KIN127" s="671"/>
      <c r="KIO127" s="671"/>
      <c r="KIP127" s="671"/>
      <c r="KIQ127" s="671"/>
      <c r="KIR127" s="671"/>
      <c r="KIS127" s="671"/>
      <c r="KIT127" s="671"/>
      <c r="KIU127" s="671"/>
      <c r="KIV127" s="671"/>
      <c r="KIW127" s="671"/>
      <c r="KIX127" s="671"/>
      <c r="KIY127" s="671"/>
      <c r="KIZ127" s="671"/>
      <c r="KJA127" s="671"/>
      <c r="KJB127" s="671"/>
      <c r="KJC127" s="671"/>
      <c r="KJD127" s="671"/>
      <c r="KJE127" s="671"/>
      <c r="KJF127" s="671"/>
      <c r="KJG127" s="671"/>
      <c r="KJH127" s="671"/>
      <c r="KJI127" s="671"/>
      <c r="KJJ127" s="671"/>
      <c r="KJK127" s="671"/>
      <c r="KJL127" s="671"/>
      <c r="KJM127" s="671"/>
      <c r="KJN127" s="671"/>
      <c r="KJO127" s="671"/>
      <c r="KJP127" s="671"/>
      <c r="KJQ127" s="671"/>
      <c r="KJR127" s="671"/>
      <c r="KJS127" s="671"/>
      <c r="KJT127" s="671"/>
      <c r="KJU127" s="671"/>
      <c r="KJV127" s="671"/>
      <c r="KJW127" s="671"/>
      <c r="KJX127" s="671"/>
      <c r="KJY127" s="671"/>
      <c r="KJZ127" s="671"/>
      <c r="KKA127" s="671"/>
      <c r="KKB127" s="671"/>
      <c r="KKC127" s="671"/>
      <c r="KKD127" s="671"/>
      <c r="KKE127" s="671"/>
      <c r="KKF127" s="671"/>
      <c r="KKG127" s="671"/>
      <c r="KKH127" s="671"/>
      <c r="KKI127" s="671"/>
      <c r="KKJ127" s="671"/>
      <c r="KKK127" s="671"/>
      <c r="KKL127" s="671"/>
      <c r="KKM127" s="671"/>
      <c r="KKN127" s="671"/>
      <c r="KKO127" s="671"/>
      <c r="KKP127" s="671"/>
      <c r="KKQ127" s="671"/>
      <c r="KKR127" s="671"/>
      <c r="KKS127" s="671"/>
      <c r="KKT127" s="671"/>
      <c r="KKU127" s="671"/>
      <c r="KKV127" s="671"/>
      <c r="KKW127" s="671"/>
      <c r="KKX127" s="671"/>
      <c r="KKY127" s="671"/>
      <c r="KKZ127" s="671"/>
      <c r="KLA127" s="671"/>
      <c r="KLB127" s="671"/>
      <c r="KLC127" s="671"/>
      <c r="KLD127" s="671"/>
      <c r="KLE127" s="671"/>
      <c r="KLF127" s="671"/>
      <c r="KLG127" s="671"/>
      <c r="KLH127" s="671"/>
      <c r="KLI127" s="671"/>
      <c r="KLJ127" s="671"/>
      <c r="KLK127" s="671"/>
      <c r="KLL127" s="671"/>
      <c r="KLM127" s="671"/>
      <c r="KLN127" s="671"/>
      <c r="KLO127" s="671"/>
      <c r="KLP127" s="671"/>
      <c r="KLQ127" s="671"/>
      <c r="KLR127" s="671"/>
      <c r="KLS127" s="671"/>
      <c r="KLT127" s="671"/>
      <c r="KLU127" s="671"/>
      <c r="KLV127" s="671"/>
      <c r="KLW127" s="671"/>
      <c r="KLX127" s="671"/>
      <c r="KLY127" s="671"/>
      <c r="KLZ127" s="671"/>
      <c r="KMA127" s="671"/>
      <c r="KMB127" s="671"/>
      <c r="KMC127" s="671"/>
      <c r="KMD127" s="671"/>
      <c r="KME127" s="671"/>
      <c r="KMF127" s="671"/>
      <c r="KMG127" s="671"/>
      <c r="KMH127" s="671"/>
      <c r="KMI127" s="671"/>
      <c r="KMJ127" s="671"/>
      <c r="KMK127" s="671"/>
      <c r="KML127" s="671"/>
      <c r="KMM127" s="671"/>
      <c r="KMN127" s="671"/>
      <c r="KMO127" s="671"/>
      <c r="KMP127" s="671"/>
      <c r="KMQ127" s="671"/>
      <c r="KMR127" s="671"/>
      <c r="KMS127" s="671"/>
      <c r="KMT127" s="671"/>
      <c r="KMU127" s="671"/>
      <c r="KMV127" s="671"/>
      <c r="KMW127" s="671"/>
      <c r="KMX127" s="671"/>
      <c r="KMY127" s="671"/>
      <c r="KMZ127" s="671"/>
      <c r="KNA127" s="671"/>
      <c r="KNB127" s="671"/>
      <c r="KNC127" s="671"/>
      <c r="KND127" s="671"/>
      <c r="KNE127" s="671"/>
      <c r="KNF127" s="671"/>
      <c r="KNG127" s="671"/>
      <c r="KNH127" s="671"/>
      <c r="KNI127" s="671"/>
      <c r="KNJ127" s="671"/>
      <c r="KNK127" s="671"/>
      <c r="KNL127" s="671"/>
      <c r="KNM127" s="671"/>
      <c r="KNN127" s="671"/>
      <c r="KNO127" s="671"/>
      <c r="KNP127" s="671"/>
      <c r="KNQ127" s="671"/>
      <c r="KNR127" s="671"/>
      <c r="KNS127" s="671"/>
      <c r="KNT127" s="671"/>
      <c r="KNU127" s="671"/>
      <c r="KNV127" s="671"/>
      <c r="KNW127" s="671"/>
      <c r="KNX127" s="671"/>
      <c r="KNY127" s="671"/>
      <c r="KNZ127" s="671"/>
      <c r="KOA127" s="671"/>
      <c r="KOB127" s="671"/>
      <c r="KOC127" s="671"/>
      <c r="KOD127" s="671"/>
      <c r="KOE127" s="671"/>
      <c r="KOF127" s="671"/>
      <c r="KOG127" s="671"/>
      <c r="KOH127" s="671"/>
      <c r="KOI127" s="671"/>
      <c r="KOJ127" s="671"/>
      <c r="KOK127" s="671"/>
      <c r="KOL127" s="671"/>
      <c r="KOM127" s="671"/>
      <c r="KON127" s="671"/>
      <c r="KOO127" s="671"/>
      <c r="KOP127" s="671"/>
      <c r="KOQ127" s="671"/>
      <c r="KOR127" s="671"/>
      <c r="KOS127" s="671"/>
      <c r="KOT127" s="671"/>
      <c r="KOU127" s="671"/>
      <c r="KOV127" s="671"/>
      <c r="KOW127" s="671"/>
      <c r="KOX127" s="671"/>
      <c r="KOY127" s="671"/>
      <c r="KOZ127" s="671"/>
      <c r="KPA127" s="671"/>
      <c r="KPB127" s="671"/>
      <c r="KPC127" s="671"/>
      <c r="KPD127" s="671"/>
      <c r="KPE127" s="671"/>
      <c r="KPF127" s="671"/>
      <c r="KPG127" s="671"/>
      <c r="KPH127" s="671"/>
      <c r="KPI127" s="671"/>
      <c r="KPJ127" s="671"/>
      <c r="KPK127" s="671"/>
      <c r="KPL127" s="671"/>
      <c r="KPM127" s="671"/>
      <c r="KPN127" s="671"/>
      <c r="KPO127" s="671"/>
      <c r="KPP127" s="671"/>
      <c r="KPQ127" s="671"/>
      <c r="KPR127" s="671"/>
      <c r="KPS127" s="671"/>
      <c r="KPT127" s="671"/>
      <c r="KPU127" s="671"/>
      <c r="KPV127" s="671"/>
      <c r="KPW127" s="671"/>
      <c r="KPX127" s="671"/>
      <c r="KPY127" s="671"/>
      <c r="KPZ127" s="671"/>
      <c r="KQA127" s="671"/>
      <c r="KQB127" s="671"/>
      <c r="KQC127" s="671"/>
      <c r="KQD127" s="671"/>
      <c r="KQE127" s="671"/>
      <c r="KQF127" s="671"/>
      <c r="KQG127" s="671"/>
      <c r="KQH127" s="671"/>
      <c r="KQI127" s="671"/>
      <c r="KQJ127" s="671"/>
      <c r="KQK127" s="671"/>
      <c r="KQL127" s="671"/>
      <c r="KQM127" s="671"/>
      <c r="KQN127" s="671"/>
      <c r="KQO127" s="671"/>
      <c r="KQP127" s="671"/>
      <c r="KQQ127" s="671"/>
      <c r="KQR127" s="671"/>
      <c r="KQS127" s="671"/>
      <c r="KQT127" s="671"/>
      <c r="KQU127" s="671"/>
      <c r="KQV127" s="671"/>
      <c r="KQW127" s="671"/>
      <c r="KQX127" s="671"/>
      <c r="KQY127" s="671"/>
      <c r="KQZ127" s="671"/>
      <c r="KRA127" s="671"/>
      <c r="KRB127" s="671"/>
      <c r="KRC127" s="671"/>
      <c r="KRD127" s="671"/>
      <c r="KRE127" s="671"/>
      <c r="KRF127" s="671"/>
      <c r="KRG127" s="671"/>
      <c r="KRH127" s="671"/>
      <c r="KRI127" s="671"/>
      <c r="KRJ127" s="671"/>
      <c r="KRK127" s="671"/>
      <c r="KRL127" s="671"/>
      <c r="KRM127" s="671"/>
      <c r="KRN127" s="671"/>
      <c r="KRO127" s="671"/>
      <c r="KRP127" s="671"/>
      <c r="KRQ127" s="671"/>
      <c r="KRR127" s="671"/>
      <c r="KRS127" s="671"/>
      <c r="KRT127" s="671"/>
      <c r="KRU127" s="671"/>
      <c r="KRV127" s="671"/>
      <c r="KRW127" s="671"/>
      <c r="KRX127" s="671"/>
      <c r="KRY127" s="671"/>
      <c r="KRZ127" s="671"/>
      <c r="KSA127" s="671"/>
      <c r="KSB127" s="671"/>
      <c r="KSC127" s="671"/>
      <c r="KSD127" s="671"/>
      <c r="KSE127" s="671"/>
      <c r="KSF127" s="671"/>
      <c r="KSG127" s="671"/>
      <c r="KSH127" s="671"/>
      <c r="KSI127" s="671"/>
      <c r="KSJ127" s="671"/>
      <c r="KSK127" s="671"/>
      <c r="KSL127" s="671"/>
      <c r="KSM127" s="671"/>
      <c r="KSN127" s="671"/>
      <c r="KSO127" s="671"/>
      <c r="KSP127" s="671"/>
      <c r="KSQ127" s="671"/>
      <c r="KSR127" s="671"/>
      <c r="KSS127" s="671"/>
      <c r="KST127" s="671"/>
      <c r="KSU127" s="671"/>
      <c r="KSV127" s="671"/>
      <c r="KSW127" s="671"/>
      <c r="KSX127" s="671"/>
      <c r="KSY127" s="671"/>
      <c r="KSZ127" s="671"/>
      <c r="KTA127" s="671"/>
      <c r="KTB127" s="671"/>
      <c r="KTC127" s="671"/>
      <c r="KTD127" s="671"/>
      <c r="KTE127" s="671"/>
      <c r="KTF127" s="671"/>
      <c r="KTG127" s="671"/>
      <c r="KTH127" s="671"/>
      <c r="KTI127" s="671"/>
      <c r="KTJ127" s="671"/>
      <c r="KTK127" s="671"/>
      <c r="KTL127" s="671"/>
      <c r="KTM127" s="671"/>
      <c r="KTN127" s="671"/>
      <c r="KTO127" s="671"/>
      <c r="KTP127" s="671"/>
      <c r="KTQ127" s="671"/>
      <c r="KTR127" s="671"/>
      <c r="KTS127" s="671"/>
      <c r="KTT127" s="671"/>
      <c r="KTU127" s="671"/>
      <c r="KTV127" s="671"/>
      <c r="KTW127" s="671"/>
      <c r="KTX127" s="671"/>
      <c r="KTY127" s="671"/>
      <c r="KTZ127" s="671"/>
      <c r="KUA127" s="671"/>
      <c r="KUB127" s="671"/>
      <c r="KUC127" s="671"/>
      <c r="KUD127" s="671"/>
      <c r="KUE127" s="671"/>
      <c r="KUF127" s="671"/>
      <c r="KUG127" s="671"/>
      <c r="KUH127" s="671"/>
      <c r="KUI127" s="671"/>
      <c r="KUJ127" s="671"/>
      <c r="KUK127" s="671"/>
      <c r="KUL127" s="671"/>
      <c r="KUM127" s="671"/>
      <c r="KUN127" s="671"/>
      <c r="KUO127" s="671"/>
      <c r="KUP127" s="671"/>
      <c r="KUQ127" s="671"/>
      <c r="KUR127" s="671"/>
      <c r="KUS127" s="671"/>
      <c r="KUT127" s="671"/>
      <c r="KUU127" s="671"/>
      <c r="KUV127" s="671"/>
      <c r="KUW127" s="671"/>
      <c r="KUX127" s="671"/>
      <c r="KUY127" s="671"/>
      <c r="KUZ127" s="671"/>
      <c r="KVA127" s="671"/>
      <c r="KVB127" s="671"/>
      <c r="KVC127" s="671"/>
      <c r="KVD127" s="671"/>
      <c r="KVE127" s="671"/>
      <c r="KVF127" s="671"/>
      <c r="KVG127" s="671"/>
      <c r="KVH127" s="671"/>
      <c r="KVI127" s="671"/>
      <c r="KVJ127" s="671"/>
      <c r="KVK127" s="671"/>
      <c r="KVL127" s="671"/>
      <c r="KVM127" s="671"/>
      <c r="KVN127" s="671"/>
      <c r="KVO127" s="671"/>
      <c r="KVP127" s="671"/>
      <c r="KVQ127" s="671"/>
      <c r="KVR127" s="671"/>
      <c r="KVS127" s="671"/>
      <c r="KVT127" s="671"/>
      <c r="KVU127" s="671"/>
      <c r="KVV127" s="671"/>
      <c r="KVW127" s="671"/>
      <c r="KVX127" s="671"/>
      <c r="KVY127" s="671"/>
      <c r="KVZ127" s="671"/>
      <c r="KWA127" s="671"/>
      <c r="KWB127" s="671"/>
      <c r="KWC127" s="671"/>
      <c r="KWD127" s="671"/>
      <c r="KWE127" s="671"/>
      <c r="KWF127" s="671"/>
      <c r="KWG127" s="671"/>
      <c r="KWH127" s="671"/>
      <c r="KWI127" s="671"/>
      <c r="KWJ127" s="671"/>
      <c r="KWK127" s="671"/>
      <c r="KWL127" s="671"/>
      <c r="KWM127" s="671"/>
      <c r="KWN127" s="671"/>
      <c r="KWO127" s="671"/>
      <c r="KWP127" s="671"/>
      <c r="KWQ127" s="671"/>
      <c r="KWR127" s="671"/>
      <c r="KWS127" s="671"/>
      <c r="KWT127" s="671"/>
      <c r="KWU127" s="671"/>
      <c r="KWV127" s="671"/>
      <c r="KWW127" s="671"/>
      <c r="KWX127" s="671"/>
      <c r="KWY127" s="671"/>
      <c r="KWZ127" s="671"/>
      <c r="KXA127" s="671"/>
      <c r="KXB127" s="671"/>
      <c r="KXC127" s="671"/>
      <c r="KXD127" s="671"/>
      <c r="KXE127" s="671"/>
      <c r="KXF127" s="671"/>
      <c r="KXG127" s="671"/>
      <c r="KXH127" s="671"/>
      <c r="KXI127" s="671"/>
      <c r="KXJ127" s="671"/>
      <c r="KXK127" s="671"/>
      <c r="KXL127" s="671"/>
      <c r="KXM127" s="671"/>
      <c r="KXN127" s="671"/>
      <c r="KXO127" s="671"/>
      <c r="KXP127" s="671"/>
      <c r="KXQ127" s="671"/>
      <c r="KXR127" s="671"/>
      <c r="KXS127" s="671"/>
      <c r="KXT127" s="671"/>
      <c r="KXU127" s="671"/>
      <c r="KXV127" s="671"/>
      <c r="KXW127" s="671"/>
      <c r="KXX127" s="671"/>
      <c r="KXY127" s="671"/>
      <c r="KXZ127" s="671"/>
      <c r="KYA127" s="671"/>
      <c r="KYB127" s="671"/>
      <c r="KYC127" s="671"/>
      <c r="KYD127" s="671"/>
      <c r="KYE127" s="671"/>
      <c r="KYF127" s="671"/>
      <c r="KYG127" s="671"/>
      <c r="KYH127" s="671"/>
      <c r="KYI127" s="671"/>
      <c r="KYJ127" s="671"/>
      <c r="KYK127" s="671"/>
      <c r="KYL127" s="671"/>
      <c r="KYM127" s="671"/>
      <c r="KYN127" s="671"/>
      <c r="KYO127" s="671"/>
      <c r="KYP127" s="671"/>
      <c r="KYQ127" s="671"/>
      <c r="KYR127" s="671"/>
      <c r="KYS127" s="671"/>
      <c r="KYT127" s="671"/>
      <c r="KYU127" s="671"/>
      <c r="KYV127" s="671"/>
      <c r="KYW127" s="671"/>
      <c r="KYX127" s="671"/>
      <c r="KYY127" s="671"/>
      <c r="KYZ127" s="671"/>
      <c r="KZA127" s="671"/>
      <c r="KZB127" s="671"/>
      <c r="KZC127" s="671"/>
      <c r="KZD127" s="671"/>
      <c r="KZE127" s="671"/>
      <c r="KZF127" s="671"/>
      <c r="KZG127" s="671"/>
      <c r="KZH127" s="671"/>
      <c r="KZI127" s="671"/>
      <c r="KZJ127" s="671"/>
      <c r="KZK127" s="671"/>
      <c r="KZL127" s="671"/>
      <c r="KZM127" s="671"/>
      <c r="KZN127" s="671"/>
      <c r="KZO127" s="671"/>
      <c r="KZP127" s="671"/>
      <c r="KZQ127" s="671"/>
      <c r="KZR127" s="671"/>
      <c r="KZS127" s="671"/>
      <c r="KZT127" s="671"/>
      <c r="KZU127" s="671"/>
      <c r="KZV127" s="671"/>
      <c r="KZW127" s="671"/>
      <c r="KZX127" s="671"/>
      <c r="KZY127" s="671"/>
      <c r="KZZ127" s="671"/>
      <c r="LAA127" s="671"/>
      <c r="LAB127" s="671"/>
      <c r="LAC127" s="671"/>
      <c r="LAD127" s="671"/>
      <c r="LAE127" s="671"/>
      <c r="LAF127" s="671"/>
      <c r="LAG127" s="671"/>
      <c r="LAH127" s="671"/>
      <c r="LAI127" s="671"/>
      <c r="LAJ127" s="671"/>
      <c r="LAK127" s="671"/>
      <c r="LAL127" s="671"/>
      <c r="LAM127" s="671"/>
      <c r="LAN127" s="671"/>
      <c r="LAO127" s="671"/>
      <c r="LAP127" s="671"/>
      <c r="LAQ127" s="671"/>
      <c r="LAR127" s="671"/>
      <c r="LAS127" s="671"/>
      <c r="LAT127" s="671"/>
      <c r="LAU127" s="671"/>
      <c r="LAV127" s="671"/>
      <c r="LAW127" s="671"/>
      <c r="LAX127" s="671"/>
      <c r="LAY127" s="671"/>
      <c r="LAZ127" s="671"/>
      <c r="LBA127" s="671"/>
      <c r="LBB127" s="671"/>
      <c r="LBC127" s="671"/>
      <c r="LBD127" s="671"/>
      <c r="LBE127" s="671"/>
      <c r="LBF127" s="671"/>
      <c r="LBG127" s="671"/>
      <c r="LBH127" s="671"/>
      <c r="LBI127" s="671"/>
      <c r="LBJ127" s="671"/>
      <c r="LBK127" s="671"/>
      <c r="LBL127" s="671"/>
      <c r="LBM127" s="671"/>
      <c r="LBN127" s="671"/>
      <c r="LBO127" s="671"/>
      <c r="LBP127" s="671"/>
      <c r="LBQ127" s="671"/>
      <c r="LBR127" s="671"/>
      <c r="LBS127" s="671"/>
      <c r="LBT127" s="671"/>
      <c r="LBU127" s="671"/>
      <c r="LBV127" s="671"/>
      <c r="LBW127" s="671"/>
      <c r="LBX127" s="671"/>
      <c r="LBY127" s="671"/>
      <c r="LBZ127" s="671"/>
      <c r="LCA127" s="671"/>
      <c r="LCB127" s="671"/>
      <c r="LCC127" s="671"/>
      <c r="LCD127" s="671"/>
      <c r="LCE127" s="671"/>
      <c r="LCF127" s="671"/>
      <c r="LCG127" s="671"/>
      <c r="LCH127" s="671"/>
      <c r="LCI127" s="671"/>
      <c r="LCJ127" s="671"/>
      <c r="LCK127" s="671"/>
      <c r="LCL127" s="671"/>
      <c r="LCM127" s="671"/>
      <c r="LCN127" s="671"/>
      <c r="LCO127" s="671"/>
      <c r="LCP127" s="671"/>
      <c r="LCQ127" s="671"/>
      <c r="LCR127" s="671"/>
      <c r="LCS127" s="671"/>
      <c r="LCT127" s="671"/>
      <c r="LCU127" s="671"/>
      <c r="LCV127" s="671"/>
      <c r="LCW127" s="671"/>
      <c r="LCX127" s="671"/>
      <c r="LCY127" s="671"/>
      <c r="LCZ127" s="671"/>
      <c r="LDA127" s="671"/>
      <c r="LDB127" s="671"/>
      <c r="LDC127" s="671"/>
      <c r="LDD127" s="671"/>
      <c r="LDE127" s="671"/>
      <c r="LDF127" s="671"/>
      <c r="LDG127" s="671"/>
      <c r="LDH127" s="671"/>
      <c r="LDI127" s="671"/>
      <c r="LDJ127" s="671"/>
      <c r="LDK127" s="671"/>
      <c r="LDL127" s="671"/>
      <c r="LDM127" s="671"/>
      <c r="LDN127" s="671"/>
      <c r="LDO127" s="671"/>
      <c r="LDP127" s="671"/>
      <c r="LDQ127" s="671"/>
      <c r="LDR127" s="671"/>
      <c r="LDS127" s="671"/>
      <c r="LDT127" s="671"/>
      <c r="LDU127" s="671"/>
      <c r="LDV127" s="671"/>
      <c r="LDW127" s="671"/>
      <c r="LDX127" s="671"/>
      <c r="LDY127" s="671"/>
      <c r="LDZ127" s="671"/>
      <c r="LEA127" s="671"/>
      <c r="LEB127" s="671"/>
      <c r="LEC127" s="671"/>
      <c r="LED127" s="671"/>
      <c r="LEE127" s="671"/>
      <c r="LEF127" s="671"/>
      <c r="LEG127" s="671"/>
      <c r="LEH127" s="671"/>
      <c r="LEI127" s="671"/>
      <c r="LEJ127" s="671"/>
      <c r="LEK127" s="671"/>
      <c r="LEL127" s="671"/>
      <c r="LEM127" s="671"/>
      <c r="LEN127" s="671"/>
      <c r="LEO127" s="671"/>
      <c r="LEP127" s="671"/>
      <c r="LEQ127" s="671"/>
      <c r="LER127" s="671"/>
      <c r="LES127" s="671"/>
      <c r="LET127" s="671"/>
      <c r="LEU127" s="671"/>
      <c r="LEV127" s="671"/>
      <c r="LEW127" s="671"/>
      <c r="LEX127" s="671"/>
      <c r="LEY127" s="671"/>
      <c r="LEZ127" s="671"/>
      <c r="LFA127" s="671"/>
      <c r="LFB127" s="671"/>
      <c r="LFC127" s="671"/>
      <c r="LFD127" s="671"/>
      <c r="LFE127" s="671"/>
      <c r="LFF127" s="671"/>
      <c r="LFG127" s="671"/>
      <c r="LFH127" s="671"/>
      <c r="LFI127" s="671"/>
      <c r="LFJ127" s="671"/>
      <c r="LFK127" s="671"/>
      <c r="LFL127" s="671"/>
      <c r="LFM127" s="671"/>
      <c r="LFN127" s="671"/>
      <c r="LFO127" s="671"/>
      <c r="LFP127" s="671"/>
      <c r="LFQ127" s="671"/>
      <c r="LFR127" s="671"/>
      <c r="LFS127" s="671"/>
      <c r="LFT127" s="671"/>
      <c r="LFU127" s="671"/>
      <c r="LFV127" s="671"/>
      <c r="LFW127" s="671"/>
      <c r="LFX127" s="671"/>
      <c r="LFY127" s="671"/>
      <c r="LFZ127" s="671"/>
      <c r="LGA127" s="671"/>
      <c r="LGB127" s="671"/>
      <c r="LGC127" s="671"/>
      <c r="LGD127" s="671"/>
      <c r="LGE127" s="671"/>
      <c r="LGF127" s="671"/>
      <c r="LGG127" s="671"/>
      <c r="LGH127" s="671"/>
      <c r="LGI127" s="671"/>
      <c r="LGJ127" s="671"/>
      <c r="LGK127" s="671"/>
      <c r="LGL127" s="671"/>
      <c r="LGM127" s="671"/>
      <c r="LGN127" s="671"/>
      <c r="LGO127" s="671"/>
      <c r="LGP127" s="671"/>
      <c r="LGQ127" s="671"/>
      <c r="LGR127" s="671"/>
      <c r="LGS127" s="671"/>
      <c r="LGT127" s="671"/>
      <c r="LGU127" s="671"/>
      <c r="LGV127" s="671"/>
      <c r="LGW127" s="671"/>
      <c r="LGX127" s="671"/>
      <c r="LGY127" s="671"/>
      <c r="LGZ127" s="671"/>
      <c r="LHA127" s="671"/>
      <c r="LHB127" s="671"/>
      <c r="LHC127" s="671"/>
      <c r="LHD127" s="671"/>
      <c r="LHE127" s="671"/>
      <c r="LHF127" s="671"/>
      <c r="LHG127" s="671"/>
      <c r="LHH127" s="671"/>
      <c r="LHI127" s="671"/>
      <c r="LHJ127" s="671"/>
      <c r="LHK127" s="671"/>
      <c r="LHL127" s="671"/>
      <c r="LHM127" s="671"/>
      <c r="LHN127" s="671"/>
      <c r="LHO127" s="671"/>
      <c r="LHP127" s="671"/>
      <c r="LHQ127" s="671"/>
      <c r="LHR127" s="671"/>
      <c r="LHS127" s="671"/>
      <c r="LHT127" s="671"/>
      <c r="LHU127" s="671"/>
      <c r="LHV127" s="671"/>
      <c r="LHW127" s="671"/>
      <c r="LHX127" s="671"/>
      <c r="LHY127" s="671"/>
      <c r="LHZ127" s="671"/>
      <c r="LIA127" s="671"/>
      <c r="LIB127" s="671"/>
      <c r="LIC127" s="671"/>
      <c r="LID127" s="671"/>
      <c r="LIE127" s="671"/>
      <c r="LIF127" s="671"/>
      <c r="LIG127" s="671"/>
      <c r="LIH127" s="671"/>
      <c r="LII127" s="671"/>
      <c r="LIJ127" s="671"/>
      <c r="LIK127" s="671"/>
      <c r="LIL127" s="671"/>
      <c r="LIM127" s="671"/>
      <c r="LIN127" s="671"/>
      <c r="LIO127" s="671"/>
      <c r="LIP127" s="671"/>
      <c r="LIQ127" s="671"/>
      <c r="LIR127" s="671"/>
      <c r="LIS127" s="671"/>
      <c r="LIT127" s="671"/>
      <c r="LIU127" s="671"/>
      <c r="LIV127" s="671"/>
      <c r="LIW127" s="671"/>
      <c r="LIX127" s="671"/>
      <c r="LIY127" s="671"/>
      <c r="LIZ127" s="671"/>
      <c r="LJA127" s="671"/>
      <c r="LJB127" s="671"/>
      <c r="LJC127" s="671"/>
      <c r="LJD127" s="671"/>
      <c r="LJE127" s="671"/>
      <c r="LJF127" s="671"/>
      <c r="LJG127" s="671"/>
      <c r="LJH127" s="671"/>
      <c r="LJI127" s="671"/>
      <c r="LJJ127" s="671"/>
      <c r="LJK127" s="671"/>
      <c r="LJL127" s="671"/>
      <c r="LJM127" s="671"/>
      <c r="LJN127" s="671"/>
      <c r="LJO127" s="671"/>
      <c r="LJP127" s="671"/>
      <c r="LJQ127" s="671"/>
      <c r="LJR127" s="671"/>
      <c r="LJS127" s="671"/>
      <c r="LJT127" s="671"/>
      <c r="LJU127" s="671"/>
      <c r="LJV127" s="671"/>
      <c r="LJW127" s="671"/>
      <c r="LJX127" s="671"/>
      <c r="LJY127" s="671"/>
      <c r="LJZ127" s="671"/>
      <c r="LKA127" s="671"/>
      <c r="LKB127" s="671"/>
      <c r="LKC127" s="671"/>
      <c r="LKD127" s="671"/>
      <c r="LKE127" s="671"/>
      <c r="LKF127" s="671"/>
      <c r="LKG127" s="671"/>
      <c r="LKH127" s="671"/>
      <c r="LKI127" s="671"/>
      <c r="LKJ127" s="671"/>
      <c r="LKK127" s="671"/>
      <c r="LKL127" s="671"/>
      <c r="LKM127" s="671"/>
      <c r="LKN127" s="671"/>
      <c r="LKO127" s="671"/>
      <c r="LKP127" s="671"/>
      <c r="LKQ127" s="671"/>
      <c r="LKR127" s="671"/>
      <c r="LKS127" s="671"/>
      <c r="LKT127" s="671"/>
      <c r="LKU127" s="671"/>
      <c r="LKV127" s="671"/>
      <c r="LKW127" s="671"/>
      <c r="LKX127" s="671"/>
      <c r="LKY127" s="671"/>
      <c r="LKZ127" s="671"/>
      <c r="LLA127" s="671"/>
      <c r="LLB127" s="671"/>
      <c r="LLC127" s="671"/>
      <c r="LLD127" s="671"/>
      <c r="LLE127" s="671"/>
      <c r="LLF127" s="671"/>
      <c r="LLG127" s="671"/>
      <c r="LLH127" s="671"/>
      <c r="LLI127" s="671"/>
      <c r="LLJ127" s="671"/>
      <c r="LLK127" s="671"/>
      <c r="LLL127" s="671"/>
      <c r="LLM127" s="671"/>
      <c r="LLN127" s="671"/>
      <c r="LLO127" s="671"/>
      <c r="LLP127" s="671"/>
      <c r="LLQ127" s="671"/>
      <c r="LLR127" s="671"/>
      <c r="LLS127" s="671"/>
      <c r="LLT127" s="671"/>
      <c r="LLU127" s="671"/>
      <c r="LLV127" s="671"/>
      <c r="LLW127" s="671"/>
      <c r="LLX127" s="671"/>
      <c r="LLY127" s="671"/>
      <c r="LLZ127" s="671"/>
      <c r="LMA127" s="671"/>
      <c r="LMB127" s="671"/>
      <c r="LMC127" s="671"/>
      <c r="LMD127" s="671"/>
      <c r="LME127" s="671"/>
      <c r="LMF127" s="671"/>
      <c r="LMG127" s="671"/>
      <c r="LMH127" s="671"/>
      <c r="LMI127" s="671"/>
      <c r="LMJ127" s="671"/>
      <c r="LMK127" s="671"/>
      <c r="LML127" s="671"/>
      <c r="LMM127" s="671"/>
      <c r="LMN127" s="671"/>
      <c r="LMO127" s="671"/>
      <c r="LMP127" s="671"/>
      <c r="LMQ127" s="671"/>
      <c r="LMR127" s="671"/>
      <c r="LMS127" s="671"/>
      <c r="LMT127" s="671"/>
      <c r="LMU127" s="671"/>
      <c r="LMV127" s="671"/>
      <c r="LMW127" s="671"/>
      <c r="LMX127" s="671"/>
      <c r="LMY127" s="671"/>
      <c r="LMZ127" s="671"/>
      <c r="LNA127" s="671"/>
      <c r="LNB127" s="671"/>
      <c r="LNC127" s="671"/>
      <c r="LND127" s="671"/>
      <c r="LNE127" s="671"/>
      <c r="LNF127" s="671"/>
      <c r="LNG127" s="671"/>
      <c r="LNH127" s="671"/>
      <c r="LNI127" s="671"/>
      <c r="LNJ127" s="671"/>
      <c r="LNK127" s="671"/>
      <c r="LNL127" s="671"/>
      <c r="LNM127" s="671"/>
      <c r="LNN127" s="671"/>
      <c r="LNO127" s="671"/>
      <c r="LNP127" s="671"/>
      <c r="LNQ127" s="671"/>
      <c r="LNR127" s="671"/>
      <c r="LNS127" s="671"/>
      <c r="LNT127" s="671"/>
      <c r="LNU127" s="671"/>
      <c r="LNV127" s="671"/>
      <c r="LNW127" s="671"/>
      <c r="LNX127" s="671"/>
      <c r="LNY127" s="671"/>
      <c r="LNZ127" s="671"/>
      <c r="LOA127" s="671"/>
      <c r="LOB127" s="671"/>
      <c r="LOC127" s="671"/>
      <c r="LOD127" s="671"/>
      <c r="LOE127" s="671"/>
      <c r="LOF127" s="671"/>
      <c r="LOG127" s="671"/>
      <c r="LOH127" s="671"/>
      <c r="LOI127" s="671"/>
      <c r="LOJ127" s="671"/>
      <c r="LOK127" s="671"/>
      <c r="LOL127" s="671"/>
      <c r="LOM127" s="671"/>
      <c r="LON127" s="671"/>
      <c r="LOO127" s="671"/>
      <c r="LOP127" s="671"/>
      <c r="LOQ127" s="671"/>
      <c r="LOR127" s="671"/>
      <c r="LOS127" s="671"/>
      <c r="LOT127" s="671"/>
      <c r="LOU127" s="671"/>
      <c r="LOV127" s="671"/>
      <c r="LOW127" s="671"/>
      <c r="LOX127" s="671"/>
      <c r="LOY127" s="671"/>
      <c r="LOZ127" s="671"/>
      <c r="LPA127" s="671"/>
      <c r="LPB127" s="671"/>
      <c r="LPC127" s="671"/>
      <c r="LPD127" s="671"/>
      <c r="LPE127" s="671"/>
      <c r="LPF127" s="671"/>
      <c r="LPG127" s="671"/>
      <c r="LPH127" s="671"/>
      <c r="LPI127" s="671"/>
      <c r="LPJ127" s="671"/>
      <c r="LPK127" s="671"/>
      <c r="LPL127" s="671"/>
      <c r="LPM127" s="671"/>
      <c r="LPN127" s="671"/>
      <c r="LPO127" s="671"/>
      <c r="LPP127" s="671"/>
      <c r="LPQ127" s="671"/>
      <c r="LPR127" s="671"/>
      <c r="LPS127" s="671"/>
      <c r="LPT127" s="671"/>
      <c r="LPU127" s="671"/>
      <c r="LPV127" s="671"/>
      <c r="LPW127" s="671"/>
      <c r="LPX127" s="671"/>
      <c r="LPY127" s="671"/>
      <c r="LPZ127" s="671"/>
      <c r="LQA127" s="671"/>
      <c r="LQB127" s="671"/>
      <c r="LQC127" s="671"/>
      <c r="LQD127" s="671"/>
      <c r="LQE127" s="671"/>
      <c r="LQF127" s="671"/>
      <c r="LQG127" s="671"/>
      <c r="LQH127" s="671"/>
      <c r="LQI127" s="671"/>
      <c r="LQJ127" s="671"/>
      <c r="LQK127" s="671"/>
      <c r="LQL127" s="671"/>
      <c r="LQM127" s="671"/>
      <c r="LQN127" s="671"/>
      <c r="LQO127" s="671"/>
      <c r="LQP127" s="671"/>
      <c r="LQQ127" s="671"/>
      <c r="LQR127" s="671"/>
      <c r="LQS127" s="671"/>
      <c r="LQT127" s="671"/>
      <c r="LQU127" s="671"/>
      <c r="LQV127" s="671"/>
      <c r="LQW127" s="671"/>
      <c r="LQX127" s="671"/>
      <c r="LQY127" s="671"/>
      <c r="LQZ127" s="671"/>
      <c r="LRA127" s="671"/>
      <c r="LRB127" s="671"/>
      <c r="LRC127" s="671"/>
      <c r="LRD127" s="671"/>
      <c r="LRE127" s="671"/>
      <c r="LRF127" s="671"/>
      <c r="LRG127" s="671"/>
      <c r="LRH127" s="671"/>
      <c r="LRI127" s="671"/>
      <c r="LRJ127" s="671"/>
      <c r="LRK127" s="671"/>
      <c r="LRL127" s="671"/>
      <c r="LRM127" s="671"/>
      <c r="LRN127" s="671"/>
      <c r="LRO127" s="671"/>
      <c r="LRP127" s="671"/>
      <c r="LRQ127" s="671"/>
      <c r="LRR127" s="671"/>
      <c r="LRS127" s="671"/>
      <c r="LRT127" s="671"/>
      <c r="LRU127" s="671"/>
      <c r="LRV127" s="671"/>
      <c r="LRW127" s="671"/>
      <c r="LRX127" s="671"/>
      <c r="LRY127" s="671"/>
      <c r="LRZ127" s="671"/>
      <c r="LSA127" s="671"/>
      <c r="LSB127" s="671"/>
      <c r="LSC127" s="671"/>
      <c r="LSD127" s="671"/>
      <c r="LSE127" s="671"/>
      <c r="LSF127" s="671"/>
      <c r="LSG127" s="671"/>
      <c r="LSH127" s="671"/>
      <c r="LSI127" s="671"/>
      <c r="LSJ127" s="671"/>
      <c r="LSK127" s="671"/>
      <c r="LSL127" s="671"/>
      <c r="LSM127" s="671"/>
      <c r="LSN127" s="671"/>
      <c r="LSO127" s="671"/>
      <c r="LSP127" s="671"/>
      <c r="LSQ127" s="671"/>
      <c r="LSR127" s="671"/>
      <c r="LSS127" s="671"/>
      <c r="LST127" s="671"/>
      <c r="LSU127" s="671"/>
      <c r="LSV127" s="671"/>
      <c r="LSW127" s="671"/>
      <c r="LSX127" s="671"/>
      <c r="LSY127" s="671"/>
      <c r="LSZ127" s="671"/>
      <c r="LTA127" s="671"/>
      <c r="LTB127" s="671"/>
      <c r="LTC127" s="671"/>
      <c r="LTD127" s="671"/>
      <c r="LTE127" s="671"/>
      <c r="LTF127" s="671"/>
      <c r="LTG127" s="671"/>
      <c r="LTH127" s="671"/>
      <c r="LTI127" s="671"/>
      <c r="LTJ127" s="671"/>
      <c r="LTK127" s="671"/>
      <c r="LTL127" s="671"/>
      <c r="LTM127" s="671"/>
      <c r="LTN127" s="671"/>
      <c r="LTO127" s="671"/>
      <c r="LTP127" s="671"/>
      <c r="LTQ127" s="671"/>
      <c r="LTR127" s="671"/>
      <c r="LTS127" s="671"/>
      <c r="LTT127" s="671"/>
      <c r="LTU127" s="671"/>
      <c r="LTV127" s="671"/>
      <c r="LTW127" s="671"/>
      <c r="LTX127" s="671"/>
      <c r="LTY127" s="671"/>
      <c r="LTZ127" s="671"/>
      <c r="LUA127" s="671"/>
      <c r="LUB127" s="671"/>
      <c r="LUC127" s="671"/>
      <c r="LUD127" s="671"/>
      <c r="LUE127" s="671"/>
      <c r="LUF127" s="671"/>
      <c r="LUG127" s="671"/>
      <c r="LUH127" s="671"/>
      <c r="LUI127" s="671"/>
      <c r="LUJ127" s="671"/>
      <c r="LUK127" s="671"/>
      <c r="LUL127" s="671"/>
      <c r="LUM127" s="671"/>
      <c r="LUN127" s="671"/>
      <c r="LUO127" s="671"/>
      <c r="LUP127" s="671"/>
      <c r="LUQ127" s="671"/>
      <c r="LUR127" s="671"/>
      <c r="LUS127" s="671"/>
      <c r="LUT127" s="671"/>
      <c r="LUU127" s="671"/>
      <c r="LUV127" s="671"/>
      <c r="LUW127" s="671"/>
      <c r="LUX127" s="671"/>
      <c r="LUY127" s="671"/>
      <c r="LUZ127" s="671"/>
      <c r="LVA127" s="671"/>
      <c r="LVB127" s="671"/>
      <c r="LVC127" s="671"/>
      <c r="LVD127" s="671"/>
      <c r="LVE127" s="671"/>
      <c r="LVF127" s="671"/>
      <c r="LVG127" s="671"/>
      <c r="LVH127" s="671"/>
      <c r="LVI127" s="671"/>
      <c r="LVJ127" s="671"/>
      <c r="LVK127" s="671"/>
      <c r="LVL127" s="671"/>
      <c r="LVM127" s="671"/>
      <c r="LVN127" s="671"/>
      <c r="LVO127" s="671"/>
      <c r="LVP127" s="671"/>
      <c r="LVQ127" s="671"/>
      <c r="LVR127" s="671"/>
      <c r="LVS127" s="671"/>
      <c r="LVT127" s="671"/>
      <c r="LVU127" s="671"/>
      <c r="LVV127" s="671"/>
      <c r="LVW127" s="671"/>
      <c r="LVX127" s="671"/>
      <c r="LVY127" s="671"/>
      <c r="LVZ127" s="671"/>
      <c r="LWA127" s="671"/>
      <c r="LWB127" s="671"/>
      <c r="LWC127" s="671"/>
      <c r="LWD127" s="671"/>
      <c r="LWE127" s="671"/>
      <c r="LWF127" s="671"/>
      <c r="LWG127" s="671"/>
      <c r="LWH127" s="671"/>
      <c r="LWI127" s="671"/>
      <c r="LWJ127" s="671"/>
      <c r="LWK127" s="671"/>
      <c r="LWL127" s="671"/>
      <c r="LWM127" s="671"/>
      <c r="LWN127" s="671"/>
      <c r="LWO127" s="671"/>
      <c r="LWP127" s="671"/>
      <c r="LWQ127" s="671"/>
      <c r="LWR127" s="671"/>
      <c r="LWS127" s="671"/>
      <c r="LWT127" s="671"/>
      <c r="LWU127" s="671"/>
      <c r="LWV127" s="671"/>
      <c r="LWW127" s="671"/>
      <c r="LWX127" s="671"/>
      <c r="LWY127" s="671"/>
      <c r="LWZ127" s="671"/>
      <c r="LXA127" s="671"/>
      <c r="LXB127" s="671"/>
      <c r="LXC127" s="671"/>
      <c r="LXD127" s="671"/>
      <c r="LXE127" s="671"/>
      <c r="LXF127" s="671"/>
      <c r="LXG127" s="671"/>
      <c r="LXH127" s="671"/>
      <c r="LXI127" s="671"/>
      <c r="LXJ127" s="671"/>
      <c r="LXK127" s="671"/>
      <c r="LXL127" s="671"/>
      <c r="LXM127" s="671"/>
      <c r="LXN127" s="671"/>
      <c r="LXO127" s="671"/>
      <c r="LXP127" s="671"/>
      <c r="LXQ127" s="671"/>
      <c r="LXR127" s="671"/>
      <c r="LXS127" s="671"/>
      <c r="LXT127" s="671"/>
      <c r="LXU127" s="671"/>
      <c r="LXV127" s="671"/>
      <c r="LXW127" s="671"/>
      <c r="LXX127" s="671"/>
      <c r="LXY127" s="671"/>
      <c r="LXZ127" s="671"/>
      <c r="LYA127" s="671"/>
      <c r="LYB127" s="671"/>
      <c r="LYC127" s="671"/>
      <c r="LYD127" s="671"/>
      <c r="LYE127" s="671"/>
      <c r="LYF127" s="671"/>
      <c r="LYG127" s="671"/>
      <c r="LYH127" s="671"/>
      <c r="LYI127" s="671"/>
      <c r="LYJ127" s="671"/>
      <c r="LYK127" s="671"/>
      <c r="LYL127" s="671"/>
      <c r="LYM127" s="671"/>
      <c r="LYN127" s="671"/>
      <c r="LYO127" s="671"/>
      <c r="LYP127" s="671"/>
      <c r="LYQ127" s="671"/>
      <c r="LYR127" s="671"/>
      <c r="LYS127" s="671"/>
      <c r="LYT127" s="671"/>
      <c r="LYU127" s="671"/>
      <c r="LYV127" s="671"/>
      <c r="LYW127" s="671"/>
      <c r="LYX127" s="671"/>
      <c r="LYY127" s="671"/>
      <c r="LYZ127" s="671"/>
      <c r="LZA127" s="671"/>
      <c r="LZB127" s="671"/>
      <c r="LZC127" s="671"/>
      <c r="LZD127" s="671"/>
      <c r="LZE127" s="671"/>
      <c r="LZF127" s="671"/>
      <c r="LZG127" s="671"/>
      <c r="LZH127" s="671"/>
      <c r="LZI127" s="671"/>
      <c r="LZJ127" s="671"/>
      <c r="LZK127" s="671"/>
      <c r="LZL127" s="671"/>
      <c r="LZM127" s="671"/>
      <c r="LZN127" s="671"/>
      <c r="LZO127" s="671"/>
      <c r="LZP127" s="671"/>
      <c r="LZQ127" s="671"/>
      <c r="LZR127" s="671"/>
      <c r="LZS127" s="671"/>
      <c r="LZT127" s="671"/>
      <c r="LZU127" s="671"/>
      <c r="LZV127" s="671"/>
      <c r="LZW127" s="671"/>
      <c r="LZX127" s="671"/>
      <c r="LZY127" s="671"/>
      <c r="LZZ127" s="671"/>
      <c r="MAA127" s="671"/>
      <c r="MAB127" s="671"/>
      <c r="MAC127" s="671"/>
      <c r="MAD127" s="671"/>
      <c r="MAE127" s="671"/>
      <c r="MAF127" s="671"/>
      <c r="MAG127" s="671"/>
      <c r="MAH127" s="671"/>
      <c r="MAI127" s="671"/>
      <c r="MAJ127" s="671"/>
      <c r="MAK127" s="671"/>
      <c r="MAL127" s="671"/>
      <c r="MAM127" s="671"/>
      <c r="MAN127" s="671"/>
      <c r="MAO127" s="671"/>
      <c r="MAP127" s="671"/>
      <c r="MAQ127" s="671"/>
      <c r="MAR127" s="671"/>
      <c r="MAS127" s="671"/>
      <c r="MAT127" s="671"/>
      <c r="MAU127" s="671"/>
      <c r="MAV127" s="671"/>
      <c r="MAW127" s="671"/>
      <c r="MAX127" s="671"/>
      <c r="MAY127" s="671"/>
      <c r="MAZ127" s="671"/>
      <c r="MBA127" s="671"/>
      <c r="MBB127" s="671"/>
      <c r="MBC127" s="671"/>
      <c r="MBD127" s="671"/>
      <c r="MBE127" s="671"/>
      <c r="MBF127" s="671"/>
      <c r="MBG127" s="671"/>
      <c r="MBH127" s="671"/>
      <c r="MBI127" s="671"/>
      <c r="MBJ127" s="671"/>
      <c r="MBK127" s="671"/>
      <c r="MBL127" s="671"/>
      <c r="MBM127" s="671"/>
      <c r="MBN127" s="671"/>
      <c r="MBO127" s="671"/>
      <c r="MBP127" s="671"/>
      <c r="MBQ127" s="671"/>
      <c r="MBR127" s="671"/>
      <c r="MBS127" s="671"/>
      <c r="MBT127" s="671"/>
      <c r="MBU127" s="671"/>
      <c r="MBV127" s="671"/>
      <c r="MBW127" s="671"/>
      <c r="MBX127" s="671"/>
      <c r="MBY127" s="671"/>
      <c r="MBZ127" s="671"/>
      <c r="MCA127" s="671"/>
      <c r="MCB127" s="671"/>
      <c r="MCC127" s="671"/>
      <c r="MCD127" s="671"/>
      <c r="MCE127" s="671"/>
      <c r="MCF127" s="671"/>
      <c r="MCG127" s="671"/>
      <c r="MCH127" s="671"/>
      <c r="MCI127" s="671"/>
      <c r="MCJ127" s="671"/>
      <c r="MCK127" s="671"/>
      <c r="MCL127" s="671"/>
      <c r="MCM127" s="671"/>
      <c r="MCN127" s="671"/>
      <c r="MCO127" s="671"/>
      <c r="MCP127" s="671"/>
      <c r="MCQ127" s="671"/>
      <c r="MCR127" s="671"/>
      <c r="MCS127" s="671"/>
      <c r="MCT127" s="671"/>
      <c r="MCU127" s="671"/>
      <c r="MCV127" s="671"/>
      <c r="MCW127" s="671"/>
      <c r="MCX127" s="671"/>
      <c r="MCY127" s="671"/>
      <c r="MCZ127" s="671"/>
      <c r="MDA127" s="671"/>
      <c r="MDB127" s="671"/>
      <c r="MDC127" s="671"/>
      <c r="MDD127" s="671"/>
      <c r="MDE127" s="671"/>
      <c r="MDF127" s="671"/>
      <c r="MDG127" s="671"/>
      <c r="MDH127" s="671"/>
      <c r="MDI127" s="671"/>
      <c r="MDJ127" s="671"/>
      <c r="MDK127" s="671"/>
      <c r="MDL127" s="671"/>
      <c r="MDM127" s="671"/>
      <c r="MDN127" s="671"/>
      <c r="MDO127" s="671"/>
      <c r="MDP127" s="671"/>
      <c r="MDQ127" s="671"/>
      <c r="MDR127" s="671"/>
      <c r="MDS127" s="671"/>
      <c r="MDT127" s="671"/>
      <c r="MDU127" s="671"/>
      <c r="MDV127" s="671"/>
      <c r="MDW127" s="671"/>
      <c r="MDX127" s="671"/>
      <c r="MDY127" s="671"/>
      <c r="MDZ127" s="671"/>
      <c r="MEA127" s="671"/>
      <c r="MEB127" s="671"/>
      <c r="MEC127" s="671"/>
      <c r="MED127" s="671"/>
      <c r="MEE127" s="671"/>
      <c r="MEF127" s="671"/>
      <c r="MEG127" s="671"/>
      <c r="MEH127" s="671"/>
      <c r="MEI127" s="671"/>
      <c r="MEJ127" s="671"/>
      <c r="MEK127" s="671"/>
      <c r="MEL127" s="671"/>
      <c r="MEM127" s="671"/>
      <c r="MEN127" s="671"/>
      <c r="MEO127" s="671"/>
      <c r="MEP127" s="671"/>
      <c r="MEQ127" s="671"/>
      <c r="MER127" s="671"/>
      <c r="MES127" s="671"/>
      <c r="MET127" s="671"/>
      <c r="MEU127" s="671"/>
      <c r="MEV127" s="671"/>
      <c r="MEW127" s="671"/>
      <c r="MEX127" s="671"/>
      <c r="MEY127" s="671"/>
      <c r="MEZ127" s="671"/>
      <c r="MFA127" s="671"/>
      <c r="MFB127" s="671"/>
      <c r="MFC127" s="671"/>
      <c r="MFD127" s="671"/>
      <c r="MFE127" s="671"/>
      <c r="MFF127" s="671"/>
      <c r="MFG127" s="671"/>
      <c r="MFH127" s="671"/>
      <c r="MFI127" s="671"/>
      <c r="MFJ127" s="671"/>
      <c r="MFK127" s="671"/>
      <c r="MFL127" s="671"/>
      <c r="MFM127" s="671"/>
      <c r="MFN127" s="671"/>
      <c r="MFO127" s="671"/>
      <c r="MFP127" s="671"/>
      <c r="MFQ127" s="671"/>
      <c r="MFR127" s="671"/>
      <c r="MFS127" s="671"/>
      <c r="MFT127" s="671"/>
      <c r="MFU127" s="671"/>
      <c r="MFV127" s="671"/>
      <c r="MFW127" s="671"/>
      <c r="MFX127" s="671"/>
      <c r="MFY127" s="671"/>
      <c r="MFZ127" s="671"/>
      <c r="MGA127" s="671"/>
      <c r="MGB127" s="671"/>
      <c r="MGC127" s="671"/>
      <c r="MGD127" s="671"/>
      <c r="MGE127" s="671"/>
      <c r="MGF127" s="671"/>
      <c r="MGG127" s="671"/>
      <c r="MGH127" s="671"/>
      <c r="MGI127" s="671"/>
      <c r="MGJ127" s="671"/>
      <c r="MGK127" s="671"/>
      <c r="MGL127" s="671"/>
      <c r="MGM127" s="671"/>
      <c r="MGN127" s="671"/>
      <c r="MGO127" s="671"/>
      <c r="MGP127" s="671"/>
      <c r="MGQ127" s="671"/>
      <c r="MGR127" s="671"/>
      <c r="MGS127" s="671"/>
      <c r="MGT127" s="671"/>
      <c r="MGU127" s="671"/>
      <c r="MGV127" s="671"/>
      <c r="MGW127" s="671"/>
      <c r="MGX127" s="671"/>
      <c r="MGY127" s="671"/>
      <c r="MGZ127" s="671"/>
      <c r="MHA127" s="671"/>
      <c r="MHB127" s="671"/>
      <c r="MHC127" s="671"/>
      <c r="MHD127" s="671"/>
      <c r="MHE127" s="671"/>
      <c r="MHF127" s="671"/>
      <c r="MHG127" s="671"/>
      <c r="MHH127" s="671"/>
      <c r="MHI127" s="671"/>
      <c r="MHJ127" s="671"/>
      <c r="MHK127" s="671"/>
      <c r="MHL127" s="671"/>
      <c r="MHM127" s="671"/>
      <c r="MHN127" s="671"/>
      <c r="MHO127" s="671"/>
      <c r="MHP127" s="671"/>
      <c r="MHQ127" s="671"/>
      <c r="MHR127" s="671"/>
      <c r="MHS127" s="671"/>
      <c r="MHT127" s="671"/>
      <c r="MHU127" s="671"/>
      <c r="MHV127" s="671"/>
      <c r="MHW127" s="671"/>
      <c r="MHX127" s="671"/>
      <c r="MHY127" s="671"/>
      <c r="MHZ127" s="671"/>
      <c r="MIA127" s="671"/>
      <c r="MIB127" s="671"/>
      <c r="MIC127" s="671"/>
      <c r="MID127" s="671"/>
      <c r="MIE127" s="671"/>
      <c r="MIF127" s="671"/>
      <c r="MIG127" s="671"/>
      <c r="MIH127" s="671"/>
      <c r="MII127" s="671"/>
      <c r="MIJ127" s="671"/>
      <c r="MIK127" s="671"/>
      <c r="MIL127" s="671"/>
      <c r="MIM127" s="671"/>
      <c r="MIN127" s="671"/>
      <c r="MIO127" s="671"/>
      <c r="MIP127" s="671"/>
      <c r="MIQ127" s="671"/>
      <c r="MIR127" s="671"/>
      <c r="MIS127" s="671"/>
      <c r="MIT127" s="671"/>
      <c r="MIU127" s="671"/>
      <c r="MIV127" s="671"/>
      <c r="MIW127" s="671"/>
      <c r="MIX127" s="671"/>
      <c r="MIY127" s="671"/>
      <c r="MIZ127" s="671"/>
      <c r="MJA127" s="671"/>
      <c r="MJB127" s="671"/>
      <c r="MJC127" s="671"/>
      <c r="MJD127" s="671"/>
      <c r="MJE127" s="671"/>
      <c r="MJF127" s="671"/>
      <c r="MJG127" s="671"/>
      <c r="MJH127" s="671"/>
      <c r="MJI127" s="671"/>
      <c r="MJJ127" s="671"/>
      <c r="MJK127" s="671"/>
      <c r="MJL127" s="671"/>
      <c r="MJM127" s="671"/>
      <c r="MJN127" s="671"/>
      <c r="MJO127" s="671"/>
      <c r="MJP127" s="671"/>
      <c r="MJQ127" s="671"/>
      <c r="MJR127" s="671"/>
      <c r="MJS127" s="671"/>
      <c r="MJT127" s="671"/>
      <c r="MJU127" s="671"/>
      <c r="MJV127" s="671"/>
      <c r="MJW127" s="671"/>
      <c r="MJX127" s="671"/>
      <c r="MJY127" s="671"/>
      <c r="MJZ127" s="671"/>
      <c r="MKA127" s="671"/>
      <c r="MKB127" s="671"/>
      <c r="MKC127" s="671"/>
      <c r="MKD127" s="671"/>
      <c r="MKE127" s="671"/>
      <c r="MKF127" s="671"/>
      <c r="MKG127" s="671"/>
      <c r="MKH127" s="671"/>
      <c r="MKI127" s="671"/>
      <c r="MKJ127" s="671"/>
      <c r="MKK127" s="671"/>
      <c r="MKL127" s="671"/>
      <c r="MKM127" s="671"/>
      <c r="MKN127" s="671"/>
      <c r="MKO127" s="671"/>
      <c r="MKP127" s="671"/>
      <c r="MKQ127" s="671"/>
      <c r="MKR127" s="671"/>
      <c r="MKS127" s="671"/>
      <c r="MKT127" s="671"/>
      <c r="MKU127" s="671"/>
      <c r="MKV127" s="671"/>
      <c r="MKW127" s="671"/>
      <c r="MKX127" s="671"/>
      <c r="MKY127" s="671"/>
      <c r="MKZ127" s="671"/>
      <c r="MLA127" s="671"/>
      <c r="MLB127" s="671"/>
      <c r="MLC127" s="671"/>
      <c r="MLD127" s="671"/>
      <c r="MLE127" s="671"/>
      <c r="MLF127" s="671"/>
      <c r="MLG127" s="671"/>
      <c r="MLH127" s="671"/>
      <c r="MLI127" s="671"/>
      <c r="MLJ127" s="671"/>
      <c r="MLK127" s="671"/>
      <c r="MLL127" s="671"/>
      <c r="MLM127" s="671"/>
      <c r="MLN127" s="671"/>
      <c r="MLO127" s="671"/>
      <c r="MLP127" s="671"/>
      <c r="MLQ127" s="671"/>
      <c r="MLR127" s="671"/>
      <c r="MLS127" s="671"/>
      <c r="MLT127" s="671"/>
      <c r="MLU127" s="671"/>
      <c r="MLV127" s="671"/>
      <c r="MLW127" s="671"/>
      <c r="MLX127" s="671"/>
      <c r="MLY127" s="671"/>
      <c r="MLZ127" s="671"/>
      <c r="MMA127" s="671"/>
      <c r="MMB127" s="671"/>
      <c r="MMC127" s="671"/>
      <c r="MMD127" s="671"/>
      <c r="MME127" s="671"/>
      <c r="MMF127" s="671"/>
      <c r="MMG127" s="671"/>
      <c r="MMH127" s="671"/>
      <c r="MMI127" s="671"/>
      <c r="MMJ127" s="671"/>
      <c r="MMK127" s="671"/>
      <c r="MML127" s="671"/>
      <c r="MMM127" s="671"/>
      <c r="MMN127" s="671"/>
      <c r="MMO127" s="671"/>
      <c r="MMP127" s="671"/>
      <c r="MMQ127" s="671"/>
      <c r="MMR127" s="671"/>
      <c r="MMS127" s="671"/>
      <c r="MMT127" s="671"/>
      <c r="MMU127" s="671"/>
      <c r="MMV127" s="671"/>
      <c r="MMW127" s="671"/>
      <c r="MMX127" s="671"/>
      <c r="MMY127" s="671"/>
      <c r="MMZ127" s="671"/>
      <c r="MNA127" s="671"/>
      <c r="MNB127" s="671"/>
      <c r="MNC127" s="671"/>
      <c r="MND127" s="671"/>
      <c r="MNE127" s="671"/>
      <c r="MNF127" s="671"/>
      <c r="MNG127" s="671"/>
      <c r="MNH127" s="671"/>
      <c r="MNI127" s="671"/>
      <c r="MNJ127" s="671"/>
      <c r="MNK127" s="671"/>
      <c r="MNL127" s="671"/>
      <c r="MNM127" s="671"/>
      <c r="MNN127" s="671"/>
      <c r="MNO127" s="671"/>
      <c r="MNP127" s="671"/>
      <c r="MNQ127" s="671"/>
      <c r="MNR127" s="671"/>
      <c r="MNS127" s="671"/>
      <c r="MNT127" s="671"/>
      <c r="MNU127" s="671"/>
      <c r="MNV127" s="671"/>
      <c r="MNW127" s="671"/>
      <c r="MNX127" s="671"/>
      <c r="MNY127" s="671"/>
      <c r="MNZ127" s="671"/>
      <c r="MOA127" s="671"/>
      <c r="MOB127" s="671"/>
      <c r="MOC127" s="671"/>
      <c r="MOD127" s="671"/>
      <c r="MOE127" s="671"/>
      <c r="MOF127" s="671"/>
      <c r="MOG127" s="671"/>
      <c r="MOH127" s="671"/>
      <c r="MOI127" s="671"/>
      <c r="MOJ127" s="671"/>
      <c r="MOK127" s="671"/>
      <c r="MOL127" s="671"/>
      <c r="MOM127" s="671"/>
      <c r="MON127" s="671"/>
      <c r="MOO127" s="671"/>
      <c r="MOP127" s="671"/>
      <c r="MOQ127" s="671"/>
      <c r="MOR127" s="671"/>
      <c r="MOS127" s="671"/>
      <c r="MOT127" s="671"/>
      <c r="MOU127" s="671"/>
      <c r="MOV127" s="671"/>
      <c r="MOW127" s="671"/>
      <c r="MOX127" s="671"/>
      <c r="MOY127" s="671"/>
      <c r="MOZ127" s="671"/>
      <c r="MPA127" s="671"/>
      <c r="MPB127" s="671"/>
      <c r="MPC127" s="671"/>
      <c r="MPD127" s="671"/>
      <c r="MPE127" s="671"/>
      <c r="MPF127" s="671"/>
      <c r="MPG127" s="671"/>
      <c r="MPH127" s="671"/>
      <c r="MPI127" s="671"/>
      <c r="MPJ127" s="671"/>
      <c r="MPK127" s="671"/>
      <c r="MPL127" s="671"/>
      <c r="MPM127" s="671"/>
      <c r="MPN127" s="671"/>
      <c r="MPO127" s="671"/>
      <c r="MPP127" s="671"/>
      <c r="MPQ127" s="671"/>
      <c r="MPR127" s="671"/>
      <c r="MPS127" s="671"/>
      <c r="MPT127" s="671"/>
      <c r="MPU127" s="671"/>
      <c r="MPV127" s="671"/>
      <c r="MPW127" s="671"/>
      <c r="MPX127" s="671"/>
      <c r="MPY127" s="671"/>
      <c r="MPZ127" s="671"/>
      <c r="MQA127" s="671"/>
      <c r="MQB127" s="671"/>
      <c r="MQC127" s="671"/>
      <c r="MQD127" s="671"/>
      <c r="MQE127" s="671"/>
      <c r="MQF127" s="671"/>
      <c r="MQG127" s="671"/>
      <c r="MQH127" s="671"/>
      <c r="MQI127" s="671"/>
      <c r="MQJ127" s="671"/>
      <c r="MQK127" s="671"/>
      <c r="MQL127" s="671"/>
      <c r="MQM127" s="671"/>
      <c r="MQN127" s="671"/>
      <c r="MQO127" s="671"/>
      <c r="MQP127" s="671"/>
      <c r="MQQ127" s="671"/>
      <c r="MQR127" s="671"/>
      <c r="MQS127" s="671"/>
      <c r="MQT127" s="671"/>
      <c r="MQU127" s="671"/>
      <c r="MQV127" s="671"/>
      <c r="MQW127" s="671"/>
      <c r="MQX127" s="671"/>
      <c r="MQY127" s="671"/>
      <c r="MQZ127" s="671"/>
      <c r="MRA127" s="671"/>
      <c r="MRB127" s="671"/>
      <c r="MRC127" s="671"/>
      <c r="MRD127" s="671"/>
      <c r="MRE127" s="671"/>
      <c r="MRF127" s="671"/>
      <c r="MRG127" s="671"/>
      <c r="MRH127" s="671"/>
      <c r="MRI127" s="671"/>
      <c r="MRJ127" s="671"/>
      <c r="MRK127" s="671"/>
      <c r="MRL127" s="671"/>
      <c r="MRM127" s="671"/>
      <c r="MRN127" s="671"/>
      <c r="MRO127" s="671"/>
      <c r="MRP127" s="671"/>
      <c r="MRQ127" s="671"/>
      <c r="MRR127" s="671"/>
      <c r="MRS127" s="671"/>
      <c r="MRT127" s="671"/>
      <c r="MRU127" s="671"/>
      <c r="MRV127" s="671"/>
      <c r="MRW127" s="671"/>
      <c r="MRX127" s="671"/>
      <c r="MRY127" s="671"/>
      <c r="MRZ127" s="671"/>
      <c r="MSA127" s="671"/>
      <c r="MSB127" s="671"/>
      <c r="MSC127" s="671"/>
      <c r="MSD127" s="671"/>
      <c r="MSE127" s="671"/>
      <c r="MSF127" s="671"/>
      <c r="MSG127" s="671"/>
      <c r="MSH127" s="671"/>
      <c r="MSI127" s="671"/>
      <c r="MSJ127" s="671"/>
      <c r="MSK127" s="671"/>
      <c r="MSL127" s="671"/>
      <c r="MSM127" s="671"/>
      <c r="MSN127" s="671"/>
      <c r="MSO127" s="671"/>
      <c r="MSP127" s="671"/>
      <c r="MSQ127" s="671"/>
      <c r="MSR127" s="671"/>
      <c r="MSS127" s="671"/>
      <c r="MST127" s="671"/>
      <c r="MSU127" s="671"/>
      <c r="MSV127" s="671"/>
      <c r="MSW127" s="671"/>
      <c r="MSX127" s="671"/>
      <c r="MSY127" s="671"/>
      <c r="MSZ127" s="671"/>
      <c r="MTA127" s="671"/>
      <c r="MTB127" s="671"/>
      <c r="MTC127" s="671"/>
      <c r="MTD127" s="671"/>
      <c r="MTE127" s="671"/>
      <c r="MTF127" s="671"/>
      <c r="MTG127" s="671"/>
      <c r="MTH127" s="671"/>
      <c r="MTI127" s="671"/>
      <c r="MTJ127" s="671"/>
      <c r="MTK127" s="671"/>
      <c r="MTL127" s="671"/>
      <c r="MTM127" s="671"/>
      <c r="MTN127" s="671"/>
      <c r="MTO127" s="671"/>
      <c r="MTP127" s="671"/>
      <c r="MTQ127" s="671"/>
      <c r="MTR127" s="671"/>
      <c r="MTS127" s="671"/>
      <c r="MTT127" s="671"/>
      <c r="MTU127" s="671"/>
      <c r="MTV127" s="671"/>
      <c r="MTW127" s="671"/>
      <c r="MTX127" s="671"/>
      <c r="MTY127" s="671"/>
      <c r="MTZ127" s="671"/>
      <c r="MUA127" s="671"/>
      <c r="MUB127" s="671"/>
      <c r="MUC127" s="671"/>
      <c r="MUD127" s="671"/>
      <c r="MUE127" s="671"/>
      <c r="MUF127" s="671"/>
      <c r="MUG127" s="671"/>
      <c r="MUH127" s="671"/>
      <c r="MUI127" s="671"/>
      <c r="MUJ127" s="671"/>
      <c r="MUK127" s="671"/>
      <c r="MUL127" s="671"/>
      <c r="MUM127" s="671"/>
      <c r="MUN127" s="671"/>
      <c r="MUO127" s="671"/>
      <c r="MUP127" s="671"/>
      <c r="MUQ127" s="671"/>
      <c r="MUR127" s="671"/>
      <c r="MUS127" s="671"/>
      <c r="MUT127" s="671"/>
      <c r="MUU127" s="671"/>
      <c r="MUV127" s="671"/>
      <c r="MUW127" s="671"/>
      <c r="MUX127" s="671"/>
      <c r="MUY127" s="671"/>
      <c r="MUZ127" s="671"/>
      <c r="MVA127" s="671"/>
      <c r="MVB127" s="671"/>
      <c r="MVC127" s="671"/>
      <c r="MVD127" s="671"/>
      <c r="MVE127" s="671"/>
      <c r="MVF127" s="671"/>
      <c r="MVG127" s="671"/>
      <c r="MVH127" s="671"/>
      <c r="MVI127" s="671"/>
      <c r="MVJ127" s="671"/>
      <c r="MVK127" s="671"/>
      <c r="MVL127" s="671"/>
      <c r="MVM127" s="671"/>
      <c r="MVN127" s="671"/>
      <c r="MVO127" s="671"/>
      <c r="MVP127" s="671"/>
      <c r="MVQ127" s="671"/>
      <c r="MVR127" s="671"/>
      <c r="MVS127" s="671"/>
      <c r="MVT127" s="671"/>
      <c r="MVU127" s="671"/>
      <c r="MVV127" s="671"/>
      <c r="MVW127" s="671"/>
      <c r="MVX127" s="671"/>
      <c r="MVY127" s="671"/>
      <c r="MVZ127" s="671"/>
      <c r="MWA127" s="671"/>
      <c r="MWB127" s="671"/>
      <c r="MWC127" s="671"/>
      <c r="MWD127" s="671"/>
      <c r="MWE127" s="671"/>
      <c r="MWF127" s="671"/>
      <c r="MWG127" s="671"/>
      <c r="MWH127" s="671"/>
      <c r="MWI127" s="671"/>
      <c r="MWJ127" s="671"/>
      <c r="MWK127" s="671"/>
      <c r="MWL127" s="671"/>
      <c r="MWM127" s="671"/>
      <c r="MWN127" s="671"/>
      <c r="MWO127" s="671"/>
      <c r="MWP127" s="671"/>
      <c r="MWQ127" s="671"/>
      <c r="MWR127" s="671"/>
      <c r="MWS127" s="671"/>
      <c r="MWT127" s="671"/>
      <c r="MWU127" s="671"/>
      <c r="MWV127" s="671"/>
      <c r="MWW127" s="671"/>
      <c r="MWX127" s="671"/>
      <c r="MWY127" s="671"/>
      <c r="MWZ127" s="671"/>
      <c r="MXA127" s="671"/>
      <c r="MXB127" s="671"/>
      <c r="MXC127" s="671"/>
      <c r="MXD127" s="671"/>
      <c r="MXE127" s="671"/>
      <c r="MXF127" s="671"/>
      <c r="MXG127" s="671"/>
      <c r="MXH127" s="671"/>
      <c r="MXI127" s="671"/>
      <c r="MXJ127" s="671"/>
      <c r="MXK127" s="671"/>
      <c r="MXL127" s="671"/>
      <c r="MXM127" s="671"/>
      <c r="MXN127" s="671"/>
      <c r="MXO127" s="671"/>
      <c r="MXP127" s="671"/>
      <c r="MXQ127" s="671"/>
      <c r="MXR127" s="671"/>
      <c r="MXS127" s="671"/>
      <c r="MXT127" s="671"/>
      <c r="MXU127" s="671"/>
      <c r="MXV127" s="671"/>
      <c r="MXW127" s="671"/>
      <c r="MXX127" s="671"/>
      <c r="MXY127" s="671"/>
      <c r="MXZ127" s="671"/>
      <c r="MYA127" s="671"/>
      <c r="MYB127" s="671"/>
      <c r="MYC127" s="671"/>
      <c r="MYD127" s="671"/>
      <c r="MYE127" s="671"/>
      <c r="MYF127" s="671"/>
      <c r="MYG127" s="671"/>
      <c r="MYH127" s="671"/>
      <c r="MYI127" s="671"/>
      <c r="MYJ127" s="671"/>
      <c r="MYK127" s="671"/>
      <c r="MYL127" s="671"/>
      <c r="MYM127" s="671"/>
      <c r="MYN127" s="671"/>
      <c r="MYO127" s="671"/>
      <c r="MYP127" s="671"/>
      <c r="MYQ127" s="671"/>
      <c r="MYR127" s="671"/>
      <c r="MYS127" s="671"/>
      <c r="MYT127" s="671"/>
      <c r="MYU127" s="671"/>
      <c r="MYV127" s="671"/>
      <c r="MYW127" s="671"/>
      <c r="MYX127" s="671"/>
      <c r="MYY127" s="671"/>
      <c r="MYZ127" s="671"/>
      <c r="MZA127" s="671"/>
      <c r="MZB127" s="671"/>
      <c r="MZC127" s="671"/>
      <c r="MZD127" s="671"/>
      <c r="MZE127" s="671"/>
      <c r="MZF127" s="671"/>
      <c r="MZG127" s="671"/>
      <c r="MZH127" s="671"/>
      <c r="MZI127" s="671"/>
      <c r="MZJ127" s="671"/>
      <c r="MZK127" s="671"/>
      <c r="MZL127" s="671"/>
      <c r="MZM127" s="671"/>
      <c r="MZN127" s="671"/>
      <c r="MZO127" s="671"/>
      <c r="MZP127" s="671"/>
      <c r="MZQ127" s="671"/>
      <c r="MZR127" s="671"/>
      <c r="MZS127" s="671"/>
      <c r="MZT127" s="671"/>
      <c r="MZU127" s="671"/>
      <c r="MZV127" s="671"/>
      <c r="MZW127" s="671"/>
      <c r="MZX127" s="671"/>
      <c r="MZY127" s="671"/>
      <c r="MZZ127" s="671"/>
      <c r="NAA127" s="671"/>
      <c r="NAB127" s="671"/>
      <c r="NAC127" s="671"/>
      <c r="NAD127" s="671"/>
      <c r="NAE127" s="671"/>
      <c r="NAF127" s="671"/>
      <c r="NAG127" s="671"/>
      <c r="NAH127" s="671"/>
      <c r="NAI127" s="671"/>
      <c r="NAJ127" s="671"/>
      <c r="NAK127" s="671"/>
      <c r="NAL127" s="671"/>
      <c r="NAM127" s="671"/>
      <c r="NAN127" s="671"/>
      <c r="NAO127" s="671"/>
      <c r="NAP127" s="671"/>
      <c r="NAQ127" s="671"/>
      <c r="NAR127" s="671"/>
      <c r="NAS127" s="671"/>
      <c r="NAT127" s="671"/>
      <c r="NAU127" s="671"/>
      <c r="NAV127" s="671"/>
      <c r="NAW127" s="671"/>
      <c r="NAX127" s="671"/>
      <c r="NAY127" s="671"/>
      <c r="NAZ127" s="671"/>
      <c r="NBA127" s="671"/>
      <c r="NBB127" s="671"/>
      <c r="NBC127" s="671"/>
      <c r="NBD127" s="671"/>
      <c r="NBE127" s="671"/>
      <c r="NBF127" s="671"/>
      <c r="NBG127" s="671"/>
      <c r="NBH127" s="671"/>
      <c r="NBI127" s="671"/>
      <c r="NBJ127" s="671"/>
      <c r="NBK127" s="671"/>
      <c r="NBL127" s="671"/>
      <c r="NBM127" s="671"/>
      <c r="NBN127" s="671"/>
      <c r="NBO127" s="671"/>
      <c r="NBP127" s="671"/>
      <c r="NBQ127" s="671"/>
      <c r="NBR127" s="671"/>
      <c r="NBS127" s="671"/>
      <c r="NBT127" s="671"/>
      <c r="NBU127" s="671"/>
      <c r="NBV127" s="671"/>
      <c r="NBW127" s="671"/>
      <c r="NBX127" s="671"/>
      <c r="NBY127" s="671"/>
      <c r="NBZ127" s="671"/>
      <c r="NCA127" s="671"/>
      <c r="NCB127" s="671"/>
      <c r="NCC127" s="671"/>
      <c r="NCD127" s="671"/>
      <c r="NCE127" s="671"/>
      <c r="NCF127" s="671"/>
      <c r="NCG127" s="671"/>
      <c r="NCH127" s="671"/>
      <c r="NCI127" s="671"/>
      <c r="NCJ127" s="671"/>
      <c r="NCK127" s="671"/>
      <c r="NCL127" s="671"/>
      <c r="NCM127" s="671"/>
      <c r="NCN127" s="671"/>
      <c r="NCO127" s="671"/>
      <c r="NCP127" s="671"/>
      <c r="NCQ127" s="671"/>
      <c r="NCR127" s="671"/>
      <c r="NCS127" s="671"/>
      <c r="NCT127" s="671"/>
      <c r="NCU127" s="671"/>
      <c r="NCV127" s="671"/>
      <c r="NCW127" s="671"/>
      <c r="NCX127" s="671"/>
      <c r="NCY127" s="671"/>
      <c r="NCZ127" s="671"/>
      <c r="NDA127" s="671"/>
      <c r="NDB127" s="671"/>
      <c r="NDC127" s="671"/>
      <c r="NDD127" s="671"/>
      <c r="NDE127" s="671"/>
      <c r="NDF127" s="671"/>
      <c r="NDG127" s="671"/>
      <c r="NDH127" s="671"/>
      <c r="NDI127" s="671"/>
      <c r="NDJ127" s="671"/>
      <c r="NDK127" s="671"/>
      <c r="NDL127" s="671"/>
      <c r="NDM127" s="671"/>
      <c r="NDN127" s="671"/>
      <c r="NDO127" s="671"/>
      <c r="NDP127" s="671"/>
      <c r="NDQ127" s="671"/>
      <c r="NDR127" s="671"/>
      <c r="NDS127" s="671"/>
      <c r="NDT127" s="671"/>
      <c r="NDU127" s="671"/>
      <c r="NDV127" s="671"/>
      <c r="NDW127" s="671"/>
      <c r="NDX127" s="671"/>
      <c r="NDY127" s="671"/>
      <c r="NDZ127" s="671"/>
      <c r="NEA127" s="671"/>
      <c r="NEB127" s="671"/>
      <c r="NEC127" s="671"/>
      <c r="NED127" s="671"/>
      <c r="NEE127" s="671"/>
      <c r="NEF127" s="671"/>
      <c r="NEG127" s="671"/>
      <c r="NEH127" s="671"/>
      <c r="NEI127" s="671"/>
      <c r="NEJ127" s="671"/>
      <c r="NEK127" s="671"/>
      <c r="NEL127" s="671"/>
      <c r="NEM127" s="671"/>
      <c r="NEN127" s="671"/>
      <c r="NEO127" s="671"/>
      <c r="NEP127" s="671"/>
      <c r="NEQ127" s="671"/>
      <c r="NER127" s="671"/>
      <c r="NES127" s="671"/>
      <c r="NET127" s="671"/>
      <c r="NEU127" s="671"/>
      <c r="NEV127" s="671"/>
      <c r="NEW127" s="671"/>
      <c r="NEX127" s="671"/>
      <c r="NEY127" s="671"/>
      <c r="NEZ127" s="671"/>
      <c r="NFA127" s="671"/>
      <c r="NFB127" s="671"/>
      <c r="NFC127" s="671"/>
      <c r="NFD127" s="671"/>
      <c r="NFE127" s="671"/>
      <c r="NFF127" s="671"/>
      <c r="NFG127" s="671"/>
      <c r="NFH127" s="671"/>
      <c r="NFI127" s="671"/>
      <c r="NFJ127" s="671"/>
      <c r="NFK127" s="671"/>
      <c r="NFL127" s="671"/>
      <c r="NFM127" s="671"/>
      <c r="NFN127" s="671"/>
      <c r="NFO127" s="671"/>
      <c r="NFP127" s="671"/>
      <c r="NFQ127" s="671"/>
      <c r="NFR127" s="671"/>
      <c r="NFS127" s="671"/>
      <c r="NFT127" s="671"/>
      <c r="NFU127" s="671"/>
      <c r="NFV127" s="671"/>
      <c r="NFW127" s="671"/>
      <c r="NFX127" s="671"/>
      <c r="NFY127" s="671"/>
      <c r="NFZ127" s="671"/>
      <c r="NGA127" s="671"/>
      <c r="NGB127" s="671"/>
      <c r="NGC127" s="671"/>
      <c r="NGD127" s="671"/>
      <c r="NGE127" s="671"/>
      <c r="NGF127" s="671"/>
      <c r="NGG127" s="671"/>
      <c r="NGH127" s="671"/>
      <c r="NGI127" s="671"/>
      <c r="NGJ127" s="671"/>
      <c r="NGK127" s="671"/>
      <c r="NGL127" s="671"/>
      <c r="NGM127" s="671"/>
      <c r="NGN127" s="671"/>
      <c r="NGO127" s="671"/>
      <c r="NGP127" s="671"/>
      <c r="NGQ127" s="671"/>
      <c r="NGR127" s="671"/>
      <c r="NGS127" s="671"/>
      <c r="NGT127" s="671"/>
      <c r="NGU127" s="671"/>
      <c r="NGV127" s="671"/>
      <c r="NGW127" s="671"/>
      <c r="NGX127" s="671"/>
      <c r="NGY127" s="671"/>
      <c r="NGZ127" s="671"/>
      <c r="NHA127" s="671"/>
      <c r="NHB127" s="671"/>
      <c r="NHC127" s="671"/>
      <c r="NHD127" s="671"/>
      <c r="NHE127" s="671"/>
      <c r="NHF127" s="671"/>
      <c r="NHG127" s="671"/>
      <c r="NHH127" s="671"/>
      <c r="NHI127" s="671"/>
      <c r="NHJ127" s="671"/>
      <c r="NHK127" s="671"/>
      <c r="NHL127" s="671"/>
      <c r="NHM127" s="671"/>
      <c r="NHN127" s="671"/>
      <c r="NHO127" s="671"/>
      <c r="NHP127" s="671"/>
      <c r="NHQ127" s="671"/>
      <c r="NHR127" s="671"/>
      <c r="NHS127" s="671"/>
      <c r="NHT127" s="671"/>
      <c r="NHU127" s="671"/>
      <c r="NHV127" s="671"/>
      <c r="NHW127" s="671"/>
      <c r="NHX127" s="671"/>
      <c r="NHY127" s="671"/>
      <c r="NHZ127" s="671"/>
      <c r="NIA127" s="671"/>
      <c r="NIB127" s="671"/>
      <c r="NIC127" s="671"/>
      <c r="NID127" s="671"/>
      <c r="NIE127" s="671"/>
      <c r="NIF127" s="671"/>
      <c r="NIG127" s="671"/>
      <c r="NIH127" s="671"/>
      <c r="NII127" s="671"/>
      <c r="NIJ127" s="671"/>
      <c r="NIK127" s="671"/>
      <c r="NIL127" s="671"/>
      <c r="NIM127" s="671"/>
      <c r="NIN127" s="671"/>
      <c r="NIO127" s="671"/>
      <c r="NIP127" s="671"/>
      <c r="NIQ127" s="671"/>
      <c r="NIR127" s="671"/>
      <c r="NIS127" s="671"/>
      <c r="NIT127" s="671"/>
      <c r="NIU127" s="671"/>
      <c r="NIV127" s="671"/>
      <c r="NIW127" s="671"/>
      <c r="NIX127" s="671"/>
      <c r="NIY127" s="671"/>
      <c r="NIZ127" s="671"/>
      <c r="NJA127" s="671"/>
      <c r="NJB127" s="671"/>
      <c r="NJC127" s="671"/>
      <c r="NJD127" s="671"/>
      <c r="NJE127" s="671"/>
      <c r="NJF127" s="671"/>
      <c r="NJG127" s="671"/>
      <c r="NJH127" s="671"/>
      <c r="NJI127" s="671"/>
      <c r="NJJ127" s="671"/>
      <c r="NJK127" s="671"/>
      <c r="NJL127" s="671"/>
      <c r="NJM127" s="671"/>
      <c r="NJN127" s="671"/>
      <c r="NJO127" s="671"/>
      <c r="NJP127" s="671"/>
      <c r="NJQ127" s="671"/>
      <c r="NJR127" s="671"/>
      <c r="NJS127" s="671"/>
      <c r="NJT127" s="671"/>
      <c r="NJU127" s="671"/>
      <c r="NJV127" s="671"/>
      <c r="NJW127" s="671"/>
      <c r="NJX127" s="671"/>
      <c r="NJY127" s="671"/>
      <c r="NJZ127" s="671"/>
      <c r="NKA127" s="671"/>
      <c r="NKB127" s="671"/>
      <c r="NKC127" s="671"/>
      <c r="NKD127" s="671"/>
      <c r="NKE127" s="671"/>
      <c r="NKF127" s="671"/>
      <c r="NKG127" s="671"/>
      <c r="NKH127" s="671"/>
      <c r="NKI127" s="671"/>
      <c r="NKJ127" s="671"/>
      <c r="NKK127" s="671"/>
      <c r="NKL127" s="671"/>
      <c r="NKM127" s="671"/>
      <c r="NKN127" s="671"/>
      <c r="NKO127" s="671"/>
      <c r="NKP127" s="671"/>
      <c r="NKQ127" s="671"/>
      <c r="NKR127" s="671"/>
      <c r="NKS127" s="671"/>
      <c r="NKT127" s="671"/>
      <c r="NKU127" s="671"/>
      <c r="NKV127" s="671"/>
      <c r="NKW127" s="671"/>
      <c r="NKX127" s="671"/>
      <c r="NKY127" s="671"/>
      <c r="NKZ127" s="671"/>
      <c r="NLA127" s="671"/>
      <c r="NLB127" s="671"/>
      <c r="NLC127" s="671"/>
      <c r="NLD127" s="671"/>
      <c r="NLE127" s="671"/>
      <c r="NLF127" s="671"/>
      <c r="NLG127" s="671"/>
      <c r="NLH127" s="671"/>
      <c r="NLI127" s="671"/>
      <c r="NLJ127" s="671"/>
      <c r="NLK127" s="671"/>
      <c r="NLL127" s="671"/>
      <c r="NLM127" s="671"/>
      <c r="NLN127" s="671"/>
      <c r="NLO127" s="671"/>
      <c r="NLP127" s="671"/>
      <c r="NLQ127" s="671"/>
      <c r="NLR127" s="671"/>
      <c r="NLS127" s="671"/>
      <c r="NLT127" s="671"/>
      <c r="NLU127" s="671"/>
      <c r="NLV127" s="671"/>
      <c r="NLW127" s="671"/>
      <c r="NLX127" s="671"/>
      <c r="NLY127" s="671"/>
      <c r="NLZ127" s="671"/>
      <c r="NMA127" s="671"/>
      <c r="NMB127" s="671"/>
      <c r="NMC127" s="671"/>
      <c r="NMD127" s="671"/>
      <c r="NME127" s="671"/>
      <c r="NMF127" s="671"/>
      <c r="NMG127" s="671"/>
      <c r="NMH127" s="671"/>
      <c r="NMI127" s="671"/>
      <c r="NMJ127" s="671"/>
      <c r="NMK127" s="671"/>
      <c r="NML127" s="671"/>
      <c r="NMM127" s="671"/>
      <c r="NMN127" s="671"/>
      <c r="NMO127" s="671"/>
      <c r="NMP127" s="671"/>
      <c r="NMQ127" s="671"/>
      <c r="NMR127" s="671"/>
      <c r="NMS127" s="671"/>
      <c r="NMT127" s="671"/>
      <c r="NMU127" s="671"/>
      <c r="NMV127" s="671"/>
      <c r="NMW127" s="671"/>
      <c r="NMX127" s="671"/>
      <c r="NMY127" s="671"/>
      <c r="NMZ127" s="671"/>
      <c r="NNA127" s="671"/>
      <c r="NNB127" s="671"/>
      <c r="NNC127" s="671"/>
      <c r="NND127" s="671"/>
      <c r="NNE127" s="671"/>
      <c r="NNF127" s="671"/>
      <c r="NNG127" s="671"/>
      <c r="NNH127" s="671"/>
      <c r="NNI127" s="671"/>
      <c r="NNJ127" s="671"/>
      <c r="NNK127" s="671"/>
      <c r="NNL127" s="671"/>
      <c r="NNM127" s="671"/>
      <c r="NNN127" s="671"/>
      <c r="NNO127" s="671"/>
      <c r="NNP127" s="671"/>
      <c r="NNQ127" s="671"/>
      <c r="NNR127" s="671"/>
      <c r="NNS127" s="671"/>
      <c r="NNT127" s="671"/>
      <c r="NNU127" s="671"/>
      <c r="NNV127" s="671"/>
      <c r="NNW127" s="671"/>
      <c r="NNX127" s="671"/>
      <c r="NNY127" s="671"/>
      <c r="NNZ127" s="671"/>
      <c r="NOA127" s="671"/>
      <c r="NOB127" s="671"/>
      <c r="NOC127" s="671"/>
      <c r="NOD127" s="671"/>
      <c r="NOE127" s="671"/>
      <c r="NOF127" s="671"/>
      <c r="NOG127" s="671"/>
      <c r="NOH127" s="671"/>
      <c r="NOI127" s="671"/>
      <c r="NOJ127" s="671"/>
      <c r="NOK127" s="671"/>
      <c r="NOL127" s="671"/>
      <c r="NOM127" s="671"/>
      <c r="NON127" s="671"/>
      <c r="NOO127" s="671"/>
      <c r="NOP127" s="671"/>
      <c r="NOQ127" s="671"/>
      <c r="NOR127" s="671"/>
      <c r="NOS127" s="671"/>
      <c r="NOT127" s="671"/>
      <c r="NOU127" s="671"/>
      <c r="NOV127" s="671"/>
      <c r="NOW127" s="671"/>
      <c r="NOX127" s="671"/>
      <c r="NOY127" s="671"/>
      <c r="NOZ127" s="671"/>
      <c r="NPA127" s="671"/>
      <c r="NPB127" s="671"/>
      <c r="NPC127" s="671"/>
      <c r="NPD127" s="671"/>
      <c r="NPE127" s="671"/>
      <c r="NPF127" s="671"/>
      <c r="NPG127" s="671"/>
      <c r="NPH127" s="671"/>
      <c r="NPI127" s="671"/>
      <c r="NPJ127" s="671"/>
      <c r="NPK127" s="671"/>
      <c r="NPL127" s="671"/>
      <c r="NPM127" s="671"/>
      <c r="NPN127" s="671"/>
      <c r="NPO127" s="671"/>
      <c r="NPP127" s="671"/>
      <c r="NPQ127" s="671"/>
      <c r="NPR127" s="671"/>
      <c r="NPS127" s="671"/>
      <c r="NPT127" s="671"/>
      <c r="NPU127" s="671"/>
      <c r="NPV127" s="671"/>
      <c r="NPW127" s="671"/>
      <c r="NPX127" s="671"/>
      <c r="NPY127" s="671"/>
      <c r="NPZ127" s="671"/>
      <c r="NQA127" s="671"/>
      <c r="NQB127" s="671"/>
      <c r="NQC127" s="671"/>
      <c r="NQD127" s="671"/>
      <c r="NQE127" s="671"/>
      <c r="NQF127" s="671"/>
      <c r="NQG127" s="671"/>
      <c r="NQH127" s="671"/>
      <c r="NQI127" s="671"/>
      <c r="NQJ127" s="671"/>
      <c r="NQK127" s="671"/>
      <c r="NQL127" s="671"/>
      <c r="NQM127" s="671"/>
      <c r="NQN127" s="671"/>
      <c r="NQO127" s="671"/>
      <c r="NQP127" s="671"/>
      <c r="NQQ127" s="671"/>
      <c r="NQR127" s="671"/>
      <c r="NQS127" s="671"/>
      <c r="NQT127" s="671"/>
      <c r="NQU127" s="671"/>
      <c r="NQV127" s="671"/>
      <c r="NQW127" s="671"/>
      <c r="NQX127" s="671"/>
      <c r="NQY127" s="671"/>
      <c r="NQZ127" s="671"/>
      <c r="NRA127" s="671"/>
      <c r="NRB127" s="671"/>
      <c r="NRC127" s="671"/>
      <c r="NRD127" s="671"/>
      <c r="NRE127" s="671"/>
      <c r="NRF127" s="671"/>
      <c r="NRG127" s="671"/>
      <c r="NRH127" s="671"/>
      <c r="NRI127" s="671"/>
      <c r="NRJ127" s="671"/>
      <c r="NRK127" s="671"/>
      <c r="NRL127" s="671"/>
      <c r="NRM127" s="671"/>
      <c r="NRN127" s="671"/>
      <c r="NRO127" s="671"/>
      <c r="NRP127" s="671"/>
      <c r="NRQ127" s="671"/>
      <c r="NRR127" s="671"/>
      <c r="NRS127" s="671"/>
      <c r="NRT127" s="671"/>
      <c r="NRU127" s="671"/>
      <c r="NRV127" s="671"/>
      <c r="NRW127" s="671"/>
      <c r="NRX127" s="671"/>
      <c r="NRY127" s="671"/>
      <c r="NRZ127" s="671"/>
      <c r="NSA127" s="671"/>
      <c r="NSB127" s="671"/>
      <c r="NSC127" s="671"/>
      <c r="NSD127" s="671"/>
      <c r="NSE127" s="671"/>
      <c r="NSF127" s="671"/>
      <c r="NSG127" s="671"/>
      <c r="NSH127" s="671"/>
      <c r="NSI127" s="671"/>
      <c r="NSJ127" s="671"/>
      <c r="NSK127" s="671"/>
      <c r="NSL127" s="671"/>
      <c r="NSM127" s="671"/>
      <c r="NSN127" s="671"/>
      <c r="NSO127" s="671"/>
      <c r="NSP127" s="671"/>
      <c r="NSQ127" s="671"/>
      <c r="NSR127" s="671"/>
      <c r="NSS127" s="671"/>
      <c r="NST127" s="671"/>
      <c r="NSU127" s="671"/>
      <c r="NSV127" s="671"/>
      <c r="NSW127" s="671"/>
      <c r="NSX127" s="671"/>
      <c r="NSY127" s="671"/>
      <c r="NSZ127" s="671"/>
      <c r="NTA127" s="671"/>
      <c r="NTB127" s="671"/>
      <c r="NTC127" s="671"/>
      <c r="NTD127" s="671"/>
      <c r="NTE127" s="671"/>
      <c r="NTF127" s="671"/>
      <c r="NTG127" s="671"/>
      <c r="NTH127" s="671"/>
      <c r="NTI127" s="671"/>
      <c r="NTJ127" s="671"/>
      <c r="NTK127" s="671"/>
      <c r="NTL127" s="671"/>
      <c r="NTM127" s="671"/>
      <c r="NTN127" s="671"/>
      <c r="NTO127" s="671"/>
      <c r="NTP127" s="671"/>
      <c r="NTQ127" s="671"/>
      <c r="NTR127" s="671"/>
      <c r="NTS127" s="671"/>
      <c r="NTT127" s="671"/>
      <c r="NTU127" s="671"/>
      <c r="NTV127" s="671"/>
      <c r="NTW127" s="671"/>
      <c r="NTX127" s="671"/>
      <c r="NTY127" s="671"/>
      <c r="NTZ127" s="671"/>
      <c r="NUA127" s="671"/>
      <c r="NUB127" s="671"/>
      <c r="NUC127" s="671"/>
      <c r="NUD127" s="671"/>
      <c r="NUE127" s="671"/>
      <c r="NUF127" s="671"/>
      <c r="NUG127" s="671"/>
      <c r="NUH127" s="671"/>
      <c r="NUI127" s="671"/>
      <c r="NUJ127" s="671"/>
      <c r="NUK127" s="671"/>
      <c r="NUL127" s="671"/>
      <c r="NUM127" s="671"/>
      <c r="NUN127" s="671"/>
      <c r="NUO127" s="671"/>
      <c r="NUP127" s="671"/>
      <c r="NUQ127" s="671"/>
      <c r="NUR127" s="671"/>
      <c r="NUS127" s="671"/>
      <c r="NUT127" s="671"/>
      <c r="NUU127" s="671"/>
      <c r="NUV127" s="671"/>
      <c r="NUW127" s="671"/>
      <c r="NUX127" s="671"/>
      <c r="NUY127" s="671"/>
      <c r="NUZ127" s="671"/>
      <c r="NVA127" s="671"/>
      <c r="NVB127" s="671"/>
      <c r="NVC127" s="671"/>
      <c r="NVD127" s="671"/>
      <c r="NVE127" s="671"/>
      <c r="NVF127" s="671"/>
      <c r="NVG127" s="671"/>
      <c r="NVH127" s="671"/>
      <c r="NVI127" s="671"/>
      <c r="NVJ127" s="671"/>
      <c r="NVK127" s="671"/>
      <c r="NVL127" s="671"/>
      <c r="NVM127" s="671"/>
      <c r="NVN127" s="671"/>
      <c r="NVO127" s="671"/>
      <c r="NVP127" s="671"/>
      <c r="NVQ127" s="671"/>
      <c r="NVR127" s="671"/>
      <c r="NVS127" s="671"/>
      <c r="NVT127" s="671"/>
      <c r="NVU127" s="671"/>
      <c r="NVV127" s="671"/>
      <c r="NVW127" s="671"/>
      <c r="NVX127" s="671"/>
      <c r="NVY127" s="671"/>
      <c r="NVZ127" s="671"/>
      <c r="NWA127" s="671"/>
      <c r="NWB127" s="671"/>
      <c r="NWC127" s="671"/>
      <c r="NWD127" s="671"/>
      <c r="NWE127" s="671"/>
      <c r="NWF127" s="671"/>
      <c r="NWG127" s="671"/>
      <c r="NWH127" s="671"/>
      <c r="NWI127" s="671"/>
      <c r="NWJ127" s="671"/>
      <c r="NWK127" s="671"/>
      <c r="NWL127" s="671"/>
      <c r="NWM127" s="671"/>
      <c r="NWN127" s="671"/>
      <c r="NWO127" s="671"/>
      <c r="NWP127" s="671"/>
      <c r="NWQ127" s="671"/>
      <c r="NWR127" s="671"/>
      <c r="NWS127" s="671"/>
      <c r="NWT127" s="671"/>
      <c r="NWU127" s="671"/>
      <c r="NWV127" s="671"/>
      <c r="NWW127" s="671"/>
      <c r="NWX127" s="671"/>
      <c r="NWY127" s="671"/>
      <c r="NWZ127" s="671"/>
      <c r="NXA127" s="671"/>
      <c r="NXB127" s="671"/>
      <c r="NXC127" s="671"/>
      <c r="NXD127" s="671"/>
      <c r="NXE127" s="671"/>
      <c r="NXF127" s="671"/>
      <c r="NXG127" s="671"/>
      <c r="NXH127" s="671"/>
      <c r="NXI127" s="671"/>
      <c r="NXJ127" s="671"/>
      <c r="NXK127" s="671"/>
      <c r="NXL127" s="671"/>
      <c r="NXM127" s="671"/>
      <c r="NXN127" s="671"/>
      <c r="NXO127" s="671"/>
      <c r="NXP127" s="671"/>
      <c r="NXQ127" s="671"/>
      <c r="NXR127" s="671"/>
      <c r="NXS127" s="671"/>
      <c r="NXT127" s="671"/>
      <c r="NXU127" s="671"/>
      <c r="NXV127" s="671"/>
      <c r="NXW127" s="671"/>
      <c r="NXX127" s="671"/>
      <c r="NXY127" s="671"/>
      <c r="NXZ127" s="671"/>
      <c r="NYA127" s="671"/>
      <c r="NYB127" s="671"/>
      <c r="NYC127" s="671"/>
      <c r="NYD127" s="671"/>
      <c r="NYE127" s="671"/>
      <c r="NYF127" s="671"/>
      <c r="NYG127" s="671"/>
      <c r="NYH127" s="671"/>
      <c r="NYI127" s="671"/>
      <c r="NYJ127" s="671"/>
      <c r="NYK127" s="671"/>
      <c r="NYL127" s="671"/>
      <c r="NYM127" s="671"/>
      <c r="NYN127" s="671"/>
      <c r="NYO127" s="671"/>
      <c r="NYP127" s="671"/>
      <c r="NYQ127" s="671"/>
      <c r="NYR127" s="671"/>
      <c r="NYS127" s="671"/>
      <c r="NYT127" s="671"/>
      <c r="NYU127" s="671"/>
      <c r="NYV127" s="671"/>
      <c r="NYW127" s="671"/>
      <c r="NYX127" s="671"/>
      <c r="NYY127" s="671"/>
      <c r="NYZ127" s="671"/>
      <c r="NZA127" s="671"/>
      <c r="NZB127" s="671"/>
      <c r="NZC127" s="671"/>
      <c r="NZD127" s="671"/>
      <c r="NZE127" s="671"/>
      <c r="NZF127" s="671"/>
      <c r="NZG127" s="671"/>
      <c r="NZH127" s="671"/>
      <c r="NZI127" s="671"/>
      <c r="NZJ127" s="671"/>
      <c r="NZK127" s="671"/>
      <c r="NZL127" s="671"/>
      <c r="NZM127" s="671"/>
      <c r="NZN127" s="671"/>
      <c r="NZO127" s="671"/>
      <c r="NZP127" s="671"/>
      <c r="NZQ127" s="671"/>
      <c r="NZR127" s="671"/>
      <c r="NZS127" s="671"/>
      <c r="NZT127" s="671"/>
      <c r="NZU127" s="671"/>
      <c r="NZV127" s="671"/>
      <c r="NZW127" s="671"/>
      <c r="NZX127" s="671"/>
      <c r="NZY127" s="671"/>
      <c r="NZZ127" s="671"/>
      <c r="OAA127" s="671"/>
      <c r="OAB127" s="671"/>
      <c r="OAC127" s="671"/>
      <c r="OAD127" s="671"/>
      <c r="OAE127" s="671"/>
      <c r="OAF127" s="671"/>
      <c r="OAG127" s="671"/>
      <c r="OAH127" s="671"/>
      <c r="OAI127" s="671"/>
      <c r="OAJ127" s="671"/>
      <c r="OAK127" s="671"/>
      <c r="OAL127" s="671"/>
      <c r="OAM127" s="671"/>
      <c r="OAN127" s="671"/>
      <c r="OAO127" s="671"/>
      <c r="OAP127" s="671"/>
      <c r="OAQ127" s="671"/>
      <c r="OAR127" s="671"/>
      <c r="OAS127" s="671"/>
      <c r="OAT127" s="671"/>
      <c r="OAU127" s="671"/>
      <c r="OAV127" s="671"/>
      <c r="OAW127" s="671"/>
      <c r="OAX127" s="671"/>
      <c r="OAY127" s="671"/>
      <c r="OAZ127" s="671"/>
      <c r="OBA127" s="671"/>
      <c r="OBB127" s="671"/>
      <c r="OBC127" s="671"/>
      <c r="OBD127" s="671"/>
      <c r="OBE127" s="671"/>
      <c r="OBF127" s="671"/>
      <c r="OBG127" s="671"/>
      <c r="OBH127" s="671"/>
      <c r="OBI127" s="671"/>
      <c r="OBJ127" s="671"/>
      <c r="OBK127" s="671"/>
      <c r="OBL127" s="671"/>
      <c r="OBM127" s="671"/>
      <c r="OBN127" s="671"/>
      <c r="OBO127" s="671"/>
      <c r="OBP127" s="671"/>
      <c r="OBQ127" s="671"/>
      <c r="OBR127" s="671"/>
      <c r="OBS127" s="671"/>
      <c r="OBT127" s="671"/>
      <c r="OBU127" s="671"/>
      <c r="OBV127" s="671"/>
      <c r="OBW127" s="671"/>
      <c r="OBX127" s="671"/>
      <c r="OBY127" s="671"/>
      <c r="OBZ127" s="671"/>
      <c r="OCA127" s="671"/>
      <c r="OCB127" s="671"/>
      <c r="OCC127" s="671"/>
      <c r="OCD127" s="671"/>
      <c r="OCE127" s="671"/>
      <c r="OCF127" s="671"/>
      <c r="OCG127" s="671"/>
      <c r="OCH127" s="671"/>
      <c r="OCI127" s="671"/>
      <c r="OCJ127" s="671"/>
      <c r="OCK127" s="671"/>
      <c r="OCL127" s="671"/>
      <c r="OCM127" s="671"/>
      <c r="OCN127" s="671"/>
      <c r="OCO127" s="671"/>
      <c r="OCP127" s="671"/>
      <c r="OCQ127" s="671"/>
      <c r="OCR127" s="671"/>
      <c r="OCS127" s="671"/>
      <c r="OCT127" s="671"/>
      <c r="OCU127" s="671"/>
      <c r="OCV127" s="671"/>
      <c r="OCW127" s="671"/>
      <c r="OCX127" s="671"/>
      <c r="OCY127" s="671"/>
      <c r="OCZ127" s="671"/>
      <c r="ODA127" s="671"/>
      <c r="ODB127" s="671"/>
      <c r="ODC127" s="671"/>
      <c r="ODD127" s="671"/>
      <c r="ODE127" s="671"/>
      <c r="ODF127" s="671"/>
      <c r="ODG127" s="671"/>
      <c r="ODH127" s="671"/>
      <c r="ODI127" s="671"/>
      <c r="ODJ127" s="671"/>
      <c r="ODK127" s="671"/>
      <c r="ODL127" s="671"/>
      <c r="ODM127" s="671"/>
      <c r="ODN127" s="671"/>
      <c r="ODO127" s="671"/>
      <c r="ODP127" s="671"/>
      <c r="ODQ127" s="671"/>
      <c r="ODR127" s="671"/>
      <c r="ODS127" s="671"/>
      <c r="ODT127" s="671"/>
      <c r="ODU127" s="671"/>
      <c r="ODV127" s="671"/>
      <c r="ODW127" s="671"/>
      <c r="ODX127" s="671"/>
      <c r="ODY127" s="671"/>
      <c r="ODZ127" s="671"/>
      <c r="OEA127" s="671"/>
      <c r="OEB127" s="671"/>
      <c r="OEC127" s="671"/>
      <c r="OED127" s="671"/>
      <c r="OEE127" s="671"/>
      <c r="OEF127" s="671"/>
      <c r="OEG127" s="671"/>
      <c r="OEH127" s="671"/>
      <c r="OEI127" s="671"/>
      <c r="OEJ127" s="671"/>
      <c r="OEK127" s="671"/>
      <c r="OEL127" s="671"/>
      <c r="OEM127" s="671"/>
      <c r="OEN127" s="671"/>
      <c r="OEO127" s="671"/>
      <c r="OEP127" s="671"/>
      <c r="OEQ127" s="671"/>
      <c r="OER127" s="671"/>
      <c r="OES127" s="671"/>
      <c r="OET127" s="671"/>
      <c r="OEU127" s="671"/>
      <c r="OEV127" s="671"/>
      <c r="OEW127" s="671"/>
      <c r="OEX127" s="671"/>
      <c r="OEY127" s="671"/>
      <c r="OEZ127" s="671"/>
      <c r="OFA127" s="671"/>
      <c r="OFB127" s="671"/>
      <c r="OFC127" s="671"/>
      <c r="OFD127" s="671"/>
      <c r="OFE127" s="671"/>
      <c r="OFF127" s="671"/>
      <c r="OFG127" s="671"/>
      <c r="OFH127" s="671"/>
      <c r="OFI127" s="671"/>
      <c r="OFJ127" s="671"/>
      <c r="OFK127" s="671"/>
      <c r="OFL127" s="671"/>
      <c r="OFM127" s="671"/>
      <c r="OFN127" s="671"/>
      <c r="OFO127" s="671"/>
      <c r="OFP127" s="671"/>
      <c r="OFQ127" s="671"/>
      <c r="OFR127" s="671"/>
      <c r="OFS127" s="671"/>
      <c r="OFT127" s="671"/>
      <c r="OFU127" s="671"/>
      <c r="OFV127" s="671"/>
      <c r="OFW127" s="671"/>
      <c r="OFX127" s="671"/>
      <c r="OFY127" s="671"/>
      <c r="OFZ127" s="671"/>
      <c r="OGA127" s="671"/>
      <c r="OGB127" s="671"/>
      <c r="OGC127" s="671"/>
      <c r="OGD127" s="671"/>
      <c r="OGE127" s="671"/>
      <c r="OGF127" s="671"/>
      <c r="OGG127" s="671"/>
      <c r="OGH127" s="671"/>
      <c r="OGI127" s="671"/>
      <c r="OGJ127" s="671"/>
      <c r="OGK127" s="671"/>
      <c r="OGL127" s="671"/>
      <c r="OGM127" s="671"/>
      <c r="OGN127" s="671"/>
      <c r="OGO127" s="671"/>
      <c r="OGP127" s="671"/>
      <c r="OGQ127" s="671"/>
      <c r="OGR127" s="671"/>
      <c r="OGS127" s="671"/>
      <c r="OGT127" s="671"/>
      <c r="OGU127" s="671"/>
      <c r="OGV127" s="671"/>
      <c r="OGW127" s="671"/>
      <c r="OGX127" s="671"/>
      <c r="OGY127" s="671"/>
      <c r="OGZ127" s="671"/>
      <c r="OHA127" s="671"/>
      <c r="OHB127" s="671"/>
      <c r="OHC127" s="671"/>
      <c r="OHD127" s="671"/>
      <c r="OHE127" s="671"/>
      <c r="OHF127" s="671"/>
      <c r="OHG127" s="671"/>
      <c r="OHH127" s="671"/>
      <c r="OHI127" s="671"/>
      <c r="OHJ127" s="671"/>
      <c r="OHK127" s="671"/>
      <c r="OHL127" s="671"/>
      <c r="OHM127" s="671"/>
      <c r="OHN127" s="671"/>
      <c r="OHO127" s="671"/>
      <c r="OHP127" s="671"/>
      <c r="OHQ127" s="671"/>
      <c r="OHR127" s="671"/>
      <c r="OHS127" s="671"/>
      <c r="OHT127" s="671"/>
      <c r="OHU127" s="671"/>
      <c r="OHV127" s="671"/>
      <c r="OHW127" s="671"/>
      <c r="OHX127" s="671"/>
      <c r="OHY127" s="671"/>
      <c r="OHZ127" s="671"/>
      <c r="OIA127" s="671"/>
      <c r="OIB127" s="671"/>
      <c r="OIC127" s="671"/>
      <c r="OID127" s="671"/>
      <c r="OIE127" s="671"/>
      <c r="OIF127" s="671"/>
      <c r="OIG127" s="671"/>
      <c r="OIH127" s="671"/>
      <c r="OII127" s="671"/>
      <c r="OIJ127" s="671"/>
      <c r="OIK127" s="671"/>
      <c r="OIL127" s="671"/>
      <c r="OIM127" s="671"/>
      <c r="OIN127" s="671"/>
      <c r="OIO127" s="671"/>
      <c r="OIP127" s="671"/>
      <c r="OIQ127" s="671"/>
      <c r="OIR127" s="671"/>
      <c r="OIS127" s="671"/>
      <c r="OIT127" s="671"/>
      <c r="OIU127" s="671"/>
      <c r="OIV127" s="671"/>
      <c r="OIW127" s="671"/>
      <c r="OIX127" s="671"/>
      <c r="OIY127" s="671"/>
      <c r="OIZ127" s="671"/>
      <c r="OJA127" s="671"/>
      <c r="OJB127" s="671"/>
      <c r="OJC127" s="671"/>
      <c r="OJD127" s="671"/>
      <c r="OJE127" s="671"/>
      <c r="OJF127" s="671"/>
      <c r="OJG127" s="671"/>
      <c r="OJH127" s="671"/>
      <c r="OJI127" s="671"/>
      <c r="OJJ127" s="671"/>
      <c r="OJK127" s="671"/>
      <c r="OJL127" s="671"/>
      <c r="OJM127" s="671"/>
      <c r="OJN127" s="671"/>
      <c r="OJO127" s="671"/>
      <c r="OJP127" s="671"/>
      <c r="OJQ127" s="671"/>
      <c r="OJR127" s="671"/>
      <c r="OJS127" s="671"/>
      <c r="OJT127" s="671"/>
      <c r="OJU127" s="671"/>
      <c r="OJV127" s="671"/>
      <c r="OJW127" s="671"/>
      <c r="OJX127" s="671"/>
      <c r="OJY127" s="671"/>
      <c r="OJZ127" s="671"/>
      <c r="OKA127" s="671"/>
      <c r="OKB127" s="671"/>
      <c r="OKC127" s="671"/>
      <c r="OKD127" s="671"/>
      <c r="OKE127" s="671"/>
      <c r="OKF127" s="671"/>
      <c r="OKG127" s="671"/>
      <c r="OKH127" s="671"/>
      <c r="OKI127" s="671"/>
      <c r="OKJ127" s="671"/>
      <c r="OKK127" s="671"/>
      <c r="OKL127" s="671"/>
      <c r="OKM127" s="671"/>
      <c r="OKN127" s="671"/>
      <c r="OKO127" s="671"/>
      <c r="OKP127" s="671"/>
      <c r="OKQ127" s="671"/>
      <c r="OKR127" s="671"/>
      <c r="OKS127" s="671"/>
      <c r="OKT127" s="671"/>
      <c r="OKU127" s="671"/>
      <c r="OKV127" s="671"/>
      <c r="OKW127" s="671"/>
      <c r="OKX127" s="671"/>
      <c r="OKY127" s="671"/>
      <c r="OKZ127" s="671"/>
      <c r="OLA127" s="671"/>
      <c r="OLB127" s="671"/>
      <c r="OLC127" s="671"/>
      <c r="OLD127" s="671"/>
      <c r="OLE127" s="671"/>
      <c r="OLF127" s="671"/>
      <c r="OLG127" s="671"/>
      <c r="OLH127" s="671"/>
      <c r="OLI127" s="671"/>
      <c r="OLJ127" s="671"/>
      <c r="OLK127" s="671"/>
      <c r="OLL127" s="671"/>
      <c r="OLM127" s="671"/>
      <c r="OLN127" s="671"/>
      <c r="OLO127" s="671"/>
      <c r="OLP127" s="671"/>
      <c r="OLQ127" s="671"/>
      <c r="OLR127" s="671"/>
      <c r="OLS127" s="671"/>
      <c r="OLT127" s="671"/>
      <c r="OLU127" s="671"/>
      <c r="OLV127" s="671"/>
      <c r="OLW127" s="671"/>
      <c r="OLX127" s="671"/>
      <c r="OLY127" s="671"/>
      <c r="OLZ127" s="671"/>
      <c r="OMA127" s="671"/>
      <c r="OMB127" s="671"/>
      <c r="OMC127" s="671"/>
      <c r="OMD127" s="671"/>
      <c r="OME127" s="671"/>
      <c r="OMF127" s="671"/>
      <c r="OMG127" s="671"/>
      <c r="OMH127" s="671"/>
      <c r="OMI127" s="671"/>
      <c r="OMJ127" s="671"/>
      <c r="OMK127" s="671"/>
      <c r="OML127" s="671"/>
      <c r="OMM127" s="671"/>
      <c r="OMN127" s="671"/>
      <c r="OMO127" s="671"/>
      <c r="OMP127" s="671"/>
      <c r="OMQ127" s="671"/>
      <c r="OMR127" s="671"/>
      <c r="OMS127" s="671"/>
      <c r="OMT127" s="671"/>
      <c r="OMU127" s="671"/>
      <c r="OMV127" s="671"/>
      <c r="OMW127" s="671"/>
      <c r="OMX127" s="671"/>
      <c r="OMY127" s="671"/>
      <c r="OMZ127" s="671"/>
      <c r="ONA127" s="671"/>
      <c r="ONB127" s="671"/>
      <c r="ONC127" s="671"/>
      <c r="OND127" s="671"/>
      <c r="ONE127" s="671"/>
      <c r="ONF127" s="671"/>
      <c r="ONG127" s="671"/>
      <c r="ONH127" s="671"/>
      <c r="ONI127" s="671"/>
      <c r="ONJ127" s="671"/>
      <c r="ONK127" s="671"/>
      <c r="ONL127" s="671"/>
      <c r="ONM127" s="671"/>
      <c r="ONN127" s="671"/>
      <c r="ONO127" s="671"/>
      <c r="ONP127" s="671"/>
      <c r="ONQ127" s="671"/>
      <c r="ONR127" s="671"/>
      <c r="ONS127" s="671"/>
      <c r="ONT127" s="671"/>
      <c r="ONU127" s="671"/>
      <c r="ONV127" s="671"/>
      <c r="ONW127" s="671"/>
      <c r="ONX127" s="671"/>
      <c r="ONY127" s="671"/>
      <c r="ONZ127" s="671"/>
      <c r="OOA127" s="671"/>
      <c r="OOB127" s="671"/>
      <c r="OOC127" s="671"/>
      <c r="OOD127" s="671"/>
      <c r="OOE127" s="671"/>
      <c r="OOF127" s="671"/>
      <c r="OOG127" s="671"/>
      <c r="OOH127" s="671"/>
      <c r="OOI127" s="671"/>
      <c r="OOJ127" s="671"/>
      <c r="OOK127" s="671"/>
      <c r="OOL127" s="671"/>
      <c r="OOM127" s="671"/>
      <c r="OON127" s="671"/>
      <c r="OOO127" s="671"/>
      <c r="OOP127" s="671"/>
      <c r="OOQ127" s="671"/>
      <c r="OOR127" s="671"/>
      <c r="OOS127" s="671"/>
      <c r="OOT127" s="671"/>
      <c r="OOU127" s="671"/>
      <c r="OOV127" s="671"/>
      <c r="OOW127" s="671"/>
      <c r="OOX127" s="671"/>
      <c r="OOY127" s="671"/>
      <c r="OOZ127" s="671"/>
      <c r="OPA127" s="671"/>
      <c r="OPB127" s="671"/>
      <c r="OPC127" s="671"/>
      <c r="OPD127" s="671"/>
      <c r="OPE127" s="671"/>
      <c r="OPF127" s="671"/>
      <c r="OPG127" s="671"/>
      <c r="OPH127" s="671"/>
      <c r="OPI127" s="671"/>
      <c r="OPJ127" s="671"/>
      <c r="OPK127" s="671"/>
      <c r="OPL127" s="671"/>
      <c r="OPM127" s="671"/>
      <c r="OPN127" s="671"/>
      <c r="OPO127" s="671"/>
      <c r="OPP127" s="671"/>
      <c r="OPQ127" s="671"/>
      <c r="OPR127" s="671"/>
      <c r="OPS127" s="671"/>
      <c r="OPT127" s="671"/>
      <c r="OPU127" s="671"/>
      <c r="OPV127" s="671"/>
      <c r="OPW127" s="671"/>
      <c r="OPX127" s="671"/>
      <c r="OPY127" s="671"/>
      <c r="OPZ127" s="671"/>
      <c r="OQA127" s="671"/>
      <c r="OQB127" s="671"/>
      <c r="OQC127" s="671"/>
      <c r="OQD127" s="671"/>
      <c r="OQE127" s="671"/>
      <c r="OQF127" s="671"/>
      <c r="OQG127" s="671"/>
      <c r="OQH127" s="671"/>
      <c r="OQI127" s="671"/>
      <c r="OQJ127" s="671"/>
      <c r="OQK127" s="671"/>
      <c r="OQL127" s="671"/>
      <c r="OQM127" s="671"/>
      <c r="OQN127" s="671"/>
      <c r="OQO127" s="671"/>
      <c r="OQP127" s="671"/>
      <c r="OQQ127" s="671"/>
      <c r="OQR127" s="671"/>
      <c r="OQS127" s="671"/>
      <c r="OQT127" s="671"/>
      <c r="OQU127" s="671"/>
      <c r="OQV127" s="671"/>
      <c r="OQW127" s="671"/>
      <c r="OQX127" s="671"/>
      <c r="OQY127" s="671"/>
      <c r="OQZ127" s="671"/>
      <c r="ORA127" s="671"/>
      <c r="ORB127" s="671"/>
      <c r="ORC127" s="671"/>
      <c r="ORD127" s="671"/>
      <c r="ORE127" s="671"/>
      <c r="ORF127" s="671"/>
      <c r="ORG127" s="671"/>
      <c r="ORH127" s="671"/>
      <c r="ORI127" s="671"/>
      <c r="ORJ127" s="671"/>
      <c r="ORK127" s="671"/>
      <c r="ORL127" s="671"/>
      <c r="ORM127" s="671"/>
      <c r="ORN127" s="671"/>
      <c r="ORO127" s="671"/>
      <c r="ORP127" s="671"/>
      <c r="ORQ127" s="671"/>
      <c r="ORR127" s="671"/>
      <c r="ORS127" s="671"/>
      <c r="ORT127" s="671"/>
      <c r="ORU127" s="671"/>
      <c r="ORV127" s="671"/>
      <c r="ORW127" s="671"/>
      <c r="ORX127" s="671"/>
      <c r="ORY127" s="671"/>
      <c r="ORZ127" s="671"/>
      <c r="OSA127" s="671"/>
      <c r="OSB127" s="671"/>
      <c r="OSC127" s="671"/>
      <c r="OSD127" s="671"/>
      <c r="OSE127" s="671"/>
      <c r="OSF127" s="671"/>
      <c r="OSG127" s="671"/>
      <c r="OSH127" s="671"/>
      <c r="OSI127" s="671"/>
      <c r="OSJ127" s="671"/>
      <c r="OSK127" s="671"/>
      <c r="OSL127" s="671"/>
      <c r="OSM127" s="671"/>
      <c r="OSN127" s="671"/>
      <c r="OSO127" s="671"/>
      <c r="OSP127" s="671"/>
      <c r="OSQ127" s="671"/>
      <c r="OSR127" s="671"/>
      <c r="OSS127" s="671"/>
      <c r="OST127" s="671"/>
      <c r="OSU127" s="671"/>
      <c r="OSV127" s="671"/>
      <c r="OSW127" s="671"/>
      <c r="OSX127" s="671"/>
      <c r="OSY127" s="671"/>
      <c r="OSZ127" s="671"/>
      <c r="OTA127" s="671"/>
      <c r="OTB127" s="671"/>
      <c r="OTC127" s="671"/>
      <c r="OTD127" s="671"/>
      <c r="OTE127" s="671"/>
      <c r="OTF127" s="671"/>
      <c r="OTG127" s="671"/>
      <c r="OTH127" s="671"/>
      <c r="OTI127" s="671"/>
      <c r="OTJ127" s="671"/>
      <c r="OTK127" s="671"/>
      <c r="OTL127" s="671"/>
      <c r="OTM127" s="671"/>
      <c r="OTN127" s="671"/>
      <c r="OTO127" s="671"/>
      <c r="OTP127" s="671"/>
      <c r="OTQ127" s="671"/>
      <c r="OTR127" s="671"/>
      <c r="OTS127" s="671"/>
      <c r="OTT127" s="671"/>
      <c r="OTU127" s="671"/>
      <c r="OTV127" s="671"/>
      <c r="OTW127" s="671"/>
      <c r="OTX127" s="671"/>
      <c r="OTY127" s="671"/>
      <c r="OTZ127" s="671"/>
      <c r="OUA127" s="671"/>
      <c r="OUB127" s="671"/>
      <c r="OUC127" s="671"/>
      <c r="OUD127" s="671"/>
      <c r="OUE127" s="671"/>
      <c r="OUF127" s="671"/>
      <c r="OUG127" s="671"/>
      <c r="OUH127" s="671"/>
      <c r="OUI127" s="671"/>
      <c r="OUJ127" s="671"/>
      <c r="OUK127" s="671"/>
      <c r="OUL127" s="671"/>
      <c r="OUM127" s="671"/>
      <c r="OUN127" s="671"/>
      <c r="OUO127" s="671"/>
      <c r="OUP127" s="671"/>
      <c r="OUQ127" s="671"/>
      <c r="OUR127" s="671"/>
      <c r="OUS127" s="671"/>
      <c r="OUT127" s="671"/>
      <c r="OUU127" s="671"/>
      <c r="OUV127" s="671"/>
      <c r="OUW127" s="671"/>
      <c r="OUX127" s="671"/>
      <c r="OUY127" s="671"/>
      <c r="OUZ127" s="671"/>
      <c r="OVA127" s="671"/>
      <c r="OVB127" s="671"/>
      <c r="OVC127" s="671"/>
      <c r="OVD127" s="671"/>
      <c r="OVE127" s="671"/>
      <c r="OVF127" s="671"/>
      <c r="OVG127" s="671"/>
      <c r="OVH127" s="671"/>
      <c r="OVI127" s="671"/>
      <c r="OVJ127" s="671"/>
      <c r="OVK127" s="671"/>
      <c r="OVL127" s="671"/>
      <c r="OVM127" s="671"/>
      <c r="OVN127" s="671"/>
      <c r="OVO127" s="671"/>
      <c r="OVP127" s="671"/>
      <c r="OVQ127" s="671"/>
      <c r="OVR127" s="671"/>
      <c r="OVS127" s="671"/>
      <c r="OVT127" s="671"/>
      <c r="OVU127" s="671"/>
      <c r="OVV127" s="671"/>
      <c r="OVW127" s="671"/>
      <c r="OVX127" s="671"/>
      <c r="OVY127" s="671"/>
      <c r="OVZ127" s="671"/>
      <c r="OWA127" s="671"/>
      <c r="OWB127" s="671"/>
      <c r="OWC127" s="671"/>
      <c r="OWD127" s="671"/>
      <c r="OWE127" s="671"/>
      <c r="OWF127" s="671"/>
      <c r="OWG127" s="671"/>
      <c r="OWH127" s="671"/>
      <c r="OWI127" s="671"/>
      <c r="OWJ127" s="671"/>
      <c r="OWK127" s="671"/>
      <c r="OWL127" s="671"/>
      <c r="OWM127" s="671"/>
      <c r="OWN127" s="671"/>
      <c r="OWO127" s="671"/>
      <c r="OWP127" s="671"/>
      <c r="OWQ127" s="671"/>
      <c r="OWR127" s="671"/>
      <c r="OWS127" s="671"/>
      <c r="OWT127" s="671"/>
      <c r="OWU127" s="671"/>
      <c r="OWV127" s="671"/>
      <c r="OWW127" s="671"/>
      <c r="OWX127" s="671"/>
      <c r="OWY127" s="671"/>
      <c r="OWZ127" s="671"/>
      <c r="OXA127" s="671"/>
      <c r="OXB127" s="671"/>
      <c r="OXC127" s="671"/>
      <c r="OXD127" s="671"/>
      <c r="OXE127" s="671"/>
      <c r="OXF127" s="671"/>
      <c r="OXG127" s="671"/>
      <c r="OXH127" s="671"/>
      <c r="OXI127" s="671"/>
      <c r="OXJ127" s="671"/>
      <c r="OXK127" s="671"/>
      <c r="OXL127" s="671"/>
      <c r="OXM127" s="671"/>
      <c r="OXN127" s="671"/>
      <c r="OXO127" s="671"/>
      <c r="OXP127" s="671"/>
      <c r="OXQ127" s="671"/>
      <c r="OXR127" s="671"/>
      <c r="OXS127" s="671"/>
      <c r="OXT127" s="671"/>
      <c r="OXU127" s="671"/>
      <c r="OXV127" s="671"/>
      <c r="OXW127" s="671"/>
      <c r="OXX127" s="671"/>
      <c r="OXY127" s="671"/>
      <c r="OXZ127" s="671"/>
      <c r="OYA127" s="671"/>
      <c r="OYB127" s="671"/>
      <c r="OYC127" s="671"/>
      <c r="OYD127" s="671"/>
      <c r="OYE127" s="671"/>
      <c r="OYF127" s="671"/>
      <c r="OYG127" s="671"/>
      <c r="OYH127" s="671"/>
      <c r="OYI127" s="671"/>
      <c r="OYJ127" s="671"/>
      <c r="OYK127" s="671"/>
      <c r="OYL127" s="671"/>
      <c r="OYM127" s="671"/>
      <c r="OYN127" s="671"/>
      <c r="OYO127" s="671"/>
      <c r="OYP127" s="671"/>
      <c r="OYQ127" s="671"/>
      <c r="OYR127" s="671"/>
      <c r="OYS127" s="671"/>
      <c r="OYT127" s="671"/>
      <c r="OYU127" s="671"/>
      <c r="OYV127" s="671"/>
      <c r="OYW127" s="671"/>
      <c r="OYX127" s="671"/>
      <c r="OYY127" s="671"/>
      <c r="OYZ127" s="671"/>
      <c r="OZA127" s="671"/>
      <c r="OZB127" s="671"/>
      <c r="OZC127" s="671"/>
      <c r="OZD127" s="671"/>
      <c r="OZE127" s="671"/>
      <c r="OZF127" s="671"/>
      <c r="OZG127" s="671"/>
      <c r="OZH127" s="671"/>
      <c r="OZI127" s="671"/>
      <c r="OZJ127" s="671"/>
      <c r="OZK127" s="671"/>
      <c r="OZL127" s="671"/>
      <c r="OZM127" s="671"/>
      <c r="OZN127" s="671"/>
      <c r="OZO127" s="671"/>
      <c r="OZP127" s="671"/>
      <c r="OZQ127" s="671"/>
      <c r="OZR127" s="671"/>
      <c r="OZS127" s="671"/>
      <c r="OZT127" s="671"/>
      <c r="OZU127" s="671"/>
      <c r="OZV127" s="671"/>
      <c r="OZW127" s="671"/>
      <c r="OZX127" s="671"/>
      <c r="OZY127" s="671"/>
      <c r="OZZ127" s="671"/>
      <c r="PAA127" s="671"/>
      <c r="PAB127" s="671"/>
      <c r="PAC127" s="671"/>
      <c r="PAD127" s="671"/>
      <c r="PAE127" s="671"/>
      <c r="PAF127" s="671"/>
      <c r="PAG127" s="671"/>
      <c r="PAH127" s="671"/>
      <c r="PAI127" s="671"/>
      <c r="PAJ127" s="671"/>
      <c r="PAK127" s="671"/>
      <c r="PAL127" s="671"/>
      <c r="PAM127" s="671"/>
      <c r="PAN127" s="671"/>
      <c r="PAO127" s="671"/>
      <c r="PAP127" s="671"/>
      <c r="PAQ127" s="671"/>
      <c r="PAR127" s="671"/>
      <c r="PAS127" s="671"/>
      <c r="PAT127" s="671"/>
      <c r="PAU127" s="671"/>
      <c r="PAV127" s="671"/>
      <c r="PAW127" s="671"/>
      <c r="PAX127" s="671"/>
      <c r="PAY127" s="671"/>
      <c r="PAZ127" s="671"/>
      <c r="PBA127" s="671"/>
      <c r="PBB127" s="671"/>
      <c r="PBC127" s="671"/>
      <c r="PBD127" s="671"/>
      <c r="PBE127" s="671"/>
      <c r="PBF127" s="671"/>
      <c r="PBG127" s="671"/>
      <c r="PBH127" s="671"/>
      <c r="PBI127" s="671"/>
      <c r="PBJ127" s="671"/>
      <c r="PBK127" s="671"/>
      <c r="PBL127" s="671"/>
      <c r="PBM127" s="671"/>
      <c r="PBN127" s="671"/>
      <c r="PBO127" s="671"/>
      <c r="PBP127" s="671"/>
      <c r="PBQ127" s="671"/>
      <c r="PBR127" s="671"/>
      <c r="PBS127" s="671"/>
      <c r="PBT127" s="671"/>
      <c r="PBU127" s="671"/>
      <c r="PBV127" s="671"/>
      <c r="PBW127" s="671"/>
      <c r="PBX127" s="671"/>
      <c r="PBY127" s="671"/>
      <c r="PBZ127" s="671"/>
      <c r="PCA127" s="671"/>
      <c r="PCB127" s="671"/>
      <c r="PCC127" s="671"/>
      <c r="PCD127" s="671"/>
      <c r="PCE127" s="671"/>
      <c r="PCF127" s="671"/>
      <c r="PCG127" s="671"/>
      <c r="PCH127" s="671"/>
      <c r="PCI127" s="671"/>
      <c r="PCJ127" s="671"/>
      <c r="PCK127" s="671"/>
      <c r="PCL127" s="671"/>
      <c r="PCM127" s="671"/>
      <c r="PCN127" s="671"/>
      <c r="PCO127" s="671"/>
      <c r="PCP127" s="671"/>
      <c r="PCQ127" s="671"/>
      <c r="PCR127" s="671"/>
      <c r="PCS127" s="671"/>
      <c r="PCT127" s="671"/>
      <c r="PCU127" s="671"/>
      <c r="PCV127" s="671"/>
      <c r="PCW127" s="671"/>
      <c r="PCX127" s="671"/>
      <c r="PCY127" s="671"/>
      <c r="PCZ127" s="671"/>
      <c r="PDA127" s="671"/>
      <c r="PDB127" s="671"/>
      <c r="PDC127" s="671"/>
      <c r="PDD127" s="671"/>
      <c r="PDE127" s="671"/>
      <c r="PDF127" s="671"/>
      <c r="PDG127" s="671"/>
      <c r="PDH127" s="671"/>
      <c r="PDI127" s="671"/>
      <c r="PDJ127" s="671"/>
      <c r="PDK127" s="671"/>
      <c r="PDL127" s="671"/>
      <c r="PDM127" s="671"/>
      <c r="PDN127" s="671"/>
      <c r="PDO127" s="671"/>
      <c r="PDP127" s="671"/>
      <c r="PDQ127" s="671"/>
      <c r="PDR127" s="671"/>
      <c r="PDS127" s="671"/>
      <c r="PDT127" s="671"/>
      <c r="PDU127" s="671"/>
      <c r="PDV127" s="671"/>
      <c r="PDW127" s="671"/>
      <c r="PDX127" s="671"/>
      <c r="PDY127" s="671"/>
      <c r="PDZ127" s="671"/>
      <c r="PEA127" s="671"/>
      <c r="PEB127" s="671"/>
      <c r="PEC127" s="671"/>
      <c r="PED127" s="671"/>
      <c r="PEE127" s="671"/>
      <c r="PEF127" s="671"/>
      <c r="PEG127" s="671"/>
      <c r="PEH127" s="671"/>
      <c r="PEI127" s="671"/>
      <c r="PEJ127" s="671"/>
      <c r="PEK127" s="671"/>
      <c r="PEL127" s="671"/>
      <c r="PEM127" s="671"/>
      <c r="PEN127" s="671"/>
      <c r="PEO127" s="671"/>
      <c r="PEP127" s="671"/>
      <c r="PEQ127" s="671"/>
      <c r="PER127" s="671"/>
      <c r="PES127" s="671"/>
      <c r="PET127" s="671"/>
      <c r="PEU127" s="671"/>
      <c r="PEV127" s="671"/>
      <c r="PEW127" s="671"/>
      <c r="PEX127" s="671"/>
      <c r="PEY127" s="671"/>
      <c r="PEZ127" s="671"/>
      <c r="PFA127" s="671"/>
      <c r="PFB127" s="671"/>
      <c r="PFC127" s="671"/>
      <c r="PFD127" s="671"/>
      <c r="PFE127" s="671"/>
      <c r="PFF127" s="671"/>
      <c r="PFG127" s="671"/>
      <c r="PFH127" s="671"/>
      <c r="PFI127" s="671"/>
      <c r="PFJ127" s="671"/>
      <c r="PFK127" s="671"/>
      <c r="PFL127" s="671"/>
      <c r="PFM127" s="671"/>
      <c r="PFN127" s="671"/>
      <c r="PFO127" s="671"/>
      <c r="PFP127" s="671"/>
      <c r="PFQ127" s="671"/>
      <c r="PFR127" s="671"/>
      <c r="PFS127" s="671"/>
      <c r="PFT127" s="671"/>
      <c r="PFU127" s="671"/>
      <c r="PFV127" s="671"/>
      <c r="PFW127" s="671"/>
      <c r="PFX127" s="671"/>
      <c r="PFY127" s="671"/>
      <c r="PFZ127" s="671"/>
      <c r="PGA127" s="671"/>
      <c r="PGB127" s="671"/>
      <c r="PGC127" s="671"/>
      <c r="PGD127" s="671"/>
      <c r="PGE127" s="671"/>
      <c r="PGF127" s="671"/>
      <c r="PGG127" s="671"/>
      <c r="PGH127" s="671"/>
      <c r="PGI127" s="671"/>
      <c r="PGJ127" s="671"/>
      <c r="PGK127" s="671"/>
      <c r="PGL127" s="671"/>
      <c r="PGM127" s="671"/>
      <c r="PGN127" s="671"/>
      <c r="PGO127" s="671"/>
      <c r="PGP127" s="671"/>
      <c r="PGQ127" s="671"/>
      <c r="PGR127" s="671"/>
      <c r="PGS127" s="671"/>
      <c r="PGT127" s="671"/>
      <c r="PGU127" s="671"/>
      <c r="PGV127" s="671"/>
      <c r="PGW127" s="671"/>
      <c r="PGX127" s="671"/>
      <c r="PGY127" s="671"/>
      <c r="PGZ127" s="671"/>
      <c r="PHA127" s="671"/>
      <c r="PHB127" s="671"/>
      <c r="PHC127" s="671"/>
      <c r="PHD127" s="671"/>
      <c r="PHE127" s="671"/>
      <c r="PHF127" s="671"/>
      <c r="PHG127" s="671"/>
      <c r="PHH127" s="671"/>
      <c r="PHI127" s="671"/>
      <c r="PHJ127" s="671"/>
      <c r="PHK127" s="671"/>
      <c r="PHL127" s="671"/>
      <c r="PHM127" s="671"/>
      <c r="PHN127" s="671"/>
      <c r="PHO127" s="671"/>
      <c r="PHP127" s="671"/>
      <c r="PHQ127" s="671"/>
      <c r="PHR127" s="671"/>
      <c r="PHS127" s="671"/>
      <c r="PHT127" s="671"/>
      <c r="PHU127" s="671"/>
      <c r="PHV127" s="671"/>
      <c r="PHW127" s="671"/>
      <c r="PHX127" s="671"/>
      <c r="PHY127" s="671"/>
      <c r="PHZ127" s="671"/>
      <c r="PIA127" s="671"/>
      <c r="PIB127" s="671"/>
      <c r="PIC127" s="671"/>
      <c r="PID127" s="671"/>
      <c r="PIE127" s="671"/>
      <c r="PIF127" s="671"/>
      <c r="PIG127" s="671"/>
      <c r="PIH127" s="671"/>
      <c r="PII127" s="671"/>
      <c r="PIJ127" s="671"/>
      <c r="PIK127" s="671"/>
      <c r="PIL127" s="671"/>
      <c r="PIM127" s="671"/>
      <c r="PIN127" s="671"/>
      <c r="PIO127" s="671"/>
      <c r="PIP127" s="671"/>
      <c r="PIQ127" s="671"/>
      <c r="PIR127" s="671"/>
      <c r="PIS127" s="671"/>
      <c r="PIT127" s="671"/>
      <c r="PIU127" s="671"/>
      <c r="PIV127" s="671"/>
      <c r="PIW127" s="671"/>
      <c r="PIX127" s="671"/>
      <c r="PIY127" s="671"/>
      <c r="PIZ127" s="671"/>
      <c r="PJA127" s="671"/>
      <c r="PJB127" s="671"/>
      <c r="PJC127" s="671"/>
      <c r="PJD127" s="671"/>
      <c r="PJE127" s="671"/>
      <c r="PJF127" s="671"/>
      <c r="PJG127" s="671"/>
      <c r="PJH127" s="671"/>
      <c r="PJI127" s="671"/>
      <c r="PJJ127" s="671"/>
      <c r="PJK127" s="671"/>
      <c r="PJL127" s="671"/>
      <c r="PJM127" s="671"/>
      <c r="PJN127" s="671"/>
      <c r="PJO127" s="671"/>
      <c r="PJP127" s="671"/>
      <c r="PJQ127" s="671"/>
      <c r="PJR127" s="671"/>
      <c r="PJS127" s="671"/>
      <c r="PJT127" s="671"/>
      <c r="PJU127" s="671"/>
      <c r="PJV127" s="671"/>
      <c r="PJW127" s="671"/>
      <c r="PJX127" s="671"/>
      <c r="PJY127" s="671"/>
      <c r="PJZ127" s="671"/>
      <c r="PKA127" s="671"/>
      <c r="PKB127" s="671"/>
      <c r="PKC127" s="671"/>
      <c r="PKD127" s="671"/>
      <c r="PKE127" s="671"/>
      <c r="PKF127" s="671"/>
      <c r="PKG127" s="671"/>
      <c r="PKH127" s="671"/>
      <c r="PKI127" s="671"/>
      <c r="PKJ127" s="671"/>
      <c r="PKK127" s="671"/>
      <c r="PKL127" s="671"/>
      <c r="PKM127" s="671"/>
      <c r="PKN127" s="671"/>
      <c r="PKO127" s="671"/>
      <c r="PKP127" s="671"/>
      <c r="PKQ127" s="671"/>
      <c r="PKR127" s="671"/>
      <c r="PKS127" s="671"/>
      <c r="PKT127" s="671"/>
      <c r="PKU127" s="671"/>
      <c r="PKV127" s="671"/>
      <c r="PKW127" s="671"/>
      <c r="PKX127" s="671"/>
      <c r="PKY127" s="671"/>
      <c r="PKZ127" s="671"/>
      <c r="PLA127" s="671"/>
      <c r="PLB127" s="671"/>
      <c r="PLC127" s="671"/>
      <c r="PLD127" s="671"/>
      <c r="PLE127" s="671"/>
      <c r="PLF127" s="671"/>
      <c r="PLG127" s="671"/>
      <c r="PLH127" s="671"/>
      <c r="PLI127" s="671"/>
      <c r="PLJ127" s="671"/>
      <c r="PLK127" s="671"/>
      <c r="PLL127" s="671"/>
      <c r="PLM127" s="671"/>
      <c r="PLN127" s="671"/>
      <c r="PLO127" s="671"/>
      <c r="PLP127" s="671"/>
      <c r="PLQ127" s="671"/>
      <c r="PLR127" s="671"/>
      <c r="PLS127" s="671"/>
      <c r="PLT127" s="671"/>
      <c r="PLU127" s="671"/>
      <c r="PLV127" s="671"/>
      <c r="PLW127" s="671"/>
      <c r="PLX127" s="671"/>
      <c r="PLY127" s="671"/>
      <c r="PLZ127" s="671"/>
      <c r="PMA127" s="671"/>
      <c r="PMB127" s="671"/>
      <c r="PMC127" s="671"/>
      <c r="PMD127" s="671"/>
      <c r="PME127" s="671"/>
      <c r="PMF127" s="671"/>
      <c r="PMG127" s="671"/>
      <c r="PMH127" s="671"/>
      <c r="PMI127" s="671"/>
      <c r="PMJ127" s="671"/>
      <c r="PMK127" s="671"/>
      <c r="PML127" s="671"/>
      <c r="PMM127" s="671"/>
      <c r="PMN127" s="671"/>
      <c r="PMO127" s="671"/>
      <c r="PMP127" s="671"/>
      <c r="PMQ127" s="671"/>
      <c r="PMR127" s="671"/>
      <c r="PMS127" s="671"/>
      <c r="PMT127" s="671"/>
      <c r="PMU127" s="671"/>
      <c r="PMV127" s="671"/>
      <c r="PMW127" s="671"/>
      <c r="PMX127" s="671"/>
      <c r="PMY127" s="671"/>
      <c r="PMZ127" s="671"/>
      <c r="PNA127" s="671"/>
      <c r="PNB127" s="671"/>
      <c r="PNC127" s="671"/>
      <c r="PND127" s="671"/>
      <c r="PNE127" s="671"/>
      <c r="PNF127" s="671"/>
      <c r="PNG127" s="671"/>
      <c r="PNH127" s="671"/>
      <c r="PNI127" s="671"/>
      <c r="PNJ127" s="671"/>
      <c r="PNK127" s="671"/>
      <c r="PNL127" s="671"/>
      <c r="PNM127" s="671"/>
      <c r="PNN127" s="671"/>
      <c r="PNO127" s="671"/>
      <c r="PNP127" s="671"/>
      <c r="PNQ127" s="671"/>
      <c r="PNR127" s="671"/>
      <c r="PNS127" s="671"/>
      <c r="PNT127" s="671"/>
      <c r="PNU127" s="671"/>
      <c r="PNV127" s="671"/>
      <c r="PNW127" s="671"/>
      <c r="PNX127" s="671"/>
      <c r="PNY127" s="671"/>
      <c r="PNZ127" s="671"/>
      <c r="POA127" s="671"/>
      <c r="POB127" s="671"/>
      <c r="POC127" s="671"/>
      <c r="POD127" s="671"/>
      <c r="POE127" s="671"/>
      <c r="POF127" s="671"/>
      <c r="POG127" s="671"/>
      <c r="POH127" s="671"/>
      <c r="POI127" s="671"/>
      <c r="POJ127" s="671"/>
      <c r="POK127" s="671"/>
      <c r="POL127" s="671"/>
      <c r="POM127" s="671"/>
      <c r="PON127" s="671"/>
      <c r="POO127" s="671"/>
      <c r="POP127" s="671"/>
      <c r="POQ127" s="671"/>
      <c r="POR127" s="671"/>
      <c r="POS127" s="671"/>
      <c r="POT127" s="671"/>
      <c r="POU127" s="671"/>
      <c r="POV127" s="671"/>
      <c r="POW127" s="671"/>
      <c r="POX127" s="671"/>
      <c r="POY127" s="671"/>
      <c r="POZ127" s="671"/>
      <c r="PPA127" s="671"/>
      <c r="PPB127" s="671"/>
      <c r="PPC127" s="671"/>
      <c r="PPD127" s="671"/>
      <c r="PPE127" s="671"/>
      <c r="PPF127" s="671"/>
      <c r="PPG127" s="671"/>
      <c r="PPH127" s="671"/>
      <c r="PPI127" s="671"/>
      <c r="PPJ127" s="671"/>
      <c r="PPK127" s="671"/>
      <c r="PPL127" s="671"/>
      <c r="PPM127" s="671"/>
      <c r="PPN127" s="671"/>
      <c r="PPO127" s="671"/>
      <c r="PPP127" s="671"/>
      <c r="PPQ127" s="671"/>
      <c r="PPR127" s="671"/>
      <c r="PPS127" s="671"/>
      <c r="PPT127" s="671"/>
      <c r="PPU127" s="671"/>
      <c r="PPV127" s="671"/>
      <c r="PPW127" s="671"/>
      <c r="PPX127" s="671"/>
      <c r="PPY127" s="671"/>
      <c r="PPZ127" s="671"/>
      <c r="PQA127" s="671"/>
      <c r="PQB127" s="671"/>
      <c r="PQC127" s="671"/>
      <c r="PQD127" s="671"/>
      <c r="PQE127" s="671"/>
      <c r="PQF127" s="671"/>
      <c r="PQG127" s="671"/>
      <c r="PQH127" s="671"/>
      <c r="PQI127" s="671"/>
      <c r="PQJ127" s="671"/>
      <c r="PQK127" s="671"/>
      <c r="PQL127" s="671"/>
      <c r="PQM127" s="671"/>
      <c r="PQN127" s="671"/>
      <c r="PQO127" s="671"/>
      <c r="PQP127" s="671"/>
      <c r="PQQ127" s="671"/>
      <c r="PQR127" s="671"/>
      <c r="PQS127" s="671"/>
      <c r="PQT127" s="671"/>
      <c r="PQU127" s="671"/>
      <c r="PQV127" s="671"/>
      <c r="PQW127" s="671"/>
      <c r="PQX127" s="671"/>
      <c r="PQY127" s="671"/>
      <c r="PQZ127" s="671"/>
      <c r="PRA127" s="671"/>
      <c r="PRB127" s="671"/>
      <c r="PRC127" s="671"/>
      <c r="PRD127" s="671"/>
      <c r="PRE127" s="671"/>
      <c r="PRF127" s="671"/>
      <c r="PRG127" s="671"/>
      <c r="PRH127" s="671"/>
      <c r="PRI127" s="671"/>
      <c r="PRJ127" s="671"/>
      <c r="PRK127" s="671"/>
      <c r="PRL127" s="671"/>
      <c r="PRM127" s="671"/>
      <c r="PRN127" s="671"/>
      <c r="PRO127" s="671"/>
      <c r="PRP127" s="671"/>
      <c r="PRQ127" s="671"/>
      <c r="PRR127" s="671"/>
      <c r="PRS127" s="671"/>
      <c r="PRT127" s="671"/>
      <c r="PRU127" s="671"/>
      <c r="PRV127" s="671"/>
      <c r="PRW127" s="671"/>
      <c r="PRX127" s="671"/>
      <c r="PRY127" s="671"/>
      <c r="PRZ127" s="671"/>
      <c r="PSA127" s="671"/>
      <c r="PSB127" s="671"/>
      <c r="PSC127" s="671"/>
      <c r="PSD127" s="671"/>
      <c r="PSE127" s="671"/>
      <c r="PSF127" s="671"/>
      <c r="PSG127" s="671"/>
      <c r="PSH127" s="671"/>
      <c r="PSI127" s="671"/>
      <c r="PSJ127" s="671"/>
      <c r="PSK127" s="671"/>
      <c r="PSL127" s="671"/>
      <c r="PSM127" s="671"/>
      <c r="PSN127" s="671"/>
      <c r="PSO127" s="671"/>
      <c r="PSP127" s="671"/>
      <c r="PSQ127" s="671"/>
      <c r="PSR127" s="671"/>
      <c r="PSS127" s="671"/>
      <c r="PST127" s="671"/>
      <c r="PSU127" s="671"/>
      <c r="PSV127" s="671"/>
      <c r="PSW127" s="671"/>
      <c r="PSX127" s="671"/>
      <c r="PSY127" s="671"/>
      <c r="PSZ127" s="671"/>
      <c r="PTA127" s="671"/>
      <c r="PTB127" s="671"/>
      <c r="PTC127" s="671"/>
      <c r="PTD127" s="671"/>
      <c r="PTE127" s="671"/>
      <c r="PTF127" s="671"/>
      <c r="PTG127" s="671"/>
      <c r="PTH127" s="671"/>
      <c r="PTI127" s="671"/>
      <c r="PTJ127" s="671"/>
      <c r="PTK127" s="671"/>
      <c r="PTL127" s="671"/>
      <c r="PTM127" s="671"/>
      <c r="PTN127" s="671"/>
      <c r="PTO127" s="671"/>
      <c r="PTP127" s="671"/>
      <c r="PTQ127" s="671"/>
      <c r="PTR127" s="671"/>
      <c r="PTS127" s="671"/>
      <c r="PTT127" s="671"/>
      <c r="PTU127" s="671"/>
      <c r="PTV127" s="671"/>
      <c r="PTW127" s="671"/>
      <c r="PTX127" s="671"/>
      <c r="PTY127" s="671"/>
      <c r="PTZ127" s="671"/>
      <c r="PUA127" s="671"/>
      <c r="PUB127" s="671"/>
      <c r="PUC127" s="671"/>
      <c r="PUD127" s="671"/>
      <c r="PUE127" s="671"/>
      <c r="PUF127" s="671"/>
      <c r="PUG127" s="671"/>
      <c r="PUH127" s="671"/>
      <c r="PUI127" s="671"/>
      <c r="PUJ127" s="671"/>
      <c r="PUK127" s="671"/>
      <c r="PUL127" s="671"/>
      <c r="PUM127" s="671"/>
      <c r="PUN127" s="671"/>
      <c r="PUO127" s="671"/>
      <c r="PUP127" s="671"/>
      <c r="PUQ127" s="671"/>
      <c r="PUR127" s="671"/>
      <c r="PUS127" s="671"/>
      <c r="PUT127" s="671"/>
      <c r="PUU127" s="671"/>
      <c r="PUV127" s="671"/>
      <c r="PUW127" s="671"/>
      <c r="PUX127" s="671"/>
      <c r="PUY127" s="671"/>
      <c r="PUZ127" s="671"/>
      <c r="PVA127" s="671"/>
      <c r="PVB127" s="671"/>
      <c r="PVC127" s="671"/>
      <c r="PVD127" s="671"/>
      <c r="PVE127" s="671"/>
      <c r="PVF127" s="671"/>
      <c r="PVG127" s="671"/>
      <c r="PVH127" s="671"/>
      <c r="PVI127" s="671"/>
      <c r="PVJ127" s="671"/>
      <c r="PVK127" s="671"/>
      <c r="PVL127" s="671"/>
      <c r="PVM127" s="671"/>
      <c r="PVN127" s="671"/>
      <c r="PVO127" s="671"/>
      <c r="PVP127" s="671"/>
      <c r="PVQ127" s="671"/>
      <c r="PVR127" s="671"/>
      <c r="PVS127" s="671"/>
      <c r="PVT127" s="671"/>
      <c r="PVU127" s="671"/>
      <c r="PVV127" s="671"/>
      <c r="PVW127" s="671"/>
      <c r="PVX127" s="671"/>
      <c r="PVY127" s="671"/>
      <c r="PVZ127" s="671"/>
      <c r="PWA127" s="671"/>
      <c r="PWB127" s="671"/>
      <c r="PWC127" s="671"/>
      <c r="PWD127" s="671"/>
      <c r="PWE127" s="671"/>
      <c r="PWF127" s="671"/>
      <c r="PWG127" s="671"/>
      <c r="PWH127" s="671"/>
      <c r="PWI127" s="671"/>
      <c r="PWJ127" s="671"/>
      <c r="PWK127" s="671"/>
      <c r="PWL127" s="671"/>
      <c r="PWM127" s="671"/>
      <c r="PWN127" s="671"/>
      <c r="PWO127" s="671"/>
      <c r="PWP127" s="671"/>
      <c r="PWQ127" s="671"/>
      <c r="PWR127" s="671"/>
      <c r="PWS127" s="671"/>
      <c r="PWT127" s="671"/>
      <c r="PWU127" s="671"/>
      <c r="PWV127" s="671"/>
      <c r="PWW127" s="671"/>
      <c r="PWX127" s="671"/>
      <c r="PWY127" s="671"/>
      <c r="PWZ127" s="671"/>
      <c r="PXA127" s="671"/>
      <c r="PXB127" s="671"/>
      <c r="PXC127" s="671"/>
      <c r="PXD127" s="671"/>
      <c r="PXE127" s="671"/>
      <c r="PXF127" s="671"/>
      <c r="PXG127" s="671"/>
      <c r="PXH127" s="671"/>
      <c r="PXI127" s="671"/>
      <c r="PXJ127" s="671"/>
      <c r="PXK127" s="671"/>
      <c r="PXL127" s="671"/>
      <c r="PXM127" s="671"/>
      <c r="PXN127" s="671"/>
      <c r="PXO127" s="671"/>
      <c r="PXP127" s="671"/>
      <c r="PXQ127" s="671"/>
      <c r="PXR127" s="671"/>
      <c r="PXS127" s="671"/>
      <c r="PXT127" s="671"/>
      <c r="PXU127" s="671"/>
      <c r="PXV127" s="671"/>
      <c r="PXW127" s="671"/>
      <c r="PXX127" s="671"/>
      <c r="PXY127" s="671"/>
      <c r="PXZ127" s="671"/>
      <c r="PYA127" s="671"/>
      <c r="PYB127" s="671"/>
      <c r="PYC127" s="671"/>
      <c r="PYD127" s="671"/>
      <c r="PYE127" s="671"/>
      <c r="PYF127" s="671"/>
      <c r="PYG127" s="671"/>
      <c r="PYH127" s="671"/>
      <c r="PYI127" s="671"/>
      <c r="PYJ127" s="671"/>
      <c r="PYK127" s="671"/>
      <c r="PYL127" s="671"/>
      <c r="PYM127" s="671"/>
      <c r="PYN127" s="671"/>
      <c r="PYO127" s="671"/>
      <c r="PYP127" s="671"/>
      <c r="PYQ127" s="671"/>
      <c r="PYR127" s="671"/>
      <c r="PYS127" s="671"/>
      <c r="PYT127" s="671"/>
      <c r="PYU127" s="671"/>
      <c r="PYV127" s="671"/>
      <c r="PYW127" s="671"/>
      <c r="PYX127" s="671"/>
      <c r="PYY127" s="671"/>
      <c r="PYZ127" s="671"/>
      <c r="PZA127" s="671"/>
      <c r="PZB127" s="671"/>
      <c r="PZC127" s="671"/>
      <c r="PZD127" s="671"/>
      <c r="PZE127" s="671"/>
      <c r="PZF127" s="671"/>
      <c r="PZG127" s="671"/>
      <c r="PZH127" s="671"/>
      <c r="PZI127" s="671"/>
      <c r="PZJ127" s="671"/>
      <c r="PZK127" s="671"/>
      <c r="PZL127" s="671"/>
      <c r="PZM127" s="671"/>
      <c r="PZN127" s="671"/>
      <c r="PZO127" s="671"/>
      <c r="PZP127" s="671"/>
      <c r="PZQ127" s="671"/>
      <c r="PZR127" s="671"/>
      <c r="PZS127" s="671"/>
      <c r="PZT127" s="671"/>
      <c r="PZU127" s="671"/>
      <c r="PZV127" s="671"/>
      <c r="PZW127" s="671"/>
      <c r="PZX127" s="671"/>
      <c r="PZY127" s="671"/>
      <c r="PZZ127" s="671"/>
      <c r="QAA127" s="671"/>
      <c r="QAB127" s="671"/>
      <c r="QAC127" s="671"/>
      <c r="QAD127" s="671"/>
      <c r="QAE127" s="671"/>
      <c r="QAF127" s="671"/>
      <c r="QAG127" s="671"/>
      <c r="QAH127" s="671"/>
      <c r="QAI127" s="671"/>
      <c r="QAJ127" s="671"/>
      <c r="QAK127" s="671"/>
      <c r="QAL127" s="671"/>
      <c r="QAM127" s="671"/>
      <c r="QAN127" s="671"/>
      <c r="QAO127" s="671"/>
      <c r="QAP127" s="671"/>
      <c r="QAQ127" s="671"/>
      <c r="QAR127" s="671"/>
      <c r="QAS127" s="671"/>
      <c r="QAT127" s="671"/>
      <c r="QAU127" s="671"/>
      <c r="QAV127" s="671"/>
      <c r="QAW127" s="671"/>
      <c r="QAX127" s="671"/>
      <c r="QAY127" s="671"/>
      <c r="QAZ127" s="671"/>
      <c r="QBA127" s="671"/>
      <c r="QBB127" s="671"/>
      <c r="QBC127" s="671"/>
      <c r="QBD127" s="671"/>
      <c r="QBE127" s="671"/>
      <c r="QBF127" s="671"/>
      <c r="QBG127" s="671"/>
      <c r="QBH127" s="671"/>
      <c r="QBI127" s="671"/>
      <c r="QBJ127" s="671"/>
      <c r="QBK127" s="671"/>
      <c r="QBL127" s="671"/>
      <c r="QBM127" s="671"/>
      <c r="QBN127" s="671"/>
      <c r="QBO127" s="671"/>
      <c r="QBP127" s="671"/>
      <c r="QBQ127" s="671"/>
      <c r="QBR127" s="671"/>
      <c r="QBS127" s="671"/>
      <c r="QBT127" s="671"/>
      <c r="QBU127" s="671"/>
      <c r="QBV127" s="671"/>
      <c r="QBW127" s="671"/>
      <c r="QBX127" s="671"/>
      <c r="QBY127" s="671"/>
      <c r="QBZ127" s="671"/>
      <c r="QCA127" s="671"/>
      <c r="QCB127" s="671"/>
      <c r="QCC127" s="671"/>
      <c r="QCD127" s="671"/>
      <c r="QCE127" s="671"/>
      <c r="QCF127" s="671"/>
      <c r="QCG127" s="671"/>
      <c r="QCH127" s="671"/>
      <c r="QCI127" s="671"/>
      <c r="QCJ127" s="671"/>
      <c r="QCK127" s="671"/>
      <c r="QCL127" s="671"/>
      <c r="QCM127" s="671"/>
      <c r="QCN127" s="671"/>
      <c r="QCO127" s="671"/>
      <c r="QCP127" s="671"/>
      <c r="QCQ127" s="671"/>
      <c r="QCR127" s="671"/>
      <c r="QCS127" s="671"/>
      <c r="QCT127" s="671"/>
      <c r="QCU127" s="671"/>
      <c r="QCV127" s="671"/>
      <c r="QCW127" s="671"/>
      <c r="QCX127" s="671"/>
      <c r="QCY127" s="671"/>
      <c r="QCZ127" s="671"/>
      <c r="QDA127" s="671"/>
      <c r="QDB127" s="671"/>
      <c r="QDC127" s="671"/>
      <c r="QDD127" s="671"/>
      <c r="QDE127" s="671"/>
      <c r="QDF127" s="671"/>
      <c r="QDG127" s="671"/>
      <c r="QDH127" s="671"/>
      <c r="QDI127" s="671"/>
      <c r="QDJ127" s="671"/>
      <c r="QDK127" s="671"/>
      <c r="QDL127" s="671"/>
      <c r="QDM127" s="671"/>
      <c r="QDN127" s="671"/>
      <c r="QDO127" s="671"/>
      <c r="QDP127" s="671"/>
      <c r="QDQ127" s="671"/>
      <c r="QDR127" s="671"/>
      <c r="QDS127" s="671"/>
      <c r="QDT127" s="671"/>
      <c r="QDU127" s="671"/>
      <c r="QDV127" s="671"/>
      <c r="QDW127" s="671"/>
      <c r="QDX127" s="671"/>
      <c r="QDY127" s="671"/>
      <c r="QDZ127" s="671"/>
      <c r="QEA127" s="671"/>
      <c r="QEB127" s="671"/>
      <c r="QEC127" s="671"/>
      <c r="QED127" s="671"/>
      <c r="QEE127" s="671"/>
      <c r="QEF127" s="671"/>
      <c r="QEG127" s="671"/>
      <c r="QEH127" s="671"/>
      <c r="QEI127" s="671"/>
      <c r="QEJ127" s="671"/>
      <c r="QEK127" s="671"/>
      <c r="QEL127" s="671"/>
      <c r="QEM127" s="671"/>
      <c r="QEN127" s="671"/>
      <c r="QEO127" s="671"/>
      <c r="QEP127" s="671"/>
      <c r="QEQ127" s="671"/>
      <c r="QER127" s="671"/>
      <c r="QES127" s="671"/>
      <c r="QET127" s="671"/>
      <c r="QEU127" s="671"/>
      <c r="QEV127" s="671"/>
      <c r="QEW127" s="671"/>
      <c r="QEX127" s="671"/>
      <c r="QEY127" s="671"/>
      <c r="QEZ127" s="671"/>
      <c r="QFA127" s="671"/>
      <c r="QFB127" s="671"/>
      <c r="QFC127" s="671"/>
      <c r="QFD127" s="671"/>
      <c r="QFE127" s="671"/>
      <c r="QFF127" s="671"/>
      <c r="QFG127" s="671"/>
      <c r="QFH127" s="671"/>
      <c r="QFI127" s="671"/>
      <c r="QFJ127" s="671"/>
      <c r="QFK127" s="671"/>
      <c r="QFL127" s="671"/>
      <c r="QFM127" s="671"/>
      <c r="QFN127" s="671"/>
      <c r="QFO127" s="671"/>
      <c r="QFP127" s="671"/>
      <c r="QFQ127" s="671"/>
      <c r="QFR127" s="671"/>
      <c r="QFS127" s="671"/>
      <c r="QFT127" s="671"/>
      <c r="QFU127" s="671"/>
      <c r="QFV127" s="671"/>
      <c r="QFW127" s="671"/>
      <c r="QFX127" s="671"/>
      <c r="QFY127" s="671"/>
      <c r="QFZ127" s="671"/>
      <c r="QGA127" s="671"/>
      <c r="QGB127" s="671"/>
      <c r="QGC127" s="671"/>
      <c r="QGD127" s="671"/>
      <c r="QGE127" s="671"/>
      <c r="QGF127" s="671"/>
      <c r="QGG127" s="671"/>
      <c r="QGH127" s="671"/>
      <c r="QGI127" s="671"/>
      <c r="QGJ127" s="671"/>
      <c r="QGK127" s="671"/>
      <c r="QGL127" s="671"/>
      <c r="QGM127" s="671"/>
      <c r="QGN127" s="671"/>
      <c r="QGO127" s="671"/>
      <c r="QGP127" s="671"/>
      <c r="QGQ127" s="671"/>
      <c r="QGR127" s="671"/>
      <c r="QGS127" s="671"/>
      <c r="QGT127" s="671"/>
      <c r="QGU127" s="671"/>
      <c r="QGV127" s="671"/>
      <c r="QGW127" s="671"/>
      <c r="QGX127" s="671"/>
      <c r="QGY127" s="671"/>
      <c r="QGZ127" s="671"/>
      <c r="QHA127" s="671"/>
      <c r="QHB127" s="671"/>
      <c r="QHC127" s="671"/>
      <c r="QHD127" s="671"/>
      <c r="QHE127" s="671"/>
      <c r="QHF127" s="671"/>
      <c r="QHG127" s="671"/>
      <c r="QHH127" s="671"/>
      <c r="QHI127" s="671"/>
      <c r="QHJ127" s="671"/>
      <c r="QHK127" s="671"/>
      <c r="QHL127" s="671"/>
      <c r="QHM127" s="671"/>
      <c r="QHN127" s="671"/>
      <c r="QHO127" s="671"/>
      <c r="QHP127" s="671"/>
      <c r="QHQ127" s="671"/>
      <c r="QHR127" s="671"/>
      <c r="QHS127" s="671"/>
      <c r="QHT127" s="671"/>
      <c r="QHU127" s="671"/>
      <c r="QHV127" s="671"/>
      <c r="QHW127" s="671"/>
      <c r="QHX127" s="671"/>
      <c r="QHY127" s="671"/>
      <c r="QHZ127" s="671"/>
      <c r="QIA127" s="671"/>
      <c r="QIB127" s="671"/>
      <c r="QIC127" s="671"/>
      <c r="QID127" s="671"/>
      <c r="QIE127" s="671"/>
      <c r="QIF127" s="671"/>
      <c r="QIG127" s="671"/>
      <c r="QIH127" s="671"/>
      <c r="QII127" s="671"/>
      <c r="QIJ127" s="671"/>
      <c r="QIK127" s="671"/>
      <c r="QIL127" s="671"/>
      <c r="QIM127" s="671"/>
      <c r="QIN127" s="671"/>
      <c r="QIO127" s="671"/>
      <c r="QIP127" s="671"/>
      <c r="QIQ127" s="671"/>
      <c r="QIR127" s="671"/>
      <c r="QIS127" s="671"/>
      <c r="QIT127" s="671"/>
      <c r="QIU127" s="671"/>
      <c r="QIV127" s="671"/>
      <c r="QIW127" s="671"/>
      <c r="QIX127" s="671"/>
      <c r="QIY127" s="671"/>
      <c r="QIZ127" s="671"/>
      <c r="QJA127" s="671"/>
      <c r="QJB127" s="671"/>
      <c r="QJC127" s="671"/>
      <c r="QJD127" s="671"/>
      <c r="QJE127" s="671"/>
      <c r="QJF127" s="671"/>
      <c r="QJG127" s="671"/>
      <c r="QJH127" s="671"/>
      <c r="QJI127" s="671"/>
      <c r="QJJ127" s="671"/>
      <c r="QJK127" s="671"/>
      <c r="QJL127" s="671"/>
      <c r="QJM127" s="671"/>
      <c r="QJN127" s="671"/>
      <c r="QJO127" s="671"/>
      <c r="QJP127" s="671"/>
      <c r="QJQ127" s="671"/>
      <c r="QJR127" s="671"/>
      <c r="QJS127" s="671"/>
      <c r="QJT127" s="671"/>
      <c r="QJU127" s="671"/>
      <c r="QJV127" s="671"/>
      <c r="QJW127" s="671"/>
      <c r="QJX127" s="671"/>
      <c r="QJY127" s="671"/>
      <c r="QJZ127" s="671"/>
      <c r="QKA127" s="671"/>
      <c r="QKB127" s="671"/>
      <c r="QKC127" s="671"/>
      <c r="QKD127" s="671"/>
      <c r="QKE127" s="671"/>
      <c r="QKF127" s="671"/>
      <c r="QKG127" s="671"/>
      <c r="QKH127" s="671"/>
      <c r="QKI127" s="671"/>
      <c r="QKJ127" s="671"/>
      <c r="QKK127" s="671"/>
      <c r="QKL127" s="671"/>
      <c r="QKM127" s="671"/>
      <c r="QKN127" s="671"/>
      <c r="QKO127" s="671"/>
      <c r="QKP127" s="671"/>
      <c r="QKQ127" s="671"/>
      <c r="QKR127" s="671"/>
      <c r="QKS127" s="671"/>
      <c r="QKT127" s="671"/>
      <c r="QKU127" s="671"/>
      <c r="QKV127" s="671"/>
      <c r="QKW127" s="671"/>
      <c r="QKX127" s="671"/>
      <c r="QKY127" s="671"/>
      <c r="QKZ127" s="671"/>
      <c r="QLA127" s="671"/>
      <c r="QLB127" s="671"/>
      <c r="QLC127" s="671"/>
      <c r="QLD127" s="671"/>
      <c r="QLE127" s="671"/>
      <c r="QLF127" s="671"/>
      <c r="QLG127" s="671"/>
      <c r="QLH127" s="671"/>
      <c r="QLI127" s="671"/>
      <c r="QLJ127" s="671"/>
      <c r="QLK127" s="671"/>
      <c r="QLL127" s="671"/>
      <c r="QLM127" s="671"/>
      <c r="QLN127" s="671"/>
      <c r="QLO127" s="671"/>
      <c r="QLP127" s="671"/>
      <c r="QLQ127" s="671"/>
      <c r="QLR127" s="671"/>
      <c r="QLS127" s="671"/>
      <c r="QLT127" s="671"/>
      <c r="QLU127" s="671"/>
      <c r="QLV127" s="671"/>
      <c r="QLW127" s="671"/>
      <c r="QLX127" s="671"/>
      <c r="QLY127" s="671"/>
      <c r="QLZ127" s="671"/>
      <c r="QMA127" s="671"/>
      <c r="QMB127" s="671"/>
      <c r="QMC127" s="671"/>
      <c r="QMD127" s="671"/>
      <c r="QME127" s="671"/>
      <c r="QMF127" s="671"/>
      <c r="QMG127" s="671"/>
      <c r="QMH127" s="671"/>
      <c r="QMI127" s="671"/>
      <c r="QMJ127" s="671"/>
      <c r="QMK127" s="671"/>
      <c r="QML127" s="671"/>
      <c r="QMM127" s="671"/>
      <c r="QMN127" s="671"/>
      <c r="QMO127" s="671"/>
      <c r="QMP127" s="671"/>
      <c r="QMQ127" s="671"/>
      <c r="QMR127" s="671"/>
      <c r="QMS127" s="671"/>
      <c r="QMT127" s="671"/>
      <c r="QMU127" s="671"/>
      <c r="QMV127" s="671"/>
      <c r="QMW127" s="671"/>
      <c r="QMX127" s="671"/>
      <c r="QMY127" s="671"/>
      <c r="QMZ127" s="671"/>
      <c r="QNA127" s="671"/>
      <c r="QNB127" s="671"/>
      <c r="QNC127" s="671"/>
      <c r="QND127" s="671"/>
      <c r="QNE127" s="671"/>
      <c r="QNF127" s="671"/>
      <c r="QNG127" s="671"/>
      <c r="QNH127" s="671"/>
      <c r="QNI127" s="671"/>
      <c r="QNJ127" s="671"/>
      <c r="QNK127" s="671"/>
      <c r="QNL127" s="671"/>
      <c r="QNM127" s="671"/>
      <c r="QNN127" s="671"/>
      <c r="QNO127" s="671"/>
      <c r="QNP127" s="671"/>
      <c r="QNQ127" s="671"/>
      <c r="QNR127" s="671"/>
      <c r="QNS127" s="671"/>
      <c r="QNT127" s="671"/>
      <c r="QNU127" s="671"/>
      <c r="QNV127" s="671"/>
      <c r="QNW127" s="671"/>
      <c r="QNX127" s="671"/>
      <c r="QNY127" s="671"/>
      <c r="QNZ127" s="671"/>
      <c r="QOA127" s="671"/>
      <c r="QOB127" s="671"/>
      <c r="QOC127" s="671"/>
      <c r="QOD127" s="671"/>
      <c r="QOE127" s="671"/>
      <c r="QOF127" s="671"/>
      <c r="QOG127" s="671"/>
      <c r="QOH127" s="671"/>
      <c r="QOI127" s="671"/>
      <c r="QOJ127" s="671"/>
      <c r="QOK127" s="671"/>
      <c r="QOL127" s="671"/>
      <c r="QOM127" s="671"/>
      <c r="QON127" s="671"/>
      <c r="QOO127" s="671"/>
      <c r="QOP127" s="671"/>
      <c r="QOQ127" s="671"/>
      <c r="QOR127" s="671"/>
      <c r="QOS127" s="671"/>
      <c r="QOT127" s="671"/>
      <c r="QOU127" s="671"/>
      <c r="QOV127" s="671"/>
      <c r="QOW127" s="671"/>
      <c r="QOX127" s="671"/>
      <c r="QOY127" s="671"/>
      <c r="QOZ127" s="671"/>
      <c r="QPA127" s="671"/>
      <c r="QPB127" s="671"/>
      <c r="QPC127" s="671"/>
      <c r="QPD127" s="671"/>
      <c r="QPE127" s="671"/>
      <c r="QPF127" s="671"/>
      <c r="QPG127" s="671"/>
      <c r="QPH127" s="671"/>
      <c r="QPI127" s="671"/>
      <c r="QPJ127" s="671"/>
      <c r="QPK127" s="671"/>
      <c r="QPL127" s="671"/>
      <c r="QPM127" s="671"/>
      <c r="QPN127" s="671"/>
      <c r="QPO127" s="671"/>
      <c r="QPP127" s="671"/>
      <c r="QPQ127" s="671"/>
      <c r="QPR127" s="671"/>
      <c r="QPS127" s="671"/>
      <c r="QPT127" s="671"/>
      <c r="QPU127" s="671"/>
      <c r="QPV127" s="671"/>
      <c r="QPW127" s="671"/>
      <c r="QPX127" s="671"/>
      <c r="QPY127" s="671"/>
      <c r="QPZ127" s="671"/>
      <c r="QQA127" s="671"/>
      <c r="QQB127" s="671"/>
      <c r="QQC127" s="671"/>
      <c r="QQD127" s="671"/>
      <c r="QQE127" s="671"/>
      <c r="QQF127" s="671"/>
      <c r="QQG127" s="671"/>
      <c r="QQH127" s="671"/>
      <c r="QQI127" s="671"/>
      <c r="QQJ127" s="671"/>
      <c r="QQK127" s="671"/>
      <c r="QQL127" s="671"/>
      <c r="QQM127" s="671"/>
      <c r="QQN127" s="671"/>
      <c r="QQO127" s="671"/>
      <c r="QQP127" s="671"/>
      <c r="QQQ127" s="671"/>
      <c r="QQR127" s="671"/>
      <c r="QQS127" s="671"/>
      <c r="QQT127" s="671"/>
      <c r="QQU127" s="671"/>
      <c r="QQV127" s="671"/>
      <c r="QQW127" s="671"/>
      <c r="QQX127" s="671"/>
      <c r="QQY127" s="671"/>
      <c r="QQZ127" s="671"/>
      <c r="QRA127" s="671"/>
      <c r="QRB127" s="671"/>
      <c r="QRC127" s="671"/>
      <c r="QRD127" s="671"/>
      <c r="QRE127" s="671"/>
      <c r="QRF127" s="671"/>
      <c r="QRG127" s="671"/>
      <c r="QRH127" s="671"/>
      <c r="QRI127" s="671"/>
      <c r="QRJ127" s="671"/>
      <c r="QRK127" s="671"/>
      <c r="QRL127" s="671"/>
      <c r="QRM127" s="671"/>
      <c r="QRN127" s="671"/>
      <c r="QRO127" s="671"/>
      <c r="QRP127" s="671"/>
      <c r="QRQ127" s="671"/>
      <c r="QRR127" s="671"/>
      <c r="QRS127" s="671"/>
      <c r="QRT127" s="671"/>
      <c r="QRU127" s="671"/>
      <c r="QRV127" s="671"/>
      <c r="QRW127" s="671"/>
      <c r="QRX127" s="671"/>
      <c r="QRY127" s="671"/>
      <c r="QRZ127" s="671"/>
      <c r="QSA127" s="671"/>
      <c r="QSB127" s="671"/>
      <c r="QSC127" s="671"/>
      <c r="QSD127" s="671"/>
      <c r="QSE127" s="671"/>
      <c r="QSF127" s="671"/>
      <c r="QSG127" s="671"/>
      <c r="QSH127" s="671"/>
      <c r="QSI127" s="671"/>
      <c r="QSJ127" s="671"/>
      <c r="QSK127" s="671"/>
      <c r="QSL127" s="671"/>
      <c r="QSM127" s="671"/>
      <c r="QSN127" s="671"/>
      <c r="QSO127" s="671"/>
      <c r="QSP127" s="671"/>
      <c r="QSQ127" s="671"/>
      <c r="QSR127" s="671"/>
      <c r="QSS127" s="671"/>
      <c r="QST127" s="671"/>
      <c r="QSU127" s="671"/>
      <c r="QSV127" s="671"/>
      <c r="QSW127" s="671"/>
      <c r="QSX127" s="671"/>
      <c r="QSY127" s="671"/>
      <c r="QSZ127" s="671"/>
      <c r="QTA127" s="671"/>
      <c r="QTB127" s="671"/>
      <c r="QTC127" s="671"/>
      <c r="QTD127" s="671"/>
      <c r="QTE127" s="671"/>
      <c r="QTF127" s="671"/>
      <c r="QTG127" s="671"/>
      <c r="QTH127" s="671"/>
      <c r="QTI127" s="671"/>
      <c r="QTJ127" s="671"/>
      <c r="QTK127" s="671"/>
      <c r="QTL127" s="671"/>
      <c r="QTM127" s="671"/>
      <c r="QTN127" s="671"/>
      <c r="QTO127" s="671"/>
      <c r="QTP127" s="671"/>
      <c r="QTQ127" s="671"/>
      <c r="QTR127" s="671"/>
      <c r="QTS127" s="671"/>
      <c r="QTT127" s="671"/>
      <c r="QTU127" s="671"/>
      <c r="QTV127" s="671"/>
      <c r="QTW127" s="671"/>
      <c r="QTX127" s="671"/>
      <c r="QTY127" s="671"/>
      <c r="QTZ127" s="671"/>
      <c r="QUA127" s="671"/>
      <c r="QUB127" s="671"/>
      <c r="QUC127" s="671"/>
      <c r="QUD127" s="671"/>
      <c r="QUE127" s="671"/>
      <c r="QUF127" s="671"/>
      <c r="QUG127" s="671"/>
      <c r="QUH127" s="671"/>
      <c r="QUI127" s="671"/>
      <c r="QUJ127" s="671"/>
      <c r="QUK127" s="671"/>
      <c r="QUL127" s="671"/>
      <c r="QUM127" s="671"/>
      <c r="QUN127" s="671"/>
      <c r="QUO127" s="671"/>
      <c r="QUP127" s="671"/>
      <c r="QUQ127" s="671"/>
      <c r="QUR127" s="671"/>
      <c r="QUS127" s="671"/>
      <c r="QUT127" s="671"/>
      <c r="QUU127" s="671"/>
      <c r="QUV127" s="671"/>
      <c r="QUW127" s="671"/>
      <c r="QUX127" s="671"/>
      <c r="QUY127" s="671"/>
      <c r="QUZ127" s="671"/>
      <c r="QVA127" s="671"/>
      <c r="QVB127" s="671"/>
      <c r="QVC127" s="671"/>
      <c r="QVD127" s="671"/>
      <c r="QVE127" s="671"/>
      <c r="QVF127" s="671"/>
      <c r="QVG127" s="671"/>
      <c r="QVH127" s="671"/>
      <c r="QVI127" s="671"/>
      <c r="QVJ127" s="671"/>
      <c r="QVK127" s="671"/>
      <c r="QVL127" s="671"/>
      <c r="QVM127" s="671"/>
      <c r="QVN127" s="671"/>
      <c r="QVO127" s="671"/>
      <c r="QVP127" s="671"/>
      <c r="QVQ127" s="671"/>
      <c r="QVR127" s="671"/>
      <c r="QVS127" s="671"/>
      <c r="QVT127" s="671"/>
      <c r="QVU127" s="671"/>
      <c r="QVV127" s="671"/>
      <c r="QVW127" s="671"/>
      <c r="QVX127" s="671"/>
      <c r="QVY127" s="671"/>
      <c r="QVZ127" s="671"/>
      <c r="QWA127" s="671"/>
      <c r="QWB127" s="671"/>
      <c r="QWC127" s="671"/>
      <c r="QWD127" s="671"/>
      <c r="QWE127" s="671"/>
      <c r="QWF127" s="671"/>
      <c r="QWG127" s="671"/>
      <c r="QWH127" s="671"/>
      <c r="QWI127" s="671"/>
      <c r="QWJ127" s="671"/>
      <c r="QWK127" s="671"/>
      <c r="QWL127" s="671"/>
      <c r="QWM127" s="671"/>
      <c r="QWN127" s="671"/>
      <c r="QWO127" s="671"/>
      <c r="QWP127" s="671"/>
      <c r="QWQ127" s="671"/>
      <c r="QWR127" s="671"/>
      <c r="QWS127" s="671"/>
      <c r="QWT127" s="671"/>
      <c r="QWU127" s="671"/>
      <c r="QWV127" s="671"/>
      <c r="QWW127" s="671"/>
      <c r="QWX127" s="671"/>
      <c r="QWY127" s="671"/>
      <c r="QWZ127" s="671"/>
      <c r="QXA127" s="671"/>
      <c r="QXB127" s="671"/>
      <c r="QXC127" s="671"/>
      <c r="QXD127" s="671"/>
      <c r="QXE127" s="671"/>
      <c r="QXF127" s="671"/>
      <c r="QXG127" s="671"/>
      <c r="QXH127" s="671"/>
      <c r="QXI127" s="671"/>
      <c r="QXJ127" s="671"/>
      <c r="QXK127" s="671"/>
      <c r="QXL127" s="671"/>
      <c r="QXM127" s="671"/>
      <c r="QXN127" s="671"/>
      <c r="QXO127" s="671"/>
      <c r="QXP127" s="671"/>
      <c r="QXQ127" s="671"/>
      <c r="QXR127" s="671"/>
      <c r="QXS127" s="671"/>
      <c r="QXT127" s="671"/>
      <c r="QXU127" s="671"/>
      <c r="QXV127" s="671"/>
      <c r="QXW127" s="671"/>
      <c r="QXX127" s="671"/>
      <c r="QXY127" s="671"/>
      <c r="QXZ127" s="671"/>
      <c r="QYA127" s="671"/>
      <c r="QYB127" s="671"/>
      <c r="QYC127" s="671"/>
      <c r="QYD127" s="671"/>
      <c r="QYE127" s="671"/>
      <c r="QYF127" s="671"/>
      <c r="QYG127" s="671"/>
      <c r="QYH127" s="671"/>
      <c r="QYI127" s="671"/>
      <c r="QYJ127" s="671"/>
      <c r="QYK127" s="671"/>
      <c r="QYL127" s="671"/>
      <c r="QYM127" s="671"/>
      <c r="QYN127" s="671"/>
      <c r="QYO127" s="671"/>
      <c r="QYP127" s="671"/>
      <c r="QYQ127" s="671"/>
      <c r="QYR127" s="671"/>
      <c r="QYS127" s="671"/>
      <c r="QYT127" s="671"/>
      <c r="QYU127" s="671"/>
      <c r="QYV127" s="671"/>
      <c r="QYW127" s="671"/>
      <c r="QYX127" s="671"/>
      <c r="QYY127" s="671"/>
      <c r="QYZ127" s="671"/>
      <c r="QZA127" s="671"/>
      <c r="QZB127" s="671"/>
      <c r="QZC127" s="671"/>
      <c r="QZD127" s="671"/>
      <c r="QZE127" s="671"/>
      <c r="QZF127" s="671"/>
      <c r="QZG127" s="671"/>
      <c r="QZH127" s="671"/>
      <c r="QZI127" s="671"/>
      <c r="QZJ127" s="671"/>
      <c r="QZK127" s="671"/>
      <c r="QZL127" s="671"/>
      <c r="QZM127" s="671"/>
      <c r="QZN127" s="671"/>
      <c r="QZO127" s="671"/>
      <c r="QZP127" s="671"/>
      <c r="QZQ127" s="671"/>
      <c r="QZR127" s="671"/>
      <c r="QZS127" s="671"/>
      <c r="QZT127" s="671"/>
      <c r="QZU127" s="671"/>
      <c r="QZV127" s="671"/>
      <c r="QZW127" s="671"/>
      <c r="QZX127" s="671"/>
      <c r="QZY127" s="671"/>
      <c r="QZZ127" s="671"/>
      <c r="RAA127" s="671"/>
      <c r="RAB127" s="671"/>
      <c r="RAC127" s="671"/>
      <c r="RAD127" s="671"/>
      <c r="RAE127" s="671"/>
      <c r="RAF127" s="671"/>
      <c r="RAG127" s="671"/>
      <c r="RAH127" s="671"/>
      <c r="RAI127" s="671"/>
      <c r="RAJ127" s="671"/>
      <c r="RAK127" s="671"/>
      <c r="RAL127" s="671"/>
      <c r="RAM127" s="671"/>
      <c r="RAN127" s="671"/>
      <c r="RAO127" s="671"/>
      <c r="RAP127" s="671"/>
      <c r="RAQ127" s="671"/>
      <c r="RAR127" s="671"/>
      <c r="RAS127" s="671"/>
      <c r="RAT127" s="671"/>
      <c r="RAU127" s="671"/>
      <c r="RAV127" s="671"/>
      <c r="RAW127" s="671"/>
      <c r="RAX127" s="671"/>
      <c r="RAY127" s="671"/>
      <c r="RAZ127" s="671"/>
      <c r="RBA127" s="671"/>
      <c r="RBB127" s="671"/>
      <c r="RBC127" s="671"/>
      <c r="RBD127" s="671"/>
      <c r="RBE127" s="671"/>
      <c r="RBF127" s="671"/>
      <c r="RBG127" s="671"/>
      <c r="RBH127" s="671"/>
      <c r="RBI127" s="671"/>
      <c r="RBJ127" s="671"/>
      <c r="RBK127" s="671"/>
      <c r="RBL127" s="671"/>
      <c r="RBM127" s="671"/>
      <c r="RBN127" s="671"/>
      <c r="RBO127" s="671"/>
      <c r="RBP127" s="671"/>
      <c r="RBQ127" s="671"/>
      <c r="RBR127" s="671"/>
      <c r="RBS127" s="671"/>
      <c r="RBT127" s="671"/>
      <c r="RBU127" s="671"/>
      <c r="RBV127" s="671"/>
      <c r="RBW127" s="671"/>
      <c r="RBX127" s="671"/>
      <c r="RBY127" s="671"/>
      <c r="RBZ127" s="671"/>
      <c r="RCA127" s="671"/>
      <c r="RCB127" s="671"/>
      <c r="RCC127" s="671"/>
      <c r="RCD127" s="671"/>
      <c r="RCE127" s="671"/>
      <c r="RCF127" s="671"/>
      <c r="RCG127" s="671"/>
      <c r="RCH127" s="671"/>
      <c r="RCI127" s="671"/>
      <c r="RCJ127" s="671"/>
      <c r="RCK127" s="671"/>
      <c r="RCL127" s="671"/>
      <c r="RCM127" s="671"/>
      <c r="RCN127" s="671"/>
      <c r="RCO127" s="671"/>
      <c r="RCP127" s="671"/>
      <c r="RCQ127" s="671"/>
      <c r="RCR127" s="671"/>
      <c r="RCS127" s="671"/>
      <c r="RCT127" s="671"/>
      <c r="RCU127" s="671"/>
      <c r="RCV127" s="671"/>
      <c r="RCW127" s="671"/>
      <c r="RCX127" s="671"/>
      <c r="RCY127" s="671"/>
      <c r="RCZ127" s="671"/>
      <c r="RDA127" s="671"/>
      <c r="RDB127" s="671"/>
      <c r="RDC127" s="671"/>
      <c r="RDD127" s="671"/>
      <c r="RDE127" s="671"/>
      <c r="RDF127" s="671"/>
      <c r="RDG127" s="671"/>
      <c r="RDH127" s="671"/>
      <c r="RDI127" s="671"/>
      <c r="RDJ127" s="671"/>
      <c r="RDK127" s="671"/>
      <c r="RDL127" s="671"/>
      <c r="RDM127" s="671"/>
      <c r="RDN127" s="671"/>
      <c r="RDO127" s="671"/>
      <c r="RDP127" s="671"/>
      <c r="RDQ127" s="671"/>
      <c r="RDR127" s="671"/>
      <c r="RDS127" s="671"/>
      <c r="RDT127" s="671"/>
      <c r="RDU127" s="671"/>
      <c r="RDV127" s="671"/>
      <c r="RDW127" s="671"/>
      <c r="RDX127" s="671"/>
      <c r="RDY127" s="671"/>
      <c r="RDZ127" s="671"/>
      <c r="REA127" s="671"/>
      <c r="REB127" s="671"/>
      <c r="REC127" s="671"/>
      <c r="RED127" s="671"/>
      <c r="REE127" s="671"/>
      <c r="REF127" s="671"/>
      <c r="REG127" s="671"/>
      <c r="REH127" s="671"/>
      <c r="REI127" s="671"/>
      <c r="REJ127" s="671"/>
      <c r="REK127" s="671"/>
      <c r="REL127" s="671"/>
      <c r="REM127" s="671"/>
      <c r="REN127" s="671"/>
      <c r="REO127" s="671"/>
      <c r="REP127" s="671"/>
      <c r="REQ127" s="671"/>
      <c r="RER127" s="671"/>
      <c r="RES127" s="671"/>
      <c r="RET127" s="671"/>
      <c r="REU127" s="671"/>
      <c r="REV127" s="671"/>
      <c r="REW127" s="671"/>
      <c r="REX127" s="671"/>
      <c r="REY127" s="671"/>
      <c r="REZ127" s="671"/>
      <c r="RFA127" s="671"/>
      <c r="RFB127" s="671"/>
      <c r="RFC127" s="671"/>
      <c r="RFD127" s="671"/>
      <c r="RFE127" s="671"/>
      <c r="RFF127" s="671"/>
      <c r="RFG127" s="671"/>
      <c r="RFH127" s="671"/>
      <c r="RFI127" s="671"/>
      <c r="RFJ127" s="671"/>
      <c r="RFK127" s="671"/>
      <c r="RFL127" s="671"/>
      <c r="RFM127" s="671"/>
      <c r="RFN127" s="671"/>
      <c r="RFO127" s="671"/>
      <c r="RFP127" s="671"/>
      <c r="RFQ127" s="671"/>
      <c r="RFR127" s="671"/>
      <c r="RFS127" s="671"/>
      <c r="RFT127" s="671"/>
      <c r="RFU127" s="671"/>
      <c r="RFV127" s="671"/>
      <c r="RFW127" s="671"/>
      <c r="RFX127" s="671"/>
      <c r="RFY127" s="671"/>
      <c r="RFZ127" s="671"/>
      <c r="RGA127" s="671"/>
      <c r="RGB127" s="671"/>
      <c r="RGC127" s="671"/>
      <c r="RGD127" s="671"/>
      <c r="RGE127" s="671"/>
      <c r="RGF127" s="671"/>
      <c r="RGG127" s="671"/>
      <c r="RGH127" s="671"/>
      <c r="RGI127" s="671"/>
      <c r="RGJ127" s="671"/>
      <c r="RGK127" s="671"/>
      <c r="RGL127" s="671"/>
      <c r="RGM127" s="671"/>
      <c r="RGN127" s="671"/>
      <c r="RGO127" s="671"/>
      <c r="RGP127" s="671"/>
      <c r="RGQ127" s="671"/>
      <c r="RGR127" s="671"/>
      <c r="RGS127" s="671"/>
      <c r="RGT127" s="671"/>
      <c r="RGU127" s="671"/>
      <c r="RGV127" s="671"/>
      <c r="RGW127" s="671"/>
      <c r="RGX127" s="671"/>
      <c r="RGY127" s="671"/>
      <c r="RGZ127" s="671"/>
      <c r="RHA127" s="671"/>
      <c r="RHB127" s="671"/>
      <c r="RHC127" s="671"/>
      <c r="RHD127" s="671"/>
      <c r="RHE127" s="671"/>
      <c r="RHF127" s="671"/>
      <c r="RHG127" s="671"/>
      <c r="RHH127" s="671"/>
      <c r="RHI127" s="671"/>
      <c r="RHJ127" s="671"/>
      <c r="RHK127" s="671"/>
      <c r="RHL127" s="671"/>
      <c r="RHM127" s="671"/>
      <c r="RHN127" s="671"/>
      <c r="RHO127" s="671"/>
      <c r="RHP127" s="671"/>
      <c r="RHQ127" s="671"/>
      <c r="RHR127" s="671"/>
      <c r="RHS127" s="671"/>
      <c r="RHT127" s="671"/>
      <c r="RHU127" s="671"/>
      <c r="RHV127" s="671"/>
      <c r="RHW127" s="671"/>
      <c r="RHX127" s="671"/>
      <c r="RHY127" s="671"/>
      <c r="RHZ127" s="671"/>
      <c r="RIA127" s="671"/>
      <c r="RIB127" s="671"/>
      <c r="RIC127" s="671"/>
      <c r="RID127" s="671"/>
      <c r="RIE127" s="671"/>
      <c r="RIF127" s="671"/>
      <c r="RIG127" s="671"/>
      <c r="RIH127" s="671"/>
      <c r="RII127" s="671"/>
      <c r="RIJ127" s="671"/>
      <c r="RIK127" s="671"/>
      <c r="RIL127" s="671"/>
      <c r="RIM127" s="671"/>
      <c r="RIN127" s="671"/>
      <c r="RIO127" s="671"/>
      <c r="RIP127" s="671"/>
      <c r="RIQ127" s="671"/>
      <c r="RIR127" s="671"/>
      <c r="RIS127" s="671"/>
      <c r="RIT127" s="671"/>
      <c r="RIU127" s="671"/>
      <c r="RIV127" s="671"/>
      <c r="RIW127" s="671"/>
      <c r="RIX127" s="671"/>
      <c r="RIY127" s="671"/>
      <c r="RIZ127" s="671"/>
      <c r="RJA127" s="671"/>
      <c r="RJB127" s="671"/>
      <c r="RJC127" s="671"/>
      <c r="RJD127" s="671"/>
      <c r="RJE127" s="671"/>
      <c r="RJF127" s="671"/>
      <c r="RJG127" s="671"/>
      <c r="RJH127" s="671"/>
      <c r="RJI127" s="671"/>
      <c r="RJJ127" s="671"/>
      <c r="RJK127" s="671"/>
      <c r="RJL127" s="671"/>
      <c r="RJM127" s="671"/>
      <c r="RJN127" s="671"/>
      <c r="RJO127" s="671"/>
      <c r="RJP127" s="671"/>
      <c r="RJQ127" s="671"/>
      <c r="RJR127" s="671"/>
      <c r="RJS127" s="671"/>
      <c r="RJT127" s="671"/>
      <c r="RJU127" s="671"/>
      <c r="RJV127" s="671"/>
      <c r="RJW127" s="671"/>
      <c r="RJX127" s="671"/>
      <c r="RJY127" s="671"/>
      <c r="RJZ127" s="671"/>
      <c r="RKA127" s="671"/>
      <c r="RKB127" s="671"/>
      <c r="RKC127" s="671"/>
      <c r="RKD127" s="671"/>
      <c r="RKE127" s="671"/>
      <c r="RKF127" s="671"/>
      <c r="RKG127" s="671"/>
      <c r="RKH127" s="671"/>
      <c r="RKI127" s="671"/>
      <c r="RKJ127" s="671"/>
      <c r="RKK127" s="671"/>
      <c r="RKL127" s="671"/>
      <c r="RKM127" s="671"/>
      <c r="RKN127" s="671"/>
      <c r="RKO127" s="671"/>
      <c r="RKP127" s="671"/>
      <c r="RKQ127" s="671"/>
      <c r="RKR127" s="671"/>
      <c r="RKS127" s="671"/>
      <c r="RKT127" s="671"/>
      <c r="RKU127" s="671"/>
      <c r="RKV127" s="671"/>
      <c r="RKW127" s="671"/>
      <c r="RKX127" s="671"/>
      <c r="RKY127" s="671"/>
      <c r="RKZ127" s="671"/>
      <c r="RLA127" s="671"/>
      <c r="RLB127" s="671"/>
      <c r="RLC127" s="671"/>
      <c r="RLD127" s="671"/>
      <c r="RLE127" s="671"/>
      <c r="RLF127" s="671"/>
      <c r="RLG127" s="671"/>
      <c r="RLH127" s="671"/>
      <c r="RLI127" s="671"/>
      <c r="RLJ127" s="671"/>
      <c r="RLK127" s="671"/>
      <c r="RLL127" s="671"/>
      <c r="RLM127" s="671"/>
      <c r="RLN127" s="671"/>
      <c r="RLO127" s="671"/>
      <c r="RLP127" s="671"/>
      <c r="RLQ127" s="671"/>
      <c r="RLR127" s="671"/>
      <c r="RLS127" s="671"/>
      <c r="RLT127" s="671"/>
      <c r="RLU127" s="671"/>
      <c r="RLV127" s="671"/>
      <c r="RLW127" s="671"/>
      <c r="RLX127" s="671"/>
      <c r="RLY127" s="671"/>
      <c r="RLZ127" s="671"/>
      <c r="RMA127" s="671"/>
      <c r="RMB127" s="671"/>
      <c r="RMC127" s="671"/>
      <c r="RMD127" s="671"/>
      <c r="RME127" s="671"/>
      <c r="RMF127" s="671"/>
      <c r="RMG127" s="671"/>
      <c r="RMH127" s="671"/>
      <c r="RMI127" s="671"/>
      <c r="RMJ127" s="671"/>
      <c r="RMK127" s="671"/>
      <c r="RML127" s="671"/>
      <c r="RMM127" s="671"/>
      <c r="RMN127" s="671"/>
      <c r="RMO127" s="671"/>
      <c r="RMP127" s="671"/>
      <c r="RMQ127" s="671"/>
      <c r="RMR127" s="671"/>
      <c r="RMS127" s="671"/>
      <c r="RMT127" s="671"/>
      <c r="RMU127" s="671"/>
      <c r="RMV127" s="671"/>
      <c r="RMW127" s="671"/>
      <c r="RMX127" s="671"/>
      <c r="RMY127" s="671"/>
      <c r="RMZ127" s="671"/>
      <c r="RNA127" s="671"/>
      <c r="RNB127" s="671"/>
      <c r="RNC127" s="671"/>
      <c r="RND127" s="671"/>
      <c r="RNE127" s="671"/>
      <c r="RNF127" s="671"/>
      <c r="RNG127" s="671"/>
      <c r="RNH127" s="671"/>
      <c r="RNI127" s="671"/>
      <c r="RNJ127" s="671"/>
      <c r="RNK127" s="671"/>
      <c r="RNL127" s="671"/>
      <c r="RNM127" s="671"/>
      <c r="RNN127" s="671"/>
      <c r="RNO127" s="671"/>
      <c r="RNP127" s="671"/>
      <c r="RNQ127" s="671"/>
      <c r="RNR127" s="671"/>
      <c r="RNS127" s="671"/>
      <c r="RNT127" s="671"/>
      <c r="RNU127" s="671"/>
      <c r="RNV127" s="671"/>
      <c r="RNW127" s="671"/>
      <c r="RNX127" s="671"/>
      <c r="RNY127" s="671"/>
      <c r="RNZ127" s="671"/>
      <c r="ROA127" s="671"/>
      <c r="ROB127" s="671"/>
      <c r="ROC127" s="671"/>
      <c r="ROD127" s="671"/>
      <c r="ROE127" s="671"/>
      <c r="ROF127" s="671"/>
      <c r="ROG127" s="671"/>
      <c r="ROH127" s="671"/>
      <c r="ROI127" s="671"/>
      <c r="ROJ127" s="671"/>
      <c r="ROK127" s="671"/>
      <c r="ROL127" s="671"/>
      <c r="ROM127" s="671"/>
      <c r="RON127" s="671"/>
      <c r="ROO127" s="671"/>
      <c r="ROP127" s="671"/>
      <c r="ROQ127" s="671"/>
      <c r="ROR127" s="671"/>
      <c r="ROS127" s="671"/>
      <c r="ROT127" s="671"/>
      <c r="ROU127" s="671"/>
      <c r="ROV127" s="671"/>
      <c r="ROW127" s="671"/>
      <c r="ROX127" s="671"/>
      <c r="ROY127" s="671"/>
      <c r="ROZ127" s="671"/>
      <c r="RPA127" s="671"/>
      <c r="RPB127" s="671"/>
      <c r="RPC127" s="671"/>
      <c r="RPD127" s="671"/>
      <c r="RPE127" s="671"/>
      <c r="RPF127" s="671"/>
      <c r="RPG127" s="671"/>
      <c r="RPH127" s="671"/>
      <c r="RPI127" s="671"/>
      <c r="RPJ127" s="671"/>
      <c r="RPK127" s="671"/>
      <c r="RPL127" s="671"/>
      <c r="RPM127" s="671"/>
      <c r="RPN127" s="671"/>
      <c r="RPO127" s="671"/>
      <c r="RPP127" s="671"/>
      <c r="RPQ127" s="671"/>
      <c r="RPR127" s="671"/>
      <c r="RPS127" s="671"/>
      <c r="RPT127" s="671"/>
      <c r="RPU127" s="671"/>
      <c r="RPV127" s="671"/>
      <c r="RPW127" s="671"/>
      <c r="RPX127" s="671"/>
      <c r="RPY127" s="671"/>
      <c r="RPZ127" s="671"/>
      <c r="RQA127" s="671"/>
      <c r="RQB127" s="671"/>
      <c r="RQC127" s="671"/>
      <c r="RQD127" s="671"/>
      <c r="RQE127" s="671"/>
      <c r="RQF127" s="671"/>
      <c r="RQG127" s="671"/>
      <c r="RQH127" s="671"/>
      <c r="RQI127" s="671"/>
      <c r="RQJ127" s="671"/>
      <c r="RQK127" s="671"/>
      <c r="RQL127" s="671"/>
      <c r="RQM127" s="671"/>
      <c r="RQN127" s="671"/>
      <c r="RQO127" s="671"/>
      <c r="RQP127" s="671"/>
      <c r="RQQ127" s="671"/>
      <c r="RQR127" s="671"/>
      <c r="RQS127" s="671"/>
      <c r="RQT127" s="671"/>
      <c r="RQU127" s="671"/>
      <c r="RQV127" s="671"/>
      <c r="RQW127" s="671"/>
      <c r="RQX127" s="671"/>
      <c r="RQY127" s="671"/>
      <c r="RQZ127" s="671"/>
      <c r="RRA127" s="671"/>
      <c r="RRB127" s="671"/>
      <c r="RRC127" s="671"/>
      <c r="RRD127" s="671"/>
      <c r="RRE127" s="671"/>
      <c r="RRF127" s="671"/>
      <c r="RRG127" s="671"/>
      <c r="RRH127" s="671"/>
      <c r="RRI127" s="671"/>
      <c r="RRJ127" s="671"/>
      <c r="RRK127" s="671"/>
      <c r="RRL127" s="671"/>
      <c r="RRM127" s="671"/>
      <c r="RRN127" s="671"/>
      <c r="RRO127" s="671"/>
      <c r="RRP127" s="671"/>
      <c r="RRQ127" s="671"/>
      <c r="RRR127" s="671"/>
      <c r="RRS127" s="671"/>
      <c r="RRT127" s="671"/>
      <c r="RRU127" s="671"/>
      <c r="RRV127" s="671"/>
      <c r="RRW127" s="671"/>
      <c r="RRX127" s="671"/>
      <c r="RRY127" s="671"/>
      <c r="RRZ127" s="671"/>
      <c r="RSA127" s="671"/>
      <c r="RSB127" s="671"/>
      <c r="RSC127" s="671"/>
      <c r="RSD127" s="671"/>
      <c r="RSE127" s="671"/>
      <c r="RSF127" s="671"/>
      <c r="RSG127" s="671"/>
      <c r="RSH127" s="671"/>
      <c r="RSI127" s="671"/>
      <c r="RSJ127" s="671"/>
      <c r="RSK127" s="671"/>
      <c r="RSL127" s="671"/>
      <c r="RSM127" s="671"/>
      <c r="RSN127" s="671"/>
      <c r="RSO127" s="671"/>
      <c r="RSP127" s="671"/>
      <c r="RSQ127" s="671"/>
      <c r="RSR127" s="671"/>
      <c r="RSS127" s="671"/>
      <c r="RST127" s="671"/>
      <c r="RSU127" s="671"/>
      <c r="RSV127" s="671"/>
      <c r="RSW127" s="671"/>
      <c r="RSX127" s="671"/>
      <c r="RSY127" s="671"/>
      <c r="RSZ127" s="671"/>
      <c r="RTA127" s="671"/>
      <c r="RTB127" s="671"/>
      <c r="RTC127" s="671"/>
      <c r="RTD127" s="671"/>
      <c r="RTE127" s="671"/>
      <c r="RTF127" s="671"/>
      <c r="RTG127" s="671"/>
      <c r="RTH127" s="671"/>
      <c r="RTI127" s="671"/>
      <c r="RTJ127" s="671"/>
      <c r="RTK127" s="671"/>
      <c r="RTL127" s="671"/>
      <c r="RTM127" s="671"/>
      <c r="RTN127" s="671"/>
      <c r="RTO127" s="671"/>
      <c r="RTP127" s="671"/>
      <c r="RTQ127" s="671"/>
      <c r="RTR127" s="671"/>
      <c r="RTS127" s="671"/>
      <c r="RTT127" s="671"/>
      <c r="RTU127" s="671"/>
      <c r="RTV127" s="671"/>
      <c r="RTW127" s="671"/>
      <c r="RTX127" s="671"/>
      <c r="RTY127" s="671"/>
      <c r="RTZ127" s="671"/>
      <c r="RUA127" s="671"/>
      <c r="RUB127" s="671"/>
      <c r="RUC127" s="671"/>
      <c r="RUD127" s="671"/>
      <c r="RUE127" s="671"/>
      <c r="RUF127" s="671"/>
      <c r="RUG127" s="671"/>
      <c r="RUH127" s="671"/>
      <c r="RUI127" s="671"/>
      <c r="RUJ127" s="671"/>
      <c r="RUK127" s="671"/>
      <c r="RUL127" s="671"/>
      <c r="RUM127" s="671"/>
      <c r="RUN127" s="671"/>
      <c r="RUO127" s="671"/>
      <c r="RUP127" s="671"/>
      <c r="RUQ127" s="671"/>
      <c r="RUR127" s="671"/>
      <c r="RUS127" s="671"/>
      <c r="RUT127" s="671"/>
      <c r="RUU127" s="671"/>
      <c r="RUV127" s="671"/>
      <c r="RUW127" s="671"/>
      <c r="RUX127" s="671"/>
      <c r="RUY127" s="671"/>
      <c r="RUZ127" s="671"/>
      <c r="RVA127" s="671"/>
      <c r="RVB127" s="671"/>
      <c r="RVC127" s="671"/>
      <c r="RVD127" s="671"/>
      <c r="RVE127" s="671"/>
      <c r="RVF127" s="671"/>
      <c r="RVG127" s="671"/>
      <c r="RVH127" s="671"/>
      <c r="RVI127" s="671"/>
      <c r="RVJ127" s="671"/>
      <c r="RVK127" s="671"/>
      <c r="RVL127" s="671"/>
      <c r="RVM127" s="671"/>
      <c r="RVN127" s="671"/>
      <c r="RVO127" s="671"/>
      <c r="RVP127" s="671"/>
      <c r="RVQ127" s="671"/>
      <c r="RVR127" s="671"/>
      <c r="RVS127" s="671"/>
      <c r="RVT127" s="671"/>
      <c r="RVU127" s="671"/>
      <c r="RVV127" s="671"/>
      <c r="RVW127" s="671"/>
      <c r="RVX127" s="671"/>
      <c r="RVY127" s="671"/>
      <c r="RVZ127" s="671"/>
      <c r="RWA127" s="671"/>
      <c r="RWB127" s="671"/>
      <c r="RWC127" s="671"/>
      <c r="RWD127" s="671"/>
      <c r="RWE127" s="671"/>
      <c r="RWF127" s="671"/>
      <c r="RWG127" s="671"/>
      <c r="RWH127" s="671"/>
      <c r="RWI127" s="671"/>
      <c r="RWJ127" s="671"/>
      <c r="RWK127" s="671"/>
      <c r="RWL127" s="671"/>
      <c r="RWM127" s="671"/>
      <c r="RWN127" s="671"/>
      <c r="RWO127" s="671"/>
      <c r="RWP127" s="671"/>
      <c r="RWQ127" s="671"/>
      <c r="RWR127" s="671"/>
      <c r="RWS127" s="671"/>
      <c r="RWT127" s="671"/>
      <c r="RWU127" s="671"/>
      <c r="RWV127" s="671"/>
      <c r="RWW127" s="671"/>
      <c r="RWX127" s="671"/>
      <c r="RWY127" s="671"/>
      <c r="RWZ127" s="671"/>
      <c r="RXA127" s="671"/>
      <c r="RXB127" s="671"/>
      <c r="RXC127" s="671"/>
      <c r="RXD127" s="671"/>
      <c r="RXE127" s="671"/>
      <c r="RXF127" s="671"/>
      <c r="RXG127" s="671"/>
      <c r="RXH127" s="671"/>
      <c r="RXI127" s="671"/>
      <c r="RXJ127" s="671"/>
      <c r="RXK127" s="671"/>
      <c r="RXL127" s="671"/>
      <c r="RXM127" s="671"/>
      <c r="RXN127" s="671"/>
      <c r="RXO127" s="671"/>
      <c r="RXP127" s="671"/>
      <c r="RXQ127" s="671"/>
      <c r="RXR127" s="671"/>
      <c r="RXS127" s="671"/>
      <c r="RXT127" s="671"/>
      <c r="RXU127" s="671"/>
      <c r="RXV127" s="671"/>
      <c r="RXW127" s="671"/>
      <c r="RXX127" s="671"/>
      <c r="RXY127" s="671"/>
      <c r="RXZ127" s="671"/>
      <c r="RYA127" s="671"/>
      <c r="RYB127" s="671"/>
      <c r="RYC127" s="671"/>
      <c r="RYD127" s="671"/>
      <c r="RYE127" s="671"/>
      <c r="RYF127" s="671"/>
      <c r="RYG127" s="671"/>
      <c r="RYH127" s="671"/>
      <c r="RYI127" s="671"/>
      <c r="RYJ127" s="671"/>
      <c r="RYK127" s="671"/>
      <c r="RYL127" s="671"/>
      <c r="RYM127" s="671"/>
      <c r="RYN127" s="671"/>
      <c r="RYO127" s="671"/>
      <c r="RYP127" s="671"/>
      <c r="RYQ127" s="671"/>
      <c r="RYR127" s="671"/>
      <c r="RYS127" s="671"/>
      <c r="RYT127" s="671"/>
      <c r="RYU127" s="671"/>
      <c r="RYV127" s="671"/>
      <c r="RYW127" s="671"/>
      <c r="RYX127" s="671"/>
      <c r="RYY127" s="671"/>
      <c r="RYZ127" s="671"/>
      <c r="RZA127" s="671"/>
      <c r="RZB127" s="671"/>
      <c r="RZC127" s="671"/>
      <c r="RZD127" s="671"/>
      <c r="RZE127" s="671"/>
      <c r="RZF127" s="671"/>
      <c r="RZG127" s="671"/>
      <c r="RZH127" s="671"/>
      <c r="RZI127" s="671"/>
      <c r="RZJ127" s="671"/>
      <c r="RZK127" s="671"/>
      <c r="RZL127" s="671"/>
      <c r="RZM127" s="671"/>
      <c r="RZN127" s="671"/>
      <c r="RZO127" s="671"/>
      <c r="RZP127" s="671"/>
      <c r="RZQ127" s="671"/>
      <c r="RZR127" s="671"/>
      <c r="RZS127" s="671"/>
      <c r="RZT127" s="671"/>
      <c r="RZU127" s="671"/>
      <c r="RZV127" s="671"/>
      <c r="RZW127" s="671"/>
      <c r="RZX127" s="671"/>
      <c r="RZY127" s="671"/>
      <c r="RZZ127" s="671"/>
      <c r="SAA127" s="671"/>
      <c r="SAB127" s="671"/>
      <c r="SAC127" s="671"/>
      <c r="SAD127" s="671"/>
      <c r="SAE127" s="671"/>
      <c r="SAF127" s="671"/>
      <c r="SAG127" s="671"/>
      <c r="SAH127" s="671"/>
      <c r="SAI127" s="671"/>
      <c r="SAJ127" s="671"/>
      <c r="SAK127" s="671"/>
      <c r="SAL127" s="671"/>
      <c r="SAM127" s="671"/>
      <c r="SAN127" s="671"/>
      <c r="SAO127" s="671"/>
      <c r="SAP127" s="671"/>
      <c r="SAQ127" s="671"/>
      <c r="SAR127" s="671"/>
      <c r="SAS127" s="671"/>
      <c r="SAT127" s="671"/>
      <c r="SAU127" s="671"/>
      <c r="SAV127" s="671"/>
      <c r="SAW127" s="671"/>
      <c r="SAX127" s="671"/>
      <c r="SAY127" s="671"/>
      <c r="SAZ127" s="671"/>
      <c r="SBA127" s="671"/>
      <c r="SBB127" s="671"/>
      <c r="SBC127" s="671"/>
      <c r="SBD127" s="671"/>
      <c r="SBE127" s="671"/>
      <c r="SBF127" s="671"/>
      <c r="SBG127" s="671"/>
      <c r="SBH127" s="671"/>
      <c r="SBI127" s="671"/>
      <c r="SBJ127" s="671"/>
      <c r="SBK127" s="671"/>
      <c r="SBL127" s="671"/>
      <c r="SBM127" s="671"/>
      <c r="SBN127" s="671"/>
      <c r="SBO127" s="671"/>
      <c r="SBP127" s="671"/>
      <c r="SBQ127" s="671"/>
      <c r="SBR127" s="671"/>
      <c r="SBS127" s="671"/>
      <c r="SBT127" s="671"/>
      <c r="SBU127" s="671"/>
      <c r="SBV127" s="671"/>
      <c r="SBW127" s="671"/>
      <c r="SBX127" s="671"/>
      <c r="SBY127" s="671"/>
      <c r="SBZ127" s="671"/>
      <c r="SCA127" s="671"/>
      <c r="SCB127" s="671"/>
      <c r="SCC127" s="671"/>
      <c r="SCD127" s="671"/>
      <c r="SCE127" s="671"/>
      <c r="SCF127" s="671"/>
      <c r="SCG127" s="671"/>
      <c r="SCH127" s="671"/>
      <c r="SCI127" s="671"/>
      <c r="SCJ127" s="671"/>
      <c r="SCK127" s="671"/>
      <c r="SCL127" s="671"/>
      <c r="SCM127" s="671"/>
      <c r="SCN127" s="671"/>
      <c r="SCO127" s="671"/>
      <c r="SCP127" s="671"/>
      <c r="SCQ127" s="671"/>
      <c r="SCR127" s="671"/>
      <c r="SCS127" s="671"/>
      <c r="SCT127" s="671"/>
      <c r="SCU127" s="671"/>
      <c r="SCV127" s="671"/>
      <c r="SCW127" s="671"/>
      <c r="SCX127" s="671"/>
      <c r="SCY127" s="671"/>
      <c r="SCZ127" s="671"/>
      <c r="SDA127" s="671"/>
      <c r="SDB127" s="671"/>
      <c r="SDC127" s="671"/>
      <c r="SDD127" s="671"/>
      <c r="SDE127" s="671"/>
      <c r="SDF127" s="671"/>
      <c r="SDG127" s="671"/>
      <c r="SDH127" s="671"/>
      <c r="SDI127" s="671"/>
      <c r="SDJ127" s="671"/>
      <c r="SDK127" s="671"/>
      <c r="SDL127" s="671"/>
      <c r="SDM127" s="671"/>
      <c r="SDN127" s="671"/>
      <c r="SDO127" s="671"/>
      <c r="SDP127" s="671"/>
      <c r="SDQ127" s="671"/>
      <c r="SDR127" s="671"/>
      <c r="SDS127" s="671"/>
      <c r="SDT127" s="671"/>
      <c r="SDU127" s="671"/>
      <c r="SDV127" s="671"/>
      <c r="SDW127" s="671"/>
      <c r="SDX127" s="671"/>
      <c r="SDY127" s="671"/>
      <c r="SDZ127" s="671"/>
      <c r="SEA127" s="671"/>
      <c r="SEB127" s="671"/>
      <c r="SEC127" s="671"/>
      <c r="SED127" s="671"/>
      <c r="SEE127" s="671"/>
      <c r="SEF127" s="671"/>
      <c r="SEG127" s="671"/>
      <c r="SEH127" s="671"/>
      <c r="SEI127" s="671"/>
      <c r="SEJ127" s="671"/>
      <c r="SEK127" s="671"/>
      <c r="SEL127" s="671"/>
      <c r="SEM127" s="671"/>
      <c r="SEN127" s="671"/>
      <c r="SEO127" s="671"/>
      <c r="SEP127" s="671"/>
      <c r="SEQ127" s="671"/>
      <c r="SER127" s="671"/>
      <c r="SES127" s="671"/>
      <c r="SET127" s="671"/>
      <c r="SEU127" s="671"/>
      <c r="SEV127" s="671"/>
      <c r="SEW127" s="671"/>
      <c r="SEX127" s="671"/>
      <c r="SEY127" s="671"/>
      <c r="SEZ127" s="671"/>
      <c r="SFA127" s="671"/>
      <c r="SFB127" s="671"/>
      <c r="SFC127" s="671"/>
      <c r="SFD127" s="671"/>
      <c r="SFE127" s="671"/>
      <c r="SFF127" s="671"/>
      <c r="SFG127" s="671"/>
      <c r="SFH127" s="671"/>
      <c r="SFI127" s="671"/>
      <c r="SFJ127" s="671"/>
      <c r="SFK127" s="671"/>
      <c r="SFL127" s="671"/>
      <c r="SFM127" s="671"/>
      <c r="SFN127" s="671"/>
      <c r="SFO127" s="671"/>
      <c r="SFP127" s="671"/>
      <c r="SFQ127" s="671"/>
      <c r="SFR127" s="671"/>
      <c r="SFS127" s="671"/>
      <c r="SFT127" s="671"/>
      <c r="SFU127" s="671"/>
      <c r="SFV127" s="671"/>
      <c r="SFW127" s="671"/>
      <c r="SFX127" s="671"/>
      <c r="SFY127" s="671"/>
      <c r="SFZ127" s="671"/>
      <c r="SGA127" s="671"/>
      <c r="SGB127" s="671"/>
      <c r="SGC127" s="671"/>
      <c r="SGD127" s="671"/>
      <c r="SGE127" s="671"/>
      <c r="SGF127" s="671"/>
      <c r="SGG127" s="671"/>
      <c r="SGH127" s="671"/>
      <c r="SGI127" s="671"/>
      <c r="SGJ127" s="671"/>
      <c r="SGK127" s="671"/>
      <c r="SGL127" s="671"/>
      <c r="SGM127" s="671"/>
      <c r="SGN127" s="671"/>
      <c r="SGO127" s="671"/>
      <c r="SGP127" s="671"/>
      <c r="SGQ127" s="671"/>
      <c r="SGR127" s="671"/>
      <c r="SGS127" s="671"/>
      <c r="SGT127" s="671"/>
      <c r="SGU127" s="671"/>
      <c r="SGV127" s="671"/>
      <c r="SGW127" s="671"/>
      <c r="SGX127" s="671"/>
      <c r="SGY127" s="671"/>
      <c r="SGZ127" s="671"/>
      <c r="SHA127" s="671"/>
      <c r="SHB127" s="671"/>
      <c r="SHC127" s="671"/>
      <c r="SHD127" s="671"/>
      <c r="SHE127" s="671"/>
      <c r="SHF127" s="671"/>
      <c r="SHG127" s="671"/>
      <c r="SHH127" s="671"/>
      <c r="SHI127" s="671"/>
      <c r="SHJ127" s="671"/>
      <c r="SHK127" s="671"/>
      <c r="SHL127" s="671"/>
      <c r="SHM127" s="671"/>
      <c r="SHN127" s="671"/>
      <c r="SHO127" s="671"/>
      <c r="SHP127" s="671"/>
      <c r="SHQ127" s="671"/>
      <c r="SHR127" s="671"/>
      <c r="SHS127" s="671"/>
      <c r="SHT127" s="671"/>
      <c r="SHU127" s="671"/>
      <c r="SHV127" s="671"/>
      <c r="SHW127" s="671"/>
      <c r="SHX127" s="671"/>
      <c r="SHY127" s="671"/>
      <c r="SHZ127" s="671"/>
      <c r="SIA127" s="671"/>
      <c r="SIB127" s="671"/>
      <c r="SIC127" s="671"/>
      <c r="SID127" s="671"/>
      <c r="SIE127" s="671"/>
      <c r="SIF127" s="671"/>
      <c r="SIG127" s="671"/>
      <c r="SIH127" s="671"/>
      <c r="SII127" s="671"/>
      <c r="SIJ127" s="671"/>
      <c r="SIK127" s="671"/>
      <c r="SIL127" s="671"/>
      <c r="SIM127" s="671"/>
      <c r="SIN127" s="671"/>
      <c r="SIO127" s="671"/>
      <c r="SIP127" s="671"/>
      <c r="SIQ127" s="671"/>
      <c r="SIR127" s="671"/>
      <c r="SIS127" s="671"/>
      <c r="SIT127" s="671"/>
      <c r="SIU127" s="671"/>
      <c r="SIV127" s="671"/>
      <c r="SIW127" s="671"/>
      <c r="SIX127" s="671"/>
      <c r="SIY127" s="671"/>
      <c r="SIZ127" s="671"/>
      <c r="SJA127" s="671"/>
      <c r="SJB127" s="671"/>
      <c r="SJC127" s="671"/>
      <c r="SJD127" s="671"/>
      <c r="SJE127" s="671"/>
      <c r="SJF127" s="671"/>
      <c r="SJG127" s="671"/>
      <c r="SJH127" s="671"/>
      <c r="SJI127" s="671"/>
      <c r="SJJ127" s="671"/>
      <c r="SJK127" s="671"/>
      <c r="SJL127" s="671"/>
      <c r="SJM127" s="671"/>
      <c r="SJN127" s="671"/>
      <c r="SJO127" s="671"/>
      <c r="SJP127" s="671"/>
      <c r="SJQ127" s="671"/>
      <c r="SJR127" s="671"/>
      <c r="SJS127" s="671"/>
      <c r="SJT127" s="671"/>
      <c r="SJU127" s="671"/>
      <c r="SJV127" s="671"/>
      <c r="SJW127" s="671"/>
      <c r="SJX127" s="671"/>
      <c r="SJY127" s="671"/>
      <c r="SJZ127" s="671"/>
      <c r="SKA127" s="671"/>
      <c r="SKB127" s="671"/>
      <c r="SKC127" s="671"/>
      <c r="SKD127" s="671"/>
      <c r="SKE127" s="671"/>
      <c r="SKF127" s="671"/>
      <c r="SKG127" s="671"/>
      <c r="SKH127" s="671"/>
      <c r="SKI127" s="671"/>
      <c r="SKJ127" s="671"/>
      <c r="SKK127" s="671"/>
      <c r="SKL127" s="671"/>
      <c r="SKM127" s="671"/>
      <c r="SKN127" s="671"/>
      <c r="SKO127" s="671"/>
      <c r="SKP127" s="671"/>
      <c r="SKQ127" s="671"/>
      <c r="SKR127" s="671"/>
      <c r="SKS127" s="671"/>
      <c r="SKT127" s="671"/>
      <c r="SKU127" s="671"/>
      <c r="SKV127" s="671"/>
      <c r="SKW127" s="671"/>
      <c r="SKX127" s="671"/>
      <c r="SKY127" s="671"/>
      <c r="SKZ127" s="671"/>
      <c r="SLA127" s="671"/>
      <c r="SLB127" s="671"/>
      <c r="SLC127" s="671"/>
      <c r="SLD127" s="671"/>
      <c r="SLE127" s="671"/>
      <c r="SLF127" s="671"/>
      <c r="SLG127" s="671"/>
      <c r="SLH127" s="671"/>
      <c r="SLI127" s="671"/>
      <c r="SLJ127" s="671"/>
      <c r="SLK127" s="671"/>
      <c r="SLL127" s="671"/>
      <c r="SLM127" s="671"/>
      <c r="SLN127" s="671"/>
      <c r="SLO127" s="671"/>
      <c r="SLP127" s="671"/>
      <c r="SLQ127" s="671"/>
      <c r="SLR127" s="671"/>
      <c r="SLS127" s="671"/>
      <c r="SLT127" s="671"/>
      <c r="SLU127" s="671"/>
      <c r="SLV127" s="671"/>
      <c r="SLW127" s="671"/>
      <c r="SLX127" s="671"/>
      <c r="SLY127" s="671"/>
      <c r="SLZ127" s="671"/>
      <c r="SMA127" s="671"/>
      <c r="SMB127" s="671"/>
      <c r="SMC127" s="671"/>
      <c r="SMD127" s="671"/>
      <c r="SME127" s="671"/>
      <c r="SMF127" s="671"/>
      <c r="SMG127" s="671"/>
      <c r="SMH127" s="671"/>
      <c r="SMI127" s="671"/>
      <c r="SMJ127" s="671"/>
      <c r="SMK127" s="671"/>
      <c r="SML127" s="671"/>
      <c r="SMM127" s="671"/>
      <c r="SMN127" s="671"/>
      <c r="SMO127" s="671"/>
      <c r="SMP127" s="671"/>
      <c r="SMQ127" s="671"/>
      <c r="SMR127" s="671"/>
      <c r="SMS127" s="671"/>
      <c r="SMT127" s="671"/>
      <c r="SMU127" s="671"/>
      <c r="SMV127" s="671"/>
      <c r="SMW127" s="671"/>
      <c r="SMX127" s="671"/>
      <c r="SMY127" s="671"/>
      <c r="SMZ127" s="671"/>
      <c r="SNA127" s="671"/>
      <c r="SNB127" s="671"/>
      <c r="SNC127" s="671"/>
      <c r="SND127" s="671"/>
      <c r="SNE127" s="671"/>
      <c r="SNF127" s="671"/>
      <c r="SNG127" s="671"/>
      <c r="SNH127" s="671"/>
      <c r="SNI127" s="671"/>
      <c r="SNJ127" s="671"/>
      <c r="SNK127" s="671"/>
      <c r="SNL127" s="671"/>
      <c r="SNM127" s="671"/>
      <c r="SNN127" s="671"/>
      <c r="SNO127" s="671"/>
      <c r="SNP127" s="671"/>
      <c r="SNQ127" s="671"/>
      <c r="SNR127" s="671"/>
      <c r="SNS127" s="671"/>
      <c r="SNT127" s="671"/>
      <c r="SNU127" s="671"/>
      <c r="SNV127" s="671"/>
      <c r="SNW127" s="671"/>
      <c r="SNX127" s="671"/>
      <c r="SNY127" s="671"/>
      <c r="SNZ127" s="671"/>
      <c r="SOA127" s="671"/>
      <c r="SOB127" s="671"/>
      <c r="SOC127" s="671"/>
      <c r="SOD127" s="671"/>
      <c r="SOE127" s="671"/>
      <c r="SOF127" s="671"/>
      <c r="SOG127" s="671"/>
      <c r="SOH127" s="671"/>
      <c r="SOI127" s="671"/>
      <c r="SOJ127" s="671"/>
      <c r="SOK127" s="671"/>
      <c r="SOL127" s="671"/>
      <c r="SOM127" s="671"/>
      <c r="SON127" s="671"/>
      <c r="SOO127" s="671"/>
      <c r="SOP127" s="671"/>
      <c r="SOQ127" s="671"/>
      <c r="SOR127" s="671"/>
      <c r="SOS127" s="671"/>
      <c r="SOT127" s="671"/>
      <c r="SOU127" s="671"/>
      <c r="SOV127" s="671"/>
      <c r="SOW127" s="671"/>
      <c r="SOX127" s="671"/>
      <c r="SOY127" s="671"/>
      <c r="SOZ127" s="671"/>
      <c r="SPA127" s="671"/>
      <c r="SPB127" s="671"/>
      <c r="SPC127" s="671"/>
      <c r="SPD127" s="671"/>
      <c r="SPE127" s="671"/>
      <c r="SPF127" s="671"/>
      <c r="SPG127" s="671"/>
      <c r="SPH127" s="671"/>
      <c r="SPI127" s="671"/>
      <c r="SPJ127" s="671"/>
      <c r="SPK127" s="671"/>
      <c r="SPL127" s="671"/>
      <c r="SPM127" s="671"/>
      <c r="SPN127" s="671"/>
      <c r="SPO127" s="671"/>
      <c r="SPP127" s="671"/>
      <c r="SPQ127" s="671"/>
      <c r="SPR127" s="671"/>
      <c r="SPS127" s="671"/>
      <c r="SPT127" s="671"/>
      <c r="SPU127" s="671"/>
      <c r="SPV127" s="671"/>
      <c r="SPW127" s="671"/>
      <c r="SPX127" s="671"/>
      <c r="SPY127" s="671"/>
      <c r="SPZ127" s="671"/>
      <c r="SQA127" s="671"/>
      <c r="SQB127" s="671"/>
      <c r="SQC127" s="671"/>
      <c r="SQD127" s="671"/>
      <c r="SQE127" s="671"/>
      <c r="SQF127" s="671"/>
      <c r="SQG127" s="671"/>
      <c r="SQH127" s="671"/>
      <c r="SQI127" s="671"/>
      <c r="SQJ127" s="671"/>
      <c r="SQK127" s="671"/>
      <c r="SQL127" s="671"/>
      <c r="SQM127" s="671"/>
      <c r="SQN127" s="671"/>
      <c r="SQO127" s="671"/>
      <c r="SQP127" s="671"/>
      <c r="SQQ127" s="671"/>
      <c r="SQR127" s="671"/>
      <c r="SQS127" s="671"/>
      <c r="SQT127" s="671"/>
      <c r="SQU127" s="671"/>
      <c r="SQV127" s="671"/>
      <c r="SQW127" s="671"/>
      <c r="SQX127" s="671"/>
      <c r="SQY127" s="671"/>
      <c r="SQZ127" s="671"/>
      <c r="SRA127" s="671"/>
      <c r="SRB127" s="671"/>
      <c r="SRC127" s="671"/>
      <c r="SRD127" s="671"/>
      <c r="SRE127" s="671"/>
      <c r="SRF127" s="671"/>
      <c r="SRG127" s="671"/>
      <c r="SRH127" s="671"/>
      <c r="SRI127" s="671"/>
      <c r="SRJ127" s="671"/>
      <c r="SRK127" s="671"/>
      <c r="SRL127" s="671"/>
      <c r="SRM127" s="671"/>
      <c r="SRN127" s="671"/>
      <c r="SRO127" s="671"/>
      <c r="SRP127" s="671"/>
      <c r="SRQ127" s="671"/>
      <c r="SRR127" s="671"/>
      <c r="SRS127" s="671"/>
      <c r="SRT127" s="671"/>
      <c r="SRU127" s="671"/>
      <c r="SRV127" s="671"/>
      <c r="SRW127" s="671"/>
      <c r="SRX127" s="671"/>
      <c r="SRY127" s="671"/>
      <c r="SRZ127" s="671"/>
      <c r="SSA127" s="671"/>
      <c r="SSB127" s="671"/>
      <c r="SSC127" s="671"/>
      <c r="SSD127" s="671"/>
      <c r="SSE127" s="671"/>
      <c r="SSF127" s="671"/>
      <c r="SSG127" s="671"/>
      <c r="SSH127" s="671"/>
      <c r="SSI127" s="671"/>
      <c r="SSJ127" s="671"/>
      <c r="SSK127" s="671"/>
      <c r="SSL127" s="671"/>
      <c r="SSM127" s="671"/>
      <c r="SSN127" s="671"/>
      <c r="SSO127" s="671"/>
      <c r="SSP127" s="671"/>
      <c r="SSQ127" s="671"/>
      <c r="SSR127" s="671"/>
      <c r="SSS127" s="671"/>
      <c r="SST127" s="671"/>
      <c r="SSU127" s="671"/>
      <c r="SSV127" s="671"/>
      <c r="SSW127" s="671"/>
      <c r="SSX127" s="671"/>
      <c r="SSY127" s="671"/>
      <c r="SSZ127" s="671"/>
      <c r="STA127" s="671"/>
      <c r="STB127" s="671"/>
      <c r="STC127" s="671"/>
      <c r="STD127" s="671"/>
      <c r="STE127" s="671"/>
      <c r="STF127" s="671"/>
      <c r="STG127" s="671"/>
      <c r="STH127" s="671"/>
      <c r="STI127" s="671"/>
      <c r="STJ127" s="671"/>
      <c r="STK127" s="671"/>
      <c r="STL127" s="671"/>
      <c r="STM127" s="671"/>
      <c r="STN127" s="671"/>
      <c r="STO127" s="671"/>
      <c r="STP127" s="671"/>
      <c r="STQ127" s="671"/>
      <c r="STR127" s="671"/>
      <c r="STS127" s="671"/>
      <c r="STT127" s="671"/>
      <c r="STU127" s="671"/>
      <c r="STV127" s="671"/>
      <c r="STW127" s="671"/>
      <c r="STX127" s="671"/>
      <c r="STY127" s="671"/>
      <c r="STZ127" s="671"/>
      <c r="SUA127" s="671"/>
      <c r="SUB127" s="671"/>
      <c r="SUC127" s="671"/>
      <c r="SUD127" s="671"/>
      <c r="SUE127" s="671"/>
      <c r="SUF127" s="671"/>
      <c r="SUG127" s="671"/>
      <c r="SUH127" s="671"/>
      <c r="SUI127" s="671"/>
      <c r="SUJ127" s="671"/>
      <c r="SUK127" s="671"/>
      <c r="SUL127" s="671"/>
      <c r="SUM127" s="671"/>
      <c r="SUN127" s="671"/>
      <c r="SUO127" s="671"/>
      <c r="SUP127" s="671"/>
      <c r="SUQ127" s="671"/>
      <c r="SUR127" s="671"/>
      <c r="SUS127" s="671"/>
      <c r="SUT127" s="671"/>
      <c r="SUU127" s="671"/>
      <c r="SUV127" s="671"/>
      <c r="SUW127" s="671"/>
      <c r="SUX127" s="671"/>
      <c r="SUY127" s="671"/>
      <c r="SUZ127" s="671"/>
      <c r="SVA127" s="671"/>
      <c r="SVB127" s="671"/>
      <c r="SVC127" s="671"/>
      <c r="SVD127" s="671"/>
      <c r="SVE127" s="671"/>
      <c r="SVF127" s="671"/>
      <c r="SVG127" s="671"/>
      <c r="SVH127" s="671"/>
      <c r="SVI127" s="671"/>
      <c r="SVJ127" s="671"/>
      <c r="SVK127" s="671"/>
      <c r="SVL127" s="671"/>
      <c r="SVM127" s="671"/>
      <c r="SVN127" s="671"/>
      <c r="SVO127" s="671"/>
      <c r="SVP127" s="671"/>
      <c r="SVQ127" s="671"/>
      <c r="SVR127" s="671"/>
      <c r="SVS127" s="671"/>
      <c r="SVT127" s="671"/>
      <c r="SVU127" s="671"/>
      <c r="SVV127" s="671"/>
      <c r="SVW127" s="671"/>
      <c r="SVX127" s="671"/>
      <c r="SVY127" s="671"/>
      <c r="SVZ127" s="671"/>
      <c r="SWA127" s="671"/>
      <c r="SWB127" s="671"/>
      <c r="SWC127" s="671"/>
      <c r="SWD127" s="671"/>
      <c r="SWE127" s="671"/>
      <c r="SWF127" s="671"/>
      <c r="SWG127" s="671"/>
      <c r="SWH127" s="671"/>
      <c r="SWI127" s="671"/>
      <c r="SWJ127" s="671"/>
      <c r="SWK127" s="671"/>
      <c r="SWL127" s="671"/>
      <c r="SWM127" s="671"/>
      <c r="SWN127" s="671"/>
      <c r="SWO127" s="671"/>
      <c r="SWP127" s="671"/>
      <c r="SWQ127" s="671"/>
      <c r="SWR127" s="671"/>
      <c r="SWS127" s="671"/>
      <c r="SWT127" s="671"/>
      <c r="SWU127" s="671"/>
      <c r="SWV127" s="671"/>
      <c r="SWW127" s="671"/>
      <c r="SWX127" s="671"/>
      <c r="SWY127" s="671"/>
      <c r="SWZ127" s="671"/>
      <c r="SXA127" s="671"/>
      <c r="SXB127" s="671"/>
      <c r="SXC127" s="671"/>
      <c r="SXD127" s="671"/>
      <c r="SXE127" s="671"/>
      <c r="SXF127" s="671"/>
      <c r="SXG127" s="671"/>
      <c r="SXH127" s="671"/>
      <c r="SXI127" s="671"/>
      <c r="SXJ127" s="671"/>
      <c r="SXK127" s="671"/>
      <c r="SXL127" s="671"/>
      <c r="SXM127" s="671"/>
      <c r="SXN127" s="671"/>
      <c r="SXO127" s="671"/>
      <c r="SXP127" s="671"/>
      <c r="SXQ127" s="671"/>
      <c r="SXR127" s="671"/>
      <c r="SXS127" s="671"/>
      <c r="SXT127" s="671"/>
      <c r="SXU127" s="671"/>
      <c r="SXV127" s="671"/>
      <c r="SXW127" s="671"/>
      <c r="SXX127" s="671"/>
      <c r="SXY127" s="671"/>
      <c r="SXZ127" s="671"/>
      <c r="SYA127" s="671"/>
      <c r="SYB127" s="671"/>
      <c r="SYC127" s="671"/>
      <c r="SYD127" s="671"/>
      <c r="SYE127" s="671"/>
      <c r="SYF127" s="671"/>
      <c r="SYG127" s="671"/>
      <c r="SYH127" s="671"/>
      <c r="SYI127" s="671"/>
      <c r="SYJ127" s="671"/>
      <c r="SYK127" s="671"/>
      <c r="SYL127" s="671"/>
      <c r="SYM127" s="671"/>
      <c r="SYN127" s="671"/>
      <c r="SYO127" s="671"/>
      <c r="SYP127" s="671"/>
      <c r="SYQ127" s="671"/>
      <c r="SYR127" s="671"/>
      <c r="SYS127" s="671"/>
      <c r="SYT127" s="671"/>
      <c r="SYU127" s="671"/>
      <c r="SYV127" s="671"/>
      <c r="SYW127" s="671"/>
      <c r="SYX127" s="671"/>
      <c r="SYY127" s="671"/>
      <c r="SYZ127" s="671"/>
      <c r="SZA127" s="671"/>
      <c r="SZB127" s="671"/>
      <c r="SZC127" s="671"/>
      <c r="SZD127" s="671"/>
      <c r="SZE127" s="671"/>
      <c r="SZF127" s="671"/>
      <c r="SZG127" s="671"/>
      <c r="SZH127" s="671"/>
      <c r="SZI127" s="671"/>
      <c r="SZJ127" s="671"/>
      <c r="SZK127" s="671"/>
      <c r="SZL127" s="671"/>
      <c r="SZM127" s="671"/>
      <c r="SZN127" s="671"/>
      <c r="SZO127" s="671"/>
      <c r="SZP127" s="671"/>
      <c r="SZQ127" s="671"/>
      <c r="SZR127" s="671"/>
      <c r="SZS127" s="671"/>
      <c r="SZT127" s="671"/>
      <c r="SZU127" s="671"/>
      <c r="SZV127" s="671"/>
      <c r="SZW127" s="671"/>
      <c r="SZX127" s="671"/>
      <c r="SZY127" s="671"/>
      <c r="SZZ127" s="671"/>
      <c r="TAA127" s="671"/>
      <c r="TAB127" s="671"/>
      <c r="TAC127" s="671"/>
      <c r="TAD127" s="671"/>
      <c r="TAE127" s="671"/>
      <c r="TAF127" s="671"/>
      <c r="TAG127" s="671"/>
      <c r="TAH127" s="671"/>
      <c r="TAI127" s="671"/>
      <c r="TAJ127" s="671"/>
      <c r="TAK127" s="671"/>
      <c r="TAL127" s="671"/>
      <c r="TAM127" s="671"/>
      <c r="TAN127" s="671"/>
      <c r="TAO127" s="671"/>
      <c r="TAP127" s="671"/>
      <c r="TAQ127" s="671"/>
      <c r="TAR127" s="671"/>
      <c r="TAS127" s="671"/>
      <c r="TAT127" s="671"/>
      <c r="TAU127" s="671"/>
      <c r="TAV127" s="671"/>
      <c r="TAW127" s="671"/>
      <c r="TAX127" s="671"/>
      <c r="TAY127" s="671"/>
      <c r="TAZ127" s="671"/>
      <c r="TBA127" s="671"/>
      <c r="TBB127" s="671"/>
      <c r="TBC127" s="671"/>
      <c r="TBD127" s="671"/>
      <c r="TBE127" s="671"/>
      <c r="TBF127" s="671"/>
      <c r="TBG127" s="671"/>
      <c r="TBH127" s="671"/>
      <c r="TBI127" s="671"/>
      <c r="TBJ127" s="671"/>
      <c r="TBK127" s="671"/>
      <c r="TBL127" s="671"/>
      <c r="TBM127" s="671"/>
      <c r="TBN127" s="671"/>
      <c r="TBO127" s="671"/>
      <c r="TBP127" s="671"/>
      <c r="TBQ127" s="671"/>
      <c r="TBR127" s="671"/>
      <c r="TBS127" s="671"/>
      <c r="TBT127" s="671"/>
      <c r="TBU127" s="671"/>
      <c r="TBV127" s="671"/>
      <c r="TBW127" s="671"/>
      <c r="TBX127" s="671"/>
      <c r="TBY127" s="671"/>
      <c r="TBZ127" s="671"/>
      <c r="TCA127" s="671"/>
      <c r="TCB127" s="671"/>
      <c r="TCC127" s="671"/>
      <c r="TCD127" s="671"/>
      <c r="TCE127" s="671"/>
      <c r="TCF127" s="671"/>
      <c r="TCG127" s="671"/>
      <c r="TCH127" s="671"/>
      <c r="TCI127" s="671"/>
      <c r="TCJ127" s="671"/>
      <c r="TCK127" s="671"/>
      <c r="TCL127" s="671"/>
      <c r="TCM127" s="671"/>
      <c r="TCN127" s="671"/>
      <c r="TCO127" s="671"/>
      <c r="TCP127" s="671"/>
      <c r="TCQ127" s="671"/>
      <c r="TCR127" s="671"/>
      <c r="TCS127" s="671"/>
      <c r="TCT127" s="671"/>
      <c r="TCU127" s="671"/>
      <c r="TCV127" s="671"/>
      <c r="TCW127" s="671"/>
      <c r="TCX127" s="671"/>
      <c r="TCY127" s="671"/>
      <c r="TCZ127" s="671"/>
      <c r="TDA127" s="671"/>
      <c r="TDB127" s="671"/>
      <c r="TDC127" s="671"/>
      <c r="TDD127" s="671"/>
      <c r="TDE127" s="671"/>
      <c r="TDF127" s="671"/>
      <c r="TDG127" s="671"/>
      <c r="TDH127" s="671"/>
      <c r="TDI127" s="671"/>
      <c r="TDJ127" s="671"/>
      <c r="TDK127" s="671"/>
      <c r="TDL127" s="671"/>
      <c r="TDM127" s="671"/>
      <c r="TDN127" s="671"/>
      <c r="TDO127" s="671"/>
      <c r="TDP127" s="671"/>
      <c r="TDQ127" s="671"/>
      <c r="TDR127" s="671"/>
      <c r="TDS127" s="671"/>
      <c r="TDT127" s="671"/>
      <c r="TDU127" s="671"/>
      <c r="TDV127" s="671"/>
      <c r="TDW127" s="671"/>
      <c r="TDX127" s="671"/>
      <c r="TDY127" s="671"/>
      <c r="TDZ127" s="671"/>
      <c r="TEA127" s="671"/>
      <c r="TEB127" s="671"/>
      <c r="TEC127" s="671"/>
      <c r="TED127" s="671"/>
      <c r="TEE127" s="671"/>
      <c r="TEF127" s="671"/>
      <c r="TEG127" s="671"/>
      <c r="TEH127" s="671"/>
      <c r="TEI127" s="671"/>
      <c r="TEJ127" s="671"/>
      <c r="TEK127" s="671"/>
      <c r="TEL127" s="671"/>
      <c r="TEM127" s="671"/>
      <c r="TEN127" s="671"/>
      <c r="TEO127" s="671"/>
      <c r="TEP127" s="671"/>
      <c r="TEQ127" s="671"/>
      <c r="TER127" s="671"/>
      <c r="TES127" s="671"/>
      <c r="TET127" s="671"/>
      <c r="TEU127" s="671"/>
      <c r="TEV127" s="671"/>
      <c r="TEW127" s="671"/>
      <c r="TEX127" s="671"/>
      <c r="TEY127" s="671"/>
      <c r="TEZ127" s="671"/>
      <c r="TFA127" s="671"/>
      <c r="TFB127" s="671"/>
      <c r="TFC127" s="671"/>
      <c r="TFD127" s="671"/>
      <c r="TFE127" s="671"/>
      <c r="TFF127" s="671"/>
      <c r="TFG127" s="671"/>
      <c r="TFH127" s="671"/>
      <c r="TFI127" s="671"/>
      <c r="TFJ127" s="671"/>
      <c r="TFK127" s="671"/>
      <c r="TFL127" s="671"/>
      <c r="TFM127" s="671"/>
      <c r="TFN127" s="671"/>
      <c r="TFO127" s="671"/>
      <c r="TFP127" s="671"/>
      <c r="TFQ127" s="671"/>
      <c r="TFR127" s="671"/>
      <c r="TFS127" s="671"/>
      <c r="TFT127" s="671"/>
      <c r="TFU127" s="671"/>
      <c r="TFV127" s="671"/>
      <c r="TFW127" s="671"/>
      <c r="TFX127" s="671"/>
      <c r="TFY127" s="671"/>
      <c r="TFZ127" s="671"/>
      <c r="TGA127" s="671"/>
      <c r="TGB127" s="671"/>
      <c r="TGC127" s="671"/>
      <c r="TGD127" s="671"/>
      <c r="TGE127" s="671"/>
      <c r="TGF127" s="671"/>
      <c r="TGG127" s="671"/>
      <c r="TGH127" s="671"/>
      <c r="TGI127" s="671"/>
      <c r="TGJ127" s="671"/>
      <c r="TGK127" s="671"/>
      <c r="TGL127" s="671"/>
      <c r="TGM127" s="671"/>
      <c r="TGN127" s="671"/>
      <c r="TGO127" s="671"/>
      <c r="TGP127" s="671"/>
      <c r="TGQ127" s="671"/>
      <c r="TGR127" s="671"/>
      <c r="TGS127" s="671"/>
      <c r="TGT127" s="671"/>
      <c r="TGU127" s="671"/>
      <c r="TGV127" s="671"/>
      <c r="TGW127" s="671"/>
      <c r="TGX127" s="671"/>
      <c r="TGY127" s="671"/>
      <c r="TGZ127" s="671"/>
      <c r="THA127" s="671"/>
      <c r="THB127" s="671"/>
      <c r="THC127" s="671"/>
      <c r="THD127" s="671"/>
      <c r="THE127" s="671"/>
      <c r="THF127" s="671"/>
      <c r="THG127" s="671"/>
      <c r="THH127" s="671"/>
      <c r="THI127" s="671"/>
      <c r="THJ127" s="671"/>
      <c r="THK127" s="671"/>
      <c r="THL127" s="671"/>
      <c r="THM127" s="671"/>
      <c r="THN127" s="671"/>
      <c r="THO127" s="671"/>
      <c r="THP127" s="671"/>
      <c r="THQ127" s="671"/>
      <c r="THR127" s="671"/>
      <c r="THS127" s="671"/>
      <c r="THT127" s="671"/>
      <c r="THU127" s="671"/>
      <c r="THV127" s="671"/>
      <c r="THW127" s="671"/>
      <c r="THX127" s="671"/>
      <c r="THY127" s="671"/>
      <c r="THZ127" s="671"/>
      <c r="TIA127" s="671"/>
      <c r="TIB127" s="671"/>
      <c r="TIC127" s="671"/>
      <c r="TID127" s="671"/>
      <c r="TIE127" s="671"/>
      <c r="TIF127" s="671"/>
      <c r="TIG127" s="671"/>
      <c r="TIH127" s="671"/>
      <c r="TII127" s="671"/>
      <c r="TIJ127" s="671"/>
      <c r="TIK127" s="671"/>
      <c r="TIL127" s="671"/>
      <c r="TIM127" s="671"/>
      <c r="TIN127" s="671"/>
      <c r="TIO127" s="671"/>
      <c r="TIP127" s="671"/>
      <c r="TIQ127" s="671"/>
      <c r="TIR127" s="671"/>
      <c r="TIS127" s="671"/>
      <c r="TIT127" s="671"/>
      <c r="TIU127" s="671"/>
      <c r="TIV127" s="671"/>
      <c r="TIW127" s="671"/>
      <c r="TIX127" s="671"/>
      <c r="TIY127" s="671"/>
      <c r="TIZ127" s="671"/>
      <c r="TJA127" s="671"/>
      <c r="TJB127" s="671"/>
      <c r="TJC127" s="671"/>
      <c r="TJD127" s="671"/>
      <c r="TJE127" s="671"/>
      <c r="TJF127" s="671"/>
      <c r="TJG127" s="671"/>
      <c r="TJH127" s="671"/>
      <c r="TJI127" s="671"/>
      <c r="TJJ127" s="671"/>
      <c r="TJK127" s="671"/>
      <c r="TJL127" s="671"/>
      <c r="TJM127" s="671"/>
      <c r="TJN127" s="671"/>
      <c r="TJO127" s="671"/>
      <c r="TJP127" s="671"/>
      <c r="TJQ127" s="671"/>
      <c r="TJR127" s="671"/>
      <c r="TJS127" s="671"/>
      <c r="TJT127" s="671"/>
      <c r="TJU127" s="671"/>
      <c r="TJV127" s="671"/>
      <c r="TJW127" s="671"/>
      <c r="TJX127" s="671"/>
      <c r="TJY127" s="671"/>
      <c r="TJZ127" s="671"/>
      <c r="TKA127" s="671"/>
      <c r="TKB127" s="671"/>
      <c r="TKC127" s="671"/>
      <c r="TKD127" s="671"/>
      <c r="TKE127" s="671"/>
      <c r="TKF127" s="671"/>
      <c r="TKG127" s="671"/>
      <c r="TKH127" s="671"/>
      <c r="TKI127" s="671"/>
      <c r="TKJ127" s="671"/>
      <c r="TKK127" s="671"/>
      <c r="TKL127" s="671"/>
      <c r="TKM127" s="671"/>
      <c r="TKN127" s="671"/>
      <c r="TKO127" s="671"/>
      <c r="TKP127" s="671"/>
      <c r="TKQ127" s="671"/>
      <c r="TKR127" s="671"/>
      <c r="TKS127" s="671"/>
      <c r="TKT127" s="671"/>
      <c r="TKU127" s="671"/>
      <c r="TKV127" s="671"/>
      <c r="TKW127" s="671"/>
      <c r="TKX127" s="671"/>
      <c r="TKY127" s="671"/>
      <c r="TKZ127" s="671"/>
      <c r="TLA127" s="671"/>
      <c r="TLB127" s="671"/>
      <c r="TLC127" s="671"/>
      <c r="TLD127" s="671"/>
      <c r="TLE127" s="671"/>
      <c r="TLF127" s="671"/>
      <c r="TLG127" s="671"/>
      <c r="TLH127" s="671"/>
      <c r="TLI127" s="671"/>
      <c r="TLJ127" s="671"/>
      <c r="TLK127" s="671"/>
      <c r="TLL127" s="671"/>
      <c r="TLM127" s="671"/>
      <c r="TLN127" s="671"/>
      <c r="TLO127" s="671"/>
      <c r="TLP127" s="671"/>
      <c r="TLQ127" s="671"/>
      <c r="TLR127" s="671"/>
      <c r="TLS127" s="671"/>
      <c r="TLT127" s="671"/>
      <c r="TLU127" s="671"/>
      <c r="TLV127" s="671"/>
      <c r="TLW127" s="671"/>
      <c r="TLX127" s="671"/>
      <c r="TLY127" s="671"/>
      <c r="TLZ127" s="671"/>
      <c r="TMA127" s="671"/>
      <c r="TMB127" s="671"/>
      <c r="TMC127" s="671"/>
      <c r="TMD127" s="671"/>
      <c r="TME127" s="671"/>
      <c r="TMF127" s="671"/>
      <c r="TMG127" s="671"/>
      <c r="TMH127" s="671"/>
      <c r="TMI127" s="671"/>
      <c r="TMJ127" s="671"/>
      <c r="TMK127" s="671"/>
      <c r="TML127" s="671"/>
      <c r="TMM127" s="671"/>
      <c r="TMN127" s="671"/>
      <c r="TMO127" s="671"/>
      <c r="TMP127" s="671"/>
      <c r="TMQ127" s="671"/>
      <c r="TMR127" s="671"/>
      <c r="TMS127" s="671"/>
      <c r="TMT127" s="671"/>
      <c r="TMU127" s="671"/>
      <c r="TMV127" s="671"/>
      <c r="TMW127" s="671"/>
      <c r="TMX127" s="671"/>
      <c r="TMY127" s="671"/>
      <c r="TMZ127" s="671"/>
      <c r="TNA127" s="671"/>
      <c r="TNB127" s="671"/>
      <c r="TNC127" s="671"/>
      <c r="TND127" s="671"/>
      <c r="TNE127" s="671"/>
      <c r="TNF127" s="671"/>
      <c r="TNG127" s="671"/>
      <c r="TNH127" s="671"/>
      <c r="TNI127" s="671"/>
      <c r="TNJ127" s="671"/>
      <c r="TNK127" s="671"/>
      <c r="TNL127" s="671"/>
      <c r="TNM127" s="671"/>
      <c r="TNN127" s="671"/>
      <c r="TNO127" s="671"/>
      <c r="TNP127" s="671"/>
      <c r="TNQ127" s="671"/>
      <c r="TNR127" s="671"/>
      <c r="TNS127" s="671"/>
      <c r="TNT127" s="671"/>
      <c r="TNU127" s="671"/>
      <c r="TNV127" s="671"/>
      <c r="TNW127" s="671"/>
      <c r="TNX127" s="671"/>
      <c r="TNY127" s="671"/>
      <c r="TNZ127" s="671"/>
      <c r="TOA127" s="671"/>
      <c r="TOB127" s="671"/>
      <c r="TOC127" s="671"/>
      <c r="TOD127" s="671"/>
      <c r="TOE127" s="671"/>
      <c r="TOF127" s="671"/>
      <c r="TOG127" s="671"/>
      <c r="TOH127" s="671"/>
      <c r="TOI127" s="671"/>
      <c r="TOJ127" s="671"/>
      <c r="TOK127" s="671"/>
      <c r="TOL127" s="671"/>
      <c r="TOM127" s="671"/>
      <c r="TON127" s="671"/>
      <c r="TOO127" s="671"/>
      <c r="TOP127" s="671"/>
      <c r="TOQ127" s="671"/>
      <c r="TOR127" s="671"/>
      <c r="TOS127" s="671"/>
      <c r="TOT127" s="671"/>
      <c r="TOU127" s="671"/>
      <c r="TOV127" s="671"/>
      <c r="TOW127" s="671"/>
      <c r="TOX127" s="671"/>
      <c r="TOY127" s="671"/>
      <c r="TOZ127" s="671"/>
      <c r="TPA127" s="671"/>
      <c r="TPB127" s="671"/>
      <c r="TPC127" s="671"/>
      <c r="TPD127" s="671"/>
      <c r="TPE127" s="671"/>
      <c r="TPF127" s="671"/>
      <c r="TPG127" s="671"/>
      <c r="TPH127" s="671"/>
      <c r="TPI127" s="671"/>
      <c r="TPJ127" s="671"/>
      <c r="TPK127" s="671"/>
      <c r="TPL127" s="671"/>
      <c r="TPM127" s="671"/>
      <c r="TPN127" s="671"/>
      <c r="TPO127" s="671"/>
      <c r="TPP127" s="671"/>
      <c r="TPQ127" s="671"/>
      <c r="TPR127" s="671"/>
      <c r="TPS127" s="671"/>
      <c r="TPT127" s="671"/>
      <c r="TPU127" s="671"/>
      <c r="TPV127" s="671"/>
      <c r="TPW127" s="671"/>
      <c r="TPX127" s="671"/>
      <c r="TPY127" s="671"/>
      <c r="TPZ127" s="671"/>
      <c r="TQA127" s="671"/>
      <c r="TQB127" s="671"/>
      <c r="TQC127" s="671"/>
      <c r="TQD127" s="671"/>
      <c r="TQE127" s="671"/>
      <c r="TQF127" s="671"/>
      <c r="TQG127" s="671"/>
      <c r="TQH127" s="671"/>
      <c r="TQI127" s="671"/>
      <c r="TQJ127" s="671"/>
      <c r="TQK127" s="671"/>
      <c r="TQL127" s="671"/>
      <c r="TQM127" s="671"/>
      <c r="TQN127" s="671"/>
      <c r="TQO127" s="671"/>
      <c r="TQP127" s="671"/>
      <c r="TQQ127" s="671"/>
      <c r="TQR127" s="671"/>
      <c r="TQS127" s="671"/>
      <c r="TQT127" s="671"/>
      <c r="TQU127" s="671"/>
      <c r="TQV127" s="671"/>
      <c r="TQW127" s="671"/>
      <c r="TQX127" s="671"/>
      <c r="TQY127" s="671"/>
      <c r="TQZ127" s="671"/>
      <c r="TRA127" s="671"/>
      <c r="TRB127" s="671"/>
      <c r="TRC127" s="671"/>
      <c r="TRD127" s="671"/>
      <c r="TRE127" s="671"/>
      <c r="TRF127" s="671"/>
      <c r="TRG127" s="671"/>
      <c r="TRH127" s="671"/>
      <c r="TRI127" s="671"/>
      <c r="TRJ127" s="671"/>
      <c r="TRK127" s="671"/>
      <c r="TRL127" s="671"/>
      <c r="TRM127" s="671"/>
      <c r="TRN127" s="671"/>
      <c r="TRO127" s="671"/>
      <c r="TRP127" s="671"/>
      <c r="TRQ127" s="671"/>
      <c r="TRR127" s="671"/>
      <c r="TRS127" s="671"/>
      <c r="TRT127" s="671"/>
      <c r="TRU127" s="671"/>
      <c r="TRV127" s="671"/>
      <c r="TRW127" s="671"/>
      <c r="TRX127" s="671"/>
      <c r="TRY127" s="671"/>
      <c r="TRZ127" s="671"/>
      <c r="TSA127" s="671"/>
      <c r="TSB127" s="671"/>
      <c r="TSC127" s="671"/>
      <c r="TSD127" s="671"/>
      <c r="TSE127" s="671"/>
      <c r="TSF127" s="671"/>
      <c r="TSG127" s="671"/>
      <c r="TSH127" s="671"/>
      <c r="TSI127" s="671"/>
      <c r="TSJ127" s="671"/>
      <c r="TSK127" s="671"/>
      <c r="TSL127" s="671"/>
      <c r="TSM127" s="671"/>
      <c r="TSN127" s="671"/>
      <c r="TSO127" s="671"/>
      <c r="TSP127" s="671"/>
      <c r="TSQ127" s="671"/>
      <c r="TSR127" s="671"/>
      <c r="TSS127" s="671"/>
      <c r="TST127" s="671"/>
      <c r="TSU127" s="671"/>
      <c r="TSV127" s="671"/>
      <c r="TSW127" s="671"/>
      <c r="TSX127" s="671"/>
      <c r="TSY127" s="671"/>
      <c r="TSZ127" s="671"/>
      <c r="TTA127" s="671"/>
      <c r="TTB127" s="671"/>
      <c r="TTC127" s="671"/>
      <c r="TTD127" s="671"/>
      <c r="TTE127" s="671"/>
      <c r="TTF127" s="671"/>
      <c r="TTG127" s="671"/>
      <c r="TTH127" s="671"/>
      <c r="TTI127" s="671"/>
      <c r="TTJ127" s="671"/>
      <c r="TTK127" s="671"/>
      <c r="TTL127" s="671"/>
      <c r="TTM127" s="671"/>
      <c r="TTN127" s="671"/>
      <c r="TTO127" s="671"/>
      <c r="TTP127" s="671"/>
      <c r="TTQ127" s="671"/>
      <c r="TTR127" s="671"/>
      <c r="TTS127" s="671"/>
      <c r="TTT127" s="671"/>
      <c r="TTU127" s="671"/>
      <c r="TTV127" s="671"/>
      <c r="TTW127" s="671"/>
      <c r="TTX127" s="671"/>
      <c r="TTY127" s="671"/>
      <c r="TTZ127" s="671"/>
      <c r="TUA127" s="671"/>
      <c r="TUB127" s="671"/>
      <c r="TUC127" s="671"/>
      <c r="TUD127" s="671"/>
      <c r="TUE127" s="671"/>
      <c r="TUF127" s="671"/>
      <c r="TUG127" s="671"/>
      <c r="TUH127" s="671"/>
      <c r="TUI127" s="671"/>
      <c r="TUJ127" s="671"/>
      <c r="TUK127" s="671"/>
      <c r="TUL127" s="671"/>
      <c r="TUM127" s="671"/>
      <c r="TUN127" s="671"/>
      <c r="TUO127" s="671"/>
      <c r="TUP127" s="671"/>
      <c r="TUQ127" s="671"/>
      <c r="TUR127" s="671"/>
      <c r="TUS127" s="671"/>
      <c r="TUT127" s="671"/>
      <c r="TUU127" s="671"/>
      <c r="TUV127" s="671"/>
      <c r="TUW127" s="671"/>
      <c r="TUX127" s="671"/>
      <c r="TUY127" s="671"/>
      <c r="TUZ127" s="671"/>
      <c r="TVA127" s="671"/>
      <c r="TVB127" s="671"/>
      <c r="TVC127" s="671"/>
      <c r="TVD127" s="671"/>
      <c r="TVE127" s="671"/>
      <c r="TVF127" s="671"/>
      <c r="TVG127" s="671"/>
      <c r="TVH127" s="671"/>
      <c r="TVI127" s="671"/>
      <c r="TVJ127" s="671"/>
      <c r="TVK127" s="671"/>
      <c r="TVL127" s="671"/>
      <c r="TVM127" s="671"/>
      <c r="TVN127" s="671"/>
      <c r="TVO127" s="671"/>
      <c r="TVP127" s="671"/>
      <c r="TVQ127" s="671"/>
      <c r="TVR127" s="671"/>
      <c r="TVS127" s="671"/>
      <c r="TVT127" s="671"/>
      <c r="TVU127" s="671"/>
      <c r="TVV127" s="671"/>
      <c r="TVW127" s="671"/>
      <c r="TVX127" s="671"/>
      <c r="TVY127" s="671"/>
      <c r="TVZ127" s="671"/>
      <c r="TWA127" s="671"/>
      <c r="TWB127" s="671"/>
      <c r="TWC127" s="671"/>
      <c r="TWD127" s="671"/>
      <c r="TWE127" s="671"/>
      <c r="TWF127" s="671"/>
      <c r="TWG127" s="671"/>
      <c r="TWH127" s="671"/>
      <c r="TWI127" s="671"/>
      <c r="TWJ127" s="671"/>
      <c r="TWK127" s="671"/>
      <c r="TWL127" s="671"/>
      <c r="TWM127" s="671"/>
      <c r="TWN127" s="671"/>
      <c r="TWO127" s="671"/>
      <c r="TWP127" s="671"/>
      <c r="TWQ127" s="671"/>
      <c r="TWR127" s="671"/>
      <c r="TWS127" s="671"/>
      <c r="TWT127" s="671"/>
      <c r="TWU127" s="671"/>
      <c r="TWV127" s="671"/>
      <c r="TWW127" s="671"/>
      <c r="TWX127" s="671"/>
      <c r="TWY127" s="671"/>
      <c r="TWZ127" s="671"/>
      <c r="TXA127" s="671"/>
      <c r="TXB127" s="671"/>
      <c r="TXC127" s="671"/>
      <c r="TXD127" s="671"/>
      <c r="TXE127" s="671"/>
      <c r="TXF127" s="671"/>
      <c r="TXG127" s="671"/>
      <c r="TXH127" s="671"/>
      <c r="TXI127" s="671"/>
      <c r="TXJ127" s="671"/>
      <c r="TXK127" s="671"/>
      <c r="TXL127" s="671"/>
      <c r="TXM127" s="671"/>
      <c r="TXN127" s="671"/>
      <c r="TXO127" s="671"/>
      <c r="TXP127" s="671"/>
      <c r="TXQ127" s="671"/>
      <c r="TXR127" s="671"/>
      <c r="TXS127" s="671"/>
      <c r="TXT127" s="671"/>
      <c r="TXU127" s="671"/>
      <c r="TXV127" s="671"/>
      <c r="TXW127" s="671"/>
      <c r="TXX127" s="671"/>
      <c r="TXY127" s="671"/>
      <c r="TXZ127" s="671"/>
      <c r="TYA127" s="671"/>
      <c r="TYB127" s="671"/>
      <c r="TYC127" s="671"/>
      <c r="TYD127" s="671"/>
      <c r="TYE127" s="671"/>
      <c r="TYF127" s="671"/>
      <c r="TYG127" s="671"/>
      <c r="TYH127" s="671"/>
      <c r="TYI127" s="671"/>
      <c r="TYJ127" s="671"/>
      <c r="TYK127" s="671"/>
      <c r="TYL127" s="671"/>
      <c r="TYM127" s="671"/>
      <c r="TYN127" s="671"/>
      <c r="TYO127" s="671"/>
      <c r="TYP127" s="671"/>
      <c r="TYQ127" s="671"/>
      <c r="TYR127" s="671"/>
      <c r="TYS127" s="671"/>
      <c r="TYT127" s="671"/>
      <c r="TYU127" s="671"/>
      <c r="TYV127" s="671"/>
      <c r="TYW127" s="671"/>
      <c r="TYX127" s="671"/>
      <c r="TYY127" s="671"/>
      <c r="TYZ127" s="671"/>
      <c r="TZA127" s="671"/>
      <c r="TZB127" s="671"/>
      <c r="TZC127" s="671"/>
      <c r="TZD127" s="671"/>
      <c r="TZE127" s="671"/>
      <c r="TZF127" s="671"/>
      <c r="TZG127" s="671"/>
      <c r="TZH127" s="671"/>
      <c r="TZI127" s="671"/>
      <c r="TZJ127" s="671"/>
      <c r="TZK127" s="671"/>
      <c r="TZL127" s="671"/>
      <c r="TZM127" s="671"/>
      <c r="TZN127" s="671"/>
      <c r="TZO127" s="671"/>
      <c r="TZP127" s="671"/>
      <c r="TZQ127" s="671"/>
      <c r="TZR127" s="671"/>
      <c r="TZS127" s="671"/>
      <c r="TZT127" s="671"/>
      <c r="TZU127" s="671"/>
      <c r="TZV127" s="671"/>
      <c r="TZW127" s="671"/>
      <c r="TZX127" s="671"/>
      <c r="TZY127" s="671"/>
      <c r="TZZ127" s="671"/>
      <c r="UAA127" s="671"/>
      <c r="UAB127" s="671"/>
      <c r="UAC127" s="671"/>
      <c r="UAD127" s="671"/>
      <c r="UAE127" s="671"/>
      <c r="UAF127" s="671"/>
      <c r="UAG127" s="671"/>
      <c r="UAH127" s="671"/>
      <c r="UAI127" s="671"/>
      <c r="UAJ127" s="671"/>
      <c r="UAK127" s="671"/>
      <c r="UAL127" s="671"/>
      <c r="UAM127" s="671"/>
      <c r="UAN127" s="671"/>
      <c r="UAO127" s="671"/>
      <c r="UAP127" s="671"/>
      <c r="UAQ127" s="671"/>
      <c r="UAR127" s="671"/>
      <c r="UAS127" s="671"/>
      <c r="UAT127" s="671"/>
      <c r="UAU127" s="671"/>
      <c r="UAV127" s="671"/>
      <c r="UAW127" s="671"/>
      <c r="UAX127" s="671"/>
      <c r="UAY127" s="671"/>
      <c r="UAZ127" s="671"/>
      <c r="UBA127" s="671"/>
      <c r="UBB127" s="671"/>
      <c r="UBC127" s="671"/>
      <c r="UBD127" s="671"/>
      <c r="UBE127" s="671"/>
      <c r="UBF127" s="671"/>
      <c r="UBG127" s="671"/>
      <c r="UBH127" s="671"/>
      <c r="UBI127" s="671"/>
      <c r="UBJ127" s="671"/>
      <c r="UBK127" s="671"/>
      <c r="UBL127" s="671"/>
      <c r="UBM127" s="671"/>
      <c r="UBN127" s="671"/>
      <c r="UBO127" s="671"/>
      <c r="UBP127" s="671"/>
      <c r="UBQ127" s="671"/>
      <c r="UBR127" s="671"/>
      <c r="UBS127" s="671"/>
      <c r="UBT127" s="671"/>
      <c r="UBU127" s="671"/>
      <c r="UBV127" s="671"/>
      <c r="UBW127" s="671"/>
      <c r="UBX127" s="671"/>
      <c r="UBY127" s="671"/>
      <c r="UBZ127" s="671"/>
      <c r="UCA127" s="671"/>
      <c r="UCB127" s="671"/>
      <c r="UCC127" s="671"/>
      <c r="UCD127" s="671"/>
      <c r="UCE127" s="671"/>
      <c r="UCF127" s="671"/>
      <c r="UCG127" s="671"/>
      <c r="UCH127" s="671"/>
      <c r="UCI127" s="671"/>
      <c r="UCJ127" s="671"/>
      <c r="UCK127" s="671"/>
      <c r="UCL127" s="671"/>
      <c r="UCM127" s="671"/>
      <c r="UCN127" s="671"/>
      <c r="UCO127" s="671"/>
      <c r="UCP127" s="671"/>
      <c r="UCQ127" s="671"/>
      <c r="UCR127" s="671"/>
      <c r="UCS127" s="671"/>
      <c r="UCT127" s="671"/>
      <c r="UCU127" s="671"/>
      <c r="UCV127" s="671"/>
      <c r="UCW127" s="671"/>
      <c r="UCX127" s="671"/>
      <c r="UCY127" s="671"/>
      <c r="UCZ127" s="671"/>
      <c r="UDA127" s="671"/>
      <c r="UDB127" s="671"/>
      <c r="UDC127" s="671"/>
      <c r="UDD127" s="671"/>
      <c r="UDE127" s="671"/>
      <c r="UDF127" s="671"/>
      <c r="UDG127" s="671"/>
      <c r="UDH127" s="671"/>
      <c r="UDI127" s="671"/>
      <c r="UDJ127" s="671"/>
      <c r="UDK127" s="671"/>
      <c r="UDL127" s="671"/>
      <c r="UDM127" s="671"/>
      <c r="UDN127" s="671"/>
      <c r="UDO127" s="671"/>
      <c r="UDP127" s="671"/>
      <c r="UDQ127" s="671"/>
      <c r="UDR127" s="671"/>
      <c r="UDS127" s="671"/>
      <c r="UDT127" s="671"/>
      <c r="UDU127" s="671"/>
      <c r="UDV127" s="671"/>
      <c r="UDW127" s="671"/>
      <c r="UDX127" s="671"/>
      <c r="UDY127" s="671"/>
      <c r="UDZ127" s="671"/>
      <c r="UEA127" s="671"/>
      <c r="UEB127" s="671"/>
      <c r="UEC127" s="671"/>
      <c r="UED127" s="671"/>
      <c r="UEE127" s="671"/>
      <c r="UEF127" s="671"/>
      <c r="UEG127" s="671"/>
      <c r="UEH127" s="671"/>
      <c r="UEI127" s="671"/>
      <c r="UEJ127" s="671"/>
      <c r="UEK127" s="671"/>
      <c r="UEL127" s="671"/>
      <c r="UEM127" s="671"/>
      <c r="UEN127" s="671"/>
      <c r="UEO127" s="671"/>
      <c r="UEP127" s="671"/>
      <c r="UEQ127" s="671"/>
      <c r="UER127" s="671"/>
      <c r="UES127" s="671"/>
      <c r="UET127" s="671"/>
      <c r="UEU127" s="671"/>
      <c r="UEV127" s="671"/>
      <c r="UEW127" s="671"/>
      <c r="UEX127" s="671"/>
      <c r="UEY127" s="671"/>
      <c r="UEZ127" s="671"/>
      <c r="UFA127" s="671"/>
      <c r="UFB127" s="671"/>
      <c r="UFC127" s="671"/>
      <c r="UFD127" s="671"/>
      <c r="UFE127" s="671"/>
      <c r="UFF127" s="671"/>
      <c r="UFG127" s="671"/>
      <c r="UFH127" s="671"/>
      <c r="UFI127" s="671"/>
      <c r="UFJ127" s="671"/>
      <c r="UFK127" s="671"/>
      <c r="UFL127" s="671"/>
      <c r="UFM127" s="671"/>
      <c r="UFN127" s="671"/>
      <c r="UFO127" s="671"/>
      <c r="UFP127" s="671"/>
      <c r="UFQ127" s="671"/>
      <c r="UFR127" s="671"/>
      <c r="UFS127" s="671"/>
      <c r="UFT127" s="671"/>
      <c r="UFU127" s="671"/>
      <c r="UFV127" s="671"/>
      <c r="UFW127" s="671"/>
      <c r="UFX127" s="671"/>
      <c r="UFY127" s="671"/>
      <c r="UFZ127" s="671"/>
      <c r="UGA127" s="671"/>
      <c r="UGB127" s="671"/>
      <c r="UGC127" s="671"/>
      <c r="UGD127" s="671"/>
      <c r="UGE127" s="671"/>
      <c r="UGF127" s="671"/>
      <c r="UGG127" s="671"/>
      <c r="UGH127" s="671"/>
      <c r="UGI127" s="671"/>
      <c r="UGJ127" s="671"/>
      <c r="UGK127" s="671"/>
      <c r="UGL127" s="671"/>
      <c r="UGM127" s="671"/>
      <c r="UGN127" s="671"/>
      <c r="UGO127" s="671"/>
      <c r="UGP127" s="671"/>
      <c r="UGQ127" s="671"/>
      <c r="UGR127" s="671"/>
      <c r="UGS127" s="671"/>
      <c r="UGT127" s="671"/>
      <c r="UGU127" s="671"/>
      <c r="UGV127" s="671"/>
      <c r="UGW127" s="671"/>
      <c r="UGX127" s="671"/>
      <c r="UGY127" s="671"/>
      <c r="UGZ127" s="671"/>
      <c r="UHA127" s="671"/>
      <c r="UHB127" s="671"/>
      <c r="UHC127" s="671"/>
      <c r="UHD127" s="671"/>
      <c r="UHE127" s="671"/>
      <c r="UHF127" s="671"/>
      <c r="UHG127" s="671"/>
      <c r="UHH127" s="671"/>
      <c r="UHI127" s="671"/>
      <c r="UHJ127" s="671"/>
      <c r="UHK127" s="671"/>
      <c r="UHL127" s="671"/>
      <c r="UHM127" s="671"/>
      <c r="UHN127" s="671"/>
      <c r="UHO127" s="671"/>
      <c r="UHP127" s="671"/>
      <c r="UHQ127" s="671"/>
      <c r="UHR127" s="671"/>
      <c r="UHS127" s="671"/>
      <c r="UHT127" s="671"/>
      <c r="UHU127" s="671"/>
      <c r="UHV127" s="671"/>
      <c r="UHW127" s="671"/>
      <c r="UHX127" s="671"/>
      <c r="UHY127" s="671"/>
      <c r="UHZ127" s="671"/>
      <c r="UIA127" s="671"/>
      <c r="UIB127" s="671"/>
      <c r="UIC127" s="671"/>
      <c r="UID127" s="671"/>
      <c r="UIE127" s="671"/>
      <c r="UIF127" s="671"/>
      <c r="UIG127" s="671"/>
      <c r="UIH127" s="671"/>
      <c r="UII127" s="671"/>
      <c r="UIJ127" s="671"/>
      <c r="UIK127" s="671"/>
      <c r="UIL127" s="671"/>
      <c r="UIM127" s="671"/>
      <c r="UIN127" s="671"/>
      <c r="UIO127" s="671"/>
      <c r="UIP127" s="671"/>
      <c r="UIQ127" s="671"/>
      <c r="UIR127" s="671"/>
      <c r="UIS127" s="671"/>
      <c r="UIT127" s="671"/>
      <c r="UIU127" s="671"/>
      <c r="UIV127" s="671"/>
      <c r="UIW127" s="671"/>
      <c r="UIX127" s="671"/>
      <c r="UIY127" s="671"/>
      <c r="UIZ127" s="671"/>
      <c r="UJA127" s="671"/>
      <c r="UJB127" s="671"/>
      <c r="UJC127" s="671"/>
      <c r="UJD127" s="671"/>
      <c r="UJE127" s="671"/>
      <c r="UJF127" s="671"/>
      <c r="UJG127" s="671"/>
      <c r="UJH127" s="671"/>
      <c r="UJI127" s="671"/>
      <c r="UJJ127" s="671"/>
      <c r="UJK127" s="671"/>
      <c r="UJL127" s="671"/>
      <c r="UJM127" s="671"/>
      <c r="UJN127" s="671"/>
      <c r="UJO127" s="671"/>
      <c r="UJP127" s="671"/>
      <c r="UJQ127" s="671"/>
      <c r="UJR127" s="671"/>
      <c r="UJS127" s="671"/>
      <c r="UJT127" s="671"/>
      <c r="UJU127" s="671"/>
      <c r="UJV127" s="671"/>
      <c r="UJW127" s="671"/>
      <c r="UJX127" s="671"/>
      <c r="UJY127" s="671"/>
      <c r="UJZ127" s="671"/>
      <c r="UKA127" s="671"/>
      <c r="UKB127" s="671"/>
      <c r="UKC127" s="671"/>
      <c r="UKD127" s="671"/>
      <c r="UKE127" s="671"/>
      <c r="UKF127" s="671"/>
      <c r="UKG127" s="671"/>
      <c r="UKH127" s="671"/>
      <c r="UKI127" s="671"/>
      <c r="UKJ127" s="671"/>
      <c r="UKK127" s="671"/>
      <c r="UKL127" s="671"/>
      <c r="UKM127" s="671"/>
      <c r="UKN127" s="671"/>
      <c r="UKO127" s="671"/>
      <c r="UKP127" s="671"/>
      <c r="UKQ127" s="671"/>
      <c r="UKR127" s="671"/>
      <c r="UKS127" s="671"/>
      <c r="UKT127" s="671"/>
      <c r="UKU127" s="671"/>
      <c r="UKV127" s="671"/>
      <c r="UKW127" s="671"/>
      <c r="UKX127" s="671"/>
      <c r="UKY127" s="671"/>
      <c r="UKZ127" s="671"/>
      <c r="ULA127" s="671"/>
      <c r="ULB127" s="671"/>
      <c r="ULC127" s="671"/>
      <c r="ULD127" s="671"/>
      <c r="ULE127" s="671"/>
      <c r="ULF127" s="671"/>
      <c r="ULG127" s="671"/>
      <c r="ULH127" s="671"/>
      <c r="ULI127" s="671"/>
      <c r="ULJ127" s="671"/>
      <c r="ULK127" s="671"/>
      <c r="ULL127" s="671"/>
      <c r="ULM127" s="671"/>
      <c r="ULN127" s="671"/>
      <c r="ULO127" s="671"/>
      <c r="ULP127" s="671"/>
      <c r="ULQ127" s="671"/>
      <c r="ULR127" s="671"/>
      <c r="ULS127" s="671"/>
      <c r="ULT127" s="671"/>
      <c r="ULU127" s="671"/>
      <c r="ULV127" s="671"/>
      <c r="ULW127" s="671"/>
      <c r="ULX127" s="671"/>
      <c r="ULY127" s="671"/>
      <c r="ULZ127" s="671"/>
      <c r="UMA127" s="671"/>
      <c r="UMB127" s="671"/>
      <c r="UMC127" s="671"/>
      <c r="UMD127" s="671"/>
      <c r="UME127" s="671"/>
      <c r="UMF127" s="671"/>
      <c r="UMG127" s="671"/>
      <c r="UMH127" s="671"/>
      <c r="UMI127" s="671"/>
      <c r="UMJ127" s="671"/>
      <c r="UMK127" s="671"/>
      <c r="UML127" s="671"/>
      <c r="UMM127" s="671"/>
      <c r="UMN127" s="671"/>
      <c r="UMO127" s="671"/>
      <c r="UMP127" s="671"/>
      <c r="UMQ127" s="671"/>
      <c r="UMR127" s="671"/>
      <c r="UMS127" s="671"/>
      <c r="UMT127" s="671"/>
      <c r="UMU127" s="671"/>
      <c r="UMV127" s="671"/>
      <c r="UMW127" s="671"/>
      <c r="UMX127" s="671"/>
      <c r="UMY127" s="671"/>
      <c r="UMZ127" s="671"/>
      <c r="UNA127" s="671"/>
      <c r="UNB127" s="671"/>
      <c r="UNC127" s="671"/>
      <c r="UND127" s="671"/>
      <c r="UNE127" s="671"/>
      <c r="UNF127" s="671"/>
      <c r="UNG127" s="671"/>
      <c r="UNH127" s="671"/>
      <c r="UNI127" s="671"/>
      <c r="UNJ127" s="671"/>
      <c r="UNK127" s="671"/>
      <c r="UNL127" s="671"/>
      <c r="UNM127" s="671"/>
      <c r="UNN127" s="671"/>
      <c r="UNO127" s="671"/>
      <c r="UNP127" s="671"/>
      <c r="UNQ127" s="671"/>
      <c r="UNR127" s="671"/>
      <c r="UNS127" s="671"/>
      <c r="UNT127" s="671"/>
      <c r="UNU127" s="671"/>
      <c r="UNV127" s="671"/>
      <c r="UNW127" s="671"/>
      <c r="UNX127" s="671"/>
      <c r="UNY127" s="671"/>
      <c r="UNZ127" s="671"/>
      <c r="UOA127" s="671"/>
      <c r="UOB127" s="671"/>
      <c r="UOC127" s="671"/>
      <c r="UOD127" s="671"/>
      <c r="UOE127" s="671"/>
      <c r="UOF127" s="671"/>
      <c r="UOG127" s="671"/>
      <c r="UOH127" s="671"/>
      <c r="UOI127" s="671"/>
      <c r="UOJ127" s="671"/>
      <c r="UOK127" s="671"/>
      <c r="UOL127" s="671"/>
      <c r="UOM127" s="671"/>
      <c r="UON127" s="671"/>
      <c r="UOO127" s="671"/>
      <c r="UOP127" s="671"/>
      <c r="UOQ127" s="671"/>
      <c r="UOR127" s="671"/>
      <c r="UOS127" s="671"/>
      <c r="UOT127" s="671"/>
      <c r="UOU127" s="671"/>
      <c r="UOV127" s="671"/>
      <c r="UOW127" s="671"/>
      <c r="UOX127" s="671"/>
      <c r="UOY127" s="671"/>
      <c r="UOZ127" s="671"/>
      <c r="UPA127" s="671"/>
      <c r="UPB127" s="671"/>
      <c r="UPC127" s="671"/>
      <c r="UPD127" s="671"/>
      <c r="UPE127" s="671"/>
      <c r="UPF127" s="671"/>
      <c r="UPG127" s="671"/>
      <c r="UPH127" s="671"/>
      <c r="UPI127" s="671"/>
      <c r="UPJ127" s="671"/>
      <c r="UPK127" s="671"/>
      <c r="UPL127" s="671"/>
      <c r="UPM127" s="671"/>
      <c r="UPN127" s="671"/>
      <c r="UPO127" s="671"/>
      <c r="UPP127" s="671"/>
      <c r="UPQ127" s="671"/>
      <c r="UPR127" s="671"/>
      <c r="UPS127" s="671"/>
      <c r="UPT127" s="671"/>
      <c r="UPU127" s="671"/>
      <c r="UPV127" s="671"/>
      <c r="UPW127" s="671"/>
      <c r="UPX127" s="671"/>
      <c r="UPY127" s="671"/>
      <c r="UPZ127" s="671"/>
      <c r="UQA127" s="671"/>
      <c r="UQB127" s="671"/>
      <c r="UQC127" s="671"/>
      <c r="UQD127" s="671"/>
      <c r="UQE127" s="671"/>
      <c r="UQF127" s="671"/>
      <c r="UQG127" s="671"/>
      <c r="UQH127" s="671"/>
      <c r="UQI127" s="671"/>
      <c r="UQJ127" s="671"/>
      <c r="UQK127" s="671"/>
      <c r="UQL127" s="671"/>
      <c r="UQM127" s="671"/>
      <c r="UQN127" s="671"/>
      <c r="UQO127" s="671"/>
      <c r="UQP127" s="671"/>
      <c r="UQQ127" s="671"/>
      <c r="UQR127" s="671"/>
      <c r="UQS127" s="671"/>
      <c r="UQT127" s="671"/>
      <c r="UQU127" s="671"/>
      <c r="UQV127" s="671"/>
      <c r="UQW127" s="671"/>
      <c r="UQX127" s="671"/>
      <c r="UQY127" s="671"/>
      <c r="UQZ127" s="671"/>
      <c r="URA127" s="671"/>
      <c r="URB127" s="671"/>
      <c r="URC127" s="671"/>
      <c r="URD127" s="671"/>
      <c r="URE127" s="671"/>
      <c r="URF127" s="671"/>
      <c r="URG127" s="671"/>
      <c r="URH127" s="671"/>
      <c r="URI127" s="671"/>
      <c r="URJ127" s="671"/>
      <c r="URK127" s="671"/>
      <c r="URL127" s="671"/>
      <c r="URM127" s="671"/>
      <c r="URN127" s="671"/>
      <c r="URO127" s="671"/>
      <c r="URP127" s="671"/>
      <c r="URQ127" s="671"/>
      <c r="URR127" s="671"/>
      <c r="URS127" s="671"/>
      <c r="URT127" s="671"/>
      <c r="URU127" s="671"/>
      <c r="URV127" s="671"/>
      <c r="URW127" s="671"/>
      <c r="URX127" s="671"/>
      <c r="URY127" s="671"/>
      <c r="URZ127" s="671"/>
      <c r="USA127" s="671"/>
      <c r="USB127" s="671"/>
      <c r="USC127" s="671"/>
      <c r="USD127" s="671"/>
      <c r="USE127" s="671"/>
      <c r="USF127" s="671"/>
      <c r="USG127" s="671"/>
      <c r="USH127" s="671"/>
      <c r="USI127" s="671"/>
      <c r="USJ127" s="671"/>
      <c r="USK127" s="671"/>
      <c r="USL127" s="671"/>
      <c r="USM127" s="671"/>
      <c r="USN127" s="671"/>
      <c r="USO127" s="671"/>
      <c r="USP127" s="671"/>
      <c r="USQ127" s="671"/>
      <c r="USR127" s="671"/>
      <c r="USS127" s="671"/>
      <c r="UST127" s="671"/>
      <c r="USU127" s="671"/>
      <c r="USV127" s="671"/>
      <c r="USW127" s="671"/>
      <c r="USX127" s="671"/>
      <c r="USY127" s="671"/>
      <c r="USZ127" s="671"/>
      <c r="UTA127" s="671"/>
      <c r="UTB127" s="671"/>
      <c r="UTC127" s="671"/>
      <c r="UTD127" s="671"/>
      <c r="UTE127" s="671"/>
      <c r="UTF127" s="671"/>
      <c r="UTG127" s="671"/>
      <c r="UTH127" s="671"/>
      <c r="UTI127" s="671"/>
      <c r="UTJ127" s="671"/>
      <c r="UTK127" s="671"/>
      <c r="UTL127" s="671"/>
      <c r="UTM127" s="671"/>
      <c r="UTN127" s="671"/>
      <c r="UTO127" s="671"/>
      <c r="UTP127" s="671"/>
      <c r="UTQ127" s="671"/>
      <c r="UTR127" s="671"/>
      <c r="UTS127" s="671"/>
      <c r="UTT127" s="671"/>
      <c r="UTU127" s="671"/>
      <c r="UTV127" s="671"/>
      <c r="UTW127" s="671"/>
      <c r="UTX127" s="671"/>
      <c r="UTY127" s="671"/>
      <c r="UTZ127" s="671"/>
      <c r="UUA127" s="671"/>
      <c r="UUB127" s="671"/>
      <c r="UUC127" s="671"/>
      <c r="UUD127" s="671"/>
      <c r="UUE127" s="671"/>
      <c r="UUF127" s="671"/>
      <c r="UUG127" s="671"/>
      <c r="UUH127" s="671"/>
      <c r="UUI127" s="671"/>
      <c r="UUJ127" s="671"/>
      <c r="UUK127" s="671"/>
      <c r="UUL127" s="671"/>
      <c r="UUM127" s="671"/>
      <c r="UUN127" s="671"/>
      <c r="UUO127" s="671"/>
      <c r="UUP127" s="671"/>
      <c r="UUQ127" s="671"/>
      <c r="UUR127" s="671"/>
      <c r="UUS127" s="671"/>
      <c r="UUT127" s="671"/>
      <c r="UUU127" s="671"/>
      <c r="UUV127" s="671"/>
      <c r="UUW127" s="671"/>
      <c r="UUX127" s="671"/>
      <c r="UUY127" s="671"/>
      <c r="UUZ127" s="671"/>
      <c r="UVA127" s="671"/>
      <c r="UVB127" s="671"/>
      <c r="UVC127" s="671"/>
      <c r="UVD127" s="671"/>
      <c r="UVE127" s="671"/>
      <c r="UVF127" s="671"/>
      <c r="UVG127" s="671"/>
      <c r="UVH127" s="671"/>
      <c r="UVI127" s="671"/>
      <c r="UVJ127" s="671"/>
      <c r="UVK127" s="671"/>
      <c r="UVL127" s="671"/>
      <c r="UVM127" s="671"/>
      <c r="UVN127" s="671"/>
      <c r="UVO127" s="671"/>
      <c r="UVP127" s="671"/>
      <c r="UVQ127" s="671"/>
      <c r="UVR127" s="671"/>
      <c r="UVS127" s="671"/>
      <c r="UVT127" s="671"/>
      <c r="UVU127" s="671"/>
      <c r="UVV127" s="671"/>
      <c r="UVW127" s="671"/>
      <c r="UVX127" s="671"/>
      <c r="UVY127" s="671"/>
      <c r="UVZ127" s="671"/>
      <c r="UWA127" s="671"/>
      <c r="UWB127" s="671"/>
      <c r="UWC127" s="671"/>
      <c r="UWD127" s="671"/>
      <c r="UWE127" s="671"/>
      <c r="UWF127" s="671"/>
      <c r="UWG127" s="671"/>
      <c r="UWH127" s="671"/>
      <c r="UWI127" s="671"/>
      <c r="UWJ127" s="671"/>
      <c r="UWK127" s="671"/>
      <c r="UWL127" s="671"/>
      <c r="UWM127" s="671"/>
      <c r="UWN127" s="671"/>
      <c r="UWO127" s="671"/>
      <c r="UWP127" s="671"/>
      <c r="UWQ127" s="671"/>
      <c r="UWR127" s="671"/>
      <c r="UWS127" s="671"/>
      <c r="UWT127" s="671"/>
      <c r="UWU127" s="671"/>
      <c r="UWV127" s="671"/>
      <c r="UWW127" s="671"/>
      <c r="UWX127" s="671"/>
      <c r="UWY127" s="671"/>
      <c r="UWZ127" s="671"/>
      <c r="UXA127" s="671"/>
      <c r="UXB127" s="671"/>
      <c r="UXC127" s="671"/>
      <c r="UXD127" s="671"/>
      <c r="UXE127" s="671"/>
      <c r="UXF127" s="671"/>
      <c r="UXG127" s="671"/>
      <c r="UXH127" s="671"/>
      <c r="UXI127" s="671"/>
      <c r="UXJ127" s="671"/>
      <c r="UXK127" s="671"/>
      <c r="UXL127" s="671"/>
      <c r="UXM127" s="671"/>
      <c r="UXN127" s="671"/>
      <c r="UXO127" s="671"/>
      <c r="UXP127" s="671"/>
      <c r="UXQ127" s="671"/>
      <c r="UXR127" s="671"/>
      <c r="UXS127" s="671"/>
      <c r="UXT127" s="671"/>
      <c r="UXU127" s="671"/>
      <c r="UXV127" s="671"/>
      <c r="UXW127" s="671"/>
      <c r="UXX127" s="671"/>
      <c r="UXY127" s="671"/>
      <c r="UXZ127" s="671"/>
      <c r="UYA127" s="671"/>
      <c r="UYB127" s="671"/>
      <c r="UYC127" s="671"/>
      <c r="UYD127" s="671"/>
      <c r="UYE127" s="671"/>
      <c r="UYF127" s="671"/>
      <c r="UYG127" s="671"/>
      <c r="UYH127" s="671"/>
      <c r="UYI127" s="671"/>
      <c r="UYJ127" s="671"/>
      <c r="UYK127" s="671"/>
      <c r="UYL127" s="671"/>
      <c r="UYM127" s="671"/>
      <c r="UYN127" s="671"/>
      <c r="UYO127" s="671"/>
      <c r="UYP127" s="671"/>
      <c r="UYQ127" s="671"/>
      <c r="UYR127" s="671"/>
      <c r="UYS127" s="671"/>
      <c r="UYT127" s="671"/>
      <c r="UYU127" s="671"/>
      <c r="UYV127" s="671"/>
      <c r="UYW127" s="671"/>
      <c r="UYX127" s="671"/>
      <c r="UYY127" s="671"/>
      <c r="UYZ127" s="671"/>
      <c r="UZA127" s="671"/>
      <c r="UZB127" s="671"/>
      <c r="UZC127" s="671"/>
      <c r="UZD127" s="671"/>
      <c r="UZE127" s="671"/>
      <c r="UZF127" s="671"/>
      <c r="UZG127" s="671"/>
      <c r="UZH127" s="671"/>
      <c r="UZI127" s="671"/>
      <c r="UZJ127" s="671"/>
      <c r="UZK127" s="671"/>
      <c r="UZL127" s="671"/>
      <c r="UZM127" s="671"/>
      <c r="UZN127" s="671"/>
      <c r="UZO127" s="671"/>
      <c r="UZP127" s="671"/>
      <c r="UZQ127" s="671"/>
      <c r="UZR127" s="671"/>
      <c r="UZS127" s="671"/>
      <c r="UZT127" s="671"/>
      <c r="UZU127" s="671"/>
      <c r="UZV127" s="671"/>
      <c r="UZW127" s="671"/>
      <c r="UZX127" s="671"/>
      <c r="UZY127" s="671"/>
      <c r="UZZ127" s="671"/>
      <c r="VAA127" s="671"/>
      <c r="VAB127" s="671"/>
      <c r="VAC127" s="671"/>
      <c r="VAD127" s="671"/>
      <c r="VAE127" s="671"/>
      <c r="VAF127" s="671"/>
      <c r="VAG127" s="671"/>
      <c r="VAH127" s="671"/>
      <c r="VAI127" s="671"/>
      <c r="VAJ127" s="671"/>
      <c r="VAK127" s="671"/>
      <c r="VAL127" s="671"/>
      <c r="VAM127" s="671"/>
      <c r="VAN127" s="671"/>
      <c r="VAO127" s="671"/>
      <c r="VAP127" s="671"/>
      <c r="VAQ127" s="671"/>
      <c r="VAR127" s="671"/>
      <c r="VAS127" s="671"/>
      <c r="VAT127" s="671"/>
      <c r="VAU127" s="671"/>
      <c r="VAV127" s="671"/>
      <c r="VAW127" s="671"/>
      <c r="VAX127" s="671"/>
      <c r="VAY127" s="671"/>
      <c r="VAZ127" s="671"/>
      <c r="VBA127" s="671"/>
      <c r="VBB127" s="671"/>
      <c r="VBC127" s="671"/>
      <c r="VBD127" s="671"/>
      <c r="VBE127" s="671"/>
      <c r="VBF127" s="671"/>
      <c r="VBG127" s="671"/>
      <c r="VBH127" s="671"/>
      <c r="VBI127" s="671"/>
      <c r="VBJ127" s="671"/>
      <c r="VBK127" s="671"/>
      <c r="VBL127" s="671"/>
      <c r="VBM127" s="671"/>
      <c r="VBN127" s="671"/>
      <c r="VBO127" s="671"/>
      <c r="VBP127" s="671"/>
      <c r="VBQ127" s="671"/>
      <c r="VBR127" s="671"/>
      <c r="VBS127" s="671"/>
      <c r="VBT127" s="671"/>
      <c r="VBU127" s="671"/>
      <c r="VBV127" s="671"/>
      <c r="VBW127" s="671"/>
      <c r="VBX127" s="671"/>
      <c r="VBY127" s="671"/>
      <c r="VBZ127" s="671"/>
      <c r="VCA127" s="671"/>
      <c r="VCB127" s="671"/>
      <c r="VCC127" s="671"/>
      <c r="VCD127" s="671"/>
      <c r="VCE127" s="671"/>
      <c r="VCF127" s="671"/>
      <c r="VCG127" s="671"/>
      <c r="VCH127" s="671"/>
      <c r="VCI127" s="671"/>
      <c r="VCJ127" s="671"/>
      <c r="VCK127" s="671"/>
      <c r="VCL127" s="671"/>
      <c r="VCM127" s="671"/>
      <c r="VCN127" s="671"/>
      <c r="VCO127" s="671"/>
      <c r="VCP127" s="671"/>
      <c r="VCQ127" s="671"/>
      <c r="VCR127" s="671"/>
      <c r="VCS127" s="671"/>
      <c r="VCT127" s="671"/>
      <c r="VCU127" s="671"/>
      <c r="VCV127" s="671"/>
      <c r="VCW127" s="671"/>
      <c r="VCX127" s="671"/>
      <c r="VCY127" s="671"/>
      <c r="VCZ127" s="671"/>
      <c r="VDA127" s="671"/>
      <c r="VDB127" s="671"/>
      <c r="VDC127" s="671"/>
      <c r="VDD127" s="671"/>
      <c r="VDE127" s="671"/>
      <c r="VDF127" s="671"/>
      <c r="VDG127" s="671"/>
      <c r="VDH127" s="671"/>
      <c r="VDI127" s="671"/>
      <c r="VDJ127" s="671"/>
      <c r="VDK127" s="671"/>
      <c r="VDL127" s="671"/>
      <c r="VDM127" s="671"/>
      <c r="VDN127" s="671"/>
      <c r="VDO127" s="671"/>
      <c r="VDP127" s="671"/>
      <c r="VDQ127" s="671"/>
      <c r="VDR127" s="671"/>
      <c r="VDS127" s="671"/>
      <c r="VDT127" s="671"/>
      <c r="VDU127" s="671"/>
      <c r="VDV127" s="671"/>
      <c r="VDW127" s="671"/>
      <c r="VDX127" s="671"/>
      <c r="VDY127" s="671"/>
      <c r="VDZ127" s="671"/>
      <c r="VEA127" s="671"/>
      <c r="VEB127" s="671"/>
      <c r="VEC127" s="671"/>
      <c r="VED127" s="671"/>
      <c r="VEE127" s="671"/>
      <c r="VEF127" s="671"/>
      <c r="VEG127" s="671"/>
      <c r="VEH127" s="671"/>
      <c r="VEI127" s="671"/>
      <c r="VEJ127" s="671"/>
      <c r="VEK127" s="671"/>
      <c r="VEL127" s="671"/>
      <c r="VEM127" s="671"/>
      <c r="VEN127" s="671"/>
      <c r="VEO127" s="671"/>
      <c r="VEP127" s="671"/>
      <c r="VEQ127" s="671"/>
      <c r="VER127" s="671"/>
      <c r="VES127" s="671"/>
      <c r="VET127" s="671"/>
      <c r="VEU127" s="671"/>
      <c r="VEV127" s="671"/>
      <c r="VEW127" s="671"/>
      <c r="VEX127" s="671"/>
      <c r="VEY127" s="671"/>
      <c r="VEZ127" s="671"/>
      <c r="VFA127" s="671"/>
      <c r="VFB127" s="671"/>
      <c r="VFC127" s="671"/>
      <c r="VFD127" s="671"/>
      <c r="VFE127" s="671"/>
      <c r="VFF127" s="671"/>
      <c r="VFG127" s="671"/>
      <c r="VFH127" s="671"/>
      <c r="VFI127" s="671"/>
      <c r="VFJ127" s="671"/>
      <c r="VFK127" s="671"/>
      <c r="VFL127" s="671"/>
      <c r="VFM127" s="671"/>
      <c r="VFN127" s="671"/>
      <c r="VFO127" s="671"/>
      <c r="VFP127" s="671"/>
      <c r="VFQ127" s="671"/>
      <c r="VFR127" s="671"/>
      <c r="VFS127" s="671"/>
      <c r="VFT127" s="671"/>
      <c r="VFU127" s="671"/>
      <c r="VFV127" s="671"/>
      <c r="VFW127" s="671"/>
      <c r="VFX127" s="671"/>
      <c r="VFY127" s="671"/>
      <c r="VFZ127" s="671"/>
      <c r="VGA127" s="671"/>
      <c r="VGB127" s="671"/>
      <c r="VGC127" s="671"/>
      <c r="VGD127" s="671"/>
      <c r="VGE127" s="671"/>
      <c r="VGF127" s="671"/>
      <c r="VGG127" s="671"/>
      <c r="VGH127" s="671"/>
      <c r="VGI127" s="671"/>
      <c r="VGJ127" s="671"/>
      <c r="VGK127" s="671"/>
      <c r="VGL127" s="671"/>
      <c r="VGM127" s="671"/>
      <c r="VGN127" s="671"/>
      <c r="VGO127" s="671"/>
      <c r="VGP127" s="671"/>
      <c r="VGQ127" s="671"/>
      <c r="VGR127" s="671"/>
      <c r="VGS127" s="671"/>
      <c r="VGT127" s="671"/>
      <c r="VGU127" s="671"/>
      <c r="VGV127" s="671"/>
      <c r="VGW127" s="671"/>
      <c r="VGX127" s="671"/>
      <c r="VGY127" s="671"/>
      <c r="VGZ127" s="671"/>
      <c r="VHA127" s="671"/>
      <c r="VHB127" s="671"/>
      <c r="VHC127" s="671"/>
      <c r="VHD127" s="671"/>
      <c r="VHE127" s="671"/>
      <c r="VHF127" s="671"/>
      <c r="VHG127" s="671"/>
      <c r="VHH127" s="671"/>
      <c r="VHI127" s="671"/>
      <c r="VHJ127" s="671"/>
      <c r="VHK127" s="671"/>
      <c r="VHL127" s="671"/>
      <c r="VHM127" s="671"/>
      <c r="VHN127" s="671"/>
      <c r="VHO127" s="671"/>
      <c r="VHP127" s="671"/>
      <c r="VHQ127" s="671"/>
      <c r="VHR127" s="671"/>
      <c r="VHS127" s="671"/>
      <c r="VHT127" s="671"/>
      <c r="VHU127" s="671"/>
      <c r="VHV127" s="671"/>
      <c r="VHW127" s="671"/>
      <c r="VHX127" s="671"/>
      <c r="VHY127" s="671"/>
      <c r="VHZ127" s="671"/>
      <c r="VIA127" s="671"/>
      <c r="VIB127" s="671"/>
      <c r="VIC127" s="671"/>
      <c r="VID127" s="671"/>
      <c r="VIE127" s="671"/>
      <c r="VIF127" s="671"/>
      <c r="VIG127" s="671"/>
      <c r="VIH127" s="671"/>
      <c r="VII127" s="671"/>
      <c r="VIJ127" s="671"/>
      <c r="VIK127" s="671"/>
      <c r="VIL127" s="671"/>
      <c r="VIM127" s="671"/>
      <c r="VIN127" s="671"/>
      <c r="VIO127" s="671"/>
      <c r="VIP127" s="671"/>
      <c r="VIQ127" s="671"/>
      <c r="VIR127" s="671"/>
      <c r="VIS127" s="671"/>
      <c r="VIT127" s="671"/>
      <c r="VIU127" s="671"/>
      <c r="VIV127" s="671"/>
      <c r="VIW127" s="671"/>
      <c r="VIX127" s="671"/>
      <c r="VIY127" s="671"/>
      <c r="VIZ127" s="671"/>
      <c r="VJA127" s="671"/>
      <c r="VJB127" s="671"/>
      <c r="VJC127" s="671"/>
      <c r="VJD127" s="671"/>
      <c r="VJE127" s="671"/>
      <c r="VJF127" s="671"/>
      <c r="VJG127" s="671"/>
      <c r="VJH127" s="671"/>
      <c r="VJI127" s="671"/>
      <c r="VJJ127" s="671"/>
      <c r="VJK127" s="671"/>
      <c r="VJL127" s="671"/>
      <c r="VJM127" s="671"/>
      <c r="VJN127" s="671"/>
      <c r="VJO127" s="671"/>
      <c r="VJP127" s="671"/>
      <c r="VJQ127" s="671"/>
      <c r="VJR127" s="671"/>
      <c r="VJS127" s="671"/>
      <c r="VJT127" s="671"/>
      <c r="VJU127" s="671"/>
      <c r="VJV127" s="671"/>
      <c r="VJW127" s="671"/>
      <c r="VJX127" s="671"/>
      <c r="VJY127" s="671"/>
      <c r="VJZ127" s="671"/>
      <c r="VKA127" s="671"/>
      <c r="VKB127" s="671"/>
      <c r="VKC127" s="671"/>
      <c r="VKD127" s="671"/>
      <c r="VKE127" s="671"/>
      <c r="VKF127" s="671"/>
      <c r="VKG127" s="671"/>
      <c r="VKH127" s="671"/>
      <c r="VKI127" s="671"/>
      <c r="VKJ127" s="671"/>
      <c r="VKK127" s="671"/>
      <c r="VKL127" s="671"/>
      <c r="VKM127" s="671"/>
      <c r="VKN127" s="671"/>
      <c r="VKO127" s="671"/>
      <c r="VKP127" s="671"/>
      <c r="VKQ127" s="671"/>
      <c r="VKR127" s="671"/>
      <c r="VKS127" s="671"/>
      <c r="VKT127" s="671"/>
      <c r="VKU127" s="671"/>
      <c r="VKV127" s="671"/>
      <c r="VKW127" s="671"/>
      <c r="VKX127" s="671"/>
      <c r="VKY127" s="671"/>
      <c r="VKZ127" s="671"/>
      <c r="VLA127" s="671"/>
      <c r="VLB127" s="671"/>
      <c r="VLC127" s="671"/>
      <c r="VLD127" s="671"/>
      <c r="VLE127" s="671"/>
      <c r="VLF127" s="671"/>
      <c r="VLG127" s="671"/>
      <c r="VLH127" s="671"/>
      <c r="VLI127" s="671"/>
      <c r="VLJ127" s="671"/>
      <c r="VLK127" s="671"/>
      <c r="VLL127" s="671"/>
      <c r="VLM127" s="671"/>
      <c r="VLN127" s="671"/>
      <c r="VLO127" s="671"/>
      <c r="VLP127" s="671"/>
      <c r="VLQ127" s="671"/>
      <c r="VLR127" s="671"/>
      <c r="VLS127" s="671"/>
      <c r="VLT127" s="671"/>
      <c r="VLU127" s="671"/>
      <c r="VLV127" s="671"/>
      <c r="VLW127" s="671"/>
      <c r="VLX127" s="671"/>
      <c r="VLY127" s="671"/>
      <c r="VLZ127" s="671"/>
      <c r="VMA127" s="671"/>
      <c r="VMB127" s="671"/>
      <c r="VMC127" s="671"/>
      <c r="VMD127" s="671"/>
      <c r="VME127" s="671"/>
      <c r="VMF127" s="671"/>
      <c r="VMG127" s="671"/>
      <c r="VMH127" s="671"/>
      <c r="VMI127" s="671"/>
      <c r="VMJ127" s="671"/>
      <c r="VMK127" s="671"/>
      <c r="VML127" s="671"/>
      <c r="VMM127" s="671"/>
      <c r="VMN127" s="671"/>
      <c r="VMO127" s="671"/>
      <c r="VMP127" s="671"/>
      <c r="VMQ127" s="671"/>
      <c r="VMR127" s="671"/>
      <c r="VMS127" s="671"/>
      <c r="VMT127" s="671"/>
      <c r="VMU127" s="671"/>
      <c r="VMV127" s="671"/>
      <c r="VMW127" s="671"/>
      <c r="VMX127" s="671"/>
      <c r="VMY127" s="671"/>
      <c r="VMZ127" s="671"/>
      <c r="VNA127" s="671"/>
      <c r="VNB127" s="671"/>
      <c r="VNC127" s="671"/>
      <c r="VND127" s="671"/>
      <c r="VNE127" s="671"/>
      <c r="VNF127" s="671"/>
      <c r="VNG127" s="671"/>
      <c r="VNH127" s="671"/>
      <c r="VNI127" s="671"/>
      <c r="VNJ127" s="671"/>
      <c r="VNK127" s="671"/>
      <c r="VNL127" s="671"/>
      <c r="VNM127" s="671"/>
      <c r="VNN127" s="671"/>
      <c r="VNO127" s="671"/>
      <c r="VNP127" s="671"/>
      <c r="VNQ127" s="671"/>
      <c r="VNR127" s="671"/>
      <c r="VNS127" s="671"/>
      <c r="VNT127" s="671"/>
      <c r="VNU127" s="671"/>
      <c r="VNV127" s="671"/>
      <c r="VNW127" s="671"/>
      <c r="VNX127" s="671"/>
      <c r="VNY127" s="671"/>
      <c r="VNZ127" s="671"/>
      <c r="VOA127" s="671"/>
      <c r="VOB127" s="671"/>
      <c r="VOC127" s="671"/>
      <c r="VOD127" s="671"/>
      <c r="VOE127" s="671"/>
      <c r="VOF127" s="671"/>
      <c r="VOG127" s="671"/>
      <c r="VOH127" s="671"/>
      <c r="VOI127" s="671"/>
      <c r="VOJ127" s="671"/>
      <c r="VOK127" s="671"/>
      <c r="VOL127" s="671"/>
      <c r="VOM127" s="671"/>
      <c r="VON127" s="671"/>
      <c r="VOO127" s="671"/>
      <c r="VOP127" s="671"/>
      <c r="VOQ127" s="671"/>
      <c r="VOR127" s="671"/>
      <c r="VOS127" s="671"/>
      <c r="VOT127" s="671"/>
      <c r="VOU127" s="671"/>
      <c r="VOV127" s="671"/>
      <c r="VOW127" s="671"/>
      <c r="VOX127" s="671"/>
      <c r="VOY127" s="671"/>
      <c r="VOZ127" s="671"/>
      <c r="VPA127" s="671"/>
      <c r="VPB127" s="671"/>
      <c r="VPC127" s="671"/>
      <c r="VPD127" s="671"/>
      <c r="VPE127" s="671"/>
      <c r="VPF127" s="671"/>
      <c r="VPG127" s="671"/>
      <c r="VPH127" s="671"/>
      <c r="VPI127" s="671"/>
      <c r="VPJ127" s="671"/>
      <c r="VPK127" s="671"/>
      <c r="VPL127" s="671"/>
      <c r="VPM127" s="671"/>
      <c r="VPN127" s="671"/>
      <c r="VPO127" s="671"/>
      <c r="VPP127" s="671"/>
      <c r="VPQ127" s="671"/>
      <c r="VPR127" s="671"/>
      <c r="VPS127" s="671"/>
      <c r="VPT127" s="671"/>
      <c r="VPU127" s="671"/>
      <c r="VPV127" s="671"/>
      <c r="VPW127" s="671"/>
      <c r="VPX127" s="671"/>
      <c r="VPY127" s="671"/>
      <c r="VPZ127" s="671"/>
      <c r="VQA127" s="671"/>
      <c r="VQB127" s="671"/>
      <c r="VQC127" s="671"/>
      <c r="VQD127" s="671"/>
      <c r="VQE127" s="671"/>
      <c r="VQF127" s="671"/>
      <c r="VQG127" s="671"/>
      <c r="VQH127" s="671"/>
      <c r="VQI127" s="671"/>
      <c r="VQJ127" s="671"/>
      <c r="VQK127" s="671"/>
      <c r="VQL127" s="671"/>
      <c r="VQM127" s="671"/>
      <c r="VQN127" s="671"/>
      <c r="VQO127" s="671"/>
      <c r="VQP127" s="671"/>
      <c r="VQQ127" s="671"/>
      <c r="VQR127" s="671"/>
      <c r="VQS127" s="671"/>
      <c r="VQT127" s="671"/>
      <c r="VQU127" s="671"/>
      <c r="VQV127" s="671"/>
      <c r="VQW127" s="671"/>
      <c r="VQX127" s="671"/>
      <c r="VQY127" s="671"/>
      <c r="VQZ127" s="671"/>
      <c r="VRA127" s="671"/>
      <c r="VRB127" s="671"/>
      <c r="VRC127" s="671"/>
      <c r="VRD127" s="671"/>
      <c r="VRE127" s="671"/>
      <c r="VRF127" s="671"/>
      <c r="VRG127" s="671"/>
      <c r="VRH127" s="671"/>
      <c r="VRI127" s="671"/>
      <c r="VRJ127" s="671"/>
      <c r="VRK127" s="671"/>
      <c r="VRL127" s="671"/>
      <c r="VRM127" s="671"/>
      <c r="VRN127" s="671"/>
      <c r="VRO127" s="671"/>
      <c r="VRP127" s="671"/>
      <c r="VRQ127" s="671"/>
      <c r="VRR127" s="671"/>
      <c r="VRS127" s="671"/>
      <c r="VRT127" s="671"/>
      <c r="VRU127" s="671"/>
      <c r="VRV127" s="671"/>
      <c r="VRW127" s="671"/>
      <c r="VRX127" s="671"/>
      <c r="VRY127" s="671"/>
      <c r="VRZ127" s="671"/>
      <c r="VSA127" s="671"/>
      <c r="VSB127" s="671"/>
      <c r="VSC127" s="671"/>
      <c r="VSD127" s="671"/>
      <c r="VSE127" s="671"/>
      <c r="VSF127" s="671"/>
      <c r="VSG127" s="671"/>
      <c r="VSH127" s="671"/>
      <c r="VSI127" s="671"/>
      <c r="VSJ127" s="671"/>
      <c r="VSK127" s="671"/>
      <c r="VSL127" s="671"/>
      <c r="VSM127" s="671"/>
      <c r="VSN127" s="671"/>
      <c r="VSO127" s="671"/>
      <c r="VSP127" s="671"/>
      <c r="VSQ127" s="671"/>
      <c r="VSR127" s="671"/>
      <c r="VSS127" s="671"/>
      <c r="VST127" s="671"/>
      <c r="VSU127" s="671"/>
      <c r="VSV127" s="671"/>
      <c r="VSW127" s="671"/>
      <c r="VSX127" s="671"/>
      <c r="VSY127" s="671"/>
      <c r="VSZ127" s="671"/>
      <c r="VTA127" s="671"/>
      <c r="VTB127" s="671"/>
      <c r="VTC127" s="671"/>
      <c r="VTD127" s="671"/>
      <c r="VTE127" s="671"/>
      <c r="VTF127" s="671"/>
      <c r="VTG127" s="671"/>
      <c r="VTH127" s="671"/>
      <c r="VTI127" s="671"/>
      <c r="VTJ127" s="671"/>
      <c r="VTK127" s="671"/>
      <c r="VTL127" s="671"/>
      <c r="VTM127" s="671"/>
      <c r="VTN127" s="671"/>
      <c r="VTO127" s="671"/>
      <c r="VTP127" s="671"/>
      <c r="VTQ127" s="671"/>
      <c r="VTR127" s="671"/>
      <c r="VTS127" s="671"/>
      <c r="VTT127" s="671"/>
      <c r="VTU127" s="671"/>
      <c r="VTV127" s="671"/>
      <c r="VTW127" s="671"/>
      <c r="VTX127" s="671"/>
      <c r="VTY127" s="671"/>
      <c r="VTZ127" s="671"/>
      <c r="VUA127" s="671"/>
      <c r="VUB127" s="671"/>
      <c r="VUC127" s="671"/>
      <c r="VUD127" s="671"/>
      <c r="VUE127" s="671"/>
      <c r="VUF127" s="671"/>
      <c r="VUG127" s="671"/>
      <c r="VUH127" s="671"/>
      <c r="VUI127" s="671"/>
      <c r="VUJ127" s="671"/>
      <c r="VUK127" s="671"/>
      <c r="VUL127" s="671"/>
      <c r="VUM127" s="671"/>
      <c r="VUN127" s="671"/>
      <c r="VUO127" s="671"/>
      <c r="VUP127" s="671"/>
      <c r="VUQ127" s="671"/>
      <c r="VUR127" s="671"/>
      <c r="VUS127" s="671"/>
      <c r="VUT127" s="671"/>
      <c r="VUU127" s="671"/>
      <c r="VUV127" s="671"/>
      <c r="VUW127" s="671"/>
      <c r="VUX127" s="671"/>
      <c r="VUY127" s="671"/>
      <c r="VUZ127" s="671"/>
      <c r="VVA127" s="671"/>
      <c r="VVB127" s="671"/>
      <c r="VVC127" s="671"/>
      <c r="VVD127" s="671"/>
      <c r="VVE127" s="671"/>
      <c r="VVF127" s="671"/>
      <c r="VVG127" s="671"/>
      <c r="VVH127" s="671"/>
      <c r="VVI127" s="671"/>
      <c r="VVJ127" s="671"/>
      <c r="VVK127" s="671"/>
      <c r="VVL127" s="671"/>
      <c r="VVM127" s="671"/>
      <c r="VVN127" s="671"/>
      <c r="VVO127" s="671"/>
      <c r="VVP127" s="671"/>
      <c r="VVQ127" s="671"/>
      <c r="VVR127" s="671"/>
      <c r="VVS127" s="671"/>
      <c r="VVT127" s="671"/>
      <c r="VVU127" s="671"/>
      <c r="VVV127" s="671"/>
      <c r="VVW127" s="671"/>
      <c r="VVX127" s="671"/>
      <c r="VVY127" s="671"/>
      <c r="VVZ127" s="671"/>
      <c r="VWA127" s="671"/>
      <c r="VWB127" s="671"/>
      <c r="VWC127" s="671"/>
      <c r="VWD127" s="671"/>
      <c r="VWE127" s="671"/>
      <c r="VWF127" s="671"/>
      <c r="VWG127" s="671"/>
      <c r="VWH127" s="671"/>
      <c r="VWI127" s="671"/>
      <c r="VWJ127" s="671"/>
      <c r="VWK127" s="671"/>
      <c r="VWL127" s="671"/>
      <c r="VWM127" s="671"/>
      <c r="VWN127" s="671"/>
      <c r="VWO127" s="671"/>
      <c r="VWP127" s="671"/>
      <c r="VWQ127" s="671"/>
      <c r="VWR127" s="671"/>
      <c r="VWS127" s="671"/>
      <c r="VWT127" s="671"/>
      <c r="VWU127" s="671"/>
      <c r="VWV127" s="671"/>
      <c r="VWW127" s="671"/>
      <c r="VWX127" s="671"/>
      <c r="VWY127" s="671"/>
      <c r="VWZ127" s="671"/>
      <c r="VXA127" s="671"/>
      <c r="VXB127" s="671"/>
      <c r="VXC127" s="671"/>
      <c r="VXD127" s="671"/>
      <c r="VXE127" s="671"/>
      <c r="VXF127" s="671"/>
      <c r="VXG127" s="671"/>
      <c r="VXH127" s="671"/>
      <c r="VXI127" s="671"/>
      <c r="VXJ127" s="671"/>
      <c r="VXK127" s="671"/>
      <c r="VXL127" s="671"/>
      <c r="VXM127" s="671"/>
      <c r="VXN127" s="671"/>
      <c r="VXO127" s="671"/>
      <c r="VXP127" s="671"/>
      <c r="VXQ127" s="671"/>
      <c r="VXR127" s="671"/>
      <c r="VXS127" s="671"/>
      <c r="VXT127" s="671"/>
      <c r="VXU127" s="671"/>
      <c r="VXV127" s="671"/>
      <c r="VXW127" s="671"/>
      <c r="VXX127" s="671"/>
      <c r="VXY127" s="671"/>
      <c r="VXZ127" s="671"/>
      <c r="VYA127" s="671"/>
      <c r="VYB127" s="671"/>
      <c r="VYC127" s="671"/>
      <c r="VYD127" s="671"/>
      <c r="VYE127" s="671"/>
      <c r="VYF127" s="671"/>
      <c r="VYG127" s="671"/>
      <c r="VYH127" s="671"/>
      <c r="VYI127" s="671"/>
      <c r="VYJ127" s="671"/>
      <c r="VYK127" s="671"/>
      <c r="VYL127" s="671"/>
      <c r="VYM127" s="671"/>
      <c r="VYN127" s="671"/>
      <c r="VYO127" s="671"/>
      <c r="VYP127" s="671"/>
      <c r="VYQ127" s="671"/>
      <c r="VYR127" s="671"/>
      <c r="VYS127" s="671"/>
      <c r="VYT127" s="671"/>
      <c r="VYU127" s="671"/>
      <c r="VYV127" s="671"/>
      <c r="VYW127" s="671"/>
      <c r="VYX127" s="671"/>
      <c r="VYY127" s="671"/>
      <c r="VYZ127" s="671"/>
      <c r="VZA127" s="671"/>
      <c r="VZB127" s="671"/>
      <c r="VZC127" s="671"/>
      <c r="VZD127" s="671"/>
      <c r="VZE127" s="671"/>
      <c r="VZF127" s="671"/>
      <c r="VZG127" s="671"/>
      <c r="VZH127" s="671"/>
      <c r="VZI127" s="671"/>
      <c r="VZJ127" s="671"/>
      <c r="VZK127" s="671"/>
      <c r="VZL127" s="671"/>
      <c r="VZM127" s="671"/>
      <c r="VZN127" s="671"/>
      <c r="VZO127" s="671"/>
      <c r="VZP127" s="671"/>
      <c r="VZQ127" s="671"/>
      <c r="VZR127" s="671"/>
      <c r="VZS127" s="671"/>
      <c r="VZT127" s="671"/>
      <c r="VZU127" s="671"/>
      <c r="VZV127" s="671"/>
      <c r="VZW127" s="671"/>
      <c r="VZX127" s="671"/>
      <c r="VZY127" s="671"/>
      <c r="VZZ127" s="671"/>
      <c r="WAA127" s="671"/>
      <c r="WAB127" s="671"/>
      <c r="WAC127" s="671"/>
      <c r="WAD127" s="671"/>
      <c r="WAE127" s="671"/>
      <c r="WAF127" s="671"/>
      <c r="WAG127" s="671"/>
      <c r="WAH127" s="671"/>
      <c r="WAI127" s="671"/>
      <c r="WAJ127" s="671"/>
      <c r="WAK127" s="671"/>
      <c r="WAL127" s="671"/>
      <c r="WAM127" s="671"/>
      <c r="WAN127" s="671"/>
      <c r="WAO127" s="671"/>
      <c r="WAP127" s="671"/>
      <c r="WAQ127" s="671"/>
      <c r="WAR127" s="671"/>
      <c r="WAS127" s="671"/>
      <c r="WAT127" s="671"/>
      <c r="WAU127" s="671"/>
      <c r="WAV127" s="671"/>
      <c r="WAW127" s="671"/>
      <c r="WAX127" s="671"/>
      <c r="WAY127" s="671"/>
      <c r="WAZ127" s="671"/>
      <c r="WBA127" s="671"/>
      <c r="WBB127" s="671"/>
      <c r="WBC127" s="671"/>
      <c r="WBD127" s="671"/>
      <c r="WBE127" s="671"/>
      <c r="WBF127" s="671"/>
      <c r="WBG127" s="671"/>
      <c r="WBH127" s="671"/>
      <c r="WBI127" s="671"/>
      <c r="WBJ127" s="671"/>
      <c r="WBK127" s="671"/>
      <c r="WBL127" s="671"/>
      <c r="WBM127" s="671"/>
      <c r="WBN127" s="671"/>
      <c r="WBO127" s="671"/>
      <c r="WBP127" s="671"/>
      <c r="WBQ127" s="671"/>
      <c r="WBR127" s="671"/>
      <c r="WBS127" s="671"/>
      <c r="WBT127" s="671"/>
      <c r="WBU127" s="671"/>
      <c r="WBV127" s="671"/>
      <c r="WBW127" s="671"/>
      <c r="WBX127" s="671"/>
      <c r="WBY127" s="671"/>
      <c r="WBZ127" s="671"/>
      <c r="WCA127" s="671"/>
      <c r="WCB127" s="671"/>
      <c r="WCC127" s="671"/>
      <c r="WCD127" s="671"/>
      <c r="WCE127" s="671"/>
      <c r="WCF127" s="671"/>
      <c r="WCG127" s="671"/>
      <c r="WCH127" s="671"/>
      <c r="WCI127" s="671"/>
      <c r="WCJ127" s="671"/>
      <c r="WCK127" s="671"/>
      <c r="WCL127" s="671"/>
      <c r="WCM127" s="671"/>
      <c r="WCN127" s="671"/>
      <c r="WCO127" s="671"/>
      <c r="WCP127" s="671"/>
      <c r="WCQ127" s="671"/>
      <c r="WCR127" s="671"/>
      <c r="WCS127" s="671"/>
      <c r="WCT127" s="671"/>
      <c r="WCU127" s="671"/>
      <c r="WCV127" s="671"/>
      <c r="WCW127" s="671"/>
      <c r="WCX127" s="671"/>
      <c r="WCY127" s="671"/>
      <c r="WCZ127" s="671"/>
      <c r="WDA127" s="671"/>
      <c r="WDB127" s="671"/>
      <c r="WDC127" s="671"/>
      <c r="WDD127" s="671"/>
      <c r="WDE127" s="671"/>
      <c r="WDF127" s="671"/>
      <c r="WDG127" s="671"/>
      <c r="WDH127" s="671"/>
      <c r="WDI127" s="671"/>
      <c r="WDJ127" s="671"/>
      <c r="WDK127" s="671"/>
      <c r="WDL127" s="671"/>
      <c r="WDM127" s="671"/>
      <c r="WDN127" s="671"/>
      <c r="WDO127" s="671"/>
      <c r="WDP127" s="671"/>
      <c r="WDQ127" s="671"/>
      <c r="WDR127" s="671"/>
      <c r="WDS127" s="671"/>
      <c r="WDT127" s="671"/>
      <c r="WDU127" s="671"/>
      <c r="WDV127" s="671"/>
      <c r="WDW127" s="671"/>
      <c r="WDX127" s="671"/>
      <c r="WDY127" s="671"/>
      <c r="WDZ127" s="671"/>
      <c r="WEA127" s="671"/>
      <c r="WEB127" s="671"/>
      <c r="WEC127" s="671"/>
      <c r="WED127" s="671"/>
      <c r="WEE127" s="671"/>
      <c r="WEF127" s="671"/>
      <c r="WEG127" s="671"/>
      <c r="WEH127" s="671"/>
      <c r="WEI127" s="671"/>
      <c r="WEJ127" s="671"/>
      <c r="WEK127" s="671"/>
      <c r="WEL127" s="671"/>
      <c r="WEM127" s="671"/>
      <c r="WEN127" s="671"/>
      <c r="WEO127" s="671"/>
      <c r="WEP127" s="671"/>
      <c r="WEQ127" s="671"/>
      <c r="WER127" s="671"/>
      <c r="WES127" s="671"/>
      <c r="WET127" s="671"/>
      <c r="WEU127" s="671"/>
      <c r="WEV127" s="671"/>
      <c r="WEW127" s="671"/>
      <c r="WEX127" s="671"/>
      <c r="WEY127" s="671"/>
      <c r="WEZ127" s="671"/>
      <c r="WFA127" s="671"/>
      <c r="WFB127" s="671"/>
      <c r="WFC127" s="671"/>
      <c r="WFD127" s="671"/>
      <c r="WFE127" s="671"/>
      <c r="WFF127" s="671"/>
      <c r="WFG127" s="671"/>
      <c r="WFH127" s="671"/>
      <c r="WFI127" s="671"/>
      <c r="WFJ127" s="671"/>
      <c r="WFK127" s="671"/>
      <c r="WFL127" s="671"/>
      <c r="WFM127" s="671"/>
      <c r="WFN127" s="671"/>
      <c r="WFO127" s="671"/>
      <c r="WFP127" s="671"/>
      <c r="WFQ127" s="671"/>
      <c r="WFR127" s="671"/>
      <c r="WFS127" s="671"/>
      <c r="WFT127" s="671"/>
      <c r="WFU127" s="671"/>
      <c r="WFV127" s="671"/>
      <c r="WFW127" s="671"/>
      <c r="WFX127" s="671"/>
      <c r="WFY127" s="671"/>
      <c r="WFZ127" s="671"/>
      <c r="WGA127" s="671"/>
      <c r="WGB127" s="671"/>
      <c r="WGC127" s="671"/>
      <c r="WGD127" s="671"/>
      <c r="WGE127" s="671"/>
      <c r="WGF127" s="671"/>
      <c r="WGG127" s="671"/>
      <c r="WGH127" s="671"/>
      <c r="WGI127" s="671"/>
      <c r="WGJ127" s="671"/>
      <c r="WGK127" s="671"/>
      <c r="WGL127" s="671"/>
      <c r="WGM127" s="671"/>
      <c r="WGN127" s="671"/>
      <c r="WGO127" s="671"/>
      <c r="WGP127" s="671"/>
      <c r="WGQ127" s="671"/>
      <c r="WGR127" s="671"/>
      <c r="WGS127" s="671"/>
      <c r="WGT127" s="671"/>
      <c r="WGU127" s="671"/>
      <c r="WGV127" s="671"/>
      <c r="WGW127" s="671"/>
      <c r="WGX127" s="671"/>
      <c r="WGY127" s="671"/>
      <c r="WGZ127" s="671"/>
      <c r="WHA127" s="671"/>
      <c r="WHB127" s="671"/>
      <c r="WHC127" s="671"/>
      <c r="WHD127" s="671"/>
      <c r="WHE127" s="671"/>
      <c r="WHF127" s="671"/>
      <c r="WHG127" s="671"/>
      <c r="WHH127" s="671"/>
      <c r="WHI127" s="671"/>
      <c r="WHJ127" s="671"/>
      <c r="WHK127" s="671"/>
      <c r="WHL127" s="671"/>
      <c r="WHM127" s="671"/>
      <c r="WHN127" s="671"/>
      <c r="WHO127" s="671"/>
      <c r="WHP127" s="671"/>
      <c r="WHQ127" s="671"/>
      <c r="WHR127" s="671"/>
      <c r="WHS127" s="671"/>
      <c r="WHT127" s="671"/>
      <c r="WHU127" s="671"/>
      <c r="WHV127" s="671"/>
      <c r="WHW127" s="671"/>
      <c r="WHX127" s="671"/>
      <c r="WHY127" s="671"/>
      <c r="WHZ127" s="671"/>
      <c r="WIA127" s="671"/>
      <c r="WIB127" s="671"/>
      <c r="WIC127" s="671"/>
      <c r="WID127" s="671"/>
      <c r="WIE127" s="671"/>
      <c r="WIF127" s="671"/>
      <c r="WIG127" s="671"/>
      <c r="WIH127" s="671"/>
      <c r="WII127" s="671"/>
      <c r="WIJ127" s="671"/>
      <c r="WIK127" s="671"/>
      <c r="WIL127" s="671"/>
      <c r="WIM127" s="671"/>
      <c r="WIN127" s="671"/>
      <c r="WIO127" s="671"/>
      <c r="WIP127" s="671"/>
      <c r="WIQ127" s="671"/>
      <c r="WIR127" s="671"/>
      <c r="WIS127" s="671"/>
      <c r="WIT127" s="671"/>
      <c r="WIU127" s="671"/>
      <c r="WIV127" s="671"/>
      <c r="WIW127" s="671"/>
      <c r="WIX127" s="671"/>
      <c r="WIY127" s="671"/>
      <c r="WIZ127" s="671"/>
      <c r="WJA127" s="671"/>
      <c r="WJB127" s="671"/>
      <c r="WJC127" s="671"/>
      <c r="WJD127" s="671"/>
      <c r="WJE127" s="671"/>
      <c r="WJF127" s="671"/>
      <c r="WJG127" s="671"/>
      <c r="WJH127" s="671"/>
      <c r="WJI127" s="671"/>
      <c r="WJJ127" s="671"/>
      <c r="WJK127" s="671"/>
      <c r="WJL127" s="671"/>
      <c r="WJM127" s="671"/>
      <c r="WJN127" s="671"/>
      <c r="WJO127" s="671"/>
      <c r="WJP127" s="671"/>
      <c r="WJQ127" s="671"/>
      <c r="WJR127" s="671"/>
      <c r="WJS127" s="671"/>
      <c r="WJT127" s="671"/>
      <c r="WJU127" s="671"/>
      <c r="WJV127" s="671"/>
      <c r="WJW127" s="671"/>
      <c r="WJX127" s="671"/>
      <c r="WJY127" s="671"/>
      <c r="WJZ127" s="671"/>
      <c r="WKA127" s="671"/>
      <c r="WKB127" s="671"/>
      <c r="WKC127" s="671"/>
      <c r="WKD127" s="671"/>
      <c r="WKE127" s="671"/>
      <c r="WKF127" s="671"/>
      <c r="WKG127" s="671"/>
      <c r="WKH127" s="671"/>
      <c r="WKI127" s="671"/>
      <c r="WKJ127" s="671"/>
      <c r="WKK127" s="671"/>
      <c r="WKL127" s="671"/>
      <c r="WKM127" s="671"/>
      <c r="WKN127" s="671"/>
      <c r="WKO127" s="671"/>
      <c r="WKP127" s="671"/>
      <c r="WKQ127" s="671"/>
      <c r="WKR127" s="671"/>
      <c r="WKS127" s="671"/>
      <c r="WKT127" s="671"/>
      <c r="WKU127" s="671"/>
      <c r="WKV127" s="671"/>
      <c r="WKW127" s="671"/>
      <c r="WKX127" s="671"/>
      <c r="WKY127" s="671"/>
      <c r="WKZ127" s="671"/>
      <c r="WLA127" s="671"/>
      <c r="WLB127" s="671"/>
      <c r="WLC127" s="671"/>
      <c r="WLD127" s="671"/>
      <c r="WLE127" s="671"/>
      <c r="WLF127" s="671"/>
      <c r="WLG127" s="671"/>
      <c r="WLH127" s="671"/>
      <c r="WLI127" s="671"/>
      <c r="WLJ127" s="671"/>
      <c r="WLK127" s="671"/>
      <c r="WLL127" s="671"/>
      <c r="WLM127" s="671"/>
      <c r="WLN127" s="671"/>
      <c r="WLO127" s="671"/>
      <c r="WLP127" s="671"/>
      <c r="WLQ127" s="671"/>
      <c r="WLR127" s="671"/>
      <c r="WLS127" s="671"/>
      <c r="WLT127" s="671"/>
      <c r="WLU127" s="671"/>
      <c r="WLV127" s="671"/>
      <c r="WLW127" s="671"/>
      <c r="WLX127" s="671"/>
      <c r="WLY127" s="671"/>
      <c r="WLZ127" s="671"/>
      <c r="WMA127" s="671"/>
      <c r="WMB127" s="671"/>
      <c r="WMC127" s="671"/>
      <c r="WMD127" s="671"/>
      <c r="WME127" s="671"/>
      <c r="WMF127" s="671"/>
      <c r="WMG127" s="671"/>
      <c r="WMH127" s="671"/>
      <c r="WMI127" s="671"/>
      <c r="WMJ127" s="671"/>
      <c r="WMK127" s="671"/>
      <c r="WML127" s="671"/>
      <c r="WMM127" s="671"/>
      <c r="WMN127" s="671"/>
      <c r="WMO127" s="671"/>
      <c r="WMP127" s="671"/>
      <c r="WMQ127" s="671"/>
      <c r="WMR127" s="671"/>
      <c r="WMS127" s="671"/>
      <c r="WMT127" s="671"/>
      <c r="WMU127" s="671"/>
      <c r="WMV127" s="671"/>
      <c r="WMW127" s="671"/>
      <c r="WMX127" s="671"/>
      <c r="WMY127" s="671"/>
      <c r="WMZ127" s="671"/>
      <c r="WNA127" s="671"/>
      <c r="WNB127" s="671"/>
      <c r="WNC127" s="671"/>
      <c r="WND127" s="671"/>
      <c r="WNE127" s="671"/>
      <c r="WNF127" s="671"/>
      <c r="WNG127" s="671"/>
      <c r="WNH127" s="671"/>
      <c r="WNI127" s="671"/>
      <c r="WNJ127" s="671"/>
      <c r="WNK127" s="671"/>
      <c r="WNL127" s="671"/>
      <c r="WNM127" s="671"/>
      <c r="WNN127" s="671"/>
      <c r="WNO127" s="671"/>
      <c r="WNP127" s="671"/>
      <c r="WNQ127" s="671"/>
      <c r="WNR127" s="671"/>
      <c r="WNS127" s="671"/>
      <c r="WNT127" s="671"/>
      <c r="WNU127" s="671"/>
      <c r="WNV127" s="671"/>
      <c r="WNW127" s="671"/>
      <c r="WNX127" s="671"/>
      <c r="WNY127" s="671"/>
      <c r="WNZ127" s="671"/>
      <c r="WOA127" s="671"/>
      <c r="WOB127" s="671"/>
      <c r="WOC127" s="671"/>
      <c r="WOD127" s="671"/>
      <c r="WOE127" s="671"/>
      <c r="WOF127" s="671"/>
      <c r="WOG127" s="671"/>
      <c r="WOH127" s="671"/>
      <c r="WOI127" s="671"/>
      <c r="WOJ127" s="671"/>
      <c r="WOK127" s="671"/>
      <c r="WOL127" s="671"/>
      <c r="WOM127" s="671"/>
      <c r="WON127" s="671"/>
      <c r="WOO127" s="671"/>
      <c r="WOP127" s="671"/>
      <c r="WOQ127" s="671"/>
      <c r="WOR127" s="671"/>
      <c r="WOS127" s="671"/>
      <c r="WOT127" s="671"/>
      <c r="WOU127" s="671"/>
      <c r="WOV127" s="671"/>
      <c r="WOW127" s="671"/>
      <c r="WOX127" s="671"/>
      <c r="WOY127" s="671"/>
      <c r="WOZ127" s="671"/>
      <c r="WPA127" s="671"/>
      <c r="WPB127" s="671"/>
      <c r="WPC127" s="671"/>
      <c r="WPD127" s="671"/>
      <c r="WPE127" s="671"/>
      <c r="WPF127" s="671"/>
      <c r="WPG127" s="671"/>
      <c r="WPH127" s="671"/>
      <c r="WPI127" s="671"/>
      <c r="WPJ127" s="671"/>
      <c r="WPK127" s="671"/>
      <c r="WPL127" s="671"/>
      <c r="WPM127" s="671"/>
      <c r="WPN127" s="671"/>
      <c r="WPO127" s="671"/>
      <c r="WPP127" s="671"/>
      <c r="WPQ127" s="671"/>
      <c r="WPR127" s="671"/>
      <c r="WPS127" s="671"/>
      <c r="WPT127" s="671"/>
      <c r="WPU127" s="671"/>
      <c r="WPV127" s="671"/>
      <c r="WPW127" s="671"/>
      <c r="WPX127" s="671"/>
      <c r="WPY127" s="671"/>
      <c r="WPZ127" s="671"/>
      <c r="WQA127" s="671"/>
      <c r="WQB127" s="671"/>
      <c r="WQC127" s="671"/>
      <c r="WQD127" s="671"/>
      <c r="WQE127" s="671"/>
      <c r="WQF127" s="671"/>
      <c r="WQG127" s="671"/>
      <c r="WQH127" s="671"/>
      <c r="WQI127" s="671"/>
      <c r="WQJ127" s="671"/>
      <c r="WQK127" s="671"/>
      <c r="WQL127" s="671"/>
      <c r="WQM127" s="671"/>
      <c r="WQN127" s="671"/>
      <c r="WQO127" s="671"/>
      <c r="WQP127" s="671"/>
      <c r="WQQ127" s="671"/>
      <c r="WQR127" s="671"/>
      <c r="WQS127" s="671"/>
      <c r="WQT127" s="671"/>
      <c r="WQU127" s="671"/>
      <c r="WQV127" s="671"/>
      <c r="WQW127" s="671"/>
      <c r="WQX127" s="671"/>
      <c r="WQY127" s="671"/>
      <c r="WQZ127" s="671"/>
      <c r="WRA127" s="671"/>
      <c r="WRB127" s="671"/>
      <c r="WRC127" s="671"/>
      <c r="WRD127" s="671"/>
      <c r="WRE127" s="671"/>
      <c r="WRF127" s="671"/>
      <c r="WRG127" s="671"/>
      <c r="WRH127" s="671"/>
      <c r="WRI127" s="671"/>
      <c r="WRJ127" s="671"/>
      <c r="WRK127" s="671"/>
      <c r="WRL127" s="671"/>
      <c r="WRM127" s="671"/>
      <c r="WRN127" s="671"/>
      <c r="WRO127" s="671"/>
      <c r="WRP127" s="671"/>
      <c r="WRQ127" s="671"/>
      <c r="WRR127" s="671"/>
      <c r="WRS127" s="671"/>
      <c r="WRT127" s="671"/>
      <c r="WRU127" s="671"/>
      <c r="WRV127" s="671"/>
      <c r="WRW127" s="671"/>
      <c r="WRX127" s="671"/>
      <c r="WRY127" s="671"/>
      <c r="WRZ127" s="671"/>
      <c r="WSA127" s="671"/>
      <c r="WSB127" s="671"/>
      <c r="WSC127" s="671"/>
      <c r="WSD127" s="671"/>
      <c r="WSE127" s="671"/>
      <c r="WSF127" s="671"/>
      <c r="WSG127" s="671"/>
      <c r="WSH127" s="671"/>
      <c r="WSI127" s="671"/>
      <c r="WSJ127" s="671"/>
      <c r="WSK127" s="671"/>
      <c r="WSL127" s="671"/>
      <c r="WSM127" s="671"/>
      <c r="WSN127" s="671"/>
      <c r="WSO127" s="671"/>
      <c r="WSP127" s="671"/>
      <c r="WSQ127" s="671"/>
      <c r="WSR127" s="671"/>
      <c r="WSS127" s="671"/>
      <c r="WST127" s="671"/>
      <c r="WSU127" s="671"/>
      <c r="WSV127" s="671"/>
      <c r="WSW127" s="671"/>
      <c r="WSX127" s="671"/>
      <c r="WSY127" s="671"/>
      <c r="WSZ127" s="671"/>
      <c r="WTA127" s="671"/>
      <c r="WTB127" s="671"/>
      <c r="WTC127" s="671"/>
      <c r="WTD127" s="671"/>
      <c r="WTE127" s="671"/>
      <c r="WTF127" s="671"/>
      <c r="WTG127" s="671"/>
      <c r="WTH127" s="671"/>
      <c r="WTI127" s="671"/>
      <c r="WTJ127" s="671"/>
      <c r="WTK127" s="671"/>
      <c r="WTL127" s="671"/>
      <c r="WTM127" s="671"/>
      <c r="WTN127" s="671"/>
      <c r="WTO127" s="671"/>
      <c r="WTP127" s="671"/>
      <c r="WTQ127" s="671"/>
      <c r="WTR127" s="671"/>
      <c r="WTS127" s="671"/>
      <c r="WTT127" s="671"/>
      <c r="WTU127" s="671"/>
      <c r="WTV127" s="671"/>
      <c r="WTW127" s="671"/>
      <c r="WTX127" s="671"/>
      <c r="WTY127" s="671"/>
      <c r="WTZ127" s="671"/>
      <c r="WUA127" s="671"/>
      <c r="WUB127" s="671"/>
      <c r="WUC127" s="671"/>
      <c r="WUD127" s="671"/>
      <c r="WUE127" s="671"/>
      <c r="WUF127" s="671"/>
      <c r="WUG127" s="671"/>
      <c r="WUH127" s="671"/>
      <c r="WUI127" s="671"/>
      <c r="WUJ127" s="671"/>
      <c r="WUK127" s="671"/>
      <c r="WUL127" s="671"/>
      <c r="WUM127" s="671"/>
      <c r="WUN127" s="671"/>
      <c r="WUO127" s="671"/>
      <c r="WUP127" s="671"/>
      <c r="WUQ127" s="671"/>
      <c r="WUR127" s="671"/>
      <c r="WUS127" s="671"/>
      <c r="WUT127" s="671"/>
      <c r="WUU127" s="671"/>
      <c r="WUV127" s="671"/>
      <c r="WUW127" s="671"/>
      <c r="WUX127" s="671"/>
      <c r="WUY127" s="671"/>
      <c r="WUZ127" s="671"/>
      <c r="WVA127" s="671"/>
      <c r="WVB127" s="671"/>
      <c r="WVC127" s="671"/>
      <c r="WVD127" s="671"/>
      <c r="WVE127" s="671"/>
      <c r="WVF127" s="671"/>
      <c r="WVG127" s="671"/>
      <c r="WVH127" s="671"/>
      <c r="WVI127" s="671"/>
      <c r="WVJ127" s="671"/>
      <c r="WVK127" s="671"/>
      <c r="WVL127" s="671"/>
      <c r="WVM127" s="671"/>
      <c r="WVN127" s="671"/>
      <c r="WVO127" s="671"/>
      <c r="WVP127" s="671"/>
      <c r="WVQ127" s="671"/>
      <c r="WVR127" s="671"/>
      <c r="WVS127" s="671"/>
      <c r="WVT127" s="671"/>
      <c r="WVU127" s="671"/>
      <c r="WVV127" s="671"/>
      <c r="WVW127" s="671"/>
      <c r="WVX127" s="671"/>
      <c r="WVY127" s="671"/>
      <c r="WVZ127" s="671"/>
      <c r="WWA127" s="671"/>
      <c r="WWB127" s="671"/>
      <c r="WWC127" s="671"/>
      <c r="WWD127" s="671"/>
      <c r="WWE127" s="671"/>
      <c r="WWF127" s="671"/>
      <c r="WWG127" s="671"/>
      <c r="WWH127" s="671"/>
      <c r="WWI127" s="671"/>
      <c r="WWJ127" s="671"/>
      <c r="WWK127" s="671"/>
      <c r="WWL127" s="671"/>
      <c r="WWM127" s="671"/>
      <c r="WWN127" s="671"/>
      <c r="WWO127" s="671"/>
      <c r="WWP127" s="671"/>
      <c r="WWQ127" s="671"/>
      <c r="WWR127" s="671"/>
      <c r="WWS127" s="671"/>
      <c r="WWT127" s="671"/>
      <c r="WWU127" s="671"/>
      <c r="WWV127" s="671"/>
      <c r="WWW127" s="671"/>
      <c r="WWX127" s="671"/>
      <c r="WWY127" s="671"/>
      <c r="WWZ127" s="671"/>
      <c r="WXA127" s="671"/>
      <c r="WXB127" s="671"/>
      <c r="WXC127" s="671"/>
      <c r="WXD127" s="671"/>
      <c r="WXE127" s="671"/>
      <c r="WXF127" s="671"/>
      <c r="WXG127" s="671"/>
      <c r="WXH127" s="671"/>
      <c r="WXI127" s="671"/>
      <c r="WXJ127" s="671"/>
      <c r="WXK127" s="671"/>
      <c r="WXL127" s="671"/>
      <c r="WXM127" s="671"/>
      <c r="WXN127" s="671"/>
      <c r="WXO127" s="671"/>
      <c r="WXP127" s="671"/>
      <c r="WXQ127" s="671"/>
      <c r="WXR127" s="671"/>
      <c r="WXS127" s="671"/>
      <c r="WXT127" s="671"/>
      <c r="WXU127" s="671"/>
      <c r="WXV127" s="671"/>
      <c r="WXW127" s="671"/>
      <c r="WXX127" s="671"/>
      <c r="WXY127" s="671"/>
      <c r="WXZ127" s="671"/>
      <c r="WYA127" s="671"/>
      <c r="WYB127" s="671"/>
      <c r="WYC127" s="671"/>
      <c r="WYD127" s="671"/>
      <c r="WYE127" s="671"/>
      <c r="WYF127" s="671"/>
      <c r="WYG127" s="671"/>
      <c r="WYH127" s="671"/>
      <c r="WYI127" s="671"/>
      <c r="WYJ127" s="671"/>
      <c r="WYK127" s="671"/>
      <c r="WYL127" s="671"/>
      <c r="WYM127" s="671"/>
      <c r="WYN127" s="671"/>
      <c r="WYO127" s="671"/>
      <c r="WYP127" s="671"/>
      <c r="WYQ127" s="671"/>
      <c r="WYR127" s="671"/>
      <c r="WYS127" s="671"/>
      <c r="WYT127" s="671"/>
      <c r="WYU127" s="671"/>
      <c r="WYV127" s="671"/>
      <c r="WYW127" s="671"/>
      <c r="WYX127" s="671"/>
      <c r="WYY127" s="671"/>
      <c r="WYZ127" s="671"/>
      <c r="WZA127" s="671"/>
      <c r="WZB127" s="671"/>
      <c r="WZC127" s="671"/>
      <c r="WZD127" s="671"/>
      <c r="WZE127" s="671"/>
      <c r="WZF127" s="671"/>
      <c r="WZG127" s="671"/>
      <c r="WZH127" s="671"/>
      <c r="WZI127" s="671"/>
      <c r="WZJ127" s="671"/>
      <c r="WZK127" s="671"/>
      <c r="WZL127" s="671"/>
      <c r="WZM127" s="671"/>
      <c r="WZN127" s="671"/>
      <c r="WZO127" s="671"/>
      <c r="WZP127" s="671"/>
      <c r="WZQ127" s="671"/>
      <c r="WZR127" s="671"/>
      <c r="WZS127" s="671"/>
      <c r="WZT127" s="671"/>
      <c r="WZU127" s="671"/>
      <c r="WZV127" s="671"/>
      <c r="WZW127" s="671"/>
      <c r="WZX127" s="671"/>
      <c r="WZY127" s="671"/>
      <c r="WZZ127" s="671"/>
      <c r="XAA127" s="671"/>
      <c r="XAB127" s="671"/>
      <c r="XAC127" s="671"/>
      <c r="XAD127" s="671"/>
      <c r="XAE127" s="671"/>
      <c r="XAF127" s="671"/>
      <c r="XAG127" s="671"/>
      <c r="XAH127" s="671"/>
      <c r="XAI127" s="671"/>
      <c r="XAJ127" s="671"/>
      <c r="XAK127" s="671"/>
      <c r="XAL127" s="671"/>
      <c r="XAM127" s="671"/>
      <c r="XAN127" s="671"/>
      <c r="XAO127" s="671"/>
      <c r="XAP127" s="671"/>
      <c r="XAQ127" s="671"/>
      <c r="XAR127" s="671"/>
      <c r="XAS127" s="671"/>
      <c r="XAT127" s="671"/>
      <c r="XAU127" s="671"/>
      <c r="XAV127" s="671"/>
      <c r="XAW127" s="671"/>
      <c r="XAX127" s="671"/>
      <c r="XAY127" s="671"/>
      <c r="XAZ127" s="671"/>
      <c r="XBA127" s="671"/>
      <c r="XBB127" s="671"/>
      <c r="XBC127" s="671"/>
      <c r="XBD127" s="671"/>
      <c r="XBE127" s="671"/>
      <c r="XBF127" s="671"/>
      <c r="XBG127" s="671"/>
      <c r="XBH127" s="671"/>
      <c r="XBI127" s="671"/>
      <c r="XBJ127" s="671"/>
      <c r="XBK127" s="671"/>
      <c r="XBL127" s="671"/>
      <c r="XBM127" s="671"/>
      <c r="XBN127" s="671"/>
      <c r="XBO127" s="671"/>
      <c r="XBP127" s="671"/>
      <c r="XBQ127" s="671"/>
      <c r="XBR127" s="671"/>
      <c r="XBS127" s="671"/>
      <c r="XBT127" s="671"/>
      <c r="XBU127" s="671"/>
      <c r="XBV127" s="671"/>
      <c r="XBW127" s="671"/>
      <c r="XBX127" s="671"/>
      <c r="XBY127" s="671"/>
      <c r="XBZ127" s="671"/>
      <c r="XCA127" s="671"/>
      <c r="XCB127" s="671"/>
      <c r="XCC127" s="671"/>
      <c r="XCD127" s="671"/>
      <c r="XCE127" s="671"/>
      <c r="XCF127" s="671"/>
      <c r="XCG127" s="671"/>
      <c r="XCH127" s="671"/>
      <c r="XCI127" s="671"/>
      <c r="XCJ127" s="671"/>
      <c r="XCK127" s="671"/>
      <c r="XCL127" s="671"/>
      <c r="XCM127" s="671"/>
      <c r="XCN127" s="671"/>
      <c r="XCO127" s="671"/>
      <c r="XCP127" s="671"/>
      <c r="XCQ127" s="671"/>
      <c r="XCR127" s="671"/>
      <c r="XCS127" s="671"/>
      <c r="XCT127" s="671"/>
      <c r="XCU127" s="671"/>
      <c r="XCV127" s="671"/>
      <c r="XCW127" s="671"/>
      <c r="XCX127" s="671"/>
      <c r="XCY127" s="671"/>
      <c r="XCZ127" s="671"/>
      <c r="XDA127" s="671"/>
      <c r="XDB127" s="671"/>
      <c r="XDC127" s="671"/>
      <c r="XDD127" s="671"/>
      <c r="XDE127" s="671"/>
      <c r="XDF127" s="671"/>
      <c r="XDG127" s="671"/>
      <c r="XDH127" s="671"/>
      <c r="XDI127" s="671"/>
      <c r="XDJ127" s="671"/>
      <c r="XDK127" s="671"/>
      <c r="XDL127" s="671"/>
      <c r="XDM127" s="671"/>
      <c r="XDN127" s="671"/>
      <c r="XDO127" s="671"/>
      <c r="XDP127" s="671"/>
      <c r="XDQ127" s="671"/>
      <c r="XDR127" s="671"/>
      <c r="XDS127" s="671"/>
      <c r="XDT127" s="671"/>
      <c r="XDU127" s="671"/>
      <c r="XDV127" s="671"/>
      <c r="XDW127" s="671"/>
      <c r="XDX127" s="671"/>
      <c r="XDY127" s="671"/>
      <c r="XDZ127" s="671"/>
      <c r="XEA127" s="671"/>
      <c r="XEB127" s="671"/>
      <c r="XEC127" s="671"/>
      <c r="XED127" s="671"/>
      <c r="XEE127" s="671"/>
      <c r="XEF127" s="671"/>
      <c r="XEG127" s="671"/>
      <c r="XEH127" s="671"/>
      <c r="XEI127" s="671"/>
      <c r="XEJ127" s="671"/>
      <c r="XEK127" s="671"/>
      <c r="XEL127" s="671"/>
      <c r="XEM127" s="671"/>
      <c r="XEN127" s="671"/>
      <c r="XEO127" s="671"/>
      <c r="XEP127" s="671"/>
      <c r="XEQ127" s="671"/>
      <c r="XER127" s="671"/>
      <c r="XES127" s="671"/>
      <c r="XET127" s="671"/>
      <c r="XEU127" s="671"/>
      <c r="XEV127" s="671"/>
      <c r="XEW127" s="671"/>
      <c r="XEX127" s="671"/>
      <c r="XEY127" s="671"/>
      <c r="XEZ127" s="671"/>
      <c r="XFA127" s="671"/>
      <c r="XFB127" s="671"/>
      <c r="XFC127" s="671"/>
      <c r="XFD127" s="671"/>
    </row>
    <row r="128" spans="1:16384" s="453" customFormat="1">
      <c r="A128" s="69"/>
      <c r="B128" s="580" t="s">
        <v>516</v>
      </c>
      <c r="C128" s="580"/>
      <c r="D128" s="580"/>
      <c r="E128" s="581">
        <f ca="1">SUM(F128:AE128)</f>
        <v>2560393044.1839638</v>
      </c>
      <c r="F128" s="582"/>
      <c r="G128" s="582"/>
      <c r="H128" s="582">
        <f ca="1">+H123+H121</f>
        <v>142952176.60277098</v>
      </c>
      <c r="I128" s="582">
        <f t="shared" ref="I128:AE128" ca="1" si="68">+I123+I121+I125</f>
        <v>137829706.12118214</v>
      </c>
      <c r="J128" s="582">
        <f t="shared" ca="1" si="68"/>
        <v>140819538.42800295</v>
      </c>
      <c r="K128" s="582">
        <f t="shared" ca="1" si="68"/>
        <v>143293411.55731559</v>
      </c>
      <c r="L128" s="582">
        <f t="shared" ca="1" si="68"/>
        <v>145537921.27253112</v>
      </c>
      <c r="M128" s="582">
        <f t="shared" ca="1" si="68"/>
        <v>146693280.28341621</v>
      </c>
      <c r="N128" s="582">
        <f t="shared" ca="1" si="68"/>
        <v>147619275.88020423</v>
      </c>
      <c r="O128" s="582">
        <f t="shared" ca="1" si="68"/>
        <v>148029312.29948401</v>
      </c>
      <c r="P128" s="582">
        <f t="shared" ca="1" si="68"/>
        <v>148158601.9191952</v>
      </c>
      <c r="Q128" s="582">
        <f t="shared" ca="1" si="68"/>
        <v>143225882.48219275</v>
      </c>
      <c r="R128" s="582">
        <f t="shared" ca="1" si="68"/>
        <v>138404978.19326431</v>
      </c>
      <c r="S128" s="582">
        <f t="shared" ca="1" si="68"/>
        <v>133460676.67447026</v>
      </c>
      <c r="T128" s="582">
        <f t="shared" ca="1" si="68"/>
        <v>128560642.60278748</v>
      </c>
      <c r="U128" s="582">
        <f t="shared" ca="1" si="68"/>
        <v>185572431.8584826</v>
      </c>
      <c r="V128" s="582">
        <f t="shared" ca="1" si="68"/>
        <v>172969317.12396398</v>
      </c>
      <c r="W128" s="582">
        <f t="shared" ca="1" si="68"/>
        <v>160366202.38944536</v>
      </c>
      <c r="X128" s="582">
        <f t="shared" ca="1" si="68"/>
        <v>147809432.97576371</v>
      </c>
      <c r="Y128" s="582">
        <f t="shared" ca="1" si="68"/>
        <v>49090255.519491307</v>
      </c>
      <c r="Z128" s="582">
        <f t="shared" ca="1" si="68"/>
        <v>0</v>
      </c>
      <c r="AA128" s="582">
        <f t="shared" ca="1" si="68"/>
        <v>0</v>
      </c>
      <c r="AB128" s="582">
        <f t="shared" ca="1" si="68"/>
        <v>0</v>
      </c>
      <c r="AC128" s="582">
        <f t="shared" ca="1" si="68"/>
        <v>0</v>
      </c>
      <c r="AD128" s="582">
        <f t="shared" ca="1" si="68"/>
        <v>0</v>
      </c>
      <c r="AE128" s="582">
        <f t="shared" ca="1" si="68"/>
        <v>0</v>
      </c>
      <c r="AF128" s="671"/>
      <c r="AG128" s="671"/>
      <c r="AH128" s="671"/>
      <c r="AI128" s="671"/>
      <c r="AJ128" s="671"/>
      <c r="AK128" s="671"/>
      <c r="AL128" s="671"/>
      <c r="AM128" s="671"/>
      <c r="AN128" s="671"/>
      <c r="AO128" s="671"/>
      <c r="AP128" s="671"/>
      <c r="AQ128" s="671"/>
      <c r="AR128" s="671"/>
      <c r="AS128" s="671"/>
      <c r="AT128" s="671"/>
      <c r="AU128" s="671"/>
      <c r="AV128" s="671"/>
      <c r="AW128" s="671"/>
      <c r="AX128" s="671"/>
      <c r="AY128" s="671"/>
      <c r="AZ128" s="671"/>
      <c r="BA128" s="671"/>
      <c r="BB128" s="671"/>
      <c r="BC128" s="671"/>
      <c r="BD128" s="671"/>
      <c r="BE128" s="671"/>
      <c r="BF128" s="671"/>
      <c r="BG128" s="671"/>
      <c r="BH128" s="671"/>
      <c r="BI128" s="671"/>
      <c r="BJ128" s="671"/>
      <c r="BK128" s="671"/>
      <c r="BL128" s="671"/>
      <c r="BM128" s="671"/>
      <c r="BN128" s="671"/>
      <c r="BO128" s="671"/>
      <c r="BP128" s="671"/>
      <c r="BQ128" s="671"/>
      <c r="BR128" s="671"/>
      <c r="BS128" s="671"/>
      <c r="BT128" s="671"/>
      <c r="BU128" s="671"/>
      <c r="BV128" s="671"/>
      <c r="BW128" s="671"/>
      <c r="BX128" s="671"/>
      <c r="BY128" s="671"/>
      <c r="BZ128" s="671"/>
      <c r="CA128" s="671"/>
      <c r="CB128" s="671"/>
      <c r="CC128" s="671"/>
      <c r="CD128" s="671"/>
      <c r="CE128" s="671"/>
      <c r="CF128" s="671"/>
      <c r="CG128" s="671"/>
      <c r="CH128" s="671"/>
      <c r="CI128" s="671"/>
      <c r="CJ128" s="671"/>
      <c r="CK128" s="671"/>
      <c r="CL128" s="671"/>
      <c r="CM128" s="671"/>
      <c r="CN128" s="671"/>
      <c r="CO128" s="671"/>
      <c r="CP128" s="671"/>
      <c r="CQ128" s="671"/>
      <c r="CR128" s="671"/>
      <c r="CS128" s="671"/>
      <c r="CT128" s="671"/>
      <c r="CU128" s="671"/>
      <c r="CV128" s="671"/>
      <c r="CW128" s="671"/>
      <c r="CX128" s="671"/>
      <c r="CY128" s="671"/>
      <c r="CZ128" s="671"/>
      <c r="DA128" s="671"/>
      <c r="DB128" s="671"/>
      <c r="DC128" s="671"/>
      <c r="DD128" s="671"/>
      <c r="DE128" s="671"/>
      <c r="DF128" s="671"/>
      <c r="DG128" s="671"/>
      <c r="DH128" s="671"/>
      <c r="DI128" s="671"/>
      <c r="DJ128" s="671"/>
      <c r="DK128" s="671"/>
      <c r="DL128" s="671"/>
      <c r="DM128" s="671"/>
      <c r="DN128" s="671"/>
      <c r="DO128" s="671"/>
      <c r="DP128" s="671"/>
      <c r="DQ128" s="671"/>
      <c r="DR128" s="671"/>
      <c r="DS128" s="671"/>
      <c r="DT128" s="671"/>
      <c r="DU128" s="671"/>
      <c r="DV128" s="671"/>
      <c r="DW128" s="671"/>
      <c r="DX128" s="671"/>
      <c r="DY128" s="671"/>
      <c r="DZ128" s="671"/>
      <c r="EA128" s="671"/>
      <c r="EB128" s="671"/>
      <c r="EC128" s="671"/>
      <c r="ED128" s="671"/>
      <c r="EE128" s="671"/>
      <c r="EF128" s="671"/>
      <c r="EG128" s="671"/>
      <c r="EH128" s="671"/>
      <c r="EI128" s="671"/>
      <c r="EJ128" s="671"/>
      <c r="EK128" s="671"/>
      <c r="EL128" s="671"/>
      <c r="EM128" s="671"/>
      <c r="EN128" s="671"/>
      <c r="EO128" s="671"/>
      <c r="EP128" s="671"/>
      <c r="EQ128" s="671"/>
      <c r="ER128" s="671"/>
      <c r="ES128" s="671"/>
      <c r="ET128" s="671"/>
      <c r="EU128" s="671"/>
      <c r="EV128" s="671"/>
      <c r="EW128" s="671"/>
      <c r="EX128" s="671"/>
      <c r="EY128" s="671"/>
      <c r="EZ128" s="671"/>
      <c r="FA128" s="671"/>
      <c r="FB128" s="671"/>
      <c r="FC128" s="671"/>
      <c r="FD128" s="671"/>
      <c r="FE128" s="671"/>
      <c r="FF128" s="671"/>
      <c r="FG128" s="671"/>
      <c r="FH128" s="671"/>
      <c r="FI128" s="671"/>
      <c r="FJ128" s="671"/>
      <c r="FK128" s="671"/>
      <c r="FL128" s="671"/>
      <c r="FM128" s="671"/>
      <c r="FN128" s="671"/>
      <c r="FO128" s="671"/>
      <c r="FP128" s="671"/>
      <c r="FQ128" s="671"/>
      <c r="FR128" s="671"/>
      <c r="FS128" s="671"/>
      <c r="FT128" s="671"/>
      <c r="FU128" s="671"/>
      <c r="FV128" s="671"/>
      <c r="FW128" s="671"/>
      <c r="FX128" s="671"/>
      <c r="FY128" s="671"/>
      <c r="FZ128" s="671"/>
      <c r="GA128" s="671"/>
      <c r="GB128" s="671"/>
      <c r="GC128" s="671"/>
      <c r="GD128" s="671"/>
      <c r="GE128" s="671"/>
      <c r="GF128" s="671"/>
      <c r="GG128" s="671"/>
      <c r="GH128" s="671"/>
      <c r="GI128" s="671"/>
      <c r="GJ128" s="671"/>
      <c r="GK128" s="671"/>
      <c r="GL128" s="671"/>
      <c r="GM128" s="671"/>
      <c r="GN128" s="671"/>
      <c r="GO128" s="671"/>
      <c r="GP128" s="671"/>
      <c r="GQ128" s="671"/>
      <c r="GR128" s="671"/>
      <c r="GS128" s="671"/>
      <c r="GT128" s="671"/>
      <c r="GU128" s="671"/>
      <c r="GV128" s="671"/>
      <c r="GW128" s="671"/>
      <c r="GX128" s="671"/>
      <c r="GY128" s="671"/>
      <c r="GZ128" s="671"/>
      <c r="HA128" s="671"/>
      <c r="HB128" s="671"/>
      <c r="HC128" s="671"/>
      <c r="HD128" s="671"/>
      <c r="HE128" s="671"/>
      <c r="HF128" s="671"/>
      <c r="HG128" s="671"/>
      <c r="HH128" s="671"/>
      <c r="HI128" s="671"/>
      <c r="HJ128" s="671"/>
      <c r="HK128" s="671"/>
      <c r="HL128" s="671"/>
      <c r="HM128" s="671"/>
      <c r="HN128" s="671"/>
      <c r="HO128" s="671"/>
      <c r="HP128" s="671"/>
      <c r="HQ128" s="671"/>
      <c r="HR128" s="671"/>
      <c r="HS128" s="671"/>
      <c r="HT128" s="671"/>
      <c r="HU128" s="671"/>
      <c r="HV128" s="671"/>
      <c r="HW128" s="671"/>
      <c r="HX128" s="671"/>
      <c r="HY128" s="671"/>
      <c r="HZ128" s="671"/>
      <c r="IA128" s="671"/>
      <c r="IB128" s="671"/>
      <c r="IC128" s="671"/>
      <c r="ID128" s="671"/>
      <c r="IE128" s="671"/>
      <c r="IF128" s="671"/>
      <c r="IG128" s="671"/>
      <c r="IH128" s="671"/>
      <c r="II128" s="671"/>
      <c r="IJ128" s="671"/>
      <c r="IK128" s="671"/>
      <c r="IL128" s="671"/>
      <c r="IM128" s="671"/>
      <c r="IN128" s="671"/>
      <c r="IO128" s="671"/>
      <c r="IP128" s="671"/>
      <c r="IQ128" s="671"/>
      <c r="IR128" s="671"/>
      <c r="IS128" s="671"/>
      <c r="IT128" s="671"/>
      <c r="IU128" s="671"/>
      <c r="IV128" s="671"/>
      <c r="IW128" s="671"/>
      <c r="IX128" s="671"/>
      <c r="IY128" s="671"/>
      <c r="IZ128" s="671"/>
      <c r="JA128" s="671"/>
      <c r="JB128" s="671"/>
      <c r="JC128" s="671"/>
      <c r="JD128" s="671"/>
      <c r="JE128" s="671"/>
      <c r="JF128" s="671"/>
      <c r="JG128" s="671"/>
      <c r="JH128" s="671"/>
      <c r="JI128" s="671"/>
      <c r="JJ128" s="671"/>
      <c r="JK128" s="671"/>
      <c r="JL128" s="671"/>
      <c r="JM128" s="671"/>
      <c r="JN128" s="671"/>
      <c r="JO128" s="671"/>
      <c r="JP128" s="671"/>
      <c r="JQ128" s="671"/>
      <c r="JR128" s="671"/>
      <c r="JS128" s="671"/>
      <c r="JT128" s="671"/>
      <c r="JU128" s="671"/>
      <c r="JV128" s="671"/>
      <c r="JW128" s="671"/>
      <c r="JX128" s="671"/>
      <c r="JY128" s="671"/>
      <c r="JZ128" s="671"/>
      <c r="KA128" s="671"/>
      <c r="KB128" s="671"/>
      <c r="KC128" s="671"/>
      <c r="KD128" s="671"/>
      <c r="KE128" s="671"/>
      <c r="KF128" s="671"/>
      <c r="KG128" s="671"/>
      <c r="KH128" s="671"/>
      <c r="KI128" s="671"/>
      <c r="KJ128" s="671"/>
      <c r="KK128" s="671"/>
      <c r="KL128" s="671"/>
      <c r="KM128" s="671"/>
      <c r="KN128" s="671"/>
      <c r="KO128" s="671"/>
      <c r="KP128" s="671"/>
      <c r="KQ128" s="671"/>
      <c r="KR128" s="671"/>
      <c r="KS128" s="671"/>
      <c r="KT128" s="671"/>
      <c r="KU128" s="671"/>
      <c r="KV128" s="671"/>
      <c r="KW128" s="671"/>
      <c r="KX128" s="671"/>
      <c r="KY128" s="671"/>
      <c r="KZ128" s="671"/>
      <c r="LA128" s="671"/>
      <c r="LB128" s="671"/>
      <c r="LC128" s="671"/>
      <c r="LD128" s="671"/>
      <c r="LE128" s="671"/>
      <c r="LF128" s="671"/>
      <c r="LG128" s="671"/>
      <c r="LH128" s="671"/>
      <c r="LI128" s="671"/>
      <c r="LJ128" s="671"/>
      <c r="LK128" s="671"/>
      <c r="LL128" s="671"/>
      <c r="LM128" s="671"/>
      <c r="LN128" s="671"/>
      <c r="LO128" s="671"/>
      <c r="LP128" s="671"/>
      <c r="LQ128" s="671"/>
      <c r="LR128" s="671"/>
      <c r="LS128" s="671"/>
      <c r="LT128" s="671"/>
      <c r="LU128" s="671"/>
      <c r="LV128" s="671"/>
      <c r="LW128" s="671"/>
      <c r="LX128" s="671"/>
      <c r="LY128" s="671"/>
      <c r="LZ128" s="671"/>
      <c r="MA128" s="671"/>
      <c r="MB128" s="671"/>
      <c r="MC128" s="671"/>
      <c r="MD128" s="671"/>
      <c r="ME128" s="671"/>
      <c r="MF128" s="671"/>
      <c r="MG128" s="671"/>
      <c r="MH128" s="671"/>
      <c r="MI128" s="671"/>
      <c r="MJ128" s="671"/>
      <c r="MK128" s="671"/>
      <c r="ML128" s="671"/>
      <c r="MM128" s="671"/>
      <c r="MN128" s="671"/>
      <c r="MO128" s="671"/>
      <c r="MP128" s="671"/>
      <c r="MQ128" s="671"/>
      <c r="MR128" s="671"/>
      <c r="MS128" s="671"/>
      <c r="MT128" s="671"/>
      <c r="MU128" s="671"/>
      <c r="MV128" s="671"/>
      <c r="MW128" s="671"/>
      <c r="MX128" s="671"/>
      <c r="MY128" s="671"/>
      <c r="MZ128" s="671"/>
      <c r="NA128" s="671"/>
      <c r="NB128" s="671"/>
      <c r="NC128" s="671"/>
      <c r="ND128" s="671"/>
      <c r="NE128" s="671"/>
      <c r="NF128" s="671"/>
      <c r="NG128" s="671"/>
      <c r="NH128" s="671"/>
      <c r="NI128" s="671"/>
      <c r="NJ128" s="671"/>
      <c r="NK128" s="671"/>
      <c r="NL128" s="671"/>
      <c r="NM128" s="671"/>
      <c r="NN128" s="671"/>
      <c r="NO128" s="671"/>
      <c r="NP128" s="671"/>
      <c r="NQ128" s="671"/>
      <c r="NR128" s="671"/>
      <c r="NS128" s="671"/>
      <c r="NT128" s="671"/>
      <c r="NU128" s="671"/>
      <c r="NV128" s="671"/>
      <c r="NW128" s="671"/>
      <c r="NX128" s="671"/>
      <c r="NY128" s="671"/>
      <c r="NZ128" s="671"/>
      <c r="OA128" s="671"/>
      <c r="OB128" s="671"/>
      <c r="OC128" s="671"/>
      <c r="OD128" s="671"/>
      <c r="OE128" s="671"/>
      <c r="OF128" s="671"/>
      <c r="OG128" s="671"/>
      <c r="OH128" s="671"/>
      <c r="OI128" s="671"/>
      <c r="OJ128" s="671"/>
      <c r="OK128" s="671"/>
      <c r="OL128" s="671"/>
      <c r="OM128" s="671"/>
      <c r="ON128" s="671"/>
      <c r="OO128" s="671"/>
      <c r="OP128" s="671"/>
      <c r="OQ128" s="671"/>
      <c r="OR128" s="671"/>
      <c r="OS128" s="671"/>
      <c r="OT128" s="671"/>
      <c r="OU128" s="671"/>
      <c r="OV128" s="671"/>
      <c r="OW128" s="671"/>
      <c r="OX128" s="671"/>
      <c r="OY128" s="671"/>
      <c r="OZ128" s="671"/>
      <c r="PA128" s="671"/>
      <c r="PB128" s="671"/>
      <c r="PC128" s="671"/>
      <c r="PD128" s="671"/>
      <c r="PE128" s="671"/>
      <c r="PF128" s="671"/>
      <c r="PG128" s="671"/>
      <c r="PH128" s="671"/>
      <c r="PI128" s="671"/>
      <c r="PJ128" s="671"/>
      <c r="PK128" s="671"/>
      <c r="PL128" s="671"/>
      <c r="PM128" s="671"/>
      <c r="PN128" s="671"/>
      <c r="PO128" s="671"/>
      <c r="PP128" s="671"/>
      <c r="PQ128" s="671"/>
      <c r="PR128" s="671"/>
      <c r="PS128" s="671"/>
      <c r="PT128" s="671"/>
      <c r="PU128" s="671"/>
      <c r="PV128" s="671"/>
      <c r="PW128" s="671"/>
      <c r="PX128" s="671"/>
      <c r="PY128" s="671"/>
      <c r="PZ128" s="671"/>
      <c r="QA128" s="671"/>
      <c r="QB128" s="671"/>
      <c r="QC128" s="671"/>
      <c r="QD128" s="671"/>
      <c r="QE128" s="671"/>
      <c r="QF128" s="671"/>
      <c r="QG128" s="671"/>
      <c r="QH128" s="671"/>
      <c r="QI128" s="671"/>
      <c r="QJ128" s="671"/>
      <c r="QK128" s="671"/>
      <c r="QL128" s="671"/>
      <c r="QM128" s="671"/>
      <c r="QN128" s="671"/>
      <c r="QO128" s="671"/>
      <c r="QP128" s="671"/>
      <c r="QQ128" s="671"/>
      <c r="QR128" s="671"/>
      <c r="QS128" s="671"/>
      <c r="QT128" s="671"/>
      <c r="QU128" s="671"/>
      <c r="QV128" s="671"/>
      <c r="QW128" s="671"/>
      <c r="QX128" s="671"/>
      <c r="QY128" s="671"/>
      <c r="QZ128" s="671"/>
      <c r="RA128" s="671"/>
      <c r="RB128" s="671"/>
      <c r="RC128" s="671"/>
      <c r="RD128" s="671"/>
      <c r="RE128" s="671"/>
      <c r="RF128" s="671"/>
      <c r="RG128" s="671"/>
      <c r="RH128" s="671"/>
      <c r="RI128" s="671"/>
      <c r="RJ128" s="671"/>
      <c r="RK128" s="671"/>
      <c r="RL128" s="671"/>
      <c r="RM128" s="671"/>
      <c r="RN128" s="671"/>
      <c r="RO128" s="671"/>
      <c r="RP128" s="671"/>
      <c r="RQ128" s="671"/>
      <c r="RR128" s="671"/>
      <c r="RS128" s="671"/>
      <c r="RT128" s="671"/>
      <c r="RU128" s="671"/>
      <c r="RV128" s="671"/>
      <c r="RW128" s="671"/>
      <c r="RX128" s="671"/>
      <c r="RY128" s="671"/>
      <c r="RZ128" s="671"/>
      <c r="SA128" s="671"/>
      <c r="SB128" s="671"/>
      <c r="SC128" s="671"/>
      <c r="SD128" s="671"/>
      <c r="SE128" s="671"/>
      <c r="SF128" s="671"/>
      <c r="SG128" s="671"/>
      <c r="SH128" s="671"/>
      <c r="SI128" s="671"/>
      <c r="SJ128" s="671"/>
      <c r="SK128" s="671"/>
      <c r="SL128" s="671"/>
      <c r="SM128" s="671"/>
      <c r="SN128" s="671"/>
      <c r="SO128" s="671"/>
      <c r="SP128" s="671"/>
      <c r="SQ128" s="671"/>
      <c r="SR128" s="671"/>
      <c r="SS128" s="671"/>
      <c r="ST128" s="671"/>
      <c r="SU128" s="671"/>
      <c r="SV128" s="671"/>
      <c r="SW128" s="671"/>
      <c r="SX128" s="671"/>
      <c r="SY128" s="671"/>
      <c r="SZ128" s="671"/>
      <c r="TA128" s="671"/>
      <c r="TB128" s="671"/>
      <c r="TC128" s="671"/>
      <c r="TD128" s="671"/>
      <c r="TE128" s="671"/>
      <c r="TF128" s="671"/>
      <c r="TG128" s="671"/>
      <c r="TH128" s="671"/>
      <c r="TI128" s="671"/>
      <c r="TJ128" s="671"/>
      <c r="TK128" s="671"/>
      <c r="TL128" s="671"/>
      <c r="TM128" s="671"/>
      <c r="TN128" s="671"/>
      <c r="TO128" s="671"/>
      <c r="TP128" s="671"/>
      <c r="TQ128" s="671"/>
      <c r="TR128" s="671"/>
      <c r="TS128" s="671"/>
      <c r="TT128" s="671"/>
      <c r="TU128" s="671"/>
      <c r="TV128" s="671"/>
      <c r="TW128" s="671"/>
      <c r="TX128" s="671"/>
      <c r="TY128" s="671"/>
      <c r="TZ128" s="671"/>
      <c r="UA128" s="671"/>
      <c r="UB128" s="671"/>
      <c r="UC128" s="671"/>
      <c r="UD128" s="671"/>
      <c r="UE128" s="671"/>
      <c r="UF128" s="671"/>
      <c r="UG128" s="671"/>
      <c r="UH128" s="671"/>
      <c r="UI128" s="671"/>
      <c r="UJ128" s="671"/>
      <c r="UK128" s="671"/>
      <c r="UL128" s="671"/>
      <c r="UM128" s="671"/>
      <c r="UN128" s="671"/>
      <c r="UO128" s="671"/>
      <c r="UP128" s="671"/>
      <c r="UQ128" s="671"/>
      <c r="UR128" s="671"/>
      <c r="US128" s="671"/>
      <c r="UT128" s="671"/>
      <c r="UU128" s="671"/>
      <c r="UV128" s="671"/>
      <c r="UW128" s="671"/>
      <c r="UX128" s="671"/>
      <c r="UY128" s="671"/>
      <c r="UZ128" s="671"/>
      <c r="VA128" s="671"/>
      <c r="VB128" s="671"/>
      <c r="VC128" s="671"/>
      <c r="VD128" s="671"/>
      <c r="VE128" s="671"/>
      <c r="VF128" s="671"/>
      <c r="VG128" s="671"/>
      <c r="VH128" s="671"/>
      <c r="VI128" s="671"/>
      <c r="VJ128" s="671"/>
      <c r="VK128" s="671"/>
      <c r="VL128" s="671"/>
      <c r="VM128" s="671"/>
      <c r="VN128" s="671"/>
      <c r="VO128" s="671"/>
      <c r="VP128" s="671"/>
      <c r="VQ128" s="671"/>
      <c r="VR128" s="671"/>
      <c r="VS128" s="671"/>
      <c r="VT128" s="671"/>
      <c r="VU128" s="671"/>
      <c r="VV128" s="671"/>
      <c r="VW128" s="671"/>
      <c r="VX128" s="671"/>
      <c r="VY128" s="671"/>
      <c r="VZ128" s="671"/>
      <c r="WA128" s="671"/>
      <c r="WB128" s="671"/>
      <c r="WC128" s="671"/>
      <c r="WD128" s="671"/>
      <c r="WE128" s="671"/>
      <c r="WF128" s="671"/>
      <c r="WG128" s="671"/>
      <c r="WH128" s="671"/>
      <c r="WI128" s="671"/>
      <c r="WJ128" s="671"/>
      <c r="WK128" s="671"/>
      <c r="WL128" s="671"/>
      <c r="WM128" s="671"/>
      <c r="WN128" s="671"/>
      <c r="WO128" s="671"/>
      <c r="WP128" s="671"/>
      <c r="WQ128" s="671"/>
      <c r="WR128" s="671"/>
      <c r="WS128" s="671"/>
      <c r="WT128" s="671"/>
      <c r="WU128" s="671"/>
      <c r="WV128" s="671"/>
      <c r="WW128" s="671"/>
      <c r="WX128" s="671"/>
      <c r="WY128" s="671"/>
      <c r="WZ128" s="671"/>
      <c r="XA128" s="671"/>
      <c r="XB128" s="671"/>
      <c r="XC128" s="671"/>
      <c r="XD128" s="671"/>
      <c r="XE128" s="671"/>
      <c r="XF128" s="671"/>
      <c r="XG128" s="671"/>
      <c r="XH128" s="671"/>
      <c r="XI128" s="671"/>
      <c r="XJ128" s="671"/>
      <c r="XK128" s="671"/>
      <c r="XL128" s="671"/>
      <c r="XM128" s="671"/>
      <c r="XN128" s="671"/>
      <c r="XO128" s="671"/>
      <c r="XP128" s="671"/>
      <c r="XQ128" s="671"/>
      <c r="XR128" s="671"/>
      <c r="XS128" s="671"/>
      <c r="XT128" s="671"/>
      <c r="XU128" s="671"/>
      <c r="XV128" s="671"/>
      <c r="XW128" s="671"/>
      <c r="XX128" s="671"/>
      <c r="XY128" s="671"/>
      <c r="XZ128" s="671"/>
      <c r="YA128" s="671"/>
      <c r="YB128" s="671"/>
      <c r="YC128" s="671"/>
      <c r="YD128" s="671"/>
      <c r="YE128" s="671"/>
      <c r="YF128" s="671"/>
      <c r="YG128" s="671"/>
      <c r="YH128" s="671"/>
      <c r="YI128" s="671"/>
      <c r="YJ128" s="671"/>
      <c r="YK128" s="671"/>
      <c r="YL128" s="671"/>
      <c r="YM128" s="671"/>
      <c r="YN128" s="671"/>
      <c r="YO128" s="671"/>
      <c r="YP128" s="671"/>
      <c r="YQ128" s="671"/>
      <c r="YR128" s="671"/>
      <c r="YS128" s="671"/>
      <c r="YT128" s="671"/>
      <c r="YU128" s="671"/>
      <c r="YV128" s="671"/>
      <c r="YW128" s="671"/>
      <c r="YX128" s="671"/>
      <c r="YY128" s="671"/>
      <c r="YZ128" s="671"/>
      <c r="ZA128" s="671"/>
      <c r="ZB128" s="671"/>
      <c r="ZC128" s="671"/>
      <c r="ZD128" s="671"/>
      <c r="ZE128" s="671"/>
      <c r="ZF128" s="671"/>
      <c r="ZG128" s="671"/>
      <c r="ZH128" s="671"/>
      <c r="ZI128" s="671"/>
      <c r="ZJ128" s="671"/>
      <c r="ZK128" s="671"/>
      <c r="ZL128" s="671"/>
      <c r="ZM128" s="671"/>
      <c r="ZN128" s="671"/>
      <c r="ZO128" s="671"/>
      <c r="ZP128" s="671"/>
      <c r="ZQ128" s="671"/>
      <c r="ZR128" s="671"/>
      <c r="ZS128" s="671"/>
      <c r="ZT128" s="671"/>
      <c r="ZU128" s="671"/>
      <c r="ZV128" s="671"/>
      <c r="ZW128" s="671"/>
      <c r="ZX128" s="671"/>
      <c r="ZY128" s="671"/>
      <c r="ZZ128" s="671"/>
      <c r="AAA128" s="671"/>
      <c r="AAB128" s="671"/>
      <c r="AAC128" s="671"/>
      <c r="AAD128" s="671"/>
      <c r="AAE128" s="671"/>
      <c r="AAF128" s="671"/>
      <c r="AAG128" s="671"/>
      <c r="AAH128" s="671"/>
      <c r="AAI128" s="671"/>
      <c r="AAJ128" s="671"/>
      <c r="AAK128" s="671"/>
      <c r="AAL128" s="671"/>
      <c r="AAM128" s="671"/>
      <c r="AAN128" s="671"/>
      <c r="AAO128" s="671"/>
      <c r="AAP128" s="671"/>
      <c r="AAQ128" s="671"/>
      <c r="AAR128" s="671"/>
      <c r="AAS128" s="671"/>
      <c r="AAT128" s="671"/>
      <c r="AAU128" s="671"/>
      <c r="AAV128" s="671"/>
      <c r="AAW128" s="671"/>
      <c r="AAX128" s="671"/>
      <c r="AAY128" s="671"/>
      <c r="AAZ128" s="671"/>
      <c r="ABA128" s="671"/>
      <c r="ABB128" s="671"/>
      <c r="ABC128" s="671"/>
      <c r="ABD128" s="671"/>
      <c r="ABE128" s="671"/>
      <c r="ABF128" s="671"/>
      <c r="ABG128" s="671"/>
      <c r="ABH128" s="671"/>
      <c r="ABI128" s="671"/>
      <c r="ABJ128" s="671"/>
      <c r="ABK128" s="671"/>
      <c r="ABL128" s="671"/>
      <c r="ABM128" s="671"/>
      <c r="ABN128" s="671"/>
      <c r="ABO128" s="671"/>
      <c r="ABP128" s="671"/>
      <c r="ABQ128" s="671"/>
      <c r="ABR128" s="671"/>
      <c r="ABS128" s="671"/>
      <c r="ABT128" s="671"/>
      <c r="ABU128" s="671"/>
      <c r="ABV128" s="671"/>
      <c r="ABW128" s="671"/>
      <c r="ABX128" s="671"/>
      <c r="ABY128" s="671"/>
      <c r="ABZ128" s="671"/>
      <c r="ACA128" s="671"/>
      <c r="ACB128" s="671"/>
      <c r="ACC128" s="671"/>
      <c r="ACD128" s="671"/>
      <c r="ACE128" s="671"/>
      <c r="ACF128" s="671"/>
      <c r="ACG128" s="671"/>
      <c r="ACH128" s="671"/>
      <c r="ACI128" s="671"/>
      <c r="ACJ128" s="671"/>
      <c r="ACK128" s="671"/>
      <c r="ACL128" s="671"/>
      <c r="ACM128" s="671"/>
      <c r="ACN128" s="671"/>
      <c r="ACO128" s="671"/>
      <c r="ACP128" s="671"/>
      <c r="ACQ128" s="671"/>
      <c r="ACR128" s="671"/>
      <c r="ACS128" s="671"/>
      <c r="ACT128" s="671"/>
      <c r="ACU128" s="671"/>
      <c r="ACV128" s="671"/>
      <c r="ACW128" s="671"/>
      <c r="ACX128" s="671"/>
      <c r="ACY128" s="671"/>
      <c r="ACZ128" s="671"/>
      <c r="ADA128" s="671"/>
      <c r="ADB128" s="671"/>
      <c r="ADC128" s="671"/>
      <c r="ADD128" s="671"/>
      <c r="ADE128" s="671"/>
      <c r="ADF128" s="671"/>
      <c r="ADG128" s="671"/>
      <c r="ADH128" s="671"/>
      <c r="ADI128" s="671"/>
      <c r="ADJ128" s="671"/>
      <c r="ADK128" s="671"/>
      <c r="ADL128" s="671"/>
      <c r="ADM128" s="671"/>
      <c r="ADN128" s="671"/>
      <c r="ADO128" s="671"/>
      <c r="ADP128" s="671"/>
      <c r="ADQ128" s="671"/>
      <c r="ADR128" s="671"/>
      <c r="ADS128" s="671"/>
      <c r="ADT128" s="671"/>
      <c r="ADU128" s="671"/>
      <c r="ADV128" s="671"/>
      <c r="ADW128" s="671"/>
      <c r="ADX128" s="671"/>
      <c r="ADY128" s="671"/>
      <c r="ADZ128" s="671"/>
      <c r="AEA128" s="671"/>
      <c r="AEB128" s="671"/>
      <c r="AEC128" s="671"/>
      <c r="AED128" s="671"/>
      <c r="AEE128" s="671"/>
      <c r="AEF128" s="671"/>
      <c r="AEG128" s="671"/>
      <c r="AEH128" s="671"/>
      <c r="AEI128" s="671"/>
      <c r="AEJ128" s="671"/>
      <c r="AEK128" s="671"/>
      <c r="AEL128" s="671"/>
      <c r="AEM128" s="671"/>
      <c r="AEN128" s="671"/>
      <c r="AEO128" s="671"/>
      <c r="AEP128" s="671"/>
      <c r="AEQ128" s="671"/>
      <c r="AER128" s="671"/>
      <c r="AES128" s="671"/>
      <c r="AET128" s="671"/>
      <c r="AEU128" s="671"/>
      <c r="AEV128" s="671"/>
      <c r="AEW128" s="671"/>
      <c r="AEX128" s="671"/>
      <c r="AEY128" s="671"/>
      <c r="AEZ128" s="671"/>
      <c r="AFA128" s="671"/>
      <c r="AFB128" s="671"/>
      <c r="AFC128" s="671"/>
      <c r="AFD128" s="671"/>
      <c r="AFE128" s="671"/>
      <c r="AFF128" s="671"/>
      <c r="AFG128" s="671"/>
      <c r="AFH128" s="671"/>
      <c r="AFI128" s="671"/>
      <c r="AFJ128" s="671"/>
      <c r="AFK128" s="671"/>
      <c r="AFL128" s="671"/>
      <c r="AFM128" s="671"/>
      <c r="AFN128" s="671"/>
      <c r="AFO128" s="671"/>
      <c r="AFP128" s="671"/>
      <c r="AFQ128" s="671"/>
      <c r="AFR128" s="671"/>
      <c r="AFS128" s="671"/>
      <c r="AFT128" s="671"/>
      <c r="AFU128" s="671"/>
      <c r="AFV128" s="671"/>
      <c r="AFW128" s="671"/>
      <c r="AFX128" s="671"/>
      <c r="AFY128" s="671"/>
      <c r="AFZ128" s="671"/>
      <c r="AGA128" s="671"/>
      <c r="AGB128" s="671"/>
      <c r="AGC128" s="671"/>
      <c r="AGD128" s="671"/>
      <c r="AGE128" s="671"/>
      <c r="AGF128" s="671"/>
      <c r="AGG128" s="671"/>
      <c r="AGH128" s="671"/>
      <c r="AGI128" s="671"/>
      <c r="AGJ128" s="671"/>
      <c r="AGK128" s="671"/>
      <c r="AGL128" s="671"/>
      <c r="AGM128" s="671"/>
      <c r="AGN128" s="671"/>
      <c r="AGO128" s="671"/>
      <c r="AGP128" s="671"/>
      <c r="AGQ128" s="671"/>
      <c r="AGR128" s="671"/>
      <c r="AGS128" s="671"/>
      <c r="AGT128" s="671"/>
      <c r="AGU128" s="671"/>
      <c r="AGV128" s="671"/>
      <c r="AGW128" s="671"/>
      <c r="AGX128" s="671"/>
      <c r="AGY128" s="671"/>
      <c r="AGZ128" s="671"/>
      <c r="AHA128" s="671"/>
      <c r="AHB128" s="671"/>
      <c r="AHC128" s="671"/>
      <c r="AHD128" s="671"/>
      <c r="AHE128" s="671"/>
      <c r="AHF128" s="671"/>
      <c r="AHG128" s="671"/>
      <c r="AHH128" s="671"/>
      <c r="AHI128" s="671"/>
      <c r="AHJ128" s="671"/>
      <c r="AHK128" s="671"/>
      <c r="AHL128" s="671"/>
      <c r="AHM128" s="671"/>
      <c r="AHN128" s="671"/>
      <c r="AHO128" s="671"/>
      <c r="AHP128" s="671"/>
      <c r="AHQ128" s="671"/>
      <c r="AHR128" s="671"/>
      <c r="AHS128" s="671"/>
      <c r="AHT128" s="671"/>
      <c r="AHU128" s="671"/>
      <c r="AHV128" s="671"/>
      <c r="AHW128" s="671"/>
      <c r="AHX128" s="671"/>
      <c r="AHY128" s="671"/>
      <c r="AHZ128" s="671"/>
      <c r="AIA128" s="671"/>
      <c r="AIB128" s="671"/>
      <c r="AIC128" s="671"/>
      <c r="AID128" s="671"/>
      <c r="AIE128" s="671"/>
      <c r="AIF128" s="671"/>
      <c r="AIG128" s="671"/>
      <c r="AIH128" s="671"/>
      <c r="AII128" s="671"/>
      <c r="AIJ128" s="671"/>
      <c r="AIK128" s="671"/>
      <c r="AIL128" s="671"/>
      <c r="AIM128" s="671"/>
      <c r="AIN128" s="671"/>
      <c r="AIO128" s="671"/>
      <c r="AIP128" s="671"/>
      <c r="AIQ128" s="671"/>
      <c r="AIR128" s="671"/>
      <c r="AIS128" s="671"/>
      <c r="AIT128" s="671"/>
      <c r="AIU128" s="671"/>
      <c r="AIV128" s="671"/>
      <c r="AIW128" s="671"/>
      <c r="AIX128" s="671"/>
      <c r="AIY128" s="671"/>
      <c r="AIZ128" s="671"/>
      <c r="AJA128" s="671"/>
      <c r="AJB128" s="671"/>
      <c r="AJC128" s="671"/>
      <c r="AJD128" s="671"/>
      <c r="AJE128" s="671"/>
      <c r="AJF128" s="671"/>
      <c r="AJG128" s="671"/>
      <c r="AJH128" s="671"/>
      <c r="AJI128" s="671"/>
      <c r="AJJ128" s="671"/>
      <c r="AJK128" s="671"/>
      <c r="AJL128" s="671"/>
      <c r="AJM128" s="671"/>
      <c r="AJN128" s="671"/>
      <c r="AJO128" s="671"/>
      <c r="AJP128" s="671"/>
      <c r="AJQ128" s="671"/>
      <c r="AJR128" s="671"/>
      <c r="AJS128" s="671"/>
      <c r="AJT128" s="671"/>
      <c r="AJU128" s="671"/>
      <c r="AJV128" s="671"/>
      <c r="AJW128" s="671"/>
      <c r="AJX128" s="671"/>
      <c r="AJY128" s="671"/>
      <c r="AJZ128" s="671"/>
      <c r="AKA128" s="671"/>
      <c r="AKB128" s="671"/>
      <c r="AKC128" s="671"/>
      <c r="AKD128" s="671"/>
      <c r="AKE128" s="671"/>
      <c r="AKF128" s="671"/>
      <c r="AKG128" s="671"/>
      <c r="AKH128" s="671"/>
      <c r="AKI128" s="671"/>
      <c r="AKJ128" s="671"/>
      <c r="AKK128" s="671"/>
      <c r="AKL128" s="671"/>
      <c r="AKM128" s="671"/>
      <c r="AKN128" s="671"/>
      <c r="AKO128" s="671"/>
      <c r="AKP128" s="671"/>
      <c r="AKQ128" s="671"/>
      <c r="AKR128" s="671"/>
      <c r="AKS128" s="671"/>
      <c r="AKT128" s="671"/>
      <c r="AKU128" s="671"/>
      <c r="AKV128" s="671"/>
      <c r="AKW128" s="671"/>
      <c r="AKX128" s="671"/>
      <c r="AKY128" s="671"/>
      <c r="AKZ128" s="671"/>
      <c r="ALA128" s="671"/>
      <c r="ALB128" s="671"/>
      <c r="ALC128" s="671"/>
      <c r="ALD128" s="671"/>
      <c r="ALE128" s="671"/>
      <c r="ALF128" s="671"/>
      <c r="ALG128" s="671"/>
      <c r="ALH128" s="671"/>
      <c r="ALI128" s="671"/>
      <c r="ALJ128" s="671"/>
      <c r="ALK128" s="671"/>
      <c r="ALL128" s="671"/>
      <c r="ALM128" s="671"/>
      <c r="ALN128" s="671"/>
      <c r="ALO128" s="671"/>
      <c r="ALP128" s="671"/>
      <c r="ALQ128" s="671"/>
      <c r="ALR128" s="671"/>
      <c r="ALS128" s="671"/>
      <c r="ALT128" s="671"/>
      <c r="ALU128" s="671"/>
      <c r="ALV128" s="671"/>
      <c r="ALW128" s="671"/>
      <c r="ALX128" s="671"/>
      <c r="ALY128" s="671"/>
      <c r="ALZ128" s="671"/>
      <c r="AMA128" s="671"/>
      <c r="AMB128" s="671"/>
      <c r="AMC128" s="671"/>
      <c r="AMD128" s="671"/>
      <c r="AME128" s="671"/>
      <c r="AMF128" s="671"/>
      <c r="AMG128" s="671"/>
      <c r="AMH128" s="671"/>
      <c r="AMI128" s="671"/>
      <c r="AMJ128" s="671"/>
      <c r="AMK128" s="671"/>
      <c r="AML128" s="671"/>
      <c r="AMM128" s="671"/>
      <c r="AMN128" s="671"/>
      <c r="AMO128" s="671"/>
      <c r="AMP128" s="671"/>
      <c r="AMQ128" s="671"/>
      <c r="AMR128" s="671"/>
      <c r="AMS128" s="671"/>
      <c r="AMT128" s="671"/>
      <c r="AMU128" s="671"/>
      <c r="AMV128" s="671"/>
      <c r="AMW128" s="671"/>
      <c r="AMX128" s="671"/>
      <c r="AMY128" s="671"/>
      <c r="AMZ128" s="671"/>
      <c r="ANA128" s="671"/>
      <c r="ANB128" s="671"/>
      <c r="ANC128" s="671"/>
      <c r="AND128" s="671"/>
      <c r="ANE128" s="671"/>
      <c r="ANF128" s="671"/>
      <c r="ANG128" s="671"/>
      <c r="ANH128" s="671"/>
      <c r="ANI128" s="671"/>
      <c r="ANJ128" s="671"/>
      <c r="ANK128" s="671"/>
      <c r="ANL128" s="671"/>
      <c r="ANM128" s="671"/>
      <c r="ANN128" s="671"/>
      <c r="ANO128" s="671"/>
      <c r="ANP128" s="671"/>
      <c r="ANQ128" s="671"/>
      <c r="ANR128" s="671"/>
      <c r="ANS128" s="671"/>
      <c r="ANT128" s="671"/>
      <c r="ANU128" s="671"/>
      <c r="ANV128" s="671"/>
      <c r="ANW128" s="671"/>
      <c r="ANX128" s="671"/>
      <c r="ANY128" s="671"/>
      <c r="ANZ128" s="671"/>
      <c r="AOA128" s="671"/>
      <c r="AOB128" s="671"/>
      <c r="AOC128" s="671"/>
      <c r="AOD128" s="671"/>
      <c r="AOE128" s="671"/>
      <c r="AOF128" s="671"/>
      <c r="AOG128" s="671"/>
      <c r="AOH128" s="671"/>
      <c r="AOI128" s="671"/>
      <c r="AOJ128" s="671"/>
      <c r="AOK128" s="671"/>
      <c r="AOL128" s="671"/>
      <c r="AOM128" s="671"/>
      <c r="AON128" s="671"/>
      <c r="AOO128" s="671"/>
      <c r="AOP128" s="671"/>
      <c r="AOQ128" s="671"/>
      <c r="AOR128" s="671"/>
      <c r="AOS128" s="671"/>
      <c r="AOT128" s="671"/>
      <c r="AOU128" s="671"/>
      <c r="AOV128" s="671"/>
      <c r="AOW128" s="671"/>
      <c r="AOX128" s="671"/>
      <c r="AOY128" s="671"/>
      <c r="AOZ128" s="671"/>
      <c r="APA128" s="671"/>
      <c r="APB128" s="671"/>
      <c r="APC128" s="671"/>
      <c r="APD128" s="671"/>
      <c r="APE128" s="671"/>
      <c r="APF128" s="671"/>
      <c r="APG128" s="671"/>
      <c r="APH128" s="671"/>
      <c r="API128" s="671"/>
      <c r="APJ128" s="671"/>
      <c r="APK128" s="671"/>
      <c r="APL128" s="671"/>
      <c r="APM128" s="671"/>
      <c r="APN128" s="671"/>
      <c r="APO128" s="671"/>
      <c r="APP128" s="671"/>
      <c r="APQ128" s="671"/>
      <c r="APR128" s="671"/>
      <c r="APS128" s="671"/>
      <c r="APT128" s="671"/>
      <c r="APU128" s="671"/>
      <c r="APV128" s="671"/>
      <c r="APW128" s="671"/>
      <c r="APX128" s="671"/>
      <c r="APY128" s="671"/>
      <c r="APZ128" s="671"/>
      <c r="AQA128" s="671"/>
      <c r="AQB128" s="671"/>
      <c r="AQC128" s="671"/>
      <c r="AQD128" s="671"/>
      <c r="AQE128" s="671"/>
      <c r="AQF128" s="671"/>
      <c r="AQG128" s="671"/>
      <c r="AQH128" s="671"/>
      <c r="AQI128" s="671"/>
      <c r="AQJ128" s="671"/>
      <c r="AQK128" s="671"/>
      <c r="AQL128" s="671"/>
      <c r="AQM128" s="671"/>
      <c r="AQN128" s="671"/>
      <c r="AQO128" s="671"/>
      <c r="AQP128" s="671"/>
      <c r="AQQ128" s="671"/>
      <c r="AQR128" s="671"/>
      <c r="AQS128" s="671"/>
      <c r="AQT128" s="671"/>
      <c r="AQU128" s="671"/>
      <c r="AQV128" s="671"/>
      <c r="AQW128" s="671"/>
      <c r="AQX128" s="671"/>
      <c r="AQY128" s="671"/>
      <c r="AQZ128" s="671"/>
      <c r="ARA128" s="671"/>
      <c r="ARB128" s="671"/>
      <c r="ARC128" s="671"/>
      <c r="ARD128" s="671"/>
      <c r="ARE128" s="671"/>
      <c r="ARF128" s="671"/>
      <c r="ARG128" s="671"/>
      <c r="ARH128" s="671"/>
      <c r="ARI128" s="671"/>
      <c r="ARJ128" s="671"/>
      <c r="ARK128" s="671"/>
      <c r="ARL128" s="671"/>
      <c r="ARM128" s="671"/>
      <c r="ARN128" s="671"/>
      <c r="ARO128" s="671"/>
      <c r="ARP128" s="671"/>
      <c r="ARQ128" s="671"/>
      <c r="ARR128" s="671"/>
      <c r="ARS128" s="671"/>
      <c r="ART128" s="671"/>
      <c r="ARU128" s="671"/>
      <c r="ARV128" s="671"/>
      <c r="ARW128" s="671"/>
      <c r="ARX128" s="671"/>
      <c r="ARY128" s="671"/>
      <c r="ARZ128" s="671"/>
      <c r="ASA128" s="671"/>
      <c r="ASB128" s="671"/>
      <c r="ASC128" s="671"/>
      <c r="ASD128" s="671"/>
      <c r="ASE128" s="671"/>
      <c r="ASF128" s="671"/>
      <c r="ASG128" s="671"/>
      <c r="ASH128" s="671"/>
      <c r="ASI128" s="671"/>
      <c r="ASJ128" s="671"/>
      <c r="ASK128" s="671"/>
      <c r="ASL128" s="671"/>
      <c r="ASM128" s="671"/>
      <c r="ASN128" s="671"/>
      <c r="ASO128" s="671"/>
      <c r="ASP128" s="671"/>
      <c r="ASQ128" s="671"/>
      <c r="ASR128" s="671"/>
      <c r="ASS128" s="671"/>
      <c r="AST128" s="671"/>
      <c r="ASU128" s="671"/>
      <c r="ASV128" s="671"/>
      <c r="ASW128" s="671"/>
      <c r="ASX128" s="671"/>
      <c r="ASY128" s="671"/>
      <c r="ASZ128" s="671"/>
      <c r="ATA128" s="671"/>
      <c r="ATB128" s="671"/>
      <c r="ATC128" s="671"/>
      <c r="ATD128" s="671"/>
      <c r="ATE128" s="671"/>
      <c r="ATF128" s="671"/>
      <c r="ATG128" s="671"/>
      <c r="ATH128" s="671"/>
      <c r="ATI128" s="671"/>
      <c r="ATJ128" s="671"/>
      <c r="ATK128" s="671"/>
      <c r="ATL128" s="671"/>
      <c r="ATM128" s="671"/>
      <c r="ATN128" s="671"/>
      <c r="ATO128" s="671"/>
      <c r="ATP128" s="671"/>
      <c r="ATQ128" s="671"/>
      <c r="ATR128" s="671"/>
      <c r="ATS128" s="671"/>
      <c r="ATT128" s="671"/>
      <c r="ATU128" s="671"/>
      <c r="ATV128" s="671"/>
      <c r="ATW128" s="671"/>
      <c r="ATX128" s="671"/>
      <c r="ATY128" s="671"/>
      <c r="ATZ128" s="671"/>
      <c r="AUA128" s="671"/>
      <c r="AUB128" s="671"/>
      <c r="AUC128" s="671"/>
      <c r="AUD128" s="671"/>
      <c r="AUE128" s="671"/>
      <c r="AUF128" s="671"/>
      <c r="AUG128" s="671"/>
      <c r="AUH128" s="671"/>
      <c r="AUI128" s="671"/>
      <c r="AUJ128" s="671"/>
      <c r="AUK128" s="671"/>
      <c r="AUL128" s="671"/>
      <c r="AUM128" s="671"/>
      <c r="AUN128" s="671"/>
      <c r="AUO128" s="671"/>
      <c r="AUP128" s="671"/>
      <c r="AUQ128" s="671"/>
      <c r="AUR128" s="671"/>
      <c r="AUS128" s="671"/>
      <c r="AUT128" s="671"/>
      <c r="AUU128" s="671"/>
      <c r="AUV128" s="671"/>
      <c r="AUW128" s="671"/>
      <c r="AUX128" s="671"/>
      <c r="AUY128" s="671"/>
      <c r="AUZ128" s="671"/>
      <c r="AVA128" s="671"/>
      <c r="AVB128" s="671"/>
      <c r="AVC128" s="671"/>
      <c r="AVD128" s="671"/>
      <c r="AVE128" s="671"/>
      <c r="AVF128" s="671"/>
      <c r="AVG128" s="671"/>
      <c r="AVH128" s="671"/>
      <c r="AVI128" s="671"/>
      <c r="AVJ128" s="671"/>
      <c r="AVK128" s="671"/>
      <c r="AVL128" s="671"/>
      <c r="AVM128" s="671"/>
      <c r="AVN128" s="671"/>
      <c r="AVO128" s="671"/>
      <c r="AVP128" s="671"/>
      <c r="AVQ128" s="671"/>
      <c r="AVR128" s="671"/>
      <c r="AVS128" s="671"/>
      <c r="AVT128" s="671"/>
      <c r="AVU128" s="671"/>
      <c r="AVV128" s="671"/>
      <c r="AVW128" s="671"/>
      <c r="AVX128" s="671"/>
      <c r="AVY128" s="671"/>
      <c r="AVZ128" s="671"/>
      <c r="AWA128" s="671"/>
      <c r="AWB128" s="671"/>
      <c r="AWC128" s="671"/>
      <c r="AWD128" s="671"/>
      <c r="AWE128" s="671"/>
      <c r="AWF128" s="671"/>
      <c r="AWG128" s="671"/>
      <c r="AWH128" s="671"/>
      <c r="AWI128" s="671"/>
      <c r="AWJ128" s="671"/>
      <c r="AWK128" s="671"/>
      <c r="AWL128" s="671"/>
      <c r="AWM128" s="671"/>
      <c r="AWN128" s="671"/>
      <c r="AWO128" s="671"/>
      <c r="AWP128" s="671"/>
      <c r="AWQ128" s="671"/>
      <c r="AWR128" s="671"/>
      <c r="AWS128" s="671"/>
      <c r="AWT128" s="671"/>
      <c r="AWU128" s="671"/>
      <c r="AWV128" s="671"/>
      <c r="AWW128" s="671"/>
      <c r="AWX128" s="671"/>
      <c r="AWY128" s="671"/>
      <c r="AWZ128" s="671"/>
      <c r="AXA128" s="671"/>
      <c r="AXB128" s="671"/>
      <c r="AXC128" s="671"/>
      <c r="AXD128" s="671"/>
      <c r="AXE128" s="671"/>
      <c r="AXF128" s="671"/>
      <c r="AXG128" s="671"/>
      <c r="AXH128" s="671"/>
      <c r="AXI128" s="671"/>
      <c r="AXJ128" s="671"/>
      <c r="AXK128" s="671"/>
      <c r="AXL128" s="671"/>
      <c r="AXM128" s="671"/>
      <c r="AXN128" s="671"/>
      <c r="AXO128" s="671"/>
      <c r="AXP128" s="671"/>
      <c r="AXQ128" s="671"/>
      <c r="AXR128" s="671"/>
      <c r="AXS128" s="671"/>
      <c r="AXT128" s="671"/>
      <c r="AXU128" s="671"/>
      <c r="AXV128" s="671"/>
      <c r="AXW128" s="671"/>
      <c r="AXX128" s="671"/>
      <c r="AXY128" s="671"/>
      <c r="AXZ128" s="671"/>
      <c r="AYA128" s="671"/>
      <c r="AYB128" s="671"/>
      <c r="AYC128" s="671"/>
      <c r="AYD128" s="671"/>
      <c r="AYE128" s="671"/>
      <c r="AYF128" s="671"/>
      <c r="AYG128" s="671"/>
      <c r="AYH128" s="671"/>
      <c r="AYI128" s="671"/>
      <c r="AYJ128" s="671"/>
      <c r="AYK128" s="671"/>
      <c r="AYL128" s="671"/>
      <c r="AYM128" s="671"/>
      <c r="AYN128" s="671"/>
      <c r="AYO128" s="671"/>
      <c r="AYP128" s="671"/>
      <c r="AYQ128" s="671"/>
      <c r="AYR128" s="671"/>
      <c r="AYS128" s="671"/>
      <c r="AYT128" s="671"/>
      <c r="AYU128" s="671"/>
      <c r="AYV128" s="671"/>
      <c r="AYW128" s="671"/>
      <c r="AYX128" s="671"/>
      <c r="AYY128" s="671"/>
      <c r="AYZ128" s="671"/>
      <c r="AZA128" s="671"/>
      <c r="AZB128" s="671"/>
      <c r="AZC128" s="671"/>
      <c r="AZD128" s="671"/>
      <c r="AZE128" s="671"/>
      <c r="AZF128" s="671"/>
      <c r="AZG128" s="671"/>
      <c r="AZH128" s="671"/>
      <c r="AZI128" s="671"/>
      <c r="AZJ128" s="671"/>
      <c r="AZK128" s="671"/>
      <c r="AZL128" s="671"/>
      <c r="AZM128" s="671"/>
      <c r="AZN128" s="671"/>
      <c r="AZO128" s="671"/>
      <c r="AZP128" s="671"/>
      <c r="AZQ128" s="671"/>
      <c r="AZR128" s="671"/>
      <c r="AZS128" s="671"/>
      <c r="AZT128" s="671"/>
      <c r="AZU128" s="671"/>
      <c r="AZV128" s="671"/>
      <c r="AZW128" s="671"/>
      <c r="AZX128" s="671"/>
      <c r="AZY128" s="671"/>
      <c r="AZZ128" s="671"/>
      <c r="BAA128" s="671"/>
      <c r="BAB128" s="671"/>
      <c r="BAC128" s="671"/>
      <c r="BAD128" s="671"/>
      <c r="BAE128" s="671"/>
      <c r="BAF128" s="671"/>
      <c r="BAG128" s="671"/>
      <c r="BAH128" s="671"/>
      <c r="BAI128" s="671"/>
      <c r="BAJ128" s="671"/>
      <c r="BAK128" s="671"/>
      <c r="BAL128" s="671"/>
      <c r="BAM128" s="671"/>
      <c r="BAN128" s="671"/>
      <c r="BAO128" s="671"/>
      <c r="BAP128" s="671"/>
      <c r="BAQ128" s="671"/>
      <c r="BAR128" s="671"/>
      <c r="BAS128" s="671"/>
      <c r="BAT128" s="671"/>
      <c r="BAU128" s="671"/>
      <c r="BAV128" s="671"/>
      <c r="BAW128" s="671"/>
      <c r="BAX128" s="671"/>
      <c r="BAY128" s="671"/>
      <c r="BAZ128" s="671"/>
      <c r="BBA128" s="671"/>
      <c r="BBB128" s="671"/>
      <c r="BBC128" s="671"/>
      <c r="BBD128" s="671"/>
      <c r="BBE128" s="671"/>
      <c r="BBF128" s="671"/>
      <c r="BBG128" s="671"/>
      <c r="BBH128" s="671"/>
      <c r="BBI128" s="671"/>
      <c r="BBJ128" s="671"/>
      <c r="BBK128" s="671"/>
      <c r="BBL128" s="671"/>
      <c r="BBM128" s="671"/>
      <c r="BBN128" s="671"/>
      <c r="BBO128" s="671"/>
      <c r="BBP128" s="671"/>
      <c r="BBQ128" s="671"/>
      <c r="BBR128" s="671"/>
      <c r="BBS128" s="671"/>
      <c r="BBT128" s="671"/>
      <c r="BBU128" s="671"/>
      <c r="BBV128" s="671"/>
      <c r="BBW128" s="671"/>
      <c r="BBX128" s="671"/>
      <c r="BBY128" s="671"/>
      <c r="BBZ128" s="671"/>
      <c r="BCA128" s="671"/>
      <c r="BCB128" s="671"/>
      <c r="BCC128" s="671"/>
      <c r="BCD128" s="671"/>
      <c r="BCE128" s="671"/>
      <c r="BCF128" s="671"/>
      <c r="BCG128" s="671"/>
      <c r="BCH128" s="671"/>
      <c r="BCI128" s="671"/>
      <c r="BCJ128" s="671"/>
      <c r="BCK128" s="671"/>
      <c r="BCL128" s="671"/>
      <c r="BCM128" s="671"/>
      <c r="BCN128" s="671"/>
      <c r="BCO128" s="671"/>
      <c r="BCP128" s="671"/>
      <c r="BCQ128" s="671"/>
      <c r="BCR128" s="671"/>
      <c r="BCS128" s="671"/>
      <c r="BCT128" s="671"/>
      <c r="BCU128" s="671"/>
      <c r="BCV128" s="671"/>
      <c r="BCW128" s="671"/>
      <c r="BCX128" s="671"/>
      <c r="BCY128" s="671"/>
      <c r="BCZ128" s="671"/>
      <c r="BDA128" s="671"/>
      <c r="BDB128" s="671"/>
      <c r="BDC128" s="671"/>
      <c r="BDD128" s="671"/>
      <c r="BDE128" s="671"/>
      <c r="BDF128" s="671"/>
      <c r="BDG128" s="671"/>
      <c r="BDH128" s="671"/>
      <c r="BDI128" s="671"/>
      <c r="BDJ128" s="671"/>
      <c r="BDK128" s="671"/>
      <c r="BDL128" s="671"/>
      <c r="BDM128" s="671"/>
      <c r="BDN128" s="671"/>
      <c r="BDO128" s="671"/>
      <c r="BDP128" s="671"/>
      <c r="BDQ128" s="671"/>
      <c r="BDR128" s="671"/>
      <c r="BDS128" s="671"/>
      <c r="BDT128" s="671"/>
      <c r="BDU128" s="671"/>
      <c r="BDV128" s="671"/>
      <c r="BDW128" s="671"/>
      <c r="BDX128" s="671"/>
      <c r="BDY128" s="671"/>
      <c r="BDZ128" s="671"/>
      <c r="BEA128" s="671"/>
      <c r="BEB128" s="671"/>
      <c r="BEC128" s="671"/>
      <c r="BED128" s="671"/>
      <c r="BEE128" s="671"/>
      <c r="BEF128" s="671"/>
      <c r="BEG128" s="671"/>
      <c r="BEH128" s="671"/>
      <c r="BEI128" s="671"/>
      <c r="BEJ128" s="671"/>
      <c r="BEK128" s="671"/>
      <c r="BEL128" s="671"/>
      <c r="BEM128" s="671"/>
      <c r="BEN128" s="671"/>
      <c r="BEO128" s="671"/>
      <c r="BEP128" s="671"/>
      <c r="BEQ128" s="671"/>
      <c r="BER128" s="671"/>
      <c r="BES128" s="671"/>
      <c r="BET128" s="671"/>
      <c r="BEU128" s="671"/>
      <c r="BEV128" s="671"/>
      <c r="BEW128" s="671"/>
      <c r="BEX128" s="671"/>
      <c r="BEY128" s="671"/>
      <c r="BEZ128" s="671"/>
      <c r="BFA128" s="671"/>
      <c r="BFB128" s="671"/>
      <c r="BFC128" s="671"/>
      <c r="BFD128" s="671"/>
      <c r="BFE128" s="671"/>
      <c r="BFF128" s="671"/>
      <c r="BFG128" s="671"/>
      <c r="BFH128" s="671"/>
      <c r="BFI128" s="671"/>
      <c r="BFJ128" s="671"/>
      <c r="BFK128" s="671"/>
      <c r="BFL128" s="671"/>
      <c r="BFM128" s="671"/>
      <c r="BFN128" s="671"/>
      <c r="BFO128" s="671"/>
      <c r="BFP128" s="671"/>
      <c r="BFQ128" s="671"/>
      <c r="BFR128" s="671"/>
      <c r="BFS128" s="671"/>
      <c r="BFT128" s="671"/>
      <c r="BFU128" s="671"/>
      <c r="BFV128" s="671"/>
      <c r="BFW128" s="671"/>
      <c r="BFX128" s="671"/>
      <c r="BFY128" s="671"/>
      <c r="BFZ128" s="671"/>
      <c r="BGA128" s="671"/>
      <c r="BGB128" s="671"/>
      <c r="BGC128" s="671"/>
      <c r="BGD128" s="671"/>
      <c r="BGE128" s="671"/>
      <c r="BGF128" s="671"/>
      <c r="BGG128" s="671"/>
      <c r="BGH128" s="671"/>
      <c r="BGI128" s="671"/>
      <c r="BGJ128" s="671"/>
      <c r="BGK128" s="671"/>
      <c r="BGL128" s="671"/>
      <c r="BGM128" s="671"/>
      <c r="BGN128" s="671"/>
      <c r="BGO128" s="671"/>
      <c r="BGP128" s="671"/>
      <c r="BGQ128" s="671"/>
      <c r="BGR128" s="671"/>
      <c r="BGS128" s="671"/>
      <c r="BGT128" s="671"/>
      <c r="BGU128" s="671"/>
      <c r="BGV128" s="671"/>
      <c r="BGW128" s="671"/>
      <c r="BGX128" s="671"/>
      <c r="BGY128" s="671"/>
      <c r="BGZ128" s="671"/>
      <c r="BHA128" s="671"/>
      <c r="BHB128" s="671"/>
      <c r="BHC128" s="671"/>
      <c r="BHD128" s="671"/>
      <c r="BHE128" s="671"/>
      <c r="BHF128" s="671"/>
      <c r="BHG128" s="671"/>
      <c r="BHH128" s="671"/>
      <c r="BHI128" s="671"/>
      <c r="BHJ128" s="671"/>
      <c r="BHK128" s="671"/>
      <c r="BHL128" s="671"/>
      <c r="BHM128" s="671"/>
      <c r="BHN128" s="671"/>
      <c r="BHO128" s="671"/>
      <c r="BHP128" s="671"/>
      <c r="BHQ128" s="671"/>
      <c r="BHR128" s="671"/>
      <c r="BHS128" s="671"/>
      <c r="BHT128" s="671"/>
      <c r="BHU128" s="671"/>
      <c r="BHV128" s="671"/>
      <c r="BHW128" s="671"/>
      <c r="BHX128" s="671"/>
      <c r="BHY128" s="671"/>
      <c r="BHZ128" s="671"/>
      <c r="BIA128" s="671"/>
      <c r="BIB128" s="671"/>
      <c r="BIC128" s="671"/>
      <c r="BID128" s="671"/>
      <c r="BIE128" s="671"/>
      <c r="BIF128" s="671"/>
      <c r="BIG128" s="671"/>
      <c r="BIH128" s="671"/>
      <c r="BII128" s="671"/>
      <c r="BIJ128" s="671"/>
      <c r="BIK128" s="671"/>
      <c r="BIL128" s="671"/>
      <c r="BIM128" s="671"/>
      <c r="BIN128" s="671"/>
      <c r="BIO128" s="671"/>
      <c r="BIP128" s="671"/>
      <c r="BIQ128" s="671"/>
      <c r="BIR128" s="671"/>
      <c r="BIS128" s="671"/>
      <c r="BIT128" s="671"/>
      <c r="BIU128" s="671"/>
      <c r="BIV128" s="671"/>
      <c r="BIW128" s="671"/>
      <c r="BIX128" s="671"/>
      <c r="BIY128" s="671"/>
      <c r="BIZ128" s="671"/>
      <c r="BJA128" s="671"/>
      <c r="BJB128" s="671"/>
      <c r="BJC128" s="671"/>
      <c r="BJD128" s="671"/>
      <c r="BJE128" s="671"/>
      <c r="BJF128" s="671"/>
      <c r="BJG128" s="671"/>
      <c r="BJH128" s="671"/>
      <c r="BJI128" s="671"/>
      <c r="BJJ128" s="671"/>
      <c r="BJK128" s="671"/>
      <c r="BJL128" s="671"/>
      <c r="BJM128" s="671"/>
      <c r="BJN128" s="671"/>
      <c r="BJO128" s="671"/>
      <c r="BJP128" s="671"/>
      <c r="BJQ128" s="671"/>
      <c r="BJR128" s="671"/>
      <c r="BJS128" s="671"/>
      <c r="BJT128" s="671"/>
      <c r="BJU128" s="671"/>
      <c r="BJV128" s="671"/>
      <c r="BJW128" s="671"/>
      <c r="BJX128" s="671"/>
      <c r="BJY128" s="671"/>
      <c r="BJZ128" s="671"/>
      <c r="BKA128" s="671"/>
      <c r="BKB128" s="671"/>
      <c r="BKC128" s="671"/>
      <c r="BKD128" s="671"/>
      <c r="BKE128" s="671"/>
      <c r="BKF128" s="671"/>
      <c r="BKG128" s="671"/>
      <c r="BKH128" s="671"/>
      <c r="BKI128" s="671"/>
      <c r="BKJ128" s="671"/>
      <c r="BKK128" s="671"/>
      <c r="BKL128" s="671"/>
      <c r="BKM128" s="671"/>
      <c r="BKN128" s="671"/>
      <c r="BKO128" s="671"/>
      <c r="BKP128" s="671"/>
      <c r="BKQ128" s="671"/>
      <c r="BKR128" s="671"/>
      <c r="BKS128" s="671"/>
      <c r="BKT128" s="671"/>
      <c r="BKU128" s="671"/>
      <c r="BKV128" s="671"/>
      <c r="BKW128" s="671"/>
      <c r="BKX128" s="671"/>
      <c r="BKY128" s="671"/>
      <c r="BKZ128" s="671"/>
      <c r="BLA128" s="671"/>
      <c r="BLB128" s="671"/>
      <c r="BLC128" s="671"/>
      <c r="BLD128" s="671"/>
      <c r="BLE128" s="671"/>
      <c r="BLF128" s="671"/>
      <c r="BLG128" s="671"/>
      <c r="BLH128" s="671"/>
      <c r="BLI128" s="671"/>
      <c r="BLJ128" s="671"/>
      <c r="BLK128" s="671"/>
      <c r="BLL128" s="671"/>
      <c r="BLM128" s="671"/>
      <c r="BLN128" s="671"/>
      <c r="BLO128" s="671"/>
      <c r="BLP128" s="671"/>
      <c r="BLQ128" s="671"/>
      <c r="BLR128" s="671"/>
      <c r="BLS128" s="671"/>
      <c r="BLT128" s="671"/>
      <c r="BLU128" s="671"/>
      <c r="BLV128" s="671"/>
      <c r="BLW128" s="671"/>
      <c r="BLX128" s="671"/>
      <c r="BLY128" s="671"/>
      <c r="BLZ128" s="671"/>
      <c r="BMA128" s="671"/>
      <c r="BMB128" s="671"/>
      <c r="BMC128" s="671"/>
      <c r="BMD128" s="671"/>
      <c r="BME128" s="671"/>
      <c r="BMF128" s="671"/>
      <c r="BMG128" s="671"/>
      <c r="BMH128" s="671"/>
      <c r="BMI128" s="671"/>
      <c r="BMJ128" s="671"/>
      <c r="BMK128" s="671"/>
      <c r="BML128" s="671"/>
      <c r="BMM128" s="671"/>
      <c r="BMN128" s="671"/>
      <c r="BMO128" s="671"/>
      <c r="BMP128" s="671"/>
      <c r="BMQ128" s="671"/>
      <c r="BMR128" s="671"/>
      <c r="BMS128" s="671"/>
      <c r="BMT128" s="671"/>
      <c r="BMU128" s="671"/>
      <c r="BMV128" s="671"/>
      <c r="BMW128" s="671"/>
      <c r="BMX128" s="671"/>
      <c r="BMY128" s="671"/>
      <c r="BMZ128" s="671"/>
      <c r="BNA128" s="671"/>
      <c r="BNB128" s="671"/>
      <c r="BNC128" s="671"/>
      <c r="BND128" s="671"/>
      <c r="BNE128" s="671"/>
      <c r="BNF128" s="671"/>
      <c r="BNG128" s="671"/>
      <c r="BNH128" s="671"/>
      <c r="BNI128" s="671"/>
      <c r="BNJ128" s="671"/>
      <c r="BNK128" s="671"/>
      <c r="BNL128" s="671"/>
      <c r="BNM128" s="671"/>
      <c r="BNN128" s="671"/>
      <c r="BNO128" s="671"/>
      <c r="BNP128" s="671"/>
      <c r="BNQ128" s="671"/>
      <c r="BNR128" s="671"/>
      <c r="BNS128" s="671"/>
      <c r="BNT128" s="671"/>
      <c r="BNU128" s="671"/>
      <c r="BNV128" s="671"/>
      <c r="BNW128" s="671"/>
      <c r="BNX128" s="671"/>
      <c r="BNY128" s="671"/>
      <c r="BNZ128" s="671"/>
      <c r="BOA128" s="671"/>
      <c r="BOB128" s="671"/>
      <c r="BOC128" s="671"/>
      <c r="BOD128" s="671"/>
      <c r="BOE128" s="671"/>
      <c r="BOF128" s="671"/>
      <c r="BOG128" s="671"/>
      <c r="BOH128" s="671"/>
      <c r="BOI128" s="671"/>
      <c r="BOJ128" s="671"/>
      <c r="BOK128" s="671"/>
      <c r="BOL128" s="671"/>
      <c r="BOM128" s="671"/>
      <c r="BON128" s="671"/>
      <c r="BOO128" s="671"/>
      <c r="BOP128" s="671"/>
      <c r="BOQ128" s="671"/>
      <c r="BOR128" s="671"/>
      <c r="BOS128" s="671"/>
      <c r="BOT128" s="671"/>
      <c r="BOU128" s="671"/>
      <c r="BOV128" s="671"/>
      <c r="BOW128" s="671"/>
      <c r="BOX128" s="671"/>
      <c r="BOY128" s="671"/>
      <c r="BOZ128" s="671"/>
      <c r="BPA128" s="671"/>
      <c r="BPB128" s="671"/>
      <c r="BPC128" s="671"/>
      <c r="BPD128" s="671"/>
      <c r="BPE128" s="671"/>
      <c r="BPF128" s="671"/>
      <c r="BPG128" s="671"/>
      <c r="BPH128" s="671"/>
      <c r="BPI128" s="671"/>
      <c r="BPJ128" s="671"/>
      <c r="BPK128" s="671"/>
      <c r="BPL128" s="671"/>
      <c r="BPM128" s="671"/>
      <c r="BPN128" s="671"/>
      <c r="BPO128" s="671"/>
      <c r="BPP128" s="671"/>
      <c r="BPQ128" s="671"/>
      <c r="BPR128" s="671"/>
      <c r="BPS128" s="671"/>
      <c r="BPT128" s="671"/>
      <c r="BPU128" s="671"/>
      <c r="BPV128" s="671"/>
      <c r="BPW128" s="671"/>
      <c r="BPX128" s="671"/>
      <c r="BPY128" s="671"/>
      <c r="BPZ128" s="671"/>
      <c r="BQA128" s="671"/>
      <c r="BQB128" s="671"/>
      <c r="BQC128" s="671"/>
      <c r="BQD128" s="671"/>
      <c r="BQE128" s="671"/>
      <c r="BQF128" s="671"/>
      <c r="BQG128" s="671"/>
      <c r="BQH128" s="671"/>
      <c r="BQI128" s="671"/>
      <c r="BQJ128" s="671"/>
      <c r="BQK128" s="671"/>
      <c r="BQL128" s="671"/>
      <c r="BQM128" s="671"/>
      <c r="BQN128" s="671"/>
      <c r="BQO128" s="671"/>
      <c r="BQP128" s="671"/>
      <c r="BQQ128" s="671"/>
      <c r="BQR128" s="671"/>
      <c r="BQS128" s="671"/>
      <c r="BQT128" s="671"/>
      <c r="BQU128" s="671"/>
      <c r="BQV128" s="671"/>
      <c r="BQW128" s="671"/>
      <c r="BQX128" s="671"/>
      <c r="BQY128" s="671"/>
      <c r="BQZ128" s="671"/>
      <c r="BRA128" s="671"/>
      <c r="BRB128" s="671"/>
      <c r="BRC128" s="671"/>
      <c r="BRD128" s="671"/>
      <c r="BRE128" s="671"/>
      <c r="BRF128" s="671"/>
      <c r="BRG128" s="671"/>
      <c r="BRH128" s="671"/>
      <c r="BRI128" s="671"/>
      <c r="BRJ128" s="671"/>
      <c r="BRK128" s="671"/>
      <c r="BRL128" s="671"/>
      <c r="BRM128" s="671"/>
      <c r="BRN128" s="671"/>
      <c r="BRO128" s="671"/>
      <c r="BRP128" s="671"/>
      <c r="BRQ128" s="671"/>
      <c r="BRR128" s="671"/>
      <c r="BRS128" s="671"/>
      <c r="BRT128" s="671"/>
      <c r="BRU128" s="671"/>
      <c r="BRV128" s="671"/>
      <c r="BRW128" s="671"/>
      <c r="BRX128" s="671"/>
      <c r="BRY128" s="671"/>
      <c r="BRZ128" s="671"/>
      <c r="BSA128" s="671"/>
      <c r="BSB128" s="671"/>
      <c r="BSC128" s="671"/>
      <c r="BSD128" s="671"/>
      <c r="BSE128" s="671"/>
      <c r="BSF128" s="671"/>
      <c r="BSG128" s="671"/>
      <c r="BSH128" s="671"/>
      <c r="BSI128" s="671"/>
      <c r="BSJ128" s="671"/>
      <c r="BSK128" s="671"/>
      <c r="BSL128" s="671"/>
      <c r="BSM128" s="671"/>
      <c r="BSN128" s="671"/>
      <c r="BSO128" s="671"/>
      <c r="BSP128" s="671"/>
      <c r="BSQ128" s="671"/>
      <c r="BSR128" s="671"/>
      <c r="BSS128" s="671"/>
      <c r="BST128" s="671"/>
      <c r="BSU128" s="671"/>
      <c r="BSV128" s="671"/>
      <c r="BSW128" s="671"/>
      <c r="BSX128" s="671"/>
      <c r="BSY128" s="671"/>
      <c r="BSZ128" s="671"/>
      <c r="BTA128" s="671"/>
      <c r="BTB128" s="671"/>
      <c r="BTC128" s="671"/>
      <c r="BTD128" s="671"/>
      <c r="BTE128" s="671"/>
      <c r="BTF128" s="671"/>
      <c r="BTG128" s="671"/>
      <c r="BTH128" s="671"/>
      <c r="BTI128" s="671"/>
      <c r="BTJ128" s="671"/>
      <c r="BTK128" s="671"/>
      <c r="BTL128" s="671"/>
      <c r="BTM128" s="671"/>
      <c r="BTN128" s="671"/>
      <c r="BTO128" s="671"/>
      <c r="BTP128" s="671"/>
      <c r="BTQ128" s="671"/>
      <c r="BTR128" s="671"/>
      <c r="BTS128" s="671"/>
      <c r="BTT128" s="671"/>
      <c r="BTU128" s="671"/>
      <c r="BTV128" s="671"/>
      <c r="BTW128" s="671"/>
      <c r="BTX128" s="671"/>
      <c r="BTY128" s="671"/>
      <c r="BTZ128" s="671"/>
      <c r="BUA128" s="671"/>
      <c r="BUB128" s="671"/>
      <c r="BUC128" s="671"/>
      <c r="BUD128" s="671"/>
      <c r="BUE128" s="671"/>
      <c r="BUF128" s="671"/>
      <c r="BUG128" s="671"/>
      <c r="BUH128" s="671"/>
      <c r="BUI128" s="671"/>
      <c r="BUJ128" s="671"/>
      <c r="BUK128" s="671"/>
      <c r="BUL128" s="671"/>
      <c r="BUM128" s="671"/>
      <c r="BUN128" s="671"/>
      <c r="BUO128" s="671"/>
      <c r="BUP128" s="671"/>
      <c r="BUQ128" s="671"/>
      <c r="BUR128" s="671"/>
      <c r="BUS128" s="671"/>
      <c r="BUT128" s="671"/>
      <c r="BUU128" s="671"/>
      <c r="BUV128" s="671"/>
      <c r="BUW128" s="671"/>
      <c r="BUX128" s="671"/>
      <c r="BUY128" s="671"/>
      <c r="BUZ128" s="671"/>
      <c r="BVA128" s="671"/>
      <c r="BVB128" s="671"/>
      <c r="BVC128" s="671"/>
      <c r="BVD128" s="671"/>
      <c r="BVE128" s="671"/>
      <c r="BVF128" s="671"/>
      <c r="BVG128" s="671"/>
      <c r="BVH128" s="671"/>
      <c r="BVI128" s="671"/>
      <c r="BVJ128" s="671"/>
      <c r="BVK128" s="671"/>
      <c r="BVL128" s="671"/>
      <c r="BVM128" s="671"/>
      <c r="BVN128" s="671"/>
      <c r="BVO128" s="671"/>
      <c r="BVP128" s="671"/>
      <c r="BVQ128" s="671"/>
      <c r="BVR128" s="671"/>
      <c r="BVS128" s="671"/>
      <c r="BVT128" s="671"/>
      <c r="BVU128" s="671"/>
      <c r="BVV128" s="671"/>
      <c r="BVW128" s="671"/>
      <c r="BVX128" s="671"/>
      <c r="BVY128" s="671"/>
      <c r="BVZ128" s="671"/>
      <c r="BWA128" s="671"/>
      <c r="BWB128" s="671"/>
      <c r="BWC128" s="671"/>
      <c r="BWD128" s="671"/>
      <c r="BWE128" s="671"/>
      <c r="BWF128" s="671"/>
      <c r="BWG128" s="671"/>
      <c r="BWH128" s="671"/>
      <c r="BWI128" s="671"/>
      <c r="BWJ128" s="671"/>
      <c r="BWK128" s="671"/>
      <c r="BWL128" s="671"/>
      <c r="BWM128" s="671"/>
      <c r="BWN128" s="671"/>
      <c r="BWO128" s="671"/>
      <c r="BWP128" s="671"/>
      <c r="BWQ128" s="671"/>
      <c r="BWR128" s="671"/>
      <c r="BWS128" s="671"/>
      <c r="BWT128" s="671"/>
      <c r="BWU128" s="671"/>
      <c r="BWV128" s="671"/>
      <c r="BWW128" s="671"/>
      <c r="BWX128" s="671"/>
      <c r="BWY128" s="671"/>
      <c r="BWZ128" s="671"/>
      <c r="BXA128" s="671"/>
      <c r="BXB128" s="671"/>
      <c r="BXC128" s="671"/>
      <c r="BXD128" s="671"/>
      <c r="BXE128" s="671"/>
      <c r="BXF128" s="671"/>
      <c r="BXG128" s="671"/>
      <c r="BXH128" s="671"/>
      <c r="BXI128" s="671"/>
      <c r="BXJ128" s="671"/>
      <c r="BXK128" s="671"/>
      <c r="BXL128" s="671"/>
      <c r="BXM128" s="671"/>
      <c r="BXN128" s="671"/>
      <c r="BXO128" s="671"/>
      <c r="BXP128" s="671"/>
      <c r="BXQ128" s="671"/>
      <c r="BXR128" s="671"/>
      <c r="BXS128" s="671"/>
      <c r="BXT128" s="671"/>
      <c r="BXU128" s="671"/>
      <c r="BXV128" s="671"/>
      <c r="BXW128" s="671"/>
      <c r="BXX128" s="671"/>
      <c r="BXY128" s="671"/>
      <c r="BXZ128" s="671"/>
      <c r="BYA128" s="671"/>
      <c r="BYB128" s="671"/>
      <c r="BYC128" s="671"/>
      <c r="BYD128" s="671"/>
      <c r="BYE128" s="671"/>
      <c r="BYF128" s="671"/>
      <c r="BYG128" s="671"/>
      <c r="BYH128" s="671"/>
      <c r="BYI128" s="671"/>
      <c r="BYJ128" s="671"/>
      <c r="BYK128" s="671"/>
      <c r="BYL128" s="671"/>
      <c r="BYM128" s="671"/>
      <c r="BYN128" s="671"/>
      <c r="BYO128" s="671"/>
      <c r="BYP128" s="671"/>
      <c r="BYQ128" s="671"/>
      <c r="BYR128" s="671"/>
      <c r="BYS128" s="671"/>
      <c r="BYT128" s="671"/>
      <c r="BYU128" s="671"/>
      <c r="BYV128" s="671"/>
      <c r="BYW128" s="671"/>
      <c r="BYX128" s="671"/>
      <c r="BYY128" s="671"/>
      <c r="BYZ128" s="671"/>
      <c r="BZA128" s="671"/>
      <c r="BZB128" s="671"/>
      <c r="BZC128" s="671"/>
      <c r="BZD128" s="671"/>
      <c r="BZE128" s="671"/>
      <c r="BZF128" s="671"/>
      <c r="BZG128" s="671"/>
      <c r="BZH128" s="671"/>
      <c r="BZI128" s="671"/>
      <c r="BZJ128" s="671"/>
      <c r="BZK128" s="671"/>
      <c r="BZL128" s="671"/>
      <c r="BZM128" s="671"/>
      <c r="BZN128" s="671"/>
      <c r="BZO128" s="671"/>
      <c r="BZP128" s="671"/>
      <c r="BZQ128" s="671"/>
      <c r="BZR128" s="671"/>
      <c r="BZS128" s="671"/>
      <c r="BZT128" s="671"/>
      <c r="BZU128" s="671"/>
      <c r="BZV128" s="671"/>
      <c r="BZW128" s="671"/>
      <c r="BZX128" s="671"/>
      <c r="BZY128" s="671"/>
      <c r="BZZ128" s="671"/>
      <c r="CAA128" s="671"/>
      <c r="CAB128" s="671"/>
      <c r="CAC128" s="671"/>
      <c r="CAD128" s="671"/>
      <c r="CAE128" s="671"/>
      <c r="CAF128" s="671"/>
      <c r="CAG128" s="671"/>
      <c r="CAH128" s="671"/>
      <c r="CAI128" s="671"/>
      <c r="CAJ128" s="671"/>
      <c r="CAK128" s="671"/>
      <c r="CAL128" s="671"/>
      <c r="CAM128" s="671"/>
      <c r="CAN128" s="671"/>
      <c r="CAO128" s="671"/>
      <c r="CAP128" s="671"/>
      <c r="CAQ128" s="671"/>
      <c r="CAR128" s="671"/>
      <c r="CAS128" s="671"/>
      <c r="CAT128" s="671"/>
      <c r="CAU128" s="671"/>
      <c r="CAV128" s="671"/>
      <c r="CAW128" s="671"/>
      <c r="CAX128" s="671"/>
      <c r="CAY128" s="671"/>
      <c r="CAZ128" s="671"/>
      <c r="CBA128" s="671"/>
      <c r="CBB128" s="671"/>
      <c r="CBC128" s="671"/>
      <c r="CBD128" s="671"/>
      <c r="CBE128" s="671"/>
      <c r="CBF128" s="671"/>
      <c r="CBG128" s="671"/>
      <c r="CBH128" s="671"/>
      <c r="CBI128" s="671"/>
      <c r="CBJ128" s="671"/>
      <c r="CBK128" s="671"/>
      <c r="CBL128" s="671"/>
      <c r="CBM128" s="671"/>
      <c r="CBN128" s="671"/>
      <c r="CBO128" s="671"/>
      <c r="CBP128" s="671"/>
      <c r="CBQ128" s="671"/>
      <c r="CBR128" s="671"/>
      <c r="CBS128" s="671"/>
      <c r="CBT128" s="671"/>
      <c r="CBU128" s="671"/>
      <c r="CBV128" s="671"/>
      <c r="CBW128" s="671"/>
      <c r="CBX128" s="671"/>
      <c r="CBY128" s="671"/>
      <c r="CBZ128" s="671"/>
      <c r="CCA128" s="671"/>
      <c r="CCB128" s="671"/>
      <c r="CCC128" s="671"/>
      <c r="CCD128" s="671"/>
      <c r="CCE128" s="671"/>
      <c r="CCF128" s="671"/>
      <c r="CCG128" s="671"/>
      <c r="CCH128" s="671"/>
      <c r="CCI128" s="671"/>
      <c r="CCJ128" s="671"/>
      <c r="CCK128" s="671"/>
      <c r="CCL128" s="671"/>
      <c r="CCM128" s="671"/>
      <c r="CCN128" s="671"/>
      <c r="CCO128" s="671"/>
      <c r="CCP128" s="671"/>
      <c r="CCQ128" s="671"/>
      <c r="CCR128" s="671"/>
      <c r="CCS128" s="671"/>
      <c r="CCT128" s="671"/>
      <c r="CCU128" s="671"/>
      <c r="CCV128" s="671"/>
      <c r="CCW128" s="671"/>
      <c r="CCX128" s="671"/>
      <c r="CCY128" s="671"/>
      <c r="CCZ128" s="671"/>
      <c r="CDA128" s="671"/>
      <c r="CDB128" s="671"/>
      <c r="CDC128" s="671"/>
      <c r="CDD128" s="671"/>
      <c r="CDE128" s="671"/>
      <c r="CDF128" s="671"/>
      <c r="CDG128" s="671"/>
      <c r="CDH128" s="671"/>
      <c r="CDI128" s="671"/>
      <c r="CDJ128" s="671"/>
      <c r="CDK128" s="671"/>
      <c r="CDL128" s="671"/>
      <c r="CDM128" s="671"/>
      <c r="CDN128" s="671"/>
      <c r="CDO128" s="671"/>
      <c r="CDP128" s="671"/>
      <c r="CDQ128" s="671"/>
      <c r="CDR128" s="671"/>
      <c r="CDS128" s="671"/>
      <c r="CDT128" s="671"/>
      <c r="CDU128" s="671"/>
      <c r="CDV128" s="671"/>
      <c r="CDW128" s="671"/>
      <c r="CDX128" s="671"/>
      <c r="CDY128" s="671"/>
      <c r="CDZ128" s="671"/>
      <c r="CEA128" s="671"/>
      <c r="CEB128" s="671"/>
      <c r="CEC128" s="671"/>
      <c r="CED128" s="671"/>
      <c r="CEE128" s="671"/>
      <c r="CEF128" s="671"/>
      <c r="CEG128" s="671"/>
      <c r="CEH128" s="671"/>
      <c r="CEI128" s="671"/>
      <c r="CEJ128" s="671"/>
      <c r="CEK128" s="671"/>
      <c r="CEL128" s="671"/>
      <c r="CEM128" s="671"/>
      <c r="CEN128" s="671"/>
      <c r="CEO128" s="671"/>
      <c r="CEP128" s="671"/>
      <c r="CEQ128" s="671"/>
      <c r="CER128" s="671"/>
      <c r="CES128" s="671"/>
      <c r="CET128" s="671"/>
      <c r="CEU128" s="671"/>
      <c r="CEV128" s="671"/>
      <c r="CEW128" s="671"/>
      <c r="CEX128" s="671"/>
      <c r="CEY128" s="671"/>
      <c r="CEZ128" s="671"/>
      <c r="CFA128" s="671"/>
      <c r="CFB128" s="671"/>
      <c r="CFC128" s="671"/>
      <c r="CFD128" s="671"/>
      <c r="CFE128" s="671"/>
      <c r="CFF128" s="671"/>
      <c r="CFG128" s="671"/>
      <c r="CFH128" s="671"/>
      <c r="CFI128" s="671"/>
      <c r="CFJ128" s="671"/>
      <c r="CFK128" s="671"/>
      <c r="CFL128" s="671"/>
      <c r="CFM128" s="671"/>
      <c r="CFN128" s="671"/>
      <c r="CFO128" s="671"/>
      <c r="CFP128" s="671"/>
      <c r="CFQ128" s="671"/>
      <c r="CFR128" s="671"/>
      <c r="CFS128" s="671"/>
      <c r="CFT128" s="671"/>
      <c r="CFU128" s="671"/>
      <c r="CFV128" s="671"/>
      <c r="CFW128" s="671"/>
      <c r="CFX128" s="671"/>
      <c r="CFY128" s="671"/>
      <c r="CFZ128" s="671"/>
      <c r="CGA128" s="671"/>
      <c r="CGB128" s="671"/>
      <c r="CGC128" s="671"/>
      <c r="CGD128" s="671"/>
      <c r="CGE128" s="671"/>
      <c r="CGF128" s="671"/>
      <c r="CGG128" s="671"/>
      <c r="CGH128" s="671"/>
      <c r="CGI128" s="671"/>
      <c r="CGJ128" s="671"/>
      <c r="CGK128" s="671"/>
      <c r="CGL128" s="671"/>
      <c r="CGM128" s="671"/>
      <c r="CGN128" s="671"/>
      <c r="CGO128" s="671"/>
      <c r="CGP128" s="671"/>
      <c r="CGQ128" s="671"/>
      <c r="CGR128" s="671"/>
      <c r="CGS128" s="671"/>
      <c r="CGT128" s="671"/>
      <c r="CGU128" s="671"/>
      <c r="CGV128" s="671"/>
      <c r="CGW128" s="671"/>
      <c r="CGX128" s="671"/>
      <c r="CGY128" s="671"/>
      <c r="CGZ128" s="671"/>
      <c r="CHA128" s="671"/>
      <c r="CHB128" s="671"/>
      <c r="CHC128" s="671"/>
      <c r="CHD128" s="671"/>
      <c r="CHE128" s="671"/>
      <c r="CHF128" s="671"/>
      <c r="CHG128" s="671"/>
      <c r="CHH128" s="671"/>
      <c r="CHI128" s="671"/>
      <c r="CHJ128" s="671"/>
      <c r="CHK128" s="671"/>
      <c r="CHL128" s="671"/>
      <c r="CHM128" s="671"/>
      <c r="CHN128" s="671"/>
      <c r="CHO128" s="671"/>
      <c r="CHP128" s="671"/>
      <c r="CHQ128" s="671"/>
      <c r="CHR128" s="671"/>
      <c r="CHS128" s="671"/>
      <c r="CHT128" s="671"/>
      <c r="CHU128" s="671"/>
      <c r="CHV128" s="671"/>
      <c r="CHW128" s="671"/>
      <c r="CHX128" s="671"/>
      <c r="CHY128" s="671"/>
      <c r="CHZ128" s="671"/>
      <c r="CIA128" s="671"/>
      <c r="CIB128" s="671"/>
      <c r="CIC128" s="671"/>
      <c r="CID128" s="671"/>
      <c r="CIE128" s="671"/>
      <c r="CIF128" s="671"/>
      <c r="CIG128" s="671"/>
      <c r="CIH128" s="671"/>
      <c r="CII128" s="671"/>
      <c r="CIJ128" s="671"/>
      <c r="CIK128" s="671"/>
      <c r="CIL128" s="671"/>
      <c r="CIM128" s="671"/>
      <c r="CIN128" s="671"/>
      <c r="CIO128" s="671"/>
      <c r="CIP128" s="671"/>
      <c r="CIQ128" s="671"/>
      <c r="CIR128" s="671"/>
      <c r="CIS128" s="671"/>
      <c r="CIT128" s="671"/>
      <c r="CIU128" s="671"/>
      <c r="CIV128" s="671"/>
      <c r="CIW128" s="671"/>
      <c r="CIX128" s="671"/>
      <c r="CIY128" s="671"/>
      <c r="CIZ128" s="671"/>
      <c r="CJA128" s="671"/>
      <c r="CJB128" s="671"/>
      <c r="CJC128" s="671"/>
      <c r="CJD128" s="671"/>
      <c r="CJE128" s="671"/>
      <c r="CJF128" s="671"/>
      <c r="CJG128" s="671"/>
      <c r="CJH128" s="671"/>
      <c r="CJI128" s="671"/>
      <c r="CJJ128" s="671"/>
      <c r="CJK128" s="671"/>
      <c r="CJL128" s="671"/>
      <c r="CJM128" s="671"/>
      <c r="CJN128" s="671"/>
      <c r="CJO128" s="671"/>
      <c r="CJP128" s="671"/>
      <c r="CJQ128" s="671"/>
      <c r="CJR128" s="671"/>
      <c r="CJS128" s="671"/>
      <c r="CJT128" s="671"/>
      <c r="CJU128" s="671"/>
      <c r="CJV128" s="671"/>
      <c r="CJW128" s="671"/>
      <c r="CJX128" s="671"/>
      <c r="CJY128" s="671"/>
      <c r="CJZ128" s="671"/>
      <c r="CKA128" s="671"/>
      <c r="CKB128" s="671"/>
      <c r="CKC128" s="671"/>
      <c r="CKD128" s="671"/>
      <c r="CKE128" s="671"/>
      <c r="CKF128" s="671"/>
      <c r="CKG128" s="671"/>
      <c r="CKH128" s="671"/>
      <c r="CKI128" s="671"/>
      <c r="CKJ128" s="671"/>
      <c r="CKK128" s="671"/>
      <c r="CKL128" s="671"/>
      <c r="CKM128" s="671"/>
      <c r="CKN128" s="671"/>
      <c r="CKO128" s="671"/>
      <c r="CKP128" s="671"/>
      <c r="CKQ128" s="671"/>
      <c r="CKR128" s="671"/>
      <c r="CKS128" s="671"/>
      <c r="CKT128" s="671"/>
      <c r="CKU128" s="671"/>
      <c r="CKV128" s="671"/>
      <c r="CKW128" s="671"/>
      <c r="CKX128" s="671"/>
      <c r="CKY128" s="671"/>
      <c r="CKZ128" s="671"/>
      <c r="CLA128" s="671"/>
      <c r="CLB128" s="671"/>
      <c r="CLC128" s="671"/>
      <c r="CLD128" s="671"/>
      <c r="CLE128" s="671"/>
      <c r="CLF128" s="671"/>
      <c r="CLG128" s="671"/>
      <c r="CLH128" s="671"/>
      <c r="CLI128" s="671"/>
      <c r="CLJ128" s="671"/>
      <c r="CLK128" s="671"/>
      <c r="CLL128" s="671"/>
      <c r="CLM128" s="671"/>
      <c r="CLN128" s="671"/>
      <c r="CLO128" s="671"/>
      <c r="CLP128" s="671"/>
      <c r="CLQ128" s="671"/>
      <c r="CLR128" s="671"/>
      <c r="CLS128" s="671"/>
      <c r="CLT128" s="671"/>
      <c r="CLU128" s="671"/>
      <c r="CLV128" s="671"/>
      <c r="CLW128" s="671"/>
      <c r="CLX128" s="671"/>
      <c r="CLY128" s="671"/>
      <c r="CLZ128" s="671"/>
      <c r="CMA128" s="671"/>
      <c r="CMB128" s="671"/>
      <c r="CMC128" s="671"/>
      <c r="CMD128" s="671"/>
      <c r="CME128" s="671"/>
      <c r="CMF128" s="671"/>
      <c r="CMG128" s="671"/>
      <c r="CMH128" s="671"/>
      <c r="CMI128" s="671"/>
      <c r="CMJ128" s="671"/>
      <c r="CMK128" s="671"/>
      <c r="CML128" s="671"/>
      <c r="CMM128" s="671"/>
      <c r="CMN128" s="671"/>
      <c r="CMO128" s="671"/>
      <c r="CMP128" s="671"/>
      <c r="CMQ128" s="671"/>
      <c r="CMR128" s="671"/>
      <c r="CMS128" s="671"/>
      <c r="CMT128" s="671"/>
      <c r="CMU128" s="671"/>
      <c r="CMV128" s="671"/>
      <c r="CMW128" s="671"/>
      <c r="CMX128" s="671"/>
      <c r="CMY128" s="671"/>
      <c r="CMZ128" s="671"/>
      <c r="CNA128" s="671"/>
      <c r="CNB128" s="671"/>
      <c r="CNC128" s="671"/>
      <c r="CND128" s="671"/>
      <c r="CNE128" s="671"/>
      <c r="CNF128" s="671"/>
      <c r="CNG128" s="671"/>
      <c r="CNH128" s="671"/>
      <c r="CNI128" s="671"/>
      <c r="CNJ128" s="671"/>
      <c r="CNK128" s="671"/>
      <c r="CNL128" s="671"/>
      <c r="CNM128" s="671"/>
      <c r="CNN128" s="671"/>
      <c r="CNO128" s="671"/>
      <c r="CNP128" s="671"/>
      <c r="CNQ128" s="671"/>
      <c r="CNR128" s="671"/>
      <c r="CNS128" s="671"/>
      <c r="CNT128" s="671"/>
      <c r="CNU128" s="671"/>
      <c r="CNV128" s="671"/>
      <c r="CNW128" s="671"/>
      <c r="CNX128" s="671"/>
      <c r="CNY128" s="671"/>
      <c r="CNZ128" s="671"/>
      <c r="COA128" s="671"/>
      <c r="COB128" s="671"/>
      <c r="COC128" s="671"/>
      <c r="COD128" s="671"/>
      <c r="COE128" s="671"/>
      <c r="COF128" s="671"/>
      <c r="COG128" s="671"/>
      <c r="COH128" s="671"/>
      <c r="COI128" s="671"/>
      <c r="COJ128" s="671"/>
      <c r="COK128" s="671"/>
      <c r="COL128" s="671"/>
      <c r="COM128" s="671"/>
      <c r="CON128" s="671"/>
      <c r="COO128" s="671"/>
      <c r="COP128" s="671"/>
      <c r="COQ128" s="671"/>
      <c r="COR128" s="671"/>
      <c r="COS128" s="671"/>
      <c r="COT128" s="671"/>
      <c r="COU128" s="671"/>
      <c r="COV128" s="671"/>
      <c r="COW128" s="671"/>
      <c r="COX128" s="671"/>
      <c r="COY128" s="671"/>
      <c r="COZ128" s="671"/>
      <c r="CPA128" s="671"/>
      <c r="CPB128" s="671"/>
      <c r="CPC128" s="671"/>
      <c r="CPD128" s="671"/>
      <c r="CPE128" s="671"/>
      <c r="CPF128" s="671"/>
      <c r="CPG128" s="671"/>
      <c r="CPH128" s="671"/>
      <c r="CPI128" s="671"/>
      <c r="CPJ128" s="671"/>
      <c r="CPK128" s="671"/>
      <c r="CPL128" s="671"/>
      <c r="CPM128" s="671"/>
      <c r="CPN128" s="671"/>
      <c r="CPO128" s="671"/>
      <c r="CPP128" s="671"/>
      <c r="CPQ128" s="671"/>
      <c r="CPR128" s="671"/>
      <c r="CPS128" s="671"/>
      <c r="CPT128" s="671"/>
      <c r="CPU128" s="671"/>
      <c r="CPV128" s="671"/>
      <c r="CPW128" s="671"/>
      <c r="CPX128" s="671"/>
      <c r="CPY128" s="671"/>
      <c r="CPZ128" s="671"/>
      <c r="CQA128" s="671"/>
      <c r="CQB128" s="671"/>
      <c r="CQC128" s="671"/>
      <c r="CQD128" s="671"/>
      <c r="CQE128" s="671"/>
      <c r="CQF128" s="671"/>
      <c r="CQG128" s="671"/>
      <c r="CQH128" s="671"/>
      <c r="CQI128" s="671"/>
      <c r="CQJ128" s="671"/>
      <c r="CQK128" s="671"/>
      <c r="CQL128" s="671"/>
      <c r="CQM128" s="671"/>
      <c r="CQN128" s="671"/>
      <c r="CQO128" s="671"/>
      <c r="CQP128" s="671"/>
      <c r="CQQ128" s="671"/>
      <c r="CQR128" s="671"/>
      <c r="CQS128" s="671"/>
      <c r="CQT128" s="671"/>
      <c r="CQU128" s="671"/>
      <c r="CQV128" s="671"/>
      <c r="CQW128" s="671"/>
      <c r="CQX128" s="671"/>
      <c r="CQY128" s="671"/>
      <c r="CQZ128" s="671"/>
      <c r="CRA128" s="671"/>
      <c r="CRB128" s="671"/>
      <c r="CRC128" s="671"/>
      <c r="CRD128" s="671"/>
      <c r="CRE128" s="671"/>
      <c r="CRF128" s="671"/>
      <c r="CRG128" s="671"/>
      <c r="CRH128" s="671"/>
      <c r="CRI128" s="671"/>
      <c r="CRJ128" s="671"/>
      <c r="CRK128" s="671"/>
      <c r="CRL128" s="671"/>
      <c r="CRM128" s="671"/>
      <c r="CRN128" s="671"/>
      <c r="CRO128" s="671"/>
      <c r="CRP128" s="671"/>
      <c r="CRQ128" s="671"/>
      <c r="CRR128" s="671"/>
      <c r="CRS128" s="671"/>
      <c r="CRT128" s="671"/>
      <c r="CRU128" s="671"/>
      <c r="CRV128" s="671"/>
      <c r="CRW128" s="671"/>
      <c r="CRX128" s="671"/>
      <c r="CRY128" s="671"/>
      <c r="CRZ128" s="671"/>
      <c r="CSA128" s="671"/>
      <c r="CSB128" s="671"/>
      <c r="CSC128" s="671"/>
      <c r="CSD128" s="671"/>
      <c r="CSE128" s="671"/>
      <c r="CSF128" s="671"/>
      <c r="CSG128" s="671"/>
      <c r="CSH128" s="671"/>
      <c r="CSI128" s="671"/>
      <c r="CSJ128" s="671"/>
      <c r="CSK128" s="671"/>
      <c r="CSL128" s="671"/>
      <c r="CSM128" s="671"/>
      <c r="CSN128" s="671"/>
      <c r="CSO128" s="671"/>
      <c r="CSP128" s="671"/>
      <c r="CSQ128" s="671"/>
      <c r="CSR128" s="671"/>
      <c r="CSS128" s="671"/>
      <c r="CST128" s="671"/>
      <c r="CSU128" s="671"/>
      <c r="CSV128" s="671"/>
      <c r="CSW128" s="671"/>
      <c r="CSX128" s="671"/>
      <c r="CSY128" s="671"/>
      <c r="CSZ128" s="671"/>
      <c r="CTA128" s="671"/>
      <c r="CTB128" s="671"/>
      <c r="CTC128" s="671"/>
      <c r="CTD128" s="671"/>
      <c r="CTE128" s="671"/>
      <c r="CTF128" s="671"/>
      <c r="CTG128" s="671"/>
      <c r="CTH128" s="671"/>
      <c r="CTI128" s="671"/>
      <c r="CTJ128" s="671"/>
      <c r="CTK128" s="671"/>
      <c r="CTL128" s="671"/>
      <c r="CTM128" s="671"/>
      <c r="CTN128" s="671"/>
      <c r="CTO128" s="671"/>
      <c r="CTP128" s="671"/>
      <c r="CTQ128" s="671"/>
      <c r="CTR128" s="671"/>
      <c r="CTS128" s="671"/>
      <c r="CTT128" s="671"/>
      <c r="CTU128" s="671"/>
      <c r="CTV128" s="671"/>
      <c r="CTW128" s="671"/>
      <c r="CTX128" s="671"/>
      <c r="CTY128" s="671"/>
      <c r="CTZ128" s="671"/>
      <c r="CUA128" s="671"/>
      <c r="CUB128" s="671"/>
      <c r="CUC128" s="671"/>
      <c r="CUD128" s="671"/>
      <c r="CUE128" s="671"/>
      <c r="CUF128" s="671"/>
      <c r="CUG128" s="671"/>
      <c r="CUH128" s="671"/>
      <c r="CUI128" s="671"/>
      <c r="CUJ128" s="671"/>
      <c r="CUK128" s="671"/>
      <c r="CUL128" s="671"/>
      <c r="CUM128" s="671"/>
      <c r="CUN128" s="671"/>
      <c r="CUO128" s="671"/>
      <c r="CUP128" s="671"/>
      <c r="CUQ128" s="671"/>
      <c r="CUR128" s="671"/>
      <c r="CUS128" s="671"/>
      <c r="CUT128" s="671"/>
      <c r="CUU128" s="671"/>
      <c r="CUV128" s="671"/>
      <c r="CUW128" s="671"/>
      <c r="CUX128" s="671"/>
      <c r="CUY128" s="671"/>
      <c r="CUZ128" s="671"/>
      <c r="CVA128" s="671"/>
      <c r="CVB128" s="671"/>
      <c r="CVC128" s="671"/>
      <c r="CVD128" s="671"/>
      <c r="CVE128" s="671"/>
      <c r="CVF128" s="671"/>
      <c r="CVG128" s="671"/>
      <c r="CVH128" s="671"/>
      <c r="CVI128" s="671"/>
      <c r="CVJ128" s="671"/>
      <c r="CVK128" s="671"/>
      <c r="CVL128" s="671"/>
      <c r="CVM128" s="671"/>
      <c r="CVN128" s="671"/>
      <c r="CVO128" s="671"/>
      <c r="CVP128" s="671"/>
      <c r="CVQ128" s="671"/>
      <c r="CVR128" s="671"/>
      <c r="CVS128" s="671"/>
      <c r="CVT128" s="671"/>
      <c r="CVU128" s="671"/>
      <c r="CVV128" s="671"/>
      <c r="CVW128" s="671"/>
      <c r="CVX128" s="671"/>
      <c r="CVY128" s="671"/>
      <c r="CVZ128" s="671"/>
      <c r="CWA128" s="671"/>
      <c r="CWB128" s="671"/>
      <c r="CWC128" s="671"/>
      <c r="CWD128" s="671"/>
      <c r="CWE128" s="671"/>
      <c r="CWF128" s="671"/>
      <c r="CWG128" s="671"/>
      <c r="CWH128" s="671"/>
      <c r="CWI128" s="671"/>
      <c r="CWJ128" s="671"/>
      <c r="CWK128" s="671"/>
      <c r="CWL128" s="671"/>
      <c r="CWM128" s="671"/>
      <c r="CWN128" s="671"/>
      <c r="CWO128" s="671"/>
      <c r="CWP128" s="671"/>
      <c r="CWQ128" s="671"/>
      <c r="CWR128" s="671"/>
      <c r="CWS128" s="671"/>
      <c r="CWT128" s="671"/>
      <c r="CWU128" s="671"/>
      <c r="CWV128" s="671"/>
      <c r="CWW128" s="671"/>
      <c r="CWX128" s="671"/>
      <c r="CWY128" s="671"/>
      <c r="CWZ128" s="671"/>
      <c r="CXA128" s="671"/>
      <c r="CXB128" s="671"/>
      <c r="CXC128" s="671"/>
      <c r="CXD128" s="671"/>
      <c r="CXE128" s="671"/>
      <c r="CXF128" s="671"/>
      <c r="CXG128" s="671"/>
      <c r="CXH128" s="671"/>
      <c r="CXI128" s="671"/>
      <c r="CXJ128" s="671"/>
      <c r="CXK128" s="671"/>
      <c r="CXL128" s="671"/>
      <c r="CXM128" s="671"/>
      <c r="CXN128" s="671"/>
      <c r="CXO128" s="671"/>
      <c r="CXP128" s="671"/>
      <c r="CXQ128" s="671"/>
      <c r="CXR128" s="671"/>
      <c r="CXS128" s="671"/>
      <c r="CXT128" s="671"/>
      <c r="CXU128" s="671"/>
      <c r="CXV128" s="671"/>
      <c r="CXW128" s="671"/>
      <c r="CXX128" s="671"/>
      <c r="CXY128" s="671"/>
      <c r="CXZ128" s="671"/>
      <c r="CYA128" s="671"/>
      <c r="CYB128" s="671"/>
      <c r="CYC128" s="671"/>
      <c r="CYD128" s="671"/>
      <c r="CYE128" s="671"/>
      <c r="CYF128" s="671"/>
      <c r="CYG128" s="671"/>
      <c r="CYH128" s="671"/>
      <c r="CYI128" s="671"/>
      <c r="CYJ128" s="671"/>
      <c r="CYK128" s="671"/>
      <c r="CYL128" s="671"/>
      <c r="CYM128" s="671"/>
      <c r="CYN128" s="671"/>
      <c r="CYO128" s="671"/>
      <c r="CYP128" s="671"/>
      <c r="CYQ128" s="671"/>
      <c r="CYR128" s="671"/>
      <c r="CYS128" s="671"/>
      <c r="CYT128" s="671"/>
      <c r="CYU128" s="671"/>
      <c r="CYV128" s="671"/>
      <c r="CYW128" s="671"/>
      <c r="CYX128" s="671"/>
      <c r="CYY128" s="671"/>
      <c r="CYZ128" s="671"/>
      <c r="CZA128" s="671"/>
      <c r="CZB128" s="671"/>
      <c r="CZC128" s="671"/>
      <c r="CZD128" s="671"/>
      <c r="CZE128" s="671"/>
      <c r="CZF128" s="671"/>
      <c r="CZG128" s="671"/>
      <c r="CZH128" s="671"/>
      <c r="CZI128" s="671"/>
      <c r="CZJ128" s="671"/>
      <c r="CZK128" s="671"/>
      <c r="CZL128" s="671"/>
      <c r="CZM128" s="671"/>
      <c r="CZN128" s="671"/>
      <c r="CZO128" s="671"/>
      <c r="CZP128" s="671"/>
      <c r="CZQ128" s="671"/>
      <c r="CZR128" s="671"/>
      <c r="CZS128" s="671"/>
      <c r="CZT128" s="671"/>
      <c r="CZU128" s="671"/>
      <c r="CZV128" s="671"/>
      <c r="CZW128" s="671"/>
      <c r="CZX128" s="671"/>
      <c r="CZY128" s="671"/>
      <c r="CZZ128" s="671"/>
      <c r="DAA128" s="671"/>
      <c r="DAB128" s="671"/>
      <c r="DAC128" s="671"/>
      <c r="DAD128" s="671"/>
      <c r="DAE128" s="671"/>
      <c r="DAF128" s="671"/>
      <c r="DAG128" s="671"/>
      <c r="DAH128" s="671"/>
      <c r="DAI128" s="671"/>
      <c r="DAJ128" s="671"/>
      <c r="DAK128" s="671"/>
      <c r="DAL128" s="671"/>
      <c r="DAM128" s="671"/>
      <c r="DAN128" s="671"/>
      <c r="DAO128" s="671"/>
      <c r="DAP128" s="671"/>
      <c r="DAQ128" s="671"/>
      <c r="DAR128" s="671"/>
      <c r="DAS128" s="671"/>
      <c r="DAT128" s="671"/>
      <c r="DAU128" s="671"/>
      <c r="DAV128" s="671"/>
      <c r="DAW128" s="671"/>
      <c r="DAX128" s="671"/>
      <c r="DAY128" s="671"/>
      <c r="DAZ128" s="671"/>
      <c r="DBA128" s="671"/>
      <c r="DBB128" s="671"/>
      <c r="DBC128" s="671"/>
      <c r="DBD128" s="671"/>
      <c r="DBE128" s="671"/>
      <c r="DBF128" s="671"/>
      <c r="DBG128" s="671"/>
      <c r="DBH128" s="671"/>
      <c r="DBI128" s="671"/>
      <c r="DBJ128" s="671"/>
      <c r="DBK128" s="671"/>
      <c r="DBL128" s="671"/>
      <c r="DBM128" s="671"/>
      <c r="DBN128" s="671"/>
      <c r="DBO128" s="671"/>
      <c r="DBP128" s="671"/>
      <c r="DBQ128" s="671"/>
      <c r="DBR128" s="671"/>
      <c r="DBS128" s="671"/>
      <c r="DBT128" s="671"/>
      <c r="DBU128" s="671"/>
      <c r="DBV128" s="671"/>
      <c r="DBW128" s="671"/>
      <c r="DBX128" s="671"/>
      <c r="DBY128" s="671"/>
      <c r="DBZ128" s="671"/>
      <c r="DCA128" s="671"/>
      <c r="DCB128" s="671"/>
      <c r="DCC128" s="671"/>
      <c r="DCD128" s="671"/>
      <c r="DCE128" s="671"/>
      <c r="DCF128" s="671"/>
      <c r="DCG128" s="671"/>
      <c r="DCH128" s="671"/>
      <c r="DCI128" s="671"/>
      <c r="DCJ128" s="671"/>
      <c r="DCK128" s="671"/>
      <c r="DCL128" s="671"/>
      <c r="DCM128" s="671"/>
      <c r="DCN128" s="671"/>
      <c r="DCO128" s="671"/>
      <c r="DCP128" s="671"/>
      <c r="DCQ128" s="671"/>
      <c r="DCR128" s="671"/>
      <c r="DCS128" s="671"/>
      <c r="DCT128" s="671"/>
      <c r="DCU128" s="671"/>
      <c r="DCV128" s="671"/>
      <c r="DCW128" s="671"/>
      <c r="DCX128" s="671"/>
      <c r="DCY128" s="671"/>
      <c r="DCZ128" s="671"/>
      <c r="DDA128" s="671"/>
      <c r="DDB128" s="671"/>
      <c r="DDC128" s="671"/>
      <c r="DDD128" s="671"/>
      <c r="DDE128" s="671"/>
      <c r="DDF128" s="671"/>
      <c r="DDG128" s="671"/>
      <c r="DDH128" s="671"/>
      <c r="DDI128" s="671"/>
      <c r="DDJ128" s="671"/>
      <c r="DDK128" s="671"/>
      <c r="DDL128" s="671"/>
      <c r="DDM128" s="671"/>
      <c r="DDN128" s="671"/>
      <c r="DDO128" s="671"/>
      <c r="DDP128" s="671"/>
      <c r="DDQ128" s="671"/>
      <c r="DDR128" s="671"/>
      <c r="DDS128" s="671"/>
      <c r="DDT128" s="671"/>
      <c r="DDU128" s="671"/>
      <c r="DDV128" s="671"/>
      <c r="DDW128" s="671"/>
      <c r="DDX128" s="671"/>
      <c r="DDY128" s="671"/>
      <c r="DDZ128" s="671"/>
      <c r="DEA128" s="671"/>
      <c r="DEB128" s="671"/>
      <c r="DEC128" s="671"/>
      <c r="DED128" s="671"/>
      <c r="DEE128" s="671"/>
      <c r="DEF128" s="671"/>
      <c r="DEG128" s="671"/>
      <c r="DEH128" s="671"/>
      <c r="DEI128" s="671"/>
      <c r="DEJ128" s="671"/>
      <c r="DEK128" s="671"/>
      <c r="DEL128" s="671"/>
      <c r="DEM128" s="671"/>
      <c r="DEN128" s="671"/>
      <c r="DEO128" s="671"/>
      <c r="DEP128" s="671"/>
      <c r="DEQ128" s="671"/>
      <c r="DER128" s="671"/>
      <c r="DES128" s="671"/>
      <c r="DET128" s="671"/>
      <c r="DEU128" s="671"/>
      <c r="DEV128" s="671"/>
      <c r="DEW128" s="671"/>
      <c r="DEX128" s="671"/>
      <c r="DEY128" s="671"/>
      <c r="DEZ128" s="671"/>
      <c r="DFA128" s="671"/>
      <c r="DFB128" s="671"/>
      <c r="DFC128" s="671"/>
      <c r="DFD128" s="671"/>
      <c r="DFE128" s="671"/>
      <c r="DFF128" s="671"/>
      <c r="DFG128" s="671"/>
      <c r="DFH128" s="671"/>
      <c r="DFI128" s="671"/>
      <c r="DFJ128" s="671"/>
      <c r="DFK128" s="671"/>
      <c r="DFL128" s="671"/>
      <c r="DFM128" s="671"/>
      <c r="DFN128" s="671"/>
      <c r="DFO128" s="671"/>
      <c r="DFP128" s="671"/>
      <c r="DFQ128" s="671"/>
      <c r="DFR128" s="671"/>
      <c r="DFS128" s="671"/>
      <c r="DFT128" s="671"/>
      <c r="DFU128" s="671"/>
      <c r="DFV128" s="671"/>
      <c r="DFW128" s="671"/>
      <c r="DFX128" s="671"/>
      <c r="DFY128" s="671"/>
      <c r="DFZ128" s="671"/>
      <c r="DGA128" s="671"/>
      <c r="DGB128" s="671"/>
      <c r="DGC128" s="671"/>
      <c r="DGD128" s="671"/>
      <c r="DGE128" s="671"/>
      <c r="DGF128" s="671"/>
      <c r="DGG128" s="671"/>
      <c r="DGH128" s="671"/>
      <c r="DGI128" s="671"/>
      <c r="DGJ128" s="671"/>
      <c r="DGK128" s="671"/>
      <c r="DGL128" s="671"/>
      <c r="DGM128" s="671"/>
      <c r="DGN128" s="671"/>
      <c r="DGO128" s="671"/>
      <c r="DGP128" s="671"/>
      <c r="DGQ128" s="671"/>
      <c r="DGR128" s="671"/>
      <c r="DGS128" s="671"/>
      <c r="DGT128" s="671"/>
      <c r="DGU128" s="671"/>
      <c r="DGV128" s="671"/>
      <c r="DGW128" s="671"/>
      <c r="DGX128" s="671"/>
      <c r="DGY128" s="671"/>
      <c r="DGZ128" s="671"/>
      <c r="DHA128" s="671"/>
      <c r="DHB128" s="671"/>
      <c r="DHC128" s="671"/>
      <c r="DHD128" s="671"/>
      <c r="DHE128" s="671"/>
      <c r="DHF128" s="671"/>
      <c r="DHG128" s="671"/>
      <c r="DHH128" s="671"/>
      <c r="DHI128" s="671"/>
      <c r="DHJ128" s="671"/>
      <c r="DHK128" s="671"/>
      <c r="DHL128" s="671"/>
      <c r="DHM128" s="671"/>
      <c r="DHN128" s="671"/>
      <c r="DHO128" s="671"/>
      <c r="DHP128" s="671"/>
      <c r="DHQ128" s="671"/>
      <c r="DHR128" s="671"/>
      <c r="DHS128" s="671"/>
      <c r="DHT128" s="671"/>
      <c r="DHU128" s="671"/>
      <c r="DHV128" s="671"/>
      <c r="DHW128" s="671"/>
      <c r="DHX128" s="671"/>
      <c r="DHY128" s="671"/>
      <c r="DHZ128" s="671"/>
      <c r="DIA128" s="671"/>
      <c r="DIB128" s="671"/>
      <c r="DIC128" s="671"/>
      <c r="DID128" s="671"/>
      <c r="DIE128" s="671"/>
      <c r="DIF128" s="671"/>
      <c r="DIG128" s="671"/>
      <c r="DIH128" s="671"/>
      <c r="DII128" s="671"/>
      <c r="DIJ128" s="671"/>
      <c r="DIK128" s="671"/>
      <c r="DIL128" s="671"/>
      <c r="DIM128" s="671"/>
      <c r="DIN128" s="671"/>
      <c r="DIO128" s="671"/>
      <c r="DIP128" s="671"/>
      <c r="DIQ128" s="671"/>
      <c r="DIR128" s="671"/>
      <c r="DIS128" s="671"/>
      <c r="DIT128" s="671"/>
      <c r="DIU128" s="671"/>
      <c r="DIV128" s="671"/>
      <c r="DIW128" s="671"/>
      <c r="DIX128" s="671"/>
      <c r="DIY128" s="671"/>
      <c r="DIZ128" s="671"/>
      <c r="DJA128" s="671"/>
      <c r="DJB128" s="671"/>
      <c r="DJC128" s="671"/>
      <c r="DJD128" s="671"/>
      <c r="DJE128" s="671"/>
      <c r="DJF128" s="671"/>
      <c r="DJG128" s="671"/>
      <c r="DJH128" s="671"/>
      <c r="DJI128" s="671"/>
      <c r="DJJ128" s="671"/>
      <c r="DJK128" s="671"/>
      <c r="DJL128" s="671"/>
      <c r="DJM128" s="671"/>
      <c r="DJN128" s="671"/>
      <c r="DJO128" s="671"/>
      <c r="DJP128" s="671"/>
      <c r="DJQ128" s="671"/>
      <c r="DJR128" s="671"/>
      <c r="DJS128" s="671"/>
      <c r="DJT128" s="671"/>
      <c r="DJU128" s="671"/>
      <c r="DJV128" s="671"/>
      <c r="DJW128" s="671"/>
      <c r="DJX128" s="671"/>
      <c r="DJY128" s="671"/>
      <c r="DJZ128" s="671"/>
      <c r="DKA128" s="671"/>
      <c r="DKB128" s="671"/>
      <c r="DKC128" s="671"/>
      <c r="DKD128" s="671"/>
      <c r="DKE128" s="671"/>
      <c r="DKF128" s="671"/>
      <c r="DKG128" s="671"/>
      <c r="DKH128" s="671"/>
      <c r="DKI128" s="671"/>
      <c r="DKJ128" s="671"/>
      <c r="DKK128" s="671"/>
      <c r="DKL128" s="671"/>
      <c r="DKM128" s="671"/>
      <c r="DKN128" s="671"/>
      <c r="DKO128" s="671"/>
      <c r="DKP128" s="671"/>
      <c r="DKQ128" s="671"/>
      <c r="DKR128" s="671"/>
      <c r="DKS128" s="671"/>
      <c r="DKT128" s="671"/>
      <c r="DKU128" s="671"/>
      <c r="DKV128" s="671"/>
      <c r="DKW128" s="671"/>
      <c r="DKX128" s="671"/>
      <c r="DKY128" s="671"/>
      <c r="DKZ128" s="671"/>
      <c r="DLA128" s="671"/>
      <c r="DLB128" s="671"/>
      <c r="DLC128" s="671"/>
      <c r="DLD128" s="671"/>
      <c r="DLE128" s="671"/>
      <c r="DLF128" s="671"/>
      <c r="DLG128" s="671"/>
      <c r="DLH128" s="671"/>
      <c r="DLI128" s="671"/>
      <c r="DLJ128" s="671"/>
      <c r="DLK128" s="671"/>
      <c r="DLL128" s="671"/>
      <c r="DLM128" s="671"/>
      <c r="DLN128" s="671"/>
      <c r="DLO128" s="671"/>
      <c r="DLP128" s="671"/>
      <c r="DLQ128" s="671"/>
      <c r="DLR128" s="671"/>
      <c r="DLS128" s="671"/>
      <c r="DLT128" s="671"/>
      <c r="DLU128" s="671"/>
      <c r="DLV128" s="671"/>
      <c r="DLW128" s="671"/>
      <c r="DLX128" s="671"/>
      <c r="DLY128" s="671"/>
      <c r="DLZ128" s="671"/>
      <c r="DMA128" s="671"/>
      <c r="DMB128" s="671"/>
      <c r="DMC128" s="671"/>
      <c r="DMD128" s="671"/>
      <c r="DME128" s="671"/>
      <c r="DMF128" s="671"/>
      <c r="DMG128" s="671"/>
      <c r="DMH128" s="671"/>
      <c r="DMI128" s="671"/>
      <c r="DMJ128" s="671"/>
      <c r="DMK128" s="671"/>
      <c r="DML128" s="671"/>
      <c r="DMM128" s="671"/>
      <c r="DMN128" s="671"/>
      <c r="DMO128" s="671"/>
      <c r="DMP128" s="671"/>
      <c r="DMQ128" s="671"/>
      <c r="DMR128" s="671"/>
      <c r="DMS128" s="671"/>
      <c r="DMT128" s="671"/>
      <c r="DMU128" s="671"/>
      <c r="DMV128" s="671"/>
      <c r="DMW128" s="671"/>
      <c r="DMX128" s="671"/>
      <c r="DMY128" s="671"/>
      <c r="DMZ128" s="671"/>
      <c r="DNA128" s="671"/>
      <c r="DNB128" s="671"/>
      <c r="DNC128" s="671"/>
      <c r="DND128" s="671"/>
      <c r="DNE128" s="671"/>
      <c r="DNF128" s="671"/>
      <c r="DNG128" s="671"/>
      <c r="DNH128" s="671"/>
      <c r="DNI128" s="671"/>
      <c r="DNJ128" s="671"/>
      <c r="DNK128" s="671"/>
      <c r="DNL128" s="671"/>
      <c r="DNM128" s="671"/>
      <c r="DNN128" s="671"/>
      <c r="DNO128" s="671"/>
      <c r="DNP128" s="671"/>
      <c r="DNQ128" s="671"/>
      <c r="DNR128" s="671"/>
      <c r="DNS128" s="671"/>
      <c r="DNT128" s="671"/>
      <c r="DNU128" s="671"/>
      <c r="DNV128" s="671"/>
      <c r="DNW128" s="671"/>
      <c r="DNX128" s="671"/>
      <c r="DNY128" s="671"/>
      <c r="DNZ128" s="671"/>
      <c r="DOA128" s="671"/>
      <c r="DOB128" s="671"/>
      <c r="DOC128" s="671"/>
      <c r="DOD128" s="671"/>
      <c r="DOE128" s="671"/>
      <c r="DOF128" s="671"/>
      <c r="DOG128" s="671"/>
      <c r="DOH128" s="671"/>
      <c r="DOI128" s="671"/>
      <c r="DOJ128" s="671"/>
      <c r="DOK128" s="671"/>
      <c r="DOL128" s="671"/>
      <c r="DOM128" s="671"/>
      <c r="DON128" s="671"/>
      <c r="DOO128" s="671"/>
      <c r="DOP128" s="671"/>
      <c r="DOQ128" s="671"/>
      <c r="DOR128" s="671"/>
      <c r="DOS128" s="671"/>
      <c r="DOT128" s="671"/>
      <c r="DOU128" s="671"/>
      <c r="DOV128" s="671"/>
      <c r="DOW128" s="671"/>
      <c r="DOX128" s="671"/>
      <c r="DOY128" s="671"/>
      <c r="DOZ128" s="671"/>
      <c r="DPA128" s="671"/>
      <c r="DPB128" s="671"/>
      <c r="DPC128" s="671"/>
      <c r="DPD128" s="671"/>
      <c r="DPE128" s="671"/>
      <c r="DPF128" s="671"/>
      <c r="DPG128" s="671"/>
      <c r="DPH128" s="671"/>
      <c r="DPI128" s="671"/>
      <c r="DPJ128" s="671"/>
      <c r="DPK128" s="671"/>
      <c r="DPL128" s="671"/>
      <c r="DPM128" s="671"/>
      <c r="DPN128" s="671"/>
      <c r="DPO128" s="671"/>
      <c r="DPP128" s="671"/>
      <c r="DPQ128" s="671"/>
      <c r="DPR128" s="671"/>
      <c r="DPS128" s="671"/>
      <c r="DPT128" s="671"/>
      <c r="DPU128" s="671"/>
      <c r="DPV128" s="671"/>
      <c r="DPW128" s="671"/>
      <c r="DPX128" s="671"/>
      <c r="DPY128" s="671"/>
      <c r="DPZ128" s="671"/>
      <c r="DQA128" s="671"/>
      <c r="DQB128" s="671"/>
      <c r="DQC128" s="671"/>
      <c r="DQD128" s="671"/>
      <c r="DQE128" s="671"/>
      <c r="DQF128" s="671"/>
      <c r="DQG128" s="671"/>
      <c r="DQH128" s="671"/>
      <c r="DQI128" s="671"/>
      <c r="DQJ128" s="671"/>
      <c r="DQK128" s="671"/>
      <c r="DQL128" s="671"/>
      <c r="DQM128" s="671"/>
      <c r="DQN128" s="671"/>
      <c r="DQO128" s="671"/>
      <c r="DQP128" s="671"/>
      <c r="DQQ128" s="671"/>
      <c r="DQR128" s="671"/>
      <c r="DQS128" s="671"/>
      <c r="DQT128" s="671"/>
      <c r="DQU128" s="671"/>
      <c r="DQV128" s="671"/>
      <c r="DQW128" s="671"/>
      <c r="DQX128" s="671"/>
      <c r="DQY128" s="671"/>
      <c r="DQZ128" s="671"/>
      <c r="DRA128" s="671"/>
      <c r="DRB128" s="671"/>
      <c r="DRC128" s="671"/>
      <c r="DRD128" s="671"/>
      <c r="DRE128" s="671"/>
      <c r="DRF128" s="671"/>
      <c r="DRG128" s="671"/>
      <c r="DRH128" s="671"/>
      <c r="DRI128" s="671"/>
      <c r="DRJ128" s="671"/>
      <c r="DRK128" s="671"/>
      <c r="DRL128" s="671"/>
      <c r="DRM128" s="671"/>
      <c r="DRN128" s="671"/>
      <c r="DRO128" s="671"/>
      <c r="DRP128" s="671"/>
      <c r="DRQ128" s="671"/>
      <c r="DRR128" s="671"/>
      <c r="DRS128" s="671"/>
      <c r="DRT128" s="671"/>
      <c r="DRU128" s="671"/>
      <c r="DRV128" s="671"/>
      <c r="DRW128" s="671"/>
      <c r="DRX128" s="671"/>
      <c r="DRY128" s="671"/>
      <c r="DRZ128" s="671"/>
      <c r="DSA128" s="671"/>
      <c r="DSB128" s="671"/>
      <c r="DSC128" s="671"/>
      <c r="DSD128" s="671"/>
      <c r="DSE128" s="671"/>
      <c r="DSF128" s="671"/>
      <c r="DSG128" s="671"/>
      <c r="DSH128" s="671"/>
      <c r="DSI128" s="671"/>
      <c r="DSJ128" s="671"/>
      <c r="DSK128" s="671"/>
      <c r="DSL128" s="671"/>
      <c r="DSM128" s="671"/>
      <c r="DSN128" s="671"/>
      <c r="DSO128" s="671"/>
      <c r="DSP128" s="671"/>
      <c r="DSQ128" s="671"/>
      <c r="DSR128" s="671"/>
      <c r="DSS128" s="671"/>
      <c r="DST128" s="671"/>
      <c r="DSU128" s="671"/>
      <c r="DSV128" s="671"/>
      <c r="DSW128" s="671"/>
      <c r="DSX128" s="671"/>
      <c r="DSY128" s="671"/>
      <c r="DSZ128" s="671"/>
      <c r="DTA128" s="671"/>
      <c r="DTB128" s="671"/>
      <c r="DTC128" s="671"/>
      <c r="DTD128" s="671"/>
      <c r="DTE128" s="671"/>
      <c r="DTF128" s="671"/>
      <c r="DTG128" s="671"/>
      <c r="DTH128" s="671"/>
      <c r="DTI128" s="671"/>
      <c r="DTJ128" s="671"/>
      <c r="DTK128" s="671"/>
      <c r="DTL128" s="671"/>
      <c r="DTM128" s="671"/>
      <c r="DTN128" s="671"/>
      <c r="DTO128" s="671"/>
      <c r="DTP128" s="671"/>
      <c r="DTQ128" s="671"/>
      <c r="DTR128" s="671"/>
      <c r="DTS128" s="671"/>
      <c r="DTT128" s="671"/>
      <c r="DTU128" s="671"/>
      <c r="DTV128" s="671"/>
      <c r="DTW128" s="671"/>
      <c r="DTX128" s="671"/>
      <c r="DTY128" s="671"/>
      <c r="DTZ128" s="671"/>
      <c r="DUA128" s="671"/>
      <c r="DUB128" s="671"/>
      <c r="DUC128" s="671"/>
      <c r="DUD128" s="671"/>
      <c r="DUE128" s="671"/>
      <c r="DUF128" s="671"/>
      <c r="DUG128" s="671"/>
      <c r="DUH128" s="671"/>
      <c r="DUI128" s="671"/>
      <c r="DUJ128" s="671"/>
      <c r="DUK128" s="671"/>
      <c r="DUL128" s="671"/>
      <c r="DUM128" s="671"/>
      <c r="DUN128" s="671"/>
      <c r="DUO128" s="671"/>
      <c r="DUP128" s="671"/>
      <c r="DUQ128" s="671"/>
      <c r="DUR128" s="671"/>
      <c r="DUS128" s="671"/>
      <c r="DUT128" s="671"/>
      <c r="DUU128" s="671"/>
      <c r="DUV128" s="671"/>
      <c r="DUW128" s="671"/>
      <c r="DUX128" s="671"/>
      <c r="DUY128" s="671"/>
      <c r="DUZ128" s="671"/>
      <c r="DVA128" s="671"/>
      <c r="DVB128" s="671"/>
      <c r="DVC128" s="671"/>
      <c r="DVD128" s="671"/>
      <c r="DVE128" s="671"/>
      <c r="DVF128" s="671"/>
      <c r="DVG128" s="671"/>
      <c r="DVH128" s="671"/>
      <c r="DVI128" s="671"/>
      <c r="DVJ128" s="671"/>
      <c r="DVK128" s="671"/>
      <c r="DVL128" s="671"/>
      <c r="DVM128" s="671"/>
      <c r="DVN128" s="671"/>
      <c r="DVO128" s="671"/>
      <c r="DVP128" s="671"/>
      <c r="DVQ128" s="671"/>
      <c r="DVR128" s="671"/>
      <c r="DVS128" s="671"/>
      <c r="DVT128" s="671"/>
      <c r="DVU128" s="671"/>
      <c r="DVV128" s="671"/>
      <c r="DVW128" s="671"/>
      <c r="DVX128" s="671"/>
      <c r="DVY128" s="671"/>
      <c r="DVZ128" s="671"/>
      <c r="DWA128" s="671"/>
      <c r="DWB128" s="671"/>
      <c r="DWC128" s="671"/>
      <c r="DWD128" s="671"/>
      <c r="DWE128" s="671"/>
      <c r="DWF128" s="671"/>
      <c r="DWG128" s="671"/>
      <c r="DWH128" s="671"/>
      <c r="DWI128" s="671"/>
      <c r="DWJ128" s="671"/>
      <c r="DWK128" s="671"/>
      <c r="DWL128" s="671"/>
      <c r="DWM128" s="671"/>
      <c r="DWN128" s="671"/>
      <c r="DWO128" s="671"/>
      <c r="DWP128" s="671"/>
      <c r="DWQ128" s="671"/>
      <c r="DWR128" s="671"/>
      <c r="DWS128" s="671"/>
      <c r="DWT128" s="671"/>
      <c r="DWU128" s="671"/>
      <c r="DWV128" s="671"/>
      <c r="DWW128" s="671"/>
      <c r="DWX128" s="671"/>
      <c r="DWY128" s="671"/>
      <c r="DWZ128" s="671"/>
      <c r="DXA128" s="671"/>
      <c r="DXB128" s="671"/>
      <c r="DXC128" s="671"/>
      <c r="DXD128" s="671"/>
      <c r="DXE128" s="671"/>
      <c r="DXF128" s="671"/>
      <c r="DXG128" s="671"/>
      <c r="DXH128" s="671"/>
      <c r="DXI128" s="671"/>
      <c r="DXJ128" s="671"/>
      <c r="DXK128" s="671"/>
      <c r="DXL128" s="671"/>
      <c r="DXM128" s="671"/>
      <c r="DXN128" s="671"/>
      <c r="DXO128" s="671"/>
      <c r="DXP128" s="671"/>
      <c r="DXQ128" s="671"/>
      <c r="DXR128" s="671"/>
      <c r="DXS128" s="671"/>
      <c r="DXT128" s="671"/>
      <c r="DXU128" s="671"/>
      <c r="DXV128" s="671"/>
      <c r="DXW128" s="671"/>
      <c r="DXX128" s="671"/>
      <c r="DXY128" s="671"/>
      <c r="DXZ128" s="671"/>
      <c r="DYA128" s="671"/>
      <c r="DYB128" s="671"/>
      <c r="DYC128" s="671"/>
      <c r="DYD128" s="671"/>
      <c r="DYE128" s="671"/>
      <c r="DYF128" s="671"/>
      <c r="DYG128" s="671"/>
      <c r="DYH128" s="671"/>
      <c r="DYI128" s="671"/>
      <c r="DYJ128" s="671"/>
      <c r="DYK128" s="671"/>
      <c r="DYL128" s="671"/>
      <c r="DYM128" s="671"/>
      <c r="DYN128" s="671"/>
      <c r="DYO128" s="671"/>
      <c r="DYP128" s="671"/>
      <c r="DYQ128" s="671"/>
      <c r="DYR128" s="671"/>
      <c r="DYS128" s="671"/>
      <c r="DYT128" s="671"/>
      <c r="DYU128" s="671"/>
      <c r="DYV128" s="671"/>
      <c r="DYW128" s="671"/>
      <c r="DYX128" s="671"/>
      <c r="DYY128" s="671"/>
      <c r="DYZ128" s="671"/>
      <c r="DZA128" s="671"/>
      <c r="DZB128" s="671"/>
      <c r="DZC128" s="671"/>
      <c r="DZD128" s="671"/>
      <c r="DZE128" s="671"/>
      <c r="DZF128" s="671"/>
      <c r="DZG128" s="671"/>
      <c r="DZH128" s="671"/>
      <c r="DZI128" s="671"/>
      <c r="DZJ128" s="671"/>
      <c r="DZK128" s="671"/>
      <c r="DZL128" s="671"/>
      <c r="DZM128" s="671"/>
      <c r="DZN128" s="671"/>
      <c r="DZO128" s="671"/>
      <c r="DZP128" s="671"/>
      <c r="DZQ128" s="671"/>
      <c r="DZR128" s="671"/>
      <c r="DZS128" s="671"/>
      <c r="DZT128" s="671"/>
      <c r="DZU128" s="671"/>
      <c r="DZV128" s="671"/>
      <c r="DZW128" s="671"/>
      <c r="DZX128" s="671"/>
      <c r="DZY128" s="671"/>
      <c r="DZZ128" s="671"/>
      <c r="EAA128" s="671"/>
      <c r="EAB128" s="671"/>
      <c r="EAC128" s="671"/>
      <c r="EAD128" s="671"/>
      <c r="EAE128" s="671"/>
      <c r="EAF128" s="671"/>
      <c r="EAG128" s="671"/>
      <c r="EAH128" s="671"/>
      <c r="EAI128" s="671"/>
      <c r="EAJ128" s="671"/>
      <c r="EAK128" s="671"/>
      <c r="EAL128" s="671"/>
      <c r="EAM128" s="671"/>
      <c r="EAN128" s="671"/>
      <c r="EAO128" s="671"/>
      <c r="EAP128" s="671"/>
      <c r="EAQ128" s="671"/>
      <c r="EAR128" s="671"/>
      <c r="EAS128" s="671"/>
      <c r="EAT128" s="671"/>
      <c r="EAU128" s="671"/>
      <c r="EAV128" s="671"/>
      <c r="EAW128" s="671"/>
      <c r="EAX128" s="671"/>
      <c r="EAY128" s="671"/>
      <c r="EAZ128" s="671"/>
      <c r="EBA128" s="671"/>
      <c r="EBB128" s="671"/>
      <c r="EBC128" s="671"/>
      <c r="EBD128" s="671"/>
      <c r="EBE128" s="671"/>
      <c r="EBF128" s="671"/>
      <c r="EBG128" s="671"/>
      <c r="EBH128" s="671"/>
      <c r="EBI128" s="671"/>
      <c r="EBJ128" s="671"/>
      <c r="EBK128" s="671"/>
      <c r="EBL128" s="671"/>
      <c r="EBM128" s="671"/>
      <c r="EBN128" s="671"/>
      <c r="EBO128" s="671"/>
      <c r="EBP128" s="671"/>
      <c r="EBQ128" s="671"/>
      <c r="EBR128" s="671"/>
      <c r="EBS128" s="671"/>
      <c r="EBT128" s="671"/>
      <c r="EBU128" s="671"/>
      <c r="EBV128" s="671"/>
      <c r="EBW128" s="671"/>
      <c r="EBX128" s="671"/>
      <c r="EBY128" s="671"/>
      <c r="EBZ128" s="671"/>
      <c r="ECA128" s="671"/>
      <c r="ECB128" s="671"/>
      <c r="ECC128" s="671"/>
      <c r="ECD128" s="671"/>
      <c r="ECE128" s="671"/>
      <c r="ECF128" s="671"/>
      <c r="ECG128" s="671"/>
      <c r="ECH128" s="671"/>
      <c r="ECI128" s="671"/>
      <c r="ECJ128" s="671"/>
      <c r="ECK128" s="671"/>
      <c r="ECL128" s="671"/>
      <c r="ECM128" s="671"/>
      <c r="ECN128" s="671"/>
      <c r="ECO128" s="671"/>
      <c r="ECP128" s="671"/>
      <c r="ECQ128" s="671"/>
      <c r="ECR128" s="671"/>
      <c r="ECS128" s="671"/>
      <c r="ECT128" s="671"/>
      <c r="ECU128" s="671"/>
      <c r="ECV128" s="671"/>
      <c r="ECW128" s="671"/>
      <c r="ECX128" s="671"/>
      <c r="ECY128" s="671"/>
      <c r="ECZ128" s="671"/>
      <c r="EDA128" s="671"/>
      <c r="EDB128" s="671"/>
      <c r="EDC128" s="671"/>
      <c r="EDD128" s="671"/>
      <c r="EDE128" s="671"/>
      <c r="EDF128" s="671"/>
      <c r="EDG128" s="671"/>
      <c r="EDH128" s="671"/>
      <c r="EDI128" s="671"/>
      <c r="EDJ128" s="671"/>
      <c r="EDK128" s="671"/>
      <c r="EDL128" s="671"/>
      <c r="EDM128" s="671"/>
      <c r="EDN128" s="671"/>
      <c r="EDO128" s="671"/>
      <c r="EDP128" s="671"/>
      <c r="EDQ128" s="671"/>
      <c r="EDR128" s="671"/>
      <c r="EDS128" s="671"/>
      <c r="EDT128" s="671"/>
      <c r="EDU128" s="671"/>
      <c r="EDV128" s="671"/>
      <c r="EDW128" s="671"/>
      <c r="EDX128" s="671"/>
      <c r="EDY128" s="671"/>
      <c r="EDZ128" s="671"/>
      <c r="EEA128" s="671"/>
      <c r="EEB128" s="671"/>
      <c r="EEC128" s="671"/>
      <c r="EED128" s="671"/>
      <c r="EEE128" s="671"/>
      <c r="EEF128" s="671"/>
      <c r="EEG128" s="671"/>
      <c r="EEH128" s="671"/>
      <c r="EEI128" s="671"/>
      <c r="EEJ128" s="671"/>
      <c r="EEK128" s="671"/>
      <c r="EEL128" s="671"/>
      <c r="EEM128" s="671"/>
      <c r="EEN128" s="671"/>
      <c r="EEO128" s="671"/>
      <c r="EEP128" s="671"/>
      <c r="EEQ128" s="671"/>
      <c r="EER128" s="671"/>
      <c r="EES128" s="671"/>
      <c r="EET128" s="671"/>
      <c r="EEU128" s="671"/>
      <c r="EEV128" s="671"/>
      <c r="EEW128" s="671"/>
      <c r="EEX128" s="671"/>
      <c r="EEY128" s="671"/>
      <c r="EEZ128" s="671"/>
      <c r="EFA128" s="671"/>
      <c r="EFB128" s="671"/>
      <c r="EFC128" s="671"/>
      <c r="EFD128" s="671"/>
      <c r="EFE128" s="671"/>
      <c r="EFF128" s="671"/>
      <c r="EFG128" s="671"/>
      <c r="EFH128" s="671"/>
      <c r="EFI128" s="671"/>
      <c r="EFJ128" s="671"/>
      <c r="EFK128" s="671"/>
      <c r="EFL128" s="671"/>
      <c r="EFM128" s="671"/>
      <c r="EFN128" s="671"/>
      <c r="EFO128" s="671"/>
      <c r="EFP128" s="671"/>
      <c r="EFQ128" s="671"/>
      <c r="EFR128" s="671"/>
      <c r="EFS128" s="671"/>
      <c r="EFT128" s="671"/>
      <c r="EFU128" s="671"/>
      <c r="EFV128" s="671"/>
      <c r="EFW128" s="671"/>
      <c r="EFX128" s="671"/>
      <c r="EFY128" s="671"/>
      <c r="EFZ128" s="671"/>
      <c r="EGA128" s="671"/>
      <c r="EGB128" s="671"/>
      <c r="EGC128" s="671"/>
      <c r="EGD128" s="671"/>
      <c r="EGE128" s="671"/>
      <c r="EGF128" s="671"/>
      <c r="EGG128" s="671"/>
      <c r="EGH128" s="671"/>
      <c r="EGI128" s="671"/>
      <c r="EGJ128" s="671"/>
      <c r="EGK128" s="671"/>
      <c r="EGL128" s="671"/>
      <c r="EGM128" s="671"/>
      <c r="EGN128" s="671"/>
      <c r="EGO128" s="671"/>
      <c r="EGP128" s="671"/>
      <c r="EGQ128" s="671"/>
      <c r="EGR128" s="671"/>
      <c r="EGS128" s="671"/>
      <c r="EGT128" s="671"/>
      <c r="EGU128" s="671"/>
      <c r="EGV128" s="671"/>
      <c r="EGW128" s="671"/>
      <c r="EGX128" s="671"/>
      <c r="EGY128" s="671"/>
      <c r="EGZ128" s="671"/>
      <c r="EHA128" s="671"/>
      <c r="EHB128" s="671"/>
      <c r="EHC128" s="671"/>
      <c r="EHD128" s="671"/>
      <c r="EHE128" s="671"/>
      <c r="EHF128" s="671"/>
      <c r="EHG128" s="671"/>
      <c r="EHH128" s="671"/>
      <c r="EHI128" s="671"/>
      <c r="EHJ128" s="671"/>
      <c r="EHK128" s="671"/>
      <c r="EHL128" s="671"/>
      <c r="EHM128" s="671"/>
      <c r="EHN128" s="671"/>
      <c r="EHO128" s="671"/>
      <c r="EHP128" s="671"/>
      <c r="EHQ128" s="671"/>
      <c r="EHR128" s="671"/>
      <c r="EHS128" s="671"/>
      <c r="EHT128" s="671"/>
      <c r="EHU128" s="671"/>
      <c r="EHV128" s="671"/>
      <c r="EHW128" s="671"/>
      <c r="EHX128" s="671"/>
      <c r="EHY128" s="671"/>
      <c r="EHZ128" s="671"/>
      <c r="EIA128" s="671"/>
      <c r="EIB128" s="671"/>
      <c r="EIC128" s="671"/>
      <c r="EID128" s="671"/>
      <c r="EIE128" s="671"/>
      <c r="EIF128" s="671"/>
      <c r="EIG128" s="671"/>
      <c r="EIH128" s="671"/>
      <c r="EII128" s="671"/>
      <c r="EIJ128" s="671"/>
      <c r="EIK128" s="671"/>
      <c r="EIL128" s="671"/>
      <c r="EIM128" s="671"/>
      <c r="EIN128" s="671"/>
      <c r="EIO128" s="671"/>
      <c r="EIP128" s="671"/>
      <c r="EIQ128" s="671"/>
      <c r="EIR128" s="671"/>
      <c r="EIS128" s="671"/>
      <c r="EIT128" s="671"/>
      <c r="EIU128" s="671"/>
      <c r="EIV128" s="671"/>
      <c r="EIW128" s="671"/>
      <c r="EIX128" s="671"/>
      <c r="EIY128" s="671"/>
      <c r="EIZ128" s="671"/>
      <c r="EJA128" s="671"/>
      <c r="EJB128" s="671"/>
      <c r="EJC128" s="671"/>
      <c r="EJD128" s="671"/>
      <c r="EJE128" s="671"/>
      <c r="EJF128" s="671"/>
      <c r="EJG128" s="671"/>
      <c r="EJH128" s="671"/>
      <c r="EJI128" s="671"/>
      <c r="EJJ128" s="671"/>
      <c r="EJK128" s="671"/>
      <c r="EJL128" s="671"/>
      <c r="EJM128" s="671"/>
      <c r="EJN128" s="671"/>
      <c r="EJO128" s="671"/>
      <c r="EJP128" s="671"/>
      <c r="EJQ128" s="671"/>
      <c r="EJR128" s="671"/>
      <c r="EJS128" s="671"/>
      <c r="EJT128" s="671"/>
      <c r="EJU128" s="671"/>
      <c r="EJV128" s="671"/>
      <c r="EJW128" s="671"/>
      <c r="EJX128" s="671"/>
      <c r="EJY128" s="671"/>
      <c r="EJZ128" s="671"/>
      <c r="EKA128" s="671"/>
      <c r="EKB128" s="671"/>
      <c r="EKC128" s="671"/>
      <c r="EKD128" s="671"/>
      <c r="EKE128" s="671"/>
      <c r="EKF128" s="671"/>
      <c r="EKG128" s="671"/>
      <c r="EKH128" s="671"/>
      <c r="EKI128" s="671"/>
      <c r="EKJ128" s="671"/>
      <c r="EKK128" s="671"/>
      <c r="EKL128" s="671"/>
      <c r="EKM128" s="671"/>
      <c r="EKN128" s="671"/>
      <c r="EKO128" s="671"/>
      <c r="EKP128" s="671"/>
      <c r="EKQ128" s="671"/>
      <c r="EKR128" s="671"/>
      <c r="EKS128" s="671"/>
      <c r="EKT128" s="671"/>
      <c r="EKU128" s="671"/>
      <c r="EKV128" s="671"/>
      <c r="EKW128" s="671"/>
      <c r="EKX128" s="671"/>
      <c r="EKY128" s="671"/>
      <c r="EKZ128" s="671"/>
      <c r="ELA128" s="671"/>
      <c r="ELB128" s="671"/>
      <c r="ELC128" s="671"/>
      <c r="ELD128" s="671"/>
      <c r="ELE128" s="671"/>
      <c r="ELF128" s="671"/>
      <c r="ELG128" s="671"/>
      <c r="ELH128" s="671"/>
      <c r="ELI128" s="671"/>
      <c r="ELJ128" s="671"/>
      <c r="ELK128" s="671"/>
      <c r="ELL128" s="671"/>
      <c r="ELM128" s="671"/>
      <c r="ELN128" s="671"/>
      <c r="ELO128" s="671"/>
      <c r="ELP128" s="671"/>
      <c r="ELQ128" s="671"/>
      <c r="ELR128" s="671"/>
      <c r="ELS128" s="671"/>
      <c r="ELT128" s="671"/>
      <c r="ELU128" s="671"/>
      <c r="ELV128" s="671"/>
      <c r="ELW128" s="671"/>
      <c r="ELX128" s="671"/>
      <c r="ELY128" s="671"/>
      <c r="ELZ128" s="671"/>
      <c r="EMA128" s="671"/>
      <c r="EMB128" s="671"/>
      <c r="EMC128" s="671"/>
      <c r="EMD128" s="671"/>
      <c r="EME128" s="671"/>
      <c r="EMF128" s="671"/>
      <c r="EMG128" s="671"/>
      <c r="EMH128" s="671"/>
      <c r="EMI128" s="671"/>
      <c r="EMJ128" s="671"/>
      <c r="EMK128" s="671"/>
      <c r="EML128" s="671"/>
      <c r="EMM128" s="671"/>
      <c r="EMN128" s="671"/>
      <c r="EMO128" s="671"/>
      <c r="EMP128" s="671"/>
      <c r="EMQ128" s="671"/>
      <c r="EMR128" s="671"/>
      <c r="EMS128" s="671"/>
      <c r="EMT128" s="671"/>
      <c r="EMU128" s="671"/>
      <c r="EMV128" s="671"/>
      <c r="EMW128" s="671"/>
      <c r="EMX128" s="671"/>
      <c r="EMY128" s="671"/>
      <c r="EMZ128" s="671"/>
      <c r="ENA128" s="671"/>
      <c r="ENB128" s="671"/>
      <c r="ENC128" s="671"/>
      <c r="END128" s="671"/>
      <c r="ENE128" s="671"/>
      <c r="ENF128" s="671"/>
      <c r="ENG128" s="671"/>
      <c r="ENH128" s="671"/>
      <c r="ENI128" s="671"/>
      <c r="ENJ128" s="671"/>
      <c r="ENK128" s="671"/>
      <c r="ENL128" s="671"/>
      <c r="ENM128" s="671"/>
      <c r="ENN128" s="671"/>
      <c r="ENO128" s="671"/>
      <c r="ENP128" s="671"/>
      <c r="ENQ128" s="671"/>
      <c r="ENR128" s="671"/>
      <c r="ENS128" s="671"/>
      <c r="ENT128" s="671"/>
      <c r="ENU128" s="671"/>
      <c r="ENV128" s="671"/>
      <c r="ENW128" s="671"/>
      <c r="ENX128" s="671"/>
      <c r="ENY128" s="671"/>
      <c r="ENZ128" s="671"/>
      <c r="EOA128" s="671"/>
      <c r="EOB128" s="671"/>
      <c r="EOC128" s="671"/>
      <c r="EOD128" s="671"/>
      <c r="EOE128" s="671"/>
      <c r="EOF128" s="671"/>
      <c r="EOG128" s="671"/>
      <c r="EOH128" s="671"/>
      <c r="EOI128" s="671"/>
      <c r="EOJ128" s="671"/>
      <c r="EOK128" s="671"/>
      <c r="EOL128" s="671"/>
      <c r="EOM128" s="671"/>
      <c r="EON128" s="671"/>
      <c r="EOO128" s="671"/>
      <c r="EOP128" s="671"/>
      <c r="EOQ128" s="671"/>
      <c r="EOR128" s="671"/>
      <c r="EOS128" s="671"/>
      <c r="EOT128" s="671"/>
      <c r="EOU128" s="671"/>
      <c r="EOV128" s="671"/>
      <c r="EOW128" s="671"/>
      <c r="EOX128" s="671"/>
      <c r="EOY128" s="671"/>
      <c r="EOZ128" s="671"/>
      <c r="EPA128" s="671"/>
      <c r="EPB128" s="671"/>
      <c r="EPC128" s="671"/>
      <c r="EPD128" s="671"/>
      <c r="EPE128" s="671"/>
      <c r="EPF128" s="671"/>
      <c r="EPG128" s="671"/>
      <c r="EPH128" s="671"/>
      <c r="EPI128" s="671"/>
      <c r="EPJ128" s="671"/>
      <c r="EPK128" s="671"/>
      <c r="EPL128" s="671"/>
      <c r="EPM128" s="671"/>
      <c r="EPN128" s="671"/>
      <c r="EPO128" s="671"/>
      <c r="EPP128" s="671"/>
      <c r="EPQ128" s="671"/>
      <c r="EPR128" s="671"/>
      <c r="EPS128" s="671"/>
      <c r="EPT128" s="671"/>
      <c r="EPU128" s="671"/>
      <c r="EPV128" s="671"/>
      <c r="EPW128" s="671"/>
      <c r="EPX128" s="671"/>
      <c r="EPY128" s="671"/>
      <c r="EPZ128" s="671"/>
      <c r="EQA128" s="671"/>
      <c r="EQB128" s="671"/>
      <c r="EQC128" s="671"/>
      <c r="EQD128" s="671"/>
      <c r="EQE128" s="671"/>
      <c r="EQF128" s="671"/>
      <c r="EQG128" s="671"/>
      <c r="EQH128" s="671"/>
      <c r="EQI128" s="671"/>
      <c r="EQJ128" s="671"/>
      <c r="EQK128" s="671"/>
      <c r="EQL128" s="671"/>
      <c r="EQM128" s="671"/>
      <c r="EQN128" s="671"/>
      <c r="EQO128" s="671"/>
      <c r="EQP128" s="671"/>
      <c r="EQQ128" s="671"/>
      <c r="EQR128" s="671"/>
      <c r="EQS128" s="671"/>
      <c r="EQT128" s="671"/>
      <c r="EQU128" s="671"/>
      <c r="EQV128" s="671"/>
      <c r="EQW128" s="671"/>
      <c r="EQX128" s="671"/>
      <c r="EQY128" s="671"/>
      <c r="EQZ128" s="671"/>
      <c r="ERA128" s="671"/>
      <c r="ERB128" s="671"/>
      <c r="ERC128" s="671"/>
      <c r="ERD128" s="671"/>
      <c r="ERE128" s="671"/>
      <c r="ERF128" s="671"/>
      <c r="ERG128" s="671"/>
      <c r="ERH128" s="671"/>
      <c r="ERI128" s="671"/>
      <c r="ERJ128" s="671"/>
      <c r="ERK128" s="671"/>
      <c r="ERL128" s="671"/>
      <c r="ERM128" s="671"/>
      <c r="ERN128" s="671"/>
      <c r="ERO128" s="671"/>
      <c r="ERP128" s="671"/>
      <c r="ERQ128" s="671"/>
      <c r="ERR128" s="671"/>
      <c r="ERS128" s="671"/>
      <c r="ERT128" s="671"/>
      <c r="ERU128" s="671"/>
      <c r="ERV128" s="671"/>
      <c r="ERW128" s="671"/>
      <c r="ERX128" s="671"/>
      <c r="ERY128" s="671"/>
      <c r="ERZ128" s="671"/>
      <c r="ESA128" s="671"/>
      <c r="ESB128" s="671"/>
      <c r="ESC128" s="671"/>
      <c r="ESD128" s="671"/>
      <c r="ESE128" s="671"/>
      <c r="ESF128" s="671"/>
      <c r="ESG128" s="671"/>
      <c r="ESH128" s="671"/>
      <c r="ESI128" s="671"/>
      <c r="ESJ128" s="671"/>
      <c r="ESK128" s="671"/>
      <c r="ESL128" s="671"/>
      <c r="ESM128" s="671"/>
      <c r="ESN128" s="671"/>
      <c r="ESO128" s="671"/>
      <c r="ESP128" s="671"/>
      <c r="ESQ128" s="671"/>
      <c r="ESR128" s="671"/>
      <c r="ESS128" s="671"/>
      <c r="EST128" s="671"/>
      <c r="ESU128" s="671"/>
      <c r="ESV128" s="671"/>
      <c r="ESW128" s="671"/>
      <c r="ESX128" s="671"/>
      <c r="ESY128" s="671"/>
      <c r="ESZ128" s="671"/>
      <c r="ETA128" s="671"/>
      <c r="ETB128" s="671"/>
      <c r="ETC128" s="671"/>
      <c r="ETD128" s="671"/>
      <c r="ETE128" s="671"/>
      <c r="ETF128" s="671"/>
      <c r="ETG128" s="671"/>
      <c r="ETH128" s="671"/>
      <c r="ETI128" s="671"/>
      <c r="ETJ128" s="671"/>
      <c r="ETK128" s="671"/>
      <c r="ETL128" s="671"/>
      <c r="ETM128" s="671"/>
      <c r="ETN128" s="671"/>
      <c r="ETO128" s="671"/>
      <c r="ETP128" s="671"/>
      <c r="ETQ128" s="671"/>
      <c r="ETR128" s="671"/>
      <c r="ETS128" s="671"/>
      <c r="ETT128" s="671"/>
      <c r="ETU128" s="671"/>
      <c r="ETV128" s="671"/>
      <c r="ETW128" s="671"/>
      <c r="ETX128" s="671"/>
      <c r="ETY128" s="671"/>
      <c r="ETZ128" s="671"/>
      <c r="EUA128" s="671"/>
      <c r="EUB128" s="671"/>
      <c r="EUC128" s="671"/>
      <c r="EUD128" s="671"/>
      <c r="EUE128" s="671"/>
      <c r="EUF128" s="671"/>
      <c r="EUG128" s="671"/>
      <c r="EUH128" s="671"/>
      <c r="EUI128" s="671"/>
      <c r="EUJ128" s="671"/>
      <c r="EUK128" s="671"/>
      <c r="EUL128" s="671"/>
      <c r="EUM128" s="671"/>
      <c r="EUN128" s="671"/>
      <c r="EUO128" s="671"/>
      <c r="EUP128" s="671"/>
      <c r="EUQ128" s="671"/>
      <c r="EUR128" s="671"/>
      <c r="EUS128" s="671"/>
      <c r="EUT128" s="671"/>
      <c r="EUU128" s="671"/>
      <c r="EUV128" s="671"/>
      <c r="EUW128" s="671"/>
      <c r="EUX128" s="671"/>
      <c r="EUY128" s="671"/>
      <c r="EUZ128" s="671"/>
      <c r="EVA128" s="671"/>
      <c r="EVB128" s="671"/>
      <c r="EVC128" s="671"/>
      <c r="EVD128" s="671"/>
      <c r="EVE128" s="671"/>
      <c r="EVF128" s="671"/>
      <c r="EVG128" s="671"/>
      <c r="EVH128" s="671"/>
      <c r="EVI128" s="671"/>
      <c r="EVJ128" s="671"/>
      <c r="EVK128" s="671"/>
      <c r="EVL128" s="671"/>
      <c r="EVM128" s="671"/>
      <c r="EVN128" s="671"/>
      <c r="EVO128" s="671"/>
      <c r="EVP128" s="671"/>
      <c r="EVQ128" s="671"/>
      <c r="EVR128" s="671"/>
      <c r="EVS128" s="671"/>
      <c r="EVT128" s="671"/>
      <c r="EVU128" s="671"/>
      <c r="EVV128" s="671"/>
      <c r="EVW128" s="671"/>
      <c r="EVX128" s="671"/>
      <c r="EVY128" s="671"/>
      <c r="EVZ128" s="671"/>
      <c r="EWA128" s="671"/>
      <c r="EWB128" s="671"/>
      <c r="EWC128" s="671"/>
      <c r="EWD128" s="671"/>
      <c r="EWE128" s="671"/>
      <c r="EWF128" s="671"/>
      <c r="EWG128" s="671"/>
      <c r="EWH128" s="671"/>
      <c r="EWI128" s="671"/>
      <c r="EWJ128" s="671"/>
      <c r="EWK128" s="671"/>
      <c r="EWL128" s="671"/>
      <c r="EWM128" s="671"/>
      <c r="EWN128" s="671"/>
      <c r="EWO128" s="671"/>
      <c r="EWP128" s="671"/>
      <c r="EWQ128" s="671"/>
      <c r="EWR128" s="671"/>
      <c r="EWS128" s="671"/>
      <c r="EWT128" s="671"/>
      <c r="EWU128" s="671"/>
      <c r="EWV128" s="671"/>
      <c r="EWW128" s="671"/>
      <c r="EWX128" s="671"/>
      <c r="EWY128" s="671"/>
      <c r="EWZ128" s="671"/>
      <c r="EXA128" s="671"/>
      <c r="EXB128" s="671"/>
      <c r="EXC128" s="671"/>
      <c r="EXD128" s="671"/>
      <c r="EXE128" s="671"/>
      <c r="EXF128" s="671"/>
      <c r="EXG128" s="671"/>
      <c r="EXH128" s="671"/>
      <c r="EXI128" s="671"/>
      <c r="EXJ128" s="671"/>
      <c r="EXK128" s="671"/>
      <c r="EXL128" s="671"/>
      <c r="EXM128" s="671"/>
      <c r="EXN128" s="671"/>
      <c r="EXO128" s="671"/>
      <c r="EXP128" s="671"/>
      <c r="EXQ128" s="671"/>
      <c r="EXR128" s="671"/>
      <c r="EXS128" s="671"/>
      <c r="EXT128" s="671"/>
      <c r="EXU128" s="671"/>
      <c r="EXV128" s="671"/>
      <c r="EXW128" s="671"/>
      <c r="EXX128" s="671"/>
      <c r="EXY128" s="671"/>
      <c r="EXZ128" s="671"/>
      <c r="EYA128" s="671"/>
      <c r="EYB128" s="671"/>
      <c r="EYC128" s="671"/>
      <c r="EYD128" s="671"/>
      <c r="EYE128" s="671"/>
      <c r="EYF128" s="671"/>
      <c r="EYG128" s="671"/>
      <c r="EYH128" s="671"/>
      <c r="EYI128" s="671"/>
      <c r="EYJ128" s="671"/>
      <c r="EYK128" s="671"/>
      <c r="EYL128" s="671"/>
      <c r="EYM128" s="671"/>
      <c r="EYN128" s="671"/>
      <c r="EYO128" s="671"/>
      <c r="EYP128" s="671"/>
      <c r="EYQ128" s="671"/>
      <c r="EYR128" s="671"/>
      <c r="EYS128" s="671"/>
      <c r="EYT128" s="671"/>
      <c r="EYU128" s="671"/>
      <c r="EYV128" s="671"/>
      <c r="EYW128" s="671"/>
      <c r="EYX128" s="671"/>
      <c r="EYY128" s="671"/>
      <c r="EYZ128" s="671"/>
      <c r="EZA128" s="671"/>
      <c r="EZB128" s="671"/>
      <c r="EZC128" s="671"/>
      <c r="EZD128" s="671"/>
      <c r="EZE128" s="671"/>
      <c r="EZF128" s="671"/>
      <c r="EZG128" s="671"/>
      <c r="EZH128" s="671"/>
      <c r="EZI128" s="671"/>
      <c r="EZJ128" s="671"/>
      <c r="EZK128" s="671"/>
      <c r="EZL128" s="671"/>
      <c r="EZM128" s="671"/>
      <c r="EZN128" s="671"/>
      <c r="EZO128" s="671"/>
      <c r="EZP128" s="671"/>
      <c r="EZQ128" s="671"/>
      <c r="EZR128" s="671"/>
      <c r="EZS128" s="671"/>
      <c r="EZT128" s="671"/>
      <c r="EZU128" s="671"/>
      <c r="EZV128" s="671"/>
      <c r="EZW128" s="671"/>
      <c r="EZX128" s="671"/>
      <c r="EZY128" s="671"/>
      <c r="EZZ128" s="671"/>
      <c r="FAA128" s="671"/>
      <c r="FAB128" s="671"/>
      <c r="FAC128" s="671"/>
      <c r="FAD128" s="671"/>
      <c r="FAE128" s="671"/>
      <c r="FAF128" s="671"/>
      <c r="FAG128" s="671"/>
      <c r="FAH128" s="671"/>
      <c r="FAI128" s="671"/>
      <c r="FAJ128" s="671"/>
      <c r="FAK128" s="671"/>
      <c r="FAL128" s="671"/>
      <c r="FAM128" s="671"/>
      <c r="FAN128" s="671"/>
      <c r="FAO128" s="671"/>
      <c r="FAP128" s="671"/>
      <c r="FAQ128" s="671"/>
      <c r="FAR128" s="671"/>
      <c r="FAS128" s="671"/>
      <c r="FAT128" s="671"/>
      <c r="FAU128" s="671"/>
      <c r="FAV128" s="671"/>
      <c r="FAW128" s="671"/>
      <c r="FAX128" s="671"/>
      <c r="FAY128" s="671"/>
      <c r="FAZ128" s="671"/>
      <c r="FBA128" s="671"/>
      <c r="FBB128" s="671"/>
      <c r="FBC128" s="671"/>
      <c r="FBD128" s="671"/>
      <c r="FBE128" s="671"/>
      <c r="FBF128" s="671"/>
      <c r="FBG128" s="671"/>
      <c r="FBH128" s="671"/>
      <c r="FBI128" s="671"/>
      <c r="FBJ128" s="671"/>
      <c r="FBK128" s="671"/>
      <c r="FBL128" s="671"/>
      <c r="FBM128" s="671"/>
      <c r="FBN128" s="671"/>
      <c r="FBO128" s="671"/>
      <c r="FBP128" s="671"/>
      <c r="FBQ128" s="671"/>
      <c r="FBR128" s="671"/>
      <c r="FBS128" s="671"/>
      <c r="FBT128" s="671"/>
      <c r="FBU128" s="671"/>
      <c r="FBV128" s="671"/>
      <c r="FBW128" s="671"/>
      <c r="FBX128" s="671"/>
      <c r="FBY128" s="671"/>
      <c r="FBZ128" s="671"/>
      <c r="FCA128" s="671"/>
      <c r="FCB128" s="671"/>
      <c r="FCC128" s="671"/>
      <c r="FCD128" s="671"/>
      <c r="FCE128" s="671"/>
      <c r="FCF128" s="671"/>
      <c r="FCG128" s="671"/>
      <c r="FCH128" s="671"/>
      <c r="FCI128" s="671"/>
      <c r="FCJ128" s="671"/>
      <c r="FCK128" s="671"/>
      <c r="FCL128" s="671"/>
      <c r="FCM128" s="671"/>
      <c r="FCN128" s="671"/>
      <c r="FCO128" s="671"/>
      <c r="FCP128" s="671"/>
      <c r="FCQ128" s="671"/>
      <c r="FCR128" s="671"/>
      <c r="FCS128" s="671"/>
      <c r="FCT128" s="671"/>
      <c r="FCU128" s="671"/>
      <c r="FCV128" s="671"/>
      <c r="FCW128" s="671"/>
      <c r="FCX128" s="671"/>
      <c r="FCY128" s="671"/>
      <c r="FCZ128" s="671"/>
      <c r="FDA128" s="671"/>
      <c r="FDB128" s="671"/>
      <c r="FDC128" s="671"/>
      <c r="FDD128" s="671"/>
      <c r="FDE128" s="671"/>
      <c r="FDF128" s="671"/>
      <c r="FDG128" s="671"/>
      <c r="FDH128" s="671"/>
      <c r="FDI128" s="671"/>
      <c r="FDJ128" s="671"/>
      <c r="FDK128" s="671"/>
      <c r="FDL128" s="671"/>
      <c r="FDM128" s="671"/>
      <c r="FDN128" s="671"/>
      <c r="FDO128" s="671"/>
      <c r="FDP128" s="671"/>
      <c r="FDQ128" s="671"/>
      <c r="FDR128" s="671"/>
      <c r="FDS128" s="671"/>
      <c r="FDT128" s="671"/>
      <c r="FDU128" s="671"/>
      <c r="FDV128" s="671"/>
      <c r="FDW128" s="671"/>
      <c r="FDX128" s="671"/>
      <c r="FDY128" s="671"/>
      <c r="FDZ128" s="671"/>
      <c r="FEA128" s="671"/>
      <c r="FEB128" s="671"/>
      <c r="FEC128" s="671"/>
      <c r="FED128" s="671"/>
      <c r="FEE128" s="671"/>
      <c r="FEF128" s="671"/>
      <c r="FEG128" s="671"/>
      <c r="FEH128" s="671"/>
      <c r="FEI128" s="671"/>
      <c r="FEJ128" s="671"/>
      <c r="FEK128" s="671"/>
      <c r="FEL128" s="671"/>
      <c r="FEM128" s="671"/>
      <c r="FEN128" s="671"/>
      <c r="FEO128" s="671"/>
      <c r="FEP128" s="671"/>
      <c r="FEQ128" s="671"/>
      <c r="FER128" s="671"/>
      <c r="FES128" s="671"/>
      <c r="FET128" s="671"/>
      <c r="FEU128" s="671"/>
      <c r="FEV128" s="671"/>
      <c r="FEW128" s="671"/>
      <c r="FEX128" s="671"/>
      <c r="FEY128" s="671"/>
      <c r="FEZ128" s="671"/>
      <c r="FFA128" s="671"/>
      <c r="FFB128" s="671"/>
      <c r="FFC128" s="671"/>
      <c r="FFD128" s="671"/>
      <c r="FFE128" s="671"/>
      <c r="FFF128" s="671"/>
      <c r="FFG128" s="671"/>
      <c r="FFH128" s="671"/>
      <c r="FFI128" s="671"/>
      <c r="FFJ128" s="671"/>
      <c r="FFK128" s="671"/>
      <c r="FFL128" s="671"/>
      <c r="FFM128" s="671"/>
      <c r="FFN128" s="671"/>
      <c r="FFO128" s="671"/>
      <c r="FFP128" s="671"/>
      <c r="FFQ128" s="671"/>
      <c r="FFR128" s="671"/>
      <c r="FFS128" s="671"/>
      <c r="FFT128" s="671"/>
      <c r="FFU128" s="671"/>
      <c r="FFV128" s="671"/>
      <c r="FFW128" s="671"/>
      <c r="FFX128" s="671"/>
      <c r="FFY128" s="671"/>
      <c r="FFZ128" s="671"/>
      <c r="FGA128" s="671"/>
      <c r="FGB128" s="671"/>
      <c r="FGC128" s="671"/>
      <c r="FGD128" s="671"/>
      <c r="FGE128" s="671"/>
      <c r="FGF128" s="671"/>
      <c r="FGG128" s="671"/>
      <c r="FGH128" s="671"/>
      <c r="FGI128" s="671"/>
      <c r="FGJ128" s="671"/>
      <c r="FGK128" s="671"/>
      <c r="FGL128" s="671"/>
      <c r="FGM128" s="671"/>
      <c r="FGN128" s="671"/>
      <c r="FGO128" s="671"/>
      <c r="FGP128" s="671"/>
      <c r="FGQ128" s="671"/>
      <c r="FGR128" s="671"/>
      <c r="FGS128" s="671"/>
      <c r="FGT128" s="671"/>
      <c r="FGU128" s="671"/>
      <c r="FGV128" s="671"/>
      <c r="FGW128" s="671"/>
      <c r="FGX128" s="671"/>
      <c r="FGY128" s="671"/>
      <c r="FGZ128" s="671"/>
      <c r="FHA128" s="671"/>
      <c r="FHB128" s="671"/>
      <c r="FHC128" s="671"/>
      <c r="FHD128" s="671"/>
      <c r="FHE128" s="671"/>
      <c r="FHF128" s="671"/>
      <c r="FHG128" s="671"/>
      <c r="FHH128" s="671"/>
      <c r="FHI128" s="671"/>
      <c r="FHJ128" s="671"/>
      <c r="FHK128" s="671"/>
      <c r="FHL128" s="671"/>
      <c r="FHM128" s="671"/>
      <c r="FHN128" s="671"/>
      <c r="FHO128" s="671"/>
      <c r="FHP128" s="671"/>
      <c r="FHQ128" s="671"/>
      <c r="FHR128" s="671"/>
      <c r="FHS128" s="671"/>
      <c r="FHT128" s="671"/>
      <c r="FHU128" s="671"/>
      <c r="FHV128" s="671"/>
      <c r="FHW128" s="671"/>
      <c r="FHX128" s="671"/>
      <c r="FHY128" s="671"/>
      <c r="FHZ128" s="671"/>
      <c r="FIA128" s="671"/>
      <c r="FIB128" s="671"/>
      <c r="FIC128" s="671"/>
      <c r="FID128" s="671"/>
      <c r="FIE128" s="671"/>
      <c r="FIF128" s="671"/>
      <c r="FIG128" s="671"/>
      <c r="FIH128" s="671"/>
      <c r="FII128" s="671"/>
      <c r="FIJ128" s="671"/>
      <c r="FIK128" s="671"/>
      <c r="FIL128" s="671"/>
      <c r="FIM128" s="671"/>
      <c r="FIN128" s="671"/>
      <c r="FIO128" s="671"/>
      <c r="FIP128" s="671"/>
      <c r="FIQ128" s="671"/>
      <c r="FIR128" s="671"/>
      <c r="FIS128" s="671"/>
      <c r="FIT128" s="671"/>
      <c r="FIU128" s="671"/>
      <c r="FIV128" s="671"/>
      <c r="FIW128" s="671"/>
      <c r="FIX128" s="671"/>
      <c r="FIY128" s="671"/>
      <c r="FIZ128" s="671"/>
      <c r="FJA128" s="671"/>
      <c r="FJB128" s="671"/>
      <c r="FJC128" s="671"/>
      <c r="FJD128" s="671"/>
      <c r="FJE128" s="671"/>
      <c r="FJF128" s="671"/>
      <c r="FJG128" s="671"/>
      <c r="FJH128" s="671"/>
      <c r="FJI128" s="671"/>
      <c r="FJJ128" s="671"/>
      <c r="FJK128" s="671"/>
      <c r="FJL128" s="671"/>
      <c r="FJM128" s="671"/>
      <c r="FJN128" s="671"/>
      <c r="FJO128" s="671"/>
      <c r="FJP128" s="671"/>
      <c r="FJQ128" s="671"/>
      <c r="FJR128" s="671"/>
      <c r="FJS128" s="671"/>
      <c r="FJT128" s="671"/>
      <c r="FJU128" s="671"/>
      <c r="FJV128" s="671"/>
      <c r="FJW128" s="671"/>
      <c r="FJX128" s="671"/>
      <c r="FJY128" s="671"/>
      <c r="FJZ128" s="671"/>
      <c r="FKA128" s="671"/>
      <c r="FKB128" s="671"/>
      <c r="FKC128" s="671"/>
      <c r="FKD128" s="671"/>
      <c r="FKE128" s="671"/>
      <c r="FKF128" s="671"/>
      <c r="FKG128" s="671"/>
      <c r="FKH128" s="671"/>
      <c r="FKI128" s="671"/>
      <c r="FKJ128" s="671"/>
      <c r="FKK128" s="671"/>
      <c r="FKL128" s="671"/>
      <c r="FKM128" s="671"/>
      <c r="FKN128" s="671"/>
      <c r="FKO128" s="671"/>
      <c r="FKP128" s="671"/>
      <c r="FKQ128" s="671"/>
      <c r="FKR128" s="671"/>
      <c r="FKS128" s="671"/>
      <c r="FKT128" s="671"/>
      <c r="FKU128" s="671"/>
      <c r="FKV128" s="671"/>
      <c r="FKW128" s="671"/>
      <c r="FKX128" s="671"/>
      <c r="FKY128" s="671"/>
      <c r="FKZ128" s="671"/>
      <c r="FLA128" s="671"/>
      <c r="FLB128" s="671"/>
      <c r="FLC128" s="671"/>
      <c r="FLD128" s="671"/>
      <c r="FLE128" s="671"/>
      <c r="FLF128" s="671"/>
      <c r="FLG128" s="671"/>
      <c r="FLH128" s="671"/>
      <c r="FLI128" s="671"/>
      <c r="FLJ128" s="671"/>
      <c r="FLK128" s="671"/>
      <c r="FLL128" s="671"/>
      <c r="FLM128" s="671"/>
      <c r="FLN128" s="671"/>
      <c r="FLO128" s="671"/>
      <c r="FLP128" s="671"/>
      <c r="FLQ128" s="671"/>
      <c r="FLR128" s="671"/>
      <c r="FLS128" s="671"/>
      <c r="FLT128" s="671"/>
      <c r="FLU128" s="671"/>
      <c r="FLV128" s="671"/>
      <c r="FLW128" s="671"/>
      <c r="FLX128" s="671"/>
      <c r="FLY128" s="671"/>
      <c r="FLZ128" s="671"/>
      <c r="FMA128" s="671"/>
      <c r="FMB128" s="671"/>
      <c r="FMC128" s="671"/>
      <c r="FMD128" s="671"/>
      <c r="FME128" s="671"/>
      <c r="FMF128" s="671"/>
      <c r="FMG128" s="671"/>
      <c r="FMH128" s="671"/>
      <c r="FMI128" s="671"/>
      <c r="FMJ128" s="671"/>
      <c r="FMK128" s="671"/>
      <c r="FML128" s="671"/>
      <c r="FMM128" s="671"/>
      <c r="FMN128" s="671"/>
      <c r="FMO128" s="671"/>
      <c r="FMP128" s="671"/>
      <c r="FMQ128" s="671"/>
      <c r="FMR128" s="671"/>
      <c r="FMS128" s="671"/>
      <c r="FMT128" s="671"/>
      <c r="FMU128" s="671"/>
      <c r="FMV128" s="671"/>
      <c r="FMW128" s="671"/>
      <c r="FMX128" s="671"/>
      <c r="FMY128" s="671"/>
      <c r="FMZ128" s="671"/>
      <c r="FNA128" s="671"/>
      <c r="FNB128" s="671"/>
      <c r="FNC128" s="671"/>
      <c r="FND128" s="671"/>
      <c r="FNE128" s="671"/>
      <c r="FNF128" s="671"/>
      <c r="FNG128" s="671"/>
      <c r="FNH128" s="671"/>
      <c r="FNI128" s="671"/>
      <c r="FNJ128" s="671"/>
      <c r="FNK128" s="671"/>
      <c r="FNL128" s="671"/>
      <c r="FNM128" s="671"/>
      <c r="FNN128" s="671"/>
      <c r="FNO128" s="671"/>
      <c r="FNP128" s="671"/>
      <c r="FNQ128" s="671"/>
      <c r="FNR128" s="671"/>
      <c r="FNS128" s="671"/>
      <c r="FNT128" s="671"/>
      <c r="FNU128" s="671"/>
      <c r="FNV128" s="671"/>
      <c r="FNW128" s="671"/>
      <c r="FNX128" s="671"/>
      <c r="FNY128" s="671"/>
      <c r="FNZ128" s="671"/>
      <c r="FOA128" s="671"/>
      <c r="FOB128" s="671"/>
      <c r="FOC128" s="671"/>
      <c r="FOD128" s="671"/>
      <c r="FOE128" s="671"/>
      <c r="FOF128" s="671"/>
      <c r="FOG128" s="671"/>
      <c r="FOH128" s="671"/>
      <c r="FOI128" s="671"/>
      <c r="FOJ128" s="671"/>
      <c r="FOK128" s="671"/>
      <c r="FOL128" s="671"/>
      <c r="FOM128" s="671"/>
      <c r="FON128" s="671"/>
      <c r="FOO128" s="671"/>
      <c r="FOP128" s="671"/>
      <c r="FOQ128" s="671"/>
      <c r="FOR128" s="671"/>
      <c r="FOS128" s="671"/>
      <c r="FOT128" s="671"/>
      <c r="FOU128" s="671"/>
      <c r="FOV128" s="671"/>
      <c r="FOW128" s="671"/>
      <c r="FOX128" s="671"/>
      <c r="FOY128" s="671"/>
      <c r="FOZ128" s="671"/>
      <c r="FPA128" s="671"/>
      <c r="FPB128" s="671"/>
      <c r="FPC128" s="671"/>
      <c r="FPD128" s="671"/>
      <c r="FPE128" s="671"/>
      <c r="FPF128" s="671"/>
      <c r="FPG128" s="671"/>
      <c r="FPH128" s="671"/>
      <c r="FPI128" s="671"/>
      <c r="FPJ128" s="671"/>
      <c r="FPK128" s="671"/>
      <c r="FPL128" s="671"/>
      <c r="FPM128" s="671"/>
      <c r="FPN128" s="671"/>
      <c r="FPO128" s="671"/>
      <c r="FPP128" s="671"/>
      <c r="FPQ128" s="671"/>
      <c r="FPR128" s="671"/>
      <c r="FPS128" s="671"/>
      <c r="FPT128" s="671"/>
      <c r="FPU128" s="671"/>
      <c r="FPV128" s="671"/>
      <c r="FPW128" s="671"/>
      <c r="FPX128" s="671"/>
      <c r="FPY128" s="671"/>
      <c r="FPZ128" s="671"/>
      <c r="FQA128" s="671"/>
      <c r="FQB128" s="671"/>
      <c r="FQC128" s="671"/>
      <c r="FQD128" s="671"/>
      <c r="FQE128" s="671"/>
      <c r="FQF128" s="671"/>
      <c r="FQG128" s="671"/>
      <c r="FQH128" s="671"/>
      <c r="FQI128" s="671"/>
      <c r="FQJ128" s="671"/>
      <c r="FQK128" s="671"/>
      <c r="FQL128" s="671"/>
      <c r="FQM128" s="671"/>
      <c r="FQN128" s="671"/>
      <c r="FQO128" s="671"/>
      <c r="FQP128" s="671"/>
      <c r="FQQ128" s="671"/>
      <c r="FQR128" s="671"/>
      <c r="FQS128" s="671"/>
      <c r="FQT128" s="671"/>
      <c r="FQU128" s="671"/>
      <c r="FQV128" s="671"/>
      <c r="FQW128" s="671"/>
      <c r="FQX128" s="671"/>
      <c r="FQY128" s="671"/>
      <c r="FQZ128" s="671"/>
      <c r="FRA128" s="671"/>
      <c r="FRB128" s="671"/>
      <c r="FRC128" s="671"/>
      <c r="FRD128" s="671"/>
      <c r="FRE128" s="671"/>
      <c r="FRF128" s="671"/>
      <c r="FRG128" s="671"/>
      <c r="FRH128" s="671"/>
      <c r="FRI128" s="671"/>
      <c r="FRJ128" s="671"/>
      <c r="FRK128" s="671"/>
      <c r="FRL128" s="671"/>
      <c r="FRM128" s="671"/>
      <c r="FRN128" s="671"/>
      <c r="FRO128" s="671"/>
      <c r="FRP128" s="671"/>
      <c r="FRQ128" s="671"/>
      <c r="FRR128" s="671"/>
      <c r="FRS128" s="671"/>
      <c r="FRT128" s="671"/>
      <c r="FRU128" s="671"/>
      <c r="FRV128" s="671"/>
      <c r="FRW128" s="671"/>
      <c r="FRX128" s="671"/>
      <c r="FRY128" s="671"/>
      <c r="FRZ128" s="671"/>
      <c r="FSA128" s="671"/>
      <c r="FSB128" s="671"/>
      <c r="FSC128" s="671"/>
      <c r="FSD128" s="671"/>
      <c r="FSE128" s="671"/>
      <c r="FSF128" s="671"/>
      <c r="FSG128" s="671"/>
      <c r="FSH128" s="671"/>
      <c r="FSI128" s="671"/>
      <c r="FSJ128" s="671"/>
      <c r="FSK128" s="671"/>
      <c r="FSL128" s="671"/>
      <c r="FSM128" s="671"/>
      <c r="FSN128" s="671"/>
      <c r="FSO128" s="671"/>
      <c r="FSP128" s="671"/>
      <c r="FSQ128" s="671"/>
      <c r="FSR128" s="671"/>
      <c r="FSS128" s="671"/>
      <c r="FST128" s="671"/>
      <c r="FSU128" s="671"/>
      <c r="FSV128" s="671"/>
      <c r="FSW128" s="671"/>
      <c r="FSX128" s="671"/>
      <c r="FSY128" s="671"/>
      <c r="FSZ128" s="671"/>
      <c r="FTA128" s="671"/>
      <c r="FTB128" s="671"/>
      <c r="FTC128" s="671"/>
      <c r="FTD128" s="671"/>
      <c r="FTE128" s="671"/>
      <c r="FTF128" s="671"/>
      <c r="FTG128" s="671"/>
      <c r="FTH128" s="671"/>
      <c r="FTI128" s="671"/>
      <c r="FTJ128" s="671"/>
      <c r="FTK128" s="671"/>
      <c r="FTL128" s="671"/>
      <c r="FTM128" s="671"/>
      <c r="FTN128" s="671"/>
      <c r="FTO128" s="671"/>
      <c r="FTP128" s="671"/>
      <c r="FTQ128" s="671"/>
      <c r="FTR128" s="671"/>
      <c r="FTS128" s="671"/>
      <c r="FTT128" s="671"/>
      <c r="FTU128" s="671"/>
      <c r="FTV128" s="671"/>
      <c r="FTW128" s="671"/>
      <c r="FTX128" s="671"/>
      <c r="FTY128" s="671"/>
      <c r="FTZ128" s="671"/>
      <c r="FUA128" s="671"/>
      <c r="FUB128" s="671"/>
      <c r="FUC128" s="671"/>
      <c r="FUD128" s="671"/>
      <c r="FUE128" s="671"/>
      <c r="FUF128" s="671"/>
      <c r="FUG128" s="671"/>
      <c r="FUH128" s="671"/>
      <c r="FUI128" s="671"/>
      <c r="FUJ128" s="671"/>
      <c r="FUK128" s="671"/>
      <c r="FUL128" s="671"/>
      <c r="FUM128" s="671"/>
      <c r="FUN128" s="671"/>
      <c r="FUO128" s="671"/>
      <c r="FUP128" s="671"/>
      <c r="FUQ128" s="671"/>
      <c r="FUR128" s="671"/>
      <c r="FUS128" s="671"/>
      <c r="FUT128" s="671"/>
      <c r="FUU128" s="671"/>
      <c r="FUV128" s="671"/>
      <c r="FUW128" s="671"/>
      <c r="FUX128" s="671"/>
      <c r="FUY128" s="671"/>
      <c r="FUZ128" s="671"/>
      <c r="FVA128" s="671"/>
      <c r="FVB128" s="671"/>
      <c r="FVC128" s="671"/>
      <c r="FVD128" s="671"/>
      <c r="FVE128" s="671"/>
      <c r="FVF128" s="671"/>
      <c r="FVG128" s="671"/>
      <c r="FVH128" s="671"/>
      <c r="FVI128" s="671"/>
      <c r="FVJ128" s="671"/>
      <c r="FVK128" s="671"/>
      <c r="FVL128" s="671"/>
      <c r="FVM128" s="671"/>
      <c r="FVN128" s="671"/>
      <c r="FVO128" s="671"/>
      <c r="FVP128" s="671"/>
      <c r="FVQ128" s="671"/>
      <c r="FVR128" s="671"/>
      <c r="FVS128" s="671"/>
      <c r="FVT128" s="671"/>
      <c r="FVU128" s="671"/>
      <c r="FVV128" s="671"/>
      <c r="FVW128" s="671"/>
      <c r="FVX128" s="671"/>
      <c r="FVY128" s="671"/>
      <c r="FVZ128" s="671"/>
      <c r="FWA128" s="671"/>
      <c r="FWB128" s="671"/>
      <c r="FWC128" s="671"/>
      <c r="FWD128" s="671"/>
      <c r="FWE128" s="671"/>
      <c r="FWF128" s="671"/>
      <c r="FWG128" s="671"/>
      <c r="FWH128" s="671"/>
      <c r="FWI128" s="671"/>
      <c r="FWJ128" s="671"/>
      <c r="FWK128" s="671"/>
      <c r="FWL128" s="671"/>
      <c r="FWM128" s="671"/>
      <c r="FWN128" s="671"/>
      <c r="FWO128" s="671"/>
      <c r="FWP128" s="671"/>
      <c r="FWQ128" s="671"/>
      <c r="FWR128" s="671"/>
      <c r="FWS128" s="671"/>
      <c r="FWT128" s="671"/>
      <c r="FWU128" s="671"/>
      <c r="FWV128" s="671"/>
      <c r="FWW128" s="671"/>
      <c r="FWX128" s="671"/>
      <c r="FWY128" s="671"/>
      <c r="FWZ128" s="671"/>
      <c r="FXA128" s="671"/>
      <c r="FXB128" s="671"/>
      <c r="FXC128" s="671"/>
      <c r="FXD128" s="671"/>
      <c r="FXE128" s="671"/>
      <c r="FXF128" s="671"/>
      <c r="FXG128" s="671"/>
      <c r="FXH128" s="671"/>
      <c r="FXI128" s="671"/>
      <c r="FXJ128" s="671"/>
      <c r="FXK128" s="671"/>
      <c r="FXL128" s="671"/>
      <c r="FXM128" s="671"/>
      <c r="FXN128" s="671"/>
      <c r="FXO128" s="671"/>
      <c r="FXP128" s="671"/>
      <c r="FXQ128" s="671"/>
      <c r="FXR128" s="671"/>
      <c r="FXS128" s="671"/>
      <c r="FXT128" s="671"/>
      <c r="FXU128" s="671"/>
      <c r="FXV128" s="671"/>
      <c r="FXW128" s="671"/>
      <c r="FXX128" s="671"/>
      <c r="FXY128" s="671"/>
      <c r="FXZ128" s="671"/>
      <c r="FYA128" s="671"/>
      <c r="FYB128" s="671"/>
      <c r="FYC128" s="671"/>
      <c r="FYD128" s="671"/>
      <c r="FYE128" s="671"/>
      <c r="FYF128" s="671"/>
      <c r="FYG128" s="671"/>
      <c r="FYH128" s="671"/>
      <c r="FYI128" s="671"/>
      <c r="FYJ128" s="671"/>
      <c r="FYK128" s="671"/>
      <c r="FYL128" s="671"/>
      <c r="FYM128" s="671"/>
      <c r="FYN128" s="671"/>
      <c r="FYO128" s="671"/>
      <c r="FYP128" s="671"/>
      <c r="FYQ128" s="671"/>
      <c r="FYR128" s="671"/>
      <c r="FYS128" s="671"/>
      <c r="FYT128" s="671"/>
      <c r="FYU128" s="671"/>
      <c r="FYV128" s="671"/>
      <c r="FYW128" s="671"/>
      <c r="FYX128" s="671"/>
      <c r="FYY128" s="671"/>
      <c r="FYZ128" s="671"/>
      <c r="FZA128" s="671"/>
      <c r="FZB128" s="671"/>
      <c r="FZC128" s="671"/>
      <c r="FZD128" s="671"/>
      <c r="FZE128" s="671"/>
      <c r="FZF128" s="671"/>
      <c r="FZG128" s="671"/>
      <c r="FZH128" s="671"/>
      <c r="FZI128" s="671"/>
      <c r="FZJ128" s="671"/>
      <c r="FZK128" s="671"/>
      <c r="FZL128" s="671"/>
      <c r="FZM128" s="671"/>
      <c r="FZN128" s="671"/>
      <c r="FZO128" s="671"/>
      <c r="FZP128" s="671"/>
      <c r="FZQ128" s="671"/>
      <c r="FZR128" s="671"/>
      <c r="FZS128" s="671"/>
      <c r="FZT128" s="671"/>
      <c r="FZU128" s="671"/>
      <c r="FZV128" s="671"/>
      <c r="FZW128" s="671"/>
      <c r="FZX128" s="671"/>
      <c r="FZY128" s="671"/>
      <c r="FZZ128" s="671"/>
      <c r="GAA128" s="671"/>
      <c r="GAB128" s="671"/>
      <c r="GAC128" s="671"/>
      <c r="GAD128" s="671"/>
      <c r="GAE128" s="671"/>
      <c r="GAF128" s="671"/>
      <c r="GAG128" s="671"/>
      <c r="GAH128" s="671"/>
      <c r="GAI128" s="671"/>
      <c r="GAJ128" s="671"/>
      <c r="GAK128" s="671"/>
      <c r="GAL128" s="671"/>
      <c r="GAM128" s="671"/>
      <c r="GAN128" s="671"/>
      <c r="GAO128" s="671"/>
      <c r="GAP128" s="671"/>
      <c r="GAQ128" s="671"/>
      <c r="GAR128" s="671"/>
      <c r="GAS128" s="671"/>
      <c r="GAT128" s="671"/>
      <c r="GAU128" s="671"/>
      <c r="GAV128" s="671"/>
      <c r="GAW128" s="671"/>
      <c r="GAX128" s="671"/>
      <c r="GAY128" s="671"/>
      <c r="GAZ128" s="671"/>
      <c r="GBA128" s="671"/>
      <c r="GBB128" s="671"/>
      <c r="GBC128" s="671"/>
      <c r="GBD128" s="671"/>
      <c r="GBE128" s="671"/>
      <c r="GBF128" s="671"/>
      <c r="GBG128" s="671"/>
      <c r="GBH128" s="671"/>
      <c r="GBI128" s="671"/>
      <c r="GBJ128" s="671"/>
      <c r="GBK128" s="671"/>
      <c r="GBL128" s="671"/>
      <c r="GBM128" s="671"/>
      <c r="GBN128" s="671"/>
      <c r="GBO128" s="671"/>
      <c r="GBP128" s="671"/>
      <c r="GBQ128" s="671"/>
      <c r="GBR128" s="671"/>
      <c r="GBS128" s="671"/>
      <c r="GBT128" s="671"/>
      <c r="GBU128" s="671"/>
      <c r="GBV128" s="671"/>
      <c r="GBW128" s="671"/>
      <c r="GBX128" s="671"/>
      <c r="GBY128" s="671"/>
      <c r="GBZ128" s="671"/>
      <c r="GCA128" s="671"/>
      <c r="GCB128" s="671"/>
      <c r="GCC128" s="671"/>
      <c r="GCD128" s="671"/>
      <c r="GCE128" s="671"/>
      <c r="GCF128" s="671"/>
      <c r="GCG128" s="671"/>
      <c r="GCH128" s="671"/>
      <c r="GCI128" s="671"/>
      <c r="GCJ128" s="671"/>
      <c r="GCK128" s="671"/>
      <c r="GCL128" s="671"/>
      <c r="GCM128" s="671"/>
      <c r="GCN128" s="671"/>
      <c r="GCO128" s="671"/>
      <c r="GCP128" s="671"/>
      <c r="GCQ128" s="671"/>
      <c r="GCR128" s="671"/>
      <c r="GCS128" s="671"/>
      <c r="GCT128" s="671"/>
      <c r="GCU128" s="671"/>
      <c r="GCV128" s="671"/>
      <c r="GCW128" s="671"/>
      <c r="GCX128" s="671"/>
      <c r="GCY128" s="671"/>
      <c r="GCZ128" s="671"/>
      <c r="GDA128" s="671"/>
      <c r="GDB128" s="671"/>
      <c r="GDC128" s="671"/>
      <c r="GDD128" s="671"/>
      <c r="GDE128" s="671"/>
      <c r="GDF128" s="671"/>
      <c r="GDG128" s="671"/>
      <c r="GDH128" s="671"/>
      <c r="GDI128" s="671"/>
      <c r="GDJ128" s="671"/>
      <c r="GDK128" s="671"/>
      <c r="GDL128" s="671"/>
      <c r="GDM128" s="671"/>
      <c r="GDN128" s="671"/>
      <c r="GDO128" s="671"/>
      <c r="GDP128" s="671"/>
      <c r="GDQ128" s="671"/>
      <c r="GDR128" s="671"/>
      <c r="GDS128" s="671"/>
      <c r="GDT128" s="671"/>
      <c r="GDU128" s="671"/>
      <c r="GDV128" s="671"/>
      <c r="GDW128" s="671"/>
      <c r="GDX128" s="671"/>
      <c r="GDY128" s="671"/>
      <c r="GDZ128" s="671"/>
      <c r="GEA128" s="671"/>
      <c r="GEB128" s="671"/>
      <c r="GEC128" s="671"/>
      <c r="GED128" s="671"/>
      <c r="GEE128" s="671"/>
      <c r="GEF128" s="671"/>
      <c r="GEG128" s="671"/>
      <c r="GEH128" s="671"/>
      <c r="GEI128" s="671"/>
      <c r="GEJ128" s="671"/>
      <c r="GEK128" s="671"/>
      <c r="GEL128" s="671"/>
      <c r="GEM128" s="671"/>
      <c r="GEN128" s="671"/>
      <c r="GEO128" s="671"/>
      <c r="GEP128" s="671"/>
      <c r="GEQ128" s="671"/>
      <c r="GER128" s="671"/>
      <c r="GES128" s="671"/>
      <c r="GET128" s="671"/>
      <c r="GEU128" s="671"/>
      <c r="GEV128" s="671"/>
      <c r="GEW128" s="671"/>
      <c r="GEX128" s="671"/>
      <c r="GEY128" s="671"/>
      <c r="GEZ128" s="671"/>
      <c r="GFA128" s="671"/>
      <c r="GFB128" s="671"/>
      <c r="GFC128" s="671"/>
      <c r="GFD128" s="671"/>
      <c r="GFE128" s="671"/>
      <c r="GFF128" s="671"/>
      <c r="GFG128" s="671"/>
      <c r="GFH128" s="671"/>
      <c r="GFI128" s="671"/>
      <c r="GFJ128" s="671"/>
      <c r="GFK128" s="671"/>
      <c r="GFL128" s="671"/>
      <c r="GFM128" s="671"/>
      <c r="GFN128" s="671"/>
      <c r="GFO128" s="671"/>
      <c r="GFP128" s="671"/>
      <c r="GFQ128" s="671"/>
      <c r="GFR128" s="671"/>
      <c r="GFS128" s="671"/>
      <c r="GFT128" s="671"/>
      <c r="GFU128" s="671"/>
      <c r="GFV128" s="671"/>
      <c r="GFW128" s="671"/>
      <c r="GFX128" s="671"/>
      <c r="GFY128" s="671"/>
      <c r="GFZ128" s="671"/>
      <c r="GGA128" s="671"/>
      <c r="GGB128" s="671"/>
      <c r="GGC128" s="671"/>
      <c r="GGD128" s="671"/>
      <c r="GGE128" s="671"/>
      <c r="GGF128" s="671"/>
      <c r="GGG128" s="671"/>
      <c r="GGH128" s="671"/>
      <c r="GGI128" s="671"/>
      <c r="GGJ128" s="671"/>
      <c r="GGK128" s="671"/>
      <c r="GGL128" s="671"/>
      <c r="GGM128" s="671"/>
      <c r="GGN128" s="671"/>
      <c r="GGO128" s="671"/>
      <c r="GGP128" s="671"/>
      <c r="GGQ128" s="671"/>
      <c r="GGR128" s="671"/>
      <c r="GGS128" s="671"/>
      <c r="GGT128" s="671"/>
      <c r="GGU128" s="671"/>
      <c r="GGV128" s="671"/>
      <c r="GGW128" s="671"/>
      <c r="GGX128" s="671"/>
      <c r="GGY128" s="671"/>
      <c r="GGZ128" s="671"/>
      <c r="GHA128" s="671"/>
      <c r="GHB128" s="671"/>
      <c r="GHC128" s="671"/>
      <c r="GHD128" s="671"/>
      <c r="GHE128" s="671"/>
      <c r="GHF128" s="671"/>
      <c r="GHG128" s="671"/>
      <c r="GHH128" s="671"/>
      <c r="GHI128" s="671"/>
      <c r="GHJ128" s="671"/>
      <c r="GHK128" s="671"/>
      <c r="GHL128" s="671"/>
      <c r="GHM128" s="671"/>
      <c r="GHN128" s="671"/>
      <c r="GHO128" s="671"/>
      <c r="GHP128" s="671"/>
      <c r="GHQ128" s="671"/>
      <c r="GHR128" s="671"/>
      <c r="GHS128" s="671"/>
      <c r="GHT128" s="671"/>
      <c r="GHU128" s="671"/>
      <c r="GHV128" s="671"/>
      <c r="GHW128" s="671"/>
      <c r="GHX128" s="671"/>
      <c r="GHY128" s="671"/>
      <c r="GHZ128" s="671"/>
      <c r="GIA128" s="671"/>
      <c r="GIB128" s="671"/>
      <c r="GIC128" s="671"/>
      <c r="GID128" s="671"/>
      <c r="GIE128" s="671"/>
      <c r="GIF128" s="671"/>
      <c r="GIG128" s="671"/>
      <c r="GIH128" s="671"/>
      <c r="GII128" s="671"/>
      <c r="GIJ128" s="671"/>
      <c r="GIK128" s="671"/>
      <c r="GIL128" s="671"/>
      <c r="GIM128" s="671"/>
      <c r="GIN128" s="671"/>
      <c r="GIO128" s="671"/>
      <c r="GIP128" s="671"/>
      <c r="GIQ128" s="671"/>
      <c r="GIR128" s="671"/>
      <c r="GIS128" s="671"/>
      <c r="GIT128" s="671"/>
      <c r="GIU128" s="671"/>
      <c r="GIV128" s="671"/>
      <c r="GIW128" s="671"/>
      <c r="GIX128" s="671"/>
      <c r="GIY128" s="671"/>
      <c r="GIZ128" s="671"/>
      <c r="GJA128" s="671"/>
      <c r="GJB128" s="671"/>
      <c r="GJC128" s="671"/>
      <c r="GJD128" s="671"/>
      <c r="GJE128" s="671"/>
      <c r="GJF128" s="671"/>
      <c r="GJG128" s="671"/>
      <c r="GJH128" s="671"/>
      <c r="GJI128" s="671"/>
      <c r="GJJ128" s="671"/>
      <c r="GJK128" s="671"/>
      <c r="GJL128" s="671"/>
      <c r="GJM128" s="671"/>
      <c r="GJN128" s="671"/>
      <c r="GJO128" s="671"/>
      <c r="GJP128" s="671"/>
      <c r="GJQ128" s="671"/>
      <c r="GJR128" s="671"/>
      <c r="GJS128" s="671"/>
      <c r="GJT128" s="671"/>
      <c r="GJU128" s="671"/>
      <c r="GJV128" s="671"/>
      <c r="GJW128" s="671"/>
      <c r="GJX128" s="671"/>
      <c r="GJY128" s="671"/>
      <c r="GJZ128" s="671"/>
      <c r="GKA128" s="671"/>
      <c r="GKB128" s="671"/>
      <c r="GKC128" s="671"/>
      <c r="GKD128" s="671"/>
      <c r="GKE128" s="671"/>
      <c r="GKF128" s="671"/>
      <c r="GKG128" s="671"/>
      <c r="GKH128" s="671"/>
      <c r="GKI128" s="671"/>
      <c r="GKJ128" s="671"/>
      <c r="GKK128" s="671"/>
      <c r="GKL128" s="671"/>
      <c r="GKM128" s="671"/>
      <c r="GKN128" s="671"/>
      <c r="GKO128" s="671"/>
      <c r="GKP128" s="671"/>
      <c r="GKQ128" s="671"/>
      <c r="GKR128" s="671"/>
      <c r="GKS128" s="671"/>
      <c r="GKT128" s="671"/>
      <c r="GKU128" s="671"/>
      <c r="GKV128" s="671"/>
      <c r="GKW128" s="671"/>
      <c r="GKX128" s="671"/>
      <c r="GKY128" s="671"/>
      <c r="GKZ128" s="671"/>
      <c r="GLA128" s="671"/>
      <c r="GLB128" s="671"/>
      <c r="GLC128" s="671"/>
      <c r="GLD128" s="671"/>
      <c r="GLE128" s="671"/>
      <c r="GLF128" s="671"/>
      <c r="GLG128" s="671"/>
      <c r="GLH128" s="671"/>
      <c r="GLI128" s="671"/>
      <c r="GLJ128" s="671"/>
      <c r="GLK128" s="671"/>
      <c r="GLL128" s="671"/>
      <c r="GLM128" s="671"/>
      <c r="GLN128" s="671"/>
      <c r="GLO128" s="671"/>
      <c r="GLP128" s="671"/>
      <c r="GLQ128" s="671"/>
      <c r="GLR128" s="671"/>
      <c r="GLS128" s="671"/>
      <c r="GLT128" s="671"/>
      <c r="GLU128" s="671"/>
      <c r="GLV128" s="671"/>
      <c r="GLW128" s="671"/>
      <c r="GLX128" s="671"/>
      <c r="GLY128" s="671"/>
      <c r="GLZ128" s="671"/>
      <c r="GMA128" s="671"/>
      <c r="GMB128" s="671"/>
      <c r="GMC128" s="671"/>
      <c r="GMD128" s="671"/>
      <c r="GME128" s="671"/>
      <c r="GMF128" s="671"/>
      <c r="GMG128" s="671"/>
      <c r="GMH128" s="671"/>
      <c r="GMI128" s="671"/>
      <c r="GMJ128" s="671"/>
      <c r="GMK128" s="671"/>
      <c r="GML128" s="671"/>
      <c r="GMM128" s="671"/>
      <c r="GMN128" s="671"/>
      <c r="GMO128" s="671"/>
      <c r="GMP128" s="671"/>
      <c r="GMQ128" s="671"/>
      <c r="GMR128" s="671"/>
      <c r="GMS128" s="671"/>
      <c r="GMT128" s="671"/>
      <c r="GMU128" s="671"/>
      <c r="GMV128" s="671"/>
      <c r="GMW128" s="671"/>
      <c r="GMX128" s="671"/>
      <c r="GMY128" s="671"/>
      <c r="GMZ128" s="671"/>
      <c r="GNA128" s="671"/>
      <c r="GNB128" s="671"/>
      <c r="GNC128" s="671"/>
      <c r="GND128" s="671"/>
      <c r="GNE128" s="671"/>
      <c r="GNF128" s="671"/>
      <c r="GNG128" s="671"/>
      <c r="GNH128" s="671"/>
      <c r="GNI128" s="671"/>
      <c r="GNJ128" s="671"/>
      <c r="GNK128" s="671"/>
      <c r="GNL128" s="671"/>
      <c r="GNM128" s="671"/>
      <c r="GNN128" s="671"/>
      <c r="GNO128" s="671"/>
      <c r="GNP128" s="671"/>
      <c r="GNQ128" s="671"/>
      <c r="GNR128" s="671"/>
      <c r="GNS128" s="671"/>
      <c r="GNT128" s="671"/>
      <c r="GNU128" s="671"/>
      <c r="GNV128" s="671"/>
      <c r="GNW128" s="671"/>
      <c r="GNX128" s="671"/>
      <c r="GNY128" s="671"/>
      <c r="GNZ128" s="671"/>
      <c r="GOA128" s="671"/>
      <c r="GOB128" s="671"/>
      <c r="GOC128" s="671"/>
      <c r="GOD128" s="671"/>
      <c r="GOE128" s="671"/>
      <c r="GOF128" s="671"/>
      <c r="GOG128" s="671"/>
      <c r="GOH128" s="671"/>
      <c r="GOI128" s="671"/>
      <c r="GOJ128" s="671"/>
      <c r="GOK128" s="671"/>
      <c r="GOL128" s="671"/>
      <c r="GOM128" s="671"/>
      <c r="GON128" s="671"/>
      <c r="GOO128" s="671"/>
      <c r="GOP128" s="671"/>
      <c r="GOQ128" s="671"/>
      <c r="GOR128" s="671"/>
      <c r="GOS128" s="671"/>
      <c r="GOT128" s="671"/>
      <c r="GOU128" s="671"/>
      <c r="GOV128" s="671"/>
      <c r="GOW128" s="671"/>
      <c r="GOX128" s="671"/>
      <c r="GOY128" s="671"/>
      <c r="GOZ128" s="671"/>
      <c r="GPA128" s="671"/>
      <c r="GPB128" s="671"/>
      <c r="GPC128" s="671"/>
      <c r="GPD128" s="671"/>
      <c r="GPE128" s="671"/>
      <c r="GPF128" s="671"/>
      <c r="GPG128" s="671"/>
      <c r="GPH128" s="671"/>
      <c r="GPI128" s="671"/>
      <c r="GPJ128" s="671"/>
      <c r="GPK128" s="671"/>
      <c r="GPL128" s="671"/>
      <c r="GPM128" s="671"/>
      <c r="GPN128" s="671"/>
      <c r="GPO128" s="671"/>
      <c r="GPP128" s="671"/>
      <c r="GPQ128" s="671"/>
      <c r="GPR128" s="671"/>
      <c r="GPS128" s="671"/>
      <c r="GPT128" s="671"/>
      <c r="GPU128" s="671"/>
      <c r="GPV128" s="671"/>
      <c r="GPW128" s="671"/>
      <c r="GPX128" s="671"/>
      <c r="GPY128" s="671"/>
      <c r="GPZ128" s="671"/>
      <c r="GQA128" s="671"/>
      <c r="GQB128" s="671"/>
      <c r="GQC128" s="671"/>
      <c r="GQD128" s="671"/>
      <c r="GQE128" s="671"/>
      <c r="GQF128" s="671"/>
      <c r="GQG128" s="671"/>
      <c r="GQH128" s="671"/>
      <c r="GQI128" s="671"/>
      <c r="GQJ128" s="671"/>
      <c r="GQK128" s="671"/>
      <c r="GQL128" s="671"/>
      <c r="GQM128" s="671"/>
      <c r="GQN128" s="671"/>
      <c r="GQO128" s="671"/>
      <c r="GQP128" s="671"/>
      <c r="GQQ128" s="671"/>
      <c r="GQR128" s="671"/>
      <c r="GQS128" s="671"/>
      <c r="GQT128" s="671"/>
      <c r="GQU128" s="671"/>
      <c r="GQV128" s="671"/>
      <c r="GQW128" s="671"/>
      <c r="GQX128" s="671"/>
      <c r="GQY128" s="671"/>
      <c r="GQZ128" s="671"/>
      <c r="GRA128" s="671"/>
      <c r="GRB128" s="671"/>
      <c r="GRC128" s="671"/>
      <c r="GRD128" s="671"/>
      <c r="GRE128" s="671"/>
      <c r="GRF128" s="671"/>
      <c r="GRG128" s="671"/>
      <c r="GRH128" s="671"/>
      <c r="GRI128" s="671"/>
      <c r="GRJ128" s="671"/>
      <c r="GRK128" s="671"/>
      <c r="GRL128" s="671"/>
      <c r="GRM128" s="671"/>
      <c r="GRN128" s="671"/>
      <c r="GRO128" s="671"/>
      <c r="GRP128" s="671"/>
      <c r="GRQ128" s="671"/>
      <c r="GRR128" s="671"/>
      <c r="GRS128" s="671"/>
      <c r="GRT128" s="671"/>
      <c r="GRU128" s="671"/>
      <c r="GRV128" s="671"/>
      <c r="GRW128" s="671"/>
      <c r="GRX128" s="671"/>
      <c r="GRY128" s="671"/>
      <c r="GRZ128" s="671"/>
      <c r="GSA128" s="671"/>
      <c r="GSB128" s="671"/>
      <c r="GSC128" s="671"/>
      <c r="GSD128" s="671"/>
      <c r="GSE128" s="671"/>
      <c r="GSF128" s="671"/>
      <c r="GSG128" s="671"/>
      <c r="GSH128" s="671"/>
      <c r="GSI128" s="671"/>
      <c r="GSJ128" s="671"/>
      <c r="GSK128" s="671"/>
      <c r="GSL128" s="671"/>
      <c r="GSM128" s="671"/>
      <c r="GSN128" s="671"/>
      <c r="GSO128" s="671"/>
      <c r="GSP128" s="671"/>
      <c r="GSQ128" s="671"/>
      <c r="GSR128" s="671"/>
      <c r="GSS128" s="671"/>
      <c r="GST128" s="671"/>
      <c r="GSU128" s="671"/>
      <c r="GSV128" s="671"/>
      <c r="GSW128" s="671"/>
      <c r="GSX128" s="671"/>
      <c r="GSY128" s="671"/>
      <c r="GSZ128" s="671"/>
      <c r="GTA128" s="671"/>
      <c r="GTB128" s="671"/>
      <c r="GTC128" s="671"/>
      <c r="GTD128" s="671"/>
      <c r="GTE128" s="671"/>
      <c r="GTF128" s="671"/>
      <c r="GTG128" s="671"/>
      <c r="GTH128" s="671"/>
      <c r="GTI128" s="671"/>
      <c r="GTJ128" s="671"/>
      <c r="GTK128" s="671"/>
      <c r="GTL128" s="671"/>
      <c r="GTM128" s="671"/>
      <c r="GTN128" s="671"/>
      <c r="GTO128" s="671"/>
      <c r="GTP128" s="671"/>
      <c r="GTQ128" s="671"/>
      <c r="GTR128" s="671"/>
      <c r="GTS128" s="671"/>
      <c r="GTT128" s="671"/>
      <c r="GTU128" s="671"/>
      <c r="GTV128" s="671"/>
      <c r="GTW128" s="671"/>
      <c r="GTX128" s="671"/>
      <c r="GTY128" s="671"/>
      <c r="GTZ128" s="671"/>
      <c r="GUA128" s="671"/>
      <c r="GUB128" s="671"/>
      <c r="GUC128" s="671"/>
      <c r="GUD128" s="671"/>
      <c r="GUE128" s="671"/>
      <c r="GUF128" s="671"/>
      <c r="GUG128" s="671"/>
      <c r="GUH128" s="671"/>
      <c r="GUI128" s="671"/>
      <c r="GUJ128" s="671"/>
      <c r="GUK128" s="671"/>
      <c r="GUL128" s="671"/>
      <c r="GUM128" s="671"/>
      <c r="GUN128" s="671"/>
      <c r="GUO128" s="671"/>
      <c r="GUP128" s="671"/>
      <c r="GUQ128" s="671"/>
      <c r="GUR128" s="671"/>
      <c r="GUS128" s="671"/>
      <c r="GUT128" s="671"/>
      <c r="GUU128" s="671"/>
      <c r="GUV128" s="671"/>
      <c r="GUW128" s="671"/>
      <c r="GUX128" s="671"/>
      <c r="GUY128" s="671"/>
      <c r="GUZ128" s="671"/>
      <c r="GVA128" s="671"/>
      <c r="GVB128" s="671"/>
      <c r="GVC128" s="671"/>
      <c r="GVD128" s="671"/>
      <c r="GVE128" s="671"/>
      <c r="GVF128" s="671"/>
      <c r="GVG128" s="671"/>
      <c r="GVH128" s="671"/>
      <c r="GVI128" s="671"/>
      <c r="GVJ128" s="671"/>
      <c r="GVK128" s="671"/>
      <c r="GVL128" s="671"/>
      <c r="GVM128" s="671"/>
      <c r="GVN128" s="671"/>
      <c r="GVO128" s="671"/>
      <c r="GVP128" s="671"/>
      <c r="GVQ128" s="671"/>
      <c r="GVR128" s="671"/>
      <c r="GVS128" s="671"/>
      <c r="GVT128" s="671"/>
      <c r="GVU128" s="671"/>
      <c r="GVV128" s="671"/>
      <c r="GVW128" s="671"/>
      <c r="GVX128" s="671"/>
      <c r="GVY128" s="671"/>
      <c r="GVZ128" s="671"/>
      <c r="GWA128" s="671"/>
      <c r="GWB128" s="671"/>
      <c r="GWC128" s="671"/>
      <c r="GWD128" s="671"/>
      <c r="GWE128" s="671"/>
      <c r="GWF128" s="671"/>
      <c r="GWG128" s="671"/>
      <c r="GWH128" s="671"/>
      <c r="GWI128" s="671"/>
      <c r="GWJ128" s="671"/>
      <c r="GWK128" s="671"/>
      <c r="GWL128" s="671"/>
      <c r="GWM128" s="671"/>
      <c r="GWN128" s="671"/>
      <c r="GWO128" s="671"/>
      <c r="GWP128" s="671"/>
      <c r="GWQ128" s="671"/>
      <c r="GWR128" s="671"/>
      <c r="GWS128" s="671"/>
      <c r="GWT128" s="671"/>
      <c r="GWU128" s="671"/>
      <c r="GWV128" s="671"/>
      <c r="GWW128" s="671"/>
      <c r="GWX128" s="671"/>
      <c r="GWY128" s="671"/>
      <c r="GWZ128" s="671"/>
      <c r="GXA128" s="671"/>
      <c r="GXB128" s="671"/>
      <c r="GXC128" s="671"/>
      <c r="GXD128" s="671"/>
      <c r="GXE128" s="671"/>
      <c r="GXF128" s="671"/>
      <c r="GXG128" s="671"/>
      <c r="GXH128" s="671"/>
      <c r="GXI128" s="671"/>
      <c r="GXJ128" s="671"/>
      <c r="GXK128" s="671"/>
      <c r="GXL128" s="671"/>
      <c r="GXM128" s="671"/>
      <c r="GXN128" s="671"/>
      <c r="GXO128" s="671"/>
      <c r="GXP128" s="671"/>
      <c r="GXQ128" s="671"/>
      <c r="GXR128" s="671"/>
      <c r="GXS128" s="671"/>
      <c r="GXT128" s="671"/>
      <c r="GXU128" s="671"/>
      <c r="GXV128" s="671"/>
      <c r="GXW128" s="671"/>
      <c r="GXX128" s="671"/>
      <c r="GXY128" s="671"/>
      <c r="GXZ128" s="671"/>
      <c r="GYA128" s="671"/>
      <c r="GYB128" s="671"/>
      <c r="GYC128" s="671"/>
      <c r="GYD128" s="671"/>
      <c r="GYE128" s="671"/>
      <c r="GYF128" s="671"/>
      <c r="GYG128" s="671"/>
      <c r="GYH128" s="671"/>
      <c r="GYI128" s="671"/>
      <c r="GYJ128" s="671"/>
      <c r="GYK128" s="671"/>
      <c r="GYL128" s="671"/>
      <c r="GYM128" s="671"/>
      <c r="GYN128" s="671"/>
      <c r="GYO128" s="671"/>
      <c r="GYP128" s="671"/>
      <c r="GYQ128" s="671"/>
      <c r="GYR128" s="671"/>
      <c r="GYS128" s="671"/>
      <c r="GYT128" s="671"/>
      <c r="GYU128" s="671"/>
      <c r="GYV128" s="671"/>
      <c r="GYW128" s="671"/>
      <c r="GYX128" s="671"/>
      <c r="GYY128" s="671"/>
      <c r="GYZ128" s="671"/>
      <c r="GZA128" s="671"/>
      <c r="GZB128" s="671"/>
      <c r="GZC128" s="671"/>
      <c r="GZD128" s="671"/>
      <c r="GZE128" s="671"/>
      <c r="GZF128" s="671"/>
      <c r="GZG128" s="671"/>
      <c r="GZH128" s="671"/>
      <c r="GZI128" s="671"/>
      <c r="GZJ128" s="671"/>
      <c r="GZK128" s="671"/>
      <c r="GZL128" s="671"/>
      <c r="GZM128" s="671"/>
      <c r="GZN128" s="671"/>
      <c r="GZO128" s="671"/>
      <c r="GZP128" s="671"/>
      <c r="GZQ128" s="671"/>
      <c r="GZR128" s="671"/>
      <c r="GZS128" s="671"/>
      <c r="GZT128" s="671"/>
      <c r="GZU128" s="671"/>
      <c r="GZV128" s="671"/>
      <c r="GZW128" s="671"/>
      <c r="GZX128" s="671"/>
      <c r="GZY128" s="671"/>
      <c r="GZZ128" s="671"/>
      <c r="HAA128" s="671"/>
      <c r="HAB128" s="671"/>
      <c r="HAC128" s="671"/>
      <c r="HAD128" s="671"/>
      <c r="HAE128" s="671"/>
      <c r="HAF128" s="671"/>
      <c r="HAG128" s="671"/>
      <c r="HAH128" s="671"/>
      <c r="HAI128" s="671"/>
      <c r="HAJ128" s="671"/>
      <c r="HAK128" s="671"/>
      <c r="HAL128" s="671"/>
      <c r="HAM128" s="671"/>
      <c r="HAN128" s="671"/>
      <c r="HAO128" s="671"/>
      <c r="HAP128" s="671"/>
      <c r="HAQ128" s="671"/>
      <c r="HAR128" s="671"/>
      <c r="HAS128" s="671"/>
      <c r="HAT128" s="671"/>
      <c r="HAU128" s="671"/>
      <c r="HAV128" s="671"/>
      <c r="HAW128" s="671"/>
      <c r="HAX128" s="671"/>
      <c r="HAY128" s="671"/>
      <c r="HAZ128" s="671"/>
      <c r="HBA128" s="671"/>
      <c r="HBB128" s="671"/>
      <c r="HBC128" s="671"/>
      <c r="HBD128" s="671"/>
      <c r="HBE128" s="671"/>
      <c r="HBF128" s="671"/>
      <c r="HBG128" s="671"/>
      <c r="HBH128" s="671"/>
      <c r="HBI128" s="671"/>
      <c r="HBJ128" s="671"/>
      <c r="HBK128" s="671"/>
      <c r="HBL128" s="671"/>
      <c r="HBM128" s="671"/>
      <c r="HBN128" s="671"/>
      <c r="HBO128" s="671"/>
      <c r="HBP128" s="671"/>
      <c r="HBQ128" s="671"/>
      <c r="HBR128" s="671"/>
      <c r="HBS128" s="671"/>
      <c r="HBT128" s="671"/>
      <c r="HBU128" s="671"/>
      <c r="HBV128" s="671"/>
      <c r="HBW128" s="671"/>
      <c r="HBX128" s="671"/>
      <c r="HBY128" s="671"/>
      <c r="HBZ128" s="671"/>
      <c r="HCA128" s="671"/>
      <c r="HCB128" s="671"/>
      <c r="HCC128" s="671"/>
      <c r="HCD128" s="671"/>
      <c r="HCE128" s="671"/>
      <c r="HCF128" s="671"/>
      <c r="HCG128" s="671"/>
      <c r="HCH128" s="671"/>
      <c r="HCI128" s="671"/>
      <c r="HCJ128" s="671"/>
      <c r="HCK128" s="671"/>
      <c r="HCL128" s="671"/>
      <c r="HCM128" s="671"/>
      <c r="HCN128" s="671"/>
      <c r="HCO128" s="671"/>
      <c r="HCP128" s="671"/>
      <c r="HCQ128" s="671"/>
      <c r="HCR128" s="671"/>
      <c r="HCS128" s="671"/>
      <c r="HCT128" s="671"/>
      <c r="HCU128" s="671"/>
      <c r="HCV128" s="671"/>
      <c r="HCW128" s="671"/>
      <c r="HCX128" s="671"/>
      <c r="HCY128" s="671"/>
      <c r="HCZ128" s="671"/>
      <c r="HDA128" s="671"/>
      <c r="HDB128" s="671"/>
      <c r="HDC128" s="671"/>
      <c r="HDD128" s="671"/>
      <c r="HDE128" s="671"/>
      <c r="HDF128" s="671"/>
      <c r="HDG128" s="671"/>
      <c r="HDH128" s="671"/>
      <c r="HDI128" s="671"/>
      <c r="HDJ128" s="671"/>
      <c r="HDK128" s="671"/>
      <c r="HDL128" s="671"/>
      <c r="HDM128" s="671"/>
      <c r="HDN128" s="671"/>
      <c r="HDO128" s="671"/>
      <c r="HDP128" s="671"/>
      <c r="HDQ128" s="671"/>
      <c r="HDR128" s="671"/>
      <c r="HDS128" s="671"/>
      <c r="HDT128" s="671"/>
      <c r="HDU128" s="671"/>
      <c r="HDV128" s="671"/>
      <c r="HDW128" s="671"/>
      <c r="HDX128" s="671"/>
      <c r="HDY128" s="671"/>
      <c r="HDZ128" s="671"/>
      <c r="HEA128" s="671"/>
      <c r="HEB128" s="671"/>
      <c r="HEC128" s="671"/>
      <c r="HED128" s="671"/>
      <c r="HEE128" s="671"/>
      <c r="HEF128" s="671"/>
      <c r="HEG128" s="671"/>
      <c r="HEH128" s="671"/>
      <c r="HEI128" s="671"/>
      <c r="HEJ128" s="671"/>
      <c r="HEK128" s="671"/>
      <c r="HEL128" s="671"/>
      <c r="HEM128" s="671"/>
      <c r="HEN128" s="671"/>
      <c r="HEO128" s="671"/>
      <c r="HEP128" s="671"/>
      <c r="HEQ128" s="671"/>
      <c r="HER128" s="671"/>
      <c r="HES128" s="671"/>
      <c r="HET128" s="671"/>
      <c r="HEU128" s="671"/>
      <c r="HEV128" s="671"/>
      <c r="HEW128" s="671"/>
      <c r="HEX128" s="671"/>
      <c r="HEY128" s="671"/>
      <c r="HEZ128" s="671"/>
      <c r="HFA128" s="671"/>
      <c r="HFB128" s="671"/>
      <c r="HFC128" s="671"/>
      <c r="HFD128" s="671"/>
      <c r="HFE128" s="671"/>
      <c r="HFF128" s="671"/>
      <c r="HFG128" s="671"/>
      <c r="HFH128" s="671"/>
      <c r="HFI128" s="671"/>
      <c r="HFJ128" s="671"/>
      <c r="HFK128" s="671"/>
      <c r="HFL128" s="671"/>
      <c r="HFM128" s="671"/>
      <c r="HFN128" s="671"/>
      <c r="HFO128" s="671"/>
      <c r="HFP128" s="671"/>
      <c r="HFQ128" s="671"/>
      <c r="HFR128" s="671"/>
      <c r="HFS128" s="671"/>
      <c r="HFT128" s="671"/>
      <c r="HFU128" s="671"/>
      <c r="HFV128" s="671"/>
      <c r="HFW128" s="671"/>
      <c r="HFX128" s="671"/>
      <c r="HFY128" s="671"/>
      <c r="HFZ128" s="671"/>
      <c r="HGA128" s="671"/>
      <c r="HGB128" s="671"/>
      <c r="HGC128" s="671"/>
      <c r="HGD128" s="671"/>
      <c r="HGE128" s="671"/>
      <c r="HGF128" s="671"/>
      <c r="HGG128" s="671"/>
      <c r="HGH128" s="671"/>
      <c r="HGI128" s="671"/>
      <c r="HGJ128" s="671"/>
      <c r="HGK128" s="671"/>
      <c r="HGL128" s="671"/>
      <c r="HGM128" s="671"/>
      <c r="HGN128" s="671"/>
      <c r="HGO128" s="671"/>
      <c r="HGP128" s="671"/>
      <c r="HGQ128" s="671"/>
      <c r="HGR128" s="671"/>
      <c r="HGS128" s="671"/>
      <c r="HGT128" s="671"/>
      <c r="HGU128" s="671"/>
      <c r="HGV128" s="671"/>
      <c r="HGW128" s="671"/>
      <c r="HGX128" s="671"/>
      <c r="HGY128" s="671"/>
      <c r="HGZ128" s="671"/>
      <c r="HHA128" s="671"/>
      <c r="HHB128" s="671"/>
      <c r="HHC128" s="671"/>
      <c r="HHD128" s="671"/>
      <c r="HHE128" s="671"/>
      <c r="HHF128" s="671"/>
      <c r="HHG128" s="671"/>
      <c r="HHH128" s="671"/>
      <c r="HHI128" s="671"/>
      <c r="HHJ128" s="671"/>
      <c r="HHK128" s="671"/>
      <c r="HHL128" s="671"/>
      <c r="HHM128" s="671"/>
      <c r="HHN128" s="671"/>
      <c r="HHO128" s="671"/>
      <c r="HHP128" s="671"/>
      <c r="HHQ128" s="671"/>
      <c r="HHR128" s="671"/>
      <c r="HHS128" s="671"/>
      <c r="HHT128" s="671"/>
      <c r="HHU128" s="671"/>
      <c r="HHV128" s="671"/>
      <c r="HHW128" s="671"/>
      <c r="HHX128" s="671"/>
      <c r="HHY128" s="671"/>
      <c r="HHZ128" s="671"/>
      <c r="HIA128" s="671"/>
      <c r="HIB128" s="671"/>
      <c r="HIC128" s="671"/>
      <c r="HID128" s="671"/>
      <c r="HIE128" s="671"/>
      <c r="HIF128" s="671"/>
      <c r="HIG128" s="671"/>
      <c r="HIH128" s="671"/>
      <c r="HII128" s="671"/>
      <c r="HIJ128" s="671"/>
      <c r="HIK128" s="671"/>
      <c r="HIL128" s="671"/>
      <c r="HIM128" s="671"/>
      <c r="HIN128" s="671"/>
      <c r="HIO128" s="671"/>
      <c r="HIP128" s="671"/>
      <c r="HIQ128" s="671"/>
      <c r="HIR128" s="671"/>
      <c r="HIS128" s="671"/>
      <c r="HIT128" s="671"/>
      <c r="HIU128" s="671"/>
      <c r="HIV128" s="671"/>
      <c r="HIW128" s="671"/>
      <c r="HIX128" s="671"/>
      <c r="HIY128" s="671"/>
      <c r="HIZ128" s="671"/>
      <c r="HJA128" s="671"/>
      <c r="HJB128" s="671"/>
      <c r="HJC128" s="671"/>
      <c r="HJD128" s="671"/>
      <c r="HJE128" s="671"/>
      <c r="HJF128" s="671"/>
      <c r="HJG128" s="671"/>
      <c r="HJH128" s="671"/>
      <c r="HJI128" s="671"/>
      <c r="HJJ128" s="671"/>
      <c r="HJK128" s="671"/>
      <c r="HJL128" s="671"/>
      <c r="HJM128" s="671"/>
      <c r="HJN128" s="671"/>
      <c r="HJO128" s="671"/>
      <c r="HJP128" s="671"/>
      <c r="HJQ128" s="671"/>
      <c r="HJR128" s="671"/>
      <c r="HJS128" s="671"/>
      <c r="HJT128" s="671"/>
      <c r="HJU128" s="671"/>
      <c r="HJV128" s="671"/>
      <c r="HJW128" s="671"/>
      <c r="HJX128" s="671"/>
      <c r="HJY128" s="671"/>
      <c r="HJZ128" s="671"/>
      <c r="HKA128" s="671"/>
      <c r="HKB128" s="671"/>
      <c r="HKC128" s="671"/>
      <c r="HKD128" s="671"/>
      <c r="HKE128" s="671"/>
      <c r="HKF128" s="671"/>
      <c r="HKG128" s="671"/>
      <c r="HKH128" s="671"/>
      <c r="HKI128" s="671"/>
      <c r="HKJ128" s="671"/>
      <c r="HKK128" s="671"/>
      <c r="HKL128" s="671"/>
      <c r="HKM128" s="671"/>
      <c r="HKN128" s="671"/>
      <c r="HKO128" s="671"/>
      <c r="HKP128" s="671"/>
      <c r="HKQ128" s="671"/>
      <c r="HKR128" s="671"/>
      <c r="HKS128" s="671"/>
      <c r="HKT128" s="671"/>
      <c r="HKU128" s="671"/>
      <c r="HKV128" s="671"/>
      <c r="HKW128" s="671"/>
      <c r="HKX128" s="671"/>
      <c r="HKY128" s="671"/>
      <c r="HKZ128" s="671"/>
      <c r="HLA128" s="671"/>
      <c r="HLB128" s="671"/>
      <c r="HLC128" s="671"/>
      <c r="HLD128" s="671"/>
      <c r="HLE128" s="671"/>
      <c r="HLF128" s="671"/>
      <c r="HLG128" s="671"/>
      <c r="HLH128" s="671"/>
      <c r="HLI128" s="671"/>
      <c r="HLJ128" s="671"/>
      <c r="HLK128" s="671"/>
      <c r="HLL128" s="671"/>
      <c r="HLM128" s="671"/>
      <c r="HLN128" s="671"/>
      <c r="HLO128" s="671"/>
      <c r="HLP128" s="671"/>
      <c r="HLQ128" s="671"/>
      <c r="HLR128" s="671"/>
      <c r="HLS128" s="671"/>
      <c r="HLT128" s="671"/>
      <c r="HLU128" s="671"/>
      <c r="HLV128" s="671"/>
      <c r="HLW128" s="671"/>
      <c r="HLX128" s="671"/>
      <c r="HLY128" s="671"/>
      <c r="HLZ128" s="671"/>
      <c r="HMA128" s="671"/>
      <c r="HMB128" s="671"/>
      <c r="HMC128" s="671"/>
      <c r="HMD128" s="671"/>
      <c r="HME128" s="671"/>
      <c r="HMF128" s="671"/>
      <c r="HMG128" s="671"/>
      <c r="HMH128" s="671"/>
      <c r="HMI128" s="671"/>
      <c r="HMJ128" s="671"/>
      <c r="HMK128" s="671"/>
      <c r="HML128" s="671"/>
      <c r="HMM128" s="671"/>
      <c r="HMN128" s="671"/>
      <c r="HMO128" s="671"/>
      <c r="HMP128" s="671"/>
      <c r="HMQ128" s="671"/>
      <c r="HMR128" s="671"/>
      <c r="HMS128" s="671"/>
      <c r="HMT128" s="671"/>
      <c r="HMU128" s="671"/>
      <c r="HMV128" s="671"/>
      <c r="HMW128" s="671"/>
      <c r="HMX128" s="671"/>
      <c r="HMY128" s="671"/>
      <c r="HMZ128" s="671"/>
      <c r="HNA128" s="671"/>
      <c r="HNB128" s="671"/>
      <c r="HNC128" s="671"/>
      <c r="HND128" s="671"/>
      <c r="HNE128" s="671"/>
      <c r="HNF128" s="671"/>
      <c r="HNG128" s="671"/>
      <c r="HNH128" s="671"/>
      <c r="HNI128" s="671"/>
      <c r="HNJ128" s="671"/>
      <c r="HNK128" s="671"/>
      <c r="HNL128" s="671"/>
      <c r="HNM128" s="671"/>
      <c r="HNN128" s="671"/>
      <c r="HNO128" s="671"/>
      <c r="HNP128" s="671"/>
      <c r="HNQ128" s="671"/>
      <c r="HNR128" s="671"/>
      <c r="HNS128" s="671"/>
      <c r="HNT128" s="671"/>
      <c r="HNU128" s="671"/>
      <c r="HNV128" s="671"/>
      <c r="HNW128" s="671"/>
      <c r="HNX128" s="671"/>
      <c r="HNY128" s="671"/>
      <c r="HNZ128" s="671"/>
      <c r="HOA128" s="671"/>
      <c r="HOB128" s="671"/>
      <c r="HOC128" s="671"/>
      <c r="HOD128" s="671"/>
      <c r="HOE128" s="671"/>
      <c r="HOF128" s="671"/>
      <c r="HOG128" s="671"/>
      <c r="HOH128" s="671"/>
      <c r="HOI128" s="671"/>
      <c r="HOJ128" s="671"/>
      <c r="HOK128" s="671"/>
      <c r="HOL128" s="671"/>
      <c r="HOM128" s="671"/>
      <c r="HON128" s="671"/>
      <c r="HOO128" s="671"/>
      <c r="HOP128" s="671"/>
      <c r="HOQ128" s="671"/>
      <c r="HOR128" s="671"/>
      <c r="HOS128" s="671"/>
      <c r="HOT128" s="671"/>
      <c r="HOU128" s="671"/>
      <c r="HOV128" s="671"/>
      <c r="HOW128" s="671"/>
      <c r="HOX128" s="671"/>
      <c r="HOY128" s="671"/>
      <c r="HOZ128" s="671"/>
      <c r="HPA128" s="671"/>
      <c r="HPB128" s="671"/>
      <c r="HPC128" s="671"/>
      <c r="HPD128" s="671"/>
      <c r="HPE128" s="671"/>
      <c r="HPF128" s="671"/>
      <c r="HPG128" s="671"/>
      <c r="HPH128" s="671"/>
      <c r="HPI128" s="671"/>
      <c r="HPJ128" s="671"/>
      <c r="HPK128" s="671"/>
      <c r="HPL128" s="671"/>
      <c r="HPM128" s="671"/>
      <c r="HPN128" s="671"/>
      <c r="HPO128" s="671"/>
      <c r="HPP128" s="671"/>
      <c r="HPQ128" s="671"/>
      <c r="HPR128" s="671"/>
      <c r="HPS128" s="671"/>
      <c r="HPT128" s="671"/>
      <c r="HPU128" s="671"/>
      <c r="HPV128" s="671"/>
      <c r="HPW128" s="671"/>
      <c r="HPX128" s="671"/>
      <c r="HPY128" s="671"/>
      <c r="HPZ128" s="671"/>
      <c r="HQA128" s="671"/>
      <c r="HQB128" s="671"/>
      <c r="HQC128" s="671"/>
      <c r="HQD128" s="671"/>
      <c r="HQE128" s="671"/>
      <c r="HQF128" s="671"/>
      <c r="HQG128" s="671"/>
      <c r="HQH128" s="671"/>
      <c r="HQI128" s="671"/>
      <c r="HQJ128" s="671"/>
      <c r="HQK128" s="671"/>
      <c r="HQL128" s="671"/>
      <c r="HQM128" s="671"/>
      <c r="HQN128" s="671"/>
      <c r="HQO128" s="671"/>
      <c r="HQP128" s="671"/>
      <c r="HQQ128" s="671"/>
      <c r="HQR128" s="671"/>
      <c r="HQS128" s="671"/>
      <c r="HQT128" s="671"/>
      <c r="HQU128" s="671"/>
      <c r="HQV128" s="671"/>
      <c r="HQW128" s="671"/>
      <c r="HQX128" s="671"/>
      <c r="HQY128" s="671"/>
      <c r="HQZ128" s="671"/>
      <c r="HRA128" s="671"/>
      <c r="HRB128" s="671"/>
      <c r="HRC128" s="671"/>
      <c r="HRD128" s="671"/>
      <c r="HRE128" s="671"/>
      <c r="HRF128" s="671"/>
      <c r="HRG128" s="671"/>
      <c r="HRH128" s="671"/>
      <c r="HRI128" s="671"/>
      <c r="HRJ128" s="671"/>
      <c r="HRK128" s="671"/>
      <c r="HRL128" s="671"/>
      <c r="HRM128" s="671"/>
      <c r="HRN128" s="671"/>
      <c r="HRO128" s="671"/>
      <c r="HRP128" s="671"/>
      <c r="HRQ128" s="671"/>
      <c r="HRR128" s="671"/>
      <c r="HRS128" s="671"/>
      <c r="HRT128" s="671"/>
      <c r="HRU128" s="671"/>
      <c r="HRV128" s="671"/>
      <c r="HRW128" s="671"/>
      <c r="HRX128" s="671"/>
      <c r="HRY128" s="671"/>
      <c r="HRZ128" s="671"/>
      <c r="HSA128" s="671"/>
      <c r="HSB128" s="671"/>
      <c r="HSC128" s="671"/>
      <c r="HSD128" s="671"/>
      <c r="HSE128" s="671"/>
      <c r="HSF128" s="671"/>
      <c r="HSG128" s="671"/>
      <c r="HSH128" s="671"/>
      <c r="HSI128" s="671"/>
      <c r="HSJ128" s="671"/>
      <c r="HSK128" s="671"/>
      <c r="HSL128" s="671"/>
      <c r="HSM128" s="671"/>
      <c r="HSN128" s="671"/>
      <c r="HSO128" s="671"/>
      <c r="HSP128" s="671"/>
      <c r="HSQ128" s="671"/>
      <c r="HSR128" s="671"/>
      <c r="HSS128" s="671"/>
      <c r="HST128" s="671"/>
      <c r="HSU128" s="671"/>
      <c r="HSV128" s="671"/>
      <c r="HSW128" s="671"/>
      <c r="HSX128" s="671"/>
      <c r="HSY128" s="671"/>
      <c r="HSZ128" s="671"/>
      <c r="HTA128" s="671"/>
      <c r="HTB128" s="671"/>
      <c r="HTC128" s="671"/>
      <c r="HTD128" s="671"/>
      <c r="HTE128" s="671"/>
      <c r="HTF128" s="671"/>
      <c r="HTG128" s="671"/>
      <c r="HTH128" s="671"/>
      <c r="HTI128" s="671"/>
      <c r="HTJ128" s="671"/>
      <c r="HTK128" s="671"/>
      <c r="HTL128" s="671"/>
      <c r="HTM128" s="671"/>
      <c r="HTN128" s="671"/>
      <c r="HTO128" s="671"/>
      <c r="HTP128" s="671"/>
      <c r="HTQ128" s="671"/>
      <c r="HTR128" s="671"/>
      <c r="HTS128" s="671"/>
      <c r="HTT128" s="671"/>
      <c r="HTU128" s="671"/>
      <c r="HTV128" s="671"/>
      <c r="HTW128" s="671"/>
      <c r="HTX128" s="671"/>
      <c r="HTY128" s="671"/>
      <c r="HTZ128" s="671"/>
      <c r="HUA128" s="671"/>
      <c r="HUB128" s="671"/>
      <c r="HUC128" s="671"/>
      <c r="HUD128" s="671"/>
      <c r="HUE128" s="671"/>
      <c r="HUF128" s="671"/>
      <c r="HUG128" s="671"/>
      <c r="HUH128" s="671"/>
      <c r="HUI128" s="671"/>
      <c r="HUJ128" s="671"/>
      <c r="HUK128" s="671"/>
      <c r="HUL128" s="671"/>
      <c r="HUM128" s="671"/>
      <c r="HUN128" s="671"/>
      <c r="HUO128" s="671"/>
      <c r="HUP128" s="671"/>
      <c r="HUQ128" s="671"/>
      <c r="HUR128" s="671"/>
      <c r="HUS128" s="671"/>
      <c r="HUT128" s="671"/>
      <c r="HUU128" s="671"/>
      <c r="HUV128" s="671"/>
      <c r="HUW128" s="671"/>
      <c r="HUX128" s="671"/>
      <c r="HUY128" s="671"/>
      <c r="HUZ128" s="671"/>
      <c r="HVA128" s="671"/>
      <c r="HVB128" s="671"/>
      <c r="HVC128" s="671"/>
      <c r="HVD128" s="671"/>
      <c r="HVE128" s="671"/>
      <c r="HVF128" s="671"/>
      <c r="HVG128" s="671"/>
      <c r="HVH128" s="671"/>
      <c r="HVI128" s="671"/>
      <c r="HVJ128" s="671"/>
      <c r="HVK128" s="671"/>
      <c r="HVL128" s="671"/>
      <c r="HVM128" s="671"/>
      <c r="HVN128" s="671"/>
      <c r="HVO128" s="671"/>
      <c r="HVP128" s="671"/>
      <c r="HVQ128" s="671"/>
      <c r="HVR128" s="671"/>
      <c r="HVS128" s="671"/>
      <c r="HVT128" s="671"/>
      <c r="HVU128" s="671"/>
      <c r="HVV128" s="671"/>
      <c r="HVW128" s="671"/>
      <c r="HVX128" s="671"/>
      <c r="HVY128" s="671"/>
      <c r="HVZ128" s="671"/>
      <c r="HWA128" s="671"/>
      <c r="HWB128" s="671"/>
      <c r="HWC128" s="671"/>
      <c r="HWD128" s="671"/>
      <c r="HWE128" s="671"/>
      <c r="HWF128" s="671"/>
      <c r="HWG128" s="671"/>
      <c r="HWH128" s="671"/>
      <c r="HWI128" s="671"/>
      <c r="HWJ128" s="671"/>
      <c r="HWK128" s="671"/>
      <c r="HWL128" s="671"/>
      <c r="HWM128" s="671"/>
      <c r="HWN128" s="671"/>
      <c r="HWO128" s="671"/>
      <c r="HWP128" s="671"/>
      <c r="HWQ128" s="671"/>
      <c r="HWR128" s="671"/>
      <c r="HWS128" s="671"/>
      <c r="HWT128" s="671"/>
      <c r="HWU128" s="671"/>
      <c r="HWV128" s="671"/>
      <c r="HWW128" s="671"/>
      <c r="HWX128" s="671"/>
      <c r="HWY128" s="671"/>
      <c r="HWZ128" s="671"/>
      <c r="HXA128" s="671"/>
      <c r="HXB128" s="671"/>
      <c r="HXC128" s="671"/>
      <c r="HXD128" s="671"/>
      <c r="HXE128" s="671"/>
      <c r="HXF128" s="671"/>
      <c r="HXG128" s="671"/>
      <c r="HXH128" s="671"/>
      <c r="HXI128" s="671"/>
      <c r="HXJ128" s="671"/>
      <c r="HXK128" s="671"/>
      <c r="HXL128" s="671"/>
      <c r="HXM128" s="671"/>
      <c r="HXN128" s="671"/>
      <c r="HXO128" s="671"/>
      <c r="HXP128" s="671"/>
      <c r="HXQ128" s="671"/>
      <c r="HXR128" s="671"/>
      <c r="HXS128" s="671"/>
      <c r="HXT128" s="671"/>
      <c r="HXU128" s="671"/>
      <c r="HXV128" s="671"/>
      <c r="HXW128" s="671"/>
      <c r="HXX128" s="671"/>
      <c r="HXY128" s="671"/>
      <c r="HXZ128" s="671"/>
      <c r="HYA128" s="671"/>
      <c r="HYB128" s="671"/>
      <c r="HYC128" s="671"/>
      <c r="HYD128" s="671"/>
      <c r="HYE128" s="671"/>
      <c r="HYF128" s="671"/>
      <c r="HYG128" s="671"/>
      <c r="HYH128" s="671"/>
      <c r="HYI128" s="671"/>
      <c r="HYJ128" s="671"/>
      <c r="HYK128" s="671"/>
      <c r="HYL128" s="671"/>
      <c r="HYM128" s="671"/>
      <c r="HYN128" s="671"/>
      <c r="HYO128" s="671"/>
      <c r="HYP128" s="671"/>
      <c r="HYQ128" s="671"/>
      <c r="HYR128" s="671"/>
      <c r="HYS128" s="671"/>
      <c r="HYT128" s="671"/>
      <c r="HYU128" s="671"/>
      <c r="HYV128" s="671"/>
      <c r="HYW128" s="671"/>
      <c r="HYX128" s="671"/>
      <c r="HYY128" s="671"/>
      <c r="HYZ128" s="671"/>
      <c r="HZA128" s="671"/>
      <c r="HZB128" s="671"/>
      <c r="HZC128" s="671"/>
      <c r="HZD128" s="671"/>
      <c r="HZE128" s="671"/>
      <c r="HZF128" s="671"/>
      <c r="HZG128" s="671"/>
      <c r="HZH128" s="671"/>
      <c r="HZI128" s="671"/>
      <c r="HZJ128" s="671"/>
      <c r="HZK128" s="671"/>
      <c r="HZL128" s="671"/>
      <c r="HZM128" s="671"/>
      <c r="HZN128" s="671"/>
      <c r="HZO128" s="671"/>
      <c r="HZP128" s="671"/>
      <c r="HZQ128" s="671"/>
      <c r="HZR128" s="671"/>
      <c r="HZS128" s="671"/>
      <c r="HZT128" s="671"/>
      <c r="HZU128" s="671"/>
      <c r="HZV128" s="671"/>
      <c r="HZW128" s="671"/>
      <c r="HZX128" s="671"/>
      <c r="HZY128" s="671"/>
      <c r="HZZ128" s="671"/>
      <c r="IAA128" s="671"/>
      <c r="IAB128" s="671"/>
      <c r="IAC128" s="671"/>
      <c r="IAD128" s="671"/>
      <c r="IAE128" s="671"/>
      <c r="IAF128" s="671"/>
      <c r="IAG128" s="671"/>
      <c r="IAH128" s="671"/>
      <c r="IAI128" s="671"/>
      <c r="IAJ128" s="671"/>
      <c r="IAK128" s="671"/>
      <c r="IAL128" s="671"/>
      <c r="IAM128" s="671"/>
      <c r="IAN128" s="671"/>
      <c r="IAO128" s="671"/>
      <c r="IAP128" s="671"/>
      <c r="IAQ128" s="671"/>
      <c r="IAR128" s="671"/>
      <c r="IAS128" s="671"/>
      <c r="IAT128" s="671"/>
      <c r="IAU128" s="671"/>
      <c r="IAV128" s="671"/>
      <c r="IAW128" s="671"/>
      <c r="IAX128" s="671"/>
      <c r="IAY128" s="671"/>
      <c r="IAZ128" s="671"/>
      <c r="IBA128" s="671"/>
      <c r="IBB128" s="671"/>
      <c r="IBC128" s="671"/>
      <c r="IBD128" s="671"/>
      <c r="IBE128" s="671"/>
      <c r="IBF128" s="671"/>
      <c r="IBG128" s="671"/>
      <c r="IBH128" s="671"/>
      <c r="IBI128" s="671"/>
      <c r="IBJ128" s="671"/>
      <c r="IBK128" s="671"/>
      <c r="IBL128" s="671"/>
      <c r="IBM128" s="671"/>
      <c r="IBN128" s="671"/>
      <c r="IBO128" s="671"/>
      <c r="IBP128" s="671"/>
      <c r="IBQ128" s="671"/>
      <c r="IBR128" s="671"/>
      <c r="IBS128" s="671"/>
      <c r="IBT128" s="671"/>
      <c r="IBU128" s="671"/>
      <c r="IBV128" s="671"/>
      <c r="IBW128" s="671"/>
      <c r="IBX128" s="671"/>
      <c r="IBY128" s="671"/>
      <c r="IBZ128" s="671"/>
      <c r="ICA128" s="671"/>
      <c r="ICB128" s="671"/>
      <c r="ICC128" s="671"/>
      <c r="ICD128" s="671"/>
      <c r="ICE128" s="671"/>
      <c r="ICF128" s="671"/>
      <c r="ICG128" s="671"/>
      <c r="ICH128" s="671"/>
      <c r="ICI128" s="671"/>
      <c r="ICJ128" s="671"/>
      <c r="ICK128" s="671"/>
      <c r="ICL128" s="671"/>
      <c r="ICM128" s="671"/>
      <c r="ICN128" s="671"/>
      <c r="ICO128" s="671"/>
      <c r="ICP128" s="671"/>
      <c r="ICQ128" s="671"/>
      <c r="ICR128" s="671"/>
      <c r="ICS128" s="671"/>
      <c r="ICT128" s="671"/>
      <c r="ICU128" s="671"/>
      <c r="ICV128" s="671"/>
      <c r="ICW128" s="671"/>
      <c r="ICX128" s="671"/>
      <c r="ICY128" s="671"/>
      <c r="ICZ128" s="671"/>
      <c r="IDA128" s="671"/>
      <c r="IDB128" s="671"/>
      <c r="IDC128" s="671"/>
      <c r="IDD128" s="671"/>
      <c r="IDE128" s="671"/>
      <c r="IDF128" s="671"/>
      <c r="IDG128" s="671"/>
      <c r="IDH128" s="671"/>
      <c r="IDI128" s="671"/>
      <c r="IDJ128" s="671"/>
      <c r="IDK128" s="671"/>
      <c r="IDL128" s="671"/>
      <c r="IDM128" s="671"/>
      <c r="IDN128" s="671"/>
      <c r="IDO128" s="671"/>
      <c r="IDP128" s="671"/>
      <c r="IDQ128" s="671"/>
      <c r="IDR128" s="671"/>
      <c r="IDS128" s="671"/>
      <c r="IDT128" s="671"/>
      <c r="IDU128" s="671"/>
      <c r="IDV128" s="671"/>
      <c r="IDW128" s="671"/>
      <c r="IDX128" s="671"/>
      <c r="IDY128" s="671"/>
      <c r="IDZ128" s="671"/>
      <c r="IEA128" s="671"/>
      <c r="IEB128" s="671"/>
      <c r="IEC128" s="671"/>
      <c r="IED128" s="671"/>
      <c r="IEE128" s="671"/>
      <c r="IEF128" s="671"/>
      <c r="IEG128" s="671"/>
      <c r="IEH128" s="671"/>
      <c r="IEI128" s="671"/>
      <c r="IEJ128" s="671"/>
      <c r="IEK128" s="671"/>
      <c r="IEL128" s="671"/>
      <c r="IEM128" s="671"/>
      <c r="IEN128" s="671"/>
      <c r="IEO128" s="671"/>
      <c r="IEP128" s="671"/>
      <c r="IEQ128" s="671"/>
      <c r="IER128" s="671"/>
      <c r="IES128" s="671"/>
      <c r="IET128" s="671"/>
      <c r="IEU128" s="671"/>
      <c r="IEV128" s="671"/>
      <c r="IEW128" s="671"/>
      <c r="IEX128" s="671"/>
      <c r="IEY128" s="671"/>
      <c r="IEZ128" s="671"/>
      <c r="IFA128" s="671"/>
      <c r="IFB128" s="671"/>
      <c r="IFC128" s="671"/>
      <c r="IFD128" s="671"/>
      <c r="IFE128" s="671"/>
      <c r="IFF128" s="671"/>
      <c r="IFG128" s="671"/>
      <c r="IFH128" s="671"/>
      <c r="IFI128" s="671"/>
      <c r="IFJ128" s="671"/>
      <c r="IFK128" s="671"/>
      <c r="IFL128" s="671"/>
      <c r="IFM128" s="671"/>
      <c r="IFN128" s="671"/>
      <c r="IFO128" s="671"/>
      <c r="IFP128" s="671"/>
      <c r="IFQ128" s="671"/>
      <c r="IFR128" s="671"/>
      <c r="IFS128" s="671"/>
      <c r="IFT128" s="671"/>
      <c r="IFU128" s="671"/>
      <c r="IFV128" s="671"/>
      <c r="IFW128" s="671"/>
      <c r="IFX128" s="671"/>
      <c r="IFY128" s="671"/>
      <c r="IFZ128" s="671"/>
      <c r="IGA128" s="671"/>
      <c r="IGB128" s="671"/>
      <c r="IGC128" s="671"/>
      <c r="IGD128" s="671"/>
      <c r="IGE128" s="671"/>
      <c r="IGF128" s="671"/>
      <c r="IGG128" s="671"/>
      <c r="IGH128" s="671"/>
      <c r="IGI128" s="671"/>
      <c r="IGJ128" s="671"/>
      <c r="IGK128" s="671"/>
      <c r="IGL128" s="671"/>
      <c r="IGM128" s="671"/>
      <c r="IGN128" s="671"/>
      <c r="IGO128" s="671"/>
      <c r="IGP128" s="671"/>
      <c r="IGQ128" s="671"/>
      <c r="IGR128" s="671"/>
      <c r="IGS128" s="671"/>
      <c r="IGT128" s="671"/>
      <c r="IGU128" s="671"/>
      <c r="IGV128" s="671"/>
      <c r="IGW128" s="671"/>
      <c r="IGX128" s="671"/>
      <c r="IGY128" s="671"/>
      <c r="IGZ128" s="671"/>
      <c r="IHA128" s="671"/>
      <c r="IHB128" s="671"/>
      <c r="IHC128" s="671"/>
      <c r="IHD128" s="671"/>
      <c r="IHE128" s="671"/>
      <c r="IHF128" s="671"/>
      <c r="IHG128" s="671"/>
      <c r="IHH128" s="671"/>
      <c r="IHI128" s="671"/>
      <c r="IHJ128" s="671"/>
      <c r="IHK128" s="671"/>
      <c r="IHL128" s="671"/>
      <c r="IHM128" s="671"/>
      <c r="IHN128" s="671"/>
      <c r="IHO128" s="671"/>
      <c r="IHP128" s="671"/>
      <c r="IHQ128" s="671"/>
      <c r="IHR128" s="671"/>
      <c r="IHS128" s="671"/>
      <c r="IHT128" s="671"/>
      <c r="IHU128" s="671"/>
      <c r="IHV128" s="671"/>
      <c r="IHW128" s="671"/>
      <c r="IHX128" s="671"/>
      <c r="IHY128" s="671"/>
      <c r="IHZ128" s="671"/>
      <c r="IIA128" s="671"/>
      <c r="IIB128" s="671"/>
      <c r="IIC128" s="671"/>
      <c r="IID128" s="671"/>
      <c r="IIE128" s="671"/>
      <c r="IIF128" s="671"/>
      <c r="IIG128" s="671"/>
      <c r="IIH128" s="671"/>
      <c r="III128" s="671"/>
      <c r="IIJ128" s="671"/>
      <c r="IIK128" s="671"/>
      <c r="IIL128" s="671"/>
      <c r="IIM128" s="671"/>
      <c r="IIN128" s="671"/>
      <c r="IIO128" s="671"/>
      <c r="IIP128" s="671"/>
      <c r="IIQ128" s="671"/>
      <c r="IIR128" s="671"/>
      <c r="IIS128" s="671"/>
      <c r="IIT128" s="671"/>
      <c r="IIU128" s="671"/>
      <c r="IIV128" s="671"/>
      <c r="IIW128" s="671"/>
      <c r="IIX128" s="671"/>
      <c r="IIY128" s="671"/>
      <c r="IIZ128" s="671"/>
      <c r="IJA128" s="671"/>
      <c r="IJB128" s="671"/>
      <c r="IJC128" s="671"/>
      <c r="IJD128" s="671"/>
      <c r="IJE128" s="671"/>
      <c r="IJF128" s="671"/>
      <c r="IJG128" s="671"/>
      <c r="IJH128" s="671"/>
      <c r="IJI128" s="671"/>
      <c r="IJJ128" s="671"/>
      <c r="IJK128" s="671"/>
      <c r="IJL128" s="671"/>
      <c r="IJM128" s="671"/>
      <c r="IJN128" s="671"/>
      <c r="IJO128" s="671"/>
      <c r="IJP128" s="671"/>
      <c r="IJQ128" s="671"/>
      <c r="IJR128" s="671"/>
      <c r="IJS128" s="671"/>
      <c r="IJT128" s="671"/>
      <c r="IJU128" s="671"/>
      <c r="IJV128" s="671"/>
      <c r="IJW128" s="671"/>
      <c r="IJX128" s="671"/>
      <c r="IJY128" s="671"/>
      <c r="IJZ128" s="671"/>
      <c r="IKA128" s="671"/>
      <c r="IKB128" s="671"/>
      <c r="IKC128" s="671"/>
      <c r="IKD128" s="671"/>
      <c r="IKE128" s="671"/>
      <c r="IKF128" s="671"/>
      <c r="IKG128" s="671"/>
      <c r="IKH128" s="671"/>
      <c r="IKI128" s="671"/>
      <c r="IKJ128" s="671"/>
      <c r="IKK128" s="671"/>
      <c r="IKL128" s="671"/>
      <c r="IKM128" s="671"/>
      <c r="IKN128" s="671"/>
      <c r="IKO128" s="671"/>
      <c r="IKP128" s="671"/>
      <c r="IKQ128" s="671"/>
      <c r="IKR128" s="671"/>
      <c r="IKS128" s="671"/>
      <c r="IKT128" s="671"/>
      <c r="IKU128" s="671"/>
      <c r="IKV128" s="671"/>
      <c r="IKW128" s="671"/>
      <c r="IKX128" s="671"/>
      <c r="IKY128" s="671"/>
      <c r="IKZ128" s="671"/>
      <c r="ILA128" s="671"/>
      <c r="ILB128" s="671"/>
      <c r="ILC128" s="671"/>
      <c r="ILD128" s="671"/>
      <c r="ILE128" s="671"/>
      <c r="ILF128" s="671"/>
      <c r="ILG128" s="671"/>
      <c r="ILH128" s="671"/>
      <c r="ILI128" s="671"/>
      <c r="ILJ128" s="671"/>
      <c r="ILK128" s="671"/>
      <c r="ILL128" s="671"/>
      <c r="ILM128" s="671"/>
      <c r="ILN128" s="671"/>
      <c r="ILO128" s="671"/>
      <c r="ILP128" s="671"/>
      <c r="ILQ128" s="671"/>
      <c r="ILR128" s="671"/>
      <c r="ILS128" s="671"/>
      <c r="ILT128" s="671"/>
      <c r="ILU128" s="671"/>
      <c r="ILV128" s="671"/>
      <c r="ILW128" s="671"/>
      <c r="ILX128" s="671"/>
      <c r="ILY128" s="671"/>
      <c r="ILZ128" s="671"/>
      <c r="IMA128" s="671"/>
      <c r="IMB128" s="671"/>
      <c r="IMC128" s="671"/>
      <c r="IMD128" s="671"/>
      <c r="IME128" s="671"/>
      <c r="IMF128" s="671"/>
      <c r="IMG128" s="671"/>
      <c r="IMH128" s="671"/>
      <c r="IMI128" s="671"/>
      <c r="IMJ128" s="671"/>
      <c r="IMK128" s="671"/>
      <c r="IML128" s="671"/>
      <c r="IMM128" s="671"/>
      <c r="IMN128" s="671"/>
      <c r="IMO128" s="671"/>
      <c r="IMP128" s="671"/>
      <c r="IMQ128" s="671"/>
      <c r="IMR128" s="671"/>
      <c r="IMS128" s="671"/>
      <c r="IMT128" s="671"/>
      <c r="IMU128" s="671"/>
      <c r="IMV128" s="671"/>
      <c r="IMW128" s="671"/>
      <c r="IMX128" s="671"/>
      <c r="IMY128" s="671"/>
      <c r="IMZ128" s="671"/>
      <c r="INA128" s="671"/>
      <c r="INB128" s="671"/>
      <c r="INC128" s="671"/>
      <c r="IND128" s="671"/>
      <c r="INE128" s="671"/>
      <c r="INF128" s="671"/>
      <c r="ING128" s="671"/>
      <c r="INH128" s="671"/>
      <c r="INI128" s="671"/>
      <c r="INJ128" s="671"/>
      <c r="INK128" s="671"/>
      <c r="INL128" s="671"/>
      <c r="INM128" s="671"/>
      <c r="INN128" s="671"/>
      <c r="INO128" s="671"/>
      <c r="INP128" s="671"/>
      <c r="INQ128" s="671"/>
      <c r="INR128" s="671"/>
      <c r="INS128" s="671"/>
      <c r="INT128" s="671"/>
      <c r="INU128" s="671"/>
      <c r="INV128" s="671"/>
      <c r="INW128" s="671"/>
      <c r="INX128" s="671"/>
      <c r="INY128" s="671"/>
      <c r="INZ128" s="671"/>
      <c r="IOA128" s="671"/>
      <c r="IOB128" s="671"/>
      <c r="IOC128" s="671"/>
      <c r="IOD128" s="671"/>
      <c r="IOE128" s="671"/>
      <c r="IOF128" s="671"/>
      <c r="IOG128" s="671"/>
      <c r="IOH128" s="671"/>
      <c r="IOI128" s="671"/>
      <c r="IOJ128" s="671"/>
      <c r="IOK128" s="671"/>
      <c r="IOL128" s="671"/>
      <c r="IOM128" s="671"/>
      <c r="ION128" s="671"/>
      <c r="IOO128" s="671"/>
      <c r="IOP128" s="671"/>
      <c r="IOQ128" s="671"/>
      <c r="IOR128" s="671"/>
      <c r="IOS128" s="671"/>
      <c r="IOT128" s="671"/>
      <c r="IOU128" s="671"/>
      <c r="IOV128" s="671"/>
      <c r="IOW128" s="671"/>
      <c r="IOX128" s="671"/>
      <c r="IOY128" s="671"/>
      <c r="IOZ128" s="671"/>
      <c r="IPA128" s="671"/>
      <c r="IPB128" s="671"/>
      <c r="IPC128" s="671"/>
      <c r="IPD128" s="671"/>
      <c r="IPE128" s="671"/>
      <c r="IPF128" s="671"/>
      <c r="IPG128" s="671"/>
      <c r="IPH128" s="671"/>
      <c r="IPI128" s="671"/>
      <c r="IPJ128" s="671"/>
      <c r="IPK128" s="671"/>
      <c r="IPL128" s="671"/>
      <c r="IPM128" s="671"/>
      <c r="IPN128" s="671"/>
      <c r="IPO128" s="671"/>
      <c r="IPP128" s="671"/>
      <c r="IPQ128" s="671"/>
      <c r="IPR128" s="671"/>
      <c r="IPS128" s="671"/>
      <c r="IPT128" s="671"/>
      <c r="IPU128" s="671"/>
      <c r="IPV128" s="671"/>
      <c r="IPW128" s="671"/>
      <c r="IPX128" s="671"/>
      <c r="IPY128" s="671"/>
      <c r="IPZ128" s="671"/>
      <c r="IQA128" s="671"/>
      <c r="IQB128" s="671"/>
      <c r="IQC128" s="671"/>
      <c r="IQD128" s="671"/>
      <c r="IQE128" s="671"/>
      <c r="IQF128" s="671"/>
      <c r="IQG128" s="671"/>
      <c r="IQH128" s="671"/>
      <c r="IQI128" s="671"/>
      <c r="IQJ128" s="671"/>
      <c r="IQK128" s="671"/>
      <c r="IQL128" s="671"/>
      <c r="IQM128" s="671"/>
      <c r="IQN128" s="671"/>
      <c r="IQO128" s="671"/>
      <c r="IQP128" s="671"/>
      <c r="IQQ128" s="671"/>
      <c r="IQR128" s="671"/>
      <c r="IQS128" s="671"/>
      <c r="IQT128" s="671"/>
      <c r="IQU128" s="671"/>
      <c r="IQV128" s="671"/>
      <c r="IQW128" s="671"/>
      <c r="IQX128" s="671"/>
      <c r="IQY128" s="671"/>
      <c r="IQZ128" s="671"/>
      <c r="IRA128" s="671"/>
      <c r="IRB128" s="671"/>
      <c r="IRC128" s="671"/>
      <c r="IRD128" s="671"/>
      <c r="IRE128" s="671"/>
      <c r="IRF128" s="671"/>
      <c r="IRG128" s="671"/>
      <c r="IRH128" s="671"/>
      <c r="IRI128" s="671"/>
      <c r="IRJ128" s="671"/>
      <c r="IRK128" s="671"/>
      <c r="IRL128" s="671"/>
      <c r="IRM128" s="671"/>
      <c r="IRN128" s="671"/>
      <c r="IRO128" s="671"/>
      <c r="IRP128" s="671"/>
      <c r="IRQ128" s="671"/>
      <c r="IRR128" s="671"/>
      <c r="IRS128" s="671"/>
      <c r="IRT128" s="671"/>
      <c r="IRU128" s="671"/>
      <c r="IRV128" s="671"/>
      <c r="IRW128" s="671"/>
      <c r="IRX128" s="671"/>
      <c r="IRY128" s="671"/>
      <c r="IRZ128" s="671"/>
      <c r="ISA128" s="671"/>
      <c r="ISB128" s="671"/>
      <c r="ISC128" s="671"/>
      <c r="ISD128" s="671"/>
      <c r="ISE128" s="671"/>
      <c r="ISF128" s="671"/>
      <c r="ISG128" s="671"/>
      <c r="ISH128" s="671"/>
      <c r="ISI128" s="671"/>
      <c r="ISJ128" s="671"/>
      <c r="ISK128" s="671"/>
      <c r="ISL128" s="671"/>
      <c r="ISM128" s="671"/>
      <c r="ISN128" s="671"/>
      <c r="ISO128" s="671"/>
      <c r="ISP128" s="671"/>
      <c r="ISQ128" s="671"/>
      <c r="ISR128" s="671"/>
      <c r="ISS128" s="671"/>
      <c r="IST128" s="671"/>
      <c r="ISU128" s="671"/>
      <c r="ISV128" s="671"/>
      <c r="ISW128" s="671"/>
      <c r="ISX128" s="671"/>
      <c r="ISY128" s="671"/>
      <c r="ISZ128" s="671"/>
      <c r="ITA128" s="671"/>
      <c r="ITB128" s="671"/>
      <c r="ITC128" s="671"/>
      <c r="ITD128" s="671"/>
      <c r="ITE128" s="671"/>
      <c r="ITF128" s="671"/>
      <c r="ITG128" s="671"/>
      <c r="ITH128" s="671"/>
      <c r="ITI128" s="671"/>
      <c r="ITJ128" s="671"/>
      <c r="ITK128" s="671"/>
      <c r="ITL128" s="671"/>
      <c r="ITM128" s="671"/>
      <c r="ITN128" s="671"/>
      <c r="ITO128" s="671"/>
      <c r="ITP128" s="671"/>
      <c r="ITQ128" s="671"/>
      <c r="ITR128" s="671"/>
      <c r="ITS128" s="671"/>
      <c r="ITT128" s="671"/>
      <c r="ITU128" s="671"/>
      <c r="ITV128" s="671"/>
      <c r="ITW128" s="671"/>
      <c r="ITX128" s="671"/>
      <c r="ITY128" s="671"/>
      <c r="ITZ128" s="671"/>
      <c r="IUA128" s="671"/>
      <c r="IUB128" s="671"/>
      <c r="IUC128" s="671"/>
      <c r="IUD128" s="671"/>
      <c r="IUE128" s="671"/>
      <c r="IUF128" s="671"/>
      <c r="IUG128" s="671"/>
      <c r="IUH128" s="671"/>
      <c r="IUI128" s="671"/>
      <c r="IUJ128" s="671"/>
      <c r="IUK128" s="671"/>
      <c r="IUL128" s="671"/>
      <c r="IUM128" s="671"/>
      <c r="IUN128" s="671"/>
      <c r="IUO128" s="671"/>
      <c r="IUP128" s="671"/>
      <c r="IUQ128" s="671"/>
      <c r="IUR128" s="671"/>
      <c r="IUS128" s="671"/>
      <c r="IUT128" s="671"/>
      <c r="IUU128" s="671"/>
      <c r="IUV128" s="671"/>
      <c r="IUW128" s="671"/>
      <c r="IUX128" s="671"/>
      <c r="IUY128" s="671"/>
      <c r="IUZ128" s="671"/>
      <c r="IVA128" s="671"/>
      <c r="IVB128" s="671"/>
      <c r="IVC128" s="671"/>
      <c r="IVD128" s="671"/>
      <c r="IVE128" s="671"/>
      <c r="IVF128" s="671"/>
      <c r="IVG128" s="671"/>
      <c r="IVH128" s="671"/>
      <c r="IVI128" s="671"/>
      <c r="IVJ128" s="671"/>
      <c r="IVK128" s="671"/>
      <c r="IVL128" s="671"/>
      <c r="IVM128" s="671"/>
      <c r="IVN128" s="671"/>
      <c r="IVO128" s="671"/>
      <c r="IVP128" s="671"/>
      <c r="IVQ128" s="671"/>
      <c r="IVR128" s="671"/>
      <c r="IVS128" s="671"/>
      <c r="IVT128" s="671"/>
      <c r="IVU128" s="671"/>
      <c r="IVV128" s="671"/>
      <c r="IVW128" s="671"/>
      <c r="IVX128" s="671"/>
      <c r="IVY128" s="671"/>
      <c r="IVZ128" s="671"/>
      <c r="IWA128" s="671"/>
      <c r="IWB128" s="671"/>
      <c r="IWC128" s="671"/>
      <c r="IWD128" s="671"/>
      <c r="IWE128" s="671"/>
      <c r="IWF128" s="671"/>
      <c r="IWG128" s="671"/>
      <c r="IWH128" s="671"/>
      <c r="IWI128" s="671"/>
      <c r="IWJ128" s="671"/>
      <c r="IWK128" s="671"/>
      <c r="IWL128" s="671"/>
      <c r="IWM128" s="671"/>
      <c r="IWN128" s="671"/>
      <c r="IWO128" s="671"/>
      <c r="IWP128" s="671"/>
      <c r="IWQ128" s="671"/>
      <c r="IWR128" s="671"/>
      <c r="IWS128" s="671"/>
      <c r="IWT128" s="671"/>
      <c r="IWU128" s="671"/>
      <c r="IWV128" s="671"/>
      <c r="IWW128" s="671"/>
      <c r="IWX128" s="671"/>
      <c r="IWY128" s="671"/>
      <c r="IWZ128" s="671"/>
      <c r="IXA128" s="671"/>
      <c r="IXB128" s="671"/>
      <c r="IXC128" s="671"/>
      <c r="IXD128" s="671"/>
      <c r="IXE128" s="671"/>
      <c r="IXF128" s="671"/>
      <c r="IXG128" s="671"/>
      <c r="IXH128" s="671"/>
      <c r="IXI128" s="671"/>
      <c r="IXJ128" s="671"/>
      <c r="IXK128" s="671"/>
      <c r="IXL128" s="671"/>
      <c r="IXM128" s="671"/>
      <c r="IXN128" s="671"/>
      <c r="IXO128" s="671"/>
      <c r="IXP128" s="671"/>
      <c r="IXQ128" s="671"/>
      <c r="IXR128" s="671"/>
      <c r="IXS128" s="671"/>
      <c r="IXT128" s="671"/>
      <c r="IXU128" s="671"/>
      <c r="IXV128" s="671"/>
      <c r="IXW128" s="671"/>
      <c r="IXX128" s="671"/>
      <c r="IXY128" s="671"/>
      <c r="IXZ128" s="671"/>
      <c r="IYA128" s="671"/>
      <c r="IYB128" s="671"/>
      <c r="IYC128" s="671"/>
      <c r="IYD128" s="671"/>
      <c r="IYE128" s="671"/>
      <c r="IYF128" s="671"/>
      <c r="IYG128" s="671"/>
      <c r="IYH128" s="671"/>
      <c r="IYI128" s="671"/>
      <c r="IYJ128" s="671"/>
      <c r="IYK128" s="671"/>
      <c r="IYL128" s="671"/>
      <c r="IYM128" s="671"/>
      <c r="IYN128" s="671"/>
      <c r="IYO128" s="671"/>
      <c r="IYP128" s="671"/>
      <c r="IYQ128" s="671"/>
      <c r="IYR128" s="671"/>
      <c r="IYS128" s="671"/>
      <c r="IYT128" s="671"/>
      <c r="IYU128" s="671"/>
      <c r="IYV128" s="671"/>
      <c r="IYW128" s="671"/>
      <c r="IYX128" s="671"/>
      <c r="IYY128" s="671"/>
      <c r="IYZ128" s="671"/>
      <c r="IZA128" s="671"/>
      <c r="IZB128" s="671"/>
      <c r="IZC128" s="671"/>
      <c r="IZD128" s="671"/>
      <c r="IZE128" s="671"/>
      <c r="IZF128" s="671"/>
      <c r="IZG128" s="671"/>
      <c r="IZH128" s="671"/>
      <c r="IZI128" s="671"/>
      <c r="IZJ128" s="671"/>
      <c r="IZK128" s="671"/>
      <c r="IZL128" s="671"/>
      <c r="IZM128" s="671"/>
      <c r="IZN128" s="671"/>
      <c r="IZO128" s="671"/>
      <c r="IZP128" s="671"/>
      <c r="IZQ128" s="671"/>
      <c r="IZR128" s="671"/>
      <c r="IZS128" s="671"/>
      <c r="IZT128" s="671"/>
      <c r="IZU128" s="671"/>
      <c r="IZV128" s="671"/>
      <c r="IZW128" s="671"/>
      <c r="IZX128" s="671"/>
      <c r="IZY128" s="671"/>
      <c r="IZZ128" s="671"/>
      <c r="JAA128" s="671"/>
      <c r="JAB128" s="671"/>
      <c r="JAC128" s="671"/>
      <c r="JAD128" s="671"/>
      <c r="JAE128" s="671"/>
      <c r="JAF128" s="671"/>
      <c r="JAG128" s="671"/>
      <c r="JAH128" s="671"/>
      <c r="JAI128" s="671"/>
      <c r="JAJ128" s="671"/>
      <c r="JAK128" s="671"/>
      <c r="JAL128" s="671"/>
      <c r="JAM128" s="671"/>
      <c r="JAN128" s="671"/>
      <c r="JAO128" s="671"/>
      <c r="JAP128" s="671"/>
      <c r="JAQ128" s="671"/>
      <c r="JAR128" s="671"/>
      <c r="JAS128" s="671"/>
      <c r="JAT128" s="671"/>
      <c r="JAU128" s="671"/>
      <c r="JAV128" s="671"/>
      <c r="JAW128" s="671"/>
      <c r="JAX128" s="671"/>
      <c r="JAY128" s="671"/>
      <c r="JAZ128" s="671"/>
      <c r="JBA128" s="671"/>
      <c r="JBB128" s="671"/>
      <c r="JBC128" s="671"/>
      <c r="JBD128" s="671"/>
      <c r="JBE128" s="671"/>
      <c r="JBF128" s="671"/>
      <c r="JBG128" s="671"/>
      <c r="JBH128" s="671"/>
      <c r="JBI128" s="671"/>
      <c r="JBJ128" s="671"/>
      <c r="JBK128" s="671"/>
      <c r="JBL128" s="671"/>
      <c r="JBM128" s="671"/>
      <c r="JBN128" s="671"/>
      <c r="JBO128" s="671"/>
      <c r="JBP128" s="671"/>
      <c r="JBQ128" s="671"/>
      <c r="JBR128" s="671"/>
      <c r="JBS128" s="671"/>
      <c r="JBT128" s="671"/>
      <c r="JBU128" s="671"/>
      <c r="JBV128" s="671"/>
      <c r="JBW128" s="671"/>
      <c r="JBX128" s="671"/>
      <c r="JBY128" s="671"/>
      <c r="JBZ128" s="671"/>
      <c r="JCA128" s="671"/>
      <c r="JCB128" s="671"/>
      <c r="JCC128" s="671"/>
      <c r="JCD128" s="671"/>
      <c r="JCE128" s="671"/>
      <c r="JCF128" s="671"/>
      <c r="JCG128" s="671"/>
      <c r="JCH128" s="671"/>
      <c r="JCI128" s="671"/>
      <c r="JCJ128" s="671"/>
      <c r="JCK128" s="671"/>
      <c r="JCL128" s="671"/>
      <c r="JCM128" s="671"/>
      <c r="JCN128" s="671"/>
      <c r="JCO128" s="671"/>
      <c r="JCP128" s="671"/>
      <c r="JCQ128" s="671"/>
      <c r="JCR128" s="671"/>
      <c r="JCS128" s="671"/>
      <c r="JCT128" s="671"/>
      <c r="JCU128" s="671"/>
      <c r="JCV128" s="671"/>
      <c r="JCW128" s="671"/>
      <c r="JCX128" s="671"/>
      <c r="JCY128" s="671"/>
      <c r="JCZ128" s="671"/>
      <c r="JDA128" s="671"/>
      <c r="JDB128" s="671"/>
      <c r="JDC128" s="671"/>
      <c r="JDD128" s="671"/>
      <c r="JDE128" s="671"/>
      <c r="JDF128" s="671"/>
      <c r="JDG128" s="671"/>
      <c r="JDH128" s="671"/>
      <c r="JDI128" s="671"/>
      <c r="JDJ128" s="671"/>
      <c r="JDK128" s="671"/>
      <c r="JDL128" s="671"/>
      <c r="JDM128" s="671"/>
      <c r="JDN128" s="671"/>
      <c r="JDO128" s="671"/>
      <c r="JDP128" s="671"/>
      <c r="JDQ128" s="671"/>
      <c r="JDR128" s="671"/>
      <c r="JDS128" s="671"/>
      <c r="JDT128" s="671"/>
      <c r="JDU128" s="671"/>
      <c r="JDV128" s="671"/>
      <c r="JDW128" s="671"/>
      <c r="JDX128" s="671"/>
      <c r="JDY128" s="671"/>
      <c r="JDZ128" s="671"/>
      <c r="JEA128" s="671"/>
      <c r="JEB128" s="671"/>
      <c r="JEC128" s="671"/>
      <c r="JED128" s="671"/>
      <c r="JEE128" s="671"/>
      <c r="JEF128" s="671"/>
      <c r="JEG128" s="671"/>
      <c r="JEH128" s="671"/>
      <c r="JEI128" s="671"/>
      <c r="JEJ128" s="671"/>
      <c r="JEK128" s="671"/>
      <c r="JEL128" s="671"/>
      <c r="JEM128" s="671"/>
      <c r="JEN128" s="671"/>
      <c r="JEO128" s="671"/>
      <c r="JEP128" s="671"/>
      <c r="JEQ128" s="671"/>
      <c r="JER128" s="671"/>
      <c r="JES128" s="671"/>
      <c r="JET128" s="671"/>
      <c r="JEU128" s="671"/>
      <c r="JEV128" s="671"/>
      <c r="JEW128" s="671"/>
      <c r="JEX128" s="671"/>
      <c r="JEY128" s="671"/>
      <c r="JEZ128" s="671"/>
      <c r="JFA128" s="671"/>
      <c r="JFB128" s="671"/>
      <c r="JFC128" s="671"/>
      <c r="JFD128" s="671"/>
      <c r="JFE128" s="671"/>
      <c r="JFF128" s="671"/>
      <c r="JFG128" s="671"/>
      <c r="JFH128" s="671"/>
      <c r="JFI128" s="671"/>
      <c r="JFJ128" s="671"/>
      <c r="JFK128" s="671"/>
      <c r="JFL128" s="671"/>
      <c r="JFM128" s="671"/>
      <c r="JFN128" s="671"/>
      <c r="JFO128" s="671"/>
      <c r="JFP128" s="671"/>
      <c r="JFQ128" s="671"/>
      <c r="JFR128" s="671"/>
      <c r="JFS128" s="671"/>
      <c r="JFT128" s="671"/>
      <c r="JFU128" s="671"/>
      <c r="JFV128" s="671"/>
      <c r="JFW128" s="671"/>
      <c r="JFX128" s="671"/>
      <c r="JFY128" s="671"/>
      <c r="JFZ128" s="671"/>
      <c r="JGA128" s="671"/>
      <c r="JGB128" s="671"/>
      <c r="JGC128" s="671"/>
      <c r="JGD128" s="671"/>
      <c r="JGE128" s="671"/>
      <c r="JGF128" s="671"/>
      <c r="JGG128" s="671"/>
      <c r="JGH128" s="671"/>
      <c r="JGI128" s="671"/>
      <c r="JGJ128" s="671"/>
      <c r="JGK128" s="671"/>
      <c r="JGL128" s="671"/>
      <c r="JGM128" s="671"/>
      <c r="JGN128" s="671"/>
      <c r="JGO128" s="671"/>
      <c r="JGP128" s="671"/>
      <c r="JGQ128" s="671"/>
      <c r="JGR128" s="671"/>
      <c r="JGS128" s="671"/>
      <c r="JGT128" s="671"/>
      <c r="JGU128" s="671"/>
      <c r="JGV128" s="671"/>
      <c r="JGW128" s="671"/>
      <c r="JGX128" s="671"/>
      <c r="JGY128" s="671"/>
      <c r="JGZ128" s="671"/>
      <c r="JHA128" s="671"/>
      <c r="JHB128" s="671"/>
      <c r="JHC128" s="671"/>
      <c r="JHD128" s="671"/>
      <c r="JHE128" s="671"/>
      <c r="JHF128" s="671"/>
      <c r="JHG128" s="671"/>
      <c r="JHH128" s="671"/>
      <c r="JHI128" s="671"/>
      <c r="JHJ128" s="671"/>
      <c r="JHK128" s="671"/>
      <c r="JHL128" s="671"/>
      <c r="JHM128" s="671"/>
      <c r="JHN128" s="671"/>
      <c r="JHO128" s="671"/>
      <c r="JHP128" s="671"/>
      <c r="JHQ128" s="671"/>
      <c r="JHR128" s="671"/>
      <c r="JHS128" s="671"/>
      <c r="JHT128" s="671"/>
      <c r="JHU128" s="671"/>
      <c r="JHV128" s="671"/>
      <c r="JHW128" s="671"/>
      <c r="JHX128" s="671"/>
      <c r="JHY128" s="671"/>
      <c r="JHZ128" s="671"/>
      <c r="JIA128" s="671"/>
      <c r="JIB128" s="671"/>
      <c r="JIC128" s="671"/>
      <c r="JID128" s="671"/>
      <c r="JIE128" s="671"/>
      <c r="JIF128" s="671"/>
      <c r="JIG128" s="671"/>
      <c r="JIH128" s="671"/>
      <c r="JII128" s="671"/>
      <c r="JIJ128" s="671"/>
      <c r="JIK128" s="671"/>
      <c r="JIL128" s="671"/>
      <c r="JIM128" s="671"/>
      <c r="JIN128" s="671"/>
      <c r="JIO128" s="671"/>
      <c r="JIP128" s="671"/>
      <c r="JIQ128" s="671"/>
      <c r="JIR128" s="671"/>
      <c r="JIS128" s="671"/>
      <c r="JIT128" s="671"/>
      <c r="JIU128" s="671"/>
      <c r="JIV128" s="671"/>
      <c r="JIW128" s="671"/>
      <c r="JIX128" s="671"/>
      <c r="JIY128" s="671"/>
      <c r="JIZ128" s="671"/>
      <c r="JJA128" s="671"/>
      <c r="JJB128" s="671"/>
      <c r="JJC128" s="671"/>
      <c r="JJD128" s="671"/>
      <c r="JJE128" s="671"/>
      <c r="JJF128" s="671"/>
      <c r="JJG128" s="671"/>
      <c r="JJH128" s="671"/>
      <c r="JJI128" s="671"/>
      <c r="JJJ128" s="671"/>
      <c r="JJK128" s="671"/>
      <c r="JJL128" s="671"/>
      <c r="JJM128" s="671"/>
      <c r="JJN128" s="671"/>
      <c r="JJO128" s="671"/>
      <c r="JJP128" s="671"/>
      <c r="JJQ128" s="671"/>
      <c r="JJR128" s="671"/>
      <c r="JJS128" s="671"/>
      <c r="JJT128" s="671"/>
      <c r="JJU128" s="671"/>
      <c r="JJV128" s="671"/>
      <c r="JJW128" s="671"/>
      <c r="JJX128" s="671"/>
      <c r="JJY128" s="671"/>
      <c r="JJZ128" s="671"/>
      <c r="JKA128" s="671"/>
      <c r="JKB128" s="671"/>
      <c r="JKC128" s="671"/>
      <c r="JKD128" s="671"/>
      <c r="JKE128" s="671"/>
      <c r="JKF128" s="671"/>
      <c r="JKG128" s="671"/>
      <c r="JKH128" s="671"/>
      <c r="JKI128" s="671"/>
      <c r="JKJ128" s="671"/>
      <c r="JKK128" s="671"/>
      <c r="JKL128" s="671"/>
      <c r="JKM128" s="671"/>
      <c r="JKN128" s="671"/>
      <c r="JKO128" s="671"/>
      <c r="JKP128" s="671"/>
      <c r="JKQ128" s="671"/>
      <c r="JKR128" s="671"/>
      <c r="JKS128" s="671"/>
      <c r="JKT128" s="671"/>
      <c r="JKU128" s="671"/>
      <c r="JKV128" s="671"/>
      <c r="JKW128" s="671"/>
      <c r="JKX128" s="671"/>
      <c r="JKY128" s="671"/>
      <c r="JKZ128" s="671"/>
      <c r="JLA128" s="671"/>
      <c r="JLB128" s="671"/>
      <c r="JLC128" s="671"/>
      <c r="JLD128" s="671"/>
      <c r="JLE128" s="671"/>
      <c r="JLF128" s="671"/>
      <c r="JLG128" s="671"/>
      <c r="JLH128" s="671"/>
      <c r="JLI128" s="671"/>
      <c r="JLJ128" s="671"/>
      <c r="JLK128" s="671"/>
      <c r="JLL128" s="671"/>
      <c r="JLM128" s="671"/>
      <c r="JLN128" s="671"/>
      <c r="JLO128" s="671"/>
      <c r="JLP128" s="671"/>
      <c r="JLQ128" s="671"/>
      <c r="JLR128" s="671"/>
      <c r="JLS128" s="671"/>
      <c r="JLT128" s="671"/>
      <c r="JLU128" s="671"/>
      <c r="JLV128" s="671"/>
      <c r="JLW128" s="671"/>
      <c r="JLX128" s="671"/>
      <c r="JLY128" s="671"/>
      <c r="JLZ128" s="671"/>
      <c r="JMA128" s="671"/>
      <c r="JMB128" s="671"/>
      <c r="JMC128" s="671"/>
      <c r="JMD128" s="671"/>
      <c r="JME128" s="671"/>
      <c r="JMF128" s="671"/>
      <c r="JMG128" s="671"/>
      <c r="JMH128" s="671"/>
      <c r="JMI128" s="671"/>
      <c r="JMJ128" s="671"/>
      <c r="JMK128" s="671"/>
      <c r="JML128" s="671"/>
      <c r="JMM128" s="671"/>
      <c r="JMN128" s="671"/>
      <c r="JMO128" s="671"/>
      <c r="JMP128" s="671"/>
      <c r="JMQ128" s="671"/>
      <c r="JMR128" s="671"/>
      <c r="JMS128" s="671"/>
      <c r="JMT128" s="671"/>
      <c r="JMU128" s="671"/>
      <c r="JMV128" s="671"/>
      <c r="JMW128" s="671"/>
      <c r="JMX128" s="671"/>
      <c r="JMY128" s="671"/>
      <c r="JMZ128" s="671"/>
      <c r="JNA128" s="671"/>
      <c r="JNB128" s="671"/>
      <c r="JNC128" s="671"/>
      <c r="JND128" s="671"/>
      <c r="JNE128" s="671"/>
      <c r="JNF128" s="671"/>
      <c r="JNG128" s="671"/>
      <c r="JNH128" s="671"/>
      <c r="JNI128" s="671"/>
      <c r="JNJ128" s="671"/>
      <c r="JNK128" s="671"/>
      <c r="JNL128" s="671"/>
      <c r="JNM128" s="671"/>
      <c r="JNN128" s="671"/>
      <c r="JNO128" s="671"/>
      <c r="JNP128" s="671"/>
      <c r="JNQ128" s="671"/>
      <c r="JNR128" s="671"/>
      <c r="JNS128" s="671"/>
      <c r="JNT128" s="671"/>
      <c r="JNU128" s="671"/>
      <c r="JNV128" s="671"/>
      <c r="JNW128" s="671"/>
      <c r="JNX128" s="671"/>
      <c r="JNY128" s="671"/>
      <c r="JNZ128" s="671"/>
      <c r="JOA128" s="671"/>
      <c r="JOB128" s="671"/>
      <c r="JOC128" s="671"/>
      <c r="JOD128" s="671"/>
      <c r="JOE128" s="671"/>
      <c r="JOF128" s="671"/>
      <c r="JOG128" s="671"/>
      <c r="JOH128" s="671"/>
      <c r="JOI128" s="671"/>
      <c r="JOJ128" s="671"/>
      <c r="JOK128" s="671"/>
      <c r="JOL128" s="671"/>
      <c r="JOM128" s="671"/>
      <c r="JON128" s="671"/>
      <c r="JOO128" s="671"/>
      <c r="JOP128" s="671"/>
      <c r="JOQ128" s="671"/>
      <c r="JOR128" s="671"/>
      <c r="JOS128" s="671"/>
      <c r="JOT128" s="671"/>
      <c r="JOU128" s="671"/>
      <c r="JOV128" s="671"/>
      <c r="JOW128" s="671"/>
      <c r="JOX128" s="671"/>
      <c r="JOY128" s="671"/>
      <c r="JOZ128" s="671"/>
      <c r="JPA128" s="671"/>
      <c r="JPB128" s="671"/>
      <c r="JPC128" s="671"/>
      <c r="JPD128" s="671"/>
      <c r="JPE128" s="671"/>
      <c r="JPF128" s="671"/>
      <c r="JPG128" s="671"/>
      <c r="JPH128" s="671"/>
      <c r="JPI128" s="671"/>
      <c r="JPJ128" s="671"/>
      <c r="JPK128" s="671"/>
      <c r="JPL128" s="671"/>
      <c r="JPM128" s="671"/>
      <c r="JPN128" s="671"/>
      <c r="JPO128" s="671"/>
      <c r="JPP128" s="671"/>
      <c r="JPQ128" s="671"/>
      <c r="JPR128" s="671"/>
      <c r="JPS128" s="671"/>
      <c r="JPT128" s="671"/>
      <c r="JPU128" s="671"/>
      <c r="JPV128" s="671"/>
      <c r="JPW128" s="671"/>
      <c r="JPX128" s="671"/>
      <c r="JPY128" s="671"/>
      <c r="JPZ128" s="671"/>
      <c r="JQA128" s="671"/>
      <c r="JQB128" s="671"/>
      <c r="JQC128" s="671"/>
      <c r="JQD128" s="671"/>
      <c r="JQE128" s="671"/>
      <c r="JQF128" s="671"/>
      <c r="JQG128" s="671"/>
      <c r="JQH128" s="671"/>
      <c r="JQI128" s="671"/>
      <c r="JQJ128" s="671"/>
      <c r="JQK128" s="671"/>
      <c r="JQL128" s="671"/>
      <c r="JQM128" s="671"/>
      <c r="JQN128" s="671"/>
      <c r="JQO128" s="671"/>
      <c r="JQP128" s="671"/>
      <c r="JQQ128" s="671"/>
      <c r="JQR128" s="671"/>
      <c r="JQS128" s="671"/>
      <c r="JQT128" s="671"/>
      <c r="JQU128" s="671"/>
      <c r="JQV128" s="671"/>
      <c r="JQW128" s="671"/>
      <c r="JQX128" s="671"/>
      <c r="JQY128" s="671"/>
      <c r="JQZ128" s="671"/>
      <c r="JRA128" s="671"/>
      <c r="JRB128" s="671"/>
      <c r="JRC128" s="671"/>
      <c r="JRD128" s="671"/>
      <c r="JRE128" s="671"/>
      <c r="JRF128" s="671"/>
      <c r="JRG128" s="671"/>
      <c r="JRH128" s="671"/>
      <c r="JRI128" s="671"/>
      <c r="JRJ128" s="671"/>
      <c r="JRK128" s="671"/>
      <c r="JRL128" s="671"/>
      <c r="JRM128" s="671"/>
      <c r="JRN128" s="671"/>
      <c r="JRO128" s="671"/>
      <c r="JRP128" s="671"/>
      <c r="JRQ128" s="671"/>
      <c r="JRR128" s="671"/>
      <c r="JRS128" s="671"/>
      <c r="JRT128" s="671"/>
      <c r="JRU128" s="671"/>
      <c r="JRV128" s="671"/>
      <c r="JRW128" s="671"/>
      <c r="JRX128" s="671"/>
      <c r="JRY128" s="671"/>
      <c r="JRZ128" s="671"/>
      <c r="JSA128" s="671"/>
      <c r="JSB128" s="671"/>
      <c r="JSC128" s="671"/>
      <c r="JSD128" s="671"/>
      <c r="JSE128" s="671"/>
      <c r="JSF128" s="671"/>
      <c r="JSG128" s="671"/>
      <c r="JSH128" s="671"/>
      <c r="JSI128" s="671"/>
      <c r="JSJ128" s="671"/>
      <c r="JSK128" s="671"/>
      <c r="JSL128" s="671"/>
      <c r="JSM128" s="671"/>
      <c r="JSN128" s="671"/>
      <c r="JSO128" s="671"/>
      <c r="JSP128" s="671"/>
      <c r="JSQ128" s="671"/>
      <c r="JSR128" s="671"/>
      <c r="JSS128" s="671"/>
      <c r="JST128" s="671"/>
      <c r="JSU128" s="671"/>
      <c r="JSV128" s="671"/>
      <c r="JSW128" s="671"/>
      <c r="JSX128" s="671"/>
      <c r="JSY128" s="671"/>
      <c r="JSZ128" s="671"/>
      <c r="JTA128" s="671"/>
      <c r="JTB128" s="671"/>
      <c r="JTC128" s="671"/>
      <c r="JTD128" s="671"/>
      <c r="JTE128" s="671"/>
      <c r="JTF128" s="671"/>
      <c r="JTG128" s="671"/>
      <c r="JTH128" s="671"/>
      <c r="JTI128" s="671"/>
      <c r="JTJ128" s="671"/>
      <c r="JTK128" s="671"/>
      <c r="JTL128" s="671"/>
      <c r="JTM128" s="671"/>
      <c r="JTN128" s="671"/>
      <c r="JTO128" s="671"/>
      <c r="JTP128" s="671"/>
      <c r="JTQ128" s="671"/>
      <c r="JTR128" s="671"/>
      <c r="JTS128" s="671"/>
      <c r="JTT128" s="671"/>
      <c r="JTU128" s="671"/>
      <c r="JTV128" s="671"/>
      <c r="JTW128" s="671"/>
      <c r="JTX128" s="671"/>
      <c r="JTY128" s="671"/>
      <c r="JTZ128" s="671"/>
      <c r="JUA128" s="671"/>
      <c r="JUB128" s="671"/>
      <c r="JUC128" s="671"/>
      <c r="JUD128" s="671"/>
      <c r="JUE128" s="671"/>
      <c r="JUF128" s="671"/>
      <c r="JUG128" s="671"/>
      <c r="JUH128" s="671"/>
      <c r="JUI128" s="671"/>
      <c r="JUJ128" s="671"/>
      <c r="JUK128" s="671"/>
      <c r="JUL128" s="671"/>
      <c r="JUM128" s="671"/>
      <c r="JUN128" s="671"/>
      <c r="JUO128" s="671"/>
      <c r="JUP128" s="671"/>
      <c r="JUQ128" s="671"/>
      <c r="JUR128" s="671"/>
      <c r="JUS128" s="671"/>
      <c r="JUT128" s="671"/>
      <c r="JUU128" s="671"/>
      <c r="JUV128" s="671"/>
      <c r="JUW128" s="671"/>
      <c r="JUX128" s="671"/>
      <c r="JUY128" s="671"/>
      <c r="JUZ128" s="671"/>
      <c r="JVA128" s="671"/>
      <c r="JVB128" s="671"/>
      <c r="JVC128" s="671"/>
      <c r="JVD128" s="671"/>
      <c r="JVE128" s="671"/>
      <c r="JVF128" s="671"/>
      <c r="JVG128" s="671"/>
      <c r="JVH128" s="671"/>
      <c r="JVI128" s="671"/>
      <c r="JVJ128" s="671"/>
      <c r="JVK128" s="671"/>
      <c r="JVL128" s="671"/>
      <c r="JVM128" s="671"/>
      <c r="JVN128" s="671"/>
      <c r="JVO128" s="671"/>
      <c r="JVP128" s="671"/>
      <c r="JVQ128" s="671"/>
      <c r="JVR128" s="671"/>
      <c r="JVS128" s="671"/>
      <c r="JVT128" s="671"/>
      <c r="JVU128" s="671"/>
      <c r="JVV128" s="671"/>
      <c r="JVW128" s="671"/>
      <c r="JVX128" s="671"/>
      <c r="JVY128" s="671"/>
      <c r="JVZ128" s="671"/>
      <c r="JWA128" s="671"/>
      <c r="JWB128" s="671"/>
      <c r="JWC128" s="671"/>
      <c r="JWD128" s="671"/>
      <c r="JWE128" s="671"/>
      <c r="JWF128" s="671"/>
      <c r="JWG128" s="671"/>
      <c r="JWH128" s="671"/>
      <c r="JWI128" s="671"/>
      <c r="JWJ128" s="671"/>
      <c r="JWK128" s="671"/>
      <c r="JWL128" s="671"/>
      <c r="JWM128" s="671"/>
      <c r="JWN128" s="671"/>
      <c r="JWO128" s="671"/>
      <c r="JWP128" s="671"/>
      <c r="JWQ128" s="671"/>
      <c r="JWR128" s="671"/>
      <c r="JWS128" s="671"/>
      <c r="JWT128" s="671"/>
      <c r="JWU128" s="671"/>
      <c r="JWV128" s="671"/>
      <c r="JWW128" s="671"/>
      <c r="JWX128" s="671"/>
      <c r="JWY128" s="671"/>
      <c r="JWZ128" s="671"/>
      <c r="JXA128" s="671"/>
      <c r="JXB128" s="671"/>
      <c r="JXC128" s="671"/>
      <c r="JXD128" s="671"/>
      <c r="JXE128" s="671"/>
      <c r="JXF128" s="671"/>
      <c r="JXG128" s="671"/>
      <c r="JXH128" s="671"/>
      <c r="JXI128" s="671"/>
      <c r="JXJ128" s="671"/>
      <c r="JXK128" s="671"/>
      <c r="JXL128" s="671"/>
      <c r="JXM128" s="671"/>
      <c r="JXN128" s="671"/>
      <c r="JXO128" s="671"/>
      <c r="JXP128" s="671"/>
      <c r="JXQ128" s="671"/>
      <c r="JXR128" s="671"/>
      <c r="JXS128" s="671"/>
      <c r="JXT128" s="671"/>
      <c r="JXU128" s="671"/>
      <c r="JXV128" s="671"/>
      <c r="JXW128" s="671"/>
      <c r="JXX128" s="671"/>
      <c r="JXY128" s="671"/>
      <c r="JXZ128" s="671"/>
      <c r="JYA128" s="671"/>
      <c r="JYB128" s="671"/>
      <c r="JYC128" s="671"/>
      <c r="JYD128" s="671"/>
      <c r="JYE128" s="671"/>
      <c r="JYF128" s="671"/>
      <c r="JYG128" s="671"/>
      <c r="JYH128" s="671"/>
      <c r="JYI128" s="671"/>
      <c r="JYJ128" s="671"/>
      <c r="JYK128" s="671"/>
      <c r="JYL128" s="671"/>
      <c r="JYM128" s="671"/>
      <c r="JYN128" s="671"/>
      <c r="JYO128" s="671"/>
      <c r="JYP128" s="671"/>
      <c r="JYQ128" s="671"/>
      <c r="JYR128" s="671"/>
      <c r="JYS128" s="671"/>
      <c r="JYT128" s="671"/>
      <c r="JYU128" s="671"/>
      <c r="JYV128" s="671"/>
      <c r="JYW128" s="671"/>
      <c r="JYX128" s="671"/>
      <c r="JYY128" s="671"/>
      <c r="JYZ128" s="671"/>
      <c r="JZA128" s="671"/>
      <c r="JZB128" s="671"/>
      <c r="JZC128" s="671"/>
      <c r="JZD128" s="671"/>
      <c r="JZE128" s="671"/>
      <c r="JZF128" s="671"/>
      <c r="JZG128" s="671"/>
      <c r="JZH128" s="671"/>
      <c r="JZI128" s="671"/>
      <c r="JZJ128" s="671"/>
      <c r="JZK128" s="671"/>
      <c r="JZL128" s="671"/>
      <c r="JZM128" s="671"/>
      <c r="JZN128" s="671"/>
      <c r="JZO128" s="671"/>
      <c r="JZP128" s="671"/>
      <c r="JZQ128" s="671"/>
      <c r="JZR128" s="671"/>
      <c r="JZS128" s="671"/>
      <c r="JZT128" s="671"/>
      <c r="JZU128" s="671"/>
      <c r="JZV128" s="671"/>
      <c r="JZW128" s="671"/>
      <c r="JZX128" s="671"/>
      <c r="JZY128" s="671"/>
      <c r="JZZ128" s="671"/>
      <c r="KAA128" s="671"/>
      <c r="KAB128" s="671"/>
      <c r="KAC128" s="671"/>
      <c r="KAD128" s="671"/>
      <c r="KAE128" s="671"/>
      <c r="KAF128" s="671"/>
      <c r="KAG128" s="671"/>
      <c r="KAH128" s="671"/>
      <c r="KAI128" s="671"/>
      <c r="KAJ128" s="671"/>
      <c r="KAK128" s="671"/>
      <c r="KAL128" s="671"/>
      <c r="KAM128" s="671"/>
      <c r="KAN128" s="671"/>
      <c r="KAO128" s="671"/>
      <c r="KAP128" s="671"/>
      <c r="KAQ128" s="671"/>
      <c r="KAR128" s="671"/>
      <c r="KAS128" s="671"/>
      <c r="KAT128" s="671"/>
      <c r="KAU128" s="671"/>
      <c r="KAV128" s="671"/>
      <c r="KAW128" s="671"/>
      <c r="KAX128" s="671"/>
      <c r="KAY128" s="671"/>
      <c r="KAZ128" s="671"/>
      <c r="KBA128" s="671"/>
      <c r="KBB128" s="671"/>
      <c r="KBC128" s="671"/>
      <c r="KBD128" s="671"/>
      <c r="KBE128" s="671"/>
      <c r="KBF128" s="671"/>
      <c r="KBG128" s="671"/>
      <c r="KBH128" s="671"/>
      <c r="KBI128" s="671"/>
      <c r="KBJ128" s="671"/>
      <c r="KBK128" s="671"/>
      <c r="KBL128" s="671"/>
      <c r="KBM128" s="671"/>
      <c r="KBN128" s="671"/>
      <c r="KBO128" s="671"/>
      <c r="KBP128" s="671"/>
      <c r="KBQ128" s="671"/>
      <c r="KBR128" s="671"/>
      <c r="KBS128" s="671"/>
      <c r="KBT128" s="671"/>
      <c r="KBU128" s="671"/>
      <c r="KBV128" s="671"/>
      <c r="KBW128" s="671"/>
      <c r="KBX128" s="671"/>
      <c r="KBY128" s="671"/>
      <c r="KBZ128" s="671"/>
      <c r="KCA128" s="671"/>
      <c r="KCB128" s="671"/>
      <c r="KCC128" s="671"/>
      <c r="KCD128" s="671"/>
      <c r="KCE128" s="671"/>
      <c r="KCF128" s="671"/>
      <c r="KCG128" s="671"/>
      <c r="KCH128" s="671"/>
      <c r="KCI128" s="671"/>
      <c r="KCJ128" s="671"/>
      <c r="KCK128" s="671"/>
      <c r="KCL128" s="671"/>
      <c r="KCM128" s="671"/>
      <c r="KCN128" s="671"/>
      <c r="KCO128" s="671"/>
      <c r="KCP128" s="671"/>
      <c r="KCQ128" s="671"/>
      <c r="KCR128" s="671"/>
      <c r="KCS128" s="671"/>
      <c r="KCT128" s="671"/>
      <c r="KCU128" s="671"/>
      <c r="KCV128" s="671"/>
      <c r="KCW128" s="671"/>
      <c r="KCX128" s="671"/>
      <c r="KCY128" s="671"/>
      <c r="KCZ128" s="671"/>
      <c r="KDA128" s="671"/>
      <c r="KDB128" s="671"/>
      <c r="KDC128" s="671"/>
      <c r="KDD128" s="671"/>
      <c r="KDE128" s="671"/>
      <c r="KDF128" s="671"/>
      <c r="KDG128" s="671"/>
      <c r="KDH128" s="671"/>
      <c r="KDI128" s="671"/>
      <c r="KDJ128" s="671"/>
      <c r="KDK128" s="671"/>
      <c r="KDL128" s="671"/>
      <c r="KDM128" s="671"/>
      <c r="KDN128" s="671"/>
      <c r="KDO128" s="671"/>
      <c r="KDP128" s="671"/>
      <c r="KDQ128" s="671"/>
      <c r="KDR128" s="671"/>
      <c r="KDS128" s="671"/>
      <c r="KDT128" s="671"/>
      <c r="KDU128" s="671"/>
      <c r="KDV128" s="671"/>
      <c r="KDW128" s="671"/>
      <c r="KDX128" s="671"/>
      <c r="KDY128" s="671"/>
      <c r="KDZ128" s="671"/>
      <c r="KEA128" s="671"/>
      <c r="KEB128" s="671"/>
      <c r="KEC128" s="671"/>
      <c r="KED128" s="671"/>
      <c r="KEE128" s="671"/>
      <c r="KEF128" s="671"/>
      <c r="KEG128" s="671"/>
      <c r="KEH128" s="671"/>
      <c r="KEI128" s="671"/>
      <c r="KEJ128" s="671"/>
      <c r="KEK128" s="671"/>
      <c r="KEL128" s="671"/>
      <c r="KEM128" s="671"/>
      <c r="KEN128" s="671"/>
      <c r="KEO128" s="671"/>
      <c r="KEP128" s="671"/>
      <c r="KEQ128" s="671"/>
      <c r="KER128" s="671"/>
      <c r="KES128" s="671"/>
      <c r="KET128" s="671"/>
      <c r="KEU128" s="671"/>
      <c r="KEV128" s="671"/>
      <c r="KEW128" s="671"/>
      <c r="KEX128" s="671"/>
      <c r="KEY128" s="671"/>
      <c r="KEZ128" s="671"/>
      <c r="KFA128" s="671"/>
      <c r="KFB128" s="671"/>
      <c r="KFC128" s="671"/>
      <c r="KFD128" s="671"/>
      <c r="KFE128" s="671"/>
      <c r="KFF128" s="671"/>
      <c r="KFG128" s="671"/>
      <c r="KFH128" s="671"/>
      <c r="KFI128" s="671"/>
      <c r="KFJ128" s="671"/>
      <c r="KFK128" s="671"/>
      <c r="KFL128" s="671"/>
      <c r="KFM128" s="671"/>
      <c r="KFN128" s="671"/>
      <c r="KFO128" s="671"/>
      <c r="KFP128" s="671"/>
      <c r="KFQ128" s="671"/>
      <c r="KFR128" s="671"/>
      <c r="KFS128" s="671"/>
      <c r="KFT128" s="671"/>
      <c r="KFU128" s="671"/>
      <c r="KFV128" s="671"/>
      <c r="KFW128" s="671"/>
      <c r="KFX128" s="671"/>
      <c r="KFY128" s="671"/>
      <c r="KFZ128" s="671"/>
      <c r="KGA128" s="671"/>
      <c r="KGB128" s="671"/>
      <c r="KGC128" s="671"/>
      <c r="KGD128" s="671"/>
      <c r="KGE128" s="671"/>
      <c r="KGF128" s="671"/>
      <c r="KGG128" s="671"/>
      <c r="KGH128" s="671"/>
      <c r="KGI128" s="671"/>
      <c r="KGJ128" s="671"/>
      <c r="KGK128" s="671"/>
      <c r="KGL128" s="671"/>
      <c r="KGM128" s="671"/>
      <c r="KGN128" s="671"/>
      <c r="KGO128" s="671"/>
      <c r="KGP128" s="671"/>
      <c r="KGQ128" s="671"/>
      <c r="KGR128" s="671"/>
      <c r="KGS128" s="671"/>
      <c r="KGT128" s="671"/>
      <c r="KGU128" s="671"/>
      <c r="KGV128" s="671"/>
      <c r="KGW128" s="671"/>
      <c r="KGX128" s="671"/>
      <c r="KGY128" s="671"/>
      <c r="KGZ128" s="671"/>
      <c r="KHA128" s="671"/>
      <c r="KHB128" s="671"/>
      <c r="KHC128" s="671"/>
      <c r="KHD128" s="671"/>
      <c r="KHE128" s="671"/>
      <c r="KHF128" s="671"/>
      <c r="KHG128" s="671"/>
      <c r="KHH128" s="671"/>
      <c r="KHI128" s="671"/>
      <c r="KHJ128" s="671"/>
      <c r="KHK128" s="671"/>
      <c r="KHL128" s="671"/>
      <c r="KHM128" s="671"/>
      <c r="KHN128" s="671"/>
      <c r="KHO128" s="671"/>
      <c r="KHP128" s="671"/>
      <c r="KHQ128" s="671"/>
      <c r="KHR128" s="671"/>
      <c r="KHS128" s="671"/>
      <c r="KHT128" s="671"/>
      <c r="KHU128" s="671"/>
      <c r="KHV128" s="671"/>
      <c r="KHW128" s="671"/>
      <c r="KHX128" s="671"/>
      <c r="KHY128" s="671"/>
      <c r="KHZ128" s="671"/>
      <c r="KIA128" s="671"/>
      <c r="KIB128" s="671"/>
      <c r="KIC128" s="671"/>
      <c r="KID128" s="671"/>
      <c r="KIE128" s="671"/>
      <c r="KIF128" s="671"/>
      <c r="KIG128" s="671"/>
      <c r="KIH128" s="671"/>
      <c r="KII128" s="671"/>
      <c r="KIJ128" s="671"/>
      <c r="KIK128" s="671"/>
      <c r="KIL128" s="671"/>
      <c r="KIM128" s="671"/>
      <c r="KIN128" s="671"/>
      <c r="KIO128" s="671"/>
      <c r="KIP128" s="671"/>
      <c r="KIQ128" s="671"/>
      <c r="KIR128" s="671"/>
      <c r="KIS128" s="671"/>
      <c r="KIT128" s="671"/>
      <c r="KIU128" s="671"/>
      <c r="KIV128" s="671"/>
      <c r="KIW128" s="671"/>
      <c r="KIX128" s="671"/>
      <c r="KIY128" s="671"/>
      <c r="KIZ128" s="671"/>
      <c r="KJA128" s="671"/>
      <c r="KJB128" s="671"/>
      <c r="KJC128" s="671"/>
      <c r="KJD128" s="671"/>
      <c r="KJE128" s="671"/>
      <c r="KJF128" s="671"/>
      <c r="KJG128" s="671"/>
      <c r="KJH128" s="671"/>
      <c r="KJI128" s="671"/>
      <c r="KJJ128" s="671"/>
      <c r="KJK128" s="671"/>
      <c r="KJL128" s="671"/>
      <c r="KJM128" s="671"/>
      <c r="KJN128" s="671"/>
      <c r="KJO128" s="671"/>
      <c r="KJP128" s="671"/>
      <c r="KJQ128" s="671"/>
      <c r="KJR128" s="671"/>
      <c r="KJS128" s="671"/>
      <c r="KJT128" s="671"/>
      <c r="KJU128" s="671"/>
      <c r="KJV128" s="671"/>
      <c r="KJW128" s="671"/>
      <c r="KJX128" s="671"/>
      <c r="KJY128" s="671"/>
      <c r="KJZ128" s="671"/>
      <c r="KKA128" s="671"/>
      <c r="KKB128" s="671"/>
      <c r="KKC128" s="671"/>
      <c r="KKD128" s="671"/>
      <c r="KKE128" s="671"/>
      <c r="KKF128" s="671"/>
      <c r="KKG128" s="671"/>
      <c r="KKH128" s="671"/>
      <c r="KKI128" s="671"/>
      <c r="KKJ128" s="671"/>
      <c r="KKK128" s="671"/>
      <c r="KKL128" s="671"/>
      <c r="KKM128" s="671"/>
      <c r="KKN128" s="671"/>
      <c r="KKO128" s="671"/>
      <c r="KKP128" s="671"/>
      <c r="KKQ128" s="671"/>
      <c r="KKR128" s="671"/>
      <c r="KKS128" s="671"/>
      <c r="KKT128" s="671"/>
      <c r="KKU128" s="671"/>
      <c r="KKV128" s="671"/>
      <c r="KKW128" s="671"/>
      <c r="KKX128" s="671"/>
      <c r="KKY128" s="671"/>
      <c r="KKZ128" s="671"/>
      <c r="KLA128" s="671"/>
      <c r="KLB128" s="671"/>
      <c r="KLC128" s="671"/>
      <c r="KLD128" s="671"/>
      <c r="KLE128" s="671"/>
      <c r="KLF128" s="671"/>
      <c r="KLG128" s="671"/>
      <c r="KLH128" s="671"/>
      <c r="KLI128" s="671"/>
      <c r="KLJ128" s="671"/>
      <c r="KLK128" s="671"/>
      <c r="KLL128" s="671"/>
      <c r="KLM128" s="671"/>
      <c r="KLN128" s="671"/>
      <c r="KLO128" s="671"/>
      <c r="KLP128" s="671"/>
      <c r="KLQ128" s="671"/>
      <c r="KLR128" s="671"/>
      <c r="KLS128" s="671"/>
      <c r="KLT128" s="671"/>
      <c r="KLU128" s="671"/>
      <c r="KLV128" s="671"/>
      <c r="KLW128" s="671"/>
      <c r="KLX128" s="671"/>
      <c r="KLY128" s="671"/>
      <c r="KLZ128" s="671"/>
      <c r="KMA128" s="671"/>
      <c r="KMB128" s="671"/>
      <c r="KMC128" s="671"/>
      <c r="KMD128" s="671"/>
      <c r="KME128" s="671"/>
      <c r="KMF128" s="671"/>
      <c r="KMG128" s="671"/>
      <c r="KMH128" s="671"/>
      <c r="KMI128" s="671"/>
      <c r="KMJ128" s="671"/>
      <c r="KMK128" s="671"/>
      <c r="KML128" s="671"/>
      <c r="KMM128" s="671"/>
      <c r="KMN128" s="671"/>
      <c r="KMO128" s="671"/>
      <c r="KMP128" s="671"/>
      <c r="KMQ128" s="671"/>
      <c r="KMR128" s="671"/>
      <c r="KMS128" s="671"/>
      <c r="KMT128" s="671"/>
      <c r="KMU128" s="671"/>
      <c r="KMV128" s="671"/>
      <c r="KMW128" s="671"/>
      <c r="KMX128" s="671"/>
      <c r="KMY128" s="671"/>
      <c r="KMZ128" s="671"/>
      <c r="KNA128" s="671"/>
      <c r="KNB128" s="671"/>
      <c r="KNC128" s="671"/>
      <c r="KND128" s="671"/>
      <c r="KNE128" s="671"/>
      <c r="KNF128" s="671"/>
      <c r="KNG128" s="671"/>
      <c r="KNH128" s="671"/>
      <c r="KNI128" s="671"/>
      <c r="KNJ128" s="671"/>
      <c r="KNK128" s="671"/>
      <c r="KNL128" s="671"/>
      <c r="KNM128" s="671"/>
      <c r="KNN128" s="671"/>
      <c r="KNO128" s="671"/>
      <c r="KNP128" s="671"/>
      <c r="KNQ128" s="671"/>
      <c r="KNR128" s="671"/>
      <c r="KNS128" s="671"/>
      <c r="KNT128" s="671"/>
      <c r="KNU128" s="671"/>
      <c r="KNV128" s="671"/>
      <c r="KNW128" s="671"/>
      <c r="KNX128" s="671"/>
      <c r="KNY128" s="671"/>
      <c r="KNZ128" s="671"/>
      <c r="KOA128" s="671"/>
      <c r="KOB128" s="671"/>
      <c r="KOC128" s="671"/>
      <c r="KOD128" s="671"/>
      <c r="KOE128" s="671"/>
      <c r="KOF128" s="671"/>
      <c r="KOG128" s="671"/>
      <c r="KOH128" s="671"/>
      <c r="KOI128" s="671"/>
      <c r="KOJ128" s="671"/>
      <c r="KOK128" s="671"/>
      <c r="KOL128" s="671"/>
      <c r="KOM128" s="671"/>
      <c r="KON128" s="671"/>
      <c r="KOO128" s="671"/>
      <c r="KOP128" s="671"/>
      <c r="KOQ128" s="671"/>
      <c r="KOR128" s="671"/>
      <c r="KOS128" s="671"/>
      <c r="KOT128" s="671"/>
      <c r="KOU128" s="671"/>
      <c r="KOV128" s="671"/>
      <c r="KOW128" s="671"/>
      <c r="KOX128" s="671"/>
      <c r="KOY128" s="671"/>
      <c r="KOZ128" s="671"/>
      <c r="KPA128" s="671"/>
      <c r="KPB128" s="671"/>
      <c r="KPC128" s="671"/>
      <c r="KPD128" s="671"/>
      <c r="KPE128" s="671"/>
      <c r="KPF128" s="671"/>
      <c r="KPG128" s="671"/>
      <c r="KPH128" s="671"/>
      <c r="KPI128" s="671"/>
      <c r="KPJ128" s="671"/>
      <c r="KPK128" s="671"/>
      <c r="KPL128" s="671"/>
      <c r="KPM128" s="671"/>
      <c r="KPN128" s="671"/>
      <c r="KPO128" s="671"/>
      <c r="KPP128" s="671"/>
      <c r="KPQ128" s="671"/>
      <c r="KPR128" s="671"/>
      <c r="KPS128" s="671"/>
      <c r="KPT128" s="671"/>
      <c r="KPU128" s="671"/>
      <c r="KPV128" s="671"/>
      <c r="KPW128" s="671"/>
      <c r="KPX128" s="671"/>
      <c r="KPY128" s="671"/>
      <c r="KPZ128" s="671"/>
      <c r="KQA128" s="671"/>
      <c r="KQB128" s="671"/>
      <c r="KQC128" s="671"/>
      <c r="KQD128" s="671"/>
      <c r="KQE128" s="671"/>
      <c r="KQF128" s="671"/>
      <c r="KQG128" s="671"/>
      <c r="KQH128" s="671"/>
      <c r="KQI128" s="671"/>
      <c r="KQJ128" s="671"/>
      <c r="KQK128" s="671"/>
      <c r="KQL128" s="671"/>
      <c r="KQM128" s="671"/>
      <c r="KQN128" s="671"/>
      <c r="KQO128" s="671"/>
      <c r="KQP128" s="671"/>
      <c r="KQQ128" s="671"/>
      <c r="KQR128" s="671"/>
      <c r="KQS128" s="671"/>
      <c r="KQT128" s="671"/>
      <c r="KQU128" s="671"/>
      <c r="KQV128" s="671"/>
      <c r="KQW128" s="671"/>
      <c r="KQX128" s="671"/>
      <c r="KQY128" s="671"/>
      <c r="KQZ128" s="671"/>
      <c r="KRA128" s="671"/>
      <c r="KRB128" s="671"/>
      <c r="KRC128" s="671"/>
      <c r="KRD128" s="671"/>
      <c r="KRE128" s="671"/>
      <c r="KRF128" s="671"/>
      <c r="KRG128" s="671"/>
      <c r="KRH128" s="671"/>
      <c r="KRI128" s="671"/>
      <c r="KRJ128" s="671"/>
      <c r="KRK128" s="671"/>
      <c r="KRL128" s="671"/>
      <c r="KRM128" s="671"/>
      <c r="KRN128" s="671"/>
      <c r="KRO128" s="671"/>
      <c r="KRP128" s="671"/>
      <c r="KRQ128" s="671"/>
      <c r="KRR128" s="671"/>
      <c r="KRS128" s="671"/>
      <c r="KRT128" s="671"/>
      <c r="KRU128" s="671"/>
      <c r="KRV128" s="671"/>
      <c r="KRW128" s="671"/>
      <c r="KRX128" s="671"/>
      <c r="KRY128" s="671"/>
      <c r="KRZ128" s="671"/>
      <c r="KSA128" s="671"/>
      <c r="KSB128" s="671"/>
      <c r="KSC128" s="671"/>
      <c r="KSD128" s="671"/>
      <c r="KSE128" s="671"/>
      <c r="KSF128" s="671"/>
      <c r="KSG128" s="671"/>
      <c r="KSH128" s="671"/>
      <c r="KSI128" s="671"/>
      <c r="KSJ128" s="671"/>
      <c r="KSK128" s="671"/>
      <c r="KSL128" s="671"/>
      <c r="KSM128" s="671"/>
      <c r="KSN128" s="671"/>
      <c r="KSO128" s="671"/>
      <c r="KSP128" s="671"/>
      <c r="KSQ128" s="671"/>
      <c r="KSR128" s="671"/>
      <c r="KSS128" s="671"/>
      <c r="KST128" s="671"/>
      <c r="KSU128" s="671"/>
      <c r="KSV128" s="671"/>
      <c r="KSW128" s="671"/>
      <c r="KSX128" s="671"/>
      <c r="KSY128" s="671"/>
      <c r="KSZ128" s="671"/>
      <c r="KTA128" s="671"/>
      <c r="KTB128" s="671"/>
      <c r="KTC128" s="671"/>
      <c r="KTD128" s="671"/>
      <c r="KTE128" s="671"/>
      <c r="KTF128" s="671"/>
      <c r="KTG128" s="671"/>
      <c r="KTH128" s="671"/>
      <c r="KTI128" s="671"/>
      <c r="KTJ128" s="671"/>
      <c r="KTK128" s="671"/>
      <c r="KTL128" s="671"/>
      <c r="KTM128" s="671"/>
      <c r="KTN128" s="671"/>
      <c r="KTO128" s="671"/>
      <c r="KTP128" s="671"/>
      <c r="KTQ128" s="671"/>
      <c r="KTR128" s="671"/>
      <c r="KTS128" s="671"/>
      <c r="KTT128" s="671"/>
      <c r="KTU128" s="671"/>
      <c r="KTV128" s="671"/>
      <c r="KTW128" s="671"/>
      <c r="KTX128" s="671"/>
      <c r="KTY128" s="671"/>
      <c r="KTZ128" s="671"/>
      <c r="KUA128" s="671"/>
      <c r="KUB128" s="671"/>
      <c r="KUC128" s="671"/>
      <c r="KUD128" s="671"/>
      <c r="KUE128" s="671"/>
      <c r="KUF128" s="671"/>
      <c r="KUG128" s="671"/>
      <c r="KUH128" s="671"/>
      <c r="KUI128" s="671"/>
      <c r="KUJ128" s="671"/>
      <c r="KUK128" s="671"/>
      <c r="KUL128" s="671"/>
      <c r="KUM128" s="671"/>
      <c r="KUN128" s="671"/>
      <c r="KUO128" s="671"/>
      <c r="KUP128" s="671"/>
      <c r="KUQ128" s="671"/>
      <c r="KUR128" s="671"/>
      <c r="KUS128" s="671"/>
      <c r="KUT128" s="671"/>
      <c r="KUU128" s="671"/>
      <c r="KUV128" s="671"/>
      <c r="KUW128" s="671"/>
      <c r="KUX128" s="671"/>
      <c r="KUY128" s="671"/>
      <c r="KUZ128" s="671"/>
      <c r="KVA128" s="671"/>
      <c r="KVB128" s="671"/>
      <c r="KVC128" s="671"/>
      <c r="KVD128" s="671"/>
      <c r="KVE128" s="671"/>
      <c r="KVF128" s="671"/>
      <c r="KVG128" s="671"/>
      <c r="KVH128" s="671"/>
      <c r="KVI128" s="671"/>
      <c r="KVJ128" s="671"/>
      <c r="KVK128" s="671"/>
      <c r="KVL128" s="671"/>
      <c r="KVM128" s="671"/>
      <c r="KVN128" s="671"/>
      <c r="KVO128" s="671"/>
      <c r="KVP128" s="671"/>
      <c r="KVQ128" s="671"/>
      <c r="KVR128" s="671"/>
      <c r="KVS128" s="671"/>
      <c r="KVT128" s="671"/>
      <c r="KVU128" s="671"/>
      <c r="KVV128" s="671"/>
      <c r="KVW128" s="671"/>
      <c r="KVX128" s="671"/>
      <c r="KVY128" s="671"/>
      <c r="KVZ128" s="671"/>
      <c r="KWA128" s="671"/>
      <c r="KWB128" s="671"/>
      <c r="KWC128" s="671"/>
      <c r="KWD128" s="671"/>
      <c r="KWE128" s="671"/>
      <c r="KWF128" s="671"/>
      <c r="KWG128" s="671"/>
      <c r="KWH128" s="671"/>
      <c r="KWI128" s="671"/>
      <c r="KWJ128" s="671"/>
      <c r="KWK128" s="671"/>
      <c r="KWL128" s="671"/>
      <c r="KWM128" s="671"/>
      <c r="KWN128" s="671"/>
      <c r="KWO128" s="671"/>
      <c r="KWP128" s="671"/>
      <c r="KWQ128" s="671"/>
      <c r="KWR128" s="671"/>
      <c r="KWS128" s="671"/>
      <c r="KWT128" s="671"/>
      <c r="KWU128" s="671"/>
      <c r="KWV128" s="671"/>
      <c r="KWW128" s="671"/>
      <c r="KWX128" s="671"/>
      <c r="KWY128" s="671"/>
      <c r="KWZ128" s="671"/>
      <c r="KXA128" s="671"/>
      <c r="KXB128" s="671"/>
      <c r="KXC128" s="671"/>
      <c r="KXD128" s="671"/>
      <c r="KXE128" s="671"/>
      <c r="KXF128" s="671"/>
      <c r="KXG128" s="671"/>
      <c r="KXH128" s="671"/>
      <c r="KXI128" s="671"/>
      <c r="KXJ128" s="671"/>
      <c r="KXK128" s="671"/>
      <c r="KXL128" s="671"/>
      <c r="KXM128" s="671"/>
      <c r="KXN128" s="671"/>
      <c r="KXO128" s="671"/>
      <c r="KXP128" s="671"/>
      <c r="KXQ128" s="671"/>
      <c r="KXR128" s="671"/>
      <c r="KXS128" s="671"/>
      <c r="KXT128" s="671"/>
      <c r="KXU128" s="671"/>
      <c r="KXV128" s="671"/>
      <c r="KXW128" s="671"/>
      <c r="KXX128" s="671"/>
      <c r="KXY128" s="671"/>
      <c r="KXZ128" s="671"/>
      <c r="KYA128" s="671"/>
      <c r="KYB128" s="671"/>
      <c r="KYC128" s="671"/>
      <c r="KYD128" s="671"/>
      <c r="KYE128" s="671"/>
      <c r="KYF128" s="671"/>
      <c r="KYG128" s="671"/>
      <c r="KYH128" s="671"/>
      <c r="KYI128" s="671"/>
      <c r="KYJ128" s="671"/>
      <c r="KYK128" s="671"/>
      <c r="KYL128" s="671"/>
      <c r="KYM128" s="671"/>
      <c r="KYN128" s="671"/>
      <c r="KYO128" s="671"/>
      <c r="KYP128" s="671"/>
      <c r="KYQ128" s="671"/>
      <c r="KYR128" s="671"/>
      <c r="KYS128" s="671"/>
      <c r="KYT128" s="671"/>
      <c r="KYU128" s="671"/>
      <c r="KYV128" s="671"/>
      <c r="KYW128" s="671"/>
      <c r="KYX128" s="671"/>
      <c r="KYY128" s="671"/>
      <c r="KYZ128" s="671"/>
      <c r="KZA128" s="671"/>
      <c r="KZB128" s="671"/>
      <c r="KZC128" s="671"/>
      <c r="KZD128" s="671"/>
      <c r="KZE128" s="671"/>
      <c r="KZF128" s="671"/>
      <c r="KZG128" s="671"/>
      <c r="KZH128" s="671"/>
      <c r="KZI128" s="671"/>
      <c r="KZJ128" s="671"/>
      <c r="KZK128" s="671"/>
      <c r="KZL128" s="671"/>
      <c r="KZM128" s="671"/>
      <c r="KZN128" s="671"/>
      <c r="KZO128" s="671"/>
      <c r="KZP128" s="671"/>
      <c r="KZQ128" s="671"/>
      <c r="KZR128" s="671"/>
      <c r="KZS128" s="671"/>
      <c r="KZT128" s="671"/>
      <c r="KZU128" s="671"/>
      <c r="KZV128" s="671"/>
      <c r="KZW128" s="671"/>
      <c r="KZX128" s="671"/>
      <c r="KZY128" s="671"/>
      <c r="KZZ128" s="671"/>
      <c r="LAA128" s="671"/>
      <c r="LAB128" s="671"/>
      <c r="LAC128" s="671"/>
      <c r="LAD128" s="671"/>
      <c r="LAE128" s="671"/>
      <c r="LAF128" s="671"/>
      <c r="LAG128" s="671"/>
      <c r="LAH128" s="671"/>
      <c r="LAI128" s="671"/>
      <c r="LAJ128" s="671"/>
      <c r="LAK128" s="671"/>
      <c r="LAL128" s="671"/>
      <c r="LAM128" s="671"/>
      <c r="LAN128" s="671"/>
      <c r="LAO128" s="671"/>
      <c r="LAP128" s="671"/>
      <c r="LAQ128" s="671"/>
      <c r="LAR128" s="671"/>
      <c r="LAS128" s="671"/>
      <c r="LAT128" s="671"/>
      <c r="LAU128" s="671"/>
      <c r="LAV128" s="671"/>
      <c r="LAW128" s="671"/>
      <c r="LAX128" s="671"/>
      <c r="LAY128" s="671"/>
      <c r="LAZ128" s="671"/>
      <c r="LBA128" s="671"/>
      <c r="LBB128" s="671"/>
      <c r="LBC128" s="671"/>
      <c r="LBD128" s="671"/>
      <c r="LBE128" s="671"/>
      <c r="LBF128" s="671"/>
      <c r="LBG128" s="671"/>
      <c r="LBH128" s="671"/>
      <c r="LBI128" s="671"/>
      <c r="LBJ128" s="671"/>
      <c r="LBK128" s="671"/>
      <c r="LBL128" s="671"/>
      <c r="LBM128" s="671"/>
      <c r="LBN128" s="671"/>
      <c r="LBO128" s="671"/>
      <c r="LBP128" s="671"/>
      <c r="LBQ128" s="671"/>
      <c r="LBR128" s="671"/>
      <c r="LBS128" s="671"/>
      <c r="LBT128" s="671"/>
      <c r="LBU128" s="671"/>
      <c r="LBV128" s="671"/>
      <c r="LBW128" s="671"/>
      <c r="LBX128" s="671"/>
      <c r="LBY128" s="671"/>
      <c r="LBZ128" s="671"/>
      <c r="LCA128" s="671"/>
      <c r="LCB128" s="671"/>
      <c r="LCC128" s="671"/>
      <c r="LCD128" s="671"/>
      <c r="LCE128" s="671"/>
      <c r="LCF128" s="671"/>
      <c r="LCG128" s="671"/>
      <c r="LCH128" s="671"/>
      <c r="LCI128" s="671"/>
      <c r="LCJ128" s="671"/>
      <c r="LCK128" s="671"/>
      <c r="LCL128" s="671"/>
      <c r="LCM128" s="671"/>
      <c r="LCN128" s="671"/>
      <c r="LCO128" s="671"/>
      <c r="LCP128" s="671"/>
      <c r="LCQ128" s="671"/>
      <c r="LCR128" s="671"/>
      <c r="LCS128" s="671"/>
      <c r="LCT128" s="671"/>
      <c r="LCU128" s="671"/>
      <c r="LCV128" s="671"/>
      <c r="LCW128" s="671"/>
      <c r="LCX128" s="671"/>
      <c r="LCY128" s="671"/>
      <c r="LCZ128" s="671"/>
      <c r="LDA128" s="671"/>
      <c r="LDB128" s="671"/>
      <c r="LDC128" s="671"/>
      <c r="LDD128" s="671"/>
      <c r="LDE128" s="671"/>
      <c r="LDF128" s="671"/>
      <c r="LDG128" s="671"/>
      <c r="LDH128" s="671"/>
      <c r="LDI128" s="671"/>
      <c r="LDJ128" s="671"/>
      <c r="LDK128" s="671"/>
      <c r="LDL128" s="671"/>
      <c r="LDM128" s="671"/>
      <c r="LDN128" s="671"/>
      <c r="LDO128" s="671"/>
      <c r="LDP128" s="671"/>
      <c r="LDQ128" s="671"/>
      <c r="LDR128" s="671"/>
      <c r="LDS128" s="671"/>
      <c r="LDT128" s="671"/>
      <c r="LDU128" s="671"/>
      <c r="LDV128" s="671"/>
      <c r="LDW128" s="671"/>
      <c r="LDX128" s="671"/>
      <c r="LDY128" s="671"/>
      <c r="LDZ128" s="671"/>
      <c r="LEA128" s="671"/>
      <c r="LEB128" s="671"/>
      <c r="LEC128" s="671"/>
      <c r="LED128" s="671"/>
      <c r="LEE128" s="671"/>
      <c r="LEF128" s="671"/>
      <c r="LEG128" s="671"/>
      <c r="LEH128" s="671"/>
      <c r="LEI128" s="671"/>
      <c r="LEJ128" s="671"/>
      <c r="LEK128" s="671"/>
      <c r="LEL128" s="671"/>
      <c r="LEM128" s="671"/>
      <c r="LEN128" s="671"/>
      <c r="LEO128" s="671"/>
      <c r="LEP128" s="671"/>
      <c r="LEQ128" s="671"/>
      <c r="LER128" s="671"/>
      <c r="LES128" s="671"/>
      <c r="LET128" s="671"/>
      <c r="LEU128" s="671"/>
      <c r="LEV128" s="671"/>
      <c r="LEW128" s="671"/>
      <c r="LEX128" s="671"/>
      <c r="LEY128" s="671"/>
      <c r="LEZ128" s="671"/>
      <c r="LFA128" s="671"/>
      <c r="LFB128" s="671"/>
      <c r="LFC128" s="671"/>
      <c r="LFD128" s="671"/>
      <c r="LFE128" s="671"/>
      <c r="LFF128" s="671"/>
      <c r="LFG128" s="671"/>
      <c r="LFH128" s="671"/>
      <c r="LFI128" s="671"/>
      <c r="LFJ128" s="671"/>
      <c r="LFK128" s="671"/>
      <c r="LFL128" s="671"/>
      <c r="LFM128" s="671"/>
      <c r="LFN128" s="671"/>
      <c r="LFO128" s="671"/>
      <c r="LFP128" s="671"/>
      <c r="LFQ128" s="671"/>
      <c r="LFR128" s="671"/>
      <c r="LFS128" s="671"/>
      <c r="LFT128" s="671"/>
      <c r="LFU128" s="671"/>
      <c r="LFV128" s="671"/>
      <c r="LFW128" s="671"/>
      <c r="LFX128" s="671"/>
      <c r="LFY128" s="671"/>
      <c r="LFZ128" s="671"/>
      <c r="LGA128" s="671"/>
      <c r="LGB128" s="671"/>
      <c r="LGC128" s="671"/>
      <c r="LGD128" s="671"/>
      <c r="LGE128" s="671"/>
      <c r="LGF128" s="671"/>
      <c r="LGG128" s="671"/>
      <c r="LGH128" s="671"/>
      <c r="LGI128" s="671"/>
      <c r="LGJ128" s="671"/>
      <c r="LGK128" s="671"/>
      <c r="LGL128" s="671"/>
      <c r="LGM128" s="671"/>
      <c r="LGN128" s="671"/>
      <c r="LGO128" s="671"/>
      <c r="LGP128" s="671"/>
      <c r="LGQ128" s="671"/>
      <c r="LGR128" s="671"/>
      <c r="LGS128" s="671"/>
      <c r="LGT128" s="671"/>
      <c r="LGU128" s="671"/>
      <c r="LGV128" s="671"/>
      <c r="LGW128" s="671"/>
      <c r="LGX128" s="671"/>
      <c r="LGY128" s="671"/>
      <c r="LGZ128" s="671"/>
      <c r="LHA128" s="671"/>
      <c r="LHB128" s="671"/>
      <c r="LHC128" s="671"/>
      <c r="LHD128" s="671"/>
      <c r="LHE128" s="671"/>
      <c r="LHF128" s="671"/>
      <c r="LHG128" s="671"/>
      <c r="LHH128" s="671"/>
      <c r="LHI128" s="671"/>
      <c r="LHJ128" s="671"/>
      <c r="LHK128" s="671"/>
      <c r="LHL128" s="671"/>
      <c r="LHM128" s="671"/>
      <c r="LHN128" s="671"/>
      <c r="LHO128" s="671"/>
      <c r="LHP128" s="671"/>
      <c r="LHQ128" s="671"/>
      <c r="LHR128" s="671"/>
      <c r="LHS128" s="671"/>
      <c r="LHT128" s="671"/>
      <c r="LHU128" s="671"/>
      <c r="LHV128" s="671"/>
      <c r="LHW128" s="671"/>
      <c r="LHX128" s="671"/>
      <c r="LHY128" s="671"/>
      <c r="LHZ128" s="671"/>
      <c r="LIA128" s="671"/>
      <c r="LIB128" s="671"/>
      <c r="LIC128" s="671"/>
      <c r="LID128" s="671"/>
      <c r="LIE128" s="671"/>
      <c r="LIF128" s="671"/>
      <c r="LIG128" s="671"/>
      <c r="LIH128" s="671"/>
      <c r="LII128" s="671"/>
      <c r="LIJ128" s="671"/>
      <c r="LIK128" s="671"/>
      <c r="LIL128" s="671"/>
      <c r="LIM128" s="671"/>
      <c r="LIN128" s="671"/>
      <c r="LIO128" s="671"/>
      <c r="LIP128" s="671"/>
      <c r="LIQ128" s="671"/>
      <c r="LIR128" s="671"/>
      <c r="LIS128" s="671"/>
      <c r="LIT128" s="671"/>
      <c r="LIU128" s="671"/>
      <c r="LIV128" s="671"/>
      <c r="LIW128" s="671"/>
      <c r="LIX128" s="671"/>
      <c r="LIY128" s="671"/>
      <c r="LIZ128" s="671"/>
      <c r="LJA128" s="671"/>
      <c r="LJB128" s="671"/>
      <c r="LJC128" s="671"/>
      <c r="LJD128" s="671"/>
      <c r="LJE128" s="671"/>
      <c r="LJF128" s="671"/>
      <c r="LJG128" s="671"/>
      <c r="LJH128" s="671"/>
      <c r="LJI128" s="671"/>
      <c r="LJJ128" s="671"/>
      <c r="LJK128" s="671"/>
      <c r="LJL128" s="671"/>
      <c r="LJM128" s="671"/>
      <c r="LJN128" s="671"/>
      <c r="LJO128" s="671"/>
      <c r="LJP128" s="671"/>
      <c r="LJQ128" s="671"/>
      <c r="LJR128" s="671"/>
      <c r="LJS128" s="671"/>
      <c r="LJT128" s="671"/>
      <c r="LJU128" s="671"/>
      <c r="LJV128" s="671"/>
      <c r="LJW128" s="671"/>
      <c r="LJX128" s="671"/>
      <c r="LJY128" s="671"/>
      <c r="LJZ128" s="671"/>
      <c r="LKA128" s="671"/>
      <c r="LKB128" s="671"/>
      <c r="LKC128" s="671"/>
      <c r="LKD128" s="671"/>
      <c r="LKE128" s="671"/>
      <c r="LKF128" s="671"/>
      <c r="LKG128" s="671"/>
      <c r="LKH128" s="671"/>
      <c r="LKI128" s="671"/>
      <c r="LKJ128" s="671"/>
      <c r="LKK128" s="671"/>
      <c r="LKL128" s="671"/>
      <c r="LKM128" s="671"/>
      <c r="LKN128" s="671"/>
      <c r="LKO128" s="671"/>
      <c r="LKP128" s="671"/>
      <c r="LKQ128" s="671"/>
      <c r="LKR128" s="671"/>
      <c r="LKS128" s="671"/>
      <c r="LKT128" s="671"/>
      <c r="LKU128" s="671"/>
      <c r="LKV128" s="671"/>
      <c r="LKW128" s="671"/>
      <c r="LKX128" s="671"/>
      <c r="LKY128" s="671"/>
      <c r="LKZ128" s="671"/>
      <c r="LLA128" s="671"/>
      <c r="LLB128" s="671"/>
      <c r="LLC128" s="671"/>
      <c r="LLD128" s="671"/>
      <c r="LLE128" s="671"/>
      <c r="LLF128" s="671"/>
      <c r="LLG128" s="671"/>
      <c r="LLH128" s="671"/>
      <c r="LLI128" s="671"/>
      <c r="LLJ128" s="671"/>
      <c r="LLK128" s="671"/>
      <c r="LLL128" s="671"/>
      <c r="LLM128" s="671"/>
      <c r="LLN128" s="671"/>
      <c r="LLO128" s="671"/>
      <c r="LLP128" s="671"/>
      <c r="LLQ128" s="671"/>
      <c r="LLR128" s="671"/>
      <c r="LLS128" s="671"/>
      <c r="LLT128" s="671"/>
      <c r="LLU128" s="671"/>
      <c r="LLV128" s="671"/>
      <c r="LLW128" s="671"/>
      <c r="LLX128" s="671"/>
      <c r="LLY128" s="671"/>
      <c r="LLZ128" s="671"/>
      <c r="LMA128" s="671"/>
      <c r="LMB128" s="671"/>
      <c r="LMC128" s="671"/>
      <c r="LMD128" s="671"/>
      <c r="LME128" s="671"/>
      <c r="LMF128" s="671"/>
      <c r="LMG128" s="671"/>
      <c r="LMH128" s="671"/>
      <c r="LMI128" s="671"/>
      <c r="LMJ128" s="671"/>
      <c r="LMK128" s="671"/>
      <c r="LML128" s="671"/>
      <c r="LMM128" s="671"/>
      <c r="LMN128" s="671"/>
      <c r="LMO128" s="671"/>
      <c r="LMP128" s="671"/>
      <c r="LMQ128" s="671"/>
      <c r="LMR128" s="671"/>
      <c r="LMS128" s="671"/>
      <c r="LMT128" s="671"/>
      <c r="LMU128" s="671"/>
      <c r="LMV128" s="671"/>
      <c r="LMW128" s="671"/>
      <c r="LMX128" s="671"/>
      <c r="LMY128" s="671"/>
      <c r="LMZ128" s="671"/>
      <c r="LNA128" s="671"/>
      <c r="LNB128" s="671"/>
      <c r="LNC128" s="671"/>
      <c r="LND128" s="671"/>
      <c r="LNE128" s="671"/>
      <c r="LNF128" s="671"/>
      <c r="LNG128" s="671"/>
      <c r="LNH128" s="671"/>
      <c r="LNI128" s="671"/>
      <c r="LNJ128" s="671"/>
      <c r="LNK128" s="671"/>
      <c r="LNL128" s="671"/>
      <c r="LNM128" s="671"/>
      <c r="LNN128" s="671"/>
      <c r="LNO128" s="671"/>
      <c r="LNP128" s="671"/>
      <c r="LNQ128" s="671"/>
      <c r="LNR128" s="671"/>
      <c r="LNS128" s="671"/>
      <c r="LNT128" s="671"/>
      <c r="LNU128" s="671"/>
      <c r="LNV128" s="671"/>
      <c r="LNW128" s="671"/>
      <c r="LNX128" s="671"/>
      <c r="LNY128" s="671"/>
      <c r="LNZ128" s="671"/>
      <c r="LOA128" s="671"/>
      <c r="LOB128" s="671"/>
      <c r="LOC128" s="671"/>
      <c r="LOD128" s="671"/>
      <c r="LOE128" s="671"/>
      <c r="LOF128" s="671"/>
      <c r="LOG128" s="671"/>
      <c r="LOH128" s="671"/>
      <c r="LOI128" s="671"/>
      <c r="LOJ128" s="671"/>
      <c r="LOK128" s="671"/>
      <c r="LOL128" s="671"/>
      <c r="LOM128" s="671"/>
      <c r="LON128" s="671"/>
      <c r="LOO128" s="671"/>
      <c r="LOP128" s="671"/>
      <c r="LOQ128" s="671"/>
      <c r="LOR128" s="671"/>
      <c r="LOS128" s="671"/>
      <c r="LOT128" s="671"/>
      <c r="LOU128" s="671"/>
      <c r="LOV128" s="671"/>
      <c r="LOW128" s="671"/>
      <c r="LOX128" s="671"/>
      <c r="LOY128" s="671"/>
      <c r="LOZ128" s="671"/>
      <c r="LPA128" s="671"/>
      <c r="LPB128" s="671"/>
      <c r="LPC128" s="671"/>
      <c r="LPD128" s="671"/>
      <c r="LPE128" s="671"/>
      <c r="LPF128" s="671"/>
      <c r="LPG128" s="671"/>
      <c r="LPH128" s="671"/>
      <c r="LPI128" s="671"/>
      <c r="LPJ128" s="671"/>
      <c r="LPK128" s="671"/>
      <c r="LPL128" s="671"/>
      <c r="LPM128" s="671"/>
      <c r="LPN128" s="671"/>
      <c r="LPO128" s="671"/>
      <c r="LPP128" s="671"/>
      <c r="LPQ128" s="671"/>
      <c r="LPR128" s="671"/>
      <c r="LPS128" s="671"/>
      <c r="LPT128" s="671"/>
      <c r="LPU128" s="671"/>
      <c r="LPV128" s="671"/>
      <c r="LPW128" s="671"/>
      <c r="LPX128" s="671"/>
      <c r="LPY128" s="671"/>
      <c r="LPZ128" s="671"/>
      <c r="LQA128" s="671"/>
      <c r="LQB128" s="671"/>
      <c r="LQC128" s="671"/>
      <c r="LQD128" s="671"/>
      <c r="LQE128" s="671"/>
      <c r="LQF128" s="671"/>
      <c r="LQG128" s="671"/>
      <c r="LQH128" s="671"/>
      <c r="LQI128" s="671"/>
      <c r="LQJ128" s="671"/>
      <c r="LQK128" s="671"/>
      <c r="LQL128" s="671"/>
      <c r="LQM128" s="671"/>
      <c r="LQN128" s="671"/>
      <c r="LQO128" s="671"/>
      <c r="LQP128" s="671"/>
      <c r="LQQ128" s="671"/>
      <c r="LQR128" s="671"/>
      <c r="LQS128" s="671"/>
      <c r="LQT128" s="671"/>
      <c r="LQU128" s="671"/>
      <c r="LQV128" s="671"/>
      <c r="LQW128" s="671"/>
      <c r="LQX128" s="671"/>
      <c r="LQY128" s="671"/>
      <c r="LQZ128" s="671"/>
      <c r="LRA128" s="671"/>
      <c r="LRB128" s="671"/>
      <c r="LRC128" s="671"/>
      <c r="LRD128" s="671"/>
      <c r="LRE128" s="671"/>
      <c r="LRF128" s="671"/>
      <c r="LRG128" s="671"/>
      <c r="LRH128" s="671"/>
      <c r="LRI128" s="671"/>
      <c r="LRJ128" s="671"/>
      <c r="LRK128" s="671"/>
      <c r="LRL128" s="671"/>
      <c r="LRM128" s="671"/>
      <c r="LRN128" s="671"/>
      <c r="LRO128" s="671"/>
      <c r="LRP128" s="671"/>
      <c r="LRQ128" s="671"/>
      <c r="LRR128" s="671"/>
      <c r="LRS128" s="671"/>
      <c r="LRT128" s="671"/>
      <c r="LRU128" s="671"/>
      <c r="LRV128" s="671"/>
      <c r="LRW128" s="671"/>
      <c r="LRX128" s="671"/>
      <c r="LRY128" s="671"/>
      <c r="LRZ128" s="671"/>
      <c r="LSA128" s="671"/>
      <c r="LSB128" s="671"/>
      <c r="LSC128" s="671"/>
      <c r="LSD128" s="671"/>
      <c r="LSE128" s="671"/>
      <c r="LSF128" s="671"/>
      <c r="LSG128" s="671"/>
      <c r="LSH128" s="671"/>
      <c r="LSI128" s="671"/>
      <c r="LSJ128" s="671"/>
      <c r="LSK128" s="671"/>
      <c r="LSL128" s="671"/>
      <c r="LSM128" s="671"/>
      <c r="LSN128" s="671"/>
      <c r="LSO128" s="671"/>
      <c r="LSP128" s="671"/>
      <c r="LSQ128" s="671"/>
      <c r="LSR128" s="671"/>
      <c r="LSS128" s="671"/>
      <c r="LST128" s="671"/>
      <c r="LSU128" s="671"/>
      <c r="LSV128" s="671"/>
      <c r="LSW128" s="671"/>
      <c r="LSX128" s="671"/>
      <c r="LSY128" s="671"/>
      <c r="LSZ128" s="671"/>
      <c r="LTA128" s="671"/>
      <c r="LTB128" s="671"/>
      <c r="LTC128" s="671"/>
      <c r="LTD128" s="671"/>
      <c r="LTE128" s="671"/>
      <c r="LTF128" s="671"/>
      <c r="LTG128" s="671"/>
      <c r="LTH128" s="671"/>
      <c r="LTI128" s="671"/>
      <c r="LTJ128" s="671"/>
      <c r="LTK128" s="671"/>
      <c r="LTL128" s="671"/>
      <c r="LTM128" s="671"/>
      <c r="LTN128" s="671"/>
      <c r="LTO128" s="671"/>
      <c r="LTP128" s="671"/>
      <c r="LTQ128" s="671"/>
      <c r="LTR128" s="671"/>
      <c r="LTS128" s="671"/>
      <c r="LTT128" s="671"/>
      <c r="LTU128" s="671"/>
      <c r="LTV128" s="671"/>
      <c r="LTW128" s="671"/>
      <c r="LTX128" s="671"/>
      <c r="LTY128" s="671"/>
      <c r="LTZ128" s="671"/>
      <c r="LUA128" s="671"/>
      <c r="LUB128" s="671"/>
      <c r="LUC128" s="671"/>
      <c r="LUD128" s="671"/>
      <c r="LUE128" s="671"/>
      <c r="LUF128" s="671"/>
      <c r="LUG128" s="671"/>
      <c r="LUH128" s="671"/>
      <c r="LUI128" s="671"/>
      <c r="LUJ128" s="671"/>
      <c r="LUK128" s="671"/>
      <c r="LUL128" s="671"/>
      <c r="LUM128" s="671"/>
      <c r="LUN128" s="671"/>
      <c r="LUO128" s="671"/>
      <c r="LUP128" s="671"/>
      <c r="LUQ128" s="671"/>
      <c r="LUR128" s="671"/>
      <c r="LUS128" s="671"/>
      <c r="LUT128" s="671"/>
      <c r="LUU128" s="671"/>
      <c r="LUV128" s="671"/>
      <c r="LUW128" s="671"/>
      <c r="LUX128" s="671"/>
      <c r="LUY128" s="671"/>
      <c r="LUZ128" s="671"/>
      <c r="LVA128" s="671"/>
      <c r="LVB128" s="671"/>
      <c r="LVC128" s="671"/>
      <c r="LVD128" s="671"/>
      <c r="LVE128" s="671"/>
      <c r="LVF128" s="671"/>
      <c r="LVG128" s="671"/>
      <c r="LVH128" s="671"/>
      <c r="LVI128" s="671"/>
      <c r="LVJ128" s="671"/>
      <c r="LVK128" s="671"/>
      <c r="LVL128" s="671"/>
      <c r="LVM128" s="671"/>
      <c r="LVN128" s="671"/>
      <c r="LVO128" s="671"/>
      <c r="LVP128" s="671"/>
      <c r="LVQ128" s="671"/>
      <c r="LVR128" s="671"/>
      <c r="LVS128" s="671"/>
      <c r="LVT128" s="671"/>
      <c r="LVU128" s="671"/>
      <c r="LVV128" s="671"/>
      <c r="LVW128" s="671"/>
      <c r="LVX128" s="671"/>
      <c r="LVY128" s="671"/>
      <c r="LVZ128" s="671"/>
      <c r="LWA128" s="671"/>
      <c r="LWB128" s="671"/>
      <c r="LWC128" s="671"/>
      <c r="LWD128" s="671"/>
      <c r="LWE128" s="671"/>
      <c r="LWF128" s="671"/>
      <c r="LWG128" s="671"/>
      <c r="LWH128" s="671"/>
      <c r="LWI128" s="671"/>
      <c r="LWJ128" s="671"/>
      <c r="LWK128" s="671"/>
      <c r="LWL128" s="671"/>
      <c r="LWM128" s="671"/>
      <c r="LWN128" s="671"/>
      <c r="LWO128" s="671"/>
      <c r="LWP128" s="671"/>
      <c r="LWQ128" s="671"/>
      <c r="LWR128" s="671"/>
      <c r="LWS128" s="671"/>
      <c r="LWT128" s="671"/>
      <c r="LWU128" s="671"/>
      <c r="LWV128" s="671"/>
      <c r="LWW128" s="671"/>
      <c r="LWX128" s="671"/>
      <c r="LWY128" s="671"/>
      <c r="LWZ128" s="671"/>
      <c r="LXA128" s="671"/>
      <c r="LXB128" s="671"/>
      <c r="LXC128" s="671"/>
      <c r="LXD128" s="671"/>
      <c r="LXE128" s="671"/>
      <c r="LXF128" s="671"/>
      <c r="LXG128" s="671"/>
      <c r="LXH128" s="671"/>
      <c r="LXI128" s="671"/>
      <c r="LXJ128" s="671"/>
      <c r="LXK128" s="671"/>
      <c r="LXL128" s="671"/>
      <c r="LXM128" s="671"/>
      <c r="LXN128" s="671"/>
      <c r="LXO128" s="671"/>
      <c r="LXP128" s="671"/>
      <c r="LXQ128" s="671"/>
      <c r="LXR128" s="671"/>
      <c r="LXS128" s="671"/>
      <c r="LXT128" s="671"/>
      <c r="LXU128" s="671"/>
      <c r="LXV128" s="671"/>
      <c r="LXW128" s="671"/>
      <c r="LXX128" s="671"/>
      <c r="LXY128" s="671"/>
      <c r="LXZ128" s="671"/>
      <c r="LYA128" s="671"/>
      <c r="LYB128" s="671"/>
      <c r="LYC128" s="671"/>
      <c r="LYD128" s="671"/>
      <c r="LYE128" s="671"/>
      <c r="LYF128" s="671"/>
      <c r="LYG128" s="671"/>
      <c r="LYH128" s="671"/>
      <c r="LYI128" s="671"/>
      <c r="LYJ128" s="671"/>
      <c r="LYK128" s="671"/>
      <c r="LYL128" s="671"/>
      <c r="LYM128" s="671"/>
      <c r="LYN128" s="671"/>
      <c r="LYO128" s="671"/>
      <c r="LYP128" s="671"/>
      <c r="LYQ128" s="671"/>
      <c r="LYR128" s="671"/>
      <c r="LYS128" s="671"/>
      <c r="LYT128" s="671"/>
      <c r="LYU128" s="671"/>
      <c r="LYV128" s="671"/>
      <c r="LYW128" s="671"/>
      <c r="LYX128" s="671"/>
      <c r="LYY128" s="671"/>
      <c r="LYZ128" s="671"/>
      <c r="LZA128" s="671"/>
      <c r="LZB128" s="671"/>
      <c r="LZC128" s="671"/>
      <c r="LZD128" s="671"/>
      <c r="LZE128" s="671"/>
      <c r="LZF128" s="671"/>
      <c r="LZG128" s="671"/>
      <c r="LZH128" s="671"/>
      <c r="LZI128" s="671"/>
      <c r="LZJ128" s="671"/>
      <c r="LZK128" s="671"/>
      <c r="LZL128" s="671"/>
      <c r="LZM128" s="671"/>
      <c r="LZN128" s="671"/>
      <c r="LZO128" s="671"/>
      <c r="LZP128" s="671"/>
      <c r="LZQ128" s="671"/>
      <c r="LZR128" s="671"/>
      <c r="LZS128" s="671"/>
      <c r="LZT128" s="671"/>
      <c r="LZU128" s="671"/>
      <c r="LZV128" s="671"/>
      <c r="LZW128" s="671"/>
      <c r="LZX128" s="671"/>
      <c r="LZY128" s="671"/>
      <c r="LZZ128" s="671"/>
      <c r="MAA128" s="671"/>
      <c r="MAB128" s="671"/>
      <c r="MAC128" s="671"/>
      <c r="MAD128" s="671"/>
      <c r="MAE128" s="671"/>
      <c r="MAF128" s="671"/>
      <c r="MAG128" s="671"/>
      <c r="MAH128" s="671"/>
      <c r="MAI128" s="671"/>
      <c r="MAJ128" s="671"/>
      <c r="MAK128" s="671"/>
      <c r="MAL128" s="671"/>
      <c r="MAM128" s="671"/>
      <c r="MAN128" s="671"/>
      <c r="MAO128" s="671"/>
      <c r="MAP128" s="671"/>
      <c r="MAQ128" s="671"/>
      <c r="MAR128" s="671"/>
      <c r="MAS128" s="671"/>
      <c r="MAT128" s="671"/>
      <c r="MAU128" s="671"/>
      <c r="MAV128" s="671"/>
      <c r="MAW128" s="671"/>
      <c r="MAX128" s="671"/>
      <c r="MAY128" s="671"/>
      <c r="MAZ128" s="671"/>
      <c r="MBA128" s="671"/>
      <c r="MBB128" s="671"/>
      <c r="MBC128" s="671"/>
      <c r="MBD128" s="671"/>
      <c r="MBE128" s="671"/>
      <c r="MBF128" s="671"/>
      <c r="MBG128" s="671"/>
      <c r="MBH128" s="671"/>
      <c r="MBI128" s="671"/>
      <c r="MBJ128" s="671"/>
      <c r="MBK128" s="671"/>
      <c r="MBL128" s="671"/>
      <c r="MBM128" s="671"/>
      <c r="MBN128" s="671"/>
      <c r="MBO128" s="671"/>
      <c r="MBP128" s="671"/>
      <c r="MBQ128" s="671"/>
      <c r="MBR128" s="671"/>
      <c r="MBS128" s="671"/>
      <c r="MBT128" s="671"/>
      <c r="MBU128" s="671"/>
      <c r="MBV128" s="671"/>
      <c r="MBW128" s="671"/>
      <c r="MBX128" s="671"/>
      <c r="MBY128" s="671"/>
      <c r="MBZ128" s="671"/>
      <c r="MCA128" s="671"/>
      <c r="MCB128" s="671"/>
      <c r="MCC128" s="671"/>
      <c r="MCD128" s="671"/>
      <c r="MCE128" s="671"/>
      <c r="MCF128" s="671"/>
      <c r="MCG128" s="671"/>
      <c r="MCH128" s="671"/>
      <c r="MCI128" s="671"/>
      <c r="MCJ128" s="671"/>
      <c r="MCK128" s="671"/>
      <c r="MCL128" s="671"/>
      <c r="MCM128" s="671"/>
      <c r="MCN128" s="671"/>
      <c r="MCO128" s="671"/>
      <c r="MCP128" s="671"/>
      <c r="MCQ128" s="671"/>
      <c r="MCR128" s="671"/>
      <c r="MCS128" s="671"/>
      <c r="MCT128" s="671"/>
      <c r="MCU128" s="671"/>
      <c r="MCV128" s="671"/>
      <c r="MCW128" s="671"/>
      <c r="MCX128" s="671"/>
      <c r="MCY128" s="671"/>
      <c r="MCZ128" s="671"/>
      <c r="MDA128" s="671"/>
      <c r="MDB128" s="671"/>
      <c r="MDC128" s="671"/>
      <c r="MDD128" s="671"/>
      <c r="MDE128" s="671"/>
      <c r="MDF128" s="671"/>
      <c r="MDG128" s="671"/>
      <c r="MDH128" s="671"/>
      <c r="MDI128" s="671"/>
      <c r="MDJ128" s="671"/>
      <c r="MDK128" s="671"/>
      <c r="MDL128" s="671"/>
      <c r="MDM128" s="671"/>
      <c r="MDN128" s="671"/>
      <c r="MDO128" s="671"/>
      <c r="MDP128" s="671"/>
      <c r="MDQ128" s="671"/>
      <c r="MDR128" s="671"/>
      <c r="MDS128" s="671"/>
      <c r="MDT128" s="671"/>
      <c r="MDU128" s="671"/>
      <c r="MDV128" s="671"/>
      <c r="MDW128" s="671"/>
      <c r="MDX128" s="671"/>
      <c r="MDY128" s="671"/>
      <c r="MDZ128" s="671"/>
      <c r="MEA128" s="671"/>
      <c r="MEB128" s="671"/>
      <c r="MEC128" s="671"/>
      <c r="MED128" s="671"/>
      <c r="MEE128" s="671"/>
      <c r="MEF128" s="671"/>
      <c r="MEG128" s="671"/>
      <c r="MEH128" s="671"/>
      <c r="MEI128" s="671"/>
      <c r="MEJ128" s="671"/>
      <c r="MEK128" s="671"/>
      <c r="MEL128" s="671"/>
      <c r="MEM128" s="671"/>
      <c r="MEN128" s="671"/>
      <c r="MEO128" s="671"/>
      <c r="MEP128" s="671"/>
      <c r="MEQ128" s="671"/>
      <c r="MER128" s="671"/>
      <c r="MES128" s="671"/>
      <c r="MET128" s="671"/>
      <c r="MEU128" s="671"/>
      <c r="MEV128" s="671"/>
      <c r="MEW128" s="671"/>
      <c r="MEX128" s="671"/>
      <c r="MEY128" s="671"/>
      <c r="MEZ128" s="671"/>
      <c r="MFA128" s="671"/>
      <c r="MFB128" s="671"/>
      <c r="MFC128" s="671"/>
      <c r="MFD128" s="671"/>
      <c r="MFE128" s="671"/>
      <c r="MFF128" s="671"/>
      <c r="MFG128" s="671"/>
      <c r="MFH128" s="671"/>
      <c r="MFI128" s="671"/>
      <c r="MFJ128" s="671"/>
      <c r="MFK128" s="671"/>
      <c r="MFL128" s="671"/>
      <c r="MFM128" s="671"/>
      <c r="MFN128" s="671"/>
      <c r="MFO128" s="671"/>
      <c r="MFP128" s="671"/>
      <c r="MFQ128" s="671"/>
      <c r="MFR128" s="671"/>
      <c r="MFS128" s="671"/>
      <c r="MFT128" s="671"/>
      <c r="MFU128" s="671"/>
      <c r="MFV128" s="671"/>
      <c r="MFW128" s="671"/>
      <c r="MFX128" s="671"/>
      <c r="MFY128" s="671"/>
      <c r="MFZ128" s="671"/>
      <c r="MGA128" s="671"/>
      <c r="MGB128" s="671"/>
      <c r="MGC128" s="671"/>
      <c r="MGD128" s="671"/>
      <c r="MGE128" s="671"/>
      <c r="MGF128" s="671"/>
      <c r="MGG128" s="671"/>
      <c r="MGH128" s="671"/>
      <c r="MGI128" s="671"/>
      <c r="MGJ128" s="671"/>
      <c r="MGK128" s="671"/>
      <c r="MGL128" s="671"/>
      <c r="MGM128" s="671"/>
      <c r="MGN128" s="671"/>
      <c r="MGO128" s="671"/>
      <c r="MGP128" s="671"/>
      <c r="MGQ128" s="671"/>
      <c r="MGR128" s="671"/>
      <c r="MGS128" s="671"/>
      <c r="MGT128" s="671"/>
      <c r="MGU128" s="671"/>
      <c r="MGV128" s="671"/>
      <c r="MGW128" s="671"/>
      <c r="MGX128" s="671"/>
      <c r="MGY128" s="671"/>
      <c r="MGZ128" s="671"/>
      <c r="MHA128" s="671"/>
      <c r="MHB128" s="671"/>
      <c r="MHC128" s="671"/>
      <c r="MHD128" s="671"/>
      <c r="MHE128" s="671"/>
      <c r="MHF128" s="671"/>
      <c r="MHG128" s="671"/>
      <c r="MHH128" s="671"/>
      <c r="MHI128" s="671"/>
      <c r="MHJ128" s="671"/>
      <c r="MHK128" s="671"/>
      <c r="MHL128" s="671"/>
      <c r="MHM128" s="671"/>
      <c r="MHN128" s="671"/>
      <c r="MHO128" s="671"/>
      <c r="MHP128" s="671"/>
      <c r="MHQ128" s="671"/>
      <c r="MHR128" s="671"/>
      <c r="MHS128" s="671"/>
      <c r="MHT128" s="671"/>
      <c r="MHU128" s="671"/>
      <c r="MHV128" s="671"/>
      <c r="MHW128" s="671"/>
      <c r="MHX128" s="671"/>
      <c r="MHY128" s="671"/>
      <c r="MHZ128" s="671"/>
      <c r="MIA128" s="671"/>
      <c r="MIB128" s="671"/>
      <c r="MIC128" s="671"/>
      <c r="MID128" s="671"/>
      <c r="MIE128" s="671"/>
      <c r="MIF128" s="671"/>
      <c r="MIG128" s="671"/>
      <c r="MIH128" s="671"/>
      <c r="MII128" s="671"/>
      <c r="MIJ128" s="671"/>
      <c r="MIK128" s="671"/>
      <c r="MIL128" s="671"/>
      <c r="MIM128" s="671"/>
      <c r="MIN128" s="671"/>
      <c r="MIO128" s="671"/>
      <c r="MIP128" s="671"/>
      <c r="MIQ128" s="671"/>
      <c r="MIR128" s="671"/>
      <c r="MIS128" s="671"/>
      <c r="MIT128" s="671"/>
      <c r="MIU128" s="671"/>
      <c r="MIV128" s="671"/>
      <c r="MIW128" s="671"/>
      <c r="MIX128" s="671"/>
      <c r="MIY128" s="671"/>
      <c r="MIZ128" s="671"/>
      <c r="MJA128" s="671"/>
      <c r="MJB128" s="671"/>
      <c r="MJC128" s="671"/>
      <c r="MJD128" s="671"/>
      <c r="MJE128" s="671"/>
      <c r="MJF128" s="671"/>
      <c r="MJG128" s="671"/>
      <c r="MJH128" s="671"/>
      <c r="MJI128" s="671"/>
      <c r="MJJ128" s="671"/>
      <c r="MJK128" s="671"/>
      <c r="MJL128" s="671"/>
      <c r="MJM128" s="671"/>
      <c r="MJN128" s="671"/>
      <c r="MJO128" s="671"/>
      <c r="MJP128" s="671"/>
      <c r="MJQ128" s="671"/>
      <c r="MJR128" s="671"/>
      <c r="MJS128" s="671"/>
      <c r="MJT128" s="671"/>
      <c r="MJU128" s="671"/>
      <c r="MJV128" s="671"/>
      <c r="MJW128" s="671"/>
      <c r="MJX128" s="671"/>
      <c r="MJY128" s="671"/>
      <c r="MJZ128" s="671"/>
      <c r="MKA128" s="671"/>
      <c r="MKB128" s="671"/>
      <c r="MKC128" s="671"/>
      <c r="MKD128" s="671"/>
      <c r="MKE128" s="671"/>
      <c r="MKF128" s="671"/>
      <c r="MKG128" s="671"/>
      <c r="MKH128" s="671"/>
      <c r="MKI128" s="671"/>
      <c r="MKJ128" s="671"/>
      <c r="MKK128" s="671"/>
      <c r="MKL128" s="671"/>
      <c r="MKM128" s="671"/>
      <c r="MKN128" s="671"/>
      <c r="MKO128" s="671"/>
      <c r="MKP128" s="671"/>
      <c r="MKQ128" s="671"/>
      <c r="MKR128" s="671"/>
      <c r="MKS128" s="671"/>
      <c r="MKT128" s="671"/>
      <c r="MKU128" s="671"/>
      <c r="MKV128" s="671"/>
      <c r="MKW128" s="671"/>
      <c r="MKX128" s="671"/>
      <c r="MKY128" s="671"/>
      <c r="MKZ128" s="671"/>
      <c r="MLA128" s="671"/>
      <c r="MLB128" s="671"/>
      <c r="MLC128" s="671"/>
      <c r="MLD128" s="671"/>
      <c r="MLE128" s="671"/>
      <c r="MLF128" s="671"/>
      <c r="MLG128" s="671"/>
      <c r="MLH128" s="671"/>
      <c r="MLI128" s="671"/>
      <c r="MLJ128" s="671"/>
      <c r="MLK128" s="671"/>
      <c r="MLL128" s="671"/>
      <c r="MLM128" s="671"/>
      <c r="MLN128" s="671"/>
      <c r="MLO128" s="671"/>
      <c r="MLP128" s="671"/>
      <c r="MLQ128" s="671"/>
      <c r="MLR128" s="671"/>
      <c r="MLS128" s="671"/>
      <c r="MLT128" s="671"/>
      <c r="MLU128" s="671"/>
      <c r="MLV128" s="671"/>
      <c r="MLW128" s="671"/>
      <c r="MLX128" s="671"/>
      <c r="MLY128" s="671"/>
      <c r="MLZ128" s="671"/>
      <c r="MMA128" s="671"/>
      <c r="MMB128" s="671"/>
      <c r="MMC128" s="671"/>
      <c r="MMD128" s="671"/>
      <c r="MME128" s="671"/>
      <c r="MMF128" s="671"/>
      <c r="MMG128" s="671"/>
      <c r="MMH128" s="671"/>
      <c r="MMI128" s="671"/>
      <c r="MMJ128" s="671"/>
      <c r="MMK128" s="671"/>
      <c r="MML128" s="671"/>
      <c r="MMM128" s="671"/>
      <c r="MMN128" s="671"/>
      <c r="MMO128" s="671"/>
      <c r="MMP128" s="671"/>
      <c r="MMQ128" s="671"/>
      <c r="MMR128" s="671"/>
      <c r="MMS128" s="671"/>
      <c r="MMT128" s="671"/>
      <c r="MMU128" s="671"/>
      <c r="MMV128" s="671"/>
      <c r="MMW128" s="671"/>
      <c r="MMX128" s="671"/>
      <c r="MMY128" s="671"/>
      <c r="MMZ128" s="671"/>
      <c r="MNA128" s="671"/>
      <c r="MNB128" s="671"/>
      <c r="MNC128" s="671"/>
      <c r="MND128" s="671"/>
      <c r="MNE128" s="671"/>
      <c r="MNF128" s="671"/>
      <c r="MNG128" s="671"/>
      <c r="MNH128" s="671"/>
      <c r="MNI128" s="671"/>
      <c r="MNJ128" s="671"/>
      <c r="MNK128" s="671"/>
      <c r="MNL128" s="671"/>
      <c r="MNM128" s="671"/>
      <c r="MNN128" s="671"/>
      <c r="MNO128" s="671"/>
      <c r="MNP128" s="671"/>
      <c r="MNQ128" s="671"/>
      <c r="MNR128" s="671"/>
      <c r="MNS128" s="671"/>
      <c r="MNT128" s="671"/>
      <c r="MNU128" s="671"/>
      <c r="MNV128" s="671"/>
      <c r="MNW128" s="671"/>
      <c r="MNX128" s="671"/>
      <c r="MNY128" s="671"/>
      <c r="MNZ128" s="671"/>
      <c r="MOA128" s="671"/>
      <c r="MOB128" s="671"/>
      <c r="MOC128" s="671"/>
      <c r="MOD128" s="671"/>
      <c r="MOE128" s="671"/>
      <c r="MOF128" s="671"/>
      <c r="MOG128" s="671"/>
      <c r="MOH128" s="671"/>
      <c r="MOI128" s="671"/>
      <c r="MOJ128" s="671"/>
      <c r="MOK128" s="671"/>
      <c r="MOL128" s="671"/>
      <c r="MOM128" s="671"/>
      <c r="MON128" s="671"/>
      <c r="MOO128" s="671"/>
      <c r="MOP128" s="671"/>
      <c r="MOQ128" s="671"/>
      <c r="MOR128" s="671"/>
      <c r="MOS128" s="671"/>
      <c r="MOT128" s="671"/>
      <c r="MOU128" s="671"/>
      <c r="MOV128" s="671"/>
      <c r="MOW128" s="671"/>
      <c r="MOX128" s="671"/>
      <c r="MOY128" s="671"/>
      <c r="MOZ128" s="671"/>
      <c r="MPA128" s="671"/>
      <c r="MPB128" s="671"/>
      <c r="MPC128" s="671"/>
      <c r="MPD128" s="671"/>
      <c r="MPE128" s="671"/>
      <c r="MPF128" s="671"/>
      <c r="MPG128" s="671"/>
      <c r="MPH128" s="671"/>
      <c r="MPI128" s="671"/>
      <c r="MPJ128" s="671"/>
      <c r="MPK128" s="671"/>
      <c r="MPL128" s="671"/>
      <c r="MPM128" s="671"/>
      <c r="MPN128" s="671"/>
      <c r="MPO128" s="671"/>
      <c r="MPP128" s="671"/>
      <c r="MPQ128" s="671"/>
      <c r="MPR128" s="671"/>
      <c r="MPS128" s="671"/>
      <c r="MPT128" s="671"/>
      <c r="MPU128" s="671"/>
      <c r="MPV128" s="671"/>
      <c r="MPW128" s="671"/>
      <c r="MPX128" s="671"/>
      <c r="MPY128" s="671"/>
      <c r="MPZ128" s="671"/>
      <c r="MQA128" s="671"/>
      <c r="MQB128" s="671"/>
      <c r="MQC128" s="671"/>
      <c r="MQD128" s="671"/>
      <c r="MQE128" s="671"/>
      <c r="MQF128" s="671"/>
      <c r="MQG128" s="671"/>
      <c r="MQH128" s="671"/>
      <c r="MQI128" s="671"/>
      <c r="MQJ128" s="671"/>
      <c r="MQK128" s="671"/>
      <c r="MQL128" s="671"/>
      <c r="MQM128" s="671"/>
      <c r="MQN128" s="671"/>
      <c r="MQO128" s="671"/>
      <c r="MQP128" s="671"/>
      <c r="MQQ128" s="671"/>
      <c r="MQR128" s="671"/>
      <c r="MQS128" s="671"/>
      <c r="MQT128" s="671"/>
      <c r="MQU128" s="671"/>
      <c r="MQV128" s="671"/>
      <c r="MQW128" s="671"/>
      <c r="MQX128" s="671"/>
      <c r="MQY128" s="671"/>
      <c r="MQZ128" s="671"/>
      <c r="MRA128" s="671"/>
      <c r="MRB128" s="671"/>
      <c r="MRC128" s="671"/>
      <c r="MRD128" s="671"/>
      <c r="MRE128" s="671"/>
      <c r="MRF128" s="671"/>
      <c r="MRG128" s="671"/>
      <c r="MRH128" s="671"/>
      <c r="MRI128" s="671"/>
      <c r="MRJ128" s="671"/>
      <c r="MRK128" s="671"/>
      <c r="MRL128" s="671"/>
      <c r="MRM128" s="671"/>
      <c r="MRN128" s="671"/>
      <c r="MRO128" s="671"/>
      <c r="MRP128" s="671"/>
      <c r="MRQ128" s="671"/>
      <c r="MRR128" s="671"/>
      <c r="MRS128" s="671"/>
      <c r="MRT128" s="671"/>
      <c r="MRU128" s="671"/>
      <c r="MRV128" s="671"/>
      <c r="MRW128" s="671"/>
      <c r="MRX128" s="671"/>
      <c r="MRY128" s="671"/>
      <c r="MRZ128" s="671"/>
      <c r="MSA128" s="671"/>
      <c r="MSB128" s="671"/>
      <c r="MSC128" s="671"/>
      <c r="MSD128" s="671"/>
      <c r="MSE128" s="671"/>
      <c r="MSF128" s="671"/>
      <c r="MSG128" s="671"/>
      <c r="MSH128" s="671"/>
      <c r="MSI128" s="671"/>
      <c r="MSJ128" s="671"/>
      <c r="MSK128" s="671"/>
      <c r="MSL128" s="671"/>
      <c r="MSM128" s="671"/>
      <c r="MSN128" s="671"/>
      <c r="MSO128" s="671"/>
      <c r="MSP128" s="671"/>
      <c r="MSQ128" s="671"/>
      <c r="MSR128" s="671"/>
      <c r="MSS128" s="671"/>
      <c r="MST128" s="671"/>
      <c r="MSU128" s="671"/>
      <c r="MSV128" s="671"/>
      <c r="MSW128" s="671"/>
      <c r="MSX128" s="671"/>
      <c r="MSY128" s="671"/>
      <c r="MSZ128" s="671"/>
      <c r="MTA128" s="671"/>
      <c r="MTB128" s="671"/>
      <c r="MTC128" s="671"/>
      <c r="MTD128" s="671"/>
      <c r="MTE128" s="671"/>
      <c r="MTF128" s="671"/>
      <c r="MTG128" s="671"/>
      <c r="MTH128" s="671"/>
      <c r="MTI128" s="671"/>
      <c r="MTJ128" s="671"/>
      <c r="MTK128" s="671"/>
      <c r="MTL128" s="671"/>
      <c r="MTM128" s="671"/>
      <c r="MTN128" s="671"/>
      <c r="MTO128" s="671"/>
      <c r="MTP128" s="671"/>
      <c r="MTQ128" s="671"/>
      <c r="MTR128" s="671"/>
      <c r="MTS128" s="671"/>
      <c r="MTT128" s="671"/>
      <c r="MTU128" s="671"/>
      <c r="MTV128" s="671"/>
      <c r="MTW128" s="671"/>
      <c r="MTX128" s="671"/>
      <c r="MTY128" s="671"/>
      <c r="MTZ128" s="671"/>
      <c r="MUA128" s="671"/>
      <c r="MUB128" s="671"/>
      <c r="MUC128" s="671"/>
      <c r="MUD128" s="671"/>
      <c r="MUE128" s="671"/>
      <c r="MUF128" s="671"/>
      <c r="MUG128" s="671"/>
      <c r="MUH128" s="671"/>
      <c r="MUI128" s="671"/>
      <c r="MUJ128" s="671"/>
      <c r="MUK128" s="671"/>
      <c r="MUL128" s="671"/>
      <c r="MUM128" s="671"/>
      <c r="MUN128" s="671"/>
      <c r="MUO128" s="671"/>
      <c r="MUP128" s="671"/>
      <c r="MUQ128" s="671"/>
      <c r="MUR128" s="671"/>
      <c r="MUS128" s="671"/>
      <c r="MUT128" s="671"/>
      <c r="MUU128" s="671"/>
      <c r="MUV128" s="671"/>
      <c r="MUW128" s="671"/>
      <c r="MUX128" s="671"/>
      <c r="MUY128" s="671"/>
      <c r="MUZ128" s="671"/>
      <c r="MVA128" s="671"/>
      <c r="MVB128" s="671"/>
      <c r="MVC128" s="671"/>
      <c r="MVD128" s="671"/>
      <c r="MVE128" s="671"/>
      <c r="MVF128" s="671"/>
      <c r="MVG128" s="671"/>
      <c r="MVH128" s="671"/>
      <c r="MVI128" s="671"/>
      <c r="MVJ128" s="671"/>
      <c r="MVK128" s="671"/>
      <c r="MVL128" s="671"/>
      <c r="MVM128" s="671"/>
      <c r="MVN128" s="671"/>
      <c r="MVO128" s="671"/>
      <c r="MVP128" s="671"/>
      <c r="MVQ128" s="671"/>
      <c r="MVR128" s="671"/>
      <c r="MVS128" s="671"/>
      <c r="MVT128" s="671"/>
      <c r="MVU128" s="671"/>
      <c r="MVV128" s="671"/>
      <c r="MVW128" s="671"/>
      <c r="MVX128" s="671"/>
      <c r="MVY128" s="671"/>
      <c r="MVZ128" s="671"/>
      <c r="MWA128" s="671"/>
      <c r="MWB128" s="671"/>
      <c r="MWC128" s="671"/>
      <c r="MWD128" s="671"/>
      <c r="MWE128" s="671"/>
      <c r="MWF128" s="671"/>
      <c r="MWG128" s="671"/>
      <c r="MWH128" s="671"/>
      <c r="MWI128" s="671"/>
      <c r="MWJ128" s="671"/>
      <c r="MWK128" s="671"/>
      <c r="MWL128" s="671"/>
      <c r="MWM128" s="671"/>
      <c r="MWN128" s="671"/>
      <c r="MWO128" s="671"/>
      <c r="MWP128" s="671"/>
      <c r="MWQ128" s="671"/>
      <c r="MWR128" s="671"/>
      <c r="MWS128" s="671"/>
      <c r="MWT128" s="671"/>
      <c r="MWU128" s="671"/>
      <c r="MWV128" s="671"/>
      <c r="MWW128" s="671"/>
      <c r="MWX128" s="671"/>
      <c r="MWY128" s="671"/>
      <c r="MWZ128" s="671"/>
      <c r="MXA128" s="671"/>
      <c r="MXB128" s="671"/>
      <c r="MXC128" s="671"/>
      <c r="MXD128" s="671"/>
      <c r="MXE128" s="671"/>
      <c r="MXF128" s="671"/>
      <c r="MXG128" s="671"/>
      <c r="MXH128" s="671"/>
      <c r="MXI128" s="671"/>
      <c r="MXJ128" s="671"/>
      <c r="MXK128" s="671"/>
      <c r="MXL128" s="671"/>
      <c r="MXM128" s="671"/>
      <c r="MXN128" s="671"/>
      <c r="MXO128" s="671"/>
      <c r="MXP128" s="671"/>
      <c r="MXQ128" s="671"/>
      <c r="MXR128" s="671"/>
      <c r="MXS128" s="671"/>
      <c r="MXT128" s="671"/>
      <c r="MXU128" s="671"/>
      <c r="MXV128" s="671"/>
      <c r="MXW128" s="671"/>
      <c r="MXX128" s="671"/>
      <c r="MXY128" s="671"/>
      <c r="MXZ128" s="671"/>
      <c r="MYA128" s="671"/>
      <c r="MYB128" s="671"/>
      <c r="MYC128" s="671"/>
      <c r="MYD128" s="671"/>
      <c r="MYE128" s="671"/>
      <c r="MYF128" s="671"/>
      <c r="MYG128" s="671"/>
      <c r="MYH128" s="671"/>
      <c r="MYI128" s="671"/>
      <c r="MYJ128" s="671"/>
      <c r="MYK128" s="671"/>
      <c r="MYL128" s="671"/>
      <c r="MYM128" s="671"/>
      <c r="MYN128" s="671"/>
      <c r="MYO128" s="671"/>
      <c r="MYP128" s="671"/>
      <c r="MYQ128" s="671"/>
      <c r="MYR128" s="671"/>
      <c r="MYS128" s="671"/>
      <c r="MYT128" s="671"/>
      <c r="MYU128" s="671"/>
      <c r="MYV128" s="671"/>
      <c r="MYW128" s="671"/>
      <c r="MYX128" s="671"/>
      <c r="MYY128" s="671"/>
      <c r="MYZ128" s="671"/>
      <c r="MZA128" s="671"/>
      <c r="MZB128" s="671"/>
      <c r="MZC128" s="671"/>
      <c r="MZD128" s="671"/>
      <c r="MZE128" s="671"/>
      <c r="MZF128" s="671"/>
      <c r="MZG128" s="671"/>
      <c r="MZH128" s="671"/>
      <c r="MZI128" s="671"/>
      <c r="MZJ128" s="671"/>
      <c r="MZK128" s="671"/>
      <c r="MZL128" s="671"/>
      <c r="MZM128" s="671"/>
      <c r="MZN128" s="671"/>
      <c r="MZO128" s="671"/>
      <c r="MZP128" s="671"/>
      <c r="MZQ128" s="671"/>
      <c r="MZR128" s="671"/>
      <c r="MZS128" s="671"/>
      <c r="MZT128" s="671"/>
      <c r="MZU128" s="671"/>
      <c r="MZV128" s="671"/>
      <c r="MZW128" s="671"/>
      <c r="MZX128" s="671"/>
      <c r="MZY128" s="671"/>
      <c r="MZZ128" s="671"/>
      <c r="NAA128" s="671"/>
      <c r="NAB128" s="671"/>
      <c r="NAC128" s="671"/>
      <c r="NAD128" s="671"/>
      <c r="NAE128" s="671"/>
      <c r="NAF128" s="671"/>
      <c r="NAG128" s="671"/>
      <c r="NAH128" s="671"/>
      <c r="NAI128" s="671"/>
      <c r="NAJ128" s="671"/>
      <c r="NAK128" s="671"/>
      <c r="NAL128" s="671"/>
      <c r="NAM128" s="671"/>
      <c r="NAN128" s="671"/>
      <c r="NAO128" s="671"/>
      <c r="NAP128" s="671"/>
      <c r="NAQ128" s="671"/>
      <c r="NAR128" s="671"/>
      <c r="NAS128" s="671"/>
      <c r="NAT128" s="671"/>
      <c r="NAU128" s="671"/>
      <c r="NAV128" s="671"/>
      <c r="NAW128" s="671"/>
      <c r="NAX128" s="671"/>
      <c r="NAY128" s="671"/>
      <c r="NAZ128" s="671"/>
      <c r="NBA128" s="671"/>
      <c r="NBB128" s="671"/>
      <c r="NBC128" s="671"/>
      <c r="NBD128" s="671"/>
      <c r="NBE128" s="671"/>
      <c r="NBF128" s="671"/>
      <c r="NBG128" s="671"/>
      <c r="NBH128" s="671"/>
      <c r="NBI128" s="671"/>
      <c r="NBJ128" s="671"/>
      <c r="NBK128" s="671"/>
      <c r="NBL128" s="671"/>
      <c r="NBM128" s="671"/>
      <c r="NBN128" s="671"/>
      <c r="NBO128" s="671"/>
      <c r="NBP128" s="671"/>
      <c r="NBQ128" s="671"/>
      <c r="NBR128" s="671"/>
      <c r="NBS128" s="671"/>
      <c r="NBT128" s="671"/>
      <c r="NBU128" s="671"/>
      <c r="NBV128" s="671"/>
      <c r="NBW128" s="671"/>
      <c r="NBX128" s="671"/>
      <c r="NBY128" s="671"/>
      <c r="NBZ128" s="671"/>
      <c r="NCA128" s="671"/>
      <c r="NCB128" s="671"/>
      <c r="NCC128" s="671"/>
      <c r="NCD128" s="671"/>
      <c r="NCE128" s="671"/>
      <c r="NCF128" s="671"/>
      <c r="NCG128" s="671"/>
      <c r="NCH128" s="671"/>
      <c r="NCI128" s="671"/>
      <c r="NCJ128" s="671"/>
      <c r="NCK128" s="671"/>
      <c r="NCL128" s="671"/>
      <c r="NCM128" s="671"/>
      <c r="NCN128" s="671"/>
      <c r="NCO128" s="671"/>
      <c r="NCP128" s="671"/>
      <c r="NCQ128" s="671"/>
      <c r="NCR128" s="671"/>
      <c r="NCS128" s="671"/>
      <c r="NCT128" s="671"/>
      <c r="NCU128" s="671"/>
      <c r="NCV128" s="671"/>
      <c r="NCW128" s="671"/>
      <c r="NCX128" s="671"/>
      <c r="NCY128" s="671"/>
      <c r="NCZ128" s="671"/>
      <c r="NDA128" s="671"/>
      <c r="NDB128" s="671"/>
      <c r="NDC128" s="671"/>
      <c r="NDD128" s="671"/>
      <c r="NDE128" s="671"/>
      <c r="NDF128" s="671"/>
      <c r="NDG128" s="671"/>
      <c r="NDH128" s="671"/>
      <c r="NDI128" s="671"/>
      <c r="NDJ128" s="671"/>
      <c r="NDK128" s="671"/>
      <c r="NDL128" s="671"/>
      <c r="NDM128" s="671"/>
      <c r="NDN128" s="671"/>
      <c r="NDO128" s="671"/>
      <c r="NDP128" s="671"/>
      <c r="NDQ128" s="671"/>
      <c r="NDR128" s="671"/>
      <c r="NDS128" s="671"/>
      <c r="NDT128" s="671"/>
      <c r="NDU128" s="671"/>
      <c r="NDV128" s="671"/>
      <c r="NDW128" s="671"/>
      <c r="NDX128" s="671"/>
      <c r="NDY128" s="671"/>
      <c r="NDZ128" s="671"/>
      <c r="NEA128" s="671"/>
      <c r="NEB128" s="671"/>
      <c r="NEC128" s="671"/>
      <c r="NED128" s="671"/>
      <c r="NEE128" s="671"/>
      <c r="NEF128" s="671"/>
      <c r="NEG128" s="671"/>
      <c r="NEH128" s="671"/>
      <c r="NEI128" s="671"/>
      <c r="NEJ128" s="671"/>
      <c r="NEK128" s="671"/>
      <c r="NEL128" s="671"/>
      <c r="NEM128" s="671"/>
      <c r="NEN128" s="671"/>
      <c r="NEO128" s="671"/>
      <c r="NEP128" s="671"/>
      <c r="NEQ128" s="671"/>
      <c r="NER128" s="671"/>
      <c r="NES128" s="671"/>
      <c r="NET128" s="671"/>
      <c r="NEU128" s="671"/>
      <c r="NEV128" s="671"/>
      <c r="NEW128" s="671"/>
      <c r="NEX128" s="671"/>
      <c r="NEY128" s="671"/>
      <c r="NEZ128" s="671"/>
      <c r="NFA128" s="671"/>
      <c r="NFB128" s="671"/>
      <c r="NFC128" s="671"/>
      <c r="NFD128" s="671"/>
      <c r="NFE128" s="671"/>
      <c r="NFF128" s="671"/>
      <c r="NFG128" s="671"/>
      <c r="NFH128" s="671"/>
      <c r="NFI128" s="671"/>
      <c r="NFJ128" s="671"/>
      <c r="NFK128" s="671"/>
      <c r="NFL128" s="671"/>
      <c r="NFM128" s="671"/>
      <c r="NFN128" s="671"/>
      <c r="NFO128" s="671"/>
      <c r="NFP128" s="671"/>
      <c r="NFQ128" s="671"/>
      <c r="NFR128" s="671"/>
      <c r="NFS128" s="671"/>
      <c r="NFT128" s="671"/>
      <c r="NFU128" s="671"/>
      <c r="NFV128" s="671"/>
      <c r="NFW128" s="671"/>
      <c r="NFX128" s="671"/>
      <c r="NFY128" s="671"/>
      <c r="NFZ128" s="671"/>
      <c r="NGA128" s="671"/>
      <c r="NGB128" s="671"/>
      <c r="NGC128" s="671"/>
      <c r="NGD128" s="671"/>
      <c r="NGE128" s="671"/>
      <c r="NGF128" s="671"/>
      <c r="NGG128" s="671"/>
      <c r="NGH128" s="671"/>
      <c r="NGI128" s="671"/>
      <c r="NGJ128" s="671"/>
      <c r="NGK128" s="671"/>
      <c r="NGL128" s="671"/>
      <c r="NGM128" s="671"/>
      <c r="NGN128" s="671"/>
      <c r="NGO128" s="671"/>
      <c r="NGP128" s="671"/>
      <c r="NGQ128" s="671"/>
      <c r="NGR128" s="671"/>
      <c r="NGS128" s="671"/>
      <c r="NGT128" s="671"/>
      <c r="NGU128" s="671"/>
      <c r="NGV128" s="671"/>
      <c r="NGW128" s="671"/>
      <c r="NGX128" s="671"/>
      <c r="NGY128" s="671"/>
      <c r="NGZ128" s="671"/>
      <c r="NHA128" s="671"/>
      <c r="NHB128" s="671"/>
      <c r="NHC128" s="671"/>
      <c r="NHD128" s="671"/>
      <c r="NHE128" s="671"/>
      <c r="NHF128" s="671"/>
      <c r="NHG128" s="671"/>
      <c r="NHH128" s="671"/>
      <c r="NHI128" s="671"/>
      <c r="NHJ128" s="671"/>
      <c r="NHK128" s="671"/>
      <c r="NHL128" s="671"/>
      <c r="NHM128" s="671"/>
      <c r="NHN128" s="671"/>
      <c r="NHO128" s="671"/>
      <c r="NHP128" s="671"/>
      <c r="NHQ128" s="671"/>
      <c r="NHR128" s="671"/>
      <c r="NHS128" s="671"/>
      <c r="NHT128" s="671"/>
      <c r="NHU128" s="671"/>
      <c r="NHV128" s="671"/>
      <c r="NHW128" s="671"/>
      <c r="NHX128" s="671"/>
      <c r="NHY128" s="671"/>
      <c r="NHZ128" s="671"/>
      <c r="NIA128" s="671"/>
      <c r="NIB128" s="671"/>
      <c r="NIC128" s="671"/>
      <c r="NID128" s="671"/>
      <c r="NIE128" s="671"/>
      <c r="NIF128" s="671"/>
      <c r="NIG128" s="671"/>
      <c r="NIH128" s="671"/>
      <c r="NII128" s="671"/>
      <c r="NIJ128" s="671"/>
      <c r="NIK128" s="671"/>
      <c r="NIL128" s="671"/>
      <c r="NIM128" s="671"/>
      <c r="NIN128" s="671"/>
      <c r="NIO128" s="671"/>
      <c r="NIP128" s="671"/>
      <c r="NIQ128" s="671"/>
      <c r="NIR128" s="671"/>
      <c r="NIS128" s="671"/>
      <c r="NIT128" s="671"/>
      <c r="NIU128" s="671"/>
      <c r="NIV128" s="671"/>
      <c r="NIW128" s="671"/>
      <c r="NIX128" s="671"/>
      <c r="NIY128" s="671"/>
      <c r="NIZ128" s="671"/>
      <c r="NJA128" s="671"/>
      <c r="NJB128" s="671"/>
      <c r="NJC128" s="671"/>
      <c r="NJD128" s="671"/>
      <c r="NJE128" s="671"/>
      <c r="NJF128" s="671"/>
      <c r="NJG128" s="671"/>
      <c r="NJH128" s="671"/>
      <c r="NJI128" s="671"/>
      <c r="NJJ128" s="671"/>
      <c r="NJK128" s="671"/>
      <c r="NJL128" s="671"/>
      <c r="NJM128" s="671"/>
      <c r="NJN128" s="671"/>
      <c r="NJO128" s="671"/>
      <c r="NJP128" s="671"/>
      <c r="NJQ128" s="671"/>
      <c r="NJR128" s="671"/>
      <c r="NJS128" s="671"/>
      <c r="NJT128" s="671"/>
      <c r="NJU128" s="671"/>
      <c r="NJV128" s="671"/>
      <c r="NJW128" s="671"/>
      <c r="NJX128" s="671"/>
      <c r="NJY128" s="671"/>
      <c r="NJZ128" s="671"/>
      <c r="NKA128" s="671"/>
      <c r="NKB128" s="671"/>
      <c r="NKC128" s="671"/>
      <c r="NKD128" s="671"/>
      <c r="NKE128" s="671"/>
      <c r="NKF128" s="671"/>
      <c r="NKG128" s="671"/>
      <c r="NKH128" s="671"/>
      <c r="NKI128" s="671"/>
      <c r="NKJ128" s="671"/>
      <c r="NKK128" s="671"/>
      <c r="NKL128" s="671"/>
      <c r="NKM128" s="671"/>
      <c r="NKN128" s="671"/>
      <c r="NKO128" s="671"/>
      <c r="NKP128" s="671"/>
      <c r="NKQ128" s="671"/>
      <c r="NKR128" s="671"/>
      <c r="NKS128" s="671"/>
      <c r="NKT128" s="671"/>
      <c r="NKU128" s="671"/>
      <c r="NKV128" s="671"/>
      <c r="NKW128" s="671"/>
      <c r="NKX128" s="671"/>
      <c r="NKY128" s="671"/>
      <c r="NKZ128" s="671"/>
      <c r="NLA128" s="671"/>
      <c r="NLB128" s="671"/>
      <c r="NLC128" s="671"/>
      <c r="NLD128" s="671"/>
      <c r="NLE128" s="671"/>
      <c r="NLF128" s="671"/>
      <c r="NLG128" s="671"/>
      <c r="NLH128" s="671"/>
      <c r="NLI128" s="671"/>
      <c r="NLJ128" s="671"/>
      <c r="NLK128" s="671"/>
      <c r="NLL128" s="671"/>
      <c r="NLM128" s="671"/>
      <c r="NLN128" s="671"/>
      <c r="NLO128" s="671"/>
      <c r="NLP128" s="671"/>
      <c r="NLQ128" s="671"/>
      <c r="NLR128" s="671"/>
      <c r="NLS128" s="671"/>
      <c r="NLT128" s="671"/>
      <c r="NLU128" s="671"/>
      <c r="NLV128" s="671"/>
      <c r="NLW128" s="671"/>
      <c r="NLX128" s="671"/>
      <c r="NLY128" s="671"/>
      <c r="NLZ128" s="671"/>
      <c r="NMA128" s="671"/>
      <c r="NMB128" s="671"/>
      <c r="NMC128" s="671"/>
      <c r="NMD128" s="671"/>
      <c r="NME128" s="671"/>
      <c r="NMF128" s="671"/>
      <c r="NMG128" s="671"/>
      <c r="NMH128" s="671"/>
      <c r="NMI128" s="671"/>
      <c r="NMJ128" s="671"/>
      <c r="NMK128" s="671"/>
      <c r="NML128" s="671"/>
      <c r="NMM128" s="671"/>
      <c r="NMN128" s="671"/>
      <c r="NMO128" s="671"/>
      <c r="NMP128" s="671"/>
      <c r="NMQ128" s="671"/>
      <c r="NMR128" s="671"/>
      <c r="NMS128" s="671"/>
      <c r="NMT128" s="671"/>
      <c r="NMU128" s="671"/>
      <c r="NMV128" s="671"/>
      <c r="NMW128" s="671"/>
      <c r="NMX128" s="671"/>
      <c r="NMY128" s="671"/>
      <c r="NMZ128" s="671"/>
      <c r="NNA128" s="671"/>
      <c r="NNB128" s="671"/>
      <c r="NNC128" s="671"/>
      <c r="NND128" s="671"/>
      <c r="NNE128" s="671"/>
      <c r="NNF128" s="671"/>
      <c r="NNG128" s="671"/>
      <c r="NNH128" s="671"/>
      <c r="NNI128" s="671"/>
      <c r="NNJ128" s="671"/>
      <c r="NNK128" s="671"/>
      <c r="NNL128" s="671"/>
      <c r="NNM128" s="671"/>
      <c r="NNN128" s="671"/>
      <c r="NNO128" s="671"/>
      <c r="NNP128" s="671"/>
      <c r="NNQ128" s="671"/>
      <c r="NNR128" s="671"/>
      <c r="NNS128" s="671"/>
      <c r="NNT128" s="671"/>
      <c r="NNU128" s="671"/>
      <c r="NNV128" s="671"/>
      <c r="NNW128" s="671"/>
      <c r="NNX128" s="671"/>
      <c r="NNY128" s="671"/>
      <c r="NNZ128" s="671"/>
      <c r="NOA128" s="671"/>
      <c r="NOB128" s="671"/>
      <c r="NOC128" s="671"/>
      <c r="NOD128" s="671"/>
      <c r="NOE128" s="671"/>
      <c r="NOF128" s="671"/>
      <c r="NOG128" s="671"/>
      <c r="NOH128" s="671"/>
      <c r="NOI128" s="671"/>
      <c r="NOJ128" s="671"/>
      <c r="NOK128" s="671"/>
      <c r="NOL128" s="671"/>
      <c r="NOM128" s="671"/>
      <c r="NON128" s="671"/>
      <c r="NOO128" s="671"/>
      <c r="NOP128" s="671"/>
      <c r="NOQ128" s="671"/>
      <c r="NOR128" s="671"/>
      <c r="NOS128" s="671"/>
      <c r="NOT128" s="671"/>
      <c r="NOU128" s="671"/>
      <c r="NOV128" s="671"/>
      <c r="NOW128" s="671"/>
      <c r="NOX128" s="671"/>
      <c r="NOY128" s="671"/>
      <c r="NOZ128" s="671"/>
      <c r="NPA128" s="671"/>
      <c r="NPB128" s="671"/>
      <c r="NPC128" s="671"/>
      <c r="NPD128" s="671"/>
      <c r="NPE128" s="671"/>
      <c r="NPF128" s="671"/>
      <c r="NPG128" s="671"/>
      <c r="NPH128" s="671"/>
      <c r="NPI128" s="671"/>
      <c r="NPJ128" s="671"/>
      <c r="NPK128" s="671"/>
      <c r="NPL128" s="671"/>
      <c r="NPM128" s="671"/>
      <c r="NPN128" s="671"/>
      <c r="NPO128" s="671"/>
      <c r="NPP128" s="671"/>
      <c r="NPQ128" s="671"/>
      <c r="NPR128" s="671"/>
      <c r="NPS128" s="671"/>
      <c r="NPT128" s="671"/>
      <c r="NPU128" s="671"/>
      <c r="NPV128" s="671"/>
      <c r="NPW128" s="671"/>
      <c r="NPX128" s="671"/>
      <c r="NPY128" s="671"/>
      <c r="NPZ128" s="671"/>
      <c r="NQA128" s="671"/>
      <c r="NQB128" s="671"/>
      <c r="NQC128" s="671"/>
      <c r="NQD128" s="671"/>
      <c r="NQE128" s="671"/>
      <c r="NQF128" s="671"/>
      <c r="NQG128" s="671"/>
      <c r="NQH128" s="671"/>
      <c r="NQI128" s="671"/>
      <c r="NQJ128" s="671"/>
      <c r="NQK128" s="671"/>
      <c r="NQL128" s="671"/>
      <c r="NQM128" s="671"/>
      <c r="NQN128" s="671"/>
      <c r="NQO128" s="671"/>
      <c r="NQP128" s="671"/>
      <c r="NQQ128" s="671"/>
      <c r="NQR128" s="671"/>
      <c r="NQS128" s="671"/>
      <c r="NQT128" s="671"/>
      <c r="NQU128" s="671"/>
      <c r="NQV128" s="671"/>
      <c r="NQW128" s="671"/>
      <c r="NQX128" s="671"/>
      <c r="NQY128" s="671"/>
      <c r="NQZ128" s="671"/>
      <c r="NRA128" s="671"/>
      <c r="NRB128" s="671"/>
      <c r="NRC128" s="671"/>
      <c r="NRD128" s="671"/>
      <c r="NRE128" s="671"/>
      <c r="NRF128" s="671"/>
      <c r="NRG128" s="671"/>
      <c r="NRH128" s="671"/>
      <c r="NRI128" s="671"/>
      <c r="NRJ128" s="671"/>
      <c r="NRK128" s="671"/>
      <c r="NRL128" s="671"/>
      <c r="NRM128" s="671"/>
      <c r="NRN128" s="671"/>
      <c r="NRO128" s="671"/>
      <c r="NRP128" s="671"/>
      <c r="NRQ128" s="671"/>
      <c r="NRR128" s="671"/>
      <c r="NRS128" s="671"/>
      <c r="NRT128" s="671"/>
      <c r="NRU128" s="671"/>
      <c r="NRV128" s="671"/>
      <c r="NRW128" s="671"/>
      <c r="NRX128" s="671"/>
      <c r="NRY128" s="671"/>
      <c r="NRZ128" s="671"/>
      <c r="NSA128" s="671"/>
      <c r="NSB128" s="671"/>
      <c r="NSC128" s="671"/>
      <c r="NSD128" s="671"/>
      <c r="NSE128" s="671"/>
      <c r="NSF128" s="671"/>
      <c r="NSG128" s="671"/>
      <c r="NSH128" s="671"/>
      <c r="NSI128" s="671"/>
      <c r="NSJ128" s="671"/>
      <c r="NSK128" s="671"/>
      <c r="NSL128" s="671"/>
      <c r="NSM128" s="671"/>
      <c r="NSN128" s="671"/>
      <c r="NSO128" s="671"/>
      <c r="NSP128" s="671"/>
      <c r="NSQ128" s="671"/>
      <c r="NSR128" s="671"/>
      <c r="NSS128" s="671"/>
      <c r="NST128" s="671"/>
      <c r="NSU128" s="671"/>
      <c r="NSV128" s="671"/>
      <c r="NSW128" s="671"/>
      <c r="NSX128" s="671"/>
      <c r="NSY128" s="671"/>
      <c r="NSZ128" s="671"/>
      <c r="NTA128" s="671"/>
      <c r="NTB128" s="671"/>
      <c r="NTC128" s="671"/>
      <c r="NTD128" s="671"/>
      <c r="NTE128" s="671"/>
      <c r="NTF128" s="671"/>
      <c r="NTG128" s="671"/>
      <c r="NTH128" s="671"/>
      <c r="NTI128" s="671"/>
      <c r="NTJ128" s="671"/>
      <c r="NTK128" s="671"/>
      <c r="NTL128" s="671"/>
      <c r="NTM128" s="671"/>
      <c r="NTN128" s="671"/>
      <c r="NTO128" s="671"/>
      <c r="NTP128" s="671"/>
      <c r="NTQ128" s="671"/>
      <c r="NTR128" s="671"/>
      <c r="NTS128" s="671"/>
      <c r="NTT128" s="671"/>
      <c r="NTU128" s="671"/>
      <c r="NTV128" s="671"/>
      <c r="NTW128" s="671"/>
      <c r="NTX128" s="671"/>
      <c r="NTY128" s="671"/>
      <c r="NTZ128" s="671"/>
      <c r="NUA128" s="671"/>
      <c r="NUB128" s="671"/>
      <c r="NUC128" s="671"/>
      <c r="NUD128" s="671"/>
      <c r="NUE128" s="671"/>
      <c r="NUF128" s="671"/>
      <c r="NUG128" s="671"/>
      <c r="NUH128" s="671"/>
      <c r="NUI128" s="671"/>
      <c r="NUJ128" s="671"/>
      <c r="NUK128" s="671"/>
      <c r="NUL128" s="671"/>
      <c r="NUM128" s="671"/>
      <c r="NUN128" s="671"/>
      <c r="NUO128" s="671"/>
      <c r="NUP128" s="671"/>
      <c r="NUQ128" s="671"/>
      <c r="NUR128" s="671"/>
      <c r="NUS128" s="671"/>
      <c r="NUT128" s="671"/>
      <c r="NUU128" s="671"/>
      <c r="NUV128" s="671"/>
      <c r="NUW128" s="671"/>
      <c r="NUX128" s="671"/>
      <c r="NUY128" s="671"/>
      <c r="NUZ128" s="671"/>
      <c r="NVA128" s="671"/>
      <c r="NVB128" s="671"/>
      <c r="NVC128" s="671"/>
      <c r="NVD128" s="671"/>
      <c r="NVE128" s="671"/>
      <c r="NVF128" s="671"/>
      <c r="NVG128" s="671"/>
      <c r="NVH128" s="671"/>
      <c r="NVI128" s="671"/>
      <c r="NVJ128" s="671"/>
      <c r="NVK128" s="671"/>
      <c r="NVL128" s="671"/>
      <c r="NVM128" s="671"/>
      <c r="NVN128" s="671"/>
      <c r="NVO128" s="671"/>
      <c r="NVP128" s="671"/>
      <c r="NVQ128" s="671"/>
      <c r="NVR128" s="671"/>
      <c r="NVS128" s="671"/>
      <c r="NVT128" s="671"/>
      <c r="NVU128" s="671"/>
      <c r="NVV128" s="671"/>
      <c r="NVW128" s="671"/>
      <c r="NVX128" s="671"/>
      <c r="NVY128" s="671"/>
      <c r="NVZ128" s="671"/>
      <c r="NWA128" s="671"/>
      <c r="NWB128" s="671"/>
      <c r="NWC128" s="671"/>
      <c r="NWD128" s="671"/>
      <c r="NWE128" s="671"/>
      <c r="NWF128" s="671"/>
      <c r="NWG128" s="671"/>
      <c r="NWH128" s="671"/>
      <c r="NWI128" s="671"/>
      <c r="NWJ128" s="671"/>
      <c r="NWK128" s="671"/>
      <c r="NWL128" s="671"/>
      <c r="NWM128" s="671"/>
      <c r="NWN128" s="671"/>
      <c r="NWO128" s="671"/>
      <c r="NWP128" s="671"/>
      <c r="NWQ128" s="671"/>
      <c r="NWR128" s="671"/>
      <c r="NWS128" s="671"/>
      <c r="NWT128" s="671"/>
      <c r="NWU128" s="671"/>
      <c r="NWV128" s="671"/>
      <c r="NWW128" s="671"/>
      <c r="NWX128" s="671"/>
      <c r="NWY128" s="671"/>
      <c r="NWZ128" s="671"/>
      <c r="NXA128" s="671"/>
      <c r="NXB128" s="671"/>
      <c r="NXC128" s="671"/>
      <c r="NXD128" s="671"/>
      <c r="NXE128" s="671"/>
      <c r="NXF128" s="671"/>
      <c r="NXG128" s="671"/>
      <c r="NXH128" s="671"/>
      <c r="NXI128" s="671"/>
      <c r="NXJ128" s="671"/>
      <c r="NXK128" s="671"/>
      <c r="NXL128" s="671"/>
      <c r="NXM128" s="671"/>
      <c r="NXN128" s="671"/>
      <c r="NXO128" s="671"/>
      <c r="NXP128" s="671"/>
      <c r="NXQ128" s="671"/>
      <c r="NXR128" s="671"/>
      <c r="NXS128" s="671"/>
      <c r="NXT128" s="671"/>
      <c r="NXU128" s="671"/>
      <c r="NXV128" s="671"/>
      <c r="NXW128" s="671"/>
      <c r="NXX128" s="671"/>
      <c r="NXY128" s="671"/>
      <c r="NXZ128" s="671"/>
      <c r="NYA128" s="671"/>
      <c r="NYB128" s="671"/>
      <c r="NYC128" s="671"/>
      <c r="NYD128" s="671"/>
      <c r="NYE128" s="671"/>
      <c r="NYF128" s="671"/>
      <c r="NYG128" s="671"/>
      <c r="NYH128" s="671"/>
      <c r="NYI128" s="671"/>
      <c r="NYJ128" s="671"/>
      <c r="NYK128" s="671"/>
      <c r="NYL128" s="671"/>
      <c r="NYM128" s="671"/>
      <c r="NYN128" s="671"/>
      <c r="NYO128" s="671"/>
      <c r="NYP128" s="671"/>
      <c r="NYQ128" s="671"/>
      <c r="NYR128" s="671"/>
      <c r="NYS128" s="671"/>
      <c r="NYT128" s="671"/>
      <c r="NYU128" s="671"/>
      <c r="NYV128" s="671"/>
      <c r="NYW128" s="671"/>
      <c r="NYX128" s="671"/>
      <c r="NYY128" s="671"/>
      <c r="NYZ128" s="671"/>
      <c r="NZA128" s="671"/>
      <c r="NZB128" s="671"/>
      <c r="NZC128" s="671"/>
      <c r="NZD128" s="671"/>
      <c r="NZE128" s="671"/>
      <c r="NZF128" s="671"/>
      <c r="NZG128" s="671"/>
      <c r="NZH128" s="671"/>
      <c r="NZI128" s="671"/>
      <c r="NZJ128" s="671"/>
      <c r="NZK128" s="671"/>
      <c r="NZL128" s="671"/>
      <c r="NZM128" s="671"/>
      <c r="NZN128" s="671"/>
      <c r="NZO128" s="671"/>
      <c r="NZP128" s="671"/>
      <c r="NZQ128" s="671"/>
      <c r="NZR128" s="671"/>
      <c r="NZS128" s="671"/>
      <c r="NZT128" s="671"/>
      <c r="NZU128" s="671"/>
      <c r="NZV128" s="671"/>
      <c r="NZW128" s="671"/>
      <c r="NZX128" s="671"/>
      <c r="NZY128" s="671"/>
      <c r="NZZ128" s="671"/>
      <c r="OAA128" s="671"/>
      <c r="OAB128" s="671"/>
      <c r="OAC128" s="671"/>
      <c r="OAD128" s="671"/>
      <c r="OAE128" s="671"/>
      <c r="OAF128" s="671"/>
      <c r="OAG128" s="671"/>
      <c r="OAH128" s="671"/>
      <c r="OAI128" s="671"/>
      <c r="OAJ128" s="671"/>
      <c r="OAK128" s="671"/>
      <c r="OAL128" s="671"/>
      <c r="OAM128" s="671"/>
      <c r="OAN128" s="671"/>
      <c r="OAO128" s="671"/>
      <c r="OAP128" s="671"/>
      <c r="OAQ128" s="671"/>
      <c r="OAR128" s="671"/>
      <c r="OAS128" s="671"/>
      <c r="OAT128" s="671"/>
      <c r="OAU128" s="671"/>
      <c r="OAV128" s="671"/>
      <c r="OAW128" s="671"/>
      <c r="OAX128" s="671"/>
      <c r="OAY128" s="671"/>
      <c r="OAZ128" s="671"/>
      <c r="OBA128" s="671"/>
      <c r="OBB128" s="671"/>
      <c r="OBC128" s="671"/>
      <c r="OBD128" s="671"/>
      <c r="OBE128" s="671"/>
      <c r="OBF128" s="671"/>
      <c r="OBG128" s="671"/>
      <c r="OBH128" s="671"/>
      <c r="OBI128" s="671"/>
      <c r="OBJ128" s="671"/>
      <c r="OBK128" s="671"/>
      <c r="OBL128" s="671"/>
      <c r="OBM128" s="671"/>
      <c r="OBN128" s="671"/>
      <c r="OBO128" s="671"/>
      <c r="OBP128" s="671"/>
      <c r="OBQ128" s="671"/>
      <c r="OBR128" s="671"/>
      <c r="OBS128" s="671"/>
      <c r="OBT128" s="671"/>
      <c r="OBU128" s="671"/>
      <c r="OBV128" s="671"/>
      <c r="OBW128" s="671"/>
      <c r="OBX128" s="671"/>
      <c r="OBY128" s="671"/>
      <c r="OBZ128" s="671"/>
      <c r="OCA128" s="671"/>
      <c r="OCB128" s="671"/>
      <c r="OCC128" s="671"/>
      <c r="OCD128" s="671"/>
      <c r="OCE128" s="671"/>
      <c r="OCF128" s="671"/>
      <c r="OCG128" s="671"/>
      <c r="OCH128" s="671"/>
      <c r="OCI128" s="671"/>
      <c r="OCJ128" s="671"/>
      <c r="OCK128" s="671"/>
      <c r="OCL128" s="671"/>
      <c r="OCM128" s="671"/>
      <c r="OCN128" s="671"/>
      <c r="OCO128" s="671"/>
      <c r="OCP128" s="671"/>
      <c r="OCQ128" s="671"/>
      <c r="OCR128" s="671"/>
      <c r="OCS128" s="671"/>
      <c r="OCT128" s="671"/>
      <c r="OCU128" s="671"/>
      <c r="OCV128" s="671"/>
      <c r="OCW128" s="671"/>
      <c r="OCX128" s="671"/>
      <c r="OCY128" s="671"/>
      <c r="OCZ128" s="671"/>
      <c r="ODA128" s="671"/>
      <c r="ODB128" s="671"/>
      <c r="ODC128" s="671"/>
      <c r="ODD128" s="671"/>
      <c r="ODE128" s="671"/>
      <c r="ODF128" s="671"/>
      <c r="ODG128" s="671"/>
      <c r="ODH128" s="671"/>
      <c r="ODI128" s="671"/>
      <c r="ODJ128" s="671"/>
      <c r="ODK128" s="671"/>
      <c r="ODL128" s="671"/>
      <c r="ODM128" s="671"/>
      <c r="ODN128" s="671"/>
      <c r="ODO128" s="671"/>
      <c r="ODP128" s="671"/>
      <c r="ODQ128" s="671"/>
      <c r="ODR128" s="671"/>
      <c r="ODS128" s="671"/>
      <c r="ODT128" s="671"/>
      <c r="ODU128" s="671"/>
      <c r="ODV128" s="671"/>
      <c r="ODW128" s="671"/>
      <c r="ODX128" s="671"/>
      <c r="ODY128" s="671"/>
      <c r="ODZ128" s="671"/>
      <c r="OEA128" s="671"/>
      <c r="OEB128" s="671"/>
      <c r="OEC128" s="671"/>
      <c r="OED128" s="671"/>
      <c r="OEE128" s="671"/>
      <c r="OEF128" s="671"/>
      <c r="OEG128" s="671"/>
      <c r="OEH128" s="671"/>
      <c r="OEI128" s="671"/>
      <c r="OEJ128" s="671"/>
      <c r="OEK128" s="671"/>
      <c r="OEL128" s="671"/>
      <c r="OEM128" s="671"/>
      <c r="OEN128" s="671"/>
      <c r="OEO128" s="671"/>
      <c r="OEP128" s="671"/>
      <c r="OEQ128" s="671"/>
      <c r="OER128" s="671"/>
      <c r="OES128" s="671"/>
      <c r="OET128" s="671"/>
      <c r="OEU128" s="671"/>
      <c r="OEV128" s="671"/>
      <c r="OEW128" s="671"/>
      <c r="OEX128" s="671"/>
      <c r="OEY128" s="671"/>
      <c r="OEZ128" s="671"/>
      <c r="OFA128" s="671"/>
      <c r="OFB128" s="671"/>
      <c r="OFC128" s="671"/>
      <c r="OFD128" s="671"/>
      <c r="OFE128" s="671"/>
      <c r="OFF128" s="671"/>
      <c r="OFG128" s="671"/>
      <c r="OFH128" s="671"/>
      <c r="OFI128" s="671"/>
      <c r="OFJ128" s="671"/>
      <c r="OFK128" s="671"/>
      <c r="OFL128" s="671"/>
      <c r="OFM128" s="671"/>
      <c r="OFN128" s="671"/>
      <c r="OFO128" s="671"/>
      <c r="OFP128" s="671"/>
      <c r="OFQ128" s="671"/>
      <c r="OFR128" s="671"/>
      <c r="OFS128" s="671"/>
      <c r="OFT128" s="671"/>
      <c r="OFU128" s="671"/>
      <c r="OFV128" s="671"/>
      <c r="OFW128" s="671"/>
      <c r="OFX128" s="671"/>
      <c r="OFY128" s="671"/>
      <c r="OFZ128" s="671"/>
      <c r="OGA128" s="671"/>
      <c r="OGB128" s="671"/>
      <c r="OGC128" s="671"/>
      <c r="OGD128" s="671"/>
      <c r="OGE128" s="671"/>
      <c r="OGF128" s="671"/>
      <c r="OGG128" s="671"/>
      <c r="OGH128" s="671"/>
      <c r="OGI128" s="671"/>
      <c r="OGJ128" s="671"/>
      <c r="OGK128" s="671"/>
      <c r="OGL128" s="671"/>
      <c r="OGM128" s="671"/>
      <c r="OGN128" s="671"/>
      <c r="OGO128" s="671"/>
      <c r="OGP128" s="671"/>
      <c r="OGQ128" s="671"/>
      <c r="OGR128" s="671"/>
      <c r="OGS128" s="671"/>
      <c r="OGT128" s="671"/>
      <c r="OGU128" s="671"/>
      <c r="OGV128" s="671"/>
      <c r="OGW128" s="671"/>
      <c r="OGX128" s="671"/>
      <c r="OGY128" s="671"/>
      <c r="OGZ128" s="671"/>
      <c r="OHA128" s="671"/>
      <c r="OHB128" s="671"/>
      <c r="OHC128" s="671"/>
      <c r="OHD128" s="671"/>
      <c r="OHE128" s="671"/>
      <c r="OHF128" s="671"/>
      <c r="OHG128" s="671"/>
      <c r="OHH128" s="671"/>
      <c r="OHI128" s="671"/>
      <c r="OHJ128" s="671"/>
      <c r="OHK128" s="671"/>
      <c r="OHL128" s="671"/>
      <c r="OHM128" s="671"/>
      <c r="OHN128" s="671"/>
      <c r="OHO128" s="671"/>
      <c r="OHP128" s="671"/>
      <c r="OHQ128" s="671"/>
      <c r="OHR128" s="671"/>
      <c r="OHS128" s="671"/>
      <c r="OHT128" s="671"/>
      <c r="OHU128" s="671"/>
      <c r="OHV128" s="671"/>
      <c r="OHW128" s="671"/>
      <c r="OHX128" s="671"/>
      <c r="OHY128" s="671"/>
      <c r="OHZ128" s="671"/>
      <c r="OIA128" s="671"/>
      <c r="OIB128" s="671"/>
      <c r="OIC128" s="671"/>
      <c r="OID128" s="671"/>
      <c r="OIE128" s="671"/>
      <c r="OIF128" s="671"/>
      <c r="OIG128" s="671"/>
      <c r="OIH128" s="671"/>
      <c r="OII128" s="671"/>
      <c r="OIJ128" s="671"/>
      <c r="OIK128" s="671"/>
      <c r="OIL128" s="671"/>
      <c r="OIM128" s="671"/>
      <c r="OIN128" s="671"/>
      <c r="OIO128" s="671"/>
      <c r="OIP128" s="671"/>
      <c r="OIQ128" s="671"/>
      <c r="OIR128" s="671"/>
      <c r="OIS128" s="671"/>
      <c r="OIT128" s="671"/>
      <c r="OIU128" s="671"/>
      <c r="OIV128" s="671"/>
      <c r="OIW128" s="671"/>
      <c r="OIX128" s="671"/>
      <c r="OIY128" s="671"/>
      <c r="OIZ128" s="671"/>
      <c r="OJA128" s="671"/>
      <c r="OJB128" s="671"/>
      <c r="OJC128" s="671"/>
      <c r="OJD128" s="671"/>
      <c r="OJE128" s="671"/>
      <c r="OJF128" s="671"/>
      <c r="OJG128" s="671"/>
      <c r="OJH128" s="671"/>
      <c r="OJI128" s="671"/>
      <c r="OJJ128" s="671"/>
      <c r="OJK128" s="671"/>
      <c r="OJL128" s="671"/>
      <c r="OJM128" s="671"/>
      <c r="OJN128" s="671"/>
      <c r="OJO128" s="671"/>
      <c r="OJP128" s="671"/>
      <c r="OJQ128" s="671"/>
      <c r="OJR128" s="671"/>
      <c r="OJS128" s="671"/>
      <c r="OJT128" s="671"/>
      <c r="OJU128" s="671"/>
      <c r="OJV128" s="671"/>
      <c r="OJW128" s="671"/>
      <c r="OJX128" s="671"/>
      <c r="OJY128" s="671"/>
      <c r="OJZ128" s="671"/>
      <c r="OKA128" s="671"/>
      <c r="OKB128" s="671"/>
      <c r="OKC128" s="671"/>
      <c r="OKD128" s="671"/>
      <c r="OKE128" s="671"/>
      <c r="OKF128" s="671"/>
      <c r="OKG128" s="671"/>
      <c r="OKH128" s="671"/>
      <c r="OKI128" s="671"/>
      <c r="OKJ128" s="671"/>
      <c r="OKK128" s="671"/>
      <c r="OKL128" s="671"/>
      <c r="OKM128" s="671"/>
      <c r="OKN128" s="671"/>
      <c r="OKO128" s="671"/>
      <c r="OKP128" s="671"/>
      <c r="OKQ128" s="671"/>
      <c r="OKR128" s="671"/>
      <c r="OKS128" s="671"/>
      <c r="OKT128" s="671"/>
      <c r="OKU128" s="671"/>
      <c r="OKV128" s="671"/>
      <c r="OKW128" s="671"/>
      <c r="OKX128" s="671"/>
      <c r="OKY128" s="671"/>
      <c r="OKZ128" s="671"/>
      <c r="OLA128" s="671"/>
      <c r="OLB128" s="671"/>
      <c r="OLC128" s="671"/>
      <c r="OLD128" s="671"/>
      <c r="OLE128" s="671"/>
      <c r="OLF128" s="671"/>
      <c r="OLG128" s="671"/>
      <c r="OLH128" s="671"/>
      <c r="OLI128" s="671"/>
      <c r="OLJ128" s="671"/>
      <c r="OLK128" s="671"/>
      <c r="OLL128" s="671"/>
      <c r="OLM128" s="671"/>
      <c r="OLN128" s="671"/>
      <c r="OLO128" s="671"/>
      <c r="OLP128" s="671"/>
      <c r="OLQ128" s="671"/>
      <c r="OLR128" s="671"/>
      <c r="OLS128" s="671"/>
      <c r="OLT128" s="671"/>
      <c r="OLU128" s="671"/>
      <c r="OLV128" s="671"/>
      <c r="OLW128" s="671"/>
      <c r="OLX128" s="671"/>
      <c r="OLY128" s="671"/>
      <c r="OLZ128" s="671"/>
      <c r="OMA128" s="671"/>
      <c r="OMB128" s="671"/>
      <c r="OMC128" s="671"/>
      <c r="OMD128" s="671"/>
      <c r="OME128" s="671"/>
      <c r="OMF128" s="671"/>
      <c r="OMG128" s="671"/>
      <c r="OMH128" s="671"/>
      <c r="OMI128" s="671"/>
      <c r="OMJ128" s="671"/>
      <c r="OMK128" s="671"/>
      <c r="OML128" s="671"/>
      <c r="OMM128" s="671"/>
      <c r="OMN128" s="671"/>
      <c r="OMO128" s="671"/>
      <c r="OMP128" s="671"/>
      <c r="OMQ128" s="671"/>
      <c r="OMR128" s="671"/>
      <c r="OMS128" s="671"/>
      <c r="OMT128" s="671"/>
      <c r="OMU128" s="671"/>
      <c r="OMV128" s="671"/>
      <c r="OMW128" s="671"/>
      <c r="OMX128" s="671"/>
      <c r="OMY128" s="671"/>
      <c r="OMZ128" s="671"/>
      <c r="ONA128" s="671"/>
      <c r="ONB128" s="671"/>
      <c r="ONC128" s="671"/>
      <c r="OND128" s="671"/>
      <c r="ONE128" s="671"/>
      <c r="ONF128" s="671"/>
      <c r="ONG128" s="671"/>
      <c r="ONH128" s="671"/>
      <c r="ONI128" s="671"/>
      <c r="ONJ128" s="671"/>
      <c r="ONK128" s="671"/>
      <c r="ONL128" s="671"/>
      <c r="ONM128" s="671"/>
      <c r="ONN128" s="671"/>
      <c r="ONO128" s="671"/>
      <c r="ONP128" s="671"/>
      <c r="ONQ128" s="671"/>
      <c r="ONR128" s="671"/>
      <c r="ONS128" s="671"/>
      <c r="ONT128" s="671"/>
      <c r="ONU128" s="671"/>
      <c r="ONV128" s="671"/>
      <c r="ONW128" s="671"/>
      <c r="ONX128" s="671"/>
      <c r="ONY128" s="671"/>
      <c r="ONZ128" s="671"/>
      <c r="OOA128" s="671"/>
      <c r="OOB128" s="671"/>
      <c r="OOC128" s="671"/>
      <c r="OOD128" s="671"/>
      <c r="OOE128" s="671"/>
      <c r="OOF128" s="671"/>
      <c r="OOG128" s="671"/>
      <c r="OOH128" s="671"/>
      <c r="OOI128" s="671"/>
      <c r="OOJ128" s="671"/>
      <c r="OOK128" s="671"/>
      <c r="OOL128" s="671"/>
      <c r="OOM128" s="671"/>
      <c r="OON128" s="671"/>
      <c r="OOO128" s="671"/>
      <c r="OOP128" s="671"/>
      <c r="OOQ128" s="671"/>
      <c r="OOR128" s="671"/>
      <c r="OOS128" s="671"/>
      <c r="OOT128" s="671"/>
      <c r="OOU128" s="671"/>
      <c r="OOV128" s="671"/>
      <c r="OOW128" s="671"/>
      <c r="OOX128" s="671"/>
      <c r="OOY128" s="671"/>
      <c r="OOZ128" s="671"/>
      <c r="OPA128" s="671"/>
      <c r="OPB128" s="671"/>
      <c r="OPC128" s="671"/>
      <c r="OPD128" s="671"/>
      <c r="OPE128" s="671"/>
      <c r="OPF128" s="671"/>
      <c r="OPG128" s="671"/>
      <c r="OPH128" s="671"/>
      <c r="OPI128" s="671"/>
      <c r="OPJ128" s="671"/>
      <c r="OPK128" s="671"/>
      <c r="OPL128" s="671"/>
      <c r="OPM128" s="671"/>
      <c r="OPN128" s="671"/>
      <c r="OPO128" s="671"/>
      <c r="OPP128" s="671"/>
      <c r="OPQ128" s="671"/>
      <c r="OPR128" s="671"/>
      <c r="OPS128" s="671"/>
      <c r="OPT128" s="671"/>
      <c r="OPU128" s="671"/>
      <c r="OPV128" s="671"/>
      <c r="OPW128" s="671"/>
      <c r="OPX128" s="671"/>
      <c r="OPY128" s="671"/>
      <c r="OPZ128" s="671"/>
      <c r="OQA128" s="671"/>
      <c r="OQB128" s="671"/>
      <c r="OQC128" s="671"/>
      <c r="OQD128" s="671"/>
      <c r="OQE128" s="671"/>
      <c r="OQF128" s="671"/>
      <c r="OQG128" s="671"/>
      <c r="OQH128" s="671"/>
      <c r="OQI128" s="671"/>
      <c r="OQJ128" s="671"/>
      <c r="OQK128" s="671"/>
      <c r="OQL128" s="671"/>
      <c r="OQM128" s="671"/>
      <c r="OQN128" s="671"/>
      <c r="OQO128" s="671"/>
      <c r="OQP128" s="671"/>
      <c r="OQQ128" s="671"/>
      <c r="OQR128" s="671"/>
      <c r="OQS128" s="671"/>
      <c r="OQT128" s="671"/>
      <c r="OQU128" s="671"/>
      <c r="OQV128" s="671"/>
      <c r="OQW128" s="671"/>
      <c r="OQX128" s="671"/>
      <c r="OQY128" s="671"/>
      <c r="OQZ128" s="671"/>
      <c r="ORA128" s="671"/>
      <c r="ORB128" s="671"/>
      <c r="ORC128" s="671"/>
      <c r="ORD128" s="671"/>
      <c r="ORE128" s="671"/>
      <c r="ORF128" s="671"/>
      <c r="ORG128" s="671"/>
      <c r="ORH128" s="671"/>
      <c r="ORI128" s="671"/>
      <c r="ORJ128" s="671"/>
      <c r="ORK128" s="671"/>
      <c r="ORL128" s="671"/>
      <c r="ORM128" s="671"/>
      <c r="ORN128" s="671"/>
      <c r="ORO128" s="671"/>
      <c r="ORP128" s="671"/>
      <c r="ORQ128" s="671"/>
      <c r="ORR128" s="671"/>
      <c r="ORS128" s="671"/>
      <c r="ORT128" s="671"/>
      <c r="ORU128" s="671"/>
      <c r="ORV128" s="671"/>
      <c r="ORW128" s="671"/>
      <c r="ORX128" s="671"/>
      <c r="ORY128" s="671"/>
      <c r="ORZ128" s="671"/>
      <c r="OSA128" s="671"/>
      <c r="OSB128" s="671"/>
      <c r="OSC128" s="671"/>
      <c r="OSD128" s="671"/>
      <c r="OSE128" s="671"/>
      <c r="OSF128" s="671"/>
      <c r="OSG128" s="671"/>
      <c r="OSH128" s="671"/>
      <c r="OSI128" s="671"/>
      <c r="OSJ128" s="671"/>
      <c r="OSK128" s="671"/>
      <c r="OSL128" s="671"/>
      <c r="OSM128" s="671"/>
      <c r="OSN128" s="671"/>
      <c r="OSO128" s="671"/>
      <c r="OSP128" s="671"/>
      <c r="OSQ128" s="671"/>
      <c r="OSR128" s="671"/>
      <c r="OSS128" s="671"/>
      <c r="OST128" s="671"/>
      <c r="OSU128" s="671"/>
      <c r="OSV128" s="671"/>
      <c r="OSW128" s="671"/>
      <c r="OSX128" s="671"/>
      <c r="OSY128" s="671"/>
      <c r="OSZ128" s="671"/>
      <c r="OTA128" s="671"/>
      <c r="OTB128" s="671"/>
      <c r="OTC128" s="671"/>
      <c r="OTD128" s="671"/>
      <c r="OTE128" s="671"/>
      <c r="OTF128" s="671"/>
      <c r="OTG128" s="671"/>
      <c r="OTH128" s="671"/>
      <c r="OTI128" s="671"/>
      <c r="OTJ128" s="671"/>
      <c r="OTK128" s="671"/>
      <c r="OTL128" s="671"/>
      <c r="OTM128" s="671"/>
      <c r="OTN128" s="671"/>
      <c r="OTO128" s="671"/>
      <c r="OTP128" s="671"/>
      <c r="OTQ128" s="671"/>
      <c r="OTR128" s="671"/>
      <c r="OTS128" s="671"/>
      <c r="OTT128" s="671"/>
      <c r="OTU128" s="671"/>
      <c r="OTV128" s="671"/>
      <c r="OTW128" s="671"/>
      <c r="OTX128" s="671"/>
      <c r="OTY128" s="671"/>
      <c r="OTZ128" s="671"/>
      <c r="OUA128" s="671"/>
      <c r="OUB128" s="671"/>
      <c r="OUC128" s="671"/>
      <c r="OUD128" s="671"/>
      <c r="OUE128" s="671"/>
      <c r="OUF128" s="671"/>
      <c r="OUG128" s="671"/>
      <c r="OUH128" s="671"/>
      <c r="OUI128" s="671"/>
      <c r="OUJ128" s="671"/>
      <c r="OUK128" s="671"/>
      <c r="OUL128" s="671"/>
      <c r="OUM128" s="671"/>
      <c r="OUN128" s="671"/>
      <c r="OUO128" s="671"/>
      <c r="OUP128" s="671"/>
      <c r="OUQ128" s="671"/>
      <c r="OUR128" s="671"/>
      <c r="OUS128" s="671"/>
      <c r="OUT128" s="671"/>
      <c r="OUU128" s="671"/>
      <c r="OUV128" s="671"/>
      <c r="OUW128" s="671"/>
      <c r="OUX128" s="671"/>
      <c r="OUY128" s="671"/>
      <c r="OUZ128" s="671"/>
      <c r="OVA128" s="671"/>
      <c r="OVB128" s="671"/>
      <c r="OVC128" s="671"/>
      <c r="OVD128" s="671"/>
      <c r="OVE128" s="671"/>
      <c r="OVF128" s="671"/>
      <c r="OVG128" s="671"/>
      <c r="OVH128" s="671"/>
      <c r="OVI128" s="671"/>
      <c r="OVJ128" s="671"/>
      <c r="OVK128" s="671"/>
      <c r="OVL128" s="671"/>
      <c r="OVM128" s="671"/>
      <c r="OVN128" s="671"/>
      <c r="OVO128" s="671"/>
      <c r="OVP128" s="671"/>
      <c r="OVQ128" s="671"/>
      <c r="OVR128" s="671"/>
      <c r="OVS128" s="671"/>
      <c r="OVT128" s="671"/>
      <c r="OVU128" s="671"/>
      <c r="OVV128" s="671"/>
      <c r="OVW128" s="671"/>
      <c r="OVX128" s="671"/>
      <c r="OVY128" s="671"/>
      <c r="OVZ128" s="671"/>
      <c r="OWA128" s="671"/>
      <c r="OWB128" s="671"/>
      <c r="OWC128" s="671"/>
      <c r="OWD128" s="671"/>
      <c r="OWE128" s="671"/>
      <c r="OWF128" s="671"/>
      <c r="OWG128" s="671"/>
      <c r="OWH128" s="671"/>
      <c r="OWI128" s="671"/>
      <c r="OWJ128" s="671"/>
      <c r="OWK128" s="671"/>
      <c r="OWL128" s="671"/>
      <c r="OWM128" s="671"/>
      <c r="OWN128" s="671"/>
      <c r="OWO128" s="671"/>
      <c r="OWP128" s="671"/>
      <c r="OWQ128" s="671"/>
      <c r="OWR128" s="671"/>
      <c r="OWS128" s="671"/>
      <c r="OWT128" s="671"/>
      <c r="OWU128" s="671"/>
      <c r="OWV128" s="671"/>
      <c r="OWW128" s="671"/>
      <c r="OWX128" s="671"/>
      <c r="OWY128" s="671"/>
      <c r="OWZ128" s="671"/>
      <c r="OXA128" s="671"/>
      <c r="OXB128" s="671"/>
      <c r="OXC128" s="671"/>
      <c r="OXD128" s="671"/>
      <c r="OXE128" s="671"/>
      <c r="OXF128" s="671"/>
      <c r="OXG128" s="671"/>
      <c r="OXH128" s="671"/>
      <c r="OXI128" s="671"/>
      <c r="OXJ128" s="671"/>
      <c r="OXK128" s="671"/>
      <c r="OXL128" s="671"/>
      <c r="OXM128" s="671"/>
      <c r="OXN128" s="671"/>
      <c r="OXO128" s="671"/>
      <c r="OXP128" s="671"/>
      <c r="OXQ128" s="671"/>
      <c r="OXR128" s="671"/>
      <c r="OXS128" s="671"/>
      <c r="OXT128" s="671"/>
      <c r="OXU128" s="671"/>
      <c r="OXV128" s="671"/>
      <c r="OXW128" s="671"/>
      <c r="OXX128" s="671"/>
      <c r="OXY128" s="671"/>
      <c r="OXZ128" s="671"/>
      <c r="OYA128" s="671"/>
      <c r="OYB128" s="671"/>
      <c r="OYC128" s="671"/>
      <c r="OYD128" s="671"/>
      <c r="OYE128" s="671"/>
      <c r="OYF128" s="671"/>
      <c r="OYG128" s="671"/>
      <c r="OYH128" s="671"/>
      <c r="OYI128" s="671"/>
      <c r="OYJ128" s="671"/>
      <c r="OYK128" s="671"/>
      <c r="OYL128" s="671"/>
      <c r="OYM128" s="671"/>
      <c r="OYN128" s="671"/>
      <c r="OYO128" s="671"/>
      <c r="OYP128" s="671"/>
      <c r="OYQ128" s="671"/>
      <c r="OYR128" s="671"/>
      <c r="OYS128" s="671"/>
      <c r="OYT128" s="671"/>
      <c r="OYU128" s="671"/>
      <c r="OYV128" s="671"/>
      <c r="OYW128" s="671"/>
      <c r="OYX128" s="671"/>
      <c r="OYY128" s="671"/>
      <c r="OYZ128" s="671"/>
      <c r="OZA128" s="671"/>
      <c r="OZB128" s="671"/>
      <c r="OZC128" s="671"/>
      <c r="OZD128" s="671"/>
      <c r="OZE128" s="671"/>
      <c r="OZF128" s="671"/>
      <c r="OZG128" s="671"/>
      <c r="OZH128" s="671"/>
      <c r="OZI128" s="671"/>
      <c r="OZJ128" s="671"/>
      <c r="OZK128" s="671"/>
      <c r="OZL128" s="671"/>
      <c r="OZM128" s="671"/>
      <c r="OZN128" s="671"/>
      <c r="OZO128" s="671"/>
      <c r="OZP128" s="671"/>
      <c r="OZQ128" s="671"/>
      <c r="OZR128" s="671"/>
      <c r="OZS128" s="671"/>
      <c r="OZT128" s="671"/>
      <c r="OZU128" s="671"/>
      <c r="OZV128" s="671"/>
      <c r="OZW128" s="671"/>
      <c r="OZX128" s="671"/>
      <c r="OZY128" s="671"/>
      <c r="OZZ128" s="671"/>
      <c r="PAA128" s="671"/>
      <c r="PAB128" s="671"/>
      <c r="PAC128" s="671"/>
      <c r="PAD128" s="671"/>
      <c r="PAE128" s="671"/>
      <c r="PAF128" s="671"/>
      <c r="PAG128" s="671"/>
      <c r="PAH128" s="671"/>
      <c r="PAI128" s="671"/>
      <c r="PAJ128" s="671"/>
      <c r="PAK128" s="671"/>
      <c r="PAL128" s="671"/>
      <c r="PAM128" s="671"/>
      <c r="PAN128" s="671"/>
      <c r="PAO128" s="671"/>
      <c r="PAP128" s="671"/>
      <c r="PAQ128" s="671"/>
      <c r="PAR128" s="671"/>
      <c r="PAS128" s="671"/>
      <c r="PAT128" s="671"/>
      <c r="PAU128" s="671"/>
      <c r="PAV128" s="671"/>
      <c r="PAW128" s="671"/>
      <c r="PAX128" s="671"/>
      <c r="PAY128" s="671"/>
      <c r="PAZ128" s="671"/>
      <c r="PBA128" s="671"/>
      <c r="PBB128" s="671"/>
      <c r="PBC128" s="671"/>
      <c r="PBD128" s="671"/>
      <c r="PBE128" s="671"/>
      <c r="PBF128" s="671"/>
      <c r="PBG128" s="671"/>
      <c r="PBH128" s="671"/>
      <c r="PBI128" s="671"/>
      <c r="PBJ128" s="671"/>
      <c r="PBK128" s="671"/>
      <c r="PBL128" s="671"/>
      <c r="PBM128" s="671"/>
      <c r="PBN128" s="671"/>
      <c r="PBO128" s="671"/>
      <c r="PBP128" s="671"/>
      <c r="PBQ128" s="671"/>
      <c r="PBR128" s="671"/>
      <c r="PBS128" s="671"/>
      <c r="PBT128" s="671"/>
      <c r="PBU128" s="671"/>
      <c r="PBV128" s="671"/>
      <c r="PBW128" s="671"/>
      <c r="PBX128" s="671"/>
      <c r="PBY128" s="671"/>
      <c r="PBZ128" s="671"/>
      <c r="PCA128" s="671"/>
      <c r="PCB128" s="671"/>
      <c r="PCC128" s="671"/>
      <c r="PCD128" s="671"/>
      <c r="PCE128" s="671"/>
      <c r="PCF128" s="671"/>
      <c r="PCG128" s="671"/>
      <c r="PCH128" s="671"/>
      <c r="PCI128" s="671"/>
      <c r="PCJ128" s="671"/>
      <c r="PCK128" s="671"/>
      <c r="PCL128" s="671"/>
      <c r="PCM128" s="671"/>
      <c r="PCN128" s="671"/>
      <c r="PCO128" s="671"/>
      <c r="PCP128" s="671"/>
      <c r="PCQ128" s="671"/>
      <c r="PCR128" s="671"/>
      <c r="PCS128" s="671"/>
      <c r="PCT128" s="671"/>
      <c r="PCU128" s="671"/>
      <c r="PCV128" s="671"/>
      <c r="PCW128" s="671"/>
      <c r="PCX128" s="671"/>
      <c r="PCY128" s="671"/>
      <c r="PCZ128" s="671"/>
      <c r="PDA128" s="671"/>
      <c r="PDB128" s="671"/>
      <c r="PDC128" s="671"/>
      <c r="PDD128" s="671"/>
      <c r="PDE128" s="671"/>
      <c r="PDF128" s="671"/>
      <c r="PDG128" s="671"/>
      <c r="PDH128" s="671"/>
      <c r="PDI128" s="671"/>
      <c r="PDJ128" s="671"/>
      <c r="PDK128" s="671"/>
      <c r="PDL128" s="671"/>
      <c r="PDM128" s="671"/>
      <c r="PDN128" s="671"/>
      <c r="PDO128" s="671"/>
      <c r="PDP128" s="671"/>
      <c r="PDQ128" s="671"/>
      <c r="PDR128" s="671"/>
      <c r="PDS128" s="671"/>
      <c r="PDT128" s="671"/>
      <c r="PDU128" s="671"/>
      <c r="PDV128" s="671"/>
      <c r="PDW128" s="671"/>
      <c r="PDX128" s="671"/>
      <c r="PDY128" s="671"/>
      <c r="PDZ128" s="671"/>
      <c r="PEA128" s="671"/>
      <c r="PEB128" s="671"/>
      <c r="PEC128" s="671"/>
      <c r="PED128" s="671"/>
      <c r="PEE128" s="671"/>
      <c r="PEF128" s="671"/>
      <c r="PEG128" s="671"/>
      <c r="PEH128" s="671"/>
      <c r="PEI128" s="671"/>
      <c r="PEJ128" s="671"/>
      <c r="PEK128" s="671"/>
      <c r="PEL128" s="671"/>
      <c r="PEM128" s="671"/>
      <c r="PEN128" s="671"/>
      <c r="PEO128" s="671"/>
      <c r="PEP128" s="671"/>
      <c r="PEQ128" s="671"/>
      <c r="PER128" s="671"/>
      <c r="PES128" s="671"/>
      <c r="PET128" s="671"/>
      <c r="PEU128" s="671"/>
      <c r="PEV128" s="671"/>
      <c r="PEW128" s="671"/>
      <c r="PEX128" s="671"/>
      <c r="PEY128" s="671"/>
      <c r="PEZ128" s="671"/>
      <c r="PFA128" s="671"/>
      <c r="PFB128" s="671"/>
      <c r="PFC128" s="671"/>
      <c r="PFD128" s="671"/>
      <c r="PFE128" s="671"/>
      <c r="PFF128" s="671"/>
      <c r="PFG128" s="671"/>
      <c r="PFH128" s="671"/>
      <c r="PFI128" s="671"/>
      <c r="PFJ128" s="671"/>
      <c r="PFK128" s="671"/>
      <c r="PFL128" s="671"/>
      <c r="PFM128" s="671"/>
      <c r="PFN128" s="671"/>
      <c r="PFO128" s="671"/>
      <c r="PFP128" s="671"/>
      <c r="PFQ128" s="671"/>
      <c r="PFR128" s="671"/>
      <c r="PFS128" s="671"/>
      <c r="PFT128" s="671"/>
      <c r="PFU128" s="671"/>
      <c r="PFV128" s="671"/>
      <c r="PFW128" s="671"/>
      <c r="PFX128" s="671"/>
      <c r="PFY128" s="671"/>
      <c r="PFZ128" s="671"/>
      <c r="PGA128" s="671"/>
      <c r="PGB128" s="671"/>
      <c r="PGC128" s="671"/>
      <c r="PGD128" s="671"/>
      <c r="PGE128" s="671"/>
      <c r="PGF128" s="671"/>
      <c r="PGG128" s="671"/>
      <c r="PGH128" s="671"/>
      <c r="PGI128" s="671"/>
      <c r="PGJ128" s="671"/>
      <c r="PGK128" s="671"/>
      <c r="PGL128" s="671"/>
      <c r="PGM128" s="671"/>
      <c r="PGN128" s="671"/>
      <c r="PGO128" s="671"/>
      <c r="PGP128" s="671"/>
      <c r="PGQ128" s="671"/>
      <c r="PGR128" s="671"/>
      <c r="PGS128" s="671"/>
      <c r="PGT128" s="671"/>
      <c r="PGU128" s="671"/>
      <c r="PGV128" s="671"/>
      <c r="PGW128" s="671"/>
      <c r="PGX128" s="671"/>
      <c r="PGY128" s="671"/>
      <c r="PGZ128" s="671"/>
      <c r="PHA128" s="671"/>
      <c r="PHB128" s="671"/>
      <c r="PHC128" s="671"/>
      <c r="PHD128" s="671"/>
      <c r="PHE128" s="671"/>
      <c r="PHF128" s="671"/>
      <c r="PHG128" s="671"/>
      <c r="PHH128" s="671"/>
      <c r="PHI128" s="671"/>
      <c r="PHJ128" s="671"/>
      <c r="PHK128" s="671"/>
      <c r="PHL128" s="671"/>
      <c r="PHM128" s="671"/>
      <c r="PHN128" s="671"/>
      <c r="PHO128" s="671"/>
      <c r="PHP128" s="671"/>
      <c r="PHQ128" s="671"/>
      <c r="PHR128" s="671"/>
      <c r="PHS128" s="671"/>
      <c r="PHT128" s="671"/>
      <c r="PHU128" s="671"/>
      <c r="PHV128" s="671"/>
      <c r="PHW128" s="671"/>
      <c r="PHX128" s="671"/>
      <c r="PHY128" s="671"/>
      <c r="PHZ128" s="671"/>
      <c r="PIA128" s="671"/>
      <c r="PIB128" s="671"/>
      <c r="PIC128" s="671"/>
      <c r="PID128" s="671"/>
      <c r="PIE128" s="671"/>
      <c r="PIF128" s="671"/>
      <c r="PIG128" s="671"/>
      <c r="PIH128" s="671"/>
      <c r="PII128" s="671"/>
      <c r="PIJ128" s="671"/>
      <c r="PIK128" s="671"/>
      <c r="PIL128" s="671"/>
      <c r="PIM128" s="671"/>
      <c r="PIN128" s="671"/>
      <c r="PIO128" s="671"/>
      <c r="PIP128" s="671"/>
      <c r="PIQ128" s="671"/>
      <c r="PIR128" s="671"/>
      <c r="PIS128" s="671"/>
      <c r="PIT128" s="671"/>
      <c r="PIU128" s="671"/>
      <c r="PIV128" s="671"/>
      <c r="PIW128" s="671"/>
      <c r="PIX128" s="671"/>
      <c r="PIY128" s="671"/>
      <c r="PIZ128" s="671"/>
      <c r="PJA128" s="671"/>
      <c r="PJB128" s="671"/>
      <c r="PJC128" s="671"/>
      <c r="PJD128" s="671"/>
      <c r="PJE128" s="671"/>
      <c r="PJF128" s="671"/>
      <c r="PJG128" s="671"/>
      <c r="PJH128" s="671"/>
      <c r="PJI128" s="671"/>
      <c r="PJJ128" s="671"/>
      <c r="PJK128" s="671"/>
      <c r="PJL128" s="671"/>
      <c r="PJM128" s="671"/>
      <c r="PJN128" s="671"/>
      <c r="PJO128" s="671"/>
      <c r="PJP128" s="671"/>
      <c r="PJQ128" s="671"/>
      <c r="PJR128" s="671"/>
      <c r="PJS128" s="671"/>
      <c r="PJT128" s="671"/>
      <c r="PJU128" s="671"/>
      <c r="PJV128" s="671"/>
      <c r="PJW128" s="671"/>
      <c r="PJX128" s="671"/>
      <c r="PJY128" s="671"/>
      <c r="PJZ128" s="671"/>
      <c r="PKA128" s="671"/>
      <c r="PKB128" s="671"/>
      <c r="PKC128" s="671"/>
      <c r="PKD128" s="671"/>
      <c r="PKE128" s="671"/>
      <c r="PKF128" s="671"/>
      <c r="PKG128" s="671"/>
      <c r="PKH128" s="671"/>
      <c r="PKI128" s="671"/>
      <c r="PKJ128" s="671"/>
      <c r="PKK128" s="671"/>
      <c r="PKL128" s="671"/>
      <c r="PKM128" s="671"/>
      <c r="PKN128" s="671"/>
      <c r="PKO128" s="671"/>
      <c r="PKP128" s="671"/>
      <c r="PKQ128" s="671"/>
      <c r="PKR128" s="671"/>
      <c r="PKS128" s="671"/>
      <c r="PKT128" s="671"/>
      <c r="PKU128" s="671"/>
      <c r="PKV128" s="671"/>
      <c r="PKW128" s="671"/>
      <c r="PKX128" s="671"/>
      <c r="PKY128" s="671"/>
      <c r="PKZ128" s="671"/>
      <c r="PLA128" s="671"/>
      <c r="PLB128" s="671"/>
      <c r="PLC128" s="671"/>
      <c r="PLD128" s="671"/>
      <c r="PLE128" s="671"/>
      <c r="PLF128" s="671"/>
      <c r="PLG128" s="671"/>
      <c r="PLH128" s="671"/>
      <c r="PLI128" s="671"/>
      <c r="PLJ128" s="671"/>
      <c r="PLK128" s="671"/>
      <c r="PLL128" s="671"/>
      <c r="PLM128" s="671"/>
      <c r="PLN128" s="671"/>
      <c r="PLO128" s="671"/>
      <c r="PLP128" s="671"/>
      <c r="PLQ128" s="671"/>
      <c r="PLR128" s="671"/>
      <c r="PLS128" s="671"/>
      <c r="PLT128" s="671"/>
      <c r="PLU128" s="671"/>
      <c r="PLV128" s="671"/>
      <c r="PLW128" s="671"/>
      <c r="PLX128" s="671"/>
      <c r="PLY128" s="671"/>
      <c r="PLZ128" s="671"/>
      <c r="PMA128" s="671"/>
      <c r="PMB128" s="671"/>
      <c r="PMC128" s="671"/>
      <c r="PMD128" s="671"/>
      <c r="PME128" s="671"/>
      <c r="PMF128" s="671"/>
      <c r="PMG128" s="671"/>
      <c r="PMH128" s="671"/>
      <c r="PMI128" s="671"/>
      <c r="PMJ128" s="671"/>
      <c r="PMK128" s="671"/>
      <c r="PML128" s="671"/>
      <c r="PMM128" s="671"/>
      <c r="PMN128" s="671"/>
      <c r="PMO128" s="671"/>
      <c r="PMP128" s="671"/>
      <c r="PMQ128" s="671"/>
      <c r="PMR128" s="671"/>
      <c r="PMS128" s="671"/>
      <c r="PMT128" s="671"/>
      <c r="PMU128" s="671"/>
      <c r="PMV128" s="671"/>
      <c r="PMW128" s="671"/>
      <c r="PMX128" s="671"/>
      <c r="PMY128" s="671"/>
      <c r="PMZ128" s="671"/>
      <c r="PNA128" s="671"/>
      <c r="PNB128" s="671"/>
      <c r="PNC128" s="671"/>
      <c r="PND128" s="671"/>
      <c r="PNE128" s="671"/>
      <c r="PNF128" s="671"/>
      <c r="PNG128" s="671"/>
      <c r="PNH128" s="671"/>
      <c r="PNI128" s="671"/>
      <c r="PNJ128" s="671"/>
      <c r="PNK128" s="671"/>
      <c r="PNL128" s="671"/>
      <c r="PNM128" s="671"/>
      <c r="PNN128" s="671"/>
      <c r="PNO128" s="671"/>
      <c r="PNP128" s="671"/>
      <c r="PNQ128" s="671"/>
      <c r="PNR128" s="671"/>
      <c r="PNS128" s="671"/>
      <c r="PNT128" s="671"/>
      <c r="PNU128" s="671"/>
      <c r="PNV128" s="671"/>
      <c r="PNW128" s="671"/>
      <c r="PNX128" s="671"/>
      <c r="PNY128" s="671"/>
      <c r="PNZ128" s="671"/>
      <c r="POA128" s="671"/>
      <c r="POB128" s="671"/>
      <c r="POC128" s="671"/>
      <c r="POD128" s="671"/>
      <c r="POE128" s="671"/>
      <c r="POF128" s="671"/>
      <c r="POG128" s="671"/>
      <c r="POH128" s="671"/>
      <c r="POI128" s="671"/>
      <c r="POJ128" s="671"/>
      <c r="POK128" s="671"/>
      <c r="POL128" s="671"/>
      <c r="POM128" s="671"/>
      <c r="PON128" s="671"/>
      <c r="POO128" s="671"/>
      <c r="POP128" s="671"/>
      <c r="POQ128" s="671"/>
      <c r="POR128" s="671"/>
      <c r="POS128" s="671"/>
      <c r="POT128" s="671"/>
      <c r="POU128" s="671"/>
      <c r="POV128" s="671"/>
      <c r="POW128" s="671"/>
      <c r="POX128" s="671"/>
      <c r="POY128" s="671"/>
      <c r="POZ128" s="671"/>
      <c r="PPA128" s="671"/>
      <c r="PPB128" s="671"/>
      <c r="PPC128" s="671"/>
      <c r="PPD128" s="671"/>
      <c r="PPE128" s="671"/>
      <c r="PPF128" s="671"/>
      <c r="PPG128" s="671"/>
      <c r="PPH128" s="671"/>
      <c r="PPI128" s="671"/>
      <c r="PPJ128" s="671"/>
      <c r="PPK128" s="671"/>
      <c r="PPL128" s="671"/>
      <c r="PPM128" s="671"/>
      <c r="PPN128" s="671"/>
      <c r="PPO128" s="671"/>
      <c r="PPP128" s="671"/>
      <c r="PPQ128" s="671"/>
      <c r="PPR128" s="671"/>
      <c r="PPS128" s="671"/>
      <c r="PPT128" s="671"/>
      <c r="PPU128" s="671"/>
      <c r="PPV128" s="671"/>
      <c r="PPW128" s="671"/>
      <c r="PPX128" s="671"/>
      <c r="PPY128" s="671"/>
      <c r="PPZ128" s="671"/>
      <c r="PQA128" s="671"/>
      <c r="PQB128" s="671"/>
      <c r="PQC128" s="671"/>
      <c r="PQD128" s="671"/>
      <c r="PQE128" s="671"/>
      <c r="PQF128" s="671"/>
      <c r="PQG128" s="671"/>
      <c r="PQH128" s="671"/>
      <c r="PQI128" s="671"/>
      <c r="PQJ128" s="671"/>
      <c r="PQK128" s="671"/>
      <c r="PQL128" s="671"/>
      <c r="PQM128" s="671"/>
      <c r="PQN128" s="671"/>
      <c r="PQO128" s="671"/>
      <c r="PQP128" s="671"/>
      <c r="PQQ128" s="671"/>
      <c r="PQR128" s="671"/>
      <c r="PQS128" s="671"/>
      <c r="PQT128" s="671"/>
      <c r="PQU128" s="671"/>
      <c r="PQV128" s="671"/>
      <c r="PQW128" s="671"/>
      <c r="PQX128" s="671"/>
      <c r="PQY128" s="671"/>
      <c r="PQZ128" s="671"/>
      <c r="PRA128" s="671"/>
      <c r="PRB128" s="671"/>
      <c r="PRC128" s="671"/>
      <c r="PRD128" s="671"/>
      <c r="PRE128" s="671"/>
      <c r="PRF128" s="671"/>
      <c r="PRG128" s="671"/>
      <c r="PRH128" s="671"/>
      <c r="PRI128" s="671"/>
      <c r="PRJ128" s="671"/>
      <c r="PRK128" s="671"/>
      <c r="PRL128" s="671"/>
      <c r="PRM128" s="671"/>
      <c r="PRN128" s="671"/>
      <c r="PRO128" s="671"/>
      <c r="PRP128" s="671"/>
      <c r="PRQ128" s="671"/>
      <c r="PRR128" s="671"/>
      <c r="PRS128" s="671"/>
      <c r="PRT128" s="671"/>
      <c r="PRU128" s="671"/>
      <c r="PRV128" s="671"/>
      <c r="PRW128" s="671"/>
      <c r="PRX128" s="671"/>
      <c r="PRY128" s="671"/>
      <c r="PRZ128" s="671"/>
      <c r="PSA128" s="671"/>
      <c r="PSB128" s="671"/>
      <c r="PSC128" s="671"/>
      <c r="PSD128" s="671"/>
      <c r="PSE128" s="671"/>
      <c r="PSF128" s="671"/>
      <c r="PSG128" s="671"/>
      <c r="PSH128" s="671"/>
      <c r="PSI128" s="671"/>
      <c r="PSJ128" s="671"/>
      <c r="PSK128" s="671"/>
      <c r="PSL128" s="671"/>
      <c r="PSM128" s="671"/>
      <c r="PSN128" s="671"/>
      <c r="PSO128" s="671"/>
      <c r="PSP128" s="671"/>
      <c r="PSQ128" s="671"/>
      <c r="PSR128" s="671"/>
      <c r="PSS128" s="671"/>
      <c r="PST128" s="671"/>
      <c r="PSU128" s="671"/>
      <c r="PSV128" s="671"/>
      <c r="PSW128" s="671"/>
      <c r="PSX128" s="671"/>
      <c r="PSY128" s="671"/>
      <c r="PSZ128" s="671"/>
      <c r="PTA128" s="671"/>
      <c r="PTB128" s="671"/>
      <c r="PTC128" s="671"/>
      <c r="PTD128" s="671"/>
      <c r="PTE128" s="671"/>
      <c r="PTF128" s="671"/>
      <c r="PTG128" s="671"/>
      <c r="PTH128" s="671"/>
      <c r="PTI128" s="671"/>
      <c r="PTJ128" s="671"/>
      <c r="PTK128" s="671"/>
      <c r="PTL128" s="671"/>
      <c r="PTM128" s="671"/>
      <c r="PTN128" s="671"/>
      <c r="PTO128" s="671"/>
      <c r="PTP128" s="671"/>
      <c r="PTQ128" s="671"/>
      <c r="PTR128" s="671"/>
      <c r="PTS128" s="671"/>
      <c r="PTT128" s="671"/>
      <c r="PTU128" s="671"/>
      <c r="PTV128" s="671"/>
      <c r="PTW128" s="671"/>
      <c r="PTX128" s="671"/>
      <c r="PTY128" s="671"/>
      <c r="PTZ128" s="671"/>
      <c r="PUA128" s="671"/>
      <c r="PUB128" s="671"/>
      <c r="PUC128" s="671"/>
      <c r="PUD128" s="671"/>
      <c r="PUE128" s="671"/>
      <c r="PUF128" s="671"/>
      <c r="PUG128" s="671"/>
      <c r="PUH128" s="671"/>
      <c r="PUI128" s="671"/>
      <c r="PUJ128" s="671"/>
      <c r="PUK128" s="671"/>
      <c r="PUL128" s="671"/>
      <c r="PUM128" s="671"/>
      <c r="PUN128" s="671"/>
      <c r="PUO128" s="671"/>
      <c r="PUP128" s="671"/>
      <c r="PUQ128" s="671"/>
      <c r="PUR128" s="671"/>
      <c r="PUS128" s="671"/>
      <c r="PUT128" s="671"/>
      <c r="PUU128" s="671"/>
      <c r="PUV128" s="671"/>
      <c r="PUW128" s="671"/>
      <c r="PUX128" s="671"/>
      <c r="PUY128" s="671"/>
      <c r="PUZ128" s="671"/>
      <c r="PVA128" s="671"/>
      <c r="PVB128" s="671"/>
      <c r="PVC128" s="671"/>
      <c r="PVD128" s="671"/>
      <c r="PVE128" s="671"/>
      <c r="PVF128" s="671"/>
      <c r="PVG128" s="671"/>
      <c r="PVH128" s="671"/>
      <c r="PVI128" s="671"/>
      <c r="PVJ128" s="671"/>
      <c r="PVK128" s="671"/>
      <c r="PVL128" s="671"/>
      <c r="PVM128" s="671"/>
      <c r="PVN128" s="671"/>
      <c r="PVO128" s="671"/>
      <c r="PVP128" s="671"/>
      <c r="PVQ128" s="671"/>
      <c r="PVR128" s="671"/>
      <c r="PVS128" s="671"/>
      <c r="PVT128" s="671"/>
      <c r="PVU128" s="671"/>
      <c r="PVV128" s="671"/>
      <c r="PVW128" s="671"/>
      <c r="PVX128" s="671"/>
      <c r="PVY128" s="671"/>
      <c r="PVZ128" s="671"/>
      <c r="PWA128" s="671"/>
      <c r="PWB128" s="671"/>
      <c r="PWC128" s="671"/>
      <c r="PWD128" s="671"/>
      <c r="PWE128" s="671"/>
      <c r="PWF128" s="671"/>
      <c r="PWG128" s="671"/>
      <c r="PWH128" s="671"/>
      <c r="PWI128" s="671"/>
      <c r="PWJ128" s="671"/>
      <c r="PWK128" s="671"/>
      <c r="PWL128" s="671"/>
      <c r="PWM128" s="671"/>
      <c r="PWN128" s="671"/>
      <c r="PWO128" s="671"/>
      <c r="PWP128" s="671"/>
      <c r="PWQ128" s="671"/>
      <c r="PWR128" s="671"/>
      <c r="PWS128" s="671"/>
      <c r="PWT128" s="671"/>
      <c r="PWU128" s="671"/>
      <c r="PWV128" s="671"/>
      <c r="PWW128" s="671"/>
      <c r="PWX128" s="671"/>
      <c r="PWY128" s="671"/>
      <c r="PWZ128" s="671"/>
      <c r="PXA128" s="671"/>
      <c r="PXB128" s="671"/>
      <c r="PXC128" s="671"/>
      <c r="PXD128" s="671"/>
      <c r="PXE128" s="671"/>
      <c r="PXF128" s="671"/>
      <c r="PXG128" s="671"/>
      <c r="PXH128" s="671"/>
      <c r="PXI128" s="671"/>
      <c r="PXJ128" s="671"/>
      <c r="PXK128" s="671"/>
      <c r="PXL128" s="671"/>
      <c r="PXM128" s="671"/>
      <c r="PXN128" s="671"/>
      <c r="PXO128" s="671"/>
      <c r="PXP128" s="671"/>
      <c r="PXQ128" s="671"/>
      <c r="PXR128" s="671"/>
      <c r="PXS128" s="671"/>
      <c r="PXT128" s="671"/>
      <c r="PXU128" s="671"/>
      <c r="PXV128" s="671"/>
      <c r="PXW128" s="671"/>
      <c r="PXX128" s="671"/>
      <c r="PXY128" s="671"/>
      <c r="PXZ128" s="671"/>
      <c r="PYA128" s="671"/>
      <c r="PYB128" s="671"/>
      <c r="PYC128" s="671"/>
      <c r="PYD128" s="671"/>
      <c r="PYE128" s="671"/>
      <c r="PYF128" s="671"/>
      <c r="PYG128" s="671"/>
      <c r="PYH128" s="671"/>
      <c r="PYI128" s="671"/>
      <c r="PYJ128" s="671"/>
      <c r="PYK128" s="671"/>
      <c r="PYL128" s="671"/>
      <c r="PYM128" s="671"/>
      <c r="PYN128" s="671"/>
      <c r="PYO128" s="671"/>
      <c r="PYP128" s="671"/>
      <c r="PYQ128" s="671"/>
      <c r="PYR128" s="671"/>
      <c r="PYS128" s="671"/>
      <c r="PYT128" s="671"/>
      <c r="PYU128" s="671"/>
      <c r="PYV128" s="671"/>
      <c r="PYW128" s="671"/>
      <c r="PYX128" s="671"/>
      <c r="PYY128" s="671"/>
      <c r="PYZ128" s="671"/>
      <c r="PZA128" s="671"/>
      <c r="PZB128" s="671"/>
      <c r="PZC128" s="671"/>
      <c r="PZD128" s="671"/>
      <c r="PZE128" s="671"/>
      <c r="PZF128" s="671"/>
      <c r="PZG128" s="671"/>
      <c r="PZH128" s="671"/>
      <c r="PZI128" s="671"/>
      <c r="PZJ128" s="671"/>
      <c r="PZK128" s="671"/>
      <c r="PZL128" s="671"/>
      <c r="PZM128" s="671"/>
      <c r="PZN128" s="671"/>
      <c r="PZO128" s="671"/>
      <c r="PZP128" s="671"/>
      <c r="PZQ128" s="671"/>
      <c r="PZR128" s="671"/>
      <c r="PZS128" s="671"/>
      <c r="PZT128" s="671"/>
      <c r="PZU128" s="671"/>
      <c r="PZV128" s="671"/>
      <c r="PZW128" s="671"/>
      <c r="PZX128" s="671"/>
      <c r="PZY128" s="671"/>
      <c r="PZZ128" s="671"/>
      <c r="QAA128" s="671"/>
      <c r="QAB128" s="671"/>
      <c r="QAC128" s="671"/>
      <c r="QAD128" s="671"/>
      <c r="QAE128" s="671"/>
      <c r="QAF128" s="671"/>
      <c r="QAG128" s="671"/>
      <c r="QAH128" s="671"/>
      <c r="QAI128" s="671"/>
      <c r="QAJ128" s="671"/>
      <c r="QAK128" s="671"/>
      <c r="QAL128" s="671"/>
      <c r="QAM128" s="671"/>
      <c r="QAN128" s="671"/>
      <c r="QAO128" s="671"/>
      <c r="QAP128" s="671"/>
      <c r="QAQ128" s="671"/>
      <c r="QAR128" s="671"/>
      <c r="QAS128" s="671"/>
      <c r="QAT128" s="671"/>
      <c r="QAU128" s="671"/>
      <c r="QAV128" s="671"/>
      <c r="QAW128" s="671"/>
      <c r="QAX128" s="671"/>
      <c r="QAY128" s="671"/>
      <c r="QAZ128" s="671"/>
      <c r="QBA128" s="671"/>
      <c r="QBB128" s="671"/>
      <c r="QBC128" s="671"/>
      <c r="QBD128" s="671"/>
      <c r="QBE128" s="671"/>
      <c r="QBF128" s="671"/>
      <c r="QBG128" s="671"/>
      <c r="QBH128" s="671"/>
      <c r="QBI128" s="671"/>
      <c r="QBJ128" s="671"/>
      <c r="QBK128" s="671"/>
      <c r="QBL128" s="671"/>
      <c r="QBM128" s="671"/>
      <c r="QBN128" s="671"/>
      <c r="QBO128" s="671"/>
      <c r="QBP128" s="671"/>
      <c r="QBQ128" s="671"/>
      <c r="QBR128" s="671"/>
      <c r="QBS128" s="671"/>
      <c r="QBT128" s="671"/>
      <c r="QBU128" s="671"/>
      <c r="QBV128" s="671"/>
      <c r="QBW128" s="671"/>
      <c r="QBX128" s="671"/>
      <c r="QBY128" s="671"/>
      <c r="QBZ128" s="671"/>
      <c r="QCA128" s="671"/>
      <c r="QCB128" s="671"/>
      <c r="QCC128" s="671"/>
      <c r="QCD128" s="671"/>
      <c r="QCE128" s="671"/>
      <c r="QCF128" s="671"/>
      <c r="QCG128" s="671"/>
      <c r="QCH128" s="671"/>
      <c r="QCI128" s="671"/>
      <c r="QCJ128" s="671"/>
      <c r="QCK128" s="671"/>
      <c r="QCL128" s="671"/>
      <c r="QCM128" s="671"/>
      <c r="QCN128" s="671"/>
      <c r="QCO128" s="671"/>
      <c r="QCP128" s="671"/>
      <c r="QCQ128" s="671"/>
      <c r="QCR128" s="671"/>
      <c r="QCS128" s="671"/>
      <c r="QCT128" s="671"/>
      <c r="QCU128" s="671"/>
      <c r="QCV128" s="671"/>
      <c r="QCW128" s="671"/>
      <c r="QCX128" s="671"/>
      <c r="QCY128" s="671"/>
      <c r="QCZ128" s="671"/>
      <c r="QDA128" s="671"/>
      <c r="QDB128" s="671"/>
      <c r="QDC128" s="671"/>
      <c r="QDD128" s="671"/>
      <c r="QDE128" s="671"/>
      <c r="QDF128" s="671"/>
      <c r="QDG128" s="671"/>
      <c r="QDH128" s="671"/>
      <c r="QDI128" s="671"/>
      <c r="QDJ128" s="671"/>
      <c r="QDK128" s="671"/>
      <c r="QDL128" s="671"/>
      <c r="QDM128" s="671"/>
      <c r="QDN128" s="671"/>
      <c r="QDO128" s="671"/>
      <c r="QDP128" s="671"/>
      <c r="QDQ128" s="671"/>
      <c r="QDR128" s="671"/>
      <c r="QDS128" s="671"/>
      <c r="QDT128" s="671"/>
      <c r="QDU128" s="671"/>
      <c r="QDV128" s="671"/>
      <c r="QDW128" s="671"/>
      <c r="QDX128" s="671"/>
      <c r="QDY128" s="671"/>
      <c r="QDZ128" s="671"/>
      <c r="QEA128" s="671"/>
      <c r="QEB128" s="671"/>
      <c r="QEC128" s="671"/>
      <c r="QED128" s="671"/>
      <c r="QEE128" s="671"/>
      <c r="QEF128" s="671"/>
      <c r="QEG128" s="671"/>
      <c r="QEH128" s="671"/>
      <c r="QEI128" s="671"/>
      <c r="QEJ128" s="671"/>
      <c r="QEK128" s="671"/>
      <c r="QEL128" s="671"/>
      <c r="QEM128" s="671"/>
      <c r="QEN128" s="671"/>
      <c r="QEO128" s="671"/>
      <c r="QEP128" s="671"/>
      <c r="QEQ128" s="671"/>
      <c r="QER128" s="671"/>
      <c r="QES128" s="671"/>
      <c r="QET128" s="671"/>
      <c r="QEU128" s="671"/>
      <c r="QEV128" s="671"/>
      <c r="QEW128" s="671"/>
      <c r="QEX128" s="671"/>
      <c r="QEY128" s="671"/>
      <c r="QEZ128" s="671"/>
      <c r="QFA128" s="671"/>
      <c r="QFB128" s="671"/>
      <c r="QFC128" s="671"/>
      <c r="QFD128" s="671"/>
      <c r="QFE128" s="671"/>
      <c r="QFF128" s="671"/>
      <c r="QFG128" s="671"/>
      <c r="QFH128" s="671"/>
      <c r="QFI128" s="671"/>
      <c r="QFJ128" s="671"/>
      <c r="QFK128" s="671"/>
      <c r="QFL128" s="671"/>
      <c r="QFM128" s="671"/>
      <c r="QFN128" s="671"/>
      <c r="QFO128" s="671"/>
      <c r="QFP128" s="671"/>
      <c r="QFQ128" s="671"/>
      <c r="QFR128" s="671"/>
      <c r="QFS128" s="671"/>
      <c r="QFT128" s="671"/>
      <c r="QFU128" s="671"/>
      <c r="QFV128" s="671"/>
      <c r="QFW128" s="671"/>
      <c r="QFX128" s="671"/>
      <c r="QFY128" s="671"/>
      <c r="QFZ128" s="671"/>
      <c r="QGA128" s="671"/>
      <c r="QGB128" s="671"/>
      <c r="QGC128" s="671"/>
      <c r="QGD128" s="671"/>
      <c r="QGE128" s="671"/>
      <c r="QGF128" s="671"/>
      <c r="QGG128" s="671"/>
      <c r="QGH128" s="671"/>
      <c r="QGI128" s="671"/>
      <c r="QGJ128" s="671"/>
      <c r="QGK128" s="671"/>
      <c r="QGL128" s="671"/>
      <c r="QGM128" s="671"/>
      <c r="QGN128" s="671"/>
      <c r="QGO128" s="671"/>
      <c r="QGP128" s="671"/>
      <c r="QGQ128" s="671"/>
      <c r="QGR128" s="671"/>
      <c r="QGS128" s="671"/>
      <c r="QGT128" s="671"/>
      <c r="QGU128" s="671"/>
      <c r="QGV128" s="671"/>
      <c r="QGW128" s="671"/>
      <c r="QGX128" s="671"/>
      <c r="QGY128" s="671"/>
      <c r="QGZ128" s="671"/>
      <c r="QHA128" s="671"/>
      <c r="QHB128" s="671"/>
      <c r="QHC128" s="671"/>
      <c r="QHD128" s="671"/>
      <c r="QHE128" s="671"/>
      <c r="QHF128" s="671"/>
      <c r="QHG128" s="671"/>
      <c r="QHH128" s="671"/>
      <c r="QHI128" s="671"/>
      <c r="QHJ128" s="671"/>
      <c r="QHK128" s="671"/>
      <c r="QHL128" s="671"/>
      <c r="QHM128" s="671"/>
      <c r="QHN128" s="671"/>
      <c r="QHO128" s="671"/>
      <c r="QHP128" s="671"/>
      <c r="QHQ128" s="671"/>
      <c r="QHR128" s="671"/>
      <c r="QHS128" s="671"/>
      <c r="QHT128" s="671"/>
      <c r="QHU128" s="671"/>
      <c r="QHV128" s="671"/>
      <c r="QHW128" s="671"/>
      <c r="QHX128" s="671"/>
      <c r="QHY128" s="671"/>
      <c r="QHZ128" s="671"/>
      <c r="QIA128" s="671"/>
      <c r="QIB128" s="671"/>
      <c r="QIC128" s="671"/>
      <c r="QID128" s="671"/>
      <c r="QIE128" s="671"/>
      <c r="QIF128" s="671"/>
      <c r="QIG128" s="671"/>
      <c r="QIH128" s="671"/>
      <c r="QII128" s="671"/>
      <c r="QIJ128" s="671"/>
      <c r="QIK128" s="671"/>
      <c r="QIL128" s="671"/>
      <c r="QIM128" s="671"/>
      <c r="QIN128" s="671"/>
      <c r="QIO128" s="671"/>
      <c r="QIP128" s="671"/>
      <c r="QIQ128" s="671"/>
      <c r="QIR128" s="671"/>
      <c r="QIS128" s="671"/>
      <c r="QIT128" s="671"/>
      <c r="QIU128" s="671"/>
      <c r="QIV128" s="671"/>
      <c r="QIW128" s="671"/>
      <c r="QIX128" s="671"/>
      <c r="QIY128" s="671"/>
      <c r="QIZ128" s="671"/>
      <c r="QJA128" s="671"/>
      <c r="QJB128" s="671"/>
      <c r="QJC128" s="671"/>
      <c r="QJD128" s="671"/>
      <c r="QJE128" s="671"/>
      <c r="QJF128" s="671"/>
      <c r="QJG128" s="671"/>
      <c r="QJH128" s="671"/>
      <c r="QJI128" s="671"/>
      <c r="QJJ128" s="671"/>
      <c r="QJK128" s="671"/>
      <c r="QJL128" s="671"/>
      <c r="QJM128" s="671"/>
      <c r="QJN128" s="671"/>
      <c r="QJO128" s="671"/>
      <c r="QJP128" s="671"/>
      <c r="QJQ128" s="671"/>
      <c r="QJR128" s="671"/>
      <c r="QJS128" s="671"/>
      <c r="QJT128" s="671"/>
      <c r="QJU128" s="671"/>
      <c r="QJV128" s="671"/>
      <c r="QJW128" s="671"/>
      <c r="QJX128" s="671"/>
      <c r="QJY128" s="671"/>
      <c r="QJZ128" s="671"/>
      <c r="QKA128" s="671"/>
      <c r="QKB128" s="671"/>
      <c r="QKC128" s="671"/>
      <c r="QKD128" s="671"/>
      <c r="QKE128" s="671"/>
      <c r="QKF128" s="671"/>
      <c r="QKG128" s="671"/>
      <c r="QKH128" s="671"/>
      <c r="QKI128" s="671"/>
      <c r="QKJ128" s="671"/>
      <c r="QKK128" s="671"/>
      <c r="QKL128" s="671"/>
      <c r="QKM128" s="671"/>
      <c r="QKN128" s="671"/>
      <c r="QKO128" s="671"/>
      <c r="QKP128" s="671"/>
      <c r="QKQ128" s="671"/>
      <c r="QKR128" s="671"/>
      <c r="QKS128" s="671"/>
      <c r="QKT128" s="671"/>
      <c r="QKU128" s="671"/>
      <c r="QKV128" s="671"/>
      <c r="QKW128" s="671"/>
      <c r="QKX128" s="671"/>
      <c r="QKY128" s="671"/>
      <c r="QKZ128" s="671"/>
      <c r="QLA128" s="671"/>
      <c r="QLB128" s="671"/>
      <c r="QLC128" s="671"/>
      <c r="QLD128" s="671"/>
      <c r="QLE128" s="671"/>
      <c r="QLF128" s="671"/>
      <c r="QLG128" s="671"/>
      <c r="QLH128" s="671"/>
      <c r="QLI128" s="671"/>
      <c r="QLJ128" s="671"/>
      <c r="QLK128" s="671"/>
      <c r="QLL128" s="671"/>
      <c r="QLM128" s="671"/>
      <c r="QLN128" s="671"/>
      <c r="QLO128" s="671"/>
      <c r="QLP128" s="671"/>
      <c r="QLQ128" s="671"/>
      <c r="QLR128" s="671"/>
      <c r="QLS128" s="671"/>
      <c r="QLT128" s="671"/>
      <c r="QLU128" s="671"/>
      <c r="QLV128" s="671"/>
      <c r="QLW128" s="671"/>
      <c r="QLX128" s="671"/>
      <c r="QLY128" s="671"/>
      <c r="QLZ128" s="671"/>
      <c r="QMA128" s="671"/>
      <c r="QMB128" s="671"/>
      <c r="QMC128" s="671"/>
      <c r="QMD128" s="671"/>
      <c r="QME128" s="671"/>
      <c r="QMF128" s="671"/>
      <c r="QMG128" s="671"/>
      <c r="QMH128" s="671"/>
      <c r="QMI128" s="671"/>
      <c r="QMJ128" s="671"/>
      <c r="QMK128" s="671"/>
      <c r="QML128" s="671"/>
      <c r="QMM128" s="671"/>
      <c r="QMN128" s="671"/>
      <c r="QMO128" s="671"/>
      <c r="QMP128" s="671"/>
      <c r="QMQ128" s="671"/>
      <c r="QMR128" s="671"/>
      <c r="QMS128" s="671"/>
      <c r="QMT128" s="671"/>
      <c r="QMU128" s="671"/>
      <c r="QMV128" s="671"/>
      <c r="QMW128" s="671"/>
      <c r="QMX128" s="671"/>
      <c r="QMY128" s="671"/>
      <c r="QMZ128" s="671"/>
      <c r="QNA128" s="671"/>
      <c r="QNB128" s="671"/>
      <c r="QNC128" s="671"/>
      <c r="QND128" s="671"/>
      <c r="QNE128" s="671"/>
      <c r="QNF128" s="671"/>
      <c r="QNG128" s="671"/>
      <c r="QNH128" s="671"/>
      <c r="QNI128" s="671"/>
      <c r="QNJ128" s="671"/>
      <c r="QNK128" s="671"/>
      <c r="QNL128" s="671"/>
      <c r="QNM128" s="671"/>
      <c r="QNN128" s="671"/>
      <c r="QNO128" s="671"/>
      <c r="QNP128" s="671"/>
      <c r="QNQ128" s="671"/>
      <c r="QNR128" s="671"/>
      <c r="QNS128" s="671"/>
      <c r="QNT128" s="671"/>
      <c r="QNU128" s="671"/>
      <c r="QNV128" s="671"/>
      <c r="QNW128" s="671"/>
      <c r="QNX128" s="671"/>
      <c r="QNY128" s="671"/>
      <c r="QNZ128" s="671"/>
      <c r="QOA128" s="671"/>
      <c r="QOB128" s="671"/>
      <c r="QOC128" s="671"/>
      <c r="QOD128" s="671"/>
      <c r="QOE128" s="671"/>
      <c r="QOF128" s="671"/>
      <c r="QOG128" s="671"/>
      <c r="QOH128" s="671"/>
      <c r="QOI128" s="671"/>
      <c r="QOJ128" s="671"/>
      <c r="QOK128" s="671"/>
      <c r="QOL128" s="671"/>
      <c r="QOM128" s="671"/>
      <c r="QON128" s="671"/>
      <c r="QOO128" s="671"/>
      <c r="QOP128" s="671"/>
      <c r="QOQ128" s="671"/>
      <c r="QOR128" s="671"/>
      <c r="QOS128" s="671"/>
      <c r="QOT128" s="671"/>
      <c r="QOU128" s="671"/>
      <c r="QOV128" s="671"/>
      <c r="QOW128" s="671"/>
      <c r="QOX128" s="671"/>
      <c r="QOY128" s="671"/>
      <c r="QOZ128" s="671"/>
      <c r="QPA128" s="671"/>
      <c r="QPB128" s="671"/>
      <c r="QPC128" s="671"/>
      <c r="QPD128" s="671"/>
      <c r="QPE128" s="671"/>
      <c r="QPF128" s="671"/>
      <c r="QPG128" s="671"/>
      <c r="QPH128" s="671"/>
      <c r="QPI128" s="671"/>
      <c r="QPJ128" s="671"/>
      <c r="QPK128" s="671"/>
      <c r="QPL128" s="671"/>
      <c r="QPM128" s="671"/>
      <c r="QPN128" s="671"/>
      <c r="QPO128" s="671"/>
      <c r="QPP128" s="671"/>
      <c r="QPQ128" s="671"/>
      <c r="QPR128" s="671"/>
      <c r="QPS128" s="671"/>
      <c r="QPT128" s="671"/>
      <c r="QPU128" s="671"/>
      <c r="QPV128" s="671"/>
      <c r="QPW128" s="671"/>
      <c r="QPX128" s="671"/>
      <c r="QPY128" s="671"/>
      <c r="QPZ128" s="671"/>
      <c r="QQA128" s="671"/>
      <c r="QQB128" s="671"/>
      <c r="QQC128" s="671"/>
      <c r="QQD128" s="671"/>
      <c r="QQE128" s="671"/>
      <c r="QQF128" s="671"/>
      <c r="QQG128" s="671"/>
      <c r="QQH128" s="671"/>
      <c r="QQI128" s="671"/>
      <c r="QQJ128" s="671"/>
      <c r="QQK128" s="671"/>
      <c r="QQL128" s="671"/>
      <c r="QQM128" s="671"/>
      <c r="QQN128" s="671"/>
      <c r="QQO128" s="671"/>
      <c r="QQP128" s="671"/>
      <c r="QQQ128" s="671"/>
      <c r="QQR128" s="671"/>
      <c r="QQS128" s="671"/>
      <c r="QQT128" s="671"/>
      <c r="QQU128" s="671"/>
      <c r="QQV128" s="671"/>
      <c r="QQW128" s="671"/>
      <c r="QQX128" s="671"/>
      <c r="QQY128" s="671"/>
      <c r="QQZ128" s="671"/>
      <c r="QRA128" s="671"/>
      <c r="QRB128" s="671"/>
      <c r="QRC128" s="671"/>
      <c r="QRD128" s="671"/>
      <c r="QRE128" s="671"/>
      <c r="QRF128" s="671"/>
      <c r="QRG128" s="671"/>
      <c r="QRH128" s="671"/>
      <c r="QRI128" s="671"/>
      <c r="QRJ128" s="671"/>
      <c r="QRK128" s="671"/>
      <c r="QRL128" s="671"/>
      <c r="QRM128" s="671"/>
      <c r="QRN128" s="671"/>
      <c r="QRO128" s="671"/>
      <c r="QRP128" s="671"/>
      <c r="QRQ128" s="671"/>
      <c r="QRR128" s="671"/>
      <c r="QRS128" s="671"/>
      <c r="QRT128" s="671"/>
      <c r="QRU128" s="671"/>
      <c r="QRV128" s="671"/>
      <c r="QRW128" s="671"/>
      <c r="QRX128" s="671"/>
      <c r="QRY128" s="671"/>
      <c r="QRZ128" s="671"/>
      <c r="QSA128" s="671"/>
      <c r="QSB128" s="671"/>
      <c r="QSC128" s="671"/>
      <c r="QSD128" s="671"/>
      <c r="QSE128" s="671"/>
      <c r="QSF128" s="671"/>
      <c r="QSG128" s="671"/>
      <c r="QSH128" s="671"/>
      <c r="QSI128" s="671"/>
      <c r="QSJ128" s="671"/>
      <c r="QSK128" s="671"/>
      <c r="QSL128" s="671"/>
      <c r="QSM128" s="671"/>
      <c r="QSN128" s="671"/>
      <c r="QSO128" s="671"/>
      <c r="QSP128" s="671"/>
      <c r="QSQ128" s="671"/>
      <c r="QSR128" s="671"/>
      <c r="QSS128" s="671"/>
      <c r="QST128" s="671"/>
      <c r="QSU128" s="671"/>
      <c r="QSV128" s="671"/>
      <c r="QSW128" s="671"/>
      <c r="QSX128" s="671"/>
      <c r="QSY128" s="671"/>
      <c r="QSZ128" s="671"/>
      <c r="QTA128" s="671"/>
      <c r="QTB128" s="671"/>
      <c r="QTC128" s="671"/>
      <c r="QTD128" s="671"/>
      <c r="QTE128" s="671"/>
      <c r="QTF128" s="671"/>
      <c r="QTG128" s="671"/>
      <c r="QTH128" s="671"/>
      <c r="QTI128" s="671"/>
      <c r="QTJ128" s="671"/>
      <c r="QTK128" s="671"/>
      <c r="QTL128" s="671"/>
      <c r="QTM128" s="671"/>
      <c r="QTN128" s="671"/>
      <c r="QTO128" s="671"/>
      <c r="QTP128" s="671"/>
      <c r="QTQ128" s="671"/>
      <c r="QTR128" s="671"/>
      <c r="QTS128" s="671"/>
      <c r="QTT128" s="671"/>
      <c r="QTU128" s="671"/>
      <c r="QTV128" s="671"/>
      <c r="QTW128" s="671"/>
      <c r="QTX128" s="671"/>
      <c r="QTY128" s="671"/>
      <c r="QTZ128" s="671"/>
      <c r="QUA128" s="671"/>
      <c r="QUB128" s="671"/>
      <c r="QUC128" s="671"/>
      <c r="QUD128" s="671"/>
      <c r="QUE128" s="671"/>
      <c r="QUF128" s="671"/>
      <c r="QUG128" s="671"/>
      <c r="QUH128" s="671"/>
      <c r="QUI128" s="671"/>
      <c r="QUJ128" s="671"/>
      <c r="QUK128" s="671"/>
      <c r="QUL128" s="671"/>
      <c r="QUM128" s="671"/>
      <c r="QUN128" s="671"/>
      <c r="QUO128" s="671"/>
      <c r="QUP128" s="671"/>
      <c r="QUQ128" s="671"/>
      <c r="QUR128" s="671"/>
      <c r="QUS128" s="671"/>
      <c r="QUT128" s="671"/>
      <c r="QUU128" s="671"/>
      <c r="QUV128" s="671"/>
      <c r="QUW128" s="671"/>
      <c r="QUX128" s="671"/>
      <c r="QUY128" s="671"/>
      <c r="QUZ128" s="671"/>
      <c r="QVA128" s="671"/>
      <c r="QVB128" s="671"/>
      <c r="QVC128" s="671"/>
      <c r="QVD128" s="671"/>
      <c r="QVE128" s="671"/>
      <c r="QVF128" s="671"/>
      <c r="QVG128" s="671"/>
      <c r="QVH128" s="671"/>
      <c r="QVI128" s="671"/>
      <c r="QVJ128" s="671"/>
      <c r="QVK128" s="671"/>
      <c r="QVL128" s="671"/>
      <c r="QVM128" s="671"/>
      <c r="QVN128" s="671"/>
      <c r="QVO128" s="671"/>
      <c r="QVP128" s="671"/>
      <c r="QVQ128" s="671"/>
      <c r="QVR128" s="671"/>
      <c r="QVS128" s="671"/>
      <c r="QVT128" s="671"/>
      <c r="QVU128" s="671"/>
      <c r="QVV128" s="671"/>
      <c r="QVW128" s="671"/>
      <c r="QVX128" s="671"/>
      <c r="QVY128" s="671"/>
      <c r="QVZ128" s="671"/>
      <c r="QWA128" s="671"/>
      <c r="QWB128" s="671"/>
      <c r="QWC128" s="671"/>
      <c r="QWD128" s="671"/>
      <c r="QWE128" s="671"/>
      <c r="QWF128" s="671"/>
      <c r="QWG128" s="671"/>
      <c r="QWH128" s="671"/>
      <c r="QWI128" s="671"/>
      <c r="QWJ128" s="671"/>
      <c r="QWK128" s="671"/>
      <c r="QWL128" s="671"/>
      <c r="QWM128" s="671"/>
      <c r="QWN128" s="671"/>
      <c r="QWO128" s="671"/>
      <c r="QWP128" s="671"/>
      <c r="QWQ128" s="671"/>
      <c r="QWR128" s="671"/>
      <c r="QWS128" s="671"/>
      <c r="QWT128" s="671"/>
      <c r="QWU128" s="671"/>
      <c r="QWV128" s="671"/>
      <c r="QWW128" s="671"/>
      <c r="QWX128" s="671"/>
      <c r="QWY128" s="671"/>
      <c r="QWZ128" s="671"/>
      <c r="QXA128" s="671"/>
      <c r="QXB128" s="671"/>
      <c r="QXC128" s="671"/>
      <c r="QXD128" s="671"/>
      <c r="QXE128" s="671"/>
      <c r="QXF128" s="671"/>
      <c r="QXG128" s="671"/>
      <c r="QXH128" s="671"/>
      <c r="QXI128" s="671"/>
      <c r="QXJ128" s="671"/>
      <c r="QXK128" s="671"/>
      <c r="QXL128" s="671"/>
      <c r="QXM128" s="671"/>
      <c r="QXN128" s="671"/>
      <c r="QXO128" s="671"/>
      <c r="QXP128" s="671"/>
      <c r="QXQ128" s="671"/>
      <c r="QXR128" s="671"/>
      <c r="QXS128" s="671"/>
      <c r="QXT128" s="671"/>
      <c r="QXU128" s="671"/>
      <c r="QXV128" s="671"/>
      <c r="QXW128" s="671"/>
      <c r="QXX128" s="671"/>
      <c r="QXY128" s="671"/>
      <c r="QXZ128" s="671"/>
      <c r="QYA128" s="671"/>
      <c r="QYB128" s="671"/>
      <c r="QYC128" s="671"/>
      <c r="QYD128" s="671"/>
      <c r="QYE128" s="671"/>
      <c r="QYF128" s="671"/>
      <c r="QYG128" s="671"/>
      <c r="QYH128" s="671"/>
      <c r="QYI128" s="671"/>
      <c r="QYJ128" s="671"/>
      <c r="QYK128" s="671"/>
      <c r="QYL128" s="671"/>
      <c r="QYM128" s="671"/>
      <c r="QYN128" s="671"/>
      <c r="QYO128" s="671"/>
      <c r="QYP128" s="671"/>
      <c r="QYQ128" s="671"/>
      <c r="QYR128" s="671"/>
      <c r="QYS128" s="671"/>
      <c r="QYT128" s="671"/>
      <c r="QYU128" s="671"/>
      <c r="QYV128" s="671"/>
      <c r="QYW128" s="671"/>
      <c r="QYX128" s="671"/>
      <c r="QYY128" s="671"/>
      <c r="QYZ128" s="671"/>
      <c r="QZA128" s="671"/>
      <c r="QZB128" s="671"/>
      <c r="QZC128" s="671"/>
      <c r="QZD128" s="671"/>
      <c r="QZE128" s="671"/>
      <c r="QZF128" s="671"/>
      <c r="QZG128" s="671"/>
      <c r="QZH128" s="671"/>
      <c r="QZI128" s="671"/>
      <c r="QZJ128" s="671"/>
      <c r="QZK128" s="671"/>
      <c r="QZL128" s="671"/>
      <c r="QZM128" s="671"/>
      <c r="QZN128" s="671"/>
      <c r="QZO128" s="671"/>
      <c r="QZP128" s="671"/>
      <c r="QZQ128" s="671"/>
      <c r="QZR128" s="671"/>
      <c r="QZS128" s="671"/>
      <c r="QZT128" s="671"/>
      <c r="QZU128" s="671"/>
      <c r="QZV128" s="671"/>
      <c r="QZW128" s="671"/>
      <c r="QZX128" s="671"/>
      <c r="QZY128" s="671"/>
      <c r="QZZ128" s="671"/>
      <c r="RAA128" s="671"/>
      <c r="RAB128" s="671"/>
      <c r="RAC128" s="671"/>
      <c r="RAD128" s="671"/>
      <c r="RAE128" s="671"/>
      <c r="RAF128" s="671"/>
      <c r="RAG128" s="671"/>
      <c r="RAH128" s="671"/>
      <c r="RAI128" s="671"/>
      <c r="RAJ128" s="671"/>
      <c r="RAK128" s="671"/>
      <c r="RAL128" s="671"/>
      <c r="RAM128" s="671"/>
      <c r="RAN128" s="671"/>
      <c r="RAO128" s="671"/>
      <c r="RAP128" s="671"/>
      <c r="RAQ128" s="671"/>
      <c r="RAR128" s="671"/>
      <c r="RAS128" s="671"/>
      <c r="RAT128" s="671"/>
      <c r="RAU128" s="671"/>
      <c r="RAV128" s="671"/>
      <c r="RAW128" s="671"/>
      <c r="RAX128" s="671"/>
      <c r="RAY128" s="671"/>
      <c r="RAZ128" s="671"/>
      <c r="RBA128" s="671"/>
      <c r="RBB128" s="671"/>
      <c r="RBC128" s="671"/>
      <c r="RBD128" s="671"/>
      <c r="RBE128" s="671"/>
      <c r="RBF128" s="671"/>
      <c r="RBG128" s="671"/>
      <c r="RBH128" s="671"/>
      <c r="RBI128" s="671"/>
      <c r="RBJ128" s="671"/>
      <c r="RBK128" s="671"/>
      <c r="RBL128" s="671"/>
      <c r="RBM128" s="671"/>
      <c r="RBN128" s="671"/>
      <c r="RBO128" s="671"/>
      <c r="RBP128" s="671"/>
      <c r="RBQ128" s="671"/>
      <c r="RBR128" s="671"/>
      <c r="RBS128" s="671"/>
      <c r="RBT128" s="671"/>
      <c r="RBU128" s="671"/>
      <c r="RBV128" s="671"/>
      <c r="RBW128" s="671"/>
      <c r="RBX128" s="671"/>
      <c r="RBY128" s="671"/>
      <c r="RBZ128" s="671"/>
      <c r="RCA128" s="671"/>
      <c r="RCB128" s="671"/>
      <c r="RCC128" s="671"/>
      <c r="RCD128" s="671"/>
      <c r="RCE128" s="671"/>
      <c r="RCF128" s="671"/>
      <c r="RCG128" s="671"/>
      <c r="RCH128" s="671"/>
      <c r="RCI128" s="671"/>
      <c r="RCJ128" s="671"/>
      <c r="RCK128" s="671"/>
      <c r="RCL128" s="671"/>
      <c r="RCM128" s="671"/>
      <c r="RCN128" s="671"/>
      <c r="RCO128" s="671"/>
      <c r="RCP128" s="671"/>
      <c r="RCQ128" s="671"/>
      <c r="RCR128" s="671"/>
      <c r="RCS128" s="671"/>
      <c r="RCT128" s="671"/>
      <c r="RCU128" s="671"/>
      <c r="RCV128" s="671"/>
      <c r="RCW128" s="671"/>
      <c r="RCX128" s="671"/>
      <c r="RCY128" s="671"/>
      <c r="RCZ128" s="671"/>
      <c r="RDA128" s="671"/>
      <c r="RDB128" s="671"/>
      <c r="RDC128" s="671"/>
      <c r="RDD128" s="671"/>
      <c r="RDE128" s="671"/>
      <c r="RDF128" s="671"/>
      <c r="RDG128" s="671"/>
      <c r="RDH128" s="671"/>
      <c r="RDI128" s="671"/>
      <c r="RDJ128" s="671"/>
      <c r="RDK128" s="671"/>
      <c r="RDL128" s="671"/>
      <c r="RDM128" s="671"/>
      <c r="RDN128" s="671"/>
      <c r="RDO128" s="671"/>
      <c r="RDP128" s="671"/>
      <c r="RDQ128" s="671"/>
      <c r="RDR128" s="671"/>
      <c r="RDS128" s="671"/>
      <c r="RDT128" s="671"/>
      <c r="RDU128" s="671"/>
      <c r="RDV128" s="671"/>
      <c r="RDW128" s="671"/>
      <c r="RDX128" s="671"/>
      <c r="RDY128" s="671"/>
      <c r="RDZ128" s="671"/>
      <c r="REA128" s="671"/>
      <c r="REB128" s="671"/>
      <c r="REC128" s="671"/>
      <c r="RED128" s="671"/>
      <c r="REE128" s="671"/>
      <c r="REF128" s="671"/>
      <c r="REG128" s="671"/>
      <c r="REH128" s="671"/>
      <c r="REI128" s="671"/>
      <c r="REJ128" s="671"/>
      <c r="REK128" s="671"/>
      <c r="REL128" s="671"/>
      <c r="REM128" s="671"/>
      <c r="REN128" s="671"/>
      <c r="REO128" s="671"/>
      <c r="REP128" s="671"/>
      <c r="REQ128" s="671"/>
      <c r="RER128" s="671"/>
      <c r="RES128" s="671"/>
      <c r="RET128" s="671"/>
      <c r="REU128" s="671"/>
      <c r="REV128" s="671"/>
      <c r="REW128" s="671"/>
      <c r="REX128" s="671"/>
      <c r="REY128" s="671"/>
      <c r="REZ128" s="671"/>
      <c r="RFA128" s="671"/>
      <c r="RFB128" s="671"/>
      <c r="RFC128" s="671"/>
      <c r="RFD128" s="671"/>
      <c r="RFE128" s="671"/>
      <c r="RFF128" s="671"/>
      <c r="RFG128" s="671"/>
      <c r="RFH128" s="671"/>
      <c r="RFI128" s="671"/>
      <c r="RFJ128" s="671"/>
      <c r="RFK128" s="671"/>
      <c r="RFL128" s="671"/>
      <c r="RFM128" s="671"/>
      <c r="RFN128" s="671"/>
      <c r="RFO128" s="671"/>
      <c r="RFP128" s="671"/>
      <c r="RFQ128" s="671"/>
      <c r="RFR128" s="671"/>
      <c r="RFS128" s="671"/>
      <c r="RFT128" s="671"/>
      <c r="RFU128" s="671"/>
      <c r="RFV128" s="671"/>
      <c r="RFW128" s="671"/>
      <c r="RFX128" s="671"/>
      <c r="RFY128" s="671"/>
      <c r="RFZ128" s="671"/>
      <c r="RGA128" s="671"/>
      <c r="RGB128" s="671"/>
      <c r="RGC128" s="671"/>
      <c r="RGD128" s="671"/>
      <c r="RGE128" s="671"/>
      <c r="RGF128" s="671"/>
      <c r="RGG128" s="671"/>
      <c r="RGH128" s="671"/>
      <c r="RGI128" s="671"/>
      <c r="RGJ128" s="671"/>
      <c r="RGK128" s="671"/>
      <c r="RGL128" s="671"/>
      <c r="RGM128" s="671"/>
      <c r="RGN128" s="671"/>
      <c r="RGO128" s="671"/>
      <c r="RGP128" s="671"/>
      <c r="RGQ128" s="671"/>
      <c r="RGR128" s="671"/>
      <c r="RGS128" s="671"/>
      <c r="RGT128" s="671"/>
      <c r="RGU128" s="671"/>
      <c r="RGV128" s="671"/>
      <c r="RGW128" s="671"/>
      <c r="RGX128" s="671"/>
      <c r="RGY128" s="671"/>
      <c r="RGZ128" s="671"/>
      <c r="RHA128" s="671"/>
      <c r="RHB128" s="671"/>
      <c r="RHC128" s="671"/>
      <c r="RHD128" s="671"/>
      <c r="RHE128" s="671"/>
      <c r="RHF128" s="671"/>
      <c r="RHG128" s="671"/>
      <c r="RHH128" s="671"/>
      <c r="RHI128" s="671"/>
      <c r="RHJ128" s="671"/>
      <c r="RHK128" s="671"/>
      <c r="RHL128" s="671"/>
      <c r="RHM128" s="671"/>
      <c r="RHN128" s="671"/>
      <c r="RHO128" s="671"/>
      <c r="RHP128" s="671"/>
      <c r="RHQ128" s="671"/>
      <c r="RHR128" s="671"/>
      <c r="RHS128" s="671"/>
      <c r="RHT128" s="671"/>
      <c r="RHU128" s="671"/>
      <c r="RHV128" s="671"/>
      <c r="RHW128" s="671"/>
      <c r="RHX128" s="671"/>
      <c r="RHY128" s="671"/>
      <c r="RHZ128" s="671"/>
      <c r="RIA128" s="671"/>
      <c r="RIB128" s="671"/>
      <c r="RIC128" s="671"/>
      <c r="RID128" s="671"/>
      <c r="RIE128" s="671"/>
      <c r="RIF128" s="671"/>
      <c r="RIG128" s="671"/>
      <c r="RIH128" s="671"/>
      <c r="RII128" s="671"/>
      <c r="RIJ128" s="671"/>
      <c r="RIK128" s="671"/>
      <c r="RIL128" s="671"/>
      <c r="RIM128" s="671"/>
      <c r="RIN128" s="671"/>
      <c r="RIO128" s="671"/>
      <c r="RIP128" s="671"/>
      <c r="RIQ128" s="671"/>
      <c r="RIR128" s="671"/>
      <c r="RIS128" s="671"/>
      <c r="RIT128" s="671"/>
      <c r="RIU128" s="671"/>
      <c r="RIV128" s="671"/>
      <c r="RIW128" s="671"/>
      <c r="RIX128" s="671"/>
      <c r="RIY128" s="671"/>
      <c r="RIZ128" s="671"/>
      <c r="RJA128" s="671"/>
      <c r="RJB128" s="671"/>
      <c r="RJC128" s="671"/>
      <c r="RJD128" s="671"/>
      <c r="RJE128" s="671"/>
      <c r="RJF128" s="671"/>
      <c r="RJG128" s="671"/>
      <c r="RJH128" s="671"/>
      <c r="RJI128" s="671"/>
      <c r="RJJ128" s="671"/>
      <c r="RJK128" s="671"/>
      <c r="RJL128" s="671"/>
      <c r="RJM128" s="671"/>
      <c r="RJN128" s="671"/>
      <c r="RJO128" s="671"/>
      <c r="RJP128" s="671"/>
      <c r="RJQ128" s="671"/>
      <c r="RJR128" s="671"/>
      <c r="RJS128" s="671"/>
      <c r="RJT128" s="671"/>
      <c r="RJU128" s="671"/>
      <c r="RJV128" s="671"/>
      <c r="RJW128" s="671"/>
      <c r="RJX128" s="671"/>
      <c r="RJY128" s="671"/>
      <c r="RJZ128" s="671"/>
      <c r="RKA128" s="671"/>
      <c r="RKB128" s="671"/>
      <c r="RKC128" s="671"/>
      <c r="RKD128" s="671"/>
      <c r="RKE128" s="671"/>
      <c r="RKF128" s="671"/>
      <c r="RKG128" s="671"/>
      <c r="RKH128" s="671"/>
      <c r="RKI128" s="671"/>
      <c r="RKJ128" s="671"/>
      <c r="RKK128" s="671"/>
      <c r="RKL128" s="671"/>
      <c r="RKM128" s="671"/>
      <c r="RKN128" s="671"/>
      <c r="RKO128" s="671"/>
      <c r="RKP128" s="671"/>
      <c r="RKQ128" s="671"/>
      <c r="RKR128" s="671"/>
      <c r="RKS128" s="671"/>
      <c r="RKT128" s="671"/>
      <c r="RKU128" s="671"/>
      <c r="RKV128" s="671"/>
      <c r="RKW128" s="671"/>
      <c r="RKX128" s="671"/>
      <c r="RKY128" s="671"/>
      <c r="RKZ128" s="671"/>
      <c r="RLA128" s="671"/>
      <c r="RLB128" s="671"/>
      <c r="RLC128" s="671"/>
      <c r="RLD128" s="671"/>
      <c r="RLE128" s="671"/>
      <c r="RLF128" s="671"/>
      <c r="RLG128" s="671"/>
      <c r="RLH128" s="671"/>
      <c r="RLI128" s="671"/>
      <c r="RLJ128" s="671"/>
      <c r="RLK128" s="671"/>
      <c r="RLL128" s="671"/>
      <c r="RLM128" s="671"/>
      <c r="RLN128" s="671"/>
      <c r="RLO128" s="671"/>
      <c r="RLP128" s="671"/>
      <c r="RLQ128" s="671"/>
      <c r="RLR128" s="671"/>
      <c r="RLS128" s="671"/>
      <c r="RLT128" s="671"/>
      <c r="RLU128" s="671"/>
      <c r="RLV128" s="671"/>
      <c r="RLW128" s="671"/>
      <c r="RLX128" s="671"/>
      <c r="RLY128" s="671"/>
      <c r="RLZ128" s="671"/>
      <c r="RMA128" s="671"/>
      <c r="RMB128" s="671"/>
      <c r="RMC128" s="671"/>
      <c r="RMD128" s="671"/>
      <c r="RME128" s="671"/>
      <c r="RMF128" s="671"/>
      <c r="RMG128" s="671"/>
      <c r="RMH128" s="671"/>
      <c r="RMI128" s="671"/>
      <c r="RMJ128" s="671"/>
      <c r="RMK128" s="671"/>
      <c r="RML128" s="671"/>
      <c r="RMM128" s="671"/>
      <c r="RMN128" s="671"/>
      <c r="RMO128" s="671"/>
      <c r="RMP128" s="671"/>
      <c r="RMQ128" s="671"/>
      <c r="RMR128" s="671"/>
      <c r="RMS128" s="671"/>
      <c r="RMT128" s="671"/>
      <c r="RMU128" s="671"/>
      <c r="RMV128" s="671"/>
      <c r="RMW128" s="671"/>
      <c r="RMX128" s="671"/>
      <c r="RMY128" s="671"/>
      <c r="RMZ128" s="671"/>
      <c r="RNA128" s="671"/>
      <c r="RNB128" s="671"/>
      <c r="RNC128" s="671"/>
      <c r="RND128" s="671"/>
      <c r="RNE128" s="671"/>
      <c r="RNF128" s="671"/>
      <c r="RNG128" s="671"/>
      <c r="RNH128" s="671"/>
      <c r="RNI128" s="671"/>
      <c r="RNJ128" s="671"/>
      <c r="RNK128" s="671"/>
      <c r="RNL128" s="671"/>
      <c r="RNM128" s="671"/>
      <c r="RNN128" s="671"/>
      <c r="RNO128" s="671"/>
      <c r="RNP128" s="671"/>
      <c r="RNQ128" s="671"/>
      <c r="RNR128" s="671"/>
      <c r="RNS128" s="671"/>
      <c r="RNT128" s="671"/>
      <c r="RNU128" s="671"/>
      <c r="RNV128" s="671"/>
      <c r="RNW128" s="671"/>
      <c r="RNX128" s="671"/>
      <c r="RNY128" s="671"/>
      <c r="RNZ128" s="671"/>
      <c r="ROA128" s="671"/>
      <c r="ROB128" s="671"/>
      <c r="ROC128" s="671"/>
      <c r="ROD128" s="671"/>
      <c r="ROE128" s="671"/>
      <c r="ROF128" s="671"/>
      <c r="ROG128" s="671"/>
      <c r="ROH128" s="671"/>
      <c r="ROI128" s="671"/>
      <c r="ROJ128" s="671"/>
      <c r="ROK128" s="671"/>
      <c r="ROL128" s="671"/>
      <c r="ROM128" s="671"/>
      <c r="RON128" s="671"/>
      <c r="ROO128" s="671"/>
      <c r="ROP128" s="671"/>
      <c r="ROQ128" s="671"/>
      <c r="ROR128" s="671"/>
      <c r="ROS128" s="671"/>
      <c r="ROT128" s="671"/>
      <c r="ROU128" s="671"/>
      <c r="ROV128" s="671"/>
      <c r="ROW128" s="671"/>
      <c r="ROX128" s="671"/>
      <c r="ROY128" s="671"/>
      <c r="ROZ128" s="671"/>
      <c r="RPA128" s="671"/>
      <c r="RPB128" s="671"/>
      <c r="RPC128" s="671"/>
      <c r="RPD128" s="671"/>
      <c r="RPE128" s="671"/>
      <c r="RPF128" s="671"/>
      <c r="RPG128" s="671"/>
      <c r="RPH128" s="671"/>
      <c r="RPI128" s="671"/>
      <c r="RPJ128" s="671"/>
      <c r="RPK128" s="671"/>
      <c r="RPL128" s="671"/>
      <c r="RPM128" s="671"/>
      <c r="RPN128" s="671"/>
      <c r="RPO128" s="671"/>
      <c r="RPP128" s="671"/>
      <c r="RPQ128" s="671"/>
      <c r="RPR128" s="671"/>
      <c r="RPS128" s="671"/>
      <c r="RPT128" s="671"/>
      <c r="RPU128" s="671"/>
      <c r="RPV128" s="671"/>
      <c r="RPW128" s="671"/>
      <c r="RPX128" s="671"/>
      <c r="RPY128" s="671"/>
      <c r="RPZ128" s="671"/>
      <c r="RQA128" s="671"/>
      <c r="RQB128" s="671"/>
      <c r="RQC128" s="671"/>
      <c r="RQD128" s="671"/>
      <c r="RQE128" s="671"/>
      <c r="RQF128" s="671"/>
      <c r="RQG128" s="671"/>
      <c r="RQH128" s="671"/>
      <c r="RQI128" s="671"/>
      <c r="RQJ128" s="671"/>
      <c r="RQK128" s="671"/>
      <c r="RQL128" s="671"/>
      <c r="RQM128" s="671"/>
      <c r="RQN128" s="671"/>
      <c r="RQO128" s="671"/>
      <c r="RQP128" s="671"/>
      <c r="RQQ128" s="671"/>
      <c r="RQR128" s="671"/>
      <c r="RQS128" s="671"/>
      <c r="RQT128" s="671"/>
      <c r="RQU128" s="671"/>
      <c r="RQV128" s="671"/>
      <c r="RQW128" s="671"/>
      <c r="RQX128" s="671"/>
      <c r="RQY128" s="671"/>
      <c r="RQZ128" s="671"/>
      <c r="RRA128" s="671"/>
      <c r="RRB128" s="671"/>
      <c r="RRC128" s="671"/>
      <c r="RRD128" s="671"/>
      <c r="RRE128" s="671"/>
      <c r="RRF128" s="671"/>
      <c r="RRG128" s="671"/>
      <c r="RRH128" s="671"/>
      <c r="RRI128" s="671"/>
      <c r="RRJ128" s="671"/>
      <c r="RRK128" s="671"/>
      <c r="RRL128" s="671"/>
      <c r="RRM128" s="671"/>
      <c r="RRN128" s="671"/>
      <c r="RRO128" s="671"/>
      <c r="RRP128" s="671"/>
      <c r="RRQ128" s="671"/>
      <c r="RRR128" s="671"/>
      <c r="RRS128" s="671"/>
      <c r="RRT128" s="671"/>
      <c r="RRU128" s="671"/>
      <c r="RRV128" s="671"/>
      <c r="RRW128" s="671"/>
      <c r="RRX128" s="671"/>
      <c r="RRY128" s="671"/>
      <c r="RRZ128" s="671"/>
      <c r="RSA128" s="671"/>
      <c r="RSB128" s="671"/>
      <c r="RSC128" s="671"/>
      <c r="RSD128" s="671"/>
      <c r="RSE128" s="671"/>
      <c r="RSF128" s="671"/>
      <c r="RSG128" s="671"/>
      <c r="RSH128" s="671"/>
      <c r="RSI128" s="671"/>
      <c r="RSJ128" s="671"/>
      <c r="RSK128" s="671"/>
      <c r="RSL128" s="671"/>
      <c r="RSM128" s="671"/>
      <c r="RSN128" s="671"/>
      <c r="RSO128" s="671"/>
      <c r="RSP128" s="671"/>
      <c r="RSQ128" s="671"/>
      <c r="RSR128" s="671"/>
      <c r="RSS128" s="671"/>
      <c r="RST128" s="671"/>
      <c r="RSU128" s="671"/>
      <c r="RSV128" s="671"/>
      <c r="RSW128" s="671"/>
      <c r="RSX128" s="671"/>
      <c r="RSY128" s="671"/>
      <c r="RSZ128" s="671"/>
      <c r="RTA128" s="671"/>
      <c r="RTB128" s="671"/>
      <c r="RTC128" s="671"/>
      <c r="RTD128" s="671"/>
      <c r="RTE128" s="671"/>
      <c r="RTF128" s="671"/>
      <c r="RTG128" s="671"/>
      <c r="RTH128" s="671"/>
      <c r="RTI128" s="671"/>
      <c r="RTJ128" s="671"/>
      <c r="RTK128" s="671"/>
      <c r="RTL128" s="671"/>
      <c r="RTM128" s="671"/>
      <c r="RTN128" s="671"/>
      <c r="RTO128" s="671"/>
      <c r="RTP128" s="671"/>
      <c r="RTQ128" s="671"/>
      <c r="RTR128" s="671"/>
      <c r="RTS128" s="671"/>
      <c r="RTT128" s="671"/>
      <c r="RTU128" s="671"/>
      <c r="RTV128" s="671"/>
      <c r="RTW128" s="671"/>
      <c r="RTX128" s="671"/>
      <c r="RTY128" s="671"/>
      <c r="RTZ128" s="671"/>
      <c r="RUA128" s="671"/>
      <c r="RUB128" s="671"/>
      <c r="RUC128" s="671"/>
      <c r="RUD128" s="671"/>
      <c r="RUE128" s="671"/>
      <c r="RUF128" s="671"/>
      <c r="RUG128" s="671"/>
      <c r="RUH128" s="671"/>
      <c r="RUI128" s="671"/>
      <c r="RUJ128" s="671"/>
      <c r="RUK128" s="671"/>
      <c r="RUL128" s="671"/>
      <c r="RUM128" s="671"/>
      <c r="RUN128" s="671"/>
      <c r="RUO128" s="671"/>
      <c r="RUP128" s="671"/>
      <c r="RUQ128" s="671"/>
      <c r="RUR128" s="671"/>
      <c r="RUS128" s="671"/>
      <c r="RUT128" s="671"/>
      <c r="RUU128" s="671"/>
      <c r="RUV128" s="671"/>
      <c r="RUW128" s="671"/>
      <c r="RUX128" s="671"/>
      <c r="RUY128" s="671"/>
      <c r="RUZ128" s="671"/>
      <c r="RVA128" s="671"/>
      <c r="RVB128" s="671"/>
      <c r="RVC128" s="671"/>
      <c r="RVD128" s="671"/>
      <c r="RVE128" s="671"/>
      <c r="RVF128" s="671"/>
      <c r="RVG128" s="671"/>
      <c r="RVH128" s="671"/>
      <c r="RVI128" s="671"/>
      <c r="RVJ128" s="671"/>
      <c r="RVK128" s="671"/>
      <c r="RVL128" s="671"/>
      <c r="RVM128" s="671"/>
      <c r="RVN128" s="671"/>
      <c r="RVO128" s="671"/>
      <c r="RVP128" s="671"/>
      <c r="RVQ128" s="671"/>
      <c r="RVR128" s="671"/>
      <c r="RVS128" s="671"/>
      <c r="RVT128" s="671"/>
      <c r="RVU128" s="671"/>
      <c r="RVV128" s="671"/>
      <c r="RVW128" s="671"/>
      <c r="RVX128" s="671"/>
      <c r="RVY128" s="671"/>
      <c r="RVZ128" s="671"/>
      <c r="RWA128" s="671"/>
      <c r="RWB128" s="671"/>
      <c r="RWC128" s="671"/>
      <c r="RWD128" s="671"/>
      <c r="RWE128" s="671"/>
      <c r="RWF128" s="671"/>
      <c r="RWG128" s="671"/>
      <c r="RWH128" s="671"/>
      <c r="RWI128" s="671"/>
      <c r="RWJ128" s="671"/>
      <c r="RWK128" s="671"/>
      <c r="RWL128" s="671"/>
      <c r="RWM128" s="671"/>
      <c r="RWN128" s="671"/>
      <c r="RWO128" s="671"/>
      <c r="RWP128" s="671"/>
      <c r="RWQ128" s="671"/>
      <c r="RWR128" s="671"/>
      <c r="RWS128" s="671"/>
      <c r="RWT128" s="671"/>
      <c r="RWU128" s="671"/>
      <c r="RWV128" s="671"/>
      <c r="RWW128" s="671"/>
      <c r="RWX128" s="671"/>
      <c r="RWY128" s="671"/>
      <c r="RWZ128" s="671"/>
      <c r="RXA128" s="671"/>
      <c r="RXB128" s="671"/>
      <c r="RXC128" s="671"/>
      <c r="RXD128" s="671"/>
      <c r="RXE128" s="671"/>
      <c r="RXF128" s="671"/>
      <c r="RXG128" s="671"/>
      <c r="RXH128" s="671"/>
      <c r="RXI128" s="671"/>
      <c r="RXJ128" s="671"/>
      <c r="RXK128" s="671"/>
      <c r="RXL128" s="671"/>
      <c r="RXM128" s="671"/>
      <c r="RXN128" s="671"/>
      <c r="RXO128" s="671"/>
      <c r="RXP128" s="671"/>
      <c r="RXQ128" s="671"/>
      <c r="RXR128" s="671"/>
      <c r="RXS128" s="671"/>
      <c r="RXT128" s="671"/>
      <c r="RXU128" s="671"/>
      <c r="RXV128" s="671"/>
      <c r="RXW128" s="671"/>
      <c r="RXX128" s="671"/>
      <c r="RXY128" s="671"/>
      <c r="RXZ128" s="671"/>
      <c r="RYA128" s="671"/>
      <c r="RYB128" s="671"/>
      <c r="RYC128" s="671"/>
      <c r="RYD128" s="671"/>
      <c r="RYE128" s="671"/>
      <c r="RYF128" s="671"/>
      <c r="RYG128" s="671"/>
      <c r="RYH128" s="671"/>
      <c r="RYI128" s="671"/>
      <c r="RYJ128" s="671"/>
      <c r="RYK128" s="671"/>
      <c r="RYL128" s="671"/>
      <c r="RYM128" s="671"/>
      <c r="RYN128" s="671"/>
      <c r="RYO128" s="671"/>
      <c r="RYP128" s="671"/>
      <c r="RYQ128" s="671"/>
      <c r="RYR128" s="671"/>
      <c r="RYS128" s="671"/>
      <c r="RYT128" s="671"/>
      <c r="RYU128" s="671"/>
      <c r="RYV128" s="671"/>
      <c r="RYW128" s="671"/>
      <c r="RYX128" s="671"/>
      <c r="RYY128" s="671"/>
      <c r="RYZ128" s="671"/>
      <c r="RZA128" s="671"/>
      <c r="RZB128" s="671"/>
      <c r="RZC128" s="671"/>
      <c r="RZD128" s="671"/>
      <c r="RZE128" s="671"/>
      <c r="RZF128" s="671"/>
      <c r="RZG128" s="671"/>
      <c r="RZH128" s="671"/>
      <c r="RZI128" s="671"/>
      <c r="RZJ128" s="671"/>
      <c r="RZK128" s="671"/>
      <c r="RZL128" s="671"/>
      <c r="RZM128" s="671"/>
      <c r="RZN128" s="671"/>
      <c r="RZO128" s="671"/>
      <c r="RZP128" s="671"/>
      <c r="RZQ128" s="671"/>
      <c r="RZR128" s="671"/>
      <c r="RZS128" s="671"/>
      <c r="RZT128" s="671"/>
      <c r="RZU128" s="671"/>
      <c r="RZV128" s="671"/>
      <c r="RZW128" s="671"/>
      <c r="RZX128" s="671"/>
      <c r="RZY128" s="671"/>
      <c r="RZZ128" s="671"/>
      <c r="SAA128" s="671"/>
      <c r="SAB128" s="671"/>
      <c r="SAC128" s="671"/>
      <c r="SAD128" s="671"/>
      <c r="SAE128" s="671"/>
      <c r="SAF128" s="671"/>
      <c r="SAG128" s="671"/>
      <c r="SAH128" s="671"/>
      <c r="SAI128" s="671"/>
      <c r="SAJ128" s="671"/>
      <c r="SAK128" s="671"/>
      <c r="SAL128" s="671"/>
      <c r="SAM128" s="671"/>
      <c r="SAN128" s="671"/>
      <c r="SAO128" s="671"/>
      <c r="SAP128" s="671"/>
      <c r="SAQ128" s="671"/>
      <c r="SAR128" s="671"/>
      <c r="SAS128" s="671"/>
      <c r="SAT128" s="671"/>
      <c r="SAU128" s="671"/>
      <c r="SAV128" s="671"/>
      <c r="SAW128" s="671"/>
      <c r="SAX128" s="671"/>
      <c r="SAY128" s="671"/>
      <c r="SAZ128" s="671"/>
      <c r="SBA128" s="671"/>
      <c r="SBB128" s="671"/>
      <c r="SBC128" s="671"/>
      <c r="SBD128" s="671"/>
      <c r="SBE128" s="671"/>
      <c r="SBF128" s="671"/>
      <c r="SBG128" s="671"/>
      <c r="SBH128" s="671"/>
      <c r="SBI128" s="671"/>
      <c r="SBJ128" s="671"/>
      <c r="SBK128" s="671"/>
      <c r="SBL128" s="671"/>
      <c r="SBM128" s="671"/>
      <c r="SBN128" s="671"/>
      <c r="SBO128" s="671"/>
      <c r="SBP128" s="671"/>
      <c r="SBQ128" s="671"/>
      <c r="SBR128" s="671"/>
      <c r="SBS128" s="671"/>
      <c r="SBT128" s="671"/>
      <c r="SBU128" s="671"/>
      <c r="SBV128" s="671"/>
      <c r="SBW128" s="671"/>
      <c r="SBX128" s="671"/>
      <c r="SBY128" s="671"/>
      <c r="SBZ128" s="671"/>
      <c r="SCA128" s="671"/>
      <c r="SCB128" s="671"/>
      <c r="SCC128" s="671"/>
      <c r="SCD128" s="671"/>
      <c r="SCE128" s="671"/>
      <c r="SCF128" s="671"/>
      <c r="SCG128" s="671"/>
      <c r="SCH128" s="671"/>
      <c r="SCI128" s="671"/>
      <c r="SCJ128" s="671"/>
      <c r="SCK128" s="671"/>
      <c r="SCL128" s="671"/>
      <c r="SCM128" s="671"/>
      <c r="SCN128" s="671"/>
      <c r="SCO128" s="671"/>
      <c r="SCP128" s="671"/>
      <c r="SCQ128" s="671"/>
      <c r="SCR128" s="671"/>
      <c r="SCS128" s="671"/>
      <c r="SCT128" s="671"/>
      <c r="SCU128" s="671"/>
      <c r="SCV128" s="671"/>
      <c r="SCW128" s="671"/>
      <c r="SCX128" s="671"/>
      <c r="SCY128" s="671"/>
      <c r="SCZ128" s="671"/>
      <c r="SDA128" s="671"/>
      <c r="SDB128" s="671"/>
      <c r="SDC128" s="671"/>
      <c r="SDD128" s="671"/>
      <c r="SDE128" s="671"/>
      <c r="SDF128" s="671"/>
      <c r="SDG128" s="671"/>
      <c r="SDH128" s="671"/>
      <c r="SDI128" s="671"/>
      <c r="SDJ128" s="671"/>
      <c r="SDK128" s="671"/>
      <c r="SDL128" s="671"/>
      <c r="SDM128" s="671"/>
      <c r="SDN128" s="671"/>
      <c r="SDO128" s="671"/>
      <c r="SDP128" s="671"/>
      <c r="SDQ128" s="671"/>
      <c r="SDR128" s="671"/>
      <c r="SDS128" s="671"/>
      <c r="SDT128" s="671"/>
      <c r="SDU128" s="671"/>
      <c r="SDV128" s="671"/>
      <c r="SDW128" s="671"/>
      <c r="SDX128" s="671"/>
      <c r="SDY128" s="671"/>
      <c r="SDZ128" s="671"/>
      <c r="SEA128" s="671"/>
      <c r="SEB128" s="671"/>
      <c r="SEC128" s="671"/>
      <c r="SED128" s="671"/>
      <c r="SEE128" s="671"/>
      <c r="SEF128" s="671"/>
      <c r="SEG128" s="671"/>
      <c r="SEH128" s="671"/>
      <c r="SEI128" s="671"/>
      <c r="SEJ128" s="671"/>
      <c r="SEK128" s="671"/>
      <c r="SEL128" s="671"/>
      <c r="SEM128" s="671"/>
      <c r="SEN128" s="671"/>
      <c r="SEO128" s="671"/>
      <c r="SEP128" s="671"/>
      <c r="SEQ128" s="671"/>
      <c r="SER128" s="671"/>
      <c r="SES128" s="671"/>
      <c r="SET128" s="671"/>
      <c r="SEU128" s="671"/>
      <c r="SEV128" s="671"/>
      <c r="SEW128" s="671"/>
      <c r="SEX128" s="671"/>
      <c r="SEY128" s="671"/>
      <c r="SEZ128" s="671"/>
      <c r="SFA128" s="671"/>
      <c r="SFB128" s="671"/>
      <c r="SFC128" s="671"/>
      <c r="SFD128" s="671"/>
      <c r="SFE128" s="671"/>
      <c r="SFF128" s="671"/>
      <c r="SFG128" s="671"/>
      <c r="SFH128" s="671"/>
      <c r="SFI128" s="671"/>
      <c r="SFJ128" s="671"/>
      <c r="SFK128" s="671"/>
      <c r="SFL128" s="671"/>
      <c r="SFM128" s="671"/>
      <c r="SFN128" s="671"/>
      <c r="SFO128" s="671"/>
      <c r="SFP128" s="671"/>
      <c r="SFQ128" s="671"/>
      <c r="SFR128" s="671"/>
      <c r="SFS128" s="671"/>
      <c r="SFT128" s="671"/>
      <c r="SFU128" s="671"/>
      <c r="SFV128" s="671"/>
      <c r="SFW128" s="671"/>
      <c r="SFX128" s="671"/>
      <c r="SFY128" s="671"/>
      <c r="SFZ128" s="671"/>
      <c r="SGA128" s="671"/>
      <c r="SGB128" s="671"/>
      <c r="SGC128" s="671"/>
      <c r="SGD128" s="671"/>
      <c r="SGE128" s="671"/>
      <c r="SGF128" s="671"/>
      <c r="SGG128" s="671"/>
      <c r="SGH128" s="671"/>
      <c r="SGI128" s="671"/>
      <c r="SGJ128" s="671"/>
      <c r="SGK128" s="671"/>
      <c r="SGL128" s="671"/>
      <c r="SGM128" s="671"/>
      <c r="SGN128" s="671"/>
      <c r="SGO128" s="671"/>
      <c r="SGP128" s="671"/>
      <c r="SGQ128" s="671"/>
      <c r="SGR128" s="671"/>
      <c r="SGS128" s="671"/>
      <c r="SGT128" s="671"/>
      <c r="SGU128" s="671"/>
      <c r="SGV128" s="671"/>
      <c r="SGW128" s="671"/>
      <c r="SGX128" s="671"/>
      <c r="SGY128" s="671"/>
      <c r="SGZ128" s="671"/>
      <c r="SHA128" s="671"/>
      <c r="SHB128" s="671"/>
      <c r="SHC128" s="671"/>
      <c r="SHD128" s="671"/>
      <c r="SHE128" s="671"/>
      <c r="SHF128" s="671"/>
      <c r="SHG128" s="671"/>
      <c r="SHH128" s="671"/>
      <c r="SHI128" s="671"/>
      <c r="SHJ128" s="671"/>
      <c r="SHK128" s="671"/>
      <c r="SHL128" s="671"/>
      <c r="SHM128" s="671"/>
      <c r="SHN128" s="671"/>
      <c r="SHO128" s="671"/>
      <c r="SHP128" s="671"/>
      <c r="SHQ128" s="671"/>
      <c r="SHR128" s="671"/>
      <c r="SHS128" s="671"/>
      <c r="SHT128" s="671"/>
      <c r="SHU128" s="671"/>
      <c r="SHV128" s="671"/>
      <c r="SHW128" s="671"/>
      <c r="SHX128" s="671"/>
      <c r="SHY128" s="671"/>
      <c r="SHZ128" s="671"/>
      <c r="SIA128" s="671"/>
      <c r="SIB128" s="671"/>
      <c r="SIC128" s="671"/>
      <c r="SID128" s="671"/>
      <c r="SIE128" s="671"/>
      <c r="SIF128" s="671"/>
      <c r="SIG128" s="671"/>
      <c r="SIH128" s="671"/>
      <c r="SII128" s="671"/>
      <c r="SIJ128" s="671"/>
      <c r="SIK128" s="671"/>
      <c r="SIL128" s="671"/>
      <c r="SIM128" s="671"/>
      <c r="SIN128" s="671"/>
      <c r="SIO128" s="671"/>
      <c r="SIP128" s="671"/>
      <c r="SIQ128" s="671"/>
      <c r="SIR128" s="671"/>
      <c r="SIS128" s="671"/>
      <c r="SIT128" s="671"/>
      <c r="SIU128" s="671"/>
      <c r="SIV128" s="671"/>
      <c r="SIW128" s="671"/>
      <c r="SIX128" s="671"/>
      <c r="SIY128" s="671"/>
      <c r="SIZ128" s="671"/>
      <c r="SJA128" s="671"/>
      <c r="SJB128" s="671"/>
      <c r="SJC128" s="671"/>
      <c r="SJD128" s="671"/>
      <c r="SJE128" s="671"/>
      <c r="SJF128" s="671"/>
      <c r="SJG128" s="671"/>
      <c r="SJH128" s="671"/>
      <c r="SJI128" s="671"/>
      <c r="SJJ128" s="671"/>
      <c r="SJK128" s="671"/>
      <c r="SJL128" s="671"/>
      <c r="SJM128" s="671"/>
      <c r="SJN128" s="671"/>
      <c r="SJO128" s="671"/>
      <c r="SJP128" s="671"/>
      <c r="SJQ128" s="671"/>
      <c r="SJR128" s="671"/>
      <c r="SJS128" s="671"/>
      <c r="SJT128" s="671"/>
      <c r="SJU128" s="671"/>
      <c r="SJV128" s="671"/>
      <c r="SJW128" s="671"/>
      <c r="SJX128" s="671"/>
      <c r="SJY128" s="671"/>
      <c r="SJZ128" s="671"/>
      <c r="SKA128" s="671"/>
      <c r="SKB128" s="671"/>
      <c r="SKC128" s="671"/>
      <c r="SKD128" s="671"/>
      <c r="SKE128" s="671"/>
      <c r="SKF128" s="671"/>
      <c r="SKG128" s="671"/>
      <c r="SKH128" s="671"/>
      <c r="SKI128" s="671"/>
      <c r="SKJ128" s="671"/>
      <c r="SKK128" s="671"/>
      <c r="SKL128" s="671"/>
      <c r="SKM128" s="671"/>
      <c r="SKN128" s="671"/>
      <c r="SKO128" s="671"/>
      <c r="SKP128" s="671"/>
      <c r="SKQ128" s="671"/>
      <c r="SKR128" s="671"/>
      <c r="SKS128" s="671"/>
      <c r="SKT128" s="671"/>
      <c r="SKU128" s="671"/>
      <c r="SKV128" s="671"/>
      <c r="SKW128" s="671"/>
      <c r="SKX128" s="671"/>
      <c r="SKY128" s="671"/>
      <c r="SKZ128" s="671"/>
      <c r="SLA128" s="671"/>
      <c r="SLB128" s="671"/>
      <c r="SLC128" s="671"/>
      <c r="SLD128" s="671"/>
      <c r="SLE128" s="671"/>
      <c r="SLF128" s="671"/>
      <c r="SLG128" s="671"/>
      <c r="SLH128" s="671"/>
      <c r="SLI128" s="671"/>
      <c r="SLJ128" s="671"/>
      <c r="SLK128" s="671"/>
      <c r="SLL128" s="671"/>
      <c r="SLM128" s="671"/>
      <c r="SLN128" s="671"/>
      <c r="SLO128" s="671"/>
      <c r="SLP128" s="671"/>
      <c r="SLQ128" s="671"/>
      <c r="SLR128" s="671"/>
      <c r="SLS128" s="671"/>
      <c r="SLT128" s="671"/>
      <c r="SLU128" s="671"/>
      <c r="SLV128" s="671"/>
      <c r="SLW128" s="671"/>
      <c r="SLX128" s="671"/>
      <c r="SLY128" s="671"/>
      <c r="SLZ128" s="671"/>
      <c r="SMA128" s="671"/>
      <c r="SMB128" s="671"/>
      <c r="SMC128" s="671"/>
      <c r="SMD128" s="671"/>
      <c r="SME128" s="671"/>
      <c r="SMF128" s="671"/>
      <c r="SMG128" s="671"/>
      <c r="SMH128" s="671"/>
      <c r="SMI128" s="671"/>
      <c r="SMJ128" s="671"/>
      <c r="SMK128" s="671"/>
      <c r="SML128" s="671"/>
      <c r="SMM128" s="671"/>
      <c r="SMN128" s="671"/>
      <c r="SMO128" s="671"/>
      <c r="SMP128" s="671"/>
      <c r="SMQ128" s="671"/>
      <c r="SMR128" s="671"/>
      <c r="SMS128" s="671"/>
      <c r="SMT128" s="671"/>
      <c r="SMU128" s="671"/>
      <c r="SMV128" s="671"/>
      <c r="SMW128" s="671"/>
      <c r="SMX128" s="671"/>
      <c r="SMY128" s="671"/>
      <c r="SMZ128" s="671"/>
      <c r="SNA128" s="671"/>
      <c r="SNB128" s="671"/>
      <c r="SNC128" s="671"/>
      <c r="SND128" s="671"/>
      <c r="SNE128" s="671"/>
      <c r="SNF128" s="671"/>
      <c r="SNG128" s="671"/>
      <c r="SNH128" s="671"/>
      <c r="SNI128" s="671"/>
      <c r="SNJ128" s="671"/>
      <c r="SNK128" s="671"/>
      <c r="SNL128" s="671"/>
      <c r="SNM128" s="671"/>
      <c r="SNN128" s="671"/>
      <c r="SNO128" s="671"/>
      <c r="SNP128" s="671"/>
      <c r="SNQ128" s="671"/>
      <c r="SNR128" s="671"/>
      <c r="SNS128" s="671"/>
      <c r="SNT128" s="671"/>
      <c r="SNU128" s="671"/>
      <c r="SNV128" s="671"/>
      <c r="SNW128" s="671"/>
      <c r="SNX128" s="671"/>
      <c r="SNY128" s="671"/>
      <c r="SNZ128" s="671"/>
      <c r="SOA128" s="671"/>
      <c r="SOB128" s="671"/>
      <c r="SOC128" s="671"/>
      <c r="SOD128" s="671"/>
      <c r="SOE128" s="671"/>
      <c r="SOF128" s="671"/>
      <c r="SOG128" s="671"/>
      <c r="SOH128" s="671"/>
      <c r="SOI128" s="671"/>
      <c r="SOJ128" s="671"/>
      <c r="SOK128" s="671"/>
      <c r="SOL128" s="671"/>
      <c r="SOM128" s="671"/>
      <c r="SON128" s="671"/>
      <c r="SOO128" s="671"/>
      <c r="SOP128" s="671"/>
      <c r="SOQ128" s="671"/>
      <c r="SOR128" s="671"/>
      <c r="SOS128" s="671"/>
      <c r="SOT128" s="671"/>
      <c r="SOU128" s="671"/>
      <c r="SOV128" s="671"/>
      <c r="SOW128" s="671"/>
      <c r="SOX128" s="671"/>
      <c r="SOY128" s="671"/>
      <c r="SOZ128" s="671"/>
      <c r="SPA128" s="671"/>
      <c r="SPB128" s="671"/>
      <c r="SPC128" s="671"/>
      <c r="SPD128" s="671"/>
      <c r="SPE128" s="671"/>
      <c r="SPF128" s="671"/>
      <c r="SPG128" s="671"/>
      <c r="SPH128" s="671"/>
      <c r="SPI128" s="671"/>
      <c r="SPJ128" s="671"/>
      <c r="SPK128" s="671"/>
      <c r="SPL128" s="671"/>
      <c r="SPM128" s="671"/>
      <c r="SPN128" s="671"/>
      <c r="SPO128" s="671"/>
      <c r="SPP128" s="671"/>
      <c r="SPQ128" s="671"/>
      <c r="SPR128" s="671"/>
      <c r="SPS128" s="671"/>
      <c r="SPT128" s="671"/>
      <c r="SPU128" s="671"/>
      <c r="SPV128" s="671"/>
      <c r="SPW128" s="671"/>
      <c r="SPX128" s="671"/>
      <c r="SPY128" s="671"/>
      <c r="SPZ128" s="671"/>
      <c r="SQA128" s="671"/>
      <c r="SQB128" s="671"/>
      <c r="SQC128" s="671"/>
      <c r="SQD128" s="671"/>
      <c r="SQE128" s="671"/>
      <c r="SQF128" s="671"/>
      <c r="SQG128" s="671"/>
      <c r="SQH128" s="671"/>
      <c r="SQI128" s="671"/>
      <c r="SQJ128" s="671"/>
      <c r="SQK128" s="671"/>
      <c r="SQL128" s="671"/>
      <c r="SQM128" s="671"/>
      <c r="SQN128" s="671"/>
      <c r="SQO128" s="671"/>
      <c r="SQP128" s="671"/>
      <c r="SQQ128" s="671"/>
      <c r="SQR128" s="671"/>
      <c r="SQS128" s="671"/>
      <c r="SQT128" s="671"/>
      <c r="SQU128" s="671"/>
      <c r="SQV128" s="671"/>
      <c r="SQW128" s="671"/>
      <c r="SQX128" s="671"/>
      <c r="SQY128" s="671"/>
      <c r="SQZ128" s="671"/>
      <c r="SRA128" s="671"/>
      <c r="SRB128" s="671"/>
      <c r="SRC128" s="671"/>
      <c r="SRD128" s="671"/>
      <c r="SRE128" s="671"/>
      <c r="SRF128" s="671"/>
      <c r="SRG128" s="671"/>
      <c r="SRH128" s="671"/>
      <c r="SRI128" s="671"/>
      <c r="SRJ128" s="671"/>
      <c r="SRK128" s="671"/>
      <c r="SRL128" s="671"/>
      <c r="SRM128" s="671"/>
      <c r="SRN128" s="671"/>
      <c r="SRO128" s="671"/>
      <c r="SRP128" s="671"/>
      <c r="SRQ128" s="671"/>
      <c r="SRR128" s="671"/>
      <c r="SRS128" s="671"/>
      <c r="SRT128" s="671"/>
      <c r="SRU128" s="671"/>
      <c r="SRV128" s="671"/>
      <c r="SRW128" s="671"/>
      <c r="SRX128" s="671"/>
      <c r="SRY128" s="671"/>
      <c r="SRZ128" s="671"/>
      <c r="SSA128" s="671"/>
      <c r="SSB128" s="671"/>
      <c r="SSC128" s="671"/>
      <c r="SSD128" s="671"/>
      <c r="SSE128" s="671"/>
      <c r="SSF128" s="671"/>
      <c r="SSG128" s="671"/>
      <c r="SSH128" s="671"/>
      <c r="SSI128" s="671"/>
      <c r="SSJ128" s="671"/>
      <c r="SSK128" s="671"/>
      <c r="SSL128" s="671"/>
      <c r="SSM128" s="671"/>
      <c r="SSN128" s="671"/>
      <c r="SSO128" s="671"/>
      <c r="SSP128" s="671"/>
      <c r="SSQ128" s="671"/>
      <c r="SSR128" s="671"/>
      <c r="SSS128" s="671"/>
      <c r="SST128" s="671"/>
      <c r="SSU128" s="671"/>
      <c r="SSV128" s="671"/>
      <c r="SSW128" s="671"/>
      <c r="SSX128" s="671"/>
      <c r="SSY128" s="671"/>
      <c r="SSZ128" s="671"/>
      <c r="STA128" s="671"/>
      <c r="STB128" s="671"/>
      <c r="STC128" s="671"/>
      <c r="STD128" s="671"/>
      <c r="STE128" s="671"/>
      <c r="STF128" s="671"/>
      <c r="STG128" s="671"/>
      <c r="STH128" s="671"/>
      <c r="STI128" s="671"/>
      <c r="STJ128" s="671"/>
      <c r="STK128" s="671"/>
      <c r="STL128" s="671"/>
      <c r="STM128" s="671"/>
      <c r="STN128" s="671"/>
      <c r="STO128" s="671"/>
      <c r="STP128" s="671"/>
      <c r="STQ128" s="671"/>
      <c r="STR128" s="671"/>
      <c r="STS128" s="671"/>
      <c r="STT128" s="671"/>
      <c r="STU128" s="671"/>
      <c r="STV128" s="671"/>
      <c r="STW128" s="671"/>
      <c r="STX128" s="671"/>
      <c r="STY128" s="671"/>
      <c r="STZ128" s="671"/>
      <c r="SUA128" s="671"/>
      <c r="SUB128" s="671"/>
      <c r="SUC128" s="671"/>
      <c r="SUD128" s="671"/>
      <c r="SUE128" s="671"/>
      <c r="SUF128" s="671"/>
      <c r="SUG128" s="671"/>
      <c r="SUH128" s="671"/>
      <c r="SUI128" s="671"/>
      <c r="SUJ128" s="671"/>
      <c r="SUK128" s="671"/>
      <c r="SUL128" s="671"/>
      <c r="SUM128" s="671"/>
      <c r="SUN128" s="671"/>
      <c r="SUO128" s="671"/>
      <c r="SUP128" s="671"/>
      <c r="SUQ128" s="671"/>
      <c r="SUR128" s="671"/>
      <c r="SUS128" s="671"/>
      <c r="SUT128" s="671"/>
      <c r="SUU128" s="671"/>
      <c r="SUV128" s="671"/>
      <c r="SUW128" s="671"/>
      <c r="SUX128" s="671"/>
      <c r="SUY128" s="671"/>
      <c r="SUZ128" s="671"/>
      <c r="SVA128" s="671"/>
      <c r="SVB128" s="671"/>
      <c r="SVC128" s="671"/>
      <c r="SVD128" s="671"/>
      <c r="SVE128" s="671"/>
      <c r="SVF128" s="671"/>
      <c r="SVG128" s="671"/>
      <c r="SVH128" s="671"/>
      <c r="SVI128" s="671"/>
      <c r="SVJ128" s="671"/>
      <c r="SVK128" s="671"/>
      <c r="SVL128" s="671"/>
      <c r="SVM128" s="671"/>
      <c r="SVN128" s="671"/>
      <c r="SVO128" s="671"/>
      <c r="SVP128" s="671"/>
      <c r="SVQ128" s="671"/>
      <c r="SVR128" s="671"/>
      <c r="SVS128" s="671"/>
      <c r="SVT128" s="671"/>
      <c r="SVU128" s="671"/>
      <c r="SVV128" s="671"/>
      <c r="SVW128" s="671"/>
      <c r="SVX128" s="671"/>
      <c r="SVY128" s="671"/>
      <c r="SVZ128" s="671"/>
      <c r="SWA128" s="671"/>
      <c r="SWB128" s="671"/>
      <c r="SWC128" s="671"/>
      <c r="SWD128" s="671"/>
      <c r="SWE128" s="671"/>
      <c r="SWF128" s="671"/>
      <c r="SWG128" s="671"/>
      <c r="SWH128" s="671"/>
      <c r="SWI128" s="671"/>
      <c r="SWJ128" s="671"/>
      <c r="SWK128" s="671"/>
      <c r="SWL128" s="671"/>
      <c r="SWM128" s="671"/>
      <c r="SWN128" s="671"/>
      <c r="SWO128" s="671"/>
      <c r="SWP128" s="671"/>
      <c r="SWQ128" s="671"/>
      <c r="SWR128" s="671"/>
      <c r="SWS128" s="671"/>
      <c r="SWT128" s="671"/>
      <c r="SWU128" s="671"/>
      <c r="SWV128" s="671"/>
      <c r="SWW128" s="671"/>
      <c r="SWX128" s="671"/>
      <c r="SWY128" s="671"/>
      <c r="SWZ128" s="671"/>
      <c r="SXA128" s="671"/>
      <c r="SXB128" s="671"/>
      <c r="SXC128" s="671"/>
      <c r="SXD128" s="671"/>
      <c r="SXE128" s="671"/>
      <c r="SXF128" s="671"/>
      <c r="SXG128" s="671"/>
      <c r="SXH128" s="671"/>
      <c r="SXI128" s="671"/>
      <c r="SXJ128" s="671"/>
      <c r="SXK128" s="671"/>
      <c r="SXL128" s="671"/>
      <c r="SXM128" s="671"/>
      <c r="SXN128" s="671"/>
      <c r="SXO128" s="671"/>
      <c r="SXP128" s="671"/>
      <c r="SXQ128" s="671"/>
      <c r="SXR128" s="671"/>
      <c r="SXS128" s="671"/>
      <c r="SXT128" s="671"/>
      <c r="SXU128" s="671"/>
      <c r="SXV128" s="671"/>
      <c r="SXW128" s="671"/>
      <c r="SXX128" s="671"/>
      <c r="SXY128" s="671"/>
      <c r="SXZ128" s="671"/>
      <c r="SYA128" s="671"/>
      <c r="SYB128" s="671"/>
      <c r="SYC128" s="671"/>
      <c r="SYD128" s="671"/>
      <c r="SYE128" s="671"/>
      <c r="SYF128" s="671"/>
      <c r="SYG128" s="671"/>
      <c r="SYH128" s="671"/>
      <c r="SYI128" s="671"/>
      <c r="SYJ128" s="671"/>
      <c r="SYK128" s="671"/>
      <c r="SYL128" s="671"/>
      <c r="SYM128" s="671"/>
      <c r="SYN128" s="671"/>
      <c r="SYO128" s="671"/>
      <c r="SYP128" s="671"/>
      <c r="SYQ128" s="671"/>
      <c r="SYR128" s="671"/>
      <c r="SYS128" s="671"/>
      <c r="SYT128" s="671"/>
      <c r="SYU128" s="671"/>
      <c r="SYV128" s="671"/>
      <c r="SYW128" s="671"/>
      <c r="SYX128" s="671"/>
      <c r="SYY128" s="671"/>
      <c r="SYZ128" s="671"/>
      <c r="SZA128" s="671"/>
      <c r="SZB128" s="671"/>
      <c r="SZC128" s="671"/>
      <c r="SZD128" s="671"/>
      <c r="SZE128" s="671"/>
      <c r="SZF128" s="671"/>
      <c r="SZG128" s="671"/>
      <c r="SZH128" s="671"/>
      <c r="SZI128" s="671"/>
      <c r="SZJ128" s="671"/>
      <c r="SZK128" s="671"/>
      <c r="SZL128" s="671"/>
      <c r="SZM128" s="671"/>
      <c r="SZN128" s="671"/>
      <c r="SZO128" s="671"/>
      <c r="SZP128" s="671"/>
      <c r="SZQ128" s="671"/>
      <c r="SZR128" s="671"/>
      <c r="SZS128" s="671"/>
      <c r="SZT128" s="671"/>
      <c r="SZU128" s="671"/>
      <c r="SZV128" s="671"/>
      <c r="SZW128" s="671"/>
      <c r="SZX128" s="671"/>
      <c r="SZY128" s="671"/>
      <c r="SZZ128" s="671"/>
      <c r="TAA128" s="671"/>
      <c r="TAB128" s="671"/>
      <c r="TAC128" s="671"/>
      <c r="TAD128" s="671"/>
      <c r="TAE128" s="671"/>
      <c r="TAF128" s="671"/>
      <c r="TAG128" s="671"/>
      <c r="TAH128" s="671"/>
      <c r="TAI128" s="671"/>
      <c r="TAJ128" s="671"/>
      <c r="TAK128" s="671"/>
      <c r="TAL128" s="671"/>
      <c r="TAM128" s="671"/>
      <c r="TAN128" s="671"/>
      <c r="TAO128" s="671"/>
      <c r="TAP128" s="671"/>
      <c r="TAQ128" s="671"/>
      <c r="TAR128" s="671"/>
      <c r="TAS128" s="671"/>
      <c r="TAT128" s="671"/>
      <c r="TAU128" s="671"/>
      <c r="TAV128" s="671"/>
      <c r="TAW128" s="671"/>
      <c r="TAX128" s="671"/>
      <c r="TAY128" s="671"/>
      <c r="TAZ128" s="671"/>
      <c r="TBA128" s="671"/>
      <c r="TBB128" s="671"/>
      <c r="TBC128" s="671"/>
      <c r="TBD128" s="671"/>
      <c r="TBE128" s="671"/>
      <c r="TBF128" s="671"/>
      <c r="TBG128" s="671"/>
      <c r="TBH128" s="671"/>
      <c r="TBI128" s="671"/>
      <c r="TBJ128" s="671"/>
      <c r="TBK128" s="671"/>
      <c r="TBL128" s="671"/>
      <c r="TBM128" s="671"/>
      <c r="TBN128" s="671"/>
      <c r="TBO128" s="671"/>
      <c r="TBP128" s="671"/>
      <c r="TBQ128" s="671"/>
      <c r="TBR128" s="671"/>
      <c r="TBS128" s="671"/>
      <c r="TBT128" s="671"/>
      <c r="TBU128" s="671"/>
      <c r="TBV128" s="671"/>
      <c r="TBW128" s="671"/>
      <c r="TBX128" s="671"/>
      <c r="TBY128" s="671"/>
      <c r="TBZ128" s="671"/>
      <c r="TCA128" s="671"/>
      <c r="TCB128" s="671"/>
      <c r="TCC128" s="671"/>
      <c r="TCD128" s="671"/>
      <c r="TCE128" s="671"/>
      <c r="TCF128" s="671"/>
      <c r="TCG128" s="671"/>
      <c r="TCH128" s="671"/>
      <c r="TCI128" s="671"/>
      <c r="TCJ128" s="671"/>
      <c r="TCK128" s="671"/>
      <c r="TCL128" s="671"/>
      <c r="TCM128" s="671"/>
      <c r="TCN128" s="671"/>
      <c r="TCO128" s="671"/>
      <c r="TCP128" s="671"/>
      <c r="TCQ128" s="671"/>
      <c r="TCR128" s="671"/>
      <c r="TCS128" s="671"/>
      <c r="TCT128" s="671"/>
      <c r="TCU128" s="671"/>
      <c r="TCV128" s="671"/>
      <c r="TCW128" s="671"/>
      <c r="TCX128" s="671"/>
      <c r="TCY128" s="671"/>
      <c r="TCZ128" s="671"/>
      <c r="TDA128" s="671"/>
      <c r="TDB128" s="671"/>
      <c r="TDC128" s="671"/>
      <c r="TDD128" s="671"/>
      <c r="TDE128" s="671"/>
      <c r="TDF128" s="671"/>
      <c r="TDG128" s="671"/>
      <c r="TDH128" s="671"/>
      <c r="TDI128" s="671"/>
      <c r="TDJ128" s="671"/>
      <c r="TDK128" s="671"/>
      <c r="TDL128" s="671"/>
      <c r="TDM128" s="671"/>
      <c r="TDN128" s="671"/>
      <c r="TDO128" s="671"/>
      <c r="TDP128" s="671"/>
      <c r="TDQ128" s="671"/>
      <c r="TDR128" s="671"/>
      <c r="TDS128" s="671"/>
      <c r="TDT128" s="671"/>
      <c r="TDU128" s="671"/>
      <c r="TDV128" s="671"/>
      <c r="TDW128" s="671"/>
      <c r="TDX128" s="671"/>
      <c r="TDY128" s="671"/>
      <c r="TDZ128" s="671"/>
      <c r="TEA128" s="671"/>
      <c r="TEB128" s="671"/>
      <c r="TEC128" s="671"/>
      <c r="TED128" s="671"/>
      <c r="TEE128" s="671"/>
      <c r="TEF128" s="671"/>
      <c r="TEG128" s="671"/>
      <c r="TEH128" s="671"/>
      <c r="TEI128" s="671"/>
      <c r="TEJ128" s="671"/>
      <c r="TEK128" s="671"/>
      <c r="TEL128" s="671"/>
      <c r="TEM128" s="671"/>
      <c r="TEN128" s="671"/>
      <c r="TEO128" s="671"/>
      <c r="TEP128" s="671"/>
      <c r="TEQ128" s="671"/>
      <c r="TER128" s="671"/>
      <c r="TES128" s="671"/>
      <c r="TET128" s="671"/>
      <c r="TEU128" s="671"/>
      <c r="TEV128" s="671"/>
      <c r="TEW128" s="671"/>
      <c r="TEX128" s="671"/>
      <c r="TEY128" s="671"/>
      <c r="TEZ128" s="671"/>
      <c r="TFA128" s="671"/>
      <c r="TFB128" s="671"/>
      <c r="TFC128" s="671"/>
      <c r="TFD128" s="671"/>
      <c r="TFE128" s="671"/>
      <c r="TFF128" s="671"/>
      <c r="TFG128" s="671"/>
      <c r="TFH128" s="671"/>
      <c r="TFI128" s="671"/>
      <c r="TFJ128" s="671"/>
      <c r="TFK128" s="671"/>
      <c r="TFL128" s="671"/>
      <c r="TFM128" s="671"/>
      <c r="TFN128" s="671"/>
      <c r="TFO128" s="671"/>
      <c r="TFP128" s="671"/>
      <c r="TFQ128" s="671"/>
      <c r="TFR128" s="671"/>
      <c r="TFS128" s="671"/>
      <c r="TFT128" s="671"/>
      <c r="TFU128" s="671"/>
      <c r="TFV128" s="671"/>
      <c r="TFW128" s="671"/>
      <c r="TFX128" s="671"/>
      <c r="TFY128" s="671"/>
      <c r="TFZ128" s="671"/>
      <c r="TGA128" s="671"/>
      <c r="TGB128" s="671"/>
      <c r="TGC128" s="671"/>
      <c r="TGD128" s="671"/>
      <c r="TGE128" s="671"/>
      <c r="TGF128" s="671"/>
      <c r="TGG128" s="671"/>
      <c r="TGH128" s="671"/>
      <c r="TGI128" s="671"/>
      <c r="TGJ128" s="671"/>
      <c r="TGK128" s="671"/>
      <c r="TGL128" s="671"/>
      <c r="TGM128" s="671"/>
      <c r="TGN128" s="671"/>
      <c r="TGO128" s="671"/>
      <c r="TGP128" s="671"/>
      <c r="TGQ128" s="671"/>
      <c r="TGR128" s="671"/>
      <c r="TGS128" s="671"/>
      <c r="TGT128" s="671"/>
      <c r="TGU128" s="671"/>
      <c r="TGV128" s="671"/>
      <c r="TGW128" s="671"/>
      <c r="TGX128" s="671"/>
      <c r="TGY128" s="671"/>
      <c r="TGZ128" s="671"/>
      <c r="THA128" s="671"/>
      <c r="THB128" s="671"/>
      <c r="THC128" s="671"/>
      <c r="THD128" s="671"/>
      <c r="THE128" s="671"/>
      <c r="THF128" s="671"/>
      <c r="THG128" s="671"/>
      <c r="THH128" s="671"/>
      <c r="THI128" s="671"/>
      <c r="THJ128" s="671"/>
      <c r="THK128" s="671"/>
      <c r="THL128" s="671"/>
      <c r="THM128" s="671"/>
      <c r="THN128" s="671"/>
      <c r="THO128" s="671"/>
      <c r="THP128" s="671"/>
      <c r="THQ128" s="671"/>
      <c r="THR128" s="671"/>
      <c r="THS128" s="671"/>
      <c r="THT128" s="671"/>
      <c r="THU128" s="671"/>
      <c r="THV128" s="671"/>
      <c r="THW128" s="671"/>
      <c r="THX128" s="671"/>
      <c r="THY128" s="671"/>
      <c r="THZ128" s="671"/>
      <c r="TIA128" s="671"/>
      <c r="TIB128" s="671"/>
      <c r="TIC128" s="671"/>
      <c r="TID128" s="671"/>
      <c r="TIE128" s="671"/>
      <c r="TIF128" s="671"/>
      <c r="TIG128" s="671"/>
      <c r="TIH128" s="671"/>
      <c r="TII128" s="671"/>
      <c r="TIJ128" s="671"/>
      <c r="TIK128" s="671"/>
      <c r="TIL128" s="671"/>
      <c r="TIM128" s="671"/>
      <c r="TIN128" s="671"/>
      <c r="TIO128" s="671"/>
      <c r="TIP128" s="671"/>
      <c r="TIQ128" s="671"/>
      <c r="TIR128" s="671"/>
      <c r="TIS128" s="671"/>
      <c r="TIT128" s="671"/>
      <c r="TIU128" s="671"/>
      <c r="TIV128" s="671"/>
      <c r="TIW128" s="671"/>
      <c r="TIX128" s="671"/>
      <c r="TIY128" s="671"/>
      <c r="TIZ128" s="671"/>
      <c r="TJA128" s="671"/>
      <c r="TJB128" s="671"/>
      <c r="TJC128" s="671"/>
      <c r="TJD128" s="671"/>
      <c r="TJE128" s="671"/>
      <c r="TJF128" s="671"/>
      <c r="TJG128" s="671"/>
      <c r="TJH128" s="671"/>
      <c r="TJI128" s="671"/>
      <c r="TJJ128" s="671"/>
      <c r="TJK128" s="671"/>
      <c r="TJL128" s="671"/>
      <c r="TJM128" s="671"/>
      <c r="TJN128" s="671"/>
      <c r="TJO128" s="671"/>
      <c r="TJP128" s="671"/>
      <c r="TJQ128" s="671"/>
      <c r="TJR128" s="671"/>
      <c r="TJS128" s="671"/>
      <c r="TJT128" s="671"/>
      <c r="TJU128" s="671"/>
      <c r="TJV128" s="671"/>
      <c r="TJW128" s="671"/>
      <c r="TJX128" s="671"/>
      <c r="TJY128" s="671"/>
      <c r="TJZ128" s="671"/>
      <c r="TKA128" s="671"/>
      <c r="TKB128" s="671"/>
      <c r="TKC128" s="671"/>
      <c r="TKD128" s="671"/>
      <c r="TKE128" s="671"/>
      <c r="TKF128" s="671"/>
      <c r="TKG128" s="671"/>
      <c r="TKH128" s="671"/>
      <c r="TKI128" s="671"/>
      <c r="TKJ128" s="671"/>
      <c r="TKK128" s="671"/>
      <c r="TKL128" s="671"/>
      <c r="TKM128" s="671"/>
      <c r="TKN128" s="671"/>
      <c r="TKO128" s="671"/>
      <c r="TKP128" s="671"/>
      <c r="TKQ128" s="671"/>
      <c r="TKR128" s="671"/>
      <c r="TKS128" s="671"/>
      <c r="TKT128" s="671"/>
      <c r="TKU128" s="671"/>
      <c r="TKV128" s="671"/>
      <c r="TKW128" s="671"/>
      <c r="TKX128" s="671"/>
      <c r="TKY128" s="671"/>
      <c r="TKZ128" s="671"/>
      <c r="TLA128" s="671"/>
      <c r="TLB128" s="671"/>
      <c r="TLC128" s="671"/>
      <c r="TLD128" s="671"/>
      <c r="TLE128" s="671"/>
      <c r="TLF128" s="671"/>
      <c r="TLG128" s="671"/>
      <c r="TLH128" s="671"/>
      <c r="TLI128" s="671"/>
      <c r="TLJ128" s="671"/>
      <c r="TLK128" s="671"/>
      <c r="TLL128" s="671"/>
      <c r="TLM128" s="671"/>
      <c r="TLN128" s="671"/>
      <c r="TLO128" s="671"/>
      <c r="TLP128" s="671"/>
      <c r="TLQ128" s="671"/>
      <c r="TLR128" s="671"/>
      <c r="TLS128" s="671"/>
      <c r="TLT128" s="671"/>
      <c r="TLU128" s="671"/>
      <c r="TLV128" s="671"/>
      <c r="TLW128" s="671"/>
      <c r="TLX128" s="671"/>
      <c r="TLY128" s="671"/>
      <c r="TLZ128" s="671"/>
      <c r="TMA128" s="671"/>
      <c r="TMB128" s="671"/>
      <c r="TMC128" s="671"/>
      <c r="TMD128" s="671"/>
      <c r="TME128" s="671"/>
      <c r="TMF128" s="671"/>
      <c r="TMG128" s="671"/>
      <c r="TMH128" s="671"/>
      <c r="TMI128" s="671"/>
      <c r="TMJ128" s="671"/>
      <c r="TMK128" s="671"/>
      <c r="TML128" s="671"/>
      <c r="TMM128" s="671"/>
      <c r="TMN128" s="671"/>
      <c r="TMO128" s="671"/>
      <c r="TMP128" s="671"/>
      <c r="TMQ128" s="671"/>
      <c r="TMR128" s="671"/>
      <c r="TMS128" s="671"/>
      <c r="TMT128" s="671"/>
      <c r="TMU128" s="671"/>
      <c r="TMV128" s="671"/>
      <c r="TMW128" s="671"/>
      <c r="TMX128" s="671"/>
      <c r="TMY128" s="671"/>
      <c r="TMZ128" s="671"/>
      <c r="TNA128" s="671"/>
      <c r="TNB128" s="671"/>
      <c r="TNC128" s="671"/>
      <c r="TND128" s="671"/>
      <c r="TNE128" s="671"/>
      <c r="TNF128" s="671"/>
      <c r="TNG128" s="671"/>
      <c r="TNH128" s="671"/>
      <c r="TNI128" s="671"/>
      <c r="TNJ128" s="671"/>
      <c r="TNK128" s="671"/>
      <c r="TNL128" s="671"/>
      <c r="TNM128" s="671"/>
      <c r="TNN128" s="671"/>
      <c r="TNO128" s="671"/>
      <c r="TNP128" s="671"/>
      <c r="TNQ128" s="671"/>
      <c r="TNR128" s="671"/>
      <c r="TNS128" s="671"/>
      <c r="TNT128" s="671"/>
      <c r="TNU128" s="671"/>
      <c r="TNV128" s="671"/>
      <c r="TNW128" s="671"/>
      <c r="TNX128" s="671"/>
      <c r="TNY128" s="671"/>
      <c r="TNZ128" s="671"/>
      <c r="TOA128" s="671"/>
      <c r="TOB128" s="671"/>
      <c r="TOC128" s="671"/>
      <c r="TOD128" s="671"/>
      <c r="TOE128" s="671"/>
      <c r="TOF128" s="671"/>
      <c r="TOG128" s="671"/>
      <c r="TOH128" s="671"/>
      <c r="TOI128" s="671"/>
      <c r="TOJ128" s="671"/>
      <c r="TOK128" s="671"/>
      <c r="TOL128" s="671"/>
      <c r="TOM128" s="671"/>
      <c r="TON128" s="671"/>
      <c r="TOO128" s="671"/>
      <c r="TOP128" s="671"/>
      <c r="TOQ128" s="671"/>
      <c r="TOR128" s="671"/>
      <c r="TOS128" s="671"/>
      <c r="TOT128" s="671"/>
      <c r="TOU128" s="671"/>
      <c r="TOV128" s="671"/>
      <c r="TOW128" s="671"/>
      <c r="TOX128" s="671"/>
      <c r="TOY128" s="671"/>
      <c r="TOZ128" s="671"/>
      <c r="TPA128" s="671"/>
      <c r="TPB128" s="671"/>
      <c r="TPC128" s="671"/>
      <c r="TPD128" s="671"/>
      <c r="TPE128" s="671"/>
      <c r="TPF128" s="671"/>
      <c r="TPG128" s="671"/>
      <c r="TPH128" s="671"/>
      <c r="TPI128" s="671"/>
      <c r="TPJ128" s="671"/>
      <c r="TPK128" s="671"/>
      <c r="TPL128" s="671"/>
      <c r="TPM128" s="671"/>
      <c r="TPN128" s="671"/>
      <c r="TPO128" s="671"/>
      <c r="TPP128" s="671"/>
      <c r="TPQ128" s="671"/>
      <c r="TPR128" s="671"/>
      <c r="TPS128" s="671"/>
      <c r="TPT128" s="671"/>
      <c r="TPU128" s="671"/>
      <c r="TPV128" s="671"/>
      <c r="TPW128" s="671"/>
      <c r="TPX128" s="671"/>
      <c r="TPY128" s="671"/>
      <c r="TPZ128" s="671"/>
      <c r="TQA128" s="671"/>
      <c r="TQB128" s="671"/>
      <c r="TQC128" s="671"/>
      <c r="TQD128" s="671"/>
      <c r="TQE128" s="671"/>
      <c r="TQF128" s="671"/>
      <c r="TQG128" s="671"/>
      <c r="TQH128" s="671"/>
      <c r="TQI128" s="671"/>
      <c r="TQJ128" s="671"/>
      <c r="TQK128" s="671"/>
      <c r="TQL128" s="671"/>
      <c r="TQM128" s="671"/>
      <c r="TQN128" s="671"/>
      <c r="TQO128" s="671"/>
      <c r="TQP128" s="671"/>
      <c r="TQQ128" s="671"/>
      <c r="TQR128" s="671"/>
      <c r="TQS128" s="671"/>
      <c r="TQT128" s="671"/>
      <c r="TQU128" s="671"/>
      <c r="TQV128" s="671"/>
      <c r="TQW128" s="671"/>
      <c r="TQX128" s="671"/>
      <c r="TQY128" s="671"/>
      <c r="TQZ128" s="671"/>
      <c r="TRA128" s="671"/>
      <c r="TRB128" s="671"/>
      <c r="TRC128" s="671"/>
      <c r="TRD128" s="671"/>
      <c r="TRE128" s="671"/>
      <c r="TRF128" s="671"/>
      <c r="TRG128" s="671"/>
      <c r="TRH128" s="671"/>
      <c r="TRI128" s="671"/>
      <c r="TRJ128" s="671"/>
      <c r="TRK128" s="671"/>
      <c r="TRL128" s="671"/>
      <c r="TRM128" s="671"/>
      <c r="TRN128" s="671"/>
      <c r="TRO128" s="671"/>
      <c r="TRP128" s="671"/>
      <c r="TRQ128" s="671"/>
      <c r="TRR128" s="671"/>
      <c r="TRS128" s="671"/>
      <c r="TRT128" s="671"/>
      <c r="TRU128" s="671"/>
      <c r="TRV128" s="671"/>
      <c r="TRW128" s="671"/>
      <c r="TRX128" s="671"/>
      <c r="TRY128" s="671"/>
      <c r="TRZ128" s="671"/>
      <c r="TSA128" s="671"/>
      <c r="TSB128" s="671"/>
      <c r="TSC128" s="671"/>
      <c r="TSD128" s="671"/>
      <c r="TSE128" s="671"/>
      <c r="TSF128" s="671"/>
      <c r="TSG128" s="671"/>
      <c r="TSH128" s="671"/>
      <c r="TSI128" s="671"/>
      <c r="TSJ128" s="671"/>
      <c r="TSK128" s="671"/>
      <c r="TSL128" s="671"/>
      <c r="TSM128" s="671"/>
      <c r="TSN128" s="671"/>
      <c r="TSO128" s="671"/>
      <c r="TSP128" s="671"/>
      <c r="TSQ128" s="671"/>
      <c r="TSR128" s="671"/>
      <c r="TSS128" s="671"/>
      <c r="TST128" s="671"/>
      <c r="TSU128" s="671"/>
      <c r="TSV128" s="671"/>
      <c r="TSW128" s="671"/>
      <c r="TSX128" s="671"/>
      <c r="TSY128" s="671"/>
      <c r="TSZ128" s="671"/>
      <c r="TTA128" s="671"/>
      <c r="TTB128" s="671"/>
      <c r="TTC128" s="671"/>
      <c r="TTD128" s="671"/>
      <c r="TTE128" s="671"/>
      <c r="TTF128" s="671"/>
      <c r="TTG128" s="671"/>
      <c r="TTH128" s="671"/>
      <c r="TTI128" s="671"/>
      <c r="TTJ128" s="671"/>
      <c r="TTK128" s="671"/>
      <c r="TTL128" s="671"/>
      <c r="TTM128" s="671"/>
      <c r="TTN128" s="671"/>
      <c r="TTO128" s="671"/>
      <c r="TTP128" s="671"/>
      <c r="TTQ128" s="671"/>
      <c r="TTR128" s="671"/>
      <c r="TTS128" s="671"/>
      <c r="TTT128" s="671"/>
      <c r="TTU128" s="671"/>
      <c r="TTV128" s="671"/>
      <c r="TTW128" s="671"/>
      <c r="TTX128" s="671"/>
      <c r="TTY128" s="671"/>
      <c r="TTZ128" s="671"/>
      <c r="TUA128" s="671"/>
      <c r="TUB128" s="671"/>
      <c r="TUC128" s="671"/>
      <c r="TUD128" s="671"/>
      <c r="TUE128" s="671"/>
      <c r="TUF128" s="671"/>
      <c r="TUG128" s="671"/>
      <c r="TUH128" s="671"/>
      <c r="TUI128" s="671"/>
      <c r="TUJ128" s="671"/>
      <c r="TUK128" s="671"/>
      <c r="TUL128" s="671"/>
      <c r="TUM128" s="671"/>
      <c r="TUN128" s="671"/>
      <c r="TUO128" s="671"/>
      <c r="TUP128" s="671"/>
      <c r="TUQ128" s="671"/>
      <c r="TUR128" s="671"/>
      <c r="TUS128" s="671"/>
      <c r="TUT128" s="671"/>
      <c r="TUU128" s="671"/>
      <c r="TUV128" s="671"/>
      <c r="TUW128" s="671"/>
      <c r="TUX128" s="671"/>
      <c r="TUY128" s="671"/>
      <c r="TUZ128" s="671"/>
      <c r="TVA128" s="671"/>
      <c r="TVB128" s="671"/>
      <c r="TVC128" s="671"/>
      <c r="TVD128" s="671"/>
      <c r="TVE128" s="671"/>
      <c r="TVF128" s="671"/>
      <c r="TVG128" s="671"/>
      <c r="TVH128" s="671"/>
      <c r="TVI128" s="671"/>
      <c r="TVJ128" s="671"/>
      <c r="TVK128" s="671"/>
      <c r="TVL128" s="671"/>
      <c r="TVM128" s="671"/>
      <c r="TVN128" s="671"/>
      <c r="TVO128" s="671"/>
      <c r="TVP128" s="671"/>
      <c r="TVQ128" s="671"/>
      <c r="TVR128" s="671"/>
      <c r="TVS128" s="671"/>
      <c r="TVT128" s="671"/>
      <c r="TVU128" s="671"/>
      <c r="TVV128" s="671"/>
      <c r="TVW128" s="671"/>
      <c r="TVX128" s="671"/>
      <c r="TVY128" s="671"/>
      <c r="TVZ128" s="671"/>
      <c r="TWA128" s="671"/>
      <c r="TWB128" s="671"/>
      <c r="TWC128" s="671"/>
      <c r="TWD128" s="671"/>
      <c r="TWE128" s="671"/>
      <c r="TWF128" s="671"/>
      <c r="TWG128" s="671"/>
      <c r="TWH128" s="671"/>
      <c r="TWI128" s="671"/>
      <c r="TWJ128" s="671"/>
      <c r="TWK128" s="671"/>
      <c r="TWL128" s="671"/>
      <c r="TWM128" s="671"/>
      <c r="TWN128" s="671"/>
      <c r="TWO128" s="671"/>
      <c r="TWP128" s="671"/>
      <c r="TWQ128" s="671"/>
      <c r="TWR128" s="671"/>
      <c r="TWS128" s="671"/>
      <c r="TWT128" s="671"/>
      <c r="TWU128" s="671"/>
      <c r="TWV128" s="671"/>
      <c r="TWW128" s="671"/>
      <c r="TWX128" s="671"/>
      <c r="TWY128" s="671"/>
      <c r="TWZ128" s="671"/>
      <c r="TXA128" s="671"/>
      <c r="TXB128" s="671"/>
      <c r="TXC128" s="671"/>
      <c r="TXD128" s="671"/>
      <c r="TXE128" s="671"/>
      <c r="TXF128" s="671"/>
      <c r="TXG128" s="671"/>
      <c r="TXH128" s="671"/>
      <c r="TXI128" s="671"/>
      <c r="TXJ128" s="671"/>
      <c r="TXK128" s="671"/>
      <c r="TXL128" s="671"/>
      <c r="TXM128" s="671"/>
      <c r="TXN128" s="671"/>
      <c r="TXO128" s="671"/>
      <c r="TXP128" s="671"/>
      <c r="TXQ128" s="671"/>
      <c r="TXR128" s="671"/>
      <c r="TXS128" s="671"/>
      <c r="TXT128" s="671"/>
      <c r="TXU128" s="671"/>
      <c r="TXV128" s="671"/>
      <c r="TXW128" s="671"/>
      <c r="TXX128" s="671"/>
      <c r="TXY128" s="671"/>
      <c r="TXZ128" s="671"/>
      <c r="TYA128" s="671"/>
      <c r="TYB128" s="671"/>
      <c r="TYC128" s="671"/>
      <c r="TYD128" s="671"/>
      <c r="TYE128" s="671"/>
      <c r="TYF128" s="671"/>
      <c r="TYG128" s="671"/>
      <c r="TYH128" s="671"/>
      <c r="TYI128" s="671"/>
      <c r="TYJ128" s="671"/>
      <c r="TYK128" s="671"/>
      <c r="TYL128" s="671"/>
      <c r="TYM128" s="671"/>
      <c r="TYN128" s="671"/>
      <c r="TYO128" s="671"/>
      <c r="TYP128" s="671"/>
      <c r="TYQ128" s="671"/>
      <c r="TYR128" s="671"/>
      <c r="TYS128" s="671"/>
      <c r="TYT128" s="671"/>
      <c r="TYU128" s="671"/>
      <c r="TYV128" s="671"/>
      <c r="TYW128" s="671"/>
      <c r="TYX128" s="671"/>
      <c r="TYY128" s="671"/>
      <c r="TYZ128" s="671"/>
      <c r="TZA128" s="671"/>
      <c r="TZB128" s="671"/>
      <c r="TZC128" s="671"/>
      <c r="TZD128" s="671"/>
      <c r="TZE128" s="671"/>
      <c r="TZF128" s="671"/>
      <c r="TZG128" s="671"/>
      <c r="TZH128" s="671"/>
      <c r="TZI128" s="671"/>
      <c r="TZJ128" s="671"/>
      <c r="TZK128" s="671"/>
      <c r="TZL128" s="671"/>
      <c r="TZM128" s="671"/>
      <c r="TZN128" s="671"/>
      <c r="TZO128" s="671"/>
      <c r="TZP128" s="671"/>
      <c r="TZQ128" s="671"/>
      <c r="TZR128" s="671"/>
      <c r="TZS128" s="671"/>
      <c r="TZT128" s="671"/>
      <c r="TZU128" s="671"/>
      <c r="TZV128" s="671"/>
      <c r="TZW128" s="671"/>
      <c r="TZX128" s="671"/>
      <c r="TZY128" s="671"/>
      <c r="TZZ128" s="671"/>
      <c r="UAA128" s="671"/>
      <c r="UAB128" s="671"/>
      <c r="UAC128" s="671"/>
      <c r="UAD128" s="671"/>
      <c r="UAE128" s="671"/>
      <c r="UAF128" s="671"/>
      <c r="UAG128" s="671"/>
      <c r="UAH128" s="671"/>
      <c r="UAI128" s="671"/>
      <c r="UAJ128" s="671"/>
      <c r="UAK128" s="671"/>
      <c r="UAL128" s="671"/>
      <c r="UAM128" s="671"/>
      <c r="UAN128" s="671"/>
      <c r="UAO128" s="671"/>
      <c r="UAP128" s="671"/>
      <c r="UAQ128" s="671"/>
      <c r="UAR128" s="671"/>
      <c r="UAS128" s="671"/>
      <c r="UAT128" s="671"/>
      <c r="UAU128" s="671"/>
      <c r="UAV128" s="671"/>
      <c r="UAW128" s="671"/>
      <c r="UAX128" s="671"/>
      <c r="UAY128" s="671"/>
      <c r="UAZ128" s="671"/>
      <c r="UBA128" s="671"/>
      <c r="UBB128" s="671"/>
      <c r="UBC128" s="671"/>
      <c r="UBD128" s="671"/>
      <c r="UBE128" s="671"/>
      <c r="UBF128" s="671"/>
      <c r="UBG128" s="671"/>
      <c r="UBH128" s="671"/>
      <c r="UBI128" s="671"/>
      <c r="UBJ128" s="671"/>
      <c r="UBK128" s="671"/>
      <c r="UBL128" s="671"/>
      <c r="UBM128" s="671"/>
      <c r="UBN128" s="671"/>
      <c r="UBO128" s="671"/>
      <c r="UBP128" s="671"/>
      <c r="UBQ128" s="671"/>
      <c r="UBR128" s="671"/>
      <c r="UBS128" s="671"/>
      <c r="UBT128" s="671"/>
      <c r="UBU128" s="671"/>
      <c r="UBV128" s="671"/>
      <c r="UBW128" s="671"/>
      <c r="UBX128" s="671"/>
      <c r="UBY128" s="671"/>
      <c r="UBZ128" s="671"/>
      <c r="UCA128" s="671"/>
      <c r="UCB128" s="671"/>
      <c r="UCC128" s="671"/>
      <c r="UCD128" s="671"/>
      <c r="UCE128" s="671"/>
      <c r="UCF128" s="671"/>
      <c r="UCG128" s="671"/>
      <c r="UCH128" s="671"/>
      <c r="UCI128" s="671"/>
      <c r="UCJ128" s="671"/>
      <c r="UCK128" s="671"/>
      <c r="UCL128" s="671"/>
      <c r="UCM128" s="671"/>
      <c r="UCN128" s="671"/>
      <c r="UCO128" s="671"/>
      <c r="UCP128" s="671"/>
      <c r="UCQ128" s="671"/>
      <c r="UCR128" s="671"/>
      <c r="UCS128" s="671"/>
      <c r="UCT128" s="671"/>
      <c r="UCU128" s="671"/>
      <c r="UCV128" s="671"/>
      <c r="UCW128" s="671"/>
      <c r="UCX128" s="671"/>
      <c r="UCY128" s="671"/>
      <c r="UCZ128" s="671"/>
      <c r="UDA128" s="671"/>
      <c r="UDB128" s="671"/>
      <c r="UDC128" s="671"/>
      <c r="UDD128" s="671"/>
      <c r="UDE128" s="671"/>
      <c r="UDF128" s="671"/>
      <c r="UDG128" s="671"/>
      <c r="UDH128" s="671"/>
      <c r="UDI128" s="671"/>
      <c r="UDJ128" s="671"/>
      <c r="UDK128" s="671"/>
      <c r="UDL128" s="671"/>
      <c r="UDM128" s="671"/>
      <c r="UDN128" s="671"/>
      <c r="UDO128" s="671"/>
      <c r="UDP128" s="671"/>
      <c r="UDQ128" s="671"/>
      <c r="UDR128" s="671"/>
      <c r="UDS128" s="671"/>
      <c r="UDT128" s="671"/>
      <c r="UDU128" s="671"/>
      <c r="UDV128" s="671"/>
      <c r="UDW128" s="671"/>
      <c r="UDX128" s="671"/>
      <c r="UDY128" s="671"/>
      <c r="UDZ128" s="671"/>
      <c r="UEA128" s="671"/>
      <c r="UEB128" s="671"/>
      <c r="UEC128" s="671"/>
      <c r="UED128" s="671"/>
      <c r="UEE128" s="671"/>
      <c r="UEF128" s="671"/>
      <c r="UEG128" s="671"/>
      <c r="UEH128" s="671"/>
      <c r="UEI128" s="671"/>
      <c r="UEJ128" s="671"/>
      <c r="UEK128" s="671"/>
      <c r="UEL128" s="671"/>
      <c r="UEM128" s="671"/>
      <c r="UEN128" s="671"/>
      <c r="UEO128" s="671"/>
      <c r="UEP128" s="671"/>
      <c r="UEQ128" s="671"/>
      <c r="UER128" s="671"/>
      <c r="UES128" s="671"/>
      <c r="UET128" s="671"/>
      <c r="UEU128" s="671"/>
      <c r="UEV128" s="671"/>
      <c r="UEW128" s="671"/>
      <c r="UEX128" s="671"/>
      <c r="UEY128" s="671"/>
      <c r="UEZ128" s="671"/>
      <c r="UFA128" s="671"/>
      <c r="UFB128" s="671"/>
      <c r="UFC128" s="671"/>
      <c r="UFD128" s="671"/>
      <c r="UFE128" s="671"/>
      <c r="UFF128" s="671"/>
      <c r="UFG128" s="671"/>
      <c r="UFH128" s="671"/>
      <c r="UFI128" s="671"/>
      <c r="UFJ128" s="671"/>
      <c r="UFK128" s="671"/>
      <c r="UFL128" s="671"/>
      <c r="UFM128" s="671"/>
      <c r="UFN128" s="671"/>
      <c r="UFO128" s="671"/>
      <c r="UFP128" s="671"/>
      <c r="UFQ128" s="671"/>
      <c r="UFR128" s="671"/>
      <c r="UFS128" s="671"/>
      <c r="UFT128" s="671"/>
      <c r="UFU128" s="671"/>
      <c r="UFV128" s="671"/>
      <c r="UFW128" s="671"/>
      <c r="UFX128" s="671"/>
      <c r="UFY128" s="671"/>
      <c r="UFZ128" s="671"/>
      <c r="UGA128" s="671"/>
      <c r="UGB128" s="671"/>
      <c r="UGC128" s="671"/>
      <c r="UGD128" s="671"/>
      <c r="UGE128" s="671"/>
      <c r="UGF128" s="671"/>
      <c r="UGG128" s="671"/>
      <c r="UGH128" s="671"/>
      <c r="UGI128" s="671"/>
      <c r="UGJ128" s="671"/>
      <c r="UGK128" s="671"/>
      <c r="UGL128" s="671"/>
      <c r="UGM128" s="671"/>
      <c r="UGN128" s="671"/>
      <c r="UGO128" s="671"/>
      <c r="UGP128" s="671"/>
      <c r="UGQ128" s="671"/>
      <c r="UGR128" s="671"/>
      <c r="UGS128" s="671"/>
      <c r="UGT128" s="671"/>
      <c r="UGU128" s="671"/>
      <c r="UGV128" s="671"/>
      <c r="UGW128" s="671"/>
      <c r="UGX128" s="671"/>
      <c r="UGY128" s="671"/>
      <c r="UGZ128" s="671"/>
      <c r="UHA128" s="671"/>
      <c r="UHB128" s="671"/>
      <c r="UHC128" s="671"/>
      <c r="UHD128" s="671"/>
      <c r="UHE128" s="671"/>
      <c r="UHF128" s="671"/>
      <c r="UHG128" s="671"/>
      <c r="UHH128" s="671"/>
      <c r="UHI128" s="671"/>
      <c r="UHJ128" s="671"/>
      <c r="UHK128" s="671"/>
      <c r="UHL128" s="671"/>
      <c r="UHM128" s="671"/>
      <c r="UHN128" s="671"/>
      <c r="UHO128" s="671"/>
      <c r="UHP128" s="671"/>
      <c r="UHQ128" s="671"/>
      <c r="UHR128" s="671"/>
      <c r="UHS128" s="671"/>
      <c r="UHT128" s="671"/>
      <c r="UHU128" s="671"/>
      <c r="UHV128" s="671"/>
      <c r="UHW128" s="671"/>
      <c r="UHX128" s="671"/>
      <c r="UHY128" s="671"/>
      <c r="UHZ128" s="671"/>
      <c r="UIA128" s="671"/>
      <c r="UIB128" s="671"/>
      <c r="UIC128" s="671"/>
      <c r="UID128" s="671"/>
      <c r="UIE128" s="671"/>
      <c r="UIF128" s="671"/>
      <c r="UIG128" s="671"/>
      <c r="UIH128" s="671"/>
      <c r="UII128" s="671"/>
      <c r="UIJ128" s="671"/>
      <c r="UIK128" s="671"/>
      <c r="UIL128" s="671"/>
      <c r="UIM128" s="671"/>
      <c r="UIN128" s="671"/>
      <c r="UIO128" s="671"/>
      <c r="UIP128" s="671"/>
      <c r="UIQ128" s="671"/>
      <c r="UIR128" s="671"/>
      <c r="UIS128" s="671"/>
      <c r="UIT128" s="671"/>
      <c r="UIU128" s="671"/>
      <c r="UIV128" s="671"/>
      <c r="UIW128" s="671"/>
      <c r="UIX128" s="671"/>
      <c r="UIY128" s="671"/>
      <c r="UIZ128" s="671"/>
      <c r="UJA128" s="671"/>
      <c r="UJB128" s="671"/>
      <c r="UJC128" s="671"/>
      <c r="UJD128" s="671"/>
      <c r="UJE128" s="671"/>
      <c r="UJF128" s="671"/>
      <c r="UJG128" s="671"/>
      <c r="UJH128" s="671"/>
      <c r="UJI128" s="671"/>
      <c r="UJJ128" s="671"/>
      <c r="UJK128" s="671"/>
      <c r="UJL128" s="671"/>
      <c r="UJM128" s="671"/>
      <c r="UJN128" s="671"/>
      <c r="UJO128" s="671"/>
      <c r="UJP128" s="671"/>
      <c r="UJQ128" s="671"/>
      <c r="UJR128" s="671"/>
      <c r="UJS128" s="671"/>
      <c r="UJT128" s="671"/>
      <c r="UJU128" s="671"/>
      <c r="UJV128" s="671"/>
      <c r="UJW128" s="671"/>
      <c r="UJX128" s="671"/>
      <c r="UJY128" s="671"/>
      <c r="UJZ128" s="671"/>
      <c r="UKA128" s="671"/>
      <c r="UKB128" s="671"/>
      <c r="UKC128" s="671"/>
      <c r="UKD128" s="671"/>
      <c r="UKE128" s="671"/>
      <c r="UKF128" s="671"/>
      <c r="UKG128" s="671"/>
      <c r="UKH128" s="671"/>
      <c r="UKI128" s="671"/>
      <c r="UKJ128" s="671"/>
      <c r="UKK128" s="671"/>
      <c r="UKL128" s="671"/>
      <c r="UKM128" s="671"/>
      <c r="UKN128" s="671"/>
      <c r="UKO128" s="671"/>
      <c r="UKP128" s="671"/>
      <c r="UKQ128" s="671"/>
      <c r="UKR128" s="671"/>
      <c r="UKS128" s="671"/>
      <c r="UKT128" s="671"/>
      <c r="UKU128" s="671"/>
      <c r="UKV128" s="671"/>
      <c r="UKW128" s="671"/>
      <c r="UKX128" s="671"/>
      <c r="UKY128" s="671"/>
      <c r="UKZ128" s="671"/>
      <c r="ULA128" s="671"/>
      <c r="ULB128" s="671"/>
      <c r="ULC128" s="671"/>
      <c r="ULD128" s="671"/>
      <c r="ULE128" s="671"/>
      <c r="ULF128" s="671"/>
      <c r="ULG128" s="671"/>
      <c r="ULH128" s="671"/>
      <c r="ULI128" s="671"/>
      <c r="ULJ128" s="671"/>
      <c r="ULK128" s="671"/>
      <c r="ULL128" s="671"/>
      <c r="ULM128" s="671"/>
      <c r="ULN128" s="671"/>
      <c r="ULO128" s="671"/>
      <c r="ULP128" s="671"/>
      <c r="ULQ128" s="671"/>
      <c r="ULR128" s="671"/>
      <c r="ULS128" s="671"/>
      <c r="ULT128" s="671"/>
      <c r="ULU128" s="671"/>
      <c r="ULV128" s="671"/>
      <c r="ULW128" s="671"/>
      <c r="ULX128" s="671"/>
      <c r="ULY128" s="671"/>
      <c r="ULZ128" s="671"/>
      <c r="UMA128" s="671"/>
      <c r="UMB128" s="671"/>
      <c r="UMC128" s="671"/>
      <c r="UMD128" s="671"/>
      <c r="UME128" s="671"/>
      <c r="UMF128" s="671"/>
      <c r="UMG128" s="671"/>
      <c r="UMH128" s="671"/>
      <c r="UMI128" s="671"/>
      <c r="UMJ128" s="671"/>
      <c r="UMK128" s="671"/>
      <c r="UML128" s="671"/>
      <c r="UMM128" s="671"/>
      <c r="UMN128" s="671"/>
      <c r="UMO128" s="671"/>
      <c r="UMP128" s="671"/>
      <c r="UMQ128" s="671"/>
      <c r="UMR128" s="671"/>
      <c r="UMS128" s="671"/>
      <c r="UMT128" s="671"/>
      <c r="UMU128" s="671"/>
      <c r="UMV128" s="671"/>
      <c r="UMW128" s="671"/>
      <c r="UMX128" s="671"/>
      <c r="UMY128" s="671"/>
      <c r="UMZ128" s="671"/>
      <c r="UNA128" s="671"/>
      <c r="UNB128" s="671"/>
      <c r="UNC128" s="671"/>
      <c r="UND128" s="671"/>
      <c r="UNE128" s="671"/>
      <c r="UNF128" s="671"/>
      <c r="UNG128" s="671"/>
      <c r="UNH128" s="671"/>
      <c r="UNI128" s="671"/>
      <c r="UNJ128" s="671"/>
      <c r="UNK128" s="671"/>
      <c r="UNL128" s="671"/>
      <c r="UNM128" s="671"/>
      <c r="UNN128" s="671"/>
      <c r="UNO128" s="671"/>
      <c r="UNP128" s="671"/>
      <c r="UNQ128" s="671"/>
      <c r="UNR128" s="671"/>
      <c r="UNS128" s="671"/>
      <c r="UNT128" s="671"/>
      <c r="UNU128" s="671"/>
      <c r="UNV128" s="671"/>
      <c r="UNW128" s="671"/>
      <c r="UNX128" s="671"/>
      <c r="UNY128" s="671"/>
      <c r="UNZ128" s="671"/>
      <c r="UOA128" s="671"/>
      <c r="UOB128" s="671"/>
      <c r="UOC128" s="671"/>
      <c r="UOD128" s="671"/>
      <c r="UOE128" s="671"/>
      <c r="UOF128" s="671"/>
      <c r="UOG128" s="671"/>
      <c r="UOH128" s="671"/>
      <c r="UOI128" s="671"/>
      <c r="UOJ128" s="671"/>
      <c r="UOK128" s="671"/>
      <c r="UOL128" s="671"/>
      <c r="UOM128" s="671"/>
      <c r="UON128" s="671"/>
      <c r="UOO128" s="671"/>
      <c r="UOP128" s="671"/>
      <c r="UOQ128" s="671"/>
      <c r="UOR128" s="671"/>
      <c r="UOS128" s="671"/>
      <c r="UOT128" s="671"/>
      <c r="UOU128" s="671"/>
      <c r="UOV128" s="671"/>
      <c r="UOW128" s="671"/>
      <c r="UOX128" s="671"/>
      <c r="UOY128" s="671"/>
      <c r="UOZ128" s="671"/>
      <c r="UPA128" s="671"/>
      <c r="UPB128" s="671"/>
      <c r="UPC128" s="671"/>
      <c r="UPD128" s="671"/>
      <c r="UPE128" s="671"/>
      <c r="UPF128" s="671"/>
      <c r="UPG128" s="671"/>
      <c r="UPH128" s="671"/>
      <c r="UPI128" s="671"/>
      <c r="UPJ128" s="671"/>
      <c r="UPK128" s="671"/>
      <c r="UPL128" s="671"/>
      <c r="UPM128" s="671"/>
      <c r="UPN128" s="671"/>
      <c r="UPO128" s="671"/>
      <c r="UPP128" s="671"/>
      <c r="UPQ128" s="671"/>
      <c r="UPR128" s="671"/>
      <c r="UPS128" s="671"/>
      <c r="UPT128" s="671"/>
      <c r="UPU128" s="671"/>
      <c r="UPV128" s="671"/>
      <c r="UPW128" s="671"/>
      <c r="UPX128" s="671"/>
      <c r="UPY128" s="671"/>
      <c r="UPZ128" s="671"/>
      <c r="UQA128" s="671"/>
      <c r="UQB128" s="671"/>
      <c r="UQC128" s="671"/>
      <c r="UQD128" s="671"/>
      <c r="UQE128" s="671"/>
      <c r="UQF128" s="671"/>
      <c r="UQG128" s="671"/>
      <c r="UQH128" s="671"/>
      <c r="UQI128" s="671"/>
      <c r="UQJ128" s="671"/>
      <c r="UQK128" s="671"/>
      <c r="UQL128" s="671"/>
      <c r="UQM128" s="671"/>
      <c r="UQN128" s="671"/>
      <c r="UQO128" s="671"/>
      <c r="UQP128" s="671"/>
      <c r="UQQ128" s="671"/>
      <c r="UQR128" s="671"/>
      <c r="UQS128" s="671"/>
      <c r="UQT128" s="671"/>
      <c r="UQU128" s="671"/>
      <c r="UQV128" s="671"/>
      <c r="UQW128" s="671"/>
      <c r="UQX128" s="671"/>
      <c r="UQY128" s="671"/>
      <c r="UQZ128" s="671"/>
      <c r="URA128" s="671"/>
      <c r="URB128" s="671"/>
      <c r="URC128" s="671"/>
      <c r="URD128" s="671"/>
      <c r="URE128" s="671"/>
      <c r="URF128" s="671"/>
      <c r="URG128" s="671"/>
      <c r="URH128" s="671"/>
      <c r="URI128" s="671"/>
      <c r="URJ128" s="671"/>
      <c r="URK128" s="671"/>
      <c r="URL128" s="671"/>
      <c r="URM128" s="671"/>
      <c r="URN128" s="671"/>
      <c r="URO128" s="671"/>
      <c r="URP128" s="671"/>
      <c r="URQ128" s="671"/>
      <c r="URR128" s="671"/>
      <c r="URS128" s="671"/>
      <c r="URT128" s="671"/>
      <c r="URU128" s="671"/>
      <c r="URV128" s="671"/>
      <c r="URW128" s="671"/>
      <c r="URX128" s="671"/>
      <c r="URY128" s="671"/>
      <c r="URZ128" s="671"/>
      <c r="USA128" s="671"/>
      <c r="USB128" s="671"/>
      <c r="USC128" s="671"/>
      <c r="USD128" s="671"/>
      <c r="USE128" s="671"/>
      <c r="USF128" s="671"/>
      <c r="USG128" s="671"/>
      <c r="USH128" s="671"/>
      <c r="USI128" s="671"/>
      <c r="USJ128" s="671"/>
      <c r="USK128" s="671"/>
      <c r="USL128" s="671"/>
      <c r="USM128" s="671"/>
      <c r="USN128" s="671"/>
      <c r="USO128" s="671"/>
      <c r="USP128" s="671"/>
      <c r="USQ128" s="671"/>
      <c r="USR128" s="671"/>
      <c r="USS128" s="671"/>
      <c r="UST128" s="671"/>
      <c r="USU128" s="671"/>
      <c r="USV128" s="671"/>
      <c r="USW128" s="671"/>
      <c r="USX128" s="671"/>
      <c r="USY128" s="671"/>
      <c r="USZ128" s="671"/>
      <c r="UTA128" s="671"/>
      <c r="UTB128" s="671"/>
      <c r="UTC128" s="671"/>
      <c r="UTD128" s="671"/>
      <c r="UTE128" s="671"/>
      <c r="UTF128" s="671"/>
      <c r="UTG128" s="671"/>
      <c r="UTH128" s="671"/>
      <c r="UTI128" s="671"/>
      <c r="UTJ128" s="671"/>
      <c r="UTK128" s="671"/>
      <c r="UTL128" s="671"/>
      <c r="UTM128" s="671"/>
      <c r="UTN128" s="671"/>
      <c r="UTO128" s="671"/>
      <c r="UTP128" s="671"/>
      <c r="UTQ128" s="671"/>
      <c r="UTR128" s="671"/>
      <c r="UTS128" s="671"/>
      <c r="UTT128" s="671"/>
      <c r="UTU128" s="671"/>
      <c r="UTV128" s="671"/>
      <c r="UTW128" s="671"/>
      <c r="UTX128" s="671"/>
      <c r="UTY128" s="671"/>
      <c r="UTZ128" s="671"/>
      <c r="UUA128" s="671"/>
      <c r="UUB128" s="671"/>
      <c r="UUC128" s="671"/>
      <c r="UUD128" s="671"/>
      <c r="UUE128" s="671"/>
      <c r="UUF128" s="671"/>
      <c r="UUG128" s="671"/>
      <c r="UUH128" s="671"/>
      <c r="UUI128" s="671"/>
      <c r="UUJ128" s="671"/>
      <c r="UUK128" s="671"/>
      <c r="UUL128" s="671"/>
      <c r="UUM128" s="671"/>
      <c r="UUN128" s="671"/>
      <c r="UUO128" s="671"/>
      <c r="UUP128" s="671"/>
      <c r="UUQ128" s="671"/>
      <c r="UUR128" s="671"/>
      <c r="UUS128" s="671"/>
      <c r="UUT128" s="671"/>
      <c r="UUU128" s="671"/>
      <c r="UUV128" s="671"/>
      <c r="UUW128" s="671"/>
      <c r="UUX128" s="671"/>
      <c r="UUY128" s="671"/>
      <c r="UUZ128" s="671"/>
      <c r="UVA128" s="671"/>
      <c r="UVB128" s="671"/>
      <c r="UVC128" s="671"/>
      <c r="UVD128" s="671"/>
      <c r="UVE128" s="671"/>
      <c r="UVF128" s="671"/>
      <c r="UVG128" s="671"/>
      <c r="UVH128" s="671"/>
      <c r="UVI128" s="671"/>
      <c r="UVJ128" s="671"/>
      <c r="UVK128" s="671"/>
      <c r="UVL128" s="671"/>
      <c r="UVM128" s="671"/>
      <c r="UVN128" s="671"/>
      <c r="UVO128" s="671"/>
      <c r="UVP128" s="671"/>
      <c r="UVQ128" s="671"/>
      <c r="UVR128" s="671"/>
      <c r="UVS128" s="671"/>
      <c r="UVT128" s="671"/>
      <c r="UVU128" s="671"/>
      <c r="UVV128" s="671"/>
      <c r="UVW128" s="671"/>
      <c r="UVX128" s="671"/>
      <c r="UVY128" s="671"/>
      <c r="UVZ128" s="671"/>
      <c r="UWA128" s="671"/>
      <c r="UWB128" s="671"/>
      <c r="UWC128" s="671"/>
      <c r="UWD128" s="671"/>
      <c r="UWE128" s="671"/>
      <c r="UWF128" s="671"/>
      <c r="UWG128" s="671"/>
      <c r="UWH128" s="671"/>
      <c r="UWI128" s="671"/>
      <c r="UWJ128" s="671"/>
      <c r="UWK128" s="671"/>
      <c r="UWL128" s="671"/>
      <c r="UWM128" s="671"/>
      <c r="UWN128" s="671"/>
      <c r="UWO128" s="671"/>
      <c r="UWP128" s="671"/>
      <c r="UWQ128" s="671"/>
      <c r="UWR128" s="671"/>
      <c r="UWS128" s="671"/>
      <c r="UWT128" s="671"/>
      <c r="UWU128" s="671"/>
      <c r="UWV128" s="671"/>
      <c r="UWW128" s="671"/>
      <c r="UWX128" s="671"/>
      <c r="UWY128" s="671"/>
      <c r="UWZ128" s="671"/>
      <c r="UXA128" s="671"/>
      <c r="UXB128" s="671"/>
      <c r="UXC128" s="671"/>
      <c r="UXD128" s="671"/>
      <c r="UXE128" s="671"/>
      <c r="UXF128" s="671"/>
      <c r="UXG128" s="671"/>
      <c r="UXH128" s="671"/>
      <c r="UXI128" s="671"/>
      <c r="UXJ128" s="671"/>
      <c r="UXK128" s="671"/>
      <c r="UXL128" s="671"/>
      <c r="UXM128" s="671"/>
      <c r="UXN128" s="671"/>
      <c r="UXO128" s="671"/>
      <c r="UXP128" s="671"/>
      <c r="UXQ128" s="671"/>
      <c r="UXR128" s="671"/>
      <c r="UXS128" s="671"/>
      <c r="UXT128" s="671"/>
      <c r="UXU128" s="671"/>
      <c r="UXV128" s="671"/>
      <c r="UXW128" s="671"/>
      <c r="UXX128" s="671"/>
      <c r="UXY128" s="671"/>
      <c r="UXZ128" s="671"/>
      <c r="UYA128" s="671"/>
      <c r="UYB128" s="671"/>
      <c r="UYC128" s="671"/>
      <c r="UYD128" s="671"/>
      <c r="UYE128" s="671"/>
      <c r="UYF128" s="671"/>
      <c r="UYG128" s="671"/>
      <c r="UYH128" s="671"/>
      <c r="UYI128" s="671"/>
      <c r="UYJ128" s="671"/>
      <c r="UYK128" s="671"/>
      <c r="UYL128" s="671"/>
      <c r="UYM128" s="671"/>
      <c r="UYN128" s="671"/>
      <c r="UYO128" s="671"/>
      <c r="UYP128" s="671"/>
      <c r="UYQ128" s="671"/>
      <c r="UYR128" s="671"/>
      <c r="UYS128" s="671"/>
      <c r="UYT128" s="671"/>
      <c r="UYU128" s="671"/>
      <c r="UYV128" s="671"/>
      <c r="UYW128" s="671"/>
      <c r="UYX128" s="671"/>
      <c r="UYY128" s="671"/>
      <c r="UYZ128" s="671"/>
      <c r="UZA128" s="671"/>
      <c r="UZB128" s="671"/>
      <c r="UZC128" s="671"/>
      <c r="UZD128" s="671"/>
      <c r="UZE128" s="671"/>
      <c r="UZF128" s="671"/>
      <c r="UZG128" s="671"/>
      <c r="UZH128" s="671"/>
      <c r="UZI128" s="671"/>
      <c r="UZJ128" s="671"/>
      <c r="UZK128" s="671"/>
      <c r="UZL128" s="671"/>
      <c r="UZM128" s="671"/>
      <c r="UZN128" s="671"/>
      <c r="UZO128" s="671"/>
      <c r="UZP128" s="671"/>
      <c r="UZQ128" s="671"/>
      <c r="UZR128" s="671"/>
      <c r="UZS128" s="671"/>
      <c r="UZT128" s="671"/>
      <c r="UZU128" s="671"/>
      <c r="UZV128" s="671"/>
      <c r="UZW128" s="671"/>
      <c r="UZX128" s="671"/>
      <c r="UZY128" s="671"/>
      <c r="UZZ128" s="671"/>
      <c r="VAA128" s="671"/>
      <c r="VAB128" s="671"/>
      <c r="VAC128" s="671"/>
      <c r="VAD128" s="671"/>
      <c r="VAE128" s="671"/>
      <c r="VAF128" s="671"/>
      <c r="VAG128" s="671"/>
      <c r="VAH128" s="671"/>
      <c r="VAI128" s="671"/>
      <c r="VAJ128" s="671"/>
      <c r="VAK128" s="671"/>
      <c r="VAL128" s="671"/>
      <c r="VAM128" s="671"/>
      <c r="VAN128" s="671"/>
      <c r="VAO128" s="671"/>
      <c r="VAP128" s="671"/>
      <c r="VAQ128" s="671"/>
      <c r="VAR128" s="671"/>
      <c r="VAS128" s="671"/>
      <c r="VAT128" s="671"/>
      <c r="VAU128" s="671"/>
      <c r="VAV128" s="671"/>
      <c r="VAW128" s="671"/>
      <c r="VAX128" s="671"/>
      <c r="VAY128" s="671"/>
      <c r="VAZ128" s="671"/>
      <c r="VBA128" s="671"/>
      <c r="VBB128" s="671"/>
      <c r="VBC128" s="671"/>
      <c r="VBD128" s="671"/>
      <c r="VBE128" s="671"/>
      <c r="VBF128" s="671"/>
      <c r="VBG128" s="671"/>
      <c r="VBH128" s="671"/>
      <c r="VBI128" s="671"/>
      <c r="VBJ128" s="671"/>
      <c r="VBK128" s="671"/>
      <c r="VBL128" s="671"/>
      <c r="VBM128" s="671"/>
      <c r="VBN128" s="671"/>
      <c r="VBO128" s="671"/>
      <c r="VBP128" s="671"/>
      <c r="VBQ128" s="671"/>
      <c r="VBR128" s="671"/>
      <c r="VBS128" s="671"/>
      <c r="VBT128" s="671"/>
      <c r="VBU128" s="671"/>
      <c r="VBV128" s="671"/>
      <c r="VBW128" s="671"/>
      <c r="VBX128" s="671"/>
      <c r="VBY128" s="671"/>
      <c r="VBZ128" s="671"/>
      <c r="VCA128" s="671"/>
      <c r="VCB128" s="671"/>
      <c r="VCC128" s="671"/>
      <c r="VCD128" s="671"/>
      <c r="VCE128" s="671"/>
      <c r="VCF128" s="671"/>
      <c r="VCG128" s="671"/>
      <c r="VCH128" s="671"/>
      <c r="VCI128" s="671"/>
      <c r="VCJ128" s="671"/>
      <c r="VCK128" s="671"/>
      <c r="VCL128" s="671"/>
      <c r="VCM128" s="671"/>
      <c r="VCN128" s="671"/>
      <c r="VCO128" s="671"/>
      <c r="VCP128" s="671"/>
      <c r="VCQ128" s="671"/>
      <c r="VCR128" s="671"/>
      <c r="VCS128" s="671"/>
      <c r="VCT128" s="671"/>
      <c r="VCU128" s="671"/>
      <c r="VCV128" s="671"/>
      <c r="VCW128" s="671"/>
      <c r="VCX128" s="671"/>
      <c r="VCY128" s="671"/>
      <c r="VCZ128" s="671"/>
      <c r="VDA128" s="671"/>
      <c r="VDB128" s="671"/>
      <c r="VDC128" s="671"/>
      <c r="VDD128" s="671"/>
      <c r="VDE128" s="671"/>
      <c r="VDF128" s="671"/>
      <c r="VDG128" s="671"/>
      <c r="VDH128" s="671"/>
      <c r="VDI128" s="671"/>
      <c r="VDJ128" s="671"/>
      <c r="VDK128" s="671"/>
      <c r="VDL128" s="671"/>
      <c r="VDM128" s="671"/>
      <c r="VDN128" s="671"/>
      <c r="VDO128" s="671"/>
      <c r="VDP128" s="671"/>
      <c r="VDQ128" s="671"/>
      <c r="VDR128" s="671"/>
      <c r="VDS128" s="671"/>
      <c r="VDT128" s="671"/>
      <c r="VDU128" s="671"/>
      <c r="VDV128" s="671"/>
      <c r="VDW128" s="671"/>
      <c r="VDX128" s="671"/>
      <c r="VDY128" s="671"/>
      <c r="VDZ128" s="671"/>
      <c r="VEA128" s="671"/>
      <c r="VEB128" s="671"/>
      <c r="VEC128" s="671"/>
      <c r="VED128" s="671"/>
      <c r="VEE128" s="671"/>
      <c r="VEF128" s="671"/>
      <c r="VEG128" s="671"/>
      <c r="VEH128" s="671"/>
      <c r="VEI128" s="671"/>
      <c r="VEJ128" s="671"/>
      <c r="VEK128" s="671"/>
      <c r="VEL128" s="671"/>
      <c r="VEM128" s="671"/>
      <c r="VEN128" s="671"/>
      <c r="VEO128" s="671"/>
      <c r="VEP128" s="671"/>
      <c r="VEQ128" s="671"/>
      <c r="VER128" s="671"/>
      <c r="VES128" s="671"/>
      <c r="VET128" s="671"/>
      <c r="VEU128" s="671"/>
      <c r="VEV128" s="671"/>
      <c r="VEW128" s="671"/>
      <c r="VEX128" s="671"/>
      <c r="VEY128" s="671"/>
      <c r="VEZ128" s="671"/>
      <c r="VFA128" s="671"/>
      <c r="VFB128" s="671"/>
      <c r="VFC128" s="671"/>
      <c r="VFD128" s="671"/>
      <c r="VFE128" s="671"/>
      <c r="VFF128" s="671"/>
      <c r="VFG128" s="671"/>
      <c r="VFH128" s="671"/>
      <c r="VFI128" s="671"/>
      <c r="VFJ128" s="671"/>
      <c r="VFK128" s="671"/>
      <c r="VFL128" s="671"/>
      <c r="VFM128" s="671"/>
      <c r="VFN128" s="671"/>
      <c r="VFO128" s="671"/>
      <c r="VFP128" s="671"/>
      <c r="VFQ128" s="671"/>
      <c r="VFR128" s="671"/>
      <c r="VFS128" s="671"/>
      <c r="VFT128" s="671"/>
      <c r="VFU128" s="671"/>
      <c r="VFV128" s="671"/>
      <c r="VFW128" s="671"/>
      <c r="VFX128" s="671"/>
      <c r="VFY128" s="671"/>
      <c r="VFZ128" s="671"/>
      <c r="VGA128" s="671"/>
      <c r="VGB128" s="671"/>
      <c r="VGC128" s="671"/>
      <c r="VGD128" s="671"/>
      <c r="VGE128" s="671"/>
      <c r="VGF128" s="671"/>
      <c r="VGG128" s="671"/>
      <c r="VGH128" s="671"/>
      <c r="VGI128" s="671"/>
      <c r="VGJ128" s="671"/>
      <c r="VGK128" s="671"/>
      <c r="VGL128" s="671"/>
      <c r="VGM128" s="671"/>
      <c r="VGN128" s="671"/>
      <c r="VGO128" s="671"/>
      <c r="VGP128" s="671"/>
      <c r="VGQ128" s="671"/>
      <c r="VGR128" s="671"/>
      <c r="VGS128" s="671"/>
      <c r="VGT128" s="671"/>
      <c r="VGU128" s="671"/>
      <c r="VGV128" s="671"/>
      <c r="VGW128" s="671"/>
      <c r="VGX128" s="671"/>
      <c r="VGY128" s="671"/>
      <c r="VGZ128" s="671"/>
      <c r="VHA128" s="671"/>
      <c r="VHB128" s="671"/>
      <c r="VHC128" s="671"/>
      <c r="VHD128" s="671"/>
      <c r="VHE128" s="671"/>
      <c r="VHF128" s="671"/>
      <c r="VHG128" s="671"/>
      <c r="VHH128" s="671"/>
      <c r="VHI128" s="671"/>
      <c r="VHJ128" s="671"/>
      <c r="VHK128" s="671"/>
      <c r="VHL128" s="671"/>
      <c r="VHM128" s="671"/>
      <c r="VHN128" s="671"/>
      <c r="VHO128" s="671"/>
      <c r="VHP128" s="671"/>
      <c r="VHQ128" s="671"/>
      <c r="VHR128" s="671"/>
      <c r="VHS128" s="671"/>
      <c r="VHT128" s="671"/>
      <c r="VHU128" s="671"/>
      <c r="VHV128" s="671"/>
      <c r="VHW128" s="671"/>
      <c r="VHX128" s="671"/>
      <c r="VHY128" s="671"/>
      <c r="VHZ128" s="671"/>
      <c r="VIA128" s="671"/>
      <c r="VIB128" s="671"/>
      <c r="VIC128" s="671"/>
      <c r="VID128" s="671"/>
      <c r="VIE128" s="671"/>
      <c r="VIF128" s="671"/>
      <c r="VIG128" s="671"/>
      <c r="VIH128" s="671"/>
      <c r="VII128" s="671"/>
      <c r="VIJ128" s="671"/>
      <c r="VIK128" s="671"/>
      <c r="VIL128" s="671"/>
      <c r="VIM128" s="671"/>
      <c r="VIN128" s="671"/>
      <c r="VIO128" s="671"/>
      <c r="VIP128" s="671"/>
      <c r="VIQ128" s="671"/>
      <c r="VIR128" s="671"/>
      <c r="VIS128" s="671"/>
      <c r="VIT128" s="671"/>
      <c r="VIU128" s="671"/>
      <c r="VIV128" s="671"/>
      <c r="VIW128" s="671"/>
      <c r="VIX128" s="671"/>
      <c r="VIY128" s="671"/>
      <c r="VIZ128" s="671"/>
      <c r="VJA128" s="671"/>
      <c r="VJB128" s="671"/>
      <c r="VJC128" s="671"/>
      <c r="VJD128" s="671"/>
      <c r="VJE128" s="671"/>
      <c r="VJF128" s="671"/>
      <c r="VJG128" s="671"/>
      <c r="VJH128" s="671"/>
      <c r="VJI128" s="671"/>
      <c r="VJJ128" s="671"/>
      <c r="VJK128" s="671"/>
      <c r="VJL128" s="671"/>
      <c r="VJM128" s="671"/>
      <c r="VJN128" s="671"/>
      <c r="VJO128" s="671"/>
      <c r="VJP128" s="671"/>
      <c r="VJQ128" s="671"/>
      <c r="VJR128" s="671"/>
      <c r="VJS128" s="671"/>
      <c r="VJT128" s="671"/>
      <c r="VJU128" s="671"/>
      <c r="VJV128" s="671"/>
      <c r="VJW128" s="671"/>
      <c r="VJX128" s="671"/>
      <c r="VJY128" s="671"/>
      <c r="VJZ128" s="671"/>
      <c r="VKA128" s="671"/>
      <c r="VKB128" s="671"/>
      <c r="VKC128" s="671"/>
      <c r="VKD128" s="671"/>
      <c r="VKE128" s="671"/>
      <c r="VKF128" s="671"/>
      <c r="VKG128" s="671"/>
      <c r="VKH128" s="671"/>
      <c r="VKI128" s="671"/>
      <c r="VKJ128" s="671"/>
      <c r="VKK128" s="671"/>
      <c r="VKL128" s="671"/>
      <c r="VKM128" s="671"/>
      <c r="VKN128" s="671"/>
      <c r="VKO128" s="671"/>
      <c r="VKP128" s="671"/>
      <c r="VKQ128" s="671"/>
      <c r="VKR128" s="671"/>
      <c r="VKS128" s="671"/>
      <c r="VKT128" s="671"/>
      <c r="VKU128" s="671"/>
      <c r="VKV128" s="671"/>
      <c r="VKW128" s="671"/>
      <c r="VKX128" s="671"/>
      <c r="VKY128" s="671"/>
      <c r="VKZ128" s="671"/>
      <c r="VLA128" s="671"/>
      <c r="VLB128" s="671"/>
      <c r="VLC128" s="671"/>
      <c r="VLD128" s="671"/>
      <c r="VLE128" s="671"/>
      <c r="VLF128" s="671"/>
      <c r="VLG128" s="671"/>
      <c r="VLH128" s="671"/>
      <c r="VLI128" s="671"/>
      <c r="VLJ128" s="671"/>
      <c r="VLK128" s="671"/>
      <c r="VLL128" s="671"/>
      <c r="VLM128" s="671"/>
      <c r="VLN128" s="671"/>
      <c r="VLO128" s="671"/>
      <c r="VLP128" s="671"/>
      <c r="VLQ128" s="671"/>
      <c r="VLR128" s="671"/>
      <c r="VLS128" s="671"/>
      <c r="VLT128" s="671"/>
      <c r="VLU128" s="671"/>
      <c r="VLV128" s="671"/>
      <c r="VLW128" s="671"/>
      <c r="VLX128" s="671"/>
      <c r="VLY128" s="671"/>
      <c r="VLZ128" s="671"/>
      <c r="VMA128" s="671"/>
      <c r="VMB128" s="671"/>
      <c r="VMC128" s="671"/>
      <c r="VMD128" s="671"/>
      <c r="VME128" s="671"/>
      <c r="VMF128" s="671"/>
      <c r="VMG128" s="671"/>
      <c r="VMH128" s="671"/>
      <c r="VMI128" s="671"/>
      <c r="VMJ128" s="671"/>
      <c r="VMK128" s="671"/>
      <c r="VML128" s="671"/>
      <c r="VMM128" s="671"/>
      <c r="VMN128" s="671"/>
      <c r="VMO128" s="671"/>
      <c r="VMP128" s="671"/>
      <c r="VMQ128" s="671"/>
      <c r="VMR128" s="671"/>
      <c r="VMS128" s="671"/>
      <c r="VMT128" s="671"/>
      <c r="VMU128" s="671"/>
      <c r="VMV128" s="671"/>
      <c r="VMW128" s="671"/>
      <c r="VMX128" s="671"/>
      <c r="VMY128" s="671"/>
      <c r="VMZ128" s="671"/>
      <c r="VNA128" s="671"/>
      <c r="VNB128" s="671"/>
      <c r="VNC128" s="671"/>
      <c r="VND128" s="671"/>
      <c r="VNE128" s="671"/>
      <c r="VNF128" s="671"/>
      <c r="VNG128" s="671"/>
      <c r="VNH128" s="671"/>
      <c r="VNI128" s="671"/>
      <c r="VNJ128" s="671"/>
      <c r="VNK128" s="671"/>
      <c r="VNL128" s="671"/>
      <c r="VNM128" s="671"/>
      <c r="VNN128" s="671"/>
      <c r="VNO128" s="671"/>
      <c r="VNP128" s="671"/>
      <c r="VNQ128" s="671"/>
      <c r="VNR128" s="671"/>
      <c r="VNS128" s="671"/>
      <c r="VNT128" s="671"/>
      <c r="VNU128" s="671"/>
      <c r="VNV128" s="671"/>
      <c r="VNW128" s="671"/>
      <c r="VNX128" s="671"/>
      <c r="VNY128" s="671"/>
      <c r="VNZ128" s="671"/>
      <c r="VOA128" s="671"/>
      <c r="VOB128" s="671"/>
      <c r="VOC128" s="671"/>
      <c r="VOD128" s="671"/>
      <c r="VOE128" s="671"/>
      <c r="VOF128" s="671"/>
      <c r="VOG128" s="671"/>
      <c r="VOH128" s="671"/>
      <c r="VOI128" s="671"/>
      <c r="VOJ128" s="671"/>
      <c r="VOK128" s="671"/>
      <c r="VOL128" s="671"/>
      <c r="VOM128" s="671"/>
      <c r="VON128" s="671"/>
      <c r="VOO128" s="671"/>
      <c r="VOP128" s="671"/>
      <c r="VOQ128" s="671"/>
      <c r="VOR128" s="671"/>
      <c r="VOS128" s="671"/>
      <c r="VOT128" s="671"/>
      <c r="VOU128" s="671"/>
      <c r="VOV128" s="671"/>
      <c r="VOW128" s="671"/>
      <c r="VOX128" s="671"/>
      <c r="VOY128" s="671"/>
      <c r="VOZ128" s="671"/>
      <c r="VPA128" s="671"/>
      <c r="VPB128" s="671"/>
      <c r="VPC128" s="671"/>
      <c r="VPD128" s="671"/>
      <c r="VPE128" s="671"/>
      <c r="VPF128" s="671"/>
      <c r="VPG128" s="671"/>
      <c r="VPH128" s="671"/>
      <c r="VPI128" s="671"/>
      <c r="VPJ128" s="671"/>
      <c r="VPK128" s="671"/>
      <c r="VPL128" s="671"/>
      <c r="VPM128" s="671"/>
      <c r="VPN128" s="671"/>
      <c r="VPO128" s="671"/>
      <c r="VPP128" s="671"/>
      <c r="VPQ128" s="671"/>
      <c r="VPR128" s="671"/>
      <c r="VPS128" s="671"/>
      <c r="VPT128" s="671"/>
      <c r="VPU128" s="671"/>
      <c r="VPV128" s="671"/>
      <c r="VPW128" s="671"/>
      <c r="VPX128" s="671"/>
      <c r="VPY128" s="671"/>
      <c r="VPZ128" s="671"/>
      <c r="VQA128" s="671"/>
      <c r="VQB128" s="671"/>
      <c r="VQC128" s="671"/>
      <c r="VQD128" s="671"/>
      <c r="VQE128" s="671"/>
      <c r="VQF128" s="671"/>
      <c r="VQG128" s="671"/>
      <c r="VQH128" s="671"/>
      <c r="VQI128" s="671"/>
      <c r="VQJ128" s="671"/>
      <c r="VQK128" s="671"/>
      <c r="VQL128" s="671"/>
      <c r="VQM128" s="671"/>
      <c r="VQN128" s="671"/>
      <c r="VQO128" s="671"/>
      <c r="VQP128" s="671"/>
      <c r="VQQ128" s="671"/>
      <c r="VQR128" s="671"/>
      <c r="VQS128" s="671"/>
      <c r="VQT128" s="671"/>
      <c r="VQU128" s="671"/>
      <c r="VQV128" s="671"/>
      <c r="VQW128" s="671"/>
      <c r="VQX128" s="671"/>
      <c r="VQY128" s="671"/>
      <c r="VQZ128" s="671"/>
      <c r="VRA128" s="671"/>
      <c r="VRB128" s="671"/>
      <c r="VRC128" s="671"/>
      <c r="VRD128" s="671"/>
      <c r="VRE128" s="671"/>
      <c r="VRF128" s="671"/>
      <c r="VRG128" s="671"/>
      <c r="VRH128" s="671"/>
      <c r="VRI128" s="671"/>
      <c r="VRJ128" s="671"/>
      <c r="VRK128" s="671"/>
      <c r="VRL128" s="671"/>
      <c r="VRM128" s="671"/>
      <c r="VRN128" s="671"/>
      <c r="VRO128" s="671"/>
      <c r="VRP128" s="671"/>
      <c r="VRQ128" s="671"/>
      <c r="VRR128" s="671"/>
      <c r="VRS128" s="671"/>
      <c r="VRT128" s="671"/>
      <c r="VRU128" s="671"/>
      <c r="VRV128" s="671"/>
      <c r="VRW128" s="671"/>
      <c r="VRX128" s="671"/>
      <c r="VRY128" s="671"/>
      <c r="VRZ128" s="671"/>
      <c r="VSA128" s="671"/>
      <c r="VSB128" s="671"/>
      <c r="VSC128" s="671"/>
      <c r="VSD128" s="671"/>
      <c r="VSE128" s="671"/>
      <c r="VSF128" s="671"/>
      <c r="VSG128" s="671"/>
      <c r="VSH128" s="671"/>
      <c r="VSI128" s="671"/>
      <c r="VSJ128" s="671"/>
      <c r="VSK128" s="671"/>
      <c r="VSL128" s="671"/>
      <c r="VSM128" s="671"/>
      <c r="VSN128" s="671"/>
      <c r="VSO128" s="671"/>
      <c r="VSP128" s="671"/>
      <c r="VSQ128" s="671"/>
      <c r="VSR128" s="671"/>
      <c r="VSS128" s="671"/>
      <c r="VST128" s="671"/>
      <c r="VSU128" s="671"/>
      <c r="VSV128" s="671"/>
      <c r="VSW128" s="671"/>
      <c r="VSX128" s="671"/>
      <c r="VSY128" s="671"/>
      <c r="VSZ128" s="671"/>
      <c r="VTA128" s="671"/>
      <c r="VTB128" s="671"/>
      <c r="VTC128" s="671"/>
      <c r="VTD128" s="671"/>
      <c r="VTE128" s="671"/>
      <c r="VTF128" s="671"/>
      <c r="VTG128" s="671"/>
      <c r="VTH128" s="671"/>
      <c r="VTI128" s="671"/>
      <c r="VTJ128" s="671"/>
      <c r="VTK128" s="671"/>
      <c r="VTL128" s="671"/>
      <c r="VTM128" s="671"/>
      <c r="VTN128" s="671"/>
      <c r="VTO128" s="671"/>
      <c r="VTP128" s="671"/>
      <c r="VTQ128" s="671"/>
      <c r="VTR128" s="671"/>
      <c r="VTS128" s="671"/>
      <c r="VTT128" s="671"/>
      <c r="VTU128" s="671"/>
      <c r="VTV128" s="671"/>
      <c r="VTW128" s="671"/>
      <c r="VTX128" s="671"/>
      <c r="VTY128" s="671"/>
      <c r="VTZ128" s="671"/>
      <c r="VUA128" s="671"/>
      <c r="VUB128" s="671"/>
      <c r="VUC128" s="671"/>
      <c r="VUD128" s="671"/>
      <c r="VUE128" s="671"/>
      <c r="VUF128" s="671"/>
      <c r="VUG128" s="671"/>
      <c r="VUH128" s="671"/>
      <c r="VUI128" s="671"/>
      <c r="VUJ128" s="671"/>
      <c r="VUK128" s="671"/>
      <c r="VUL128" s="671"/>
      <c r="VUM128" s="671"/>
      <c r="VUN128" s="671"/>
      <c r="VUO128" s="671"/>
      <c r="VUP128" s="671"/>
      <c r="VUQ128" s="671"/>
      <c r="VUR128" s="671"/>
      <c r="VUS128" s="671"/>
      <c r="VUT128" s="671"/>
      <c r="VUU128" s="671"/>
      <c r="VUV128" s="671"/>
      <c r="VUW128" s="671"/>
      <c r="VUX128" s="671"/>
      <c r="VUY128" s="671"/>
      <c r="VUZ128" s="671"/>
      <c r="VVA128" s="671"/>
      <c r="VVB128" s="671"/>
      <c r="VVC128" s="671"/>
      <c r="VVD128" s="671"/>
      <c r="VVE128" s="671"/>
      <c r="VVF128" s="671"/>
      <c r="VVG128" s="671"/>
      <c r="VVH128" s="671"/>
      <c r="VVI128" s="671"/>
      <c r="VVJ128" s="671"/>
      <c r="VVK128" s="671"/>
      <c r="VVL128" s="671"/>
      <c r="VVM128" s="671"/>
      <c r="VVN128" s="671"/>
      <c r="VVO128" s="671"/>
      <c r="VVP128" s="671"/>
      <c r="VVQ128" s="671"/>
      <c r="VVR128" s="671"/>
      <c r="VVS128" s="671"/>
      <c r="VVT128" s="671"/>
      <c r="VVU128" s="671"/>
      <c r="VVV128" s="671"/>
      <c r="VVW128" s="671"/>
      <c r="VVX128" s="671"/>
      <c r="VVY128" s="671"/>
      <c r="VVZ128" s="671"/>
      <c r="VWA128" s="671"/>
      <c r="VWB128" s="671"/>
      <c r="VWC128" s="671"/>
      <c r="VWD128" s="671"/>
      <c r="VWE128" s="671"/>
      <c r="VWF128" s="671"/>
      <c r="VWG128" s="671"/>
      <c r="VWH128" s="671"/>
      <c r="VWI128" s="671"/>
      <c r="VWJ128" s="671"/>
      <c r="VWK128" s="671"/>
      <c r="VWL128" s="671"/>
      <c r="VWM128" s="671"/>
      <c r="VWN128" s="671"/>
      <c r="VWO128" s="671"/>
      <c r="VWP128" s="671"/>
      <c r="VWQ128" s="671"/>
      <c r="VWR128" s="671"/>
      <c r="VWS128" s="671"/>
      <c r="VWT128" s="671"/>
      <c r="VWU128" s="671"/>
      <c r="VWV128" s="671"/>
      <c r="VWW128" s="671"/>
      <c r="VWX128" s="671"/>
      <c r="VWY128" s="671"/>
      <c r="VWZ128" s="671"/>
      <c r="VXA128" s="671"/>
      <c r="VXB128" s="671"/>
      <c r="VXC128" s="671"/>
      <c r="VXD128" s="671"/>
      <c r="VXE128" s="671"/>
      <c r="VXF128" s="671"/>
      <c r="VXG128" s="671"/>
      <c r="VXH128" s="671"/>
      <c r="VXI128" s="671"/>
      <c r="VXJ128" s="671"/>
      <c r="VXK128" s="671"/>
      <c r="VXL128" s="671"/>
      <c r="VXM128" s="671"/>
      <c r="VXN128" s="671"/>
      <c r="VXO128" s="671"/>
      <c r="VXP128" s="671"/>
      <c r="VXQ128" s="671"/>
      <c r="VXR128" s="671"/>
      <c r="VXS128" s="671"/>
      <c r="VXT128" s="671"/>
      <c r="VXU128" s="671"/>
      <c r="VXV128" s="671"/>
      <c r="VXW128" s="671"/>
      <c r="VXX128" s="671"/>
      <c r="VXY128" s="671"/>
      <c r="VXZ128" s="671"/>
      <c r="VYA128" s="671"/>
      <c r="VYB128" s="671"/>
      <c r="VYC128" s="671"/>
      <c r="VYD128" s="671"/>
      <c r="VYE128" s="671"/>
      <c r="VYF128" s="671"/>
      <c r="VYG128" s="671"/>
      <c r="VYH128" s="671"/>
      <c r="VYI128" s="671"/>
      <c r="VYJ128" s="671"/>
      <c r="VYK128" s="671"/>
      <c r="VYL128" s="671"/>
      <c r="VYM128" s="671"/>
      <c r="VYN128" s="671"/>
      <c r="VYO128" s="671"/>
      <c r="VYP128" s="671"/>
      <c r="VYQ128" s="671"/>
      <c r="VYR128" s="671"/>
      <c r="VYS128" s="671"/>
      <c r="VYT128" s="671"/>
      <c r="VYU128" s="671"/>
      <c r="VYV128" s="671"/>
      <c r="VYW128" s="671"/>
      <c r="VYX128" s="671"/>
      <c r="VYY128" s="671"/>
      <c r="VYZ128" s="671"/>
      <c r="VZA128" s="671"/>
      <c r="VZB128" s="671"/>
      <c r="VZC128" s="671"/>
      <c r="VZD128" s="671"/>
      <c r="VZE128" s="671"/>
      <c r="VZF128" s="671"/>
      <c r="VZG128" s="671"/>
      <c r="VZH128" s="671"/>
      <c r="VZI128" s="671"/>
      <c r="VZJ128" s="671"/>
      <c r="VZK128" s="671"/>
      <c r="VZL128" s="671"/>
      <c r="VZM128" s="671"/>
      <c r="VZN128" s="671"/>
      <c r="VZO128" s="671"/>
      <c r="VZP128" s="671"/>
      <c r="VZQ128" s="671"/>
      <c r="VZR128" s="671"/>
      <c r="VZS128" s="671"/>
      <c r="VZT128" s="671"/>
      <c r="VZU128" s="671"/>
      <c r="VZV128" s="671"/>
      <c r="VZW128" s="671"/>
      <c r="VZX128" s="671"/>
      <c r="VZY128" s="671"/>
      <c r="VZZ128" s="671"/>
      <c r="WAA128" s="671"/>
      <c r="WAB128" s="671"/>
      <c r="WAC128" s="671"/>
      <c r="WAD128" s="671"/>
      <c r="WAE128" s="671"/>
      <c r="WAF128" s="671"/>
      <c r="WAG128" s="671"/>
      <c r="WAH128" s="671"/>
      <c r="WAI128" s="671"/>
      <c r="WAJ128" s="671"/>
      <c r="WAK128" s="671"/>
      <c r="WAL128" s="671"/>
      <c r="WAM128" s="671"/>
      <c r="WAN128" s="671"/>
      <c r="WAO128" s="671"/>
      <c r="WAP128" s="671"/>
      <c r="WAQ128" s="671"/>
      <c r="WAR128" s="671"/>
      <c r="WAS128" s="671"/>
      <c r="WAT128" s="671"/>
      <c r="WAU128" s="671"/>
      <c r="WAV128" s="671"/>
      <c r="WAW128" s="671"/>
      <c r="WAX128" s="671"/>
      <c r="WAY128" s="671"/>
      <c r="WAZ128" s="671"/>
      <c r="WBA128" s="671"/>
      <c r="WBB128" s="671"/>
      <c r="WBC128" s="671"/>
      <c r="WBD128" s="671"/>
      <c r="WBE128" s="671"/>
      <c r="WBF128" s="671"/>
      <c r="WBG128" s="671"/>
      <c r="WBH128" s="671"/>
      <c r="WBI128" s="671"/>
      <c r="WBJ128" s="671"/>
      <c r="WBK128" s="671"/>
      <c r="WBL128" s="671"/>
      <c r="WBM128" s="671"/>
      <c r="WBN128" s="671"/>
      <c r="WBO128" s="671"/>
      <c r="WBP128" s="671"/>
      <c r="WBQ128" s="671"/>
      <c r="WBR128" s="671"/>
      <c r="WBS128" s="671"/>
      <c r="WBT128" s="671"/>
      <c r="WBU128" s="671"/>
      <c r="WBV128" s="671"/>
      <c r="WBW128" s="671"/>
      <c r="WBX128" s="671"/>
      <c r="WBY128" s="671"/>
      <c r="WBZ128" s="671"/>
      <c r="WCA128" s="671"/>
      <c r="WCB128" s="671"/>
      <c r="WCC128" s="671"/>
      <c r="WCD128" s="671"/>
      <c r="WCE128" s="671"/>
      <c r="WCF128" s="671"/>
      <c r="WCG128" s="671"/>
      <c r="WCH128" s="671"/>
      <c r="WCI128" s="671"/>
      <c r="WCJ128" s="671"/>
      <c r="WCK128" s="671"/>
      <c r="WCL128" s="671"/>
      <c r="WCM128" s="671"/>
      <c r="WCN128" s="671"/>
      <c r="WCO128" s="671"/>
      <c r="WCP128" s="671"/>
      <c r="WCQ128" s="671"/>
      <c r="WCR128" s="671"/>
      <c r="WCS128" s="671"/>
      <c r="WCT128" s="671"/>
      <c r="WCU128" s="671"/>
      <c r="WCV128" s="671"/>
      <c r="WCW128" s="671"/>
      <c r="WCX128" s="671"/>
      <c r="WCY128" s="671"/>
      <c r="WCZ128" s="671"/>
      <c r="WDA128" s="671"/>
      <c r="WDB128" s="671"/>
      <c r="WDC128" s="671"/>
      <c r="WDD128" s="671"/>
      <c r="WDE128" s="671"/>
      <c r="WDF128" s="671"/>
      <c r="WDG128" s="671"/>
      <c r="WDH128" s="671"/>
      <c r="WDI128" s="671"/>
      <c r="WDJ128" s="671"/>
      <c r="WDK128" s="671"/>
      <c r="WDL128" s="671"/>
      <c r="WDM128" s="671"/>
      <c r="WDN128" s="671"/>
      <c r="WDO128" s="671"/>
      <c r="WDP128" s="671"/>
      <c r="WDQ128" s="671"/>
      <c r="WDR128" s="671"/>
      <c r="WDS128" s="671"/>
      <c r="WDT128" s="671"/>
      <c r="WDU128" s="671"/>
      <c r="WDV128" s="671"/>
      <c r="WDW128" s="671"/>
      <c r="WDX128" s="671"/>
      <c r="WDY128" s="671"/>
      <c r="WDZ128" s="671"/>
      <c r="WEA128" s="671"/>
      <c r="WEB128" s="671"/>
      <c r="WEC128" s="671"/>
      <c r="WED128" s="671"/>
      <c r="WEE128" s="671"/>
      <c r="WEF128" s="671"/>
      <c r="WEG128" s="671"/>
      <c r="WEH128" s="671"/>
      <c r="WEI128" s="671"/>
      <c r="WEJ128" s="671"/>
      <c r="WEK128" s="671"/>
      <c r="WEL128" s="671"/>
      <c r="WEM128" s="671"/>
      <c r="WEN128" s="671"/>
      <c r="WEO128" s="671"/>
      <c r="WEP128" s="671"/>
      <c r="WEQ128" s="671"/>
      <c r="WER128" s="671"/>
      <c r="WES128" s="671"/>
      <c r="WET128" s="671"/>
      <c r="WEU128" s="671"/>
      <c r="WEV128" s="671"/>
      <c r="WEW128" s="671"/>
      <c r="WEX128" s="671"/>
      <c r="WEY128" s="671"/>
      <c r="WEZ128" s="671"/>
      <c r="WFA128" s="671"/>
      <c r="WFB128" s="671"/>
      <c r="WFC128" s="671"/>
      <c r="WFD128" s="671"/>
      <c r="WFE128" s="671"/>
      <c r="WFF128" s="671"/>
      <c r="WFG128" s="671"/>
      <c r="WFH128" s="671"/>
      <c r="WFI128" s="671"/>
      <c r="WFJ128" s="671"/>
      <c r="WFK128" s="671"/>
      <c r="WFL128" s="671"/>
      <c r="WFM128" s="671"/>
      <c r="WFN128" s="671"/>
      <c r="WFO128" s="671"/>
      <c r="WFP128" s="671"/>
      <c r="WFQ128" s="671"/>
      <c r="WFR128" s="671"/>
      <c r="WFS128" s="671"/>
      <c r="WFT128" s="671"/>
      <c r="WFU128" s="671"/>
      <c r="WFV128" s="671"/>
      <c r="WFW128" s="671"/>
      <c r="WFX128" s="671"/>
      <c r="WFY128" s="671"/>
      <c r="WFZ128" s="671"/>
      <c r="WGA128" s="671"/>
      <c r="WGB128" s="671"/>
      <c r="WGC128" s="671"/>
      <c r="WGD128" s="671"/>
      <c r="WGE128" s="671"/>
      <c r="WGF128" s="671"/>
      <c r="WGG128" s="671"/>
      <c r="WGH128" s="671"/>
      <c r="WGI128" s="671"/>
      <c r="WGJ128" s="671"/>
      <c r="WGK128" s="671"/>
      <c r="WGL128" s="671"/>
      <c r="WGM128" s="671"/>
      <c r="WGN128" s="671"/>
      <c r="WGO128" s="671"/>
      <c r="WGP128" s="671"/>
      <c r="WGQ128" s="671"/>
      <c r="WGR128" s="671"/>
      <c r="WGS128" s="671"/>
      <c r="WGT128" s="671"/>
      <c r="WGU128" s="671"/>
      <c r="WGV128" s="671"/>
      <c r="WGW128" s="671"/>
      <c r="WGX128" s="671"/>
      <c r="WGY128" s="671"/>
      <c r="WGZ128" s="671"/>
      <c r="WHA128" s="671"/>
      <c r="WHB128" s="671"/>
      <c r="WHC128" s="671"/>
      <c r="WHD128" s="671"/>
      <c r="WHE128" s="671"/>
      <c r="WHF128" s="671"/>
      <c r="WHG128" s="671"/>
      <c r="WHH128" s="671"/>
      <c r="WHI128" s="671"/>
      <c r="WHJ128" s="671"/>
      <c r="WHK128" s="671"/>
      <c r="WHL128" s="671"/>
      <c r="WHM128" s="671"/>
      <c r="WHN128" s="671"/>
      <c r="WHO128" s="671"/>
      <c r="WHP128" s="671"/>
      <c r="WHQ128" s="671"/>
      <c r="WHR128" s="671"/>
      <c r="WHS128" s="671"/>
      <c r="WHT128" s="671"/>
      <c r="WHU128" s="671"/>
      <c r="WHV128" s="671"/>
      <c r="WHW128" s="671"/>
      <c r="WHX128" s="671"/>
      <c r="WHY128" s="671"/>
      <c r="WHZ128" s="671"/>
      <c r="WIA128" s="671"/>
      <c r="WIB128" s="671"/>
      <c r="WIC128" s="671"/>
      <c r="WID128" s="671"/>
      <c r="WIE128" s="671"/>
      <c r="WIF128" s="671"/>
      <c r="WIG128" s="671"/>
      <c r="WIH128" s="671"/>
      <c r="WII128" s="671"/>
      <c r="WIJ128" s="671"/>
      <c r="WIK128" s="671"/>
      <c r="WIL128" s="671"/>
      <c r="WIM128" s="671"/>
      <c r="WIN128" s="671"/>
      <c r="WIO128" s="671"/>
      <c r="WIP128" s="671"/>
      <c r="WIQ128" s="671"/>
      <c r="WIR128" s="671"/>
      <c r="WIS128" s="671"/>
      <c r="WIT128" s="671"/>
      <c r="WIU128" s="671"/>
      <c r="WIV128" s="671"/>
      <c r="WIW128" s="671"/>
      <c r="WIX128" s="671"/>
      <c r="WIY128" s="671"/>
      <c r="WIZ128" s="671"/>
      <c r="WJA128" s="671"/>
      <c r="WJB128" s="671"/>
      <c r="WJC128" s="671"/>
      <c r="WJD128" s="671"/>
      <c r="WJE128" s="671"/>
      <c r="WJF128" s="671"/>
      <c r="WJG128" s="671"/>
      <c r="WJH128" s="671"/>
      <c r="WJI128" s="671"/>
      <c r="WJJ128" s="671"/>
      <c r="WJK128" s="671"/>
      <c r="WJL128" s="671"/>
      <c r="WJM128" s="671"/>
      <c r="WJN128" s="671"/>
      <c r="WJO128" s="671"/>
      <c r="WJP128" s="671"/>
      <c r="WJQ128" s="671"/>
      <c r="WJR128" s="671"/>
      <c r="WJS128" s="671"/>
      <c r="WJT128" s="671"/>
      <c r="WJU128" s="671"/>
      <c r="WJV128" s="671"/>
      <c r="WJW128" s="671"/>
      <c r="WJX128" s="671"/>
      <c r="WJY128" s="671"/>
      <c r="WJZ128" s="671"/>
      <c r="WKA128" s="671"/>
      <c r="WKB128" s="671"/>
      <c r="WKC128" s="671"/>
      <c r="WKD128" s="671"/>
      <c r="WKE128" s="671"/>
      <c r="WKF128" s="671"/>
      <c r="WKG128" s="671"/>
      <c r="WKH128" s="671"/>
      <c r="WKI128" s="671"/>
      <c r="WKJ128" s="671"/>
      <c r="WKK128" s="671"/>
      <c r="WKL128" s="671"/>
      <c r="WKM128" s="671"/>
      <c r="WKN128" s="671"/>
      <c r="WKO128" s="671"/>
      <c r="WKP128" s="671"/>
      <c r="WKQ128" s="671"/>
      <c r="WKR128" s="671"/>
      <c r="WKS128" s="671"/>
      <c r="WKT128" s="671"/>
      <c r="WKU128" s="671"/>
      <c r="WKV128" s="671"/>
      <c r="WKW128" s="671"/>
      <c r="WKX128" s="671"/>
      <c r="WKY128" s="671"/>
      <c r="WKZ128" s="671"/>
      <c r="WLA128" s="671"/>
      <c r="WLB128" s="671"/>
      <c r="WLC128" s="671"/>
      <c r="WLD128" s="671"/>
      <c r="WLE128" s="671"/>
      <c r="WLF128" s="671"/>
      <c r="WLG128" s="671"/>
      <c r="WLH128" s="671"/>
      <c r="WLI128" s="671"/>
      <c r="WLJ128" s="671"/>
      <c r="WLK128" s="671"/>
      <c r="WLL128" s="671"/>
      <c r="WLM128" s="671"/>
      <c r="WLN128" s="671"/>
      <c r="WLO128" s="671"/>
      <c r="WLP128" s="671"/>
      <c r="WLQ128" s="671"/>
      <c r="WLR128" s="671"/>
      <c r="WLS128" s="671"/>
      <c r="WLT128" s="671"/>
      <c r="WLU128" s="671"/>
      <c r="WLV128" s="671"/>
      <c r="WLW128" s="671"/>
      <c r="WLX128" s="671"/>
      <c r="WLY128" s="671"/>
      <c r="WLZ128" s="671"/>
      <c r="WMA128" s="671"/>
      <c r="WMB128" s="671"/>
      <c r="WMC128" s="671"/>
      <c r="WMD128" s="671"/>
      <c r="WME128" s="671"/>
      <c r="WMF128" s="671"/>
      <c r="WMG128" s="671"/>
      <c r="WMH128" s="671"/>
      <c r="WMI128" s="671"/>
      <c r="WMJ128" s="671"/>
      <c r="WMK128" s="671"/>
      <c r="WML128" s="671"/>
      <c r="WMM128" s="671"/>
      <c r="WMN128" s="671"/>
      <c r="WMO128" s="671"/>
      <c r="WMP128" s="671"/>
      <c r="WMQ128" s="671"/>
      <c r="WMR128" s="671"/>
      <c r="WMS128" s="671"/>
      <c r="WMT128" s="671"/>
      <c r="WMU128" s="671"/>
      <c r="WMV128" s="671"/>
      <c r="WMW128" s="671"/>
      <c r="WMX128" s="671"/>
      <c r="WMY128" s="671"/>
      <c r="WMZ128" s="671"/>
      <c r="WNA128" s="671"/>
      <c r="WNB128" s="671"/>
      <c r="WNC128" s="671"/>
      <c r="WND128" s="671"/>
      <c r="WNE128" s="671"/>
      <c r="WNF128" s="671"/>
      <c r="WNG128" s="671"/>
      <c r="WNH128" s="671"/>
      <c r="WNI128" s="671"/>
      <c r="WNJ128" s="671"/>
      <c r="WNK128" s="671"/>
      <c r="WNL128" s="671"/>
      <c r="WNM128" s="671"/>
      <c r="WNN128" s="671"/>
      <c r="WNO128" s="671"/>
      <c r="WNP128" s="671"/>
      <c r="WNQ128" s="671"/>
      <c r="WNR128" s="671"/>
      <c r="WNS128" s="671"/>
      <c r="WNT128" s="671"/>
      <c r="WNU128" s="671"/>
      <c r="WNV128" s="671"/>
      <c r="WNW128" s="671"/>
      <c r="WNX128" s="671"/>
      <c r="WNY128" s="671"/>
      <c r="WNZ128" s="671"/>
      <c r="WOA128" s="671"/>
      <c r="WOB128" s="671"/>
      <c r="WOC128" s="671"/>
      <c r="WOD128" s="671"/>
      <c r="WOE128" s="671"/>
      <c r="WOF128" s="671"/>
      <c r="WOG128" s="671"/>
      <c r="WOH128" s="671"/>
      <c r="WOI128" s="671"/>
      <c r="WOJ128" s="671"/>
      <c r="WOK128" s="671"/>
      <c r="WOL128" s="671"/>
      <c r="WOM128" s="671"/>
      <c r="WON128" s="671"/>
      <c r="WOO128" s="671"/>
      <c r="WOP128" s="671"/>
      <c r="WOQ128" s="671"/>
      <c r="WOR128" s="671"/>
      <c r="WOS128" s="671"/>
      <c r="WOT128" s="671"/>
      <c r="WOU128" s="671"/>
      <c r="WOV128" s="671"/>
      <c r="WOW128" s="671"/>
      <c r="WOX128" s="671"/>
      <c r="WOY128" s="671"/>
      <c r="WOZ128" s="671"/>
      <c r="WPA128" s="671"/>
      <c r="WPB128" s="671"/>
      <c r="WPC128" s="671"/>
      <c r="WPD128" s="671"/>
      <c r="WPE128" s="671"/>
      <c r="WPF128" s="671"/>
      <c r="WPG128" s="671"/>
      <c r="WPH128" s="671"/>
      <c r="WPI128" s="671"/>
      <c r="WPJ128" s="671"/>
      <c r="WPK128" s="671"/>
      <c r="WPL128" s="671"/>
      <c r="WPM128" s="671"/>
      <c r="WPN128" s="671"/>
      <c r="WPO128" s="671"/>
      <c r="WPP128" s="671"/>
      <c r="WPQ128" s="671"/>
      <c r="WPR128" s="671"/>
      <c r="WPS128" s="671"/>
      <c r="WPT128" s="671"/>
      <c r="WPU128" s="671"/>
      <c r="WPV128" s="671"/>
      <c r="WPW128" s="671"/>
      <c r="WPX128" s="671"/>
      <c r="WPY128" s="671"/>
      <c r="WPZ128" s="671"/>
      <c r="WQA128" s="671"/>
      <c r="WQB128" s="671"/>
      <c r="WQC128" s="671"/>
      <c r="WQD128" s="671"/>
      <c r="WQE128" s="671"/>
      <c r="WQF128" s="671"/>
      <c r="WQG128" s="671"/>
      <c r="WQH128" s="671"/>
      <c r="WQI128" s="671"/>
      <c r="WQJ128" s="671"/>
      <c r="WQK128" s="671"/>
      <c r="WQL128" s="671"/>
      <c r="WQM128" s="671"/>
      <c r="WQN128" s="671"/>
      <c r="WQO128" s="671"/>
      <c r="WQP128" s="671"/>
      <c r="WQQ128" s="671"/>
      <c r="WQR128" s="671"/>
      <c r="WQS128" s="671"/>
      <c r="WQT128" s="671"/>
      <c r="WQU128" s="671"/>
      <c r="WQV128" s="671"/>
      <c r="WQW128" s="671"/>
      <c r="WQX128" s="671"/>
      <c r="WQY128" s="671"/>
      <c r="WQZ128" s="671"/>
      <c r="WRA128" s="671"/>
      <c r="WRB128" s="671"/>
      <c r="WRC128" s="671"/>
      <c r="WRD128" s="671"/>
      <c r="WRE128" s="671"/>
      <c r="WRF128" s="671"/>
      <c r="WRG128" s="671"/>
      <c r="WRH128" s="671"/>
      <c r="WRI128" s="671"/>
      <c r="WRJ128" s="671"/>
      <c r="WRK128" s="671"/>
      <c r="WRL128" s="671"/>
      <c r="WRM128" s="671"/>
      <c r="WRN128" s="671"/>
      <c r="WRO128" s="671"/>
      <c r="WRP128" s="671"/>
      <c r="WRQ128" s="671"/>
      <c r="WRR128" s="671"/>
      <c r="WRS128" s="671"/>
      <c r="WRT128" s="671"/>
      <c r="WRU128" s="671"/>
      <c r="WRV128" s="671"/>
      <c r="WRW128" s="671"/>
      <c r="WRX128" s="671"/>
      <c r="WRY128" s="671"/>
      <c r="WRZ128" s="671"/>
      <c r="WSA128" s="671"/>
      <c r="WSB128" s="671"/>
      <c r="WSC128" s="671"/>
      <c r="WSD128" s="671"/>
      <c r="WSE128" s="671"/>
      <c r="WSF128" s="671"/>
      <c r="WSG128" s="671"/>
      <c r="WSH128" s="671"/>
      <c r="WSI128" s="671"/>
      <c r="WSJ128" s="671"/>
      <c r="WSK128" s="671"/>
      <c r="WSL128" s="671"/>
      <c r="WSM128" s="671"/>
      <c r="WSN128" s="671"/>
      <c r="WSO128" s="671"/>
      <c r="WSP128" s="671"/>
      <c r="WSQ128" s="671"/>
      <c r="WSR128" s="671"/>
      <c r="WSS128" s="671"/>
      <c r="WST128" s="671"/>
      <c r="WSU128" s="671"/>
      <c r="WSV128" s="671"/>
      <c r="WSW128" s="671"/>
      <c r="WSX128" s="671"/>
      <c r="WSY128" s="671"/>
      <c r="WSZ128" s="671"/>
      <c r="WTA128" s="671"/>
      <c r="WTB128" s="671"/>
      <c r="WTC128" s="671"/>
      <c r="WTD128" s="671"/>
      <c r="WTE128" s="671"/>
      <c r="WTF128" s="671"/>
      <c r="WTG128" s="671"/>
      <c r="WTH128" s="671"/>
      <c r="WTI128" s="671"/>
      <c r="WTJ128" s="671"/>
      <c r="WTK128" s="671"/>
      <c r="WTL128" s="671"/>
      <c r="WTM128" s="671"/>
      <c r="WTN128" s="671"/>
      <c r="WTO128" s="671"/>
      <c r="WTP128" s="671"/>
      <c r="WTQ128" s="671"/>
      <c r="WTR128" s="671"/>
      <c r="WTS128" s="671"/>
      <c r="WTT128" s="671"/>
      <c r="WTU128" s="671"/>
      <c r="WTV128" s="671"/>
      <c r="WTW128" s="671"/>
      <c r="WTX128" s="671"/>
      <c r="WTY128" s="671"/>
      <c r="WTZ128" s="671"/>
      <c r="WUA128" s="671"/>
      <c r="WUB128" s="671"/>
      <c r="WUC128" s="671"/>
      <c r="WUD128" s="671"/>
      <c r="WUE128" s="671"/>
      <c r="WUF128" s="671"/>
      <c r="WUG128" s="671"/>
      <c r="WUH128" s="671"/>
      <c r="WUI128" s="671"/>
      <c r="WUJ128" s="671"/>
      <c r="WUK128" s="671"/>
      <c r="WUL128" s="671"/>
      <c r="WUM128" s="671"/>
      <c r="WUN128" s="671"/>
      <c r="WUO128" s="671"/>
      <c r="WUP128" s="671"/>
      <c r="WUQ128" s="671"/>
      <c r="WUR128" s="671"/>
      <c r="WUS128" s="671"/>
      <c r="WUT128" s="671"/>
      <c r="WUU128" s="671"/>
      <c r="WUV128" s="671"/>
      <c r="WUW128" s="671"/>
      <c r="WUX128" s="671"/>
      <c r="WUY128" s="671"/>
      <c r="WUZ128" s="671"/>
      <c r="WVA128" s="671"/>
      <c r="WVB128" s="671"/>
      <c r="WVC128" s="671"/>
      <c r="WVD128" s="671"/>
      <c r="WVE128" s="671"/>
      <c r="WVF128" s="671"/>
      <c r="WVG128" s="671"/>
      <c r="WVH128" s="671"/>
      <c r="WVI128" s="671"/>
      <c r="WVJ128" s="671"/>
      <c r="WVK128" s="671"/>
      <c r="WVL128" s="671"/>
      <c r="WVM128" s="671"/>
      <c r="WVN128" s="671"/>
      <c r="WVO128" s="671"/>
      <c r="WVP128" s="671"/>
      <c r="WVQ128" s="671"/>
      <c r="WVR128" s="671"/>
      <c r="WVS128" s="671"/>
      <c r="WVT128" s="671"/>
      <c r="WVU128" s="671"/>
      <c r="WVV128" s="671"/>
      <c r="WVW128" s="671"/>
      <c r="WVX128" s="671"/>
      <c r="WVY128" s="671"/>
      <c r="WVZ128" s="671"/>
      <c r="WWA128" s="671"/>
      <c r="WWB128" s="671"/>
      <c r="WWC128" s="671"/>
      <c r="WWD128" s="671"/>
      <c r="WWE128" s="671"/>
      <c r="WWF128" s="671"/>
      <c r="WWG128" s="671"/>
      <c r="WWH128" s="671"/>
      <c r="WWI128" s="671"/>
      <c r="WWJ128" s="671"/>
      <c r="WWK128" s="671"/>
      <c r="WWL128" s="671"/>
      <c r="WWM128" s="671"/>
      <c r="WWN128" s="671"/>
      <c r="WWO128" s="671"/>
      <c r="WWP128" s="671"/>
      <c r="WWQ128" s="671"/>
      <c r="WWR128" s="671"/>
      <c r="WWS128" s="671"/>
      <c r="WWT128" s="671"/>
      <c r="WWU128" s="671"/>
      <c r="WWV128" s="671"/>
      <c r="WWW128" s="671"/>
      <c r="WWX128" s="671"/>
      <c r="WWY128" s="671"/>
      <c r="WWZ128" s="671"/>
      <c r="WXA128" s="671"/>
      <c r="WXB128" s="671"/>
      <c r="WXC128" s="671"/>
      <c r="WXD128" s="671"/>
      <c r="WXE128" s="671"/>
      <c r="WXF128" s="671"/>
      <c r="WXG128" s="671"/>
      <c r="WXH128" s="671"/>
      <c r="WXI128" s="671"/>
      <c r="WXJ128" s="671"/>
      <c r="WXK128" s="671"/>
      <c r="WXL128" s="671"/>
      <c r="WXM128" s="671"/>
      <c r="WXN128" s="671"/>
      <c r="WXO128" s="671"/>
      <c r="WXP128" s="671"/>
      <c r="WXQ128" s="671"/>
      <c r="WXR128" s="671"/>
      <c r="WXS128" s="671"/>
      <c r="WXT128" s="671"/>
      <c r="WXU128" s="671"/>
      <c r="WXV128" s="671"/>
      <c r="WXW128" s="671"/>
      <c r="WXX128" s="671"/>
      <c r="WXY128" s="671"/>
      <c r="WXZ128" s="671"/>
      <c r="WYA128" s="671"/>
      <c r="WYB128" s="671"/>
      <c r="WYC128" s="671"/>
      <c r="WYD128" s="671"/>
      <c r="WYE128" s="671"/>
      <c r="WYF128" s="671"/>
      <c r="WYG128" s="671"/>
      <c r="WYH128" s="671"/>
      <c r="WYI128" s="671"/>
      <c r="WYJ128" s="671"/>
      <c r="WYK128" s="671"/>
      <c r="WYL128" s="671"/>
      <c r="WYM128" s="671"/>
      <c r="WYN128" s="671"/>
      <c r="WYO128" s="671"/>
      <c r="WYP128" s="671"/>
      <c r="WYQ128" s="671"/>
      <c r="WYR128" s="671"/>
      <c r="WYS128" s="671"/>
      <c r="WYT128" s="671"/>
      <c r="WYU128" s="671"/>
      <c r="WYV128" s="671"/>
      <c r="WYW128" s="671"/>
      <c r="WYX128" s="671"/>
      <c r="WYY128" s="671"/>
      <c r="WYZ128" s="671"/>
      <c r="WZA128" s="671"/>
      <c r="WZB128" s="671"/>
      <c r="WZC128" s="671"/>
      <c r="WZD128" s="671"/>
      <c r="WZE128" s="671"/>
      <c r="WZF128" s="671"/>
      <c r="WZG128" s="671"/>
      <c r="WZH128" s="671"/>
      <c r="WZI128" s="671"/>
      <c r="WZJ128" s="671"/>
      <c r="WZK128" s="671"/>
      <c r="WZL128" s="671"/>
      <c r="WZM128" s="671"/>
      <c r="WZN128" s="671"/>
      <c r="WZO128" s="671"/>
      <c r="WZP128" s="671"/>
      <c r="WZQ128" s="671"/>
      <c r="WZR128" s="671"/>
      <c r="WZS128" s="671"/>
      <c r="WZT128" s="671"/>
      <c r="WZU128" s="671"/>
      <c r="WZV128" s="671"/>
      <c r="WZW128" s="671"/>
      <c r="WZX128" s="671"/>
      <c r="WZY128" s="671"/>
      <c r="WZZ128" s="671"/>
      <c r="XAA128" s="671"/>
      <c r="XAB128" s="671"/>
      <c r="XAC128" s="671"/>
      <c r="XAD128" s="671"/>
      <c r="XAE128" s="671"/>
      <c r="XAF128" s="671"/>
      <c r="XAG128" s="671"/>
      <c r="XAH128" s="671"/>
      <c r="XAI128" s="671"/>
      <c r="XAJ128" s="671"/>
      <c r="XAK128" s="671"/>
      <c r="XAL128" s="671"/>
      <c r="XAM128" s="671"/>
      <c r="XAN128" s="671"/>
      <c r="XAO128" s="671"/>
      <c r="XAP128" s="671"/>
      <c r="XAQ128" s="671"/>
      <c r="XAR128" s="671"/>
      <c r="XAS128" s="671"/>
      <c r="XAT128" s="671"/>
      <c r="XAU128" s="671"/>
      <c r="XAV128" s="671"/>
      <c r="XAW128" s="671"/>
      <c r="XAX128" s="671"/>
      <c r="XAY128" s="671"/>
      <c r="XAZ128" s="671"/>
      <c r="XBA128" s="671"/>
      <c r="XBB128" s="671"/>
      <c r="XBC128" s="671"/>
      <c r="XBD128" s="671"/>
      <c r="XBE128" s="671"/>
      <c r="XBF128" s="671"/>
      <c r="XBG128" s="671"/>
      <c r="XBH128" s="671"/>
      <c r="XBI128" s="671"/>
      <c r="XBJ128" s="671"/>
      <c r="XBK128" s="671"/>
      <c r="XBL128" s="671"/>
      <c r="XBM128" s="671"/>
      <c r="XBN128" s="671"/>
      <c r="XBO128" s="671"/>
      <c r="XBP128" s="671"/>
      <c r="XBQ128" s="671"/>
      <c r="XBR128" s="671"/>
      <c r="XBS128" s="671"/>
      <c r="XBT128" s="671"/>
      <c r="XBU128" s="671"/>
      <c r="XBV128" s="671"/>
      <c r="XBW128" s="671"/>
      <c r="XBX128" s="671"/>
      <c r="XBY128" s="671"/>
      <c r="XBZ128" s="671"/>
      <c r="XCA128" s="671"/>
      <c r="XCB128" s="671"/>
      <c r="XCC128" s="671"/>
      <c r="XCD128" s="671"/>
      <c r="XCE128" s="671"/>
      <c r="XCF128" s="671"/>
      <c r="XCG128" s="671"/>
      <c r="XCH128" s="671"/>
      <c r="XCI128" s="671"/>
      <c r="XCJ128" s="671"/>
      <c r="XCK128" s="671"/>
      <c r="XCL128" s="671"/>
      <c r="XCM128" s="671"/>
      <c r="XCN128" s="671"/>
      <c r="XCO128" s="671"/>
      <c r="XCP128" s="671"/>
      <c r="XCQ128" s="671"/>
      <c r="XCR128" s="671"/>
      <c r="XCS128" s="671"/>
      <c r="XCT128" s="671"/>
      <c r="XCU128" s="671"/>
      <c r="XCV128" s="671"/>
      <c r="XCW128" s="671"/>
      <c r="XCX128" s="671"/>
      <c r="XCY128" s="671"/>
      <c r="XCZ128" s="671"/>
      <c r="XDA128" s="671"/>
      <c r="XDB128" s="671"/>
      <c r="XDC128" s="671"/>
      <c r="XDD128" s="671"/>
      <c r="XDE128" s="671"/>
      <c r="XDF128" s="671"/>
      <c r="XDG128" s="671"/>
      <c r="XDH128" s="671"/>
      <c r="XDI128" s="671"/>
      <c r="XDJ128" s="671"/>
      <c r="XDK128" s="671"/>
      <c r="XDL128" s="671"/>
      <c r="XDM128" s="671"/>
      <c r="XDN128" s="671"/>
      <c r="XDO128" s="671"/>
      <c r="XDP128" s="671"/>
      <c r="XDQ128" s="671"/>
      <c r="XDR128" s="671"/>
      <c r="XDS128" s="671"/>
      <c r="XDT128" s="671"/>
      <c r="XDU128" s="671"/>
      <c r="XDV128" s="671"/>
      <c r="XDW128" s="671"/>
      <c r="XDX128" s="671"/>
      <c r="XDY128" s="671"/>
      <c r="XDZ128" s="671"/>
      <c r="XEA128" s="671"/>
      <c r="XEB128" s="671"/>
      <c r="XEC128" s="671"/>
      <c r="XED128" s="671"/>
      <c r="XEE128" s="671"/>
      <c r="XEF128" s="671"/>
      <c r="XEG128" s="671"/>
      <c r="XEH128" s="671"/>
      <c r="XEI128" s="671"/>
      <c r="XEJ128" s="671"/>
      <c r="XEK128" s="671"/>
      <c r="XEL128" s="671"/>
      <c r="XEM128" s="671"/>
      <c r="XEN128" s="671"/>
      <c r="XEO128" s="671"/>
      <c r="XEP128" s="671"/>
      <c r="XEQ128" s="671"/>
      <c r="XER128" s="671"/>
      <c r="XES128" s="671"/>
      <c r="XET128" s="671"/>
      <c r="XEU128" s="671"/>
      <c r="XEV128" s="671"/>
      <c r="XEW128" s="671"/>
      <c r="XEX128" s="671"/>
      <c r="XEY128" s="671"/>
      <c r="XEZ128" s="671"/>
      <c r="XFA128" s="671"/>
      <c r="XFB128" s="671"/>
      <c r="XFC128" s="671"/>
      <c r="XFD128" s="671"/>
    </row>
    <row r="129" spans="1:16384" s="453" customFormat="1">
      <c r="A129" s="69"/>
      <c r="B129" s="1" t="s">
        <v>360</v>
      </c>
      <c r="C129" s="1"/>
      <c r="D129" s="616">
        <f ca="1">+MIN(H129:Y129)</f>
        <v>1.0447501337056389</v>
      </c>
      <c r="E129" s="510"/>
      <c r="F129" s="11"/>
      <c r="G129" s="11"/>
      <c r="H129" s="584">
        <f t="shared" ref="H129:AB129" ca="1" si="69">IFERROR(H115/H128,0)</f>
        <v>1.0447501337056389</v>
      </c>
      <c r="I129" s="584">
        <f t="shared" ca="1" si="69"/>
        <v>1.4383332709151411</v>
      </c>
      <c r="J129" s="584">
        <f t="shared" ca="1" si="69"/>
        <v>1.462946884291719</v>
      </c>
      <c r="K129" s="584">
        <f t="shared" ca="1" si="69"/>
        <v>1.4005124495011478</v>
      </c>
      <c r="L129" s="584">
        <f t="shared" ca="1" si="69"/>
        <v>1.3744773072597165</v>
      </c>
      <c r="M129" s="584">
        <f t="shared" ca="1" si="69"/>
        <v>1.5084000188002908</v>
      </c>
      <c r="N129" s="584">
        <f t="shared" ca="1" si="69"/>
        <v>1.5658058100856365</v>
      </c>
      <c r="O129" s="584">
        <f t="shared" ca="1" si="69"/>
        <v>1.6315572354775218</v>
      </c>
      <c r="P129" s="584">
        <f t="shared" ca="1" si="69"/>
        <v>1.7031185580612265</v>
      </c>
      <c r="Q129" s="584">
        <f t="shared" ca="1" si="69"/>
        <v>1.8467600946745464</v>
      </c>
      <c r="R129" s="584">
        <f t="shared" ca="1" si="69"/>
        <v>1.9967287581585527</v>
      </c>
      <c r="S129" s="584">
        <f t="shared" ca="1" si="69"/>
        <v>2.1644520935825948</v>
      </c>
      <c r="T129" s="584">
        <f t="shared" ca="1" si="69"/>
        <v>2.3490906554296029</v>
      </c>
      <c r="U129" s="584">
        <f t="shared" ca="1" si="69"/>
        <v>1.6424218272098079</v>
      </c>
      <c r="V129" s="584">
        <f t="shared" ca="1" si="69"/>
        <v>1.91208392237235</v>
      </c>
      <c r="W129" s="584">
        <f t="shared" ca="1" si="69"/>
        <v>2.1529662525581643</v>
      </c>
      <c r="X129" s="584">
        <f t="shared" ca="1" si="69"/>
        <v>2.4395911385805507</v>
      </c>
      <c r="Y129" s="584">
        <f t="shared" ca="1" si="69"/>
        <v>7.9881170661069145</v>
      </c>
      <c r="Z129" s="584">
        <f t="shared" ca="1" si="69"/>
        <v>0</v>
      </c>
      <c r="AA129" s="584">
        <f t="shared" ca="1" si="69"/>
        <v>0</v>
      </c>
      <c r="AB129" s="584">
        <f t="shared" ca="1" si="69"/>
        <v>0</v>
      </c>
      <c r="AC129" s="584">
        <f ca="1">IFERROR(AC115/AC128,0)</f>
        <v>0</v>
      </c>
      <c r="AD129" s="584">
        <f ca="1">IFERROR(AD115/AD128,0)</f>
        <v>0</v>
      </c>
      <c r="AE129" s="584">
        <f ca="1">IFERROR(AE115/AE128,0)</f>
        <v>0</v>
      </c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  <c r="BX129" s="671"/>
      <c r="BY129" s="671"/>
      <c r="BZ129" s="671"/>
      <c r="CA129" s="671"/>
      <c r="CB129" s="671"/>
      <c r="CC129" s="671"/>
      <c r="CD129" s="671"/>
      <c r="CE129" s="671"/>
      <c r="CF129" s="671"/>
      <c r="CG129" s="671"/>
      <c r="CH129" s="671"/>
      <c r="CI129" s="671"/>
      <c r="CJ129" s="671"/>
      <c r="CK129" s="671"/>
      <c r="CL129" s="671"/>
      <c r="CM129" s="671"/>
      <c r="CN129" s="671"/>
      <c r="CO129" s="671"/>
      <c r="CP129" s="671"/>
      <c r="CQ129" s="671"/>
      <c r="CR129" s="671"/>
      <c r="CS129" s="671"/>
      <c r="CT129" s="671"/>
      <c r="CU129" s="671"/>
      <c r="CV129" s="671"/>
      <c r="CW129" s="671"/>
      <c r="CX129" s="671"/>
      <c r="CY129" s="671"/>
      <c r="CZ129" s="671"/>
      <c r="DA129" s="671"/>
      <c r="DB129" s="671"/>
      <c r="DC129" s="671"/>
      <c r="DD129" s="671"/>
      <c r="DE129" s="671"/>
      <c r="DF129" s="671"/>
      <c r="DG129" s="671"/>
      <c r="DH129" s="671"/>
      <c r="DI129" s="671"/>
      <c r="DJ129" s="671"/>
      <c r="DK129" s="671"/>
      <c r="DL129" s="671"/>
      <c r="DM129" s="671"/>
      <c r="DN129" s="671"/>
      <c r="DO129" s="671"/>
      <c r="DP129" s="671"/>
      <c r="DQ129" s="671"/>
      <c r="DR129" s="671"/>
      <c r="DS129" s="671"/>
      <c r="DT129" s="671"/>
      <c r="DU129" s="671"/>
      <c r="DV129" s="671"/>
      <c r="DW129" s="671"/>
      <c r="DX129" s="671"/>
      <c r="DY129" s="671"/>
      <c r="DZ129" s="671"/>
      <c r="EA129" s="671"/>
      <c r="EB129" s="671"/>
      <c r="EC129" s="671"/>
      <c r="ED129" s="671"/>
      <c r="EE129" s="671"/>
      <c r="EF129" s="671"/>
      <c r="EG129" s="671"/>
      <c r="EH129" s="671"/>
      <c r="EI129" s="671"/>
      <c r="EJ129" s="671"/>
      <c r="EK129" s="671"/>
      <c r="EL129" s="671"/>
      <c r="EM129" s="671"/>
      <c r="EN129" s="671"/>
      <c r="EO129" s="671"/>
      <c r="EP129" s="671"/>
      <c r="EQ129" s="671"/>
      <c r="ER129" s="671"/>
      <c r="ES129" s="671"/>
      <c r="ET129" s="671"/>
      <c r="EU129" s="671"/>
      <c r="EV129" s="671"/>
      <c r="EW129" s="671"/>
      <c r="EX129" s="671"/>
      <c r="EY129" s="671"/>
      <c r="EZ129" s="671"/>
      <c r="FA129" s="671"/>
      <c r="FB129" s="671"/>
      <c r="FC129" s="671"/>
      <c r="FD129" s="671"/>
      <c r="FE129" s="671"/>
      <c r="FF129" s="671"/>
      <c r="FG129" s="671"/>
      <c r="FH129" s="671"/>
      <c r="FI129" s="671"/>
      <c r="FJ129" s="671"/>
      <c r="FK129" s="671"/>
      <c r="FL129" s="671"/>
      <c r="FM129" s="671"/>
      <c r="FN129" s="671"/>
      <c r="FO129" s="671"/>
      <c r="FP129" s="671"/>
      <c r="FQ129" s="671"/>
      <c r="FR129" s="671"/>
      <c r="FS129" s="671"/>
      <c r="FT129" s="671"/>
      <c r="FU129" s="671"/>
      <c r="FV129" s="671"/>
      <c r="FW129" s="671"/>
      <c r="FX129" s="671"/>
      <c r="FY129" s="671"/>
      <c r="FZ129" s="671"/>
      <c r="GA129" s="671"/>
      <c r="GB129" s="671"/>
      <c r="GC129" s="671"/>
      <c r="GD129" s="671"/>
      <c r="GE129" s="671"/>
      <c r="GF129" s="671"/>
      <c r="GG129" s="671"/>
      <c r="GH129" s="671"/>
      <c r="GI129" s="671"/>
      <c r="GJ129" s="671"/>
      <c r="GK129" s="671"/>
      <c r="GL129" s="671"/>
      <c r="GM129" s="671"/>
      <c r="GN129" s="671"/>
      <c r="GO129" s="671"/>
      <c r="GP129" s="671"/>
      <c r="GQ129" s="671"/>
      <c r="GR129" s="671"/>
      <c r="GS129" s="671"/>
      <c r="GT129" s="671"/>
      <c r="GU129" s="671"/>
      <c r="GV129" s="671"/>
      <c r="GW129" s="671"/>
      <c r="GX129" s="671"/>
      <c r="GY129" s="671"/>
      <c r="GZ129" s="671"/>
      <c r="HA129" s="671"/>
      <c r="HB129" s="671"/>
      <c r="HC129" s="671"/>
      <c r="HD129" s="671"/>
      <c r="HE129" s="671"/>
      <c r="HF129" s="671"/>
      <c r="HG129" s="671"/>
      <c r="HH129" s="671"/>
      <c r="HI129" s="671"/>
      <c r="HJ129" s="671"/>
      <c r="HK129" s="671"/>
      <c r="HL129" s="671"/>
      <c r="HM129" s="671"/>
      <c r="HN129" s="671"/>
      <c r="HO129" s="671"/>
      <c r="HP129" s="671"/>
      <c r="HQ129" s="671"/>
      <c r="HR129" s="671"/>
      <c r="HS129" s="671"/>
      <c r="HT129" s="671"/>
      <c r="HU129" s="671"/>
      <c r="HV129" s="671"/>
      <c r="HW129" s="671"/>
      <c r="HX129" s="671"/>
      <c r="HY129" s="671"/>
      <c r="HZ129" s="671"/>
      <c r="IA129" s="671"/>
      <c r="IB129" s="671"/>
      <c r="IC129" s="671"/>
      <c r="ID129" s="671"/>
      <c r="IE129" s="671"/>
      <c r="IF129" s="671"/>
      <c r="IG129" s="671"/>
      <c r="IH129" s="671"/>
      <c r="II129" s="671"/>
      <c r="IJ129" s="671"/>
      <c r="IK129" s="671"/>
      <c r="IL129" s="671"/>
      <c r="IM129" s="671"/>
      <c r="IN129" s="671"/>
      <c r="IO129" s="671"/>
      <c r="IP129" s="671"/>
      <c r="IQ129" s="671"/>
      <c r="IR129" s="671"/>
      <c r="IS129" s="671"/>
      <c r="IT129" s="671"/>
      <c r="IU129" s="671"/>
      <c r="IV129" s="671"/>
      <c r="IW129" s="671"/>
      <c r="IX129" s="671"/>
      <c r="IY129" s="671"/>
      <c r="IZ129" s="671"/>
      <c r="JA129" s="671"/>
      <c r="JB129" s="671"/>
      <c r="JC129" s="671"/>
      <c r="JD129" s="671"/>
      <c r="JE129" s="671"/>
      <c r="JF129" s="671"/>
      <c r="JG129" s="671"/>
      <c r="JH129" s="671"/>
      <c r="JI129" s="671"/>
      <c r="JJ129" s="671"/>
      <c r="JK129" s="671"/>
      <c r="JL129" s="671"/>
      <c r="JM129" s="671"/>
      <c r="JN129" s="671"/>
      <c r="JO129" s="671"/>
      <c r="JP129" s="671"/>
      <c r="JQ129" s="671"/>
      <c r="JR129" s="671"/>
      <c r="JS129" s="671"/>
      <c r="JT129" s="671"/>
      <c r="JU129" s="671"/>
      <c r="JV129" s="671"/>
      <c r="JW129" s="671"/>
      <c r="JX129" s="671"/>
      <c r="JY129" s="671"/>
      <c r="JZ129" s="671"/>
      <c r="KA129" s="671"/>
      <c r="KB129" s="671"/>
      <c r="KC129" s="671"/>
      <c r="KD129" s="671"/>
      <c r="KE129" s="671"/>
      <c r="KF129" s="671"/>
      <c r="KG129" s="671"/>
      <c r="KH129" s="671"/>
      <c r="KI129" s="671"/>
      <c r="KJ129" s="671"/>
      <c r="KK129" s="671"/>
      <c r="KL129" s="671"/>
      <c r="KM129" s="671"/>
      <c r="KN129" s="671"/>
      <c r="KO129" s="671"/>
      <c r="KP129" s="671"/>
      <c r="KQ129" s="671"/>
      <c r="KR129" s="671"/>
      <c r="KS129" s="671"/>
      <c r="KT129" s="671"/>
      <c r="KU129" s="671"/>
      <c r="KV129" s="671"/>
      <c r="KW129" s="671"/>
      <c r="KX129" s="671"/>
      <c r="KY129" s="671"/>
      <c r="KZ129" s="671"/>
      <c r="LA129" s="671"/>
      <c r="LB129" s="671"/>
      <c r="LC129" s="671"/>
      <c r="LD129" s="671"/>
      <c r="LE129" s="671"/>
      <c r="LF129" s="671"/>
      <c r="LG129" s="671"/>
      <c r="LH129" s="671"/>
      <c r="LI129" s="671"/>
      <c r="LJ129" s="671"/>
      <c r="LK129" s="671"/>
      <c r="LL129" s="671"/>
      <c r="LM129" s="671"/>
      <c r="LN129" s="671"/>
      <c r="LO129" s="671"/>
      <c r="LP129" s="671"/>
      <c r="LQ129" s="671"/>
      <c r="LR129" s="671"/>
      <c r="LS129" s="671"/>
      <c r="LT129" s="671"/>
      <c r="LU129" s="671"/>
      <c r="LV129" s="671"/>
      <c r="LW129" s="671"/>
      <c r="LX129" s="671"/>
      <c r="LY129" s="671"/>
      <c r="LZ129" s="671"/>
      <c r="MA129" s="671"/>
      <c r="MB129" s="671"/>
      <c r="MC129" s="671"/>
      <c r="MD129" s="671"/>
      <c r="ME129" s="671"/>
      <c r="MF129" s="671"/>
      <c r="MG129" s="671"/>
      <c r="MH129" s="671"/>
      <c r="MI129" s="671"/>
      <c r="MJ129" s="671"/>
      <c r="MK129" s="671"/>
      <c r="ML129" s="671"/>
      <c r="MM129" s="671"/>
      <c r="MN129" s="671"/>
      <c r="MO129" s="671"/>
      <c r="MP129" s="671"/>
      <c r="MQ129" s="671"/>
      <c r="MR129" s="671"/>
      <c r="MS129" s="671"/>
      <c r="MT129" s="671"/>
      <c r="MU129" s="671"/>
      <c r="MV129" s="671"/>
      <c r="MW129" s="671"/>
      <c r="MX129" s="671"/>
      <c r="MY129" s="671"/>
      <c r="MZ129" s="671"/>
      <c r="NA129" s="671"/>
      <c r="NB129" s="671"/>
      <c r="NC129" s="671"/>
      <c r="ND129" s="671"/>
      <c r="NE129" s="671"/>
      <c r="NF129" s="671"/>
      <c r="NG129" s="671"/>
      <c r="NH129" s="671"/>
      <c r="NI129" s="671"/>
      <c r="NJ129" s="671"/>
      <c r="NK129" s="671"/>
      <c r="NL129" s="671"/>
      <c r="NM129" s="671"/>
      <c r="NN129" s="671"/>
      <c r="NO129" s="671"/>
      <c r="NP129" s="671"/>
      <c r="NQ129" s="671"/>
      <c r="NR129" s="671"/>
      <c r="NS129" s="671"/>
      <c r="NT129" s="671"/>
      <c r="NU129" s="671"/>
      <c r="NV129" s="671"/>
      <c r="NW129" s="671"/>
      <c r="NX129" s="671"/>
      <c r="NY129" s="671"/>
      <c r="NZ129" s="671"/>
      <c r="OA129" s="671"/>
      <c r="OB129" s="671"/>
      <c r="OC129" s="671"/>
      <c r="OD129" s="671"/>
      <c r="OE129" s="671"/>
      <c r="OF129" s="671"/>
      <c r="OG129" s="671"/>
      <c r="OH129" s="671"/>
      <c r="OI129" s="671"/>
      <c r="OJ129" s="671"/>
      <c r="OK129" s="671"/>
      <c r="OL129" s="671"/>
      <c r="OM129" s="671"/>
      <c r="ON129" s="671"/>
      <c r="OO129" s="671"/>
      <c r="OP129" s="671"/>
      <c r="OQ129" s="671"/>
      <c r="OR129" s="671"/>
      <c r="OS129" s="671"/>
      <c r="OT129" s="671"/>
      <c r="OU129" s="671"/>
      <c r="OV129" s="671"/>
      <c r="OW129" s="671"/>
      <c r="OX129" s="671"/>
      <c r="OY129" s="671"/>
      <c r="OZ129" s="671"/>
      <c r="PA129" s="671"/>
      <c r="PB129" s="671"/>
      <c r="PC129" s="671"/>
      <c r="PD129" s="671"/>
      <c r="PE129" s="671"/>
      <c r="PF129" s="671"/>
      <c r="PG129" s="671"/>
      <c r="PH129" s="671"/>
      <c r="PI129" s="671"/>
      <c r="PJ129" s="671"/>
      <c r="PK129" s="671"/>
      <c r="PL129" s="671"/>
      <c r="PM129" s="671"/>
      <c r="PN129" s="671"/>
      <c r="PO129" s="671"/>
      <c r="PP129" s="671"/>
      <c r="PQ129" s="671"/>
      <c r="PR129" s="671"/>
      <c r="PS129" s="671"/>
      <c r="PT129" s="671"/>
      <c r="PU129" s="671"/>
      <c r="PV129" s="671"/>
      <c r="PW129" s="671"/>
      <c r="PX129" s="671"/>
      <c r="PY129" s="671"/>
      <c r="PZ129" s="671"/>
      <c r="QA129" s="671"/>
      <c r="QB129" s="671"/>
      <c r="QC129" s="671"/>
      <c r="QD129" s="671"/>
      <c r="QE129" s="671"/>
      <c r="QF129" s="671"/>
      <c r="QG129" s="671"/>
      <c r="QH129" s="671"/>
      <c r="QI129" s="671"/>
      <c r="QJ129" s="671"/>
      <c r="QK129" s="671"/>
      <c r="QL129" s="671"/>
      <c r="QM129" s="671"/>
      <c r="QN129" s="671"/>
      <c r="QO129" s="671"/>
      <c r="QP129" s="671"/>
      <c r="QQ129" s="671"/>
      <c r="QR129" s="671"/>
      <c r="QS129" s="671"/>
      <c r="QT129" s="671"/>
      <c r="QU129" s="671"/>
      <c r="QV129" s="671"/>
      <c r="QW129" s="671"/>
      <c r="QX129" s="671"/>
      <c r="QY129" s="671"/>
      <c r="QZ129" s="671"/>
      <c r="RA129" s="671"/>
      <c r="RB129" s="671"/>
      <c r="RC129" s="671"/>
      <c r="RD129" s="671"/>
      <c r="RE129" s="671"/>
      <c r="RF129" s="671"/>
      <c r="RG129" s="671"/>
      <c r="RH129" s="671"/>
      <c r="RI129" s="671"/>
      <c r="RJ129" s="671"/>
      <c r="RK129" s="671"/>
      <c r="RL129" s="671"/>
      <c r="RM129" s="671"/>
      <c r="RN129" s="671"/>
      <c r="RO129" s="671"/>
      <c r="RP129" s="671"/>
      <c r="RQ129" s="671"/>
      <c r="RR129" s="671"/>
      <c r="RS129" s="671"/>
      <c r="RT129" s="671"/>
      <c r="RU129" s="671"/>
      <c r="RV129" s="671"/>
      <c r="RW129" s="671"/>
      <c r="RX129" s="671"/>
      <c r="RY129" s="671"/>
      <c r="RZ129" s="671"/>
      <c r="SA129" s="671"/>
      <c r="SB129" s="671"/>
      <c r="SC129" s="671"/>
      <c r="SD129" s="671"/>
      <c r="SE129" s="671"/>
      <c r="SF129" s="671"/>
      <c r="SG129" s="671"/>
      <c r="SH129" s="671"/>
      <c r="SI129" s="671"/>
      <c r="SJ129" s="671"/>
      <c r="SK129" s="671"/>
      <c r="SL129" s="671"/>
      <c r="SM129" s="671"/>
      <c r="SN129" s="671"/>
      <c r="SO129" s="671"/>
      <c r="SP129" s="671"/>
      <c r="SQ129" s="671"/>
      <c r="SR129" s="671"/>
      <c r="SS129" s="671"/>
      <c r="ST129" s="671"/>
      <c r="SU129" s="671"/>
      <c r="SV129" s="671"/>
      <c r="SW129" s="671"/>
      <c r="SX129" s="671"/>
      <c r="SY129" s="671"/>
      <c r="SZ129" s="671"/>
      <c r="TA129" s="671"/>
      <c r="TB129" s="671"/>
      <c r="TC129" s="671"/>
      <c r="TD129" s="671"/>
      <c r="TE129" s="671"/>
      <c r="TF129" s="671"/>
      <c r="TG129" s="671"/>
      <c r="TH129" s="671"/>
      <c r="TI129" s="671"/>
      <c r="TJ129" s="671"/>
      <c r="TK129" s="671"/>
      <c r="TL129" s="671"/>
      <c r="TM129" s="671"/>
      <c r="TN129" s="671"/>
      <c r="TO129" s="671"/>
      <c r="TP129" s="671"/>
      <c r="TQ129" s="671"/>
      <c r="TR129" s="671"/>
      <c r="TS129" s="671"/>
      <c r="TT129" s="671"/>
      <c r="TU129" s="671"/>
      <c r="TV129" s="671"/>
      <c r="TW129" s="671"/>
      <c r="TX129" s="671"/>
      <c r="TY129" s="671"/>
      <c r="TZ129" s="671"/>
      <c r="UA129" s="671"/>
      <c r="UB129" s="671"/>
      <c r="UC129" s="671"/>
      <c r="UD129" s="671"/>
      <c r="UE129" s="671"/>
      <c r="UF129" s="671"/>
      <c r="UG129" s="671"/>
      <c r="UH129" s="671"/>
      <c r="UI129" s="671"/>
      <c r="UJ129" s="671"/>
      <c r="UK129" s="671"/>
      <c r="UL129" s="671"/>
      <c r="UM129" s="671"/>
      <c r="UN129" s="671"/>
      <c r="UO129" s="671"/>
      <c r="UP129" s="671"/>
      <c r="UQ129" s="671"/>
      <c r="UR129" s="671"/>
      <c r="US129" s="671"/>
      <c r="UT129" s="671"/>
      <c r="UU129" s="671"/>
      <c r="UV129" s="671"/>
      <c r="UW129" s="671"/>
      <c r="UX129" s="671"/>
      <c r="UY129" s="671"/>
      <c r="UZ129" s="671"/>
      <c r="VA129" s="671"/>
      <c r="VB129" s="671"/>
      <c r="VC129" s="671"/>
      <c r="VD129" s="671"/>
      <c r="VE129" s="671"/>
      <c r="VF129" s="671"/>
      <c r="VG129" s="671"/>
      <c r="VH129" s="671"/>
      <c r="VI129" s="671"/>
      <c r="VJ129" s="671"/>
      <c r="VK129" s="671"/>
      <c r="VL129" s="671"/>
      <c r="VM129" s="671"/>
      <c r="VN129" s="671"/>
      <c r="VO129" s="671"/>
      <c r="VP129" s="671"/>
      <c r="VQ129" s="671"/>
      <c r="VR129" s="671"/>
      <c r="VS129" s="671"/>
      <c r="VT129" s="671"/>
      <c r="VU129" s="671"/>
      <c r="VV129" s="671"/>
      <c r="VW129" s="671"/>
      <c r="VX129" s="671"/>
      <c r="VY129" s="671"/>
      <c r="VZ129" s="671"/>
      <c r="WA129" s="671"/>
      <c r="WB129" s="671"/>
      <c r="WC129" s="671"/>
      <c r="WD129" s="671"/>
      <c r="WE129" s="671"/>
      <c r="WF129" s="671"/>
      <c r="WG129" s="671"/>
      <c r="WH129" s="671"/>
      <c r="WI129" s="671"/>
      <c r="WJ129" s="671"/>
      <c r="WK129" s="671"/>
      <c r="WL129" s="671"/>
      <c r="WM129" s="671"/>
      <c r="WN129" s="671"/>
      <c r="WO129" s="671"/>
      <c r="WP129" s="671"/>
      <c r="WQ129" s="671"/>
      <c r="WR129" s="671"/>
      <c r="WS129" s="671"/>
      <c r="WT129" s="671"/>
      <c r="WU129" s="671"/>
      <c r="WV129" s="671"/>
      <c r="WW129" s="671"/>
      <c r="WX129" s="671"/>
      <c r="WY129" s="671"/>
      <c r="WZ129" s="671"/>
      <c r="XA129" s="671"/>
      <c r="XB129" s="671"/>
      <c r="XC129" s="671"/>
      <c r="XD129" s="671"/>
      <c r="XE129" s="671"/>
      <c r="XF129" s="671"/>
      <c r="XG129" s="671"/>
      <c r="XH129" s="671"/>
      <c r="XI129" s="671"/>
      <c r="XJ129" s="671"/>
      <c r="XK129" s="671"/>
      <c r="XL129" s="671"/>
      <c r="XM129" s="671"/>
      <c r="XN129" s="671"/>
      <c r="XO129" s="671"/>
      <c r="XP129" s="671"/>
      <c r="XQ129" s="671"/>
      <c r="XR129" s="671"/>
      <c r="XS129" s="671"/>
      <c r="XT129" s="671"/>
      <c r="XU129" s="671"/>
      <c r="XV129" s="671"/>
      <c r="XW129" s="671"/>
      <c r="XX129" s="671"/>
      <c r="XY129" s="671"/>
      <c r="XZ129" s="671"/>
      <c r="YA129" s="671"/>
      <c r="YB129" s="671"/>
      <c r="YC129" s="671"/>
      <c r="YD129" s="671"/>
      <c r="YE129" s="671"/>
      <c r="YF129" s="671"/>
      <c r="YG129" s="671"/>
      <c r="YH129" s="671"/>
      <c r="YI129" s="671"/>
      <c r="YJ129" s="671"/>
      <c r="YK129" s="671"/>
      <c r="YL129" s="671"/>
      <c r="YM129" s="671"/>
      <c r="YN129" s="671"/>
      <c r="YO129" s="671"/>
      <c r="YP129" s="671"/>
      <c r="YQ129" s="671"/>
      <c r="YR129" s="671"/>
      <c r="YS129" s="671"/>
      <c r="YT129" s="671"/>
      <c r="YU129" s="671"/>
      <c r="YV129" s="671"/>
      <c r="YW129" s="671"/>
      <c r="YX129" s="671"/>
      <c r="YY129" s="671"/>
      <c r="YZ129" s="671"/>
      <c r="ZA129" s="671"/>
      <c r="ZB129" s="671"/>
      <c r="ZC129" s="671"/>
      <c r="ZD129" s="671"/>
      <c r="ZE129" s="671"/>
      <c r="ZF129" s="671"/>
      <c r="ZG129" s="671"/>
      <c r="ZH129" s="671"/>
      <c r="ZI129" s="671"/>
      <c r="ZJ129" s="671"/>
      <c r="ZK129" s="671"/>
      <c r="ZL129" s="671"/>
      <c r="ZM129" s="671"/>
      <c r="ZN129" s="671"/>
      <c r="ZO129" s="671"/>
      <c r="ZP129" s="671"/>
      <c r="ZQ129" s="671"/>
      <c r="ZR129" s="671"/>
      <c r="ZS129" s="671"/>
      <c r="ZT129" s="671"/>
      <c r="ZU129" s="671"/>
      <c r="ZV129" s="671"/>
      <c r="ZW129" s="671"/>
      <c r="ZX129" s="671"/>
      <c r="ZY129" s="671"/>
      <c r="ZZ129" s="671"/>
      <c r="AAA129" s="671"/>
      <c r="AAB129" s="671"/>
      <c r="AAC129" s="671"/>
      <c r="AAD129" s="671"/>
      <c r="AAE129" s="671"/>
      <c r="AAF129" s="671"/>
      <c r="AAG129" s="671"/>
      <c r="AAH129" s="671"/>
      <c r="AAI129" s="671"/>
      <c r="AAJ129" s="671"/>
      <c r="AAK129" s="671"/>
      <c r="AAL129" s="671"/>
      <c r="AAM129" s="671"/>
      <c r="AAN129" s="671"/>
      <c r="AAO129" s="671"/>
      <c r="AAP129" s="671"/>
      <c r="AAQ129" s="671"/>
      <c r="AAR129" s="671"/>
      <c r="AAS129" s="671"/>
      <c r="AAT129" s="671"/>
      <c r="AAU129" s="671"/>
      <c r="AAV129" s="671"/>
      <c r="AAW129" s="671"/>
      <c r="AAX129" s="671"/>
      <c r="AAY129" s="671"/>
      <c r="AAZ129" s="671"/>
      <c r="ABA129" s="671"/>
      <c r="ABB129" s="671"/>
      <c r="ABC129" s="671"/>
      <c r="ABD129" s="671"/>
      <c r="ABE129" s="671"/>
      <c r="ABF129" s="671"/>
      <c r="ABG129" s="671"/>
      <c r="ABH129" s="671"/>
      <c r="ABI129" s="671"/>
      <c r="ABJ129" s="671"/>
      <c r="ABK129" s="671"/>
      <c r="ABL129" s="671"/>
      <c r="ABM129" s="671"/>
      <c r="ABN129" s="671"/>
      <c r="ABO129" s="671"/>
      <c r="ABP129" s="671"/>
      <c r="ABQ129" s="671"/>
      <c r="ABR129" s="671"/>
      <c r="ABS129" s="671"/>
      <c r="ABT129" s="671"/>
      <c r="ABU129" s="671"/>
      <c r="ABV129" s="671"/>
      <c r="ABW129" s="671"/>
      <c r="ABX129" s="671"/>
      <c r="ABY129" s="671"/>
      <c r="ABZ129" s="671"/>
      <c r="ACA129" s="671"/>
      <c r="ACB129" s="671"/>
      <c r="ACC129" s="671"/>
      <c r="ACD129" s="671"/>
      <c r="ACE129" s="671"/>
      <c r="ACF129" s="671"/>
      <c r="ACG129" s="671"/>
      <c r="ACH129" s="671"/>
      <c r="ACI129" s="671"/>
      <c r="ACJ129" s="671"/>
      <c r="ACK129" s="671"/>
      <c r="ACL129" s="671"/>
      <c r="ACM129" s="671"/>
      <c r="ACN129" s="671"/>
      <c r="ACO129" s="671"/>
      <c r="ACP129" s="671"/>
      <c r="ACQ129" s="671"/>
      <c r="ACR129" s="671"/>
      <c r="ACS129" s="671"/>
      <c r="ACT129" s="671"/>
      <c r="ACU129" s="671"/>
      <c r="ACV129" s="671"/>
      <c r="ACW129" s="671"/>
      <c r="ACX129" s="671"/>
      <c r="ACY129" s="671"/>
      <c r="ACZ129" s="671"/>
      <c r="ADA129" s="671"/>
      <c r="ADB129" s="671"/>
      <c r="ADC129" s="671"/>
      <c r="ADD129" s="671"/>
      <c r="ADE129" s="671"/>
      <c r="ADF129" s="671"/>
      <c r="ADG129" s="671"/>
      <c r="ADH129" s="671"/>
      <c r="ADI129" s="671"/>
      <c r="ADJ129" s="671"/>
      <c r="ADK129" s="671"/>
      <c r="ADL129" s="671"/>
      <c r="ADM129" s="671"/>
      <c r="ADN129" s="671"/>
      <c r="ADO129" s="671"/>
      <c r="ADP129" s="671"/>
      <c r="ADQ129" s="671"/>
      <c r="ADR129" s="671"/>
      <c r="ADS129" s="671"/>
      <c r="ADT129" s="671"/>
      <c r="ADU129" s="671"/>
      <c r="ADV129" s="671"/>
      <c r="ADW129" s="671"/>
      <c r="ADX129" s="671"/>
      <c r="ADY129" s="671"/>
      <c r="ADZ129" s="671"/>
      <c r="AEA129" s="671"/>
      <c r="AEB129" s="671"/>
      <c r="AEC129" s="671"/>
      <c r="AED129" s="671"/>
      <c r="AEE129" s="671"/>
      <c r="AEF129" s="671"/>
      <c r="AEG129" s="671"/>
      <c r="AEH129" s="671"/>
      <c r="AEI129" s="671"/>
      <c r="AEJ129" s="671"/>
      <c r="AEK129" s="671"/>
      <c r="AEL129" s="671"/>
      <c r="AEM129" s="671"/>
      <c r="AEN129" s="671"/>
      <c r="AEO129" s="671"/>
      <c r="AEP129" s="671"/>
      <c r="AEQ129" s="671"/>
      <c r="AER129" s="671"/>
      <c r="AES129" s="671"/>
      <c r="AET129" s="671"/>
      <c r="AEU129" s="671"/>
      <c r="AEV129" s="671"/>
      <c r="AEW129" s="671"/>
      <c r="AEX129" s="671"/>
      <c r="AEY129" s="671"/>
      <c r="AEZ129" s="671"/>
      <c r="AFA129" s="671"/>
      <c r="AFB129" s="671"/>
      <c r="AFC129" s="671"/>
      <c r="AFD129" s="671"/>
      <c r="AFE129" s="671"/>
      <c r="AFF129" s="671"/>
      <c r="AFG129" s="671"/>
      <c r="AFH129" s="671"/>
      <c r="AFI129" s="671"/>
      <c r="AFJ129" s="671"/>
      <c r="AFK129" s="671"/>
      <c r="AFL129" s="671"/>
      <c r="AFM129" s="671"/>
      <c r="AFN129" s="671"/>
      <c r="AFO129" s="671"/>
      <c r="AFP129" s="671"/>
      <c r="AFQ129" s="671"/>
      <c r="AFR129" s="671"/>
      <c r="AFS129" s="671"/>
      <c r="AFT129" s="671"/>
      <c r="AFU129" s="671"/>
      <c r="AFV129" s="671"/>
      <c r="AFW129" s="671"/>
      <c r="AFX129" s="671"/>
      <c r="AFY129" s="671"/>
      <c r="AFZ129" s="671"/>
      <c r="AGA129" s="671"/>
      <c r="AGB129" s="671"/>
      <c r="AGC129" s="671"/>
      <c r="AGD129" s="671"/>
      <c r="AGE129" s="671"/>
      <c r="AGF129" s="671"/>
      <c r="AGG129" s="671"/>
      <c r="AGH129" s="671"/>
      <c r="AGI129" s="671"/>
      <c r="AGJ129" s="671"/>
      <c r="AGK129" s="671"/>
      <c r="AGL129" s="671"/>
      <c r="AGM129" s="671"/>
      <c r="AGN129" s="671"/>
      <c r="AGO129" s="671"/>
      <c r="AGP129" s="671"/>
      <c r="AGQ129" s="671"/>
      <c r="AGR129" s="671"/>
      <c r="AGS129" s="671"/>
      <c r="AGT129" s="671"/>
      <c r="AGU129" s="671"/>
      <c r="AGV129" s="671"/>
      <c r="AGW129" s="671"/>
      <c r="AGX129" s="671"/>
      <c r="AGY129" s="671"/>
      <c r="AGZ129" s="671"/>
      <c r="AHA129" s="671"/>
      <c r="AHB129" s="671"/>
      <c r="AHC129" s="671"/>
      <c r="AHD129" s="671"/>
      <c r="AHE129" s="671"/>
      <c r="AHF129" s="671"/>
      <c r="AHG129" s="671"/>
      <c r="AHH129" s="671"/>
      <c r="AHI129" s="671"/>
      <c r="AHJ129" s="671"/>
      <c r="AHK129" s="671"/>
      <c r="AHL129" s="671"/>
      <c r="AHM129" s="671"/>
      <c r="AHN129" s="671"/>
      <c r="AHO129" s="671"/>
      <c r="AHP129" s="671"/>
      <c r="AHQ129" s="671"/>
      <c r="AHR129" s="671"/>
      <c r="AHS129" s="671"/>
      <c r="AHT129" s="671"/>
      <c r="AHU129" s="671"/>
      <c r="AHV129" s="671"/>
      <c r="AHW129" s="671"/>
      <c r="AHX129" s="671"/>
      <c r="AHY129" s="671"/>
      <c r="AHZ129" s="671"/>
      <c r="AIA129" s="671"/>
      <c r="AIB129" s="671"/>
      <c r="AIC129" s="671"/>
      <c r="AID129" s="671"/>
      <c r="AIE129" s="671"/>
      <c r="AIF129" s="671"/>
      <c r="AIG129" s="671"/>
      <c r="AIH129" s="671"/>
      <c r="AII129" s="671"/>
      <c r="AIJ129" s="671"/>
      <c r="AIK129" s="671"/>
      <c r="AIL129" s="671"/>
      <c r="AIM129" s="671"/>
      <c r="AIN129" s="671"/>
      <c r="AIO129" s="671"/>
      <c r="AIP129" s="671"/>
      <c r="AIQ129" s="671"/>
      <c r="AIR129" s="671"/>
      <c r="AIS129" s="671"/>
      <c r="AIT129" s="671"/>
      <c r="AIU129" s="671"/>
      <c r="AIV129" s="671"/>
      <c r="AIW129" s="671"/>
      <c r="AIX129" s="671"/>
      <c r="AIY129" s="671"/>
      <c r="AIZ129" s="671"/>
      <c r="AJA129" s="671"/>
      <c r="AJB129" s="671"/>
      <c r="AJC129" s="671"/>
      <c r="AJD129" s="671"/>
      <c r="AJE129" s="671"/>
      <c r="AJF129" s="671"/>
      <c r="AJG129" s="671"/>
      <c r="AJH129" s="671"/>
      <c r="AJI129" s="671"/>
      <c r="AJJ129" s="671"/>
      <c r="AJK129" s="671"/>
      <c r="AJL129" s="671"/>
      <c r="AJM129" s="671"/>
      <c r="AJN129" s="671"/>
      <c r="AJO129" s="671"/>
      <c r="AJP129" s="671"/>
      <c r="AJQ129" s="671"/>
      <c r="AJR129" s="671"/>
      <c r="AJS129" s="671"/>
      <c r="AJT129" s="671"/>
      <c r="AJU129" s="671"/>
      <c r="AJV129" s="671"/>
      <c r="AJW129" s="671"/>
      <c r="AJX129" s="671"/>
      <c r="AJY129" s="671"/>
      <c r="AJZ129" s="671"/>
      <c r="AKA129" s="671"/>
      <c r="AKB129" s="671"/>
      <c r="AKC129" s="671"/>
      <c r="AKD129" s="671"/>
      <c r="AKE129" s="671"/>
      <c r="AKF129" s="671"/>
      <c r="AKG129" s="671"/>
      <c r="AKH129" s="671"/>
      <c r="AKI129" s="671"/>
      <c r="AKJ129" s="671"/>
      <c r="AKK129" s="671"/>
      <c r="AKL129" s="671"/>
      <c r="AKM129" s="671"/>
      <c r="AKN129" s="671"/>
      <c r="AKO129" s="671"/>
      <c r="AKP129" s="671"/>
      <c r="AKQ129" s="671"/>
      <c r="AKR129" s="671"/>
      <c r="AKS129" s="671"/>
      <c r="AKT129" s="671"/>
      <c r="AKU129" s="671"/>
      <c r="AKV129" s="671"/>
      <c r="AKW129" s="671"/>
      <c r="AKX129" s="671"/>
      <c r="AKY129" s="671"/>
      <c r="AKZ129" s="671"/>
      <c r="ALA129" s="671"/>
      <c r="ALB129" s="671"/>
      <c r="ALC129" s="671"/>
      <c r="ALD129" s="671"/>
      <c r="ALE129" s="671"/>
      <c r="ALF129" s="671"/>
      <c r="ALG129" s="671"/>
      <c r="ALH129" s="671"/>
      <c r="ALI129" s="671"/>
      <c r="ALJ129" s="671"/>
      <c r="ALK129" s="671"/>
      <c r="ALL129" s="671"/>
      <c r="ALM129" s="671"/>
      <c r="ALN129" s="671"/>
      <c r="ALO129" s="671"/>
      <c r="ALP129" s="671"/>
      <c r="ALQ129" s="671"/>
      <c r="ALR129" s="671"/>
      <c r="ALS129" s="671"/>
      <c r="ALT129" s="671"/>
      <c r="ALU129" s="671"/>
      <c r="ALV129" s="671"/>
      <c r="ALW129" s="671"/>
      <c r="ALX129" s="671"/>
      <c r="ALY129" s="671"/>
      <c r="ALZ129" s="671"/>
      <c r="AMA129" s="671"/>
      <c r="AMB129" s="671"/>
      <c r="AMC129" s="671"/>
      <c r="AMD129" s="671"/>
      <c r="AME129" s="671"/>
      <c r="AMF129" s="671"/>
      <c r="AMG129" s="671"/>
      <c r="AMH129" s="671"/>
      <c r="AMI129" s="671"/>
      <c r="AMJ129" s="671"/>
      <c r="AMK129" s="671"/>
      <c r="AML129" s="671"/>
      <c r="AMM129" s="671"/>
      <c r="AMN129" s="671"/>
      <c r="AMO129" s="671"/>
      <c r="AMP129" s="671"/>
      <c r="AMQ129" s="671"/>
      <c r="AMR129" s="671"/>
      <c r="AMS129" s="671"/>
      <c r="AMT129" s="671"/>
      <c r="AMU129" s="671"/>
      <c r="AMV129" s="671"/>
      <c r="AMW129" s="671"/>
      <c r="AMX129" s="671"/>
      <c r="AMY129" s="671"/>
      <c r="AMZ129" s="671"/>
      <c r="ANA129" s="671"/>
      <c r="ANB129" s="671"/>
      <c r="ANC129" s="671"/>
      <c r="AND129" s="671"/>
      <c r="ANE129" s="671"/>
      <c r="ANF129" s="671"/>
      <c r="ANG129" s="671"/>
      <c r="ANH129" s="671"/>
      <c r="ANI129" s="671"/>
      <c r="ANJ129" s="671"/>
      <c r="ANK129" s="671"/>
      <c r="ANL129" s="671"/>
      <c r="ANM129" s="671"/>
      <c r="ANN129" s="671"/>
      <c r="ANO129" s="671"/>
      <c r="ANP129" s="671"/>
      <c r="ANQ129" s="671"/>
      <c r="ANR129" s="671"/>
      <c r="ANS129" s="671"/>
      <c r="ANT129" s="671"/>
      <c r="ANU129" s="671"/>
      <c r="ANV129" s="671"/>
      <c r="ANW129" s="671"/>
      <c r="ANX129" s="671"/>
      <c r="ANY129" s="671"/>
      <c r="ANZ129" s="671"/>
      <c r="AOA129" s="671"/>
      <c r="AOB129" s="671"/>
      <c r="AOC129" s="671"/>
      <c r="AOD129" s="671"/>
      <c r="AOE129" s="671"/>
      <c r="AOF129" s="671"/>
      <c r="AOG129" s="671"/>
      <c r="AOH129" s="671"/>
      <c r="AOI129" s="671"/>
      <c r="AOJ129" s="671"/>
      <c r="AOK129" s="671"/>
      <c r="AOL129" s="671"/>
      <c r="AOM129" s="671"/>
      <c r="AON129" s="671"/>
      <c r="AOO129" s="671"/>
      <c r="AOP129" s="671"/>
      <c r="AOQ129" s="671"/>
      <c r="AOR129" s="671"/>
      <c r="AOS129" s="671"/>
      <c r="AOT129" s="671"/>
      <c r="AOU129" s="671"/>
      <c r="AOV129" s="671"/>
      <c r="AOW129" s="671"/>
      <c r="AOX129" s="671"/>
      <c r="AOY129" s="671"/>
      <c r="AOZ129" s="671"/>
      <c r="APA129" s="671"/>
      <c r="APB129" s="671"/>
      <c r="APC129" s="671"/>
      <c r="APD129" s="671"/>
      <c r="APE129" s="671"/>
      <c r="APF129" s="671"/>
      <c r="APG129" s="671"/>
      <c r="APH129" s="671"/>
      <c r="API129" s="671"/>
      <c r="APJ129" s="671"/>
      <c r="APK129" s="671"/>
      <c r="APL129" s="671"/>
      <c r="APM129" s="671"/>
      <c r="APN129" s="671"/>
      <c r="APO129" s="671"/>
      <c r="APP129" s="671"/>
      <c r="APQ129" s="671"/>
      <c r="APR129" s="671"/>
      <c r="APS129" s="671"/>
      <c r="APT129" s="671"/>
      <c r="APU129" s="671"/>
      <c r="APV129" s="671"/>
      <c r="APW129" s="671"/>
      <c r="APX129" s="671"/>
      <c r="APY129" s="671"/>
      <c r="APZ129" s="671"/>
      <c r="AQA129" s="671"/>
      <c r="AQB129" s="671"/>
      <c r="AQC129" s="671"/>
      <c r="AQD129" s="671"/>
      <c r="AQE129" s="671"/>
      <c r="AQF129" s="671"/>
      <c r="AQG129" s="671"/>
      <c r="AQH129" s="671"/>
      <c r="AQI129" s="671"/>
      <c r="AQJ129" s="671"/>
      <c r="AQK129" s="671"/>
      <c r="AQL129" s="671"/>
      <c r="AQM129" s="671"/>
      <c r="AQN129" s="671"/>
      <c r="AQO129" s="671"/>
      <c r="AQP129" s="671"/>
      <c r="AQQ129" s="671"/>
      <c r="AQR129" s="671"/>
      <c r="AQS129" s="671"/>
      <c r="AQT129" s="671"/>
      <c r="AQU129" s="671"/>
      <c r="AQV129" s="671"/>
      <c r="AQW129" s="671"/>
      <c r="AQX129" s="671"/>
      <c r="AQY129" s="671"/>
      <c r="AQZ129" s="671"/>
      <c r="ARA129" s="671"/>
      <c r="ARB129" s="671"/>
      <c r="ARC129" s="671"/>
      <c r="ARD129" s="671"/>
      <c r="ARE129" s="671"/>
      <c r="ARF129" s="671"/>
      <c r="ARG129" s="671"/>
      <c r="ARH129" s="671"/>
      <c r="ARI129" s="671"/>
      <c r="ARJ129" s="671"/>
      <c r="ARK129" s="671"/>
      <c r="ARL129" s="671"/>
      <c r="ARM129" s="671"/>
      <c r="ARN129" s="671"/>
      <c r="ARO129" s="671"/>
      <c r="ARP129" s="671"/>
      <c r="ARQ129" s="671"/>
      <c r="ARR129" s="671"/>
      <c r="ARS129" s="671"/>
      <c r="ART129" s="671"/>
      <c r="ARU129" s="671"/>
      <c r="ARV129" s="671"/>
      <c r="ARW129" s="671"/>
      <c r="ARX129" s="671"/>
      <c r="ARY129" s="671"/>
      <c r="ARZ129" s="671"/>
      <c r="ASA129" s="671"/>
      <c r="ASB129" s="671"/>
      <c r="ASC129" s="671"/>
      <c r="ASD129" s="671"/>
      <c r="ASE129" s="671"/>
      <c r="ASF129" s="671"/>
      <c r="ASG129" s="671"/>
      <c r="ASH129" s="671"/>
      <c r="ASI129" s="671"/>
      <c r="ASJ129" s="671"/>
      <c r="ASK129" s="671"/>
      <c r="ASL129" s="671"/>
      <c r="ASM129" s="671"/>
      <c r="ASN129" s="671"/>
      <c r="ASO129" s="671"/>
      <c r="ASP129" s="671"/>
      <c r="ASQ129" s="671"/>
      <c r="ASR129" s="671"/>
      <c r="ASS129" s="671"/>
      <c r="AST129" s="671"/>
      <c r="ASU129" s="671"/>
      <c r="ASV129" s="671"/>
      <c r="ASW129" s="671"/>
      <c r="ASX129" s="671"/>
      <c r="ASY129" s="671"/>
      <c r="ASZ129" s="671"/>
      <c r="ATA129" s="671"/>
      <c r="ATB129" s="671"/>
      <c r="ATC129" s="671"/>
      <c r="ATD129" s="671"/>
      <c r="ATE129" s="671"/>
      <c r="ATF129" s="671"/>
      <c r="ATG129" s="671"/>
      <c r="ATH129" s="671"/>
      <c r="ATI129" s="671"/>
      <c r="ATJ129" s="671"/>
      <c r="ATK129" s="671"/>
      <c r="ATL129" s="671"/>
      <c r="ATM129" s="671"/>
      <c r="ATN129" s="671"/>
      <c r="ATO129" s="671"/>
      <c r="ATP129" s="671"/>
      <c r="ATQ129" s="671"/>
      <c r="ATR129" s="671"/>
      <c r="ATS129" s="671"/>
      <c r="ATT129" s="671"/>
      <c r="ATU129" s="671"/>
      <c r="ATV129" s="671"/>
      <c r="ATW129" s="671"/>
      <c r="ATX129" s="671"/>
      <c r="ATY129" s="671"/>
      <c r="ATZ129" s="671"/>
      <c r="AUA129" s="671"/>
      <c r="AUB129" s="671"/>
      <c r="AUC129" s="671"/>
      <c r="AUD129" s="671"/>
      <c r="AUE129" s="671"/>
      <c r="AUF129" s="671"/>
      <c r="AUG129" s="671"/>
      <c r="AUH129" s="671"/>
      <c r="AUI129" s="671"/>
      <c r="AUJ129" s="671"/>
      <c r="AUK129" s="671"/>
      <c r="AUL129" s="671"/>
      <c r="AUM129" s="671"/>
      <c r="AUN129" s="671"/>
      <c r="AUO129" s="671"/>
      <c r="AUP129" s="671"/>
      <c r="AUQ129" s="671"/>
      <c r="AUR129" s="671"/>
      <c r="AUS129" s="671"/>
      <c r="AUT129" s="671"/>
      <c r="AUU129" s="671"/>
      <c r="AUV129" s="671"/>
      <c r="AUW129" s="671"/>
      <c r="AUX129" s="671"/>
      <c r="AUY129" s="671"/>
      <c r="AUZ129" s="671"/>
      <c r="AVA129" s="671"/>
      <c r="AVB129" s="671"/>
      <c r="AVC129" s="671"/>
      <c r="AVD129" s="671"/>
      <c r="AVE129" s="671"/>
      <c r="AVF129" s="671"/>
      <c r="AVG129" s="671"/>
      <c r="AVH129" s="671"/>
      <c r="AVI129" s="671"/>
      <c r="AVJ129" s="671"/>
      <c r="AVK129" s="671"/>
      <c r="AVL129" s="671"/>
      <c r="AVM129" s="671"/>
      <c r="AVN129" s="671"/>
      <c r="AVO129" s="671"/>
      <c r="AVP129" s="671"/>
      <c r="AVQ129" s="671"/>
      <c r="AVR129" s="671"/>
      <c r="AVS129" s="671"/>
      <c r="AVT129" s="671"/>
      <c r="AVU129" s="671"/>
      <c r="AVV129" s="671"/>
      <c r="AVW129" s="671"/>
      <c r="AVX129" s="671"/>
      <c r="AVY129" s="671"/>
      <c r="AVZ129" s="671"/>
      <c r="AWA129" s="671"/>
      <c r="AWB129" s="671"/>
      <c r="AWC129" s="671"/>
      <c r="AWD129" s="671"/>
      <c r="AWE129" s="671"/>
      <c r="AWF129" s="671"/>
      <c r="AWG129" s="671"/>
      <c r="AWH129" s="671"/>
      <c r="AWI129" s="671"/>
      <c r="AWJ129" s="671"/>
      <c r="AWK129" s="671"/>
      <c r="AWL129" s="671"/>
      <c r="AWM129" s="671"/>
      <c r="AWN129" s="671"/>
      <c r="AWO129" s="671"/>
      <c r="AWP129" s="671"/>
      <c r="AWQ129" s="671"/>
      <c r="AWR129" s="671"/>
      <c r="AWS129" s="671"/>
      <c r="AWT129" s="671"/>
      <c r="AWU129" s="671"/>
      <c r="AWV129" s="671"/>
      <c r="AWW129" s="671"/>
      <c r="AWX129" s="671"/>
      <c r="AWY129" s="671"/>
      <c r="AWZ129" s="671"/>
      <c r="AXA129" s="671"/>
      <c r="AXB129" s="671"/>
      <c r="AXC129" s="671"/>
      <c r="AXD129" s="671"/>
      <c r="AXE129" s="671"/>
      <c r="AXF129" s="671"/>
      <c r="AXG129" s="671"/>
      <c r="AXH129" s="671"/>
      <c r="AXI129" s="671"/>
      <c r="AXJ129" s="671"/>
      <c r="AXK129" s="671"/>
      <c r="AXL129" s="671"/>
      <c r="AXM129" s="671"/>
      <c r="AXN129" s="671"/>
      <c r="AXO129" s="671"/>
      <c r="AXP129" s="671"/>
      <c r="AXQ129" s="671"/>
      <c r="AXR129" s="671"/>
      <c r="AXS129" s="671"/>
      <c r="AXT129" s="671"/>
      <c r="AXU129" s="671"/>
      <c r="AXV129" s="671"/>
      <c r="AXW129" s="671"/>
      <c r="AXX129" s="671"/>
      <c r="AXY129" s="671"/>
      <c r="AXZ129" s="671"/>
      <c r="AYA129" s="671"/>
      <c r="AYB129" s="671"/>
      <c r="AYC129" s="671"/>
      <c r="AYD129" s="671"/>
      <c r="AYE129" s="671"/>
      <c r="AYF129" s="671"/>
      <c r="AYG129" s="671"/>
      <c r="AYH129" s="671"/>
      <c r="AYI129" s="671"/>
      <c r="AYJ129" s="671"/>
      <c r="AYK129" s="671"/>
      <c r="AYL129" s="671"/>
      <c r="AYM129" s="671"/>
      <c r="AYN129" s="671"/>
      <c r="AYO129" s="671"/>
      <c r="AYP129" s="671"/>
      <c r="AYQ129" s="671"/>
      <c r="AYR129" s="671"/>
      <c r="AYS129" s="671"/>
      <c r="AYT129" s="671"/>
      <c r="AYU129" s="671"/>
      <c r="AYV129" s="671"/>
      <c r="AYW129" s="671"/>
      <c r="AYX129" s="671"/>
      <c r="AYY129" s="671"/>
      <c r="AYZ129" s="671"/>
      <c r="AZA129" s="671"/>
      <c r="AZB129" s="671"/>
      <c r="AZC129" s="671"/>
      <c r="AZD129" s="671"/>
      <c r="AZE129" s="671"/>
      <c r="AZF129" s="671"/>
      <c r="AZG129" s="671"/>
      <c r="AZH129" s="671"/>
      <c r="AZI129" s="671"/>
      <c r="AZJ129" s="671"/>
      <c r="AZK129" s="671"/>
      <c r="AZL129" s="671"/>
      <c r="AZM129" s="671"/>
      <c r="AZN129" s="671"/>
      <c r="AZO129" s="671"/>
      <c r="AZP129" s="671"/>
      <c r="AZQ129" s="671"/>
      <c r="AZR129" s="671"/>
      <c r="AZS129" s="671"/>
      <c r="AZT129" s="671"/>
      <c r="AZU129" s="671"/>
      <c r="AZV129" s="671"/>
      <c r="AZW129" s="671"/>
      <c r="AZX129" s="671"/>
      <c r="AZY129" s="671"/>
      <c r="AZZ129" s="671"/>
      <c r="BAA129" s="671"/>
      <c r="BAB129" s="671"/>
      <c r="BAC129" s="671"/>
      <c r="BAD129" s="671"/>
      <c r="BAE129" s="671"/>
      <c r="BAF129" s="671"/>
      <c r="BAG129" s="671"/>
      <c r="BAH129" s="671"/>
      <c r="BAI129" s="671"/>
      <c r="BAJ129" s="671"/>
      <c r="BAK129" s="671"/>
      <c r="BAL129" s="671"/>
      <c r="BAM129" s="671"/>
      <c r="BAN129" s="671"/>
      <c r="BAO129" s="671"/>
      <c r="BAP129" s="671"/>
      <c r="BAQ129" s="671"/>
      <c r="BAR129" s="671"/>
      <c r="BAS129" s="671"/>
      <c r="BAT129" s="671"/>
      <c r="BAU129" s="671"/>
      <c r="BAV129" s="671"/>
      <c r="BAW129" s="671"/>
      <c r="BAX129" s="671"/>
      <c r="BAY129" s="671"/>
      <c r="BAZ129" s="671"/>
      <c r="BBA129" s="671"/>
      <c r="BBB129" s="671"/>
      <c r="BBC129" s="671"/>
      <c r="BBD129" s="671"/>
      <c r="BBE129" s="671"/>
      <c r="BBF129" s="671"/>
      <c r="BBG129" s="671"/>
      <c r="BBH129" s="671"/>
      <c r="BBI129" s="671"/>
      <c r="BBJ129" s="671"/>
      <c r="BBK129" s="671"/>
      <c r="BBL129" s="671"/>
      <c r="BBM129" s="671"/>
      <c r="BBN129" s="671"/>
      <c r="BBO129" s="671"/>
      <c r="BBP129" s="671"/>
      <c r="BBQ129" s="671"/>
      <c r="BBR129" s="671"/>
      <c r="BBS129" s="671"/>
      <c r="BBT129" s="671"/>
      <c r="BBU129" s="671"/>
      <c r="BBV129" s="671"/>
      <c r="BBW129" s="671"/>
      <c r="BBX129" s="671"/>
      <c r="BBY129" s="671"/>
      <c r="BBZ129" s="671"/>
      <c r="BCA129" s="671"/>
      <c r="BCB129" s="671"/>
      <c r="BCC129" s="671"/>
      <c r="BCD129" s="671"/>
      <c r="BCE129" s="671"/>
      <c r="BCF129" s="671"/>
      <c r="BCG129" s="671"/>
      <c r="BCH129" s="671"/>
      <c r="BCI129" s="671"/>
      <c r="BCJ129" s="671"/>
      <c r="BCK129" s="671"/>
      <c r="BCL129" s="671"/>
      <c r="BCM129" s="671"/>
      <c r="BCN129" s="671"/>
      <c r="BCO129" s="671"/>
      <c r="BCP129" s="671"/>
      <c r="BCQ129" s="671"/>
      <c r="BCR129" s="671"/>
      <c r="BCS129" s="671"/>
      <c r="BCT129" s="671"/>
      <c r="BCU129" s="671"/>
      <c r="BCV129" s="671"/>
      <c r="BCW129" s="671"/>
      <c r="BCX129" s="671"/>
      <c r="BCY129" s="671"/>
      <c r="BCZ129" s="671"/>
      <c r="BDA129" s="671"/>
      <c r="BDB129" s="671"/>
      <c r="BDC129" s="671"/>
      <c r="BDD129" s="671"/>
      <c r="BDE129" s="671"/>
      <c r="BDF129" s="671"/>
      <c r="BDG129" s="671"/>
      <c r="BDH129" s="671"/>
      <c r="BDI129" s="671"/>
      <c r="BDJ129" s="671"/>
      <c r="BDK129" s="671"/>
      <c r="BDL129" s="671"/>
      <c r="BDM129" s="671"/>
      <c r="BDN129" s="671"/>
      <c r="BDO129" s="671"/>
      <c r="BDP129" s="671"/>
      <c r="BDQ129" s="671"/>
      <c r="BDR129" s="671"/>
      <c r="BDS129" s="671"/>
      <c r="BDT129" s="671"/>
      <c r="BDU129" s="671"/>
      <c r="BDV129" s="671"/>
      <c r="BDW129" s="671"/>
      <c r="BDX129" s="671"/>
      <c r="BDY129" s="671"/>
      <c r="BDZ129" s="671"/>
      <c r="BEA129" s="671"/>
      <c r="BEB129" s="671"/>
      <c r="BEC129" s="671"/>
      <c r="BED129" s="671"/>
      <c r="BEE129" s="671"/>
      <c r="BEF129" s="671"/>
      <c r="BEG129" s="671"/>
      <c r="BEH129" s="671"/>
      <c r="BEI129" s="671"/>
      <c r="BEJ129" s="671"/>
      <c r="BEK129" s="671"/>
      <c r="BEL129" s="671"/>
      <c r="BEM129" s="671"/>
      <c r="BEN129" s="671"/>
      <c r="BEO129" s="671"/>
      <c r="BEP129" s="671"/>
      <c r="BEQ129" s="671"/>
      <c r="BER129" s="671"/>
      <c r="BES129" s="671"/>
      <c r="BET129" s="671"/>
      <c r="BEU129" s="671"/>
      <c r="BEV129" s="671"/>
      <c r="BEW129" s="671"/>
      <c r="BEX129" s="671"/>
      <c r="BEY129" s="671"/>
      <c r="BEZ129" s="671"/>
      <c r="BFA129" s="671"/>
      <c r="BFB129" s="671"/>
      <c r="BFC129" s="671"/>
      <c r="BFD129" s="671"/>
      <c r="BFE129" s="671"/>
      <c r="BFF129" s="671"/>
      <c r="BFG129" s="671"/>
      <c r="BFH129" s="671"/>
      <c r="BFI129" s="671"/>
      <c r="BFJ129" s="671"/>
      <c r="BFK129" s="671"/>
      <c r="BFL129" s="671"/>
      <c r="BFM129" s="671"/>
      <c r="BFN129" s="671"/>
      <c r="BFO129" s="671"/>
      <c r="BFP129" s="671"/>
      <c r="BFQ129" s="671"/>
      <c r="BFR129" s="671"/>
      <c r="BFS129" s="671"/>
      <c r="BFT129" s="671"/>
      <c r="BFU129" s="671"/>
      <c r="BFV129" s="671"/>
      <c r="BFW129" s="671"/>
      <c r="BFX129" s="671"/>
      <c r="BFY129" s="671"/>
      <c r="BFZ129" s="671"/>
      <c r="BGA129" s="671"/>
      <c r="BGB129" s="671"/>
      <c r="BGC129" s="671"/>
      <c r="BGD129" s="671"/>
      <c r="BGE129" s="671"/>
      <c r="BGF129" s="671"/>
      <c r="BGG129" s="671"/>
      <c r="BGH129" s="671"/>
      <c r="BGI129" s="671"/>
      <c r="BGJ129" s="671"/>
      <c r="BGK129" s="671"/>
      <c r="BGL129" s="671"/>
      <c r="BGM129" s="671"/>
      <c r="BGN129" s="671"/>
      <c r="BGO129" s="671"/>
      <c r="BGP129" s="671"/>
      <c r="BGQ129" s="671"/>
      <c r="BGR129" s="671"/>
      <c r="BGS129" s="671"/>
      <c r="BGT129" s="671"/>
      <c r="BGU129" s="671"/>
      <c r="BGV129" s="671"/>
      <c r="BGW129" s="671"/>
      <c r="BGX129" s="671"/>
      <c r="BGY129" s="671"/>
      <c r="BGZ129" s="671"/>
      <c r="BHA129" s="671"/>
      <c r="BHB129" s="671"/>
      <c r="BHC129" s="671"/>
      <c r="BHD129" s="671"/>
      <c r="BHE129" s="671"/>
      <c r="BHF129" s="671"/>
      <c r="BHG129" s="671"/>
      <c r="BHH129" s="671"/>
      <c r="BHI129" s="671"/>
      <c r="BHJ129" s="671"/>
      <c r="BHK129" s="671"/>
      <c r="BHL129" s="671"/>
      <c r="BHM129" s="671"/>
      <c r="BHN129" s="671"/>
      <c r="BHO129" s="671"/>
      <c r="BHP129" s="671"/>
      <c r="BHQ129" s="671"/>
      <c r="BHR129" s="671"/>
      <c r="BHS129" s="671"/>
      <c r="BHT129" s="671"/>
      <c r="BHU129" s="671"/>
      <c r="BHV129" s="671"/>
      <c r="BHW129" s="671"/>
      <c r="BHX129" s="671"/>
      <c r="BHY129" s="671"/>
      <c r="BHZ129" s="671"/>
      <c r="BIA129" s="671"/>
      <c r="BIB129" s="671"/>
      <c r="BIC129" s="671"/>
      <c r="BID129" s="671"/>
      <c r="BIE129" s="671"/>
      <c r="BIF129" s="671"/>
      <c r="BIG129" s="671"/>
      <c r="BIH129" s="671"/>
      <c r="BII129" s="671"/>
      <c r="BIJ129" s="671"/>
      <c r="BIK129" s="671"/>
      <c r="BIL129" s="671"/>
      <c r="BIM129" s="671"/>
      <c r="BIN129" s="671"/>
      <c r="BIO129" s="671"/>
      <c r="BIP129" s="671"/>
      <c r="BIQ129" s="671"/>
      <c r="BIR129" s="671"/>
      <c r="BIS129" s="671"/>
      <c r="BIT129" s="671"/>
      <c r="BIU129" s="671"/>
      <c r="BIV129" s="671"/>
      <c r="BIW129" s="671"/>
      <c r="BIX129" s="671"/>
      <c r="BIY129" s="671"/>
      <c r="BIZ129" s="671"/>
      <c r="BJA129" s="671"/>
      <c r="BJB129" s="671"/>
      <c r="BJC129" s="671"/>
      <c r="BJD129" s="671"/>
      <c r="BJE129" s="671"/>
      <c r="BJF129" s="671"/>
      <c r="BJG129" s="671"/>
      <c r="BJH129" s="671"/>
      <c r="BJI129" s="671"/>
      <c r="BJJ129" s="671"/>
      <c r="BJK129" s="671"/>
      <c r="BJL129" s="671"/>
      <c r="BJM129" s="671"/>
      <c r="BJN129" s="671"/>
      <c r="BJO129" s="671"/>
      <c r="BJP129" s="671"/>
      <c r="BJQ129" s="671"/>
      <c r="BJR129" s="671"/>
      <c r="BJS129" s="671"/>
      <c r="BJT129" s="671"/>
      <c r="BJU129" s="671"/>
      <c r="BJV129" s="671"/>
      <c r="BJW129" s="671"/>
      <c r="BJX129" s="671"/>
      <c r="BJY129" s="671"/>
      <c r="BJZ129" s="671"/>
      <c r="BKA129" s="671"/>
      <c r="BKB129" s="671"/>
      <c r="BKC129" s="671"/>
      <c r="BKD129" s="671"/>
      <c r="BKE129" s="671"/>
      <c r="BKF129" s="671"/>
      <c r="BKG129" s="671"/>
      <c r="BKH129" s="671"/>
      <c r="BKI129" s="671"/>
      <c r="BKJ129" s="671"/>
      <c r="BKK129" s="671"/>
      <c r="BKL129" s="671"/>
      <c r="BKM129" s="671"/>
      <c r="BKN129" s="671"/>
      <c r="BKO129" s="671"/>
      <c r="BKP129" s="671"/>
      <c r="BKQ129" s="671"/>
      <c r="BKR129" s="671"/>
      <c r="BKS129" s="671"/>
      <c r="BKT129" s="671"/>
      <c r="BKU129" s="671"/>
      <c r="BKV129" s="671"/>
      <c r="BKW129" s="671"/>
      <c r="BKX129" s="671"/>
      <c r="BKY129" s="671"/>
      <c r="BKZ129" s="671"/>
      <c r="BLA129" s="671"/>
      <c r="BLB129" s="671"/>
      <c r="BLC129" s="671"/>
      <c r="BLD129" s="671"/>
      <c r="BLE129" s="671"/>
      <c r="BLF129" s="671"/>
      <c r="BLG129" s="671"/>
      <c r="BLH129" s="671"/>
      <c r="BLI129" s="671"/>
      <c r="BLJ129" s="671"/>
      <c r="BLK129" s="671"/>
      <c r="BLL129" s="671"/>
      <c r="BLM129" s="671"/>
      <c r="BLN129" s="671"/>
      <c r="BLO129" s="671"/>
      <c r="BLP129" s="671"/>
      <c r="BLQ129" s="671"/>
      <c r="BLR129" s="671"/>
      <c r="BLS129" s="671"/>
      <c r="BLT129" s="671"/>
      <c r="BLU129" s="671"/>
      <c r="BLV129" s="671"/>
      <c r="BLW129" s="671"/>
      <c r="BLX129" s="671"/>
      <c r="BLY129" s="671"/>
      <c r="BLZ129" s="671"/>
      <c r="BMA129" s="671"/>
      <c r="BMB129" s="671"/>
      <c r="BMC129" s="671"/>
      <c r="BMD129" s="671"/>
      <c r="BME129" s="671"/>
      <c r="BMF129" s="671"/>
      <c r="BMG129" s="671"/>
      <c r="BMH129" s="671"/>
      <c r="BMI129" s="671"/>
      <c r="BMJ129" s="671"/>
      <c r="BMK129" s="671"/>
      <c r="BML129" s="671"/>
      <c r="BMM129" s="671"/>
      <c r="BMN129" s="671"/>
      <c r="BMO129" s="671"/>
      <c r="BMP129" s="671"/>
      <c r="BMQ129" s="671"/>
      <c r="BMR129" s="671"/>
      <c r="BMS129" s="671"/>
      <c r="BMT129" s="671"/>
      <c r="BMU129" s="671"/>
      <c r="BMV129" s="671"/>
      <c r="BMW129" s="671"/>
      <c r="BMX129" s="671"/>
      <c r="BMY129" s="671"/>
      <c r="BMZ129" s="671"/>
      <c r="BNA129" s="671"/>
      <c r="BNB129" s="671"/>
      <c r="BNC129" s="671"/>
      <c r="BND129" s="671"/>
      <c r="BNE129" s="671"/>
      <c r="BNF129" s="671"/>
      <c r="BNG129" s="671"/>
      <c r="BNH129" s="671"/>
      <c r="BNI129" s="671"/>
      <c r="BNJ129" s="671"/>
      <c r="BNK129" s="671"/>
      <c r="BNL129" s="671"/>
      <c r="BNM129" s="671"/>
      <c r="BNN129" s="671"/>
      <c r="BNO129" s="671"/>
      <c r="BNP129" s="671"/>
      <c r="BNQ129" s="671"/>
      <c r="BNR129" s="671"/>
      <c r="BNS129" s="671"/>
      <c r="BNT129" s="671"/>
      <c r="BNU129" s="671"/>
      <c r="BNV129" s="671"/>
      <c r="BNW129" s="671"/>
      <c r="BNX129" s="671"/>
      <c r="BNY129" s="671"/>
      <c r="BNZ129" s="671"/>
      <c r="BOA129" s="671"/>
      <c r="BOB129" s="671"/>
      <c r="BOC129" s="671"/>
      <c r="BOD129" s="671"/>
      <c r="BOE129" s="671"/>
      <c r="BOF129" s="671"/>
      <c r="BOG129" s="671"/>
      <c r="BOH129" s="671"/>
      <c r="BOI129" s="671"/>
      <c r="BOJ129" s="671"/>
      <c r="BOK129" s="671"/>
      <c r="BOL129" s="671"/>
      <c r="BOM129" s="671"/>
      <c r="BON129" s="671"/>
      <c r="BOO129" s="671"/>
      <c r="BOP129" s="671"/>
      <c r="BOQ129" s="671"/>
      <c r="BOR129" s="671"/>
      <c r="BOS129" s="671"/>
      <c r="BOT129" s="671"/>
      <c r="BOU129" s="671"/>
      <c r="BOV129" s="671"/>
      <c r="BOW129" s="671"/>
      <c r="BOX129" s="671"/>
      <c r="BOY129" s="671"/>
      <c r="BOZ129" s="671"/>
      <c r="BPA129" s="671"/>
      <c r="BPB129" s="671"/>
      <c r="BPC129" s="671"/>
      <c r="BPD129" s="671"/>
      <c r="BPE129" s="671"/>
      <c r="BPF129" s="671"/>
      <c r="BPG129" s="671"/>
      <c r="BPH129" s="671"/>
      <c r="BPI129" s="671"/>
      <c r="BPJ129" s="671"/>
      <c r="BPK129" s="671"/>
      <c r="BPL129" s="671"/>
      <c r="BPM129" s="671"/>
      <c r="BPN129" s="671"/>
      <c r="BPO129" s="671"/>
      <c r="BPP129" s="671"/>
      <c r="BPQ129" s="671"/>
      <c r="BPR129" s="671"/>
      <c r="BPS129" s="671"/>
      <c r="BPT129" s="671"/>
      <c r="BPU129" s="671"/>
      <c r="BPV129" s="671"/>
      <c r="BPW129" s="671"/>
      <c r="BPX129" s="671"/>
      <c r="BPY129" s="671"/>
      <c r="BPZ129" s="671"/>
      <c r="BQA129" s="671"/>
      <c r="BQB129" s="671"/>
      <c r="BQC129" s="671"/>
      <c r="BQD129" s="671"/>
      <c r="BQE129" s="671"/>
      <c r="BQF129" s="671"/>
      <c r="BQG129" s="671"/>
      <c r="BQH129" s="671"/>
      <c r="BQI129" s="671"/>
      <c r="BQJ129" s="671"/>
      <c r="BQK129" s="671"/>
      <c r="BQL129" s="671"/>
      <c r="BQM129" s="671"/>
      <c r="BQN129" s="671"/>
      <c r="BQO129" s="671"/>
      <c r="BQP129" s="671"/>
      <c r="BQQ129" s="671"/>
      <c r="BQR129" s="671"/>
      <c r="BQS129" s="671"/>
      <c r="BQT129" s="671"/>
      <c r="BQU129" s="671"/>
      <c r="BQV129" s="671"/>
      <c r="BQW129" s="671"/>
      <c r="BQX129" s="671"/>
      <c r="BQY129" s="671"/>
      <c r="BQZ129" s="671"/>
      <c r="BRA129" s="671"/>
      <c r="BRB129" s="671"/>
      <c r="BRC129" s="671"/>
      <c r="BRD129" s="671"/>
      <c r="BRE129" s="671"/>
      <c r="BRF129" s="671"/>
      <c r="BRG129" s="671"/>
      <c r="BRH129" s="671"/>
      <c r="BRI129" s="671"/>
      <c r="BRJ129" s="671"/>
      <c r="BRK129" s="671"/>
      <c r="BRL129" s="671"/>
      <c r="BRM129" s="671"/>
      <c r="BRN129" s="671"/>
      <c r="BRO129" s="671"/>
      <c r="BRP129" s="671"/>
      <c r="BRQ129" s="671"/>
      <c r="BRR129" s="671"/>
      <c r="BRS129" s="671"/>
      <c r="BRT129" s="671"/>
      <c r="BRU129" s="671"/>
      <c r="BRV129" s="671"/>
      <c r="BRW129" s="671"/>
      <c r="BRX129" s="671"/>
      <c r="BRY129" s="671"/>
      <c r="BRZ129" s="671"/>
      <c r="BSA129" s="671"/>
      <c r="BSB129" s="671"/>
      <c r="BSC129" s="671"/>
      <c r="BSD129" s="671"/>
      <c r="BSE129" s="671"/>
      <c r="BSF129" s="671"/>
      <c r="BSG129" s="671"/>
      <c r="BSH129" s="671"/>
      <c r="BSI129" s="671"/>
      <c r="BSJ129" s="671"/>
      <c r="BSK129" s="671"/>
      <c r="BSL129" s="671"/>
      <c r="BSM129" s="671"/>
      <c r="BSN129" s="671"/>
      <c r="BSO129" s="671"/>
      <c r="BSP129" s="671"/>
      <c r="BSQ129" s="671"/>
      <c r="BSR129" s="671"/>
      <c r="BSS129" s="671"/>
      <c r="BST129" s="671"/>
      <c r="BSU129" s="671"/>
      <c r="BSV129" s="671"/>
      <c r="BSW129" s="671"/>
      <c r="BSX129" s="671"/>
      <c r="BSY129" s="671"/>
      <c r="BSZ129" s="671"/>
      <c r="BTA129" s="671"/>
      <c r="BTB129" s="671"/>
      <c r="BTC129" s="671"/>
      <c r="BTD129" s="671"/>
      <c r="BTE129" s="671"/>
      <c r="BTF129" s="671"/>
      <c r="BTG129" s="671"/>
      <c r="BTH129" s="671"/>
      <c r="BTI129" s="671"/>
      <c r="BTJ129" s="671"/>
      <c r="BTK129" s="671"/>
      <c r="BTL129" s="671"/>
      <c r="BTM129" s="671"/>
      <c r="BTN129" s="671"/>
      <c r="BTO129" s="671"/>
      <c r="BTP129" s="671"/>
      <c r="BTQ129" s="671"/>
      <c r="BTR129" s="671"/>
      <c r="BTS129" s="671"/>
      <c r="BTT129" s="671"/>
      <c r="BTU129" s="671"/>
      <c r="BTV129" s="671"/>
      <c r="BTW129" s="671"/>
      <c r="BTX129" s="671"/>
      <c r="BTY129" s="671"/>
      <c r="BTZ129" s="671"/>
      <c r="BUA129" s="671"/>
      <c r="BUB129" s="671"/>
      <c r="BUC129" s="671"/>
      <c r="BUD129" s="671"/>
      <c r="BUE129" s="671"/>
      <c r="BUF129" s="671"/>
      <c r="BUG129" s="671"/>
      <c r="BUH129" s="671"/>
      <c r="BUI129" s="671"/>
      <c r="BUJ129" s="671"/>
      <c r="BUK129" s="671"/>
      <c r="BUL129" s="671"/>
      <c r="BUM129" s="671"/>
      <c r="BUN129" s="671"/>
      <c r="BUO129" s="671"/>
      <c r="BUP129" s="671"/>
      <c r="BUQ129" s="671"/>
      <c r="BUR129" s="671"/>
      <c r="BUS129" s="671"/>
      <c r="BUT129" s="671"/>
      <c r="BUU129" s="671"/>
      <c r="BUV129" s="671"/>
      <c r="BUW129" s="671"/>
      <c r="BUX129" s="671"/>
      <c r="BUY129" s="671"/>
      <c r="BUZ129" s="671"/>
      <c r="BVA129" s="671"/>
      <c r="BVB129" s="671"/>
      <c r="BVC129" s="671"/>
      <c r="BVD129" s="671"/>
      <c r="BVE129" s="671"/>
      <c r="BVF129" s="671"/>
      <c r="BVG129" s="671"/>
      <c r="BVH129" s="671"/>
      <c r="BVI129" s="671"/>
      <c r="BVJ129" s="671"/>
      <c r="BVK129" s="671"/>
      <c r="BVL129" s="671"/>
      <c r="BVM129" s="671"/>
      <c r="BVN129" s="671"/>
      <c r="BVO129" s="671"/>
      <c r="BVP129" s="671"/>
      <c r="BVQ129" s="671"/>
      <c r="BVR129" s="671"/>
      <c r="BVS129" s="671"/>
      <c r="BVT129" s="671"/>
      <c r="BVU129" s="671"/>
      <c r="BVV129" s="671"/>
      <c r="BVW129" s="671"/>
      <c r="BVX129" s="671"/>
      <c r="BVY129" s="671"/>
      <c r="BVZ129" s="671"/>
      <c r="BWA129" s="671"/>
      <c r="BWB129" s="671"/>
      <c r="BWC129" s="671"/>
      <c r="BWD129" s="671"/>
      <c r="BWE129" s="671"/>
      <c r="BWF129" s="671"/>
      <c r="BWG129" s="671"/>
      <c r="BWH129" s="671"/>
      <c r="BWI129" s="671"/>
      <c r="BWJ129" s="671"/>
      <c r="BWK129" s="671"/>
      <c r="BWL129" s="671"/>
      <c r="BWM129" s="671"/>
      <c r="BWN129" s="671"/>
      <c r="BWO129" s="671"/>
      <c r="BWP129" s="671"/>
      <c r="BWQ129" s="671"/>
      <c r="BWR129" s="671"/>
      <c r="BWS129" s="671"/>
      <c r="BWT129" s="671"/>
      <c r="BWU129" s="671"/>
      <c r="BWV129" s="671"/>
      <c r="BWW129" s="671"/>
      <c r="BWX129" s="671"/>
      <c r="BWY129" s="671"/>
      <c r="BWZ129" s="671"/>
      <c r="BXA129" s="671"/>
      <c r="BXB129" s="671"/>
      <c r="BXC129" s="671"/>
      <c r="BXD129" s="671"/>
      <c r="BXE129" s="671"/>
      <c r="BXF129" s="671"/>
      <c r="BXG129" s="671"/>
      <c r="BXH129" s="671"/>
      <c r="BXI129" s="671"/>
      <c r="BXJ129" s="671"/>
      <c r="BXK129" s="671"/>
      <c r="BXL129" s="671"/>
      <c r="BXM129" s="671"/>
      <c r="BXN129" s="671"/>
      <c r="BXO129" s="671"/>
      <c r="BXP129" s="671"/>
      <c r="BXQ129" s="671"/>
      <c r="BXR129" s="671"/>
      <c r="BXS129" s="671"/>
      <c r="BXT129" s="671"/>
      <c r="BXU129" s="671"/>
      <c r="BXV129" s="671"/>
      <c r="BXW129" s="671"/>
      <c r="BXX129" s="671"/>
      <c r="BXY129" s="671"/>
      <c r="BXZ129" s="671"/>
      <c r="BYA129" s="671"/>
      <c r="BYB129" s="671"/>
      <c r="BYC129" s="671"/>
      <c r="BYD129" s="671"/>
      <c r="BYE129" s="671"/>
      <c r="BYF129" s="671"/>
      <c r="BYG129" s="671"/>
      <c r="BYH129" s="671"/>
      <c r="BYI129" s="671"/>
      <c r="BYJ129" s="671"/>
      <c r="BYK129" s="671"/>
      <c r="BYL129" s="671"/>
      <c r="BYM129" s="671"/>
      <c r="BYN129" s="671"/>
      <c r="BYO129" s="671"/>
      <c r="BYP129" s="671"/>
      <c r="BYQ129" s="671"/>
      <c r="BYR129" s="671"/>
      <c r="BYS129" s="671"/>
      <c r="BYT129" s="671"/>
      <c r="BYU129" s="671"/>
      <c r="BYV129" s="671"/>
      <c r="BYW129" s="671"/>
      <c r="BYX129" s="671"/>
      <c r="BYY129" s="671"/>
      <c r="BYZ129" s="671"/>
      <c r="BZA129" s="671"/>
      <c r="BZB129" s="671"/>
      <c r="BZC129" s="671"/>
      <c r="BZD129" s="671"/>
      <c r="BZE129" s="671"/>
      <c r="BZF129" s="671"/>
      <c r="BZG129" s="671"/>
      <c r="BZH129" s="671"/>
      <c r="BZI129" s="671"/>
      <c r="BZJ129" s="671"/>
      <c r="BZK129" s="671"/>
      <c r="BZL129" s="671"/>
      <c r="BZM129" s="671"/>
      <c r="BZN129" s="671"/>
      <c r="BZO129" s="671"/>
      <c r="BZP129" s="671"/>
      <c r="BZQ129" s="671"/>
      <c r="BZR129" s="671"/>
      <c r="BZS129" s="671"/>
      <c r="BZT129" s="671"/>
      <c r="BZU129" s="671"/>
      <c r="BZV129" s="671"/>
      <c r="BZW129" s="671"/>
      <c r="BZX129" s="671"/>
      <c r="BZY129" s="671"/>
      <c r="BZZ129" s="671"/>
      <c r="CAA129" s="671"/>
      <c r="CAB129" s="671"/>
      <c r="CAC129" s="671"/>
      <c r="CAD129" s="671"/>
      <c r="CAE129" s="671"/>
      <c r="CAF129" s="671"/>
      <c r="CAG129" s="671"/>
      <c r="CAH129" s="671"/>
      <c r="CAI129" s="671"/>
      <c r="CAJ129" s="671"/>
      <c r="CAK129" s="671"/>
      <c r="CAL129" s="671"/>
      <c r="CAM129" s="671"/>
      <c r="CAN129" s="671"/>
      <c r="CAO129" s="671"/>
      <c r="CAP129" s="671"/>
      <c r="CAQ129" s="671"/>
      <c r="CAR129" s="671"/>
      <c r="CAS129" s="671"/>
      <c r="CAT129" s="671"/>
      <c r="CAU129" s="671"/>
      <c r="CAV129" s="671"/>
      <c r="CAW129" s="671"/>
      <c r="CAX129" s="671"/>
      <c r="CAY129" s="671"/>
      <c r="CAZ129" s="671"/>
      <c r="CBA129" s="671"/>
      <c r="CBB129" s="671"/>
      <c r="CBC129" s="671"/>
      <c r="CBD129" s="671"/>
      <c r="CBE129" s="671"/>
      <c r="CBF129" s="671"/>
      <c r="CBG129" s="671"/>
      <c r="CBH129" s="671"/>
      <c r="CBI129" s="671"/>
      <c r="CBJ129" s="671"/>
      <c r="CBK129" s="671"/>
      <c r="CBL129" s="671"/>
      <c r="CBM129" s="671"/>
      <c r="CBN129" s="671"/>
      <c r="CBO129" s="671"/>
      <c r="CBP129" s="671"/>
      <c r="CBQ129" s="671"/>
      <c r="CBR129" s="671"/>
      <c r="CBS129" s="671"/>
      <c r="CBT129" s="671"/>
      <c r="CBU129" s="671"/>
      <c r="CBV129" s="671"/>
      <c r="CBW129" s="671"/>
      <c r="CBX129" s="671"/>
      <c r="CBY129" s="671"/>
      <c r="CBZ129" s="671"/>
      <c r="CCA129" s="671"/>
      <c r="CCB129" s="671"/>
      <c r="CCC129" s="671"/>
      <c r="CCD129" s="671"/>
      <c r="CCE129" s="671"/>
      <c r="CCF129" s="671"/>
      <c r="CCG129" s="671"/>
      <c r="CCH129" s="671"/>
      <c r="CCI129" s="671"/>
      <c r="CCJ129" s="671"/>
      <c r="CCK129" s="671"/>
      <c r="CCL129" s="671"/>
      <c r="CCM129" s="671"/>
      <c r="CCN129" s="671"/>
      <c r="CCO129" s="671"/>
      <c r="CCP129" s="671"/>
      <c r="CCQ129" s="671"/>
      <c r="CCR129" s="671"/>
      <c r="CCS129" s="671"/>
      <c r="CCT129" s="671"/>
      <c r="CCU129" s="671"/>
      <c r="CCV129" s="671"/>
      <c r="CCW129" s="671"/>
      <c r="CCX129" s="671"/>
      <c r="CCY129" s="671"/>
      <c r="CCZ129" s="671"/>
      <c r="CDA129" s="671"/>
      <c r="CDB129" s="671"/>
      <c r="CDC129" s="671"/>
      <c r="CDD129" s="671"/>
      <c r="CDE129" s="671"/>
      <c r="CDF129" s="671"/>
      <c r="CDG129" s="671"/>
      <c r="CDH129" s="671"/>
      <c r="CDI129" s="671"/>
      <c r="CDJ129" s="671"/>
      <c r="CDK129" s="671"/>
      <c r="CDL129" s="671"/>
      <c r="CDM129" s="671"/>
      <c r="CDN129" s="671"/>
      <c r="CDO129" s="671"/>
      <c r="CDP129" s="671"/>
      <c r="CDQ129" s="671"/>
      <c r="CDR129" s="671"/>
      <c r="CDS129" s="671"/>
      <c r="CDT129" s="671"/>
      <c r="CDU129" s="671"/>
      <c r="CDV129" s="671"/>
      <c r="CDW129" s="671"/>
      <c r="CDX129" s="671"/>
      <c r="CDY129" s="671"/>
      <c r="CDZ129" s="671"/>
      <c r="CEA129" s="671"/>
      <c r="CEB129" s="671"/>
      <c r="CEC129" s="671"/>
      <c r="CED129" s="671"/>
      <c r="CEE129" s="671"/>
      <c r="CEF129" s="671"/>
      <c r="CEG129" s="671"/>
      <c r="CEH129" s="671"/>
      <c r="CEI129" s="671"/>
      <c r="CEJ129" s="671"/>
      <c r="CEK129" s="671"/>
      <c r="CEL129" s="671"/>
      <c r="CEM129" s="671"/>
      <c r="CEN129" s="671"/>
      <c r="CEO129" s="671"/>
      <c r="CEP129" s="671"/>
      <c r="CEQ129" s="671"/>
      <c r="CER129" s="671"/>
      <c r="CES129" s="671"/>
      <c r="CET129" s="671"/>
      <c r="CEU129" s="671"/>
      <c r="CEV129" s="671"/>
      <c r="CEW129" s="671"/>
      <c r="CEX129" s="671"/>
      <c r="CEY129" s="671"/>
      <c r="CEZ129" s="671"/>
      <c r="CFA129" s="671"/>
      <c r="CFB129" s="671"/>
      <c r="CFC129" s="671"/>
      <c r="CFD129" s="671"/>
      <c r="CFE129" s="671"/>
      <c r="CFF129" s="671"/>
      <c r="CFG129" s="671"/>
      <c r="CFH129" s="671"/>
      <c r="CFI129" s="671"/>
      <c r="CFJ129" s="671"/>
      <c r="CFK129" s="671"/>
      <c r="CFL129" s="671"/>
      <c r="CFM129" s="671"/>
      <c r="CFN129" s="671"/>
      <c r="CFO129" s="671"/>
      <c r="CFP129" s="671"/>
      <c r="CFQ129" s="671"/>
      <c r="CFR129" s="671"/>
      <c r="CFS129" s="671"/>
      <c r="CFT129" s="671"/>
      <c r="CFU129" s="671"/>
      <c r="CFV129" s="671"/>
      <c r="CFW129" s="671"/>
      <c r="CFX129" s="671"/>
      <c r="CFY129" s="671"/>
      <c r="CFZ129" s="671"/>
      <c r="CGA129" s="671"/>
      <c r="CGB129" s="671"/>
      <c r="CGC129" s="671"/>
      <c r="CGD129" s="671"/>
      <c r="CGE129" s="671"/>
      <c r="CGF129" s="671"/>
      <c r="CGG129" s="671"/>
      <c r="CGH129" s="671"/>
      <c r="CGI129" s="671"/>
      <c r="CGJ129" s="671"/>
      <c r="CGK129" s="671"/>
      <c r="CGL129" s="671"/>
      <c r="CGM129" s="671"/>
      <c r="CGN129" s="671"/>
      <c r="CGO129" s="671"/>
      <c r="CGP129" s="671"/>
      <c r="CGQ129" s="671"/>
      <c r="CGR129" s="671"/>
      <c r="CGS129" s="671"/>
      <c r="CGT129" s="671"/>
      <c r="CGU129" s="671"/>
      <c r="CGV129" s="671"/>
      <c r="CGW129" s="671"/>
      <c r="CGX129" s="671"/>
      <c r="CGY129" s="671"/>
      <c r="CGZ129" s="671"/>
      <c r="CHA129" s="671"/>
      <c r="CHB129" s="671"/>
      <c r="CHC129" s="671"/>
      <c r="CHD129" s="671"/>
      <c r="CHE129" s="671"/>
      <c r="CHF129" s="671"/>
      <c r="CHG129" s="671"/>
      <c r="CHH129" s="671"/>
      <c r="CHI129" s="671"/>
      <c r="CHJ129" s="671"/>
      <c r="CHK129" s="671"/>
      <c r="CHL129" s="671"/>
      <c r="CHM129" s="671"/>
      <c r="CHN129" s="671"/>
      <c r="CHO129" s="671"/>
      <c r="CHP129" s="671"/>
      <c r="CHQ129" s="671"/>
      <c r="CHR129" s="671"/>
      <c r="CHS129" s="671"/>
      <c r="CHT129" s="671"/>
      <c r="CHU129" s="671"/>
      <c r="CHV129" s="671"/>
      <c r="CHW129" s="671"/>
      <c r="CHX129" s="671"/>
      <c r="CHY129" s="671"/>
      <c r="CHZ129" s="671"/>
      <c r="CIA129" s="671"/>
      <c r="CIB129" s="671"/>
      <c r="CIC129" s="671"/>
      <c r="CID129" s="671"/>
      <c r="CIE129" s="671"/>
      <c r="CIF129" s="671"/>
      <c r="CIG129" s="671"/>
      <c r="CIH129" s="671"/>
      <c r="CII129" s="671"/>
      <c r="CIJ129" s="671"/>
      <c r="CIK129" s="671"/>
      <c r="CIL129" s="671"/>
      <c r="CIM129" s="671"/>
      <c r="CIN129" s="671"/>
      <c r="CIO129" s="671"/>
      <c r="CIP129" s="671"/>
      <c r="CIQ129" s="671"/>
      <c r="CIR129" s="671"/>
      <c r="CIS129" s="671"/>
      <c r="CIT129" s="671"/>
      <c r="CIU129" s="671"/>
      <c r="CIV129" s="671"/>
      <c r="CIW129" s="671"/>
      <c r="CIX129" s="671"/>
      <c r="CIY129" s="671"/>
      <c r="CIZ129" s="671"/>
      <c r="CJA129" s="671"/>
      <c r="CJB129" s="671"/>
      <c r="CJC129" s="671"/>
      <c r="CJD129" s="671"/>
      <c r="CJE129" s="671"/>
      <c r="CJF129" s="671"/>
      <c r="CJG129" s="671"/>
      <c r="CJH129" s="671"/>
      <c r="CJI129" s="671"/>
      <c r="CJJ129" s="671"/>
      <c r="CJK129" s="671"/>
      <c r="CJL129" s="671"/>
      <c r="CJM129" s="671"/>
      <c r="CJN129" s="671"/>
      <c r="CJO129" s="671"/>
      <c r="CJP129" s="671"/>
      <c r="CJQ129" s="671"/>
      <c r="CJR129" s="671"/>
      <c r="CJS129" s="671"/>
      <c r="CJT129" s="671"/>
      <c r="CJU129" s="671"/>
      <c r="CJV129" s="671"/>
      <c r="CJW129" s="671"/>
      <c r="CJX129" s="671"/>
      <c r="CJY129" s="671"/>
      <c r="CJZ129" s="671"/>
      <c r="CKA129" s="671"/>
      <c r="CKB129" s="671"/>
      <c r="CKC129" s="671"/>
      <c r="CKD129" s="671"/>
      <c r="CKE129" s="671"/>
      <c r="CKF129" s="671"/>
      <c r="CKG129" s="671"/>
      <c r="CKH129" s="671"/>
      <c r="CKI129" s="671"/>
      <c r="CKJ129" s="671"/>
      <c r="CKK129" s="671"/>
      <c r="CKL129" s="671"/>
      <c r="CKM129" s="671"/>
      <c r="CKN129" s="671"/>
      <c r="CKO129" s="671"/>
      <c r="CKP129" s="671"/>
      <c r="CKQ129" s="671"/>
      <c r="CKR129" s="671"/>
      <c r="CKS129" s="671"/>
      <c r="CKT129" s="671"/>
      <c r="CKU129" s="671"/>
      <c r="CKV129" s="671"/>
      <c r="CKW129" s="671"/>
      <c r="CKX129" s="671"/>
      <c r="CKY129" s="671"/>
      <c r="CKZ129" s="671"/>
      <c r="CLA129" s="671"/>
      <c r="CLB129" s="671"/>
      <c r="CLC129" s="671"/>
      <c r="CLD129" s="671"/>
      <c r="CLE129" s="671"/>
      <c r="CLF129" s="671"/>
      <c r="CLG129" s="671"/>
      <c r="CLH129" s="671"/>
      <c r="CLI129" s="671"/>
      <c r="CLJ129" s="671"/>
      <c r="CLK129" s="671"/>
      <c r="CLL129" s="671"/>
      <c r="CLM129" s="671"/>
      <c r="CLN129" s="671"/>
      <c r="CLO129" s="671"/>
      <c r="CLP129" s="671"/>
      <c r="CLQ129" s="671"/>
      <c r="CLR129" s="671"/>
      <c r="CLS129" s="671"/>
      <c r="CLT129" s="671"/>
      <c r="CLU129" s="671"/>
      <c r="CLV129" s="671"/>
      <c r="CLW129" s="671"/>
      <c r="CLX129" s="671"/>
      <c r="CLY129" s="671"/>
      <c r="CLZ129" s="671"/>
      <c r="CMA129" s="671"/>
      <c r="CMB129" s="671"/>
      <c r="CMC129" s="671"/>
      <c r="CMD129" s="671"/>
      <c r="CME129" s="671"/>
      <c r="CMF129" s="671"/>
      <c r="CMG129" s="671"/>
      <c r="CMH129" s="671"/>
      <c r="CMI129" s="671"/>
      <c r="CMJ129" s="671"/>
      <c r="CMK129" s="671"/>
      <c r="CML129" s="671"/>
      <c r="CMM129" s="671"/>
      <c r="CMN129" s="671"/>
      <c r="CMO129" s="671"/>
      <c r="CMP129" s="671"/>
      <c r="CMQ129" s="671"/>
      <c r="CMR129" s="671"/>
      <c r="CMS129" s="671"/>
      <c r="CMT129" s="671"/>
      <c r="CMU129" s="671"/>
      <c r="CMV129" s="671"/>
      <c r="CMW129" s="671"/>
      <c r="CMX129" s="671"/>
      <c r="CMY129" s="671"/>
      <c r="CMZ129" s="671"/>
      <c r="CNA129" s="671"/>
      <c r="CNB129" s="671"/>
      <c r="CNC129" s="671"/>
      <c r="CND129" s="671"/>
      <c r="CNE129" s="671"/>
      <c r="CNF129" s="671"/>
      <c r="CNG129" s="671"/>
      <c r="CNH129" s="671"/>
      <c r="CNI129" s="671"/>
      <c r="CNJ129" s="671"/>
      <c r="CNK129" s="671"/>
      <c r="CNL129" s="671"/>
      <c r="CNM129" s="671"/>
      <c r="CNN129" s="671"/>
      <c r="CNO129" s="671"/>
      <c r="CNP129" s="671"/>
      <c r="CNQ129" s="671"/>
      <c r="CNR129" s="671"/>
      <c r="CNS129" s="671"/>
      <c r="CNT129" s="671"/>
      <c r="CNU129" s="671"/>
      <c r="CNV129" s="671"/>
      <c r="CNW129" s="671"/>
      <c r="CNX129" s="671"/>
      <c r="CNY129" s="671"/>
      <c r="CNZ129" s="671"/>
      <c r="COA129" s="671"/>
      <c r="COB129" s="671"/>
      <c r="COC129" s="671"/>
      <c r="COD129" s="671"/>
      <c r="COE129" s="671"/>
      <c r="COF129" s="671"/>
      <c r="COG129" s="671"/>
      <c r="COH129" s="671"/>
      <c r="COI129" s="671"/>
      <c r="COJ129" s="671"/>
      <c r="COK129" s="671"/>
      <c r="COL129" s="671"/>
      <c r="COM129" s="671"/>
      <c r="CON129" s="671"/>
      <c r="COO129" s="671"/>
      <c r="COP129" s="671"/>
      <c r="COQ129" s="671"/>
      <c r="COR129" s="671"/>
      <c r="COS129" s="671"/>
      <c r="COT129" s="671"/>
      <c r="COU129" s="671"/>
      <c r="COV129" s="671"/>
      <c r="COW129" s="671"/>
      <c r="COX129" s="671"/>
      <c r="COY129" s="671"/>
      <c r="COZ129" s="671"/>
      <c r="CPA129" s="671"/>
      <c r="CPB129" s="671"/>
      <c r="CPC129" s="671"/>
      <c r="CPD129" s="671"/>
      <c r="CPE129" s="671"/>
      <c r="CPF129" s="671"/>
      <c r="CPG129" s="671"/>
      <c r="CPH129" s="671"/>
      <c r="CPI129" s="671"/>
      <c r="CPJ129" s="671"/>
      <c r="CPK129" s="671"/>
      <c r="CPL129" s="671"/>
      <c r="CPM129" s="671"/>
      <c r="CPN129" s="671"/>
      <c r="CPO129" s="671"/>
      <c r="CPP129" s="671"/>
      <c r="CPQ129" s="671"/>
      <c r="CPR129" s="671"/>
      <c r="CPS129" s="671"/>
      <c r="CPT129" s="671"/>
      <c r="CPU129" s="671"/>
      <c r="CPV129" s="671"/>
      <c r="CPW129" s="671"/>
      <c r="CPX129" s="671"/>
      <c r="CPY129" s="671"/>
      <c r="CPZ129" s="671"/>
      <c r="CQA129" s="671"/>
      <c r="CQB129" s="671"/>
      <c r="CQC129" s="671"/>
      <c r="CQD129" s="671"/>
      <c r="CQE129" s="671"/>
      <c r="CQF129" s="671"/>
      <c r="CQG129" s="671"/>
      <c r="CQH129" s="671"/>
      <c r="CQI129" s="671"/>
      <c r="CQJ129" s="671"/>
      <c r="CQK129" s="671"/>
      <c r="CQL129" s="671"/>
      <c r="CQM129" s="671"/>
      <c r="CQN129" s="671"/>
      <c r="CQO129" s="671"/>
      <c r="CQP129" s="671"/>
      <c r="CQQ129" s="671"/>
      <c r="CQR129" s="671"/>
      <c r="CQS129" s="671"/>
      <c r="CQT129" s="671"/>
      <c r="CQU129" s="671"/>
      <c r="CQV129" s="671"/>
      <c r="CQW129" s="671"/>
      <c r="CQX129" s="671"/>
      <c r="CQY129" s="671"/>
      <c r="CQZ129" s="671"/>
      <c r="CRA129" s="671"/>
      <c r="CRB129" s="671"/>
      <c r="CRC129" s="671"/>
      <c r="CRD129" s="671"/>
      <c r="CRE129" s="671"/>
      <c r="CRF129" s="671"/>
      <c r="CRG129" s="671"/>
      <c r="CRH129" s="671"/>
      <c r="CRI129" s="671"/>
      <c r="CRJ129" s="671"/>
      <c r="CRK129" s="671"/>
      <c r="CRL129" s="671"/>
      <c r="CRM129" s="671"/>
      <c r="CRN129" s="671"/>
      <c r="CRO129" s="671"/>
      <c r="CRP129" s="671"/>
      <c r="CRQ129" s="671"/>
      <c r="CRR129" s="671"/>
      <c r="CRS129" s="671"/>
      <c r="CRT129" s="671"/>
      <c r="CRU129" s="671"/>
      <c r="CRV129" s="671"/>
      <c r="CRW129" s="671"/>
      <c r="CRX129" s="671"/>
      <c r="CRY129" s="671"/>
      <c r="CRZ129" s="671"/>
      <c r="CSA129" s="671"/>
      <c r="CSB129" s="671"/>
      <c r="CSC129" s="671"/>
      <c r="CSD129" s="671"/>
      <c r="CSE129" s="671"/>
      <c r="CSF129" s="671"/>
      <c r="CSG129" s="671"/>
      <c r="CSH129" s="671"/>
      <c r="CSI129" s="671"/>
      <c r="CSJ129" s="671"/>
      <c r="CSK129" s="671"/>
      <c r="CSL129" s="671"/>
      <c r="CSM129" s="671"/>
      <c r="CSN129" s="671"/>
      <c r="CSO129" s="671"/>
      <c r="CSP129" s="671"/>
      <c r="CSQ129" s="671"/>
      <c r="CSR129" s="671"/>
      <c r="CSS129" s="671"/>
      <c r="CST129" s="671"/>
      <c r="CSU129" s="671"/>
      <c r="CSV129" s="671"/>
      <c r="CSW129" s="671"/>
      <c r="CSX129" s="671"/>
      <c r="CSY129" s="671"/>
      <c r="CSZ129" s="671"/>
      <c r="CTA129" s="671"/>
      <c r="CTB129" s="671"/>
      <c r="CTC129" s="671"/>
      <c r="CTD129" s="671"/>
      <c r="CTE129" s="671"/>
      <c r="CTF129" s="671"/>
      <c r="CTG129" s="671"/>
      <c r="CTH129" s="671"/>
      <c r="CTI129" s="671"/>
      <c r="CTJ129" s="671"/>
      <c r="CTK129" s="671"/>
      <c r="CTL129" s="671"/>
      <c r="CTM129" s="671"/>
      <c r="CTN129" s="671"/>
      <c r="CTO129" s="671"/>
      <c r="CTP129" s="671"/>
      <c r="CTQ129" s="671"/>
      <c r="CTR129" s="671"/>
      <c r="CTS129" s="671"/>
      <c r="CTT129" s="671"/>
      <c r="CTU129" s="671"/>
      <c r="CTV129" s="671"/>
      <c r="CTW129" s="671"/>
      <c r="CTX129" s="671"/>
      <c r="CTY129" s="671"/>
      <c r="CTZ129" s="671"/>
      <c r="CUA129" s="671"/>
      <c r="CUB129" s="671"/>
      <c r="CUC129" s="671"/>
      <c r="CUD129" s="671"/>
      <c r="CUE129" s="671"/>
      <c r="CUF129" s="671"/>
      <c r="CUG129" s="671"/>
      <c r="CUH129" s="671"/>
      <c r="CUI129" s="671"/>
      <c r="CUJ129" s="671"/>
      <c r="CUK129" s="671"/>
      <c r="CUL129" s="671"/>
      <c r="CUM129" s="671"/>
      <c r="CUN129" s="671"/>
      <c r="CUO129" s="671"/>
      <c r="CUP129" s="671"/>
      <c r="CUQ129" s="671"/>
      <c r="CUR129" s="671"/>
      <c r="CUS129" s="671"/>
      <c r="CUT129" s="671"/>
      <c r="CUU129" s="671"/>
      <c r="CUV129" s="671"/>
      <c r="CUW129" s="671"/>
      <c r="CUX129" s="671"/>
      <c r="CUY129" s="671"/>
      <c r="CUZ129" s="671"/>
      <c r="CVA129" s="671"/>
      <c r="CVB129" s="671"/>
      <c r="CVC129" s="671"/>
      <c r="CVD129" s="671"/>
      <c r="CVE129" s="671"/>
      <c r="CVF129" s="671"/>
      <c r="CVG129" s="671"/>
      <c r="CVH129" s="671"/>
      <c r="CVI129" s="671"/>
      <c r="CVJ129" s="671"/>
      <c r="CVK129" s="671"/>
      <c r="CVL129" s="671"/>
      <c r="CVM129" s="671"/>
      <c r="CVN129" s="671"/>
      <c r="CVO129" s="671"/>
      <c r="CVP129" s="671"/>
      <c r="CVQ129" s="671"/>
      <c r="CVR129" s="671"/>
      <c r="CVS129" s="671"/>
      <c r="CVT129" s="671"/>
      <c r="CVU129" s="671"/>
      <c r="CVV129" s="671"/>
      <c r="CVW129" s="671"/>
      <c r="CVX129" s="671"/>
      <c r="CVY129" s="671"/>
      <c r="CVZ129" s="671"/>
      <c r="CWA129" s="671"/>
      <c r="CWB129" s="671"/>
      <c r="CWC129" s="671"/>
      <c r="CWD129" s="671"/>
      <c r="CWE129" s="671"/>
      <c r="CWF129" s="671"/>
      <c r="CWG129" s="671"/>
      <c r="CWH129" s="671"/>
      <c r="CWI129" s="671"/>
      <c r="CWJ129" s="671"/>
      <c r="CWK129" s="671"/>
      <c r="CWL129" s="671"/>
      <c r="CWM129" s="671"/>
      <c r="CWN129" s="671"/>
      <c r="CWO129" s="671"/>
      <c r="CWP129" s="671"/>
      <c r="CWQ129" s="671"/>
      <c r="CWR129" s="671"/>
      <c r="CWS129" s="671"/>
      <c r="CWT129" s="671"/>
      <c r="CWU129" s="671"/>
      <c r="CWV129" s="671"/>
      <c r="CWW129" s="671"/>
      <c r="CWX129" s="671"/>
      <c r="CWY129" s="671"/>
      <c r="CWZ129" s="671"/>
      <c r="CXA129" s="671"/>
      <c r="CXB129" s="671"/>
      <c r="CXC129" s="671"/>
      <c r="CXD129" s="671"/>
      <c r="CXE129" s="671"/>
      <c r="CXF129" s="671"/>
      <c r="CXG129" s="671"/>
      <c r="CXH129" s="671"/>
      <c r="CXI129" s="671"/>
      <c r="CXJ129" s="671"/>
      <c r="CXK129" s="671"/>
      <c r="CXL129" s="671"/>
      <c r="CXM129" s="671"/>
      <c r="CXN129" s="671"/>
      <c r="CXO129" s="671"/>
      <c r="CXP129" s="671"/>
      <c r="CXQ129" s="671"/>
      <c r="CXR129" s="671"/>
      <c r="CXS129" s="671"/>
      <c r="CXT129" s="671"/>
      <c r="CXU129" s="671"/>
      <c r="CXV129" s="671"/>
      <c r="CXW129" s="671"/>
      <c r="CXX129" s="671"/>
      <c r="CXY129" s="671"/>
      <c r="CXZ129" s="671"/>
      <c r="CYA129" s="671"/>
      <c r="CYB129" s="671"/>
      <c r="CYC129" s="671"/>
      <c r="CYD129" s="671"/>
      <c r="CYE129" s="671"/>
      <c r="CYF129" s="671"/>
      <c r="CYG129" s="671"/>
      <c r="CYH129" s="671"/>
      <c r="CYI129" s="671"/>
      <c r="CYJ129" s="671"/>
      <c r="CYK129" s="671"/>
      <c r="CYL129" s="671"/>
      <c r="CYM129" s="671"/>
      <c r="CYN129" s="671"/>
      <c r="CYO129" s="671"/>
      <c r="CYP129" s="671"/>
      <c r="CYQ129" s="671"/>
      <c r="CYR129" s="671"/>
      <c r="CYS129" s="671"/>
      <c r="CYT129" s="671"/>
      <c r="CYU129" s="671"/>
      <c r="CYV129" s="671"/>
      <c r="CYW129" s="671"/>
      <c r="CYX129" s="671"/>
      <c r="CYY129" s="671"/>
      <c r="CYZ129" s="671"/>
      <c r="CZA129" s="671"/>
      <c r="CZB129" s="671"/>
      <c r="CZC129" s="671"/>
      <c r="CZD129" s="671"/>
      <c r="CZE129" s="671"/>
      <c r="CZF129" s="671"/>
      <c r="CZG129" s="671"/>
      <c r="CZH129" s="671"/>
      <c r="CZI129" s="671"/>
      <c r="CZJ129" s="671"/>
      <c r="CZK129" s="671"/>
      <c r="CZL129" s="671"/>
      <c r="CZM129" s="671"/>
      <c r="CZN129" s="671"/>
      <c r="CZO129" s="671"/>
      <c r="CZP129" s="671"/>
      <c r="CZQ129" s="671"/>
      <c r="CZR129" s="671"/>
      <c r="CZS129" s="671"/>
      <c r="CZT129" s="671"/>
      <c r="CZU129" s="671"/>
      <c r="CZV129" s="671"/>
      <c r="CZW129" s="671"/>
      <c r="CZX129" s="671"/>
      <c r="CZY129" s="671"/>
      <c r="CZZ129" s="671"/>
      <c r="DAA129" s="671"/>
      <c r="DAB129" s="671"/>
      <c r="DAC129" s="671"/>
      <c r="DAD129" s="671"/>
      <c r="DAE129" s="671"/>
      <c r="DAF129" s="671"/>
      <c r="DAG129" s="671"/>
      <c r="DAH129" s="671"/>
      <c r="DAI129" s="671"/>
      <c r="DAJ129" s="671"/>
      <c r="DAK129" s="671"/>
      <c r="DAL129" s="671"/>
      <c r="DAM129" s="671"/>
      <c r="DAN129" s="671"/>
      <c r="DAO129" s="671"/>
      <c r="DAP129" s="671"/>
      <c r="DAQ129" s="671"/>
      <c r="DAR129" s="671"/>
      <c r="DAS129" s="671"/>
      <c r="DAT129" s="671"/>
      <c r="DAU129" s="671"/>
      <c r="DAV129" s="671"/>
      <c r="DAW129" s="671"/>
      <c r="DAX129" s="671"/>
      <c r="DAY129" s="671"/>
      <c r="DAZ129" s="671"/>
      <c r="DBA129" s="671"/>
      <c r="DBB129" s="671"/>
      <c r="DBC129" s="671"/>
      <c r="DBD129" s="671"/>
      <c r="DBE129" s="671"/>
      <c r="DBF129" s="671"/>
      <c r="DBG129" s="671"/>
      <c r="DBH129" s="671"/>
      <c r="DBI129" s="671"/>
      <c r="DBJ129" s="671"/>
      <c r="DBK129" s="671"/>
      <c r="DBL129" s="671"/>
      <c r="DBM129" s="671"/>
      <c r="DBN129" s="671"/>
      <c r="DBO129" s="671"/>
      <c r="DBP129" s="671"/>
      <c r="DBQ129" s="671"/>
      <c r="DBR129" s="671"/>
      <c r="DBS129" s="671"/>
      <c r="DBT129" s="671"/>
      <c r="DBU129" s="671"/>
      <c r="DBV129" s="671"/>
      <c r="DBW129" s="671"/>
      <c r="DBX129" s="671"/>
      <c r="DBY129" s="671"/>
      <c r="DBZ129" s="671"/>
      <c r="DCA129" s="671"/>
      <c r="DCB129" s="671"/>
      <c r="DCC129" s="671"/>
      <c r="DCD129" s="671"/>
      <c r="DCE129" s="671"/>
      <c r="DCF129" s="671"/>
      <c r="DCG129" s="671"/>
      <c r="DCH129" s="671"/>
      <c r="DCI129" s="671"/>
      <c r="DCJ129" s="671"/>
      <c r="DCK129" s="671"/>
      <c r="DCL129" s="671"/>
      <c r="DCM129" s="671"/>
      <c r="DCN129" s="671"/>
      <c r="DCO129" s="671"/>
      <c r="DCP129" s="671"/>
      <c r="DCQ129" s="671"/>
      <c r="DCR129" s="671"/>
      <c r="DCS129" s="671"/>
      <c r="DCT129" s="671"/>
      <c r="DCU129" s="671"/>
      <c r="DCV129" s="671"/>
      <c r="DCW129" s="671"/>
      <c r="DCX129" s="671"/>
      <c r="DCY129" s="671"/>
      <c r="DCZ129" s="671"/>
      <c r="DDA129" s="671"/>
      <c r="DDB129" s="671"/>
      <c r="DDC129" s="671"/>
      <c r="DDD129" s="671"/>
      <c r="DDE129" s="671"/>
      <c r="DDF129" s="671"/>
      <c r="DDG129" s="671"/>
      <c r="DDH129" s="671"/>
      <c r="DDI129" s="671"/>
      <c r="DDJ129" s="671"/>
      <c r="DDK129" s="671"/>
      <c r="DDL129" s="671"/>
      <c r="DDM129" s="671"/>
      <c r="DDN129" s="671"/>
      <c r="DDO129" s="671"/>
      <c r="DDP129" s="671"/>
      <c r="DDQ129" s="671"/>
      <c r="DDR129" s="671"/>
      <c r="DDS129" s="671"/>
      <c r="DDT129" s="671"/>
      <c r="DDU129" s="671"/>
      <c r="DDV129" s="671"/>
      <c r="DDW129" s="671"/>
      <c r="DDX129" s="671"/>
      <c r="DDY129" s="671"/>
      <c r="DDZ129" s="671"/>
      <c r="DEA129" s="671"/>
      <c r="DEB129" s="671"/>
      <c r="DEC129" s="671"/>
      <c r="DED129" s="671"/>
      <c r="DEE129" s="671"/>
      <c r="DEF129" s="671"/>
      <c r="DEG129" s="671"/>
      <c r="DEH129" s="671"/>
      <c r="DEI129" s="671"/>
      <c r="DEJ129" s="671"/>
      <c r="DEK129" s="671"/>
      <c r="DEL129" s="671"/>
      <c r="DEM129" s="671"/>
      <c r="DEN129" s="671"/>
      <c r="DEO129" s="671"/>
      <c r="DEP129" s="671"/>
      <c r="DEQ129" s="671"/>
      <c r="DER129" s="671"/>
      <c r="DES129" s="671"/>
      <c r="DET129" s="671"/>
      <c r="DEU129" s="671"/>
      <c r="DEV129" s="671"/>
      <c r="DEW129" s="671"/>
      <c r="DEX129" s="671"/>
      <c r="DEY129" s="671"/>
      <c r="DEZ129" s="671"/>
      <c r="DFA129" s="671"/>
      <c r="DFB129" s="671"/>
      <c r="DFC129" s="671"/>
      <c r="DFD129" s="671"/>
      <c r="DFE129" s="671"/>
      <c r="DFF129" s="671"/>
      <c r="DFG129" s="671"/>
      <c r="DFH129" s="671"/>
      <c r="DFI129" s="671"/>
      <c r="DFJ129" s="671"/>
      <c r="DFK129" s="671"/>
      <c r="DFL129" s="671"/>
      <c r="DFM129" s="671"/>
      <c r="DFN129" s="671"/>
      <c r="DFO129" s="671"/>
      <c r="DFP129" s="671"/>
      <c r="DFQ129" s="671"/>
      <c r="DFR129" s="671"/>
      <c r="DFS129" s="671"/>
      <c r="DFT129" s="671"/>
      <c r="DFU129" s="671"/>
      <c r="DFV129" s="671"/>
      <c r="DFW129" s="671"/>
      <c r="DFX129" s="671"/>
      <c r="DFY129" s="671"/>
      <c r="DFZ129" s="671"/>
      <c r="DGA129" s="671"/>
      <c r="DGB129" s="671"/>
      <c r="DGC129" s="671"/>
      <c r="DGD129" s="671"/>
      <c r="DGE129" s="671"/>
      <c r="DGF129" s="671"/>
      <c r="DGG129" s="671"/>
      <c r="DGH129" s="671"/>
      <c r="DGI129" s="671"/>
      <c r="DGJ129" s="671"/>
      <c r="DGK129" s="671"/>
      <c r="DGL129" s="671"/>
      <c r="DGM129" s="671"/>
      <c r="DGN129" s="671"/>
      <c r="DGO129" s="671"/>
      <c r="DGP129" s="671"/>
      <c r="DGQ129" s="671"/>
      <c r="DGR129" s="671"/>
      <c r="DGS129" s="671"/>
      <c r="DGT129" s="671"/>
      <c r="DGU129" s="671"/>
      <c r="DGV129" s="671"/>
      <c r="DGW129" s="671"/>
      <c r="DGX129" s="671"/>
      <c r="DGY129" s="671"/>
      <c r="DGZ129" s="671"/>
      <c r="DHA129" s="671"/>
      <c r="DHB129" s="671"/>
      <c r="DHC129" s="671"/>
      <c r="DHD129" s="671"/>
      <c r="DHE129" s="671"/>
      <c r="DHF129" s="671"/>
      <c r="DHG129" s="671"/>
      <c r="DHH129" s="671"/>
      <c r="DHI129" s="671"/>
      <c r="DHJ129" s="671"/>
      <c r="DHK129" s="671"/>
      <c r="DHL129" s="671"/>
      <c r="DHM129" s="671"/>
      <c r="DHN129" s="671"/>
      <c r="DHO129" s="671"/>
      <c r="DHP129" s="671"/>
      <c r="DHQ129" s="671"/>
      <c r="DHR129" s="671"/>
      <c r="DHS129" s="671"/>
      <c r="DHT129" s="671"/>
      <c r="DHU129" s="671"/>
      <c r="DHV129" s="671"/>
      <c r="DHW129" s="671"/>
      <c r="DHX129" s="671"/>
      <c r="DHY129" s="671"/>
      <c r="DHZ129" s="671"/>
      <c r="DIA129" s="671"/>
      <c r="DIB129" s="671"/>
      <c r="DIC129" s="671"/>
      <c r="DID129" s="671"/>
      <c r="DIE129" s="671"/>
      <c r="DIF129" s="671"/>
      <c r="DIG129" s="671"/>
      <c r="DIH129" s="671"/>
      <c r="DII129" s="671"/>
      <c r="DIJ129" s="671"/>
      <c r="DIK129" s="671"/>
      <c r="DIL129" s="671"/>
      <c r="DIM129" s="671"/>
      <c r="DIN129" s="671"/>
      <c r="DIO129" s="671"/>
      <c r="DIP129" s="671"/>
      <c r="DIQ129" s="671"/>
      <c r="DIR129" s="671"/>
      <c r="DIS129" s="671"/>
      <c r="DIT129" s="671"/>
      <c r="DIU129" s="671"/>
      <c r="DIV129" s="671"/>
      <c r="DIW129" s="671"/>
      <c r="DIX129" s="671"/>
      <c r="DIY129" s="671"/>
      <c r="DIZ129" s="671"/>
      <c r="DJA129" s="671"/>
      <c r="DJB129" s="671"/>
      <c r="DJC129" s="671"/>
      <c r="DJD129" s="671"/>
      <c r="DJE129" s="671"/>
      <c r="DJF129" s="671"/>
      <c r="DJG129" s="671"/>
      <c r="DJH129" s="671"/>
      <c r="DJI129" s="671"/>
      <c r="DJJ129" s="671"/>
      <c r="DJK129" s="671"/>
      <c r="DJL129" s="671"/>
      <c r="DJM129" s="671"/>
      <c r="DJN129" s="671"/>
      <c r="DJO129" s="671"/>
      <c r="DJP129" s="671"/>
      <c r="DJQ129" s="671"/>
      <c r="DJR129" s="671"/>
      <c r="DJS129" s="671"/>
      <c r="DJT129" s="671"/>
      <c r="DJU129" s="671"/>
      <c r="DJV129" s="671"/>
      <c r="DJW129" s="671"/>
      <c r="DJX129" s="671"/>
      <c r="DJY129" s="671"/>
      <c r="DJZ129" s="671"/>
      <c r="DKA129" s="671"/>
      <c r="DKB129" s="671"/>
      <c r="DKC129" s="671"/>
      <c r="DKD129" s="671"/>
      <c r="DKE129" s="671"/>
      <c r="DKF129" s="671"/>
      <c r="DKG129" s="671"/>
      <c r="DKH129" s="671"/>
      <c r="DKI129" s="671"/>
      <c r="DKJ129" s="671"/>
      <c r="DKK129" s="671"/>
      <c r="DKL129" s="671"/>
      <c r="DKM129" s="671"/>
      <c r="DKN129" s="671"/>
      <c r="DKO129" s="671"/>
      <c r="DKP129" s="671"/>
      <c r="DKQ129" s="671"/>
      <c r="DKR129" s="671"/>
      <c r="DKS129" s="671"/>
      <c r="DKT129" s="671"/>
      <c r="DKU129" s="671"/>
      <c r="DKV129" s="671"/>
      <c r="DKW129" s="671"/>
      <c r="DKX129" s="671"/>
      <c r="DKY129" s="671"/>
      <c r="DKZ129" s="671"/>
      <c r="DLA129" s="671"/>
      <c r="DLB129" s="671"/>
      <c r="DLC129" s="671"/>
      <c r="DLD129" s="671"/>
      <c r="DLE129" s="671"/>
      <c r="DLF129" s="671"/>
      <c r="DLG129" s="671"/>
      <c r="DLH129" s="671"/>
      <c r="DLI129" s="671"/>
      <c r="DLJ129" s="671"/>
      <c r="DLK129" s="671"/>
      <c r="DLL129" s="671"/>
      <c r="DLM129" s="671"/>
      <c r="DLN129" s="671"/>
      <c r="DLO129" s="671"/>
      <c r="DLP129" s="671"/>
      <c r="DLQ129" s="671"/>
      <c r="DLR129" s="671"/>
      <c r="DLS129" s="671"/>
      <c r="DLT129" s="671"/>
      <c r="DLU129" s="671"/>
      <c r="DLV129" s="671"/>
      <c r="DLW129" s="671"/>
      <c r="DLX129" s="671"/>
      <c r="DLY129" s="671"/>
      <c r="DLZ129" s="671"/>
      <c r="DMA129" s="671"/>
      <c r="DMB129" s="671"/>
      <c r="DMC129" s="671"/>
      <c r="DMD129" s="671"/>
      <c r="DME129" s="671"/>
      <c r="DMF129" s="671"/>
      <c r="DMG129" s="671"/>
      <c r="DMH129" s="671"/>
      <c r="DMI129" s="671"/>
      <c r="DMJ129" s="671"/>
      <c r="DMK129" s="671"/>
      <c r="DML129" s="671"/>
      <c r="DMM129" s="671"/>
      <c r="DMN129" s="671"/>
      <c r="DMO129" s="671"/>
      <c r="DMP129" s="671"/>
      <c r="DMQ129" s="671"/>
      <c r="DMR129" s="671"/>
      <c r="DMS129" s="671"/>
      <c r="DMT129" s="671"/>
      <c r="DMU129" s="671"/>
      <c r="DMV129" s="671"/>
      <c r="DMW129" s="671"/>
      <c r="DMX129" s="671"/>
      <c r="DMY129" s="671"/>
      <c r="DMZ129" s="671"/>
      <c r="DNA129" s="671"/>
      <c r="DNB129" s="671"/>
      <c r="DNC129" s="671"/>
      <c r="DND129" s="671"/>
      <c r="DNE129" s="671"/>
      <c r="DNF129" s="671"/>
      <c r="DNG129" s="671"/>
      <c r="DNH129" s="671"/>
      <c r="DNI129" s="671"/>
      <c r="DNJ129" s="671"/>
      <c r="DNK129" s="671"/>
      <c r="DNL129" s="671"/>
      <c r="DNM129" s="671"/>
      <c r="DNN129" s="671"/>
      <c r="DNO129" s="671"/>
      <c r="DNP129" s="671"/>
      <c r="DNQ129" s="671"/>
      <c r="DNR129" s="671"/>
      <c r="DNS129" s="671"/>
      <c r="DNT129" s="671"/>
      <c r="DNU129" s="671"/>
      <c r="DNV129" s="671"/>
      <c r="DNW129" s="671"/>
      <c r="DNX129" s="671"/>
      <c r="DNY129" s="671"/>
      <c r="DNZ129" s="671"/>
      <c r="DOA129" s="671"/>
      <c r="DOB129" s="671"/>
      <c r="DOC129" s="671"/>
      <c r="DOD129" s="671"/>
      <c r="DOE129" s="671"/>
      <c r="DOF129" s="671"/>
      <c r="DOG129" s="671"/>
      <c r="DOH129" s="671"/>
      <c r="DOI129" s="671"/>
      <c r="DOJ129" s="671"/>
      <c r="DOK129" s="671"/>
      <c r="DOL129" s="671"/>
      <c r="DOM129" s="671"/>
      <c r="DON129" s="671"/>
      <c r="DOO129" s="671"/>
      <c r="DOP129" s="671"/>
      <c r="DOQ129" s="671"/>
      <c r="DOR129" s="671"/>
      <c r="DOS129" s="671"/>
      <c r="DOT129" s="671"/>
      <c r="DOU129" s="671"/>
      <c r="DOV129" s="671"/>
      <c r="DOW129" s="671"/>
      <c r="DOX129" s="671"/>
      <c r="DOY129" s="671"/>
      <c r="DOZ129" s="671"/>
      <c r="DPA129" s="671"/>
      <c r="DPB129" s="671"/>
      <c r="DPC129" s="671"/>
      <c r="DPD129" s="671"/>
      <c r="DPE129" s="671"/>
      <c r="DPF129" s="671"/>
      <c r="DPG129" s="671"/>
      <c r="DPH129" s="671"/>
      <c r="DPI129" s="671"/>
      <c r="DPJ129" s="671"/>
      <c r="DPK129" s="671"/>
      <c r="DPL129" s="671"/>
      <c r="DPM129" s="671"/>
      <c r="DPN129" s="671"/>
      <c r="DPO129" s="671"/>
      <c r="DPP129" s="671"/>
      <c r="DPQ129" s="671"/>
      <c r="DPR129" s="671"/>
      <c r="DPS129" s="671"/>
      <c r="DPT129" s="671"/>
      <c r="DPU129" s="671"/>
      <c r="DPV129" s="671"/>
      <c r="DPW129" s="671"/>
      <c r="DPX129" s="671"/>
      <c r="DPY129" s="671"/>
      <c r="DPZ129" s="671"/>
      <c r="DQA129" s="671"/>
      <c r="DQB129" s="671"/>
      <c r="DQC129" s="671"/>
      <c r="DQD129" s="671"/>
      <c r="DQE129" s="671"/>
      <c r="DQF129" s="671"/>
      <c r="DQG129" s="671"/>
      <c r="DQH129" s="671"/>
      <c r="DQI129" s="671"/>
      <c r="DQJ129" s="671"/>
      <c r="DQK129" s="671"/>
      <c r="DQL129" s="671"/>
      <c r="DQM129" s="671"/>
      <c r="DQN129" s="671"/>
      <c r="DQO129" s="671"/>
      <c r="DQP129" s="671"/>
      <c r="DQQ129" s="671"/>
      <c r="DQR129" s="671"/>
      <c r="DQS129" s="671"/>
      <c r="DQT129" s="671"/>
      <c r="DQU129" s="671"/>
      <c r="DQV129" s="671"/>
      <c r="DQW129" s="671"/>
      <c r="DQX129" s="671"/>
      <c r="DQY129" s="671"/>
      <c r="DQZ129" s="671"/>
      <c r="DRA129" s="671"/>
      <c r="DRB129" s="671"/>
      <c r="DRC129" s="671"/>
      <c r="DRD129" s="671"/>
      <c r="DRE129" s="671"/>
      <c r="DRF129" s="671"/>
      <c r="DRG129" s="671"/>
      <c r="DRH129" s="671"/>
      <c r="DRI129" s="671"/>
      <c r="DRJ129" s="671"/>
      <c r="DRK129" s="671"/>
      <c r="DRL129" s="671"/>
      <c r="DRM129" s="671"/>
      <c r="DRN129" s="671"/>
      <c r="DRO129" s="671"/>
      <c r="DRP129" s="671"/>
      <c r="DRQ129" s="671"/>
      <c r="DRR129" s="671"/>
      <c r="DRS129" s="671"/>
      <c r="DRT129" s="671"/>
      <c r="DRU129" s="671"/>
      <c r="DRV129" s="671"/>
      <c r="DRW129" s="671"/>
      <c r="DRX129" s="671"/>
      <c r="DRY129" s="671"/>
      <c r="DRZ129" s="671"/>
      <c r="DSA129" s="671"/>
      <c r="DSB129" s="671"/>
      <c r="DSC129" s="671"/>
      <c r="DSD129" s="671"/>
      <c r="DSE129" s="671"/>
      <c r="DSF129" s="671"/>
      <c r="DSG129" s="671"/>
      <c r="DSH129" s="671"/>
      <c r="DSI129" s="671"/>
      <c r="DSJ129" s="671"/>
      <c r="DSK129" s="671"/>
      <c r="DSL129" s="671"/>
      <c r="DSM129" s="671"/>
      <c r="DSN129" s="671"/>
      <c r="DSO129" s="671"/>
      <c r="DSP129" s="671"/>
      <c r="DSQ129" s="671"/>
      <c r="DSR129" s="671"/>
      <c r="DSS129" s="671"/>
      <c r="DST129" s="671"/>
      <c r="DSU129" s="671"/>
      <c r="DSV129" s="671"/>
      <c r="DSW129" s="671"/>
      <c r="DSX129" s="671"/>
      <c r="DSY129" s="671"/>
      <c r="DSZ129" s="671"/>
      <c r="DTA129" s="671"/>
      <c r="DTB129" s="671"/>
      <c r="DTC129" s="671"/>
      <c r="DTD129" s="671"/>
      <c r="DTE129" s="671"/>
      <c r="DTF129" s="671"/>
      <c r="DTG129" s="671"/>
      <c r="DTH129" s="671"/>
      <c r="DTI129" s="671"/>
      <c r="DTJ129" s="671"/>
      <c r="DTK129" s="671"/>
      <c r="DTL129" s="671"/>
      <c r="DTM129" s="671"/>
      <c r="DTN129" s="671"/>
      <c r="DTO129" s="671"/>
      <c r="DTP129" s="671"/>
      <c r="DTQ129" s="671"/>
      <c r="DTR129" s="671"/>
      <c r="DTS129" s="671"/>
      <c r="DTT129" s="671"/>
      <c r="DTU129" s="671"/>
      <c r="DTV129" s="671"/>
      <c r="DTW129" s="671"/>
      <c r="DTX129" s="671"/>
      <c r="DTY129" s="671"/>
      <c r="DTZ129" s="671"/>
      <c r="DUA129" s="671"/>
      <c r="DUB129" s="671"/>
      <c r="DUC129" s="671"/>
      <c r="DUD129" s="671"/>
      <c r="DUE129" s="671"/>
      <c r="DUF129" s="671"/>
      <c r="DUG129" s="671"/>
      <c r="DUH129" s="671"/>
      <c r="DUI129" s="671"/>
      <c r="DUJ129" s="671"/>
      <c r="DUK129" s="671"/>
      <c r="DUL129" s="671"/>
      <c r="DUM129" s="671"/>
      <c r="DUN129" s="671"/>
      <c r="DUO129" s="671"/>
      <c r="DUP129" s="671"/>
      <c r="DUQ129" s="671"/>
      <c r="DUR129" s="671"/>
      <c r="DUS129" s="671"/>
      <c r="DUT129" s="671"/>
      <c r="DUU129" s="671"/>
      <c r="DUV129" s="671"/>
      <c r="DUW129" s="671"/>
      <c r="DUX129" s="671"/>
      <c r="DUY129" s="671"/>
      <c r="DUZ129" s="671"/>
      <c r="DVA129" s="671"/>
      <c r="DVB129" s="671"/>
      <c r="DVC129" s="671"/>
      <c r="DVD129" s="671"/>
      <c r="DVE129" s="671"/>
      <c r="DVF129" s="671"/>
      <c r="DVG129" s="671"/>
      <c r="DVH129" s="671"/>
      <c r="DVI129" s="671"/>
      <c r="DVJ129" s="671"/>
      <c r="DVK129" s="671"/>
      <c r="DVL129" s="671"/>
      <c r="DVM129" s="671"/>
      <c r="DVN129" s="671"/>
      <c r="DVO129" s="671"/>
      <c r="DVP129" s="671"/>
      <c r="DVQ129" s="671"/>
      <c r="DVR129" s="671"/>
      <c r="DVS129" s="671"/>
      <c r="DVT129" s="671"/>
      <c r="DVU129" s="671"/>
      <c r="DVV129" s="671"/>
      <c r="DVW129" s="671"/>
      <c r="DVX129" s="671"/>
      <c r="DVY129" s="671"/>
      <c r="DVZ129" s="671"/>
      <c r="DWA129" s="671"/>
      <c r="DWB129" s="671"/>
      <c r="DWC129" s="671"/>
      <c r="DWD129" s="671"/>
      <c r="DWE129" s="671"/>
      <c r="DWF129" s="671"/>
      <c r="DWG129" s="671"/>
      <c r="DWH129" s="671"/>
      <c r="DWI129" s="671"/>
      <c r="DWJ129" s="671"/>
      <c r="DWK129" s="671"/>
      <c r="DWL129" s="671"/>
      <c r="DWM129" s="671"/>
      <c r="DWN129" s="671"/>
      <c r="DWO129" s="671"/>
      <c r="DWP129" s="671"/>
      <c r="DWQ129" s="671"/>
      <c r="DWR129" s="671"/>
      <c r="DWS129" s="671"/>
      <c r="DWT129" s="671"/>
      <c r="DWU129" s="671"/>
      <c r="DWV129" s="671"/>
      <c r="DWW129" s="671"/>
      <c r="DWX129" s="671"/>
      <c r="DWY129" s="671"/>
      <c r="DWZ129" s="671"/>
      <c r="DXA129" s="671"/>
      <c r="DXB129" s="671"/>
      <c r="DXC129" s="671"/>
      <c r="DXD129" s="671"/>
      <c r="DXE129" s="671"/>
      <c r="DXF129" s="671"/>
      <c r="DXG129" s="671"/>
      <c r="DXH129" s="671"/>
      <c r="DXI129" s="671"/>
      <c r="DXJ129" s="671"/>
      <c r="DXK129" s="671"/>
      <c r="DXL129" s="671"/>
      <c r="DXM129" s="671"/>
      <c r="DXN129" s="671"/>
      <c r="DXO129" s="671"/>
      <c r="DXP129" s="671"/>
      <c r="DXQ129" s="671"/>
      <c r="DXR129" s="671"/>
      <c r="DXS129" s="671"/>
      <c r="DXT129" s="671"/>
      <c r="DXU129" s="671"/>
      <c r="DXV129" s="671"/>
      <c r="DXW129" s="671"/>
      <c r="DXX129" s="671"/>
      <c r="DXY129" s="671"/>
      <c r="DXZ129" s="671"/>
      <c r="DYA129" s="671"/>
      <c r="DYB129" s="671"/>
      <c r="DYC129" s="671"/>
      <c r="DYD129" s="671"/>
      <c r="DYE129" s="671"/>
      <c r="DYF129" s="671"/>
      <c r="DYG129" s="671"/>
      <c r="DYH129" s="671"/>
      <c r="DYI129" s="671"/>
      <c r="DYJ129" s="671"/>
      <c r="DYK129" s="671"/>
      <c r="DYL129" s="671"/>
      <c r="DYM129" s="671"/>
      <c r="DYN129" s="671"/>
      <c r="DYO129" s="671"/>
      <c r="DYP129" s="671"/>
      <c r="DYQ129" s="671"/>
      <c r="DYR129" s="671"/>
      <c r="DYS129" s="671"/>
      <c r="DYT129" s="671"/>
      <c r="DYU129" s="671"/>
      <c r="DYV129" s="671"/>
      <c r="DYW129" s="671"/>
      <c r="DYX129" s="671"/>
      <c r="DYY129" s="671"/>
      <c r="DYZ129" s="671"/>
      <c r="DZA129" s="671"/>
      <c r="DZB129" s="671"/>
      <c r="DZC129" s="671"/>
      <c r="DZD129" s="671"/>
      <c r="DZE129" s="671"/>
      <c r="DZF129" s="671"/>
      <c r="DZG129" s="671"/>
      <c r="DZH129" s="671"/>
      <c r="DZI129" s="671"/>
      <c r="DZJ129" s="671"/>
      <c r="DZK129" s="671"/>
      <c r="DZL129" s="671"/>
      <c r="DZM129" s="671"/>
      <c r="DZN129" s="671"/>
      <c r="DZO129" s="671"/>
      <c r="DZP129" s="671"/>
      <c r="DZQ129" s="671"/>
      <c r="DZR129" s="671"/>
      <c r="DZS129" s="671"/>
      <c r="DZT129" s="671"/>
      <c r="DZU129" s="671"/>
      <c r="DZV129" s="671"/>
      <c r="DZW129" s="671"/>
      <c r="DZX129" s="671"/>
      <c r="DZY129" s="671"/>
      <c r="DZZ129" s="671"/>
      <c r="EAA129" s="671"/>
      <c r="EAB129" s="671"/>
      <c r="EAC129" s="671"/>
      <c r="EAD129" s="671"/>
      <c r="EAE129" s="671"/>
      <c r="EAF129" s="671"/>
      <c r="EAG129" s="671"/>
      <c r="EAH129" s="671"/>
      <c r="EAI129" s="671"/>
      <c r="EAJ129" s="671"/>
      <c r="EAK129" s="671"/>
      <c r="EAL129" s="671"/>
      <c r="EAM129" s="671"/>
      <c r="EAN129" s="671"/>
      <c r="EAO129" s="671"/>
      <c r="EAP129" s="671"/>
      <c r="EAQ129" s="671"/>
      <c r="EAR129" s="671"/>
      <c r="EAS129" s="671"/>
      <c r="EAT129" s="671"/>
      <c r="EAU129" s="671"/>
      <c r="EAV129" s="671"/>
      <c r="EAW129" s="671"/>
      <c r="EAX129" s="671"/>
      <c r="EAY129" s="671"/>
      <c r="EAZ129" s="671"/>
      <c r="EBA129" s="671"/>
      <c r="EBB129" s="671"/>
      <c r="EBC129" s="671"/>
      <c r="EBD129" s="671"/>
      <c r="EBE129" s="671"/>
      <c r="EBF129" s="671"/>
      <c r="EBG129" s="671"/>
      <c r="EBH129" s="671"/>
      <c r="EBI129" s="671"/>
      <c r="EBJ129" s="671"/>
      <c r="EBK129" s="671"/>
      <c r="EBL129" s="671"/>
      <c r="EBM129" s="671"/>
      <c r="EBN129" s="671"/>
      <c r="EBO129" s="671"/>
      <c r="EBP129" s="671"/>
      <c r="EBQ129" s="671"/>
      <c r="EBR129" s="671"/>
      <c r="EBS129" s="671"/>
      <c r="EBT129" s="671"/>
      <c r="EBU129" s="671"/>
      <c r="EBV129" s="671"/>
      <c r="EBW129" s="671"/>
      <c r="EBX129" s="671"/>
      <c r="EBY129" s="671"/>
      <c r="EBZ129" s="671"/>
      <c r="ECA129" s="671"/>
      <c r="ECB129" s="671"/>
      <c r="ECC129" s="671"/>
      <c r="ECD129" s="671"/>
      <c r="ECE129" s="671"/>
      <c r="ECF129" s="671"/>
      <c r="ECG129" s="671"/>
      <c r="ECH129" s="671"/>
      <c r="ECI129" s="671"/>
      <c r="ECJ129" s="671"/>
      <c r="ECK129" s="671"/>
      <c r="ECL129" s="671"/>
      <c r="ECM129" s="671"/>
      <c r="ECN129" s="671"/>
      <c r="ECO129" s="671"/>
      <c r="ECP129" s="671"/>
      <c r="ECQ129" s="671"/>
      <c r="ECR129" s="671"/>
      <c r="ECS129" s="671"/>
      <c r="ECT129" s="671"/>
      <c r="ECU129" s="671"/>
      <c r="ECV129" s="671"/>
      <c r="ECW129" s="671"/>
      <c r="ECX129" s="671"/>
      <c r="ECY129" s="671"/>
      <c r="ECZ129" s="671"/>
      <c r="EDA129" s="671"/>
      <c r="EDB129" s="671"/>
      <c r="EDC129" s="671"/>
      <c r="EDD129" s="671"/>
      <c r="EDE129" s="671"/>
      <c r="EDF129" s="671"/>
      <c r="EDG129" s="671"/>
      <c r="EDH129" s="671"/>
      <c r="EDI129" s="671"/>
      <c r="EDJ129" s="671"/>
      <c r="EDK129" s="671"/>
      <c r="EDL129" s="671"/>
      <c r="EDM129" s="671"/>
      <c r="EDN129" s="671"/>
      <c r="EDO129" s="671"/>
      <c r="EDP129" s="671"/>
      <c r="EDQ129" s="671"/>
      <c r="EDR129" s="671"/>
      <c r="EDS129" s="671"/>
      <c r="EDT129" s="671"/>
      <c r="EDU129" s="671"/>
      <c r="EDV129" s="671"/>
      <c r="EDW129" s="671"/>
      <c r="EDX129" s="671"/>
      <c r="EDY129" s="671"/>
      <c r="EDZ129" s="671"/>
      <c r="EEA129" s="671"/>
      <c r="EEB129" s="671"/>
      <c r="EEC129" s="671"/>
      <c r="EED129" s="671"/>
      <c r="EEE129" s="671"/>
      <c r="EEF129" s="671"/>
      <c r="EEG129" s="671"/>
      <c r="EEH129" s="671"/>
      <c r="EEI129" s="671"/>
      <c r="EEJ129" s="671"/>
      <c r="EEK129" s="671"/>
      <c r="EEL129" s="671"/>
      <c r="EEM129" s="671"/>
      <c r="EEN129" s="671"/>
      <c r="EEO129" s="671"/>
      <c r="EEP129" s="671"/>
      <c r="EEQ129" s="671"/>
      <c r="EER129" s="671"/>
      <c r="EES129" s="671"/>
      <c r="EET129" s="671"/>
      <c r="EEU129" s="671"/>
      <c r="EEV129" s="671"/>
      <c r="EEW129" s="671"/>
      <c r="EEX129" s="671"/>
      <c r="EEY129" s="671"/>
      <c r="EEZ129" s="671"/>
      <c r="EFA129" s="671"/>
      <c r="EFB129" s="671"/>
      <c r="EFC129" s="671"/>
      <c r="EFD129" s="671"/>
      <c r="EFE129" s="671"/>
      <c r="EFF129" s="671"/>
      <c r="EFG129" s="671"/>
      <c r="EFH129" s="671"/>
      <c r="EFI129" s="671"/>
      <c r="EFJ129" s="671"/>
      <c r="EFK129" s="671"/>
      <c r="EFL129" s="671"/>
      <c r="EFM129" s="671"/>
      <c r="EFN129" s="671"/>
      <c r="EFO129" s="671"/>
      <c r="EFP129" s="671"/>
      <c r="EFQ129" s="671"/>
      <c r="EFR129" s="671"/>
      <c r="EFS129" s="671"/>
      <c r="EFT129" s="671"/>
      <c r="EFU129" s="671"/>
      <c r="EFV129" s="671"/>
      <c r="EFW129" s="671"/>
      <c r="EFX129" s="671"/>
      <c r="EFY129" s="671"/>
      <c r="EFZ129" s="671"/>
      <c r="EGA129" s="671"/>
      <c r="EGB129" s="671"/>
      <c r="EGC129" s="671"/>
      <c r="EGD129" s="671"/>
      <c r="EGE129" s="671"/>
      <c r="EGF129" s="671"/>
      <c r="EGG129" s="671"/>
      <c r="EGH129" s="671"/>
      <c r="EGI129" s="671"/>
      <c r="EGJ129" s="671"/>
      <c r="EGK129" s="671"/>
      <c r="EGL129" s="671"/>
      <c r="EGM129" s="671"/>
      <c r="EGN129" s="671"/>
      <c r="EGO129" s="671"/>
      <c r="EGP129" s="671"/>
      <c r="EGQ129" s="671"/>
      <c r="EGR129" s="671"/>
      <c r="EGS129" s="671"/>
      <c r="EGT129" s="671"/>
      <c r="EGU129" s="671"/>
      <c r="EGV129" s="671"/>
      <c r="EGW129" s="671"/>
      <c r="EGX129" s="671"/>
      <c r="EGY129" s="671"/>
      <c r="EGZ129" s="671"/>
      <c r="EHA129" s="671"/>
      <c r="EHB129" s="671"/>
      <c r="EHC129" s="671"/>
      <c r="EHD129" s="671"/>
      <c r="EHE129" s="671"/>
      <c r="EHF129" s="671"/>
      <c r="EHG129" s="671"/>
      <c r="EHH129" s="671"/>
      <c r="EHI129" s="671"/>
      <c r="EHJ129" s="671"/>
      <c r="EHK129" s="671"/>
      <c r="EHL129" s="671"/>
      <c r="EHM129" s="671"/>
      <c r="EHN129" s="671"/>
      <c r="EHO129" s="671"/>
      <c r="EHP129" s="671"/>
      <c r="EHQ129" s="671"/>
      <c r="EHR129" s="671"/>
      <c r="EHS129" s="671"/>
      <c r="EHT129" s="671"/>
      <c r="EHU129" s="671"/>
      <c r="EHV129" s="671"/>
      <c r="EHW129" s="671"/>
      <c r="EHX129" s="671"/>
      <c r="EHY129" s="671"/>
      <c r="EHZ129" s="671"/>
      <c r="EIA129" s="671"/>
      <c r="EIB129" s="671"/>
      <c r="EIC129" s="671"/>
      <c r="EID129" s="671"/>
      <c r="EIE129" s="671"/>
      <c r="EIF129" s="671"/>
      <c r="EIG129" s="671"/>
      <c r="EIH129" s="671"/>
      <c r="EII129" s="671"/>
      <c r="EIJ129" s="671"/>
      <c r="EIK129" s="671"/>
      <c r="EIL129" s="671"/>
      <c r="EIM129" s="671"/>
      <c r="EIN129" s="671"/>
      <c r="EIO129" s="671"/>
      <c r="EIP129" s="671"/>
      <c r="EIQ129" s="671"/>
      <c r="EIR129" s="671"/>
      <c r="EIS129" s="671"/>
      <c r="EIT129" s="671"/>
      <c r="EIU129" s="671"/>
      <c r="EIV129" s="671"/>
      <c r="EIW129" s="671"/>
      <c r="EIX129" s="671"/>
      <c r="EIY129" s="671"/>
      <c r="EIZ129" s="671"/>
      <c r="EJA129" s="671"/>
      <c r="EJB129" s="671"/>
      <c r="EJC129" s="671"/>
      <c r="EJD129" s="671"/>
      <c r="EJE129" s="671"/>
      <c r="EJF129" s="671"/>
      <c r="EJG129" s="671"/>
      <c r="EJH129" s="671"/>
      <c r="EJI129" s="671"/>
      <c r="EJJ129" s="671"/>
      <c r="EJK129" s="671"/>
      <c r="EJL129" s="671"/>
      <c r="EJM129" s="671"/>
      <c r="EJN129" s="671"/>
      <c r="EJO129" s="671"/>
      <c r="EJP129" s="671"/>
      <c r="EJQ129" s="671"/>
      <c r="EJR129" s="671"/>
      <c r="EJS129" s="671"/>
      <c r="EJT129" s="671"/>
      <c r="EJU129" s="671"/>
      <c r="EJV129" s="671"/>
      <c r="EJW129" s="671"/>
      <c r="EJX129" s="671"/>
      <c r="EJY129" s="671"/>
      <c r="EJZ129" s="671"/>
      <c r="EKA129" s="671"/>
      <c r="EKB129" s="671"/>
      <c r="EKC129" s="671"/>
      <c r="EKD129" s="671"/>
      <c r="EKE129" s="671"/>
      <c r="EKF129" s="671"/>
      <c r="EKG129" s="671"/>
      <c r="EKH129" s="671"/>
      <c r="EKI129" s="671"/>
      <c r="EKJ129" s="671"/>
      <c r="EKK129" s="671"/>
      <c r="EKL129" s="671"/>
      <c r="EKM129" s="671"/>
      <c r="EKN129" s="671"/>
      <c r="EKO129" s="671"/>
      <c r="EKP129" s="671"/>
      <c r="EKQ129" s="671"/>
      <c r="EKR129" s="671"/>
      <c r="EKS129" s="671"/>
      <c r="EKT129" s="671"/>
      <c r="EKU129" s="671"/>
      <c r="EKV129" s="671"/>
      <c r="EKW129" s="671"/>
      <c r="EKX129" s="671"/>
      <c r="EKY129" s="671"/>
      <c r="EKZ129" s="671"/>
      <c r="ELA129" s="671"/>
      <c r="ELB129" s="671"/>
      <c r="ELC129" s="671"/>
      <c r="ELD129" s="671"/>
      <c r="ELE129" s="671"/>
      <c r="ELF129" s="671"/>
      <c r="ELG129" s="671"/>
      <c r="ELH129" s="671"/>
      <c r="ELI129" s="671"/>
      <c r="ELJ129" s="671"/>
      <c r="ELK129" s="671"/>
      <c r="ELL129" s="671"/>
      <c r="ELM129" s="671"/>
      <c r="ELN129" s="671"/>
      <c r="ELO129" s="671"/>
      <c r="ELP129" s="671"/>
      <c r="ELQ129" s="671"/>
      <c r="ELR129" s="671"/>
      <c r="ELS129" s="671"/>
      <c r="ELT129" s="671"/>
      <c r="ELU129" s="671"/>
      <c r="ELV129" s="671"/>
      <c r="ELW129" s="671"/>
      <c r="ELX129" s="671"/>
      <c r="ELY129" s="671"/>
      <c r="ELZ129" s="671"/>
      <c r="EMA129" s="671"/>
      <c r="EMB129" s="671"/>
      <c r="EMC129" s="671"/>
      <c r="EMD129" s="671"/>
      <c r="EME129" s="671"/>
      <c r="EMF129" s="671"/>
      <c r="EMG129" s="671"/>
      <c r="EMH129" s="671"/>
      <c r="EMI129" s="671"/>
      <c r="EMJ129" s="671"/>
      <c r="EMK129" s="671"/>
      <c r="EML129" s="671"/>
      <c r="EMM129" s="671"/>
      <c r="EMN129" s="671"/>
      <c r="EMO129" s="671"/>
      <c r="EMP129" s="671"/>
      <c r="EMQ129" s="671"/>
      <c r="EMR129" s="671"/>
      <c r="EMS129" s="671"/>
      <c r="EMT129" s="671"/>
      <c r="EMU129" s="671"/>
      <c r="EMV129" s="671"/>
      <c r="EMW129" s="671"/>
      <c r="EMX129" s="671"/>
      <c r="EMY129" s="671"/>
      <c r="EMZ129" s="671"/>
      <c r="ENA129" s="671"/>
      <c r="ENB129" s="671"/>
      <c r="ENC129" s="671"/>
      <c r="END129" s="671"/>
      <c r="ENE129" s="671"/>
      <c r="ENF129" s="671"/>
      <c r="ENG129" s="671"/>
      <c r="ENH129" s="671"/>
      <c r="ENI129" s="671"/>
      <c r="ENJ129" s="671"/>
      <c r="ENK129" s="671"/>
      <c r="ENL129" s="671"/>
      <c r="ENM129" s="671"/>
      <c r="ENN129" s="671"/>
      <c r="ENO129" s="671"/>
      <c r="ENP129" s="671"/>
      <c r="ENQ129" s="671"/>
      <c r="ENR129" s="671"/>
      <c r="ENS129" s="671"/>
      <c r="ENT129" s="671"/>
      <c r="ENU129" s="671"/>
      <c r="ENV129" s="671"/>
      <c r="ENW129" s="671"/>
      <c r="ENX129" s="671"/>
      <c r="ENY129" s="671"/>
      <c r="ENZ129" s="671"/>
      <c r="EOA129" s="671"/>
      <c r="EOB129" s="671"/>
      <c r="EOC129" s="671"/>
      <c r="EOD129" s="671"/>
      <c r="EOE129" s="671"/>
      <c r="EOF129" s="671"/>
      <c r="EOG129" s="671"/>
      <c r="EOH129" s="671"/>
      <c r="EOI129" s="671"/>
      <c r="EOJ129" s="671"/>
      <c r="EOK129" s="671"/>
      <c r="EOL129" s="671"/>
      <c r="EOM129" s="671"/>
      <c r="EON129" s="671"/>
      <c r="EOO129" s="671"/>
      <c r="EOP129" s="671"/>
      <c r="EOQ129" s="671"/>
      <c r="EOR129" s="671"/>
      <c r="EOS129" s="671"/>
      <c r="EOT129" s="671"/>
      <c r="EOU129" s="671"/>
      <c r="EOV129" s="671"/>
      <c r="EOW129" s="671"/>
      <c r="EOX129" s="671"/>
      <c r="EOY129" s="671"/>
      <c r="EOZ129" s="671"/>
      <c r="EPA129" s="671"/>
      <c r="EPB129" s="671"/>
      <c r="EPC129" s="671"/>
      <c r="EPD129" s="671"/>
      <c r="EPE129" s="671"/>
      <c r="EPF129" s="671"/>
      <c r="EPG129" s="671"/>
      <c r="EPH129" s="671"/>
      <c r="EPI129" s="671"/>
      <c r="EPJ129" s="671"/>
      <c r="EPK129" s="671"/>
      <c r="EPL129" s="671"/>
      <c r="EPM129" s="671"/>
      <c r="EPN129" s="671"/>
      <c r="EPO129" s="671"/>
      <c r="EPP129" s="671"/>
      <c r="EPQ129" s="671"/>
      <c r="EPR129" s="671"/>
      <c r="EPS129" s="671"/>
      <c r="EPT129" s="671"/>
      <c r="EPU129" s="671"/>
      <c r="EPV129" s="671"/>
      <c r="EPW129" s="671"/>
      <c r="EPX129" s="671"/>
      <c r="EPY129" s="671"/>
      <c r="EPZ129" s="671"/>
      <c r="EQA129" s="671"/>
      <c r="EQB129" s="671"/>
      <c r="EQC129" s="671"/>
      <c r="EQD129" s="671"/>
      <c r="EQE129" s="671"/>
      <c r="EQF129" s="671"/>
      <c r="EQG129" s="671"/>
      <c r="EQH129" s="671"/>
      <c r="EQI129" s="671"/>
      <c r="EQJ129" s="671"/>
      <c r="EQK129" s="671"/>
      <c r="EQL129" s="671"/>
      <c r="EQM129" s="671"/>
      <c r="EQN129" s="671"/>
      <c r="EQO129" s="671"/>
      <c r="EQP129" s="671"/>
      <c r="EQQ129" s="671"/>
      <c r="EQR129" s="671"/>
      <c r="EQS129" s="671"/>
      <c r="EQT129" s="671"/>
      <c r="EQU129" s="671"/>
      <c r="EQV129" s="671"/>
      <c r="EQW129" s="671"/>
      <c r="EQX129" s="671"/>
      <c r="EQY129" s="671"/>
      <c r="EQZ129" s="671"/>
      <c r="ERA129" s="671"/>
      <c r="ERB129" s="671"/>
      <c r="ERC129" s="671"/>
      <c r="ERD129" s="671"/>
      <c r="ERE129" s="671"/>
      <c r="ERF129" s="671"/>
      <c r="ERG129" s="671"/>
      <c r="ERH129" s="671"/>
      <c r="ERI129" s="671"/>
      <c r="ERJ129" s="671"/>
      <c r="ERK129" s="671"/>
      <c r="ERL129" s="671"/>
      <c r="ERM129" s="671"/>
      <c r="ERN129" s="671"/>
      <c r="ERO129" s="671"/>
      <c r="ERP129" s="671"/>
      <c r="ERQ129" s="671"/>
      <c r="ERR129" s="671"/>
      <c r="ERS129" s="671"/>
      <c r="ERT129" s="671"/>
      <c r="ERU129" s="671"/>
      <c r="ERV129" s="671"/>
      <c r="ERW129" s="671"/>
      <c r="ERX129" s="671"/>
      <c r="ERY129" s="671"/>
      <c r="ERZ129" s="671"/>
      <c r="ESA129" s="671"/>
      <c r="ESB129" s="671"/>
      <c r="ESC129" s="671"/>
      <c r="ESD129" s="671"/>
      <c r="ESE129" s="671"/>
      <c r="ESF129" s="671"/>
      <c r="ESG129" s="671"/>
      <c r="ESH129" s="671"/>
      <c r="ESI129" s="671"/>
      <c r="ESJ129" s="671"/>
      <c r="ESK129" s="671"/>
      <c r="ESL129" s="671"/>
      <c r="ESM129" s="671"/>
      <c r="ESN129" s="671"/>
      <c r="ESO129" s="671"/>
      <c r="ESP129" s="671"/>
      <c r="ESQ129" s="671"/>
      <c r="ESR129" s="671"/>
      <c r="ESS129" s="671"/>
      <c r="EST129" s="671"/>
      <c r="ESU129" s="671"/>
      <c r="ESV129" s="671"/>
      <c r="ESW129" s="671"/>
      <c r="ESX129" s="671"/>
      <c r="ESY129" s="671"/>
      <c r="ESZ129" s="671"/>
      <c r="ETA129" s="671"/>
      <c r="ETB129" s="671"/>
      <c r="ETC129" s="671"/>
      <c r="ETD129" s="671"/>
      <c r="ETE129" s="671"/>
      <c r="ETF129" s="671"/>
      <c r="ETG129" s="671"/>
      <c r="ETH129" s="671"/>
      <c r="ETI129" s="671"/>
      <c r="ETJ129" s="671"/>
      <c r="ETK129" s="671"/>
      <c r="ETL129" s="671"/>
      <c r="ETM129" s="671"/>
      <c r="ETN129" s="671"/>
      <c r="ETO129" s="671"/>
      <c r="ETP129" s="671"/>
      <c r="ETQ129" s="671"/>
      <c r="ETR129" s="671"/>
      <c r="ETS129" s="671"/>
      <c r="ETT129" s="671"/>
      <c r="ETU129" s="671"/>
      <c r="ETV129" s="671"/>
      <c r="ETW129" s="671"/>
      <c r="ETX129" s="671"/>
      <c r="ETY129" s="671"/>
      <c r="ETZ129" s="671"/>
      <c r="EUA129" s="671"/>
      <c r="EUB129" s="671"/>
      <c r="EUC129" s="671"/>
      <c r="EUD129" s="671"/>
      <c r="EUE129" s="671"/>
      <c r="EUF129" s="671"/>
      <c r="EUG129" s="671"/>
      <c r="EUH129" s="671"/>
      <c r="EUI129" s="671"/>
      <c r="EUJ129" s="671"/>
      <c r="EUK129" s="671"/>
      <c r="EUL129" s="671"/>
      <c r="EUM129" s="671"/>
      <c r="EUN129" s="671"/>
      <c r="EUO129" s="671"/>
      <c r="EUP129" s="671"/>
      <c r="EUQ129" s="671"/>
      <c r="EUR129" s="671"/>
      <c r="EUS129" s="671"/>
      <c r="EUT129" s="671"/>
      <c r="EUU129" s="671"/>
      <c r="EUV129" s="671"/>
      <c r="EUW129" s="671"/>
      <c r="EUX129" s="671"/>
      <c r="EUY129" s="671"/>
      <c r="EUZ129" s="671"/>
      <c r="EVA129" s="671"/>
      <c r="EVB129" s="671"/>
      <c r="EVC129" s="671"/>
      <c r="EVD129" s="671"/>
      <c r="EVE129" s="671"/>
      <c r="EVF129" s="671"/>
      <c r="EVG129" s="671"/>
      <c r="EVH129" s="671"/>
      <c r="EVI129" s="671"/>
      <c r="EVJ129" s="671"/>
      <c r="EVK129" s="671"/>
      <c r="EVL129" s="671"/>
      <c r="EVM129" s="671"/>
      <c r="EVN129" s="671"/>
      <c r="EVO129" s="671"/>
      <c r="EVP129" s="671"/>
      <c r="EVQ129" s="671"/>
      <c r="EVR129" s="671"/>
      <c r="EVS129" s="671"/>
      <c r="EVT129" s="671"/>
      <c r="EVU129" s="671"/>
      <c r="EVV129" s="671"/>
      <c r="EVW129" s="671"/>
      <c r="EVX129" s="671"/>
      <c r="EVY129" s="671"/>
      <c r="EVZ129" s="671"/>
      <c r="EWA129" s="671"/>
      <c r="EWB129" s="671"/>
      <c r="EWC129" s="671"/>
      <c r="EWD129" s="671"/>
      <c r="EWE129" s="671"/>
      <c r="EWF129" s="671"/>
      <c r="EWG129" s="671"/>
      <c r="EWH129" s="671"/>
      <c r="EWI129" s="671"/>
      <c r="EWJ129" s="671"/>
      <c r="EWK129" s="671"/>
      <c r="EWL129" s="671"/>
      <c r="EWM129" s="671"/>
      <c r="EWN129" s="671"/>
      <c r="EWO129" s="671"/>
      <c r="EWP129" s="671"/>
      <c r="EWQ129" s="671"/>
      <c r="EWR129" s="671"/>
      <c r="EWS129" s="671"/>
      <c r="EWT129" s="671"/>
      <c r="EWU129" s="671"/>
      <c r="EWV129" s="671"/>
      <c r="EWW129" s="671"/>
      <c r="EWX129" s="671"/>
      <c r="EWY129" s="671"/>
      <c r="EWZ129" s="671"/>
      <c r="EXA129" s="671"/>
      <c r="EXB129" s="671"/>
      <c r="EXC129" s="671"/>
      <c r="EXD129" s="671"/>
      <c r="EXE129" s="671"/>
      <c r="EXF129" s="671"/>
      <c r="EXG129" s="671"/>
      <c r="EXH129" s="671"/>
      <c r="EXI129" s="671"/>
      <c r="EXJ129" s="671"/>
      <c r="EXK129" s="671"/>
      <c r="EXL129" s="671"/>
      <c r="EXM129" s="671"/>
      <c r="EXN129" s="671"/>
      <c r="EXO129" s="671"/>
      <c r="EXP129" s="671"/>
      <c r="EXQ129" s="671"/>
      <c r="EXR129" s="671"/>
      <c r="EXS129" s="671"/>
      <c r="EXT129" s="671"/>
      <c r="EXU129" s="671"/>
      <c r="EXV129" s="671"/>
      <c r="EXW129" s="671"/>
      <c r="EXX129" s="671"/>
      <c r="EXY129" s="671"/>
      <c r="EXZ129" s="671"/>
      <c r="EYA129" s="671"/>
      <c r="EYB129" s="671"/>
      <c r="EYC129" s="671"/>
      <c r="EYD129" s="671"/>
      <c r="EYE129" s="671"/>
      <c r="EYF129" s="671"/>
      <c r="EYG129" s="671"/>
      <c r="EYH129" s="671"/>
      <c r="EYI129" s="671"/>
      <c r="EYJ129" s="671"/>
      <c r="EYK129" s="671"/>
      <c r="EYL129" s="671"/>
      <c r="EYM129" s="671"/>
      <c r="EYN129" s="671"/>
      <c r="EYO129" s="671"/>
      <c r="EYP129" s="671"/>
      <c r="EYQ129" s="671"/>
      <c r="EYR129" s="671"/>
      <c r="EYS129" s="671"/>
      <c r="EYT129" s="671"/>
      <c r="EYU129" s="671"/>
      <c r="EYV129" s="671"/>
      <c r="EYW129" s="671"/>
      <c r="EYX129" s="671"/>
      <c r="EYY129" s="671"/>
      <c r="EYZ129" s="671"/>
      <c r="EZA129" s="671"/>
      <c r="EZB129" s="671"/>
      <c r="EZC129" s="671"/>
      <c r="EZD129" s="671"/>
      <c r="EZE129" s="671"/>
      <c r="EZF129" s="671"/>
      <c r="EZG129" s="671"/>
      <c r="EZH129" s="671"/>
      <c r="EZI129" s="671"/>
      <c r="EZJ129" s="671"/>
      <c r="EZK129" s="671"/>
      <c r="EZL129" s="671"/>
      <c r="EZM129" s="671"/>
      <c r="EZN129" s="671"/>
      <c r="EZO129" s="671"/>
      <c r="EZP129" s="671"/>
      <c r="EZQ129" s="671"/>
      <c r="EZR129" s="671"/>
      <c r="EZS129" s="671"/>
      <c r="EZT129" s="671"/>
      <c r="EZU129" s="671"/>
      <c r="EZV129" s="671"/>
      <c r="EZW129" s="671"/>
      <c r="EZX129" s="671"/>
      <c r="EZY129" s="671"/>
      <c r="EZZ129" s="671"/>
      <c r="FAA129" s="671"/>
      <c r="FAB129" s="671"/>
      <c r="FAC129" s="671"/>
      <c r="FAD129" s="671"/>
      <c r="FAE129" s="671"/>
      <c r="FAF129" s="671"/>
      <c r="FAG129" s="671"/>
      <c r="FAH129" s="671"/>
      <c r="FAI129" s="671"/>
      <c r="FAJ129" s="671"/>
      <c r="FAK129" s="671"/>
      <c r="FAL129" s="671"/>
      <c r="FAM129" s="671"/>
      <c r="FAN129" s="671"/>
      <c r="FAO129" s="671"/>
      <c r="FAP129" s="671"/>
      <c r="FAQ129" s="671"/>
      <c r="FAR129" s="671"/>
      <c r="FAS129" s="671"/>
      <c r="FAT129" s="671"/>
      <c r="FAU129" s="671"/>
      <c r="FAV129" s="671"/>
      <c r="FAW129" s="671"/>
      <c r="FAX129" s="671"/>
      <c r="FAY129" s="671"/>
      <c r="FAZ129" s="671"/>
      <c r="FBA129" s="671"/>
      <c r="FBB129" s="671"/>
      <c r="FBC129" s="671"/>
      <c r="FBD129" s="671"/>
      <c r="FBE129" s="671"/>
      <c r="FBF129" s="671"/>
      <c r="FBG129" s="671"/>
      <c r="FBH129" s="671"/>
      <c r="FBI129" s="671"/>
      <c r="FBJ129" s="671"/>
      <c r="FBK129" s="671"/>
      <c r="FBL129" s="671"/>
      <c r="FBM129" s="671"/>
      <c r="FBN129" s="671"/>
      <c r="FBO129" s="671"/>
      <c r="FBP129" s="671"/>
      <c r="FBQ129" s="671"/>
      <c r="FBR129" s="671"/>
      <c r="FBS129" s="671"/>
      <c r="FBT129" s="671"/>
      <c r="FBU129" s="671"/>
      <c r="FBV129" s="671"/>
      <c r="FBW129" s="671"/>
      <c r="FBX129" s="671"/>
      <c r="FBY129" s="671"/>
      <c r="FBZ129" s="671"/>
      <c r="FCA129" s="671"/>
      <c r="FCB129" s="671"/>
      <c r="FCC129" s="671"/>
      <c r="FCD129" s="671"/>
      <c r="FCE129" s="671"/>
      <c r="FCF129" s="671"/>
      <c r="FCG129" s="671"/>
      <c r="FCH129" s="671"/>
      <c r="FCI129" s="671"/>
      <c r="FCJ129" s="671"/>
      <c r="FCK129" s="671"/>
      <c r="FCL129" s="671"/>
      <c r="FCM129" s="671"/>
      <c r="FCN129" s="671"/>
      <c r="FCO129" s="671"/>
      <c r="FCP129" s="671"/>
      <c r="FCQ129" s="671"/>
      <c r="FCR129" s="671"/>
      <c r="FCS129" s="671"/>
      <c r="FCT129" s="671"/>
      <c r="FCU129" s="671"/>
      <c r="FCV129" s="671"/>
      <c r="FCW129" s="671"/>
      <c r="FCX129" s="671"/>
      <c r="FCY129" s="671"/>
      <c r="FCZ129" s="671"/>
      <c r="FDA129" s="671"/>
      <c r="FDB129" s="671"/>
      <c r="FDC129" s="671"/>
      <c r="FDD129" s="671"/>
      <c r="FDE129" s="671"/>
      <c r="FDF129" s="671"/>
      <c r="FDG129" s="671"/>
      <c r="FDH129" s="671"/>
      <c r="FDI129" s="671"/>
      <c r="FDJ129" s="671"/>
      <c r="FDK129" s="671"/>
      <c r="FDL129" s="671"/>
      <c r="FDM129" s="671"/>
      <c r="FDN129" s="671"/>
      <c r="FDO129" s="671"/>
      <c r="FDP129" s="671"/>
      <c r="FDQ129" s="671"/>
      <c r="FDR129" s="671"/>
      <c r="FDS129" s="671"/>
      <c r="FDT129" s="671"/>
      <c r="FDU129" s="671"/>
      <c r="FDV129" s="671"/>
      <c r="FDW129" s="671"/>
      <c r="FDX129" s="671"/>
      <c r="FDY129" s="671"/>
      <c r="FDZ129" s="671"/>
      <c r="FEA129" s="671"/>
      <c r="FEB129" s="671"/>
      <c r="FEC129" s="671"/>
      <c r="FED129" s="671"/>
      <c r="FEE129" s="671"/>
      <c r="FEF129" s="671"/>
      <c r="FEG129" s="671"/>
      <c r="FEH129" s="671"/>
      <c r="FEI129" s="671"/>
      <c r="FEJ129" s="671"/>
      <c r="FEK129" s="671"/>
      <c r="FEL129" s="671"/>
      <c r="FEM129" s="671"/>
      <c r="FEN129" s="671"/>
      <c r="FEO129" s="671"/>
      <c r="FEP129" s="671"/>
      <c r="FEQ129" s="671"/>
      <c r="FER129" s="671"/>
      <c r="FES129" s="671"/>
      <c r="FET129" s="671"/>
      <c r="FEU129" s="671"/>
      <c r="FEV129" s="671"/>
      <c r="FEW129" s="671"/>
      <c r="FEX129" s="671"/>
      <c r="FEY129" s="671"/>
      <c r="FEZ129" s="671"/>
      <c r="FFA129" s="671"/>
      <c r="FFB129" s="671"/>
      <c r="FFC129" s="671"/>
      <c r="FFD129" s="671"/>
      <c r="FFE129" s="671"/>
      <c r="FFF129" s="671"/>
      <c r="FFG129" s="671"/>
      <c r="FFH129" s="671"/>
      <c r="FFI129" s="671"/>
      <c r="FFJ129" s="671"/>
      <c r="FFK129" s="671"/>
      <c r="FFL129" s="671"/>
      <c r="FFM129" s="671"/>
      <c r="FFN129" s="671"/>
      <c r="FFO129" s="671"/>
      <c r="FFP129" s="671"/>
      <c r="FFQ129" s="671"/>
      <c r="FFR129" s="671"/>
      <c r="FFS129" s="671"/>
      <c r="FFT129" s="671"/>
      <c r="FFU129" s="671"/>
      <c r="FFV129" s="671"/>
      <c r="FFW129" s="671"/>
      <c r="FFX129" s="671"/>
      <c r="FFY129" s="671"/>
      <c r="FFZ129" s="671"/>
      <c r="FGA129" s="671"/>
      <c r="FGB129" s="671"/>
      <c r="FGC129" s="671"/>
      <c r="FGD129" s="671"/>
      <c r="FGE129" s="671"/>
      <c r="FGF129" s="671"/>
      <c r="FGG129" s="671"/>
      <c r="FGH129" s="671"/>
      <c r="FGI129" s="671"/>
      <c r="FGJ129" s="671"/>
      <c r="FGK129" s="671"/>
      <c r="FGL129" s="671"/>
      <c r="FGM129" s="671"/>
      <c r="FGN129" s="671"/>
      <c r="FGO129" s="671"/>
      <c r="FGP129" s="671"/>
      <c r="FGQ129" s="671"/>
      <c r="FGR129" s="671"/>
      <c r="FGS129" s="671"/>
      <c r="FGT129" s="671"/>
      <c r="FGU129" s="671"/>
      <c r="FGV129" s="671"/>
      <c r="FGW129" s="671"/>
      <c r="FGX129" s="671"/>
      <c r="FGY129" s="671"/>
      <c r="FGZ129" s="671"/>
      <c r="FHA129" s="671"/>
      <c r="FHB129" s="671"/>
      <c r="FHC129" s="671"/>
      <c r="FHD129" s="671"/>
      <c r="FHE129" s="671"/>
      <c r="FHF129" s="671"/>
      <c r="FHG129" s="671"/>
      <c r="FHH129" s="671"/>
      <c r="FHI129" s="671"/>
      <c r="FHJ129" s="671"/>
      <c r="FHK129" s="671"/>
      <c r="FHL129" s="671"/>
      <c r="FHM129" s="671"/>
      <c r="FHN129" s="671"/>
      <c r="FHO129" s="671"/>
      <c r="FHP129" s="671"/>
      <c r="FHQ129" s="671"/>
      <c r="FHR129" s="671"/>
      <c r="FHS129" s="671"/>
      <c r="FHT129" s="671"/>
      <c r="FHU129" s="671"/>
      <c r="FHV129" s="671"/>
      <c r="FHW129" s="671"/>
      <c r="FHX129" s="671"/>
      <c r="FHY129" s="671"/>
      <c r="FHZ129" s="671"/>
      <c r="FIA129" s="671"/>
      <c r="FIB129" s="671"/>
      <c r="FIC129" s="671"/>
      <c r="FID129" s="671"/>
      <c r="FIE129" s="671"/>
      <c r="FIF129" s="671"/>
      <c r="FIG129" s="671"/>
      <c r="FIH129" s="671"/>
      <c r="FII129" s="671"/>
      <c r="FIJ129" s="671"/>
      <c r="FIK129" s="671"/>
      <c r="FIL129" s="671"/>
      <c r="FIM129" s="671"/>
      <c r="FIN129" s="671"/>
      <c r="FIO129" s="671"/>
      <c r="FIP129" s="671"/>
      <c r="FIQ129" s="671"/>
      <c r="FIR129" s="671"/>
      <c r="FIS129" s="671"/>
      <c r="FIT129" s="671"/>
      <c r="FIU129" s="671"/>
      <c r="FIV129" s="671"/>
      <c r="FIW129" s="671"/>
      <c r="FIX129" s="671"/>
      <c r="FIY129" s="671"/>
      <c r="FIZ129" s="671"/>
      <c r="FJA129" s="671"/>
      <c r="FJB129" s="671"/>
      <c r="FJC129" s="671"/>
      <c r="FJD129" s="671"/>
      <c r="FJE129" s="671"/>
      <c r="FJF129" s="671"/>
      <c r="FJG129" s="671"/>
      <c r="FJH129" s="671"/>
      <c r="FJI129" s="671"/>
      <c r="FJJ129" s="671"/>
      <c r="FJK129" s="671"/>
      <c r="FJL129" s="671"/>
      <c r="FJM129" s="671"/>
      <c r="FJN129" s="671"/>
      <c r="FJO129" s="671"/>
      <c r="FJP129" s="671"/>
      <c r="FJQ129" s="671"/>
      <c r="FJR129" s="671"/>
      <c r="FJS129" s="671"/>
      <c r="FJT129" s="671"/>
      <c r="FJU129" s="671"/>
      <c r="FJV129" s="671"/>
      <c r="FJW129" s="671"/>
      <c r="FJX129" s="671"/>
      <c r="FJY129" s="671"/>
      <c r="FJZ129" s="671"/>
      <c r="FKA129" s="671"/>
      <c r="FKB129" s="671"/>
      <c r="FKC129" s="671"/>
      <c r="FKD129" s="671"/>
      <c r="FKE129" s="671"/>
      <c r="FKF129" s="671"/>
      <c r="FKG129" s="671"/>
      <c r="FKH129" s="671"/>
      <c r="FKI129" s="671"/>
      <c r="FKJ129" s="671"/>
      <c r="FKK129" s="671"/>
      <c r="FKL129" s="671"/>
      <c r="FKM129" s="671"/>
      <c r="FKN129" s="671"/>
      <c r="FKO129" s="671"/>
      <c r="FKP129" s="671"/>
      <c r="FKQ129" s="671"/>
      <c r="FKR129" s="671"/>
      <c r="FKS129" s="671"/>
      <c r="FKT129" s="671"/>
      <c r="FKU129" s="671"/>
      <c r="FKV129" s="671"/>
      <c r="FKW129" s="671"/>
      <c r="FKX129" s="671"/>
      <c r="FKY129" s="671"/>
      <c r="FKZ129" s="671"/>
      <c r="FLA129" s="671"/>
      <c r="FLB129" s="671"/>
      <c r="FLC129" s="671"/>
      <c r="FLD129" s="671"/>
      <c r="FLE129" s="671"/>
      <c r="FLF129" s="671"/>
      <c r="FLG129" s="671"/>
      <c r="FLH129" s="671"/>
      <c r="FLI129" s="671"/>
      <c r="FLJ129" s="671"/>
      <c r="FLK129" s="671"/>
      <c r="FLL129" s="671"/>
      <c r="FLM129" s="671"/>
      <c r="FLN129" s="671"/>
      <c r="FLO129" s="671"/>
      <c r="FLP129" s="671"/>
      <c r="FLQ129" s="671"/>
      <c r="FLR129" s="671"/>
      <c r="FLS129" s="671"/>
      <c r="FLT129" s="671"/>
      <c r="FLU129" s="671"/>
      <c r="FLV129" s="671"/>
      <c r="FLW129" s="671"/>
      <c r="FLX129" s="671"/>
      <c r="FLY129" s="671"/>
      <c r="FLZ129" s="671"/>
      <c r="FMA129" s="671"/>
      <c r="FMB129" s="671"/>
      <c r="FMC129" s="671"/>
      <c r="FMD129" s="671"/>
      <c r="FME129" s="671"/>
      <c r="FMF129" s="671"/>
      <c r="FMG129" s="671"/>
      <c r="FMH129" s="671"/>
      <c r="FMI129" s="671"/>
      <c r="FMJ129" s="671"/>
      <c r="FMK129" s="671"/>
      <c r="FML129" s="671"/>
      <c r="FMM129" s="671"/>
      <c r="FMN129" s="671"/>
      <c r="FMO129" s="671"/>
      <c r="FMP129" s="671"/>
      <c r="FMQ129" s="671"/>
      <c r="FMR129" s="671"/>
      <c r="FMS129" s="671"/>
      <c r="FMT129" s="671"/>
      <c r="FMU129" s="671"/>
      <c r="FMV129" s="671"/>
      <c r="FMW129" s="671"/>
      <c r="FMX129" s="671"/>
      <c r="FMY129" s="671"/>
      <c r="FMZ129" s="671"/>
      <c r="FNA129" s="671"/>
      <c r="FNB129" s="671"/>
      <c r="FNC129" s="671"/>
      <c r="FND129" s="671"/>
      <c r="FNE129" s="671"/>
      <c r="FNF129" s="671"/>
      <c r="FNG129" s="671"/>
      <c r="FNH129" s="671"/>
      <c r="FNI129" s="671"/>
      <c r="FNJ129" s="671"/>
      <c r="FNK129" s="671"/>
      <c r="FNL129" s="671"/>
      <c r="FNM129" s="671"/>
      <c r="FNN129" s="671"/>
      <c r="FNO129" s="671"/>
      <c r="FNP129" s="671"/>
      <c r="FNQ129" s="671"/>
      <c r="FNR129" s="671"/>
      <c r="FNS129" s="671"/>
      <c r="FNT129" s="671"/>
      <c r="FNU129" s="671"/>
      <c r="FNV129" s="671"/>
      <c r="FNW129" s="671"/>
      <c r="FNX129" s="671"/>
      <c r="FNY129" s="671"/>
      <c r="FNZ129" s="671"/>
      <c r="FOA129" s="671"/>
      <c r="FOB129" s="671"/>
      <c r="FOC129" s="671"/>
      <c r="FOD129" s="671"/>
      <c r="FOE129" s="671"/>
      <c r="FOF129" s="671"/>
      <c r="FOG129" s="671"/>
      <c r="FOH129" s="671"/>
      <c r="FOI129" s="671"/>
      <c r="FOJ129" s="671"/>
      <c r="FOK129" s="671"/>
      <c r="FOL129" s="671"/>
      <c r="FOM129" s="671"/>
      <c r="FON129" s="671"/>
      <c r="FOO129" s="671"/>
      <c r="FOP129" s="671"/>
      <c r="FOQ129" s="671"/>
      <c r="FOR129" s="671"/>
      <c r="FOS129" s="671"/>
      <c r="FOT129" s="671"/>
      <c r="FOU129" s="671"/>
      <c r="FOV129" s="671"/>
      <c r="FOW129" s="671"/>
      <c r="FOX129" s="671"/>
      <c r="FOY129" s="671"/>
      <c r="FOZ129" s="671"/>
      <c r="FPA129" s="671"/>
      <c r="FPB129" s="671"/>
      <c r="FPC129" s="671"/>
      <c r="FPD129" s="671"/>
      <c r="FPE129" s="671"/>
      <c r="FPF129" s="671"/>
      <c r="FPG129" s="671"/>
      <c r="FPH129" s="671"/>
      <c r="FPI129" s="671"/>
      <c r="FPJ129" s="671"/>
      <c r="FPK129" s="671"/>
      <c r="FPL129" s="671"/>
      <c r="FPM129" s="671"/>
      <c r="FPN129" s="671"/>
      <c r="FPO129" s="671"/>
      <c r="FPP129" s="671"/>
      <c r="FPQ129" s="671"/>
      <c r="FPR129" s="671"/>
      <c r="FPS129" s="671"/>
      <c r="FPT129" s="671"/>
      <c r="FPU129" s="671"/>
      <c r="FPV129" s="671"/>
      <c r="FPW129" s="671"/>
      <c r="FPX129" s="671"/>
      <c r="FPY129" s="671"/>
      <c r="FPZ129" s="671"/>
      <c r="FQA129" s="671"/>
      <c r="FQB129" s="671"/>
      <c r="FQC129" s="671"/>
      <c r="FQD129" s="671"/>
      <c r="FQE129" s="671"/>
      <c r="FQF129" s="671"/>
      <c r="FQG129" s="671"/>
      <c r="FQH129" s="671"/>
      <c r="FQI129" s="671"/>
      <c r="FQJ129" s="671"/>
      <c r="FQK129" s="671"/>
      <c r="FQL129" s="671"/>
      <c r="FQM129" s="671"/>
      <c r="FQN129" s="671"/>
      <c r="FQO129" s="671"/>
      <c r="FQP129" s="671"/>
      <c r="FQQ129" s="671"/>
      <c r="FQR129" s="671"/>
      <c r="FQS129" s="671"/>
      <c r="FQT129" s="671"/>
      <c r="FQU129" s="671"/>
      <c r="FQV129" s="671"/>
      <c r="FQW129" s="671"/>
      <c r="FQX129" s="671"/>
      <c r="FQY129" s="671"/>
      <c r="FQZ129" s="671"/>
      <c r="FRA129" s="671"/>
      <c r="FRB129" s="671"/>
      <c r="FRC129" s="671"/>
      <c r="FRD129" s="671"/>
      <c r="FRE129" s="671"/>
      <c r="FRF129" s="671"/>
      <c r="FRG129" s="671"/>
      <c r="FRH129" s="671"/>
      <c r="FRI129" s="671"/>
      <c r="FRJ129" s="671"/>
      <c r="FRK129" s="671"/>
      <c r="FRL129" s="671"/>
      <c r="FRM129" s="671"/>
      <c r="FRN129" s="671"/>
      <c r="FRO129" s="671"/>
      <c r="FRP129" s="671"/>
      <c r="FRQ129" s="671"/>
      <c r="FRR129" s="671"/>
      <c r="FRS129" s="671"/>
      <c r="FRT129" s="671"/>
      <c r="FRU129" s="671"/>
      <c r="FRV129" s="671"/>
      <c r="FRW129" s="671"/>
      <c r="FRX129" s="671"/>
      <c r="FRY129" s="671"/>
      <c r="FRZ129" s="671"/>
      <c r="FSA129" s="671"/>
      <c r="FSB129" s="671"/>
      <c r="FSC129" s="671"/>
      <c r="FSD129" s="671"/>
      <c r="FSE129" s="671"/>
      <c r="FSF129" s="671"/>
      <c r="FSG129" s="671"/>
      <c r="FSH129" s="671"/>
      <c r="FSI129" s="671"/>
      <c r="FSJ129" s="671"/>
      <c r="FSK129" s="671"/>
      <c r="FSL129" s="671"/>
      <c r="FSM129" s="671"/>
      <c r="FSN129" s="671"/>
      <c r="FSO129" s="671"/>
      <c r="FSP129" s="671"/>
      <c r="FSQ129" s="671"/>
      <c r="FSR129" s="671"/>
      <c r="FSS129" s="671"/>
      <c r="FST129" s="671"/>
      <c r="FSU129" s="671"/>
      <c r="FSV129" s="671"/>
      <c r="FSW129" s="671"/>
      <c r="FSX129" s="671"/>
      <c r="FSY129" s="671"/>
      <c r="FSZ129" s="671"/>
      <c r="FTA129" s="671"/>
      <c r="FTB129" s="671"/>
      <c r="FTC129" s="671"/>
      <c r="FTD129" s="671"/>
      <c r="FTE129" s="671"/>
      <c r="FTF129" s="671"/>
      <c r="FTG129" s="671"/>
      <c r="FTH129" s="671"/>
      <c r="FTI129" s="671"/>
      <c r="FTJ129" s="671"/>
      <c r="FTK129" s="671"/>
      <c r="FTL129" s="671"/>
      <c r="FTM129" s="671"/>
      <c r="FTN129" s="671"/>
      <c r="FTO129" s="671"/>
      <c r="FTP129" s="671"/>
      <c r="FTQ129" s="671"/>
      <c r="FTR129" s="671"/>
      <c r="FTS129" s="671"/>
      <c r="FTT129" s="671"/>
      <c r="FTU129" s="671"/>
      <c r="FTV129" s="671"/>
      <c r="FTW129" s="671"/>
      <c r="FTX129" s="671"/>
      <c r="FTY129" s="671"/>
      <c r="FTZ129" s="671"/>
      <c r="FUA129" s="671"/>
      <c r="FUB129" s="671"/>
      <c r="FUC129" s="671"/>
      <c r="FUD129" s="671"/>
      <c r="FUE129" s="671"/>
      <c r="FUF129" s="671"/>
      <c r="FUG129" s="671"/>
      <c r="FUH129" s="671"/>
      <c r="FUI129" s="671"/>
      <c r="FUJ129" s="671"/>
      <c r="FUK129" s="671"/>
      <c r="FUL129" s="671"/>
      <c r="FUM129" s="671"/>
      <c r="FUN129" s="671"/>
      <c r="FUO129" s="671"/>
      <c r="FUP129" s="671"/>
      <c r="FUQ129" s="671"/>
      <c r="FUR129" s="671"/>
      <c r="FUS129" s="671"/>
      <c r="FUT129" s="671"/>
      <c r="FUU129" s="671"/>
      <c r="FUV129" s="671"/>
      <c r="FUW129" s="671"/>
      <c r="FUX129" s="671"/>
      <c r="FUY129" s="671"/>
      <c r="FUZ129" s="671"/>
      <c r="FVA129" s="671"/>
      <c r="FVB129" s="671"/>
      <c r="FVC129" s="671"/>
      <c r="FVD129" s="671"/>
      <c r="FVE129" s="671"/>
      <c r="FVF129" s="671"/>
      <c r="FVG129" s="671"/>
      <c r="FVH129" s="671"/>
      <c r="FVI129" s="671"/>
      <c r="FVJ129" s="671"/>
      <c r="FVK129" s="671"/>
      <c r="FVL129" s="671"/>
      <c r="FVM129" s="671"/>
      <c r="FVN129" s="671"/>
      <c r="FVO129" s="671"/>
      <c r="FVP129" s="671"/>
      <c r="FVQ129" s="671"/>
      <c r="FVR129" s="671"/>
      <c r="FVS129" s="671"/>
      <c r="FVT129" s="671"/>
      <c r="FVU129" s="671"/>
      <c r="FVV129" s="671"/>
      <c r="FVW129" s="671"/>
      <c r="FVX129" s="671"/>
      <c r="FVY129" s="671"/>
      <c r="FVZ129" s="671"/>
      <c r="FWA129" s="671"/>
      <c r="FWB129" s="671"/>
      <c r="FWC129" s="671"/>
      <c r="FWD129" s="671"/>
      <c r="FWE129" s="671"/>
      <c r="FWF129" s="671"/>
      <c r="FWG129" s="671"/>
      <c r="FWH129" s="671"/>
      <c r="FWI129" s="671"/>
      <c r="FWJ129" s="671"/>
      <c r="FWK129" s="671"/>
      <c r="FWL129" s="671"/>
      <c r="FWM129" s="671"/>
      <c r="FWN129" s="671"/>
      <c r="FWO129" s="671"/>
      <c r="FWP129" s="671"/>
      <c r="FWQ129" s="671"/>
      <c r="FWR129" s="671"/>
      <c r="FWS129" s="671"/>
      <c r="FWT129" s="671"/>
      <c r="FWU129" s="671"/>
      <c r="FWV129" s="671"/>
      <c r="FWW129" s="671"/>
      <c r="FWX129" s="671"/>
      <c r="FWY129" s="671"/>
      <c r="FWZ129" s="671"/>
      <c r="FXA129" s="671"/>
      <c r="FXB129" s="671"/>
      <c r="FXC129" s="671"/>
      <c r="FXD129" s="671"/>
      <c r="FXE129" s="671"/>
      <c r="FXF129" s="671"/>
      <c r="FXG129" s="671"/>
      <c r="FXH129" s="671"/>
      <c r="FXI129" s="671"/>
      <c r="FXJ129" s="671"/>
      <c r="FXK129" s="671"/>
      <c r="FXL129" s="671"/>
      <c r="FXM129" s="671"/>
      <c r="FXN129" s="671"/>
      <c r="FXO129" s="671"/>
      <c r="FXP129" s="671"/>
      <c r="FXQ129" s="671"/>
      <c r="FXR129" s="671"/>
      <c r="FXS129" s="671"/>
      <c r="FXT129" s="671"/>
      <c r="FXU129" s="671"/>
      <c r="FXV129" s="671"/>
      <c r="FXW129" s="671"/>
      <c r="FXX129" s="671"/>
      <c r="FXY129" s="671"/>
      <c r="FXZ129" s="671"/>
      <c r="FYA129" s="671"/>
      <c r="FYB129" s="671"/>
      <c r="FYC129" s="671"/>
      <c r="FYD129" s="671"/>
      <c r="FYE129" s="671"/>
      <c r="FYF129" s="671"/>
      <c r="FYG129" s="671"/>
      <c r="FYH129" s="671"/>
      <c r="FYI129" s="671"/>
      <c r="FYJ129" s="671"/>
      <c r="FYK129" s="671"/>
      <c r="FYL129" s="671"/>
      <c r="FYM129" s="671"/>
      <c r="FYN129" s="671"/>
      <c r="FYO129" s="671"/>
      <c r="FYP129" s="671"/>
      <c r="FYQ129" s="671"/>
      <c r="FYR129" s="671"/>
      <c r="FYS129" s="671"/>
      <c r="FYT129" s="671"/>
      <c r="FYU129" s="671"/>
      <c r="FYV129" s="671"/>
      <c r="FYW129" s="671"/>
      <c r="FYX129" s="671"/>
      <c r="FYY129" s="671"/>
      <c r="FYZ129" s="671"/>
      <c r="FZA129" s="671"/>
      <c r="FZB129" s="671"/>
      <c r="FZC129" s="671"/>
      <c r="FZD129" s="671"/>
      <c r="FZE129" s="671"/>
      <c r="FZF129" s="671"/>
      <c r="FZG129" s="671"/>
      <c r="FZH129" s="671"/>
      <c r="FZI129" s="671"/>
      <c r="FZJ129" s="671"/>
      <c r="FZK129" s="671"/>
      <c r="FZL129" s="671"/>
      <c r="FZM129" s="671"/>
      <c r="FZN129" s="671"/>
      <c r="FZO129" s="671"/>
      <c r="FZP129" s="671"/>
      <c r="FZQ129" s="671"/>
      <c r="FZR129" s="671"/>
      <c r="FZS129" s="671"/>
      <c r="FZT129" s="671"/>
      <c r="FZU129" s="671"/>
      <c r="FZV129" s="671"/>
      <c r="FZW129" s="671"/>
      <c r="FZX129" s="671"/>
      <c r="FZY129" s="671"/>
      <c r="FZZ129" s="671"/>
      <c r="GAA129" s="671"/>
      <c r="GAB129" s="671"/>
      <c r="GAC129" s="671"/>
      <c r="GAD129" s="671"/>
      <c r="GAE129" s="671"/>
      <c r="GAF129" s="671"/>
      <c r="GAG129" s="671"/>
      <c r="GAH129" s="671"/>
      <c r="GAI129" s="671"/>
      <c r="GAJ129" s="671"/>
      <c r="GAK129" s="671"/>
      <c r="GAL129" s="671"/>
      <c r="GAM129" s="671"/>
      <c r="GAN129" s="671"/>
      <c r="GAO129" s="671"/>
      <c r="GAP129" s="671"/>
      <c r="GAQ129" s="671"/>
      <c r="GAR129" s="671"/>
      <c r="GAS129" s="671"/>
      <c r="GAT129" s="671"/>
      <c r="GAU129" s="671"/>
      <c r="GAV129" s="671"/>
      <c r="GAW129" s="671"/>
      <c r="GAX129" s="671"/>
      <c r="GAY129" s="671"/>
      <c r="GAZ129" s="671"/>
      <c r="GBA129" s="671"/>
      <c r="GBB129" s="671"/>
      <c r="GBC129" s="671"/>
      <c r="GBD129" s="671"/>
      <c r="GBE129" s="671"/>
      <c r="GBF129" s="671"/>
      <c r="GBG129" s="671"/>
      <c r="GBH129" s="671"/>
      <c r="GBI129" s="671"/>
      <c r="GBJ129" s="671"/>
      <c r="GBK129" s="671"/>
      <c r="GBL129" s="671"/>
      <c r="GBM129" s="671"/>
      <c r="GBN129" s="671"/>
      <c r="GBO129" s="671"/>
      <c r="GBP129" s="671"/>
      <c r="GBQ129" s="671"/>
      <c r="GBR129" s="671"/>
      <c r="GBS129" s="671"/>
      <c r="GBT129" s="671"/>
      <c r="GBU129" s="671"/>
      <c r="GBV129" s="671"/>
      <c r="GBW129" s="671"/>
      <c r="GBX129" s="671"/>
      <c r="GBY129" s="671"/>
      <c r="GBZ129" s="671"/>
      <c r="GCA129" s="671"/>
      <c r="GCB129" s="671"/>
      <c r="GCC129" s="671"/>
      <c r="GCD129" s="671"/>
      <c r="GCE129" s="671"/>
      <c r="GCF129" s="671"/>
      <c r="GCG129" s="671"/>
      <c r="GCH129" s="671"/>
      <c r="GCI129" s="671"/>
      <c r="GCJ129" s="671"/>
      <c r="GCK129" s="671"/>
      <c r="GCL129" s="671"/>
      <c r="GCM129" s="671"/>
      <c r="GCN129" s="671"/>
      <c r="GCO129" s="671"/>
      <c r="GCP129" s="671"/>
      <c r="GCQ129" s="671"/>
      <c r="GCR129" s="671"/>
      <c r="GCS129" s="671"/>
      <c r="GCT129" s="671"/>
      <c r="GCU129" s="671"/>
      <c r="GCV129" s="671"/>
      <c r="GCW129" s="671"/>
      <c r="GCX129" s="671"/>
      <c r="GCY129" s="671"/>
      <c r="GCZ129" s="671"/>
      <c r="GDA129" s="671"/>
      <c r="GDB129" s="671"/>
      <c r="GDC129" s="671"/>
      <c r="GDD129" s="671"/>
      <c r="GDE129" s="671"/>
      <c r="GDF129" s="671"/>
      <c r="GDG129" s="671"/>
      <c r="GDH129" s="671"/>
      <c r="GDI129" s="671"/>
      <c r="GDJ129" s="671"/>
      <c r="GDK129" s="671"/>
      <c r="GDL129" s="671"/>
      <c r="GDM129" s="671"/>
      <c r="GDN129" s="671"/>
      <c r="GDO129" s="671"/>
      <c r="GDP129" s="671"/>
      <c r="GDQ129" s="671"/>
      <c r="GDR129" s="671"/>
      <c r="GDS129" s="671"/>
      <c r="GDT129" s="671"/>
      <c r="GDU129" s="671"/>
      <c r="GDV129" s="671"/>
      <c r="GDW129" s="671"/>
      <c r="GDX129" s="671"/>
      <c r="GDY129" s="671"/>
      <c r="GDZ129" s="671"/>
      <c r="GEA129" s="671"/>
      <c r="GEB129" s="671"/>
      <c r="GEC129" s="671"/>
      <c r="GED129" s="671"/>
      <c r="GEE129" s="671"/>
      <c r="GEF129" s="671"/>
      <c r="GEG129" s="671"/>
      <c r="GEH129" s="671"/>
      <c r="GEI129" s="671"/>
      <c r="GEJ129" s="671"/>
      <c r="GEK129" s="671"/>
      <c r="GEL129" s="671"/>
      <c r="GEM129" s="671"/>
      <c r="GEN129" s="671"/>
      <c r="GEO129" s="671"/>
      <c r="GEP129" s="671"/>
      <c r="GEQ129" s="671"/>
      <c r="GER129" s="671"/>
      <c r="GES129" s="671"/>
      <c r="GET129" s="671"/>
      <c r="GEU129" s="671"/>
      <c r="GEV129" s="671"/>
      <c r="GEW129" s="671"/>
      <c r="GEX129" s="671"/>
      <c r="GEY129" s="671"/>
      <c r="GEZ129" s="671"/>
      <c r="GFA129" s="671"/>
      <c r="GFB129" s="671"/>
      <c r="GFC129" s="671"/>
      <c r="GFD129" s="671"/>
      <c r="GFE129" s="671"/>
      <c r="GFF129" s="671"/>
      <c r="GFG129" s="671"/>
      <c r="GFH129" s="671"/>
      <c r="GFI129" s="671"/>
      <c r="GFJ129" s="671"/>
      <c r="GFK129" s="671"/>
      <c r="GFL129" s="671"/>
      <c r="GFM129" s="671"/>
      <c r="GFN129" s="671"/>
      <c r="GFO129" s="671"/>
      <c r="GFP129" s="671"/>
      <c r="GFQ129" s="671"/>
      <c r="GFR129" s="671"/>
      <c r="GFS129" s="671"/>
      <c r="GFT129" s="671"/>
      <c r="GFU129" s="671"/>
      <c r="GFV129" s="671"/>
      <c r="GFW129" s="671"/>
      <c r="GFX129" s="671"/>
      <c r="GFY129" s="671"/>
      <c r="GFZ129" s="671"/>
      <c r="GGA129" s="671"/>
      <c r="GGB129" s="671"/>
      <c r="GGC129" s="671"/>
      <c r="GGD129" s="671"/>
      <c r="GGE129" s="671"/>
      <c r="GGF129" s="671"/>
      <c r="GGG129" s="671"/>
      <c r="GGH129" s="671"/>
      <c r="GGI129" s="671"/>
      <c r="GGJ129" s="671"/>
      <c r="GGK129" s="671"/>
      <c r="GGL129" s="671"/>
      <c r="GGM129" s="671"/>
      <c r="GGN129" s="671"/>
      <c r="GGO129" s="671"/>
      <c r="GGP129" s="671"/>
      <c r="GGQ129" s="671"/>
      <c r="GGR129" s="671"/>
      <c r="GGS129" s="671"/>
      <c r="GGT129" s="671"/>
      <c r="GGU129" s="671"/>
      <c r="GGV129" s="671"/>
      <c r="GGW129" s="671"/>
      <c r="GGX129" s="671"/>
      <c r="GGY129" s="671"/>
      <c r="GGZ129" s="671"/>
      <c r="GHA129" s="671"/>
      <c r="GHB129" s="671"/>
      <c r="GHC129" s="671"/>
      <c r="GHD129" s="671"/>
      <c r="GHE129" s="671"/>
      <c r="GHF129" s="671"/>
      <c r="GHG129" s="671"/>
      <c r="GHH129" s="671"/>
      <c r="GHI129" s="671"/>
      <c r="GHJ129" s="671"/>
      <c r="GHK129" s="671"/>
      <c r="GHL129" s="671"/>
      <c r="GHM129" s="671"/>
      <c r="GHN129" s="671"/>
      <c r="GHO129" s="671"/>
      <c r="GHP129" s="671"/>
      <c r="GHQ129" s="671"/>
      <c r="GHR129" s="671"/>
      <c r="GHS129" s="671"/>
      <c r="GHT129" s="671"/>
      <c r="GHU129" s="671"/>
      <c r="GHV129" s="671"/>
      <c r="GHW129" s="671"/>
      <c r="GHX129" s="671"/>
      <c r="GHY129" s="671"/>
      <c r="GHZ129" s="671"/>
      <c r="GIA129" s="671"/>
      <c r="GIB129" s="671"/>
      <c r="GIC129" s="671"/>
      <c r="GID129" s="671"/>
      <c r="GIE129" s="671"/>
      <c r="GIF129" s="671"/>
      <c r="GIG129" s="671"/>
      <c r="GIH129" s="671"/>
      <c r="GII129" s="671"/>
      <c r="GIJ129" s="671"/>
      <c r="GIK129" s="671"/>
      <c r="GIL129" s="671"/>
      <c r="GIM129" s="671"/>
      <c r="GIN129" s="671"/>
      <c r="GIO129" s="671"/>
      <c r="GIP129" s="671"/>
      <c r="GIQ129" s="671"/>
      <c r="GIR129" s="671"/>
      <c r="GIS129" s="671"/>
      <c r="GIT129" s="671"/>
      <c r="GIU129" s="671"/>
      <c r="GIV129" s="671"/>
      <c r="GIW129" s="671"/>
      <c r="GIX129" s="671"/>
      <c r="GIY129" s="671"/>
      <c r="GIZ129" s="671"/>
      <c r="GJA129" s="671"/>
      <c r="GJB129" s="671"/>
      <c r="GJC129" s="671"/>
      <c r="GJD129" s="671"/>
      <c r="GJE129" s="671"/>
      <c r="GJF129" s="671"/>
      <c r="GJG129" s="671"/>
      <c r="GJH129" s="671"/>
      <c r="GJI129" s="671"/>
      <c r="GJJ129" s="671"/>
      <c r="GJK129" s="671"/>
      <c r="GJL129" s="671"/>
      <c r="GJM129" s="671"/>
      <c r="GJN129" s="671"/>
      <c r="GJO129" s="671"/>
      <c r="GJP129" s="671"/>
      <c r="GJQ129" s="671"/>
      <c r="GJR129" s="671"/>
      <c r="GJS129" s="671"/>
      <c r="GJT129" s="671"/>
      <c r="GJU129" s="671"/>
      <c r="GJV129" s="671"/>
      <c r="GJW129" s="671"/>
      <c r="GJX129" s="671"/>
      <c r="GJY129" s="671"/>
      <c r="GJZ129" s="671"/>
      <c r="GKA129" s="671"/>
      <c r="GKB129" s="671"/>
      <c r="GKC129" s="671"/>
      <c r="GKD129" s="671"/>
      <c r="GKE129" s="671"/>
      <c r="GKF129" s="671"/>
      <c r="GKG129" s="671"/>
      <c r="GKH129" s="671"/>
      <c r="GKI129" s="671"/>
      <c r="GKJ129" s="671"/>
      <c r="GKK129" s="671"/>
      <c r="GKL129" s="671"/>
      <c r="GKM129" s="671"/>
      <c r="GKN129" s="671"/>
      <c r="GKO129" s="671"/>
      <c r="GKP129" s="671"/>
      <c r="GKQ129" s="671"/>
      <c r="GKR129" s="671"/>
      <c r="GKS129" s="671"/>
      <c r="GKT129" s="671"/>
      <c r="GKU129" s="671"/>
      <c r="GKV129" s="671"/>
      <c r="GKW129" s="671"/>
      <c r="GKX129" s="671"/>
      <c r="GKY129" s="671"/>
      <c r="GKZ129" s="671"/>
      <c r="GLA129" s="671"/>
      <c r="GLB129" s="671"/>
      <c r="GLC129" s="671"/>
      <c r="GLD129" s="671"/>
      <c r="GLE129" s="671"/>
      <c r="GLF129" s="671"/>
      <c r="GLG129" s="671"/>
      <c r="GLH129" s="671"/>
      <c r="GLI129" s="671"/>
      <c r="GLJ129" s="671"/>
      <c r="GLK129" s="671"/>
      <c r="GLL129" s="671"/>
      <c r="GLM129" s="671"/>
      <c r="GLN129" s="671"/>
      <c r="GLO129" s="671"/>
      <c r="GLP129" s="671"/>
      <c r="GLQ129" s="671"/>
      <c r="GLR129" s="671"/>
      <c r="GLS129" s="671"/>
      <c r="GLT129" s="671"/>
      <c r="GLU129" s="671"/>
      <c r="GLV129" s="671"/>
      <c r="GLW129" s="671"/>
      <c r="GLX129" s="671"/>
      <c r="GLY129" s="671"/>
      <c r="GLZ129" s="671"/>
      <c r="GMA129" s="671"/>
      <c r="GMB129" s="671"/>
      <c r="GMC129" s="671"/>
      <c r="GMD129" s="671"/>
      <c r="GME129" s="671"/>
      <c r="GMF129" s="671"/>
      <c r="GMG129" s="671"/>
      <c r="GMH129" s="671"/>
      <c r="GMI129" s="671"/>
      <c r="GMJ129" s="671"/>
      <c r="GMK129" s="671"/>
      <c r="GML129" s="671"/>
      <c r="GMM129" s="671"/>
      <c r="GMN129" s="671"/>
      <c r="GMO129" s="671"/>
      <c r="GMP129" s="671"/>
      <c r="GMQ129" s="671"/>
      <c r="GMR129" s="671"/>
      <c r="GMS129" s="671"/>
      <c r="GMT129" s="671"/>
      <c r="GMU129" s="671"/>
      <c r="GMV129" s="671"/>
      <c r="GMW129" s="671"/>
      <c r="GMX129" s="671"/>
      <c r="GMY129" s="671"/>
      <c r="GMZ129" s="671"/>
      <c r="GNA129" s="671"/>
      <c r="GNB129" s="671"/>
      <c r="GNC129" s="671"/>
      <c r="GND129" s="671"/>
      <c r="GNE129" s="671"/>
      <c r="GNF129" s="671"/>
      <c r="GNG129" s="671"/>
      <c r="GNH129" s="671"/>
      <c r="GNI129" s="671"/>
      <c r="GNJ129" s="671"/>
      <c r="GNK129" s="671"/>
      <c r="GNL129" s="671"/>
      <c r="GNM129" s="671"/>
      <c r="GNN129" s="671"/>
      <c r="GNO129" s="671"/>
      <c r="GNP129" s="671"/>
      <c r="GNQ129" s="671"/>
      <c r="GNR129" s="671"/>
      <c r="GNS129" s="671"/>
      <c r="GNT129" s="671"/>
      <c r="GNU129" s="671"/>
      <c r="GNV129" s="671"/>
      <c r="GNW129" s="671"/>
      <c r="GNX129" s="671"/>
      <c r="GNY129" s="671"/>
      <c r="GNZ129" s="671"/>
      <c r="GOA129" s="671"/>
      <c r="GOB129" s="671"/>
      <c r="GOC129" s="671"/>
      <c r="GOD129" s="671"/>
      <c r="GOE129" s="671"/>
      <c r="GOF129" s="671"/>
      <c r="GOG129" s="671"/>
      <c r="GOH129" s="671"/>
      <c r="GOI129" s="671"/>
      <c r="GOJ129" s="671"/>
      <c r="GOK129" s="671"/>
      <c r="GOL129" s="671"/>
      <c r="GOM129" s="671"/>
      <c r="GON129" s="671"/>
      <c r="GOO129" s="671"/>
      <c r="GOP129" s="671"/>
      <c r="GOQ129" s="671"/>
      <c r="GOR129" s="671"/>
      <c r="GOS129" s="671"/>
      <c r="GOT129" s="671"/>
      <c r="GOU129" s="671"/>
      <c r="GOV129" s="671"/>
      <c r="GOW129" s="671"/>
      <c r="GOX129" s="671"/>
      <c r="GOY129" s="671"/>
      <c r="GOZ129" s="671"/>
      <c r="GPA129" s="671"/>
      <c r="GPB129" s="671"/>
      <c r="GPC129" s="671"/>
      <c r="GPD129" s="671"/>
      <c r="GPE129" s="671"/>
      <c r="GPF129" s="671"/>
      <c r="GPG129" s="671"/>
      <c r="GPH129" s="671"/>
      <c r="GPI129" s="671"/>
      <c r="GPJ129" s="671"/>
      <c r="GPK129" s="671"/>
      <c r="GPL129" s="671"/>
      <c r="GPM129" s="671"/>
      <c r="GPN129" s="671"/>
      <c r="GPO129" s="671"/>
      <c r="GPP129" s="671"/>
      <c r="GPQ129" s="671"/>
      <c r="GPR129" s="671"/>
      <c r="GPS129" s="671"/>
      <c r="GPT129" s="671"/>
      <c r="GPU129" s="671"/>
      <c r="GPV129" s="671"/>
      <c r="GPW129" s="671"/>
      <c r="GPX129" s="671"/>
      <c r="GPY129" s="671"/>
      <c r="GPZ129" s="671"/>
      <c r="GQA129" s="671"/>
      <c r="GQB129" s="671"/>
      <c r="GQC129" s="671"/>
      <c r="GQD129" s="671"/>
      <c r="GQE129" s="671"/>
      <c r="GQF129" s="671"/>
      <c r="GQG129" s="671"/>
      <c r="GQH129" s="671"/>
      <c r="GQI129" s="671"/>
      <c r="GQJ129" s="671"/>
      <c r="GQK129" s="671"/>
      <c r="GQL129" s="671"/>
      <c r="GQM129" s="671"/>
      <c r="GQN129" s="671"/>
      <c r="GQO129" s="671"/>
      <c r="GQP129" s="671"/>
      <c r="GQQ129" s="671"/>
      <c r="GQR129" s="671"/>
      <c r="GQS129" s="671"/>
      <c r="GQT129" s="671"/>
      <c r="GQU129" s="671"/>
      <c r="GQV129" s="671"/>
      <c r="GQW129" s="671"/>
      <c r="GQX129" s="671"/>
      <c r="GQY129" s="671"/>
      <c r="GQZ129" s="671"/>
      <c r="GRA129" s="671"/>
      <c r="GRB129" s="671"/>
      <c r="GRC129" s="671"/>
      <c r="GRD129" s="671"/>
      <c r="GRE129" s="671"/>
      <c r="GRF129" s="671"/>
      <c r="GRG129" s="671"/>
      <c r="GRH129" s="671"/>
      <c r="GRI129" s="671"/>
      <c r="GRJ129" s="671"/>
      <c r="GRK129" s="671"/>
      <c r="GRL129" s="671"/>
      <c r="GRM129" s="671"/>
      <c r="GRN129" s="671"/>
      <c r="GRO129" s="671"/>
      <c r="GRP129" s="671"/>
      <c r="GRQ129" s="671"/>
      <c r="GRR129" s="671"/>
      <c r="GRS129" s="671"/>
      <c r="GRT129" s="671"/>
      <c r="GRU129" s="671"/>
      <c r="GRV129" s="671"/>
      <c r="GRW129" s="671"/>
      <c r="GRX129" s="671"/>
      <c r="GRY129" s="671"/>
      <c r="GRZ129" s="671"/>
      <c r="GSA129" s="671"/>
      <c r="GSB129" s="671"/>
      <c r="GSC129" s="671"/>
      <c r="GSD129" s="671"/>
      <c r="GSE129" s="671"/>
      <c r="GSF129" s="671"/>
      <c r="GSG129" s="671"/>
      <c r="GSH129" s="671"/>
      <c r="GSI129" s="671"/>
      <c r="GSJ129" s="671"/>
      <c r="GSK129" s="671"/>
      <c r="GSL129" s="671"/>
      <c r="GSM129" s="671"/>
      <c r="GSN129" s="671"/>
      <c r="GSO129" s="671"/>
      <c r="GSP129" s="671"/>
      <c r="GSQ129" s="671"/>
      <c r="GSR129" s="671"/>
      <c r="GSS129" s="671"/>
      <c r="GST129" s="671"/>
      <c r="GSU129" s="671"/>
      <c r="GSV129" s="671"/>
      <c r="GSW129" s="671"/>
      <c r="GSX129" s="671"/>
      <c r="GSY129" s="671"/>
      <c r="GSZ129" s="671"/>
      <c r="GTA129" s="671"/>
      <c r="GTB129" s="671"/>
      <c r="GTC129" s="671"/>
      <c r="GTD129" s="671"/>
      <c r="GTE129" s="671"/>
      <c r="GTF129" s="671"/>
      <c r="GTG129" s="671"/>
      <c r="GTH129" s="671"/>
      <c r="GTI129" s="671"/>
      <c r="GTJ129" s="671"/>
      <c r="GTK129" s="671"/>
      <c r="GTL129" s="671"/>
      <c r="GTM129" s="671"/>
      <c r="GTN129" s="671"/>
      <c r="GTO129" s="671"/>
      <c r="GTP129" s="671"/>
      <c r="GTQ129" s="671"/>
      <c r="GTR129" s="671"/>
      <c r="GTS129" s="671"/>
      <c r="GTT129" s="671"/>
      <c r="GTU129" s="671"/>
      <c r="GTV129" s="671"/>
      <c r="GTW129" s="671"/>
      <c r="GTX129" s="671"/>
      <c r="GTY129" s="671"/>
      <c r="GTZ129" s="671"/>
      <c r="GUA129" s="671"/>
      <c r="GUB129" s="671"/>
      <c r="GUC129" s="671"/>
      <c r="GUD129" s="671"/>
      <c r="GUE129" s="671"/>
      <c r="GUF129" s="671"/>
      <c r="GUG129" s="671"/>
      <c r="GUH129" s="671"/>
      <c r="GUI129" s="671"/>
      <c r="GUJ129" s="671"/>
      <c r="GUK129" s="671"/>
      <c r="GUL129" s="671"/>
      <c r="GUM129" s="671"/>
      <c r="GUN129" s="671"/>
      <c r="GUO129" s="671"/>
      <c r="GUP129" s="671"/>
      <c r="GUQ129" s="671"/>
      <c r="GUR129" s="671"/>
      <c r="GUS129" s="671"/>
      <c r="GUT129" s="671"/>
      <c r="GUU129" s="671"/>
      <c r="GUV129" s="671"/>
      <c r="GUW129" s="671"/>
      <c r="GUX129" s="671"/>
      <c r="GUY129" s="671"/>
      <c r="GUZ129" s="671"/>
      <c r="GVA129" s="671"/>
      <c r="GVB129" s="671"/>
      <c r="GVC129" s="671"/>
      <c r="GVD129" s="671"/>
      <c r="GVE129" s="671"/>
      <c r="GVF129" s="671"/>
      <c r="GVG129" s="671"/>
      <c r="GVH129" s="671"/>
      <c r="GVI129" s="671"/>
      <c r="GVJ129" s="671"/>
      <c r="GVK129" s="671"/>
      <c r="GVL129" s="671"/>
      <c r="GVM129" s="671"/>
      <c r="GVN129" s="671"/>
      <c r="GVO129" s="671"/>
      <c r="GVP129" s="671"/>
      <c r="GVQ129" s="671"/>
      <c r="GVR129" s="671"/>
      <c r="GVS129" s="671"/>
      <c r="GVT129" s="671"/>
      <c r="GVU129" s="671"/>
      <c r="GVV129" s="671"/>
      <c r="GVW129" s="671"/>
      <c r="GVX129" s="671"/>
      <c r="GVY129" s="671"/>
      <c r="GVZ129" s="671"/>
      <c r="GWA129" s="671"/>
      <c r="GWB129" s="671"/>
      <c r="GWC129" s="671"/>
      <c r="GWD129" s="671"/>
      <c r="GWE129" s="671"/>
      <c r="GWF129" s="671"/>
      <c r="GWG129" s="671"/>
      <c r="GWH129" s="671"/>
      <c r="GWI129" s="671"/>
      <c r="GWJ129" s="671"/>
      <c r="GWK129" s="671"/>
      <c r="GWL129" s="671"/>
      <c r="GWM129" s="671"/>
      <c r="GWN129" s="671"/>
      <c r="GWO129" s="671"/>
      <c r="GWP129" s="671"/>
      <c r="GWQ129" s="671"/>
      <c r="GWR129" s="671"/>
      <c r="GWS129" s="671"/>
      <c r="GWT129" s="671"/>
      <c r="GWU129" s="671"/>
      <c r="GWV129" s="671"/>
      <c r="GWW129" s="671"/>
      <c r="GWX129" s="671"/>
      <c r="GWY129" s="671"/>
      <c r="GWZ129" s="671"/>
      <c r="GXA129" s="671"/>
      <c r="GXB129" s="671"/>
      <c r="GXC129" s="671"/>
      <c r="GXD129" s="671"/>
      <c r="GXE129" s="671"/>
      <c r="GXF129" s="671"/>
      <c r="GXG129" s="671"/>
      <c r="GXH129" s="671"/>
      <c r="GXI129" s="671"/>
      <c r="GXJ129" s="671"/>
      <c r="GXK129" s="671"/>
      <c r="GXL129" s="671"/>
      <c r="GXM129" s="671"/>
      <c r="GXN129" s="671"/>
      <c r="GXO129" s="671"/>
      <c r="GXP129" s="671"/>
      <c r="GXQ129" s="671"/>
      <c r="GXR129" s="671"/>
      <c r="GXS129" s="671"/>
      <c r="GXT129" s="671"/>
      <c r="GXU129" s="671"/>
      <c r="GXV129" s="671"/>
      <c r="GXW129" s="671"/>
      <c r="GXX129" s="671"/>
      <c r="GXY129" s="671"/>
      <c r="GXZ129" s="671"/>
      <c r="GYA129" s="671"/>
      <c r="GYB129" s="671"/>
      <c r="GYC129" s="671"/>
      <c r="GYD129" s="671"/>
      <c r="GYE129" s="671"/>
      <c r="GYF129" s="671"/>
      <c r="GYG129" s="671"/>
      <c r="GYH129" s="671"/>
      <c r="GYI129" s="671"/>
      <c r="GYJ129" s="671"/>
      <c r="GYK129" s="671"/>
      <c r="GYL129" s="671"/>
      <c r="GYM129" s="671"/>
      <c r="GYN129" s="671"/>
      <c r="GYO129" s="671"/>
      <c r="GYP129" s="671"/>
      <c r="GYQ129" s="671"/>
      <c r="GYR129" s="671"/>
      <c r="GYS129" s="671"/>
      <c r="GYT129" s="671"/>
      <c r="GYU129" s="671"/>
      <c r="GYV129" s="671"/>
      <c r="GYW129" s="671"/>
      <c r="GYX129" s="671"/>
      <c r="GYY129" s="671"/>
      <c r="GYZ129" s="671"/>
      <c r="GZA129" s="671"/>
      <c r="GZB129" s="671"/>
      <c r="GZC129" s="671"/>
      <c r="GZD129" s="671"/>
      <c r="GZE129" s="671"/>
      <c r="GZF129" s="671"/>
      <c r="GZG129" s="671"/>
      <c r="GZH129" s="671"/>
      <c r="GZI129" s="671"/>
      <c r="GZJ129" s="671"/>
      <c r="GZK129" s="671"/>
      <c r="GZL129" s="671"/>
      <c r="GZM129" s="671"/>
      <c r="GZN129" s="671"/>
      <c r="GZO129" s="671"/>
      <c r="GZP129" s="671"/>
      <c r="GZQ129" s="671"/>
      <c r="GZR129" s="671"/>
      <c r="GZS129" s="671"/>
      <c r="GZT129" s="671"/>
      <c r="GZU129" s="671"/>
      <c r="GZV129" s="671"/>
      <c r="GZW129" s="671"/>
      <c r="GZX129" s="671"/>
      <c r="GZY129" s="671"/>
      <c r="GZZ129" s="671"/>
      <c r="HAA129" s="671"/>
      <c r="HAB129" s="671"/>
      <c r="HAC129" s="671"/>
      <c r="HAD129" s="671"/>
      <c r="HAE129" s="671"/>
      <c r="HAF129" s="671"/>
      <c r="HAG129" s="671"/>
      <c r="HAH129" s="671"/>
      <c r="HAI129" s="671"/>
      <c r="HAJ129" s="671"/>
      <c r="HAK129" s="671"/>
      <c r="HAL129" s="671"/>
      <c r="HAM129" s="671"/>
      <c r="HAN129" s="671"/>
      <c r="HAO129" s="671"/>
      <c r="HAP129" s="671"/>
      <c r="HAQ129" s="671"/>
      <c r="HAR129" s="671"/>
      <c r="HAS129" s="671"/>
      <c r="HAT129" s="671"/>
      <c r="HAU129" s="671"/>
      <c r="HAV129" s="671"/>
      <c r="HAW129" s="671"/>
      <c r="HAX129" s="671"/>
      <c r="HAY129" s="671"/>
      <c r="HAZ129" s="671"/>
      <c r="HBA129" s="671"/>
      <c r="HBB129" s="671"/>
      <c r="HBC129" s="671"/>
      <c r="HBD129" s="671"/>
      <c r="HBE129" s="671"/>
      <c r="HBF129" s="671"/>
      <c r="HBG129" s="671"/>
      <c r="HBH129" s="671"/>
      <c r="HBI129" s="671"/>
      <c r="HBJ129" s="671"/>
      <c r="HBK129" s="671"/>
      <c r="HBL129" s="671"/>
      <c r="HBM129" s="671"/>
      <c r="HBN129" s="671"/>
      <c r="HBO129" s="671"/>
      <c r="HBP129" s="671"/>
      <c r="HBQ129" s="671"/>
      <c r="HBR129" s="671"/>
      <c r="HBS129" s="671"/>
      <c r="HBT129" s="671"/>
      <c r="HBU129" s="671"/>
      <c r="HBV129" s="671"/>
      <c r="HBW129" s="671"/>
      <c r="HBX129" s="671"/>
      <c r="HBY129" s="671"/>
      <c r="HBZ129" s="671"/>
      <c r="HCA129" s="671"/>
      <c r="HCB129" s="671"/>
      <c r="HCC129" s="671"/>
      <c r="HCD129" s="671"/>
      <c r="HCE129" s="671"/>
      <c r="HCF129" s="671"/>
      <c r="HCG129" s="671"/>
      <c r="HCH129" s="671"/>
      <c r="HCI129" s="671"/>
      <c r="HCJ129" s="671"/>
      <c r="HCK129" s="671"/>
      <c r="HCL129" s="671"/>
      <c r="HCM129" s="671"/>
      <c r="HCN129" s="671"/>
      <c r="HCO129" s="671"/>
      <c r="HCP129" s="671"/>
      <c r="HCQ129" s="671"/>
      <c r="HCR129" s="671"/>
      <c r="HCS129" s="671"/>
      <c r="HCT129" s="671"/>
      <c r="HCU129" s="671"/>
      <c r="HCV129" s="671"/>
      <c r="HCW129" s="671"/>
      <c r="HCX129" s="671"/>
      <c r="HCY129" s="671"/>
      <c r="HCZ129" s="671"/>
      <c r="HDA129" s="671"/>
      <c r="HDB129" s="671"/>
      <c r="HDC129" s="671"/>
      <c r="HDD129" s="671"/>
      <c r="HDE129" s="671"/>
      <c r="HDF129" s="671"/>
      <c r="HDG129" s="671"/>
      <c r="HDH129" s="671"/>
      <c r="HDI129" s="671"/>
      <c r="HDJ129" s="671"/>
      <c r="HDK129" s="671"/>
      <c r="HDL129" s="671"/>
      <c r="HDM129" s="671"/>
      <c r="HDN129" s="671"/>
      <c r="HDO129" s="671"/>
      <c r="HDP129" s="671"/>
      <c r="HDQ129" s="671"/>
      <c r="HDR129" s="671"/>
      <c r="HDS129" s="671"/>
      <c r="HDT129" s="671"/>
      <c r="HDU129" s="671"/>
      <c r="HDV129" s="671"/>
      <c r="HDW129" s="671"/>
      <c r="HDX129" s="671"/>
      <c r="HDY129" s="671"/>
      <c r="HDZ129" s="671"/>
      <c r="HEA129" s="671"/>
      <c r="HEB129" s="671"/>
      <c r="HEC129" s="671"/>
      <c r="HED129" s="671"/>
      <c r="HEE129" s="671"/>
      <c r="HEF129" s="671"/>
      <c r="HEG129" s="671"/>
      <c r="HEH129" s="671"/>
      <c r="HEI129" s="671"/>
      <c r="HEJ129" s="671"/>
      <c r="HEK129" s="671"/>
      <c r="HEL129" s="671"/>
      <c r="HEM129" s="671"/>
      <c r="HEN129" s="671"/>
      <c r="HEO129" s="671"/>
      <c r="HEP129" s="671"/>
      <c r="HEQ129" s="671"/>
      <c r="HER129" s="671"/>
      <c r="HES129" s="671"/>
      <c r="HET129" s="671"/>
      <c r="HEU129" s="671"/>
      <c r="HEV129" s="671"/>
      <c r="HEW129" s="671"/>
      <c r="HEX129" s="671"/>
      <c r="HEY129" s="671"/>
      <c r="HEZ129" s="671"/>
      <c r="HFA129" s="671"/>
      <c r="HFB129" s="671"/>
      <c r="HFC129" s="671"/>
      <c r="HFD129" s="671"/>
      <c r="HFE129" s="671"/>
      <c r="HFF129" s="671"/>
      <c r="HFG129" s="671"/>
      <c r="HFH129" s="671"/>
      <c r="HFI129" s="671"/>
      <c r="HFJ129" s="671"/>
      <c r="HFK129" s="671"/>
      <c r="HFL129" s="671"/>
      <c r="HFM129" s="671"/>
      <c r="HFN129" s="671"/>
      <c r="HFO129" s="671"/>
      <c r="HFP129" s="671"/>
      <c r="HFQ129" s="671"/>
      <c r="HFR129" s="671"/>
      <c r="HFS129" s="671"/>
      <c r="HFT129" s="671"/>
      <c r="HFU129" s="671"/>
      <c r="HFV129" s="671"/>
      <c r="HFW129" s="671"/>
      <c r="HFX129" s="671"/>
      <c r="HFY129" s="671"/>
      <c r="HFZ129" s="671"/>
      <c r="HGA129" s="671"/>
      <c r="HGB129" s="671"/>
      <c r="HGC129" s="671"/>
      <c r="HGD129" s="671"/>
      <c r="HGE129" s="671"/>
      <c r="HGF129" s="671"/>
      <c r="HGG129" s="671"/>
      <c r="HGH129" s="671"/>
      <c r="HGI129" s="671"/>
      <c r="HGJ129" s="671"/>
      <c r="HGK129" s="671"/>
      <c r="HGL129" s="671"/>
      <c r="HGM129" s="671"/>
      <c r="HGN129" s="671"/>
      <c r="HGO129" s="671"/>
      <c r="HGP129" s="671"/>
      <c r="HGQ129" s="671"/>
      <c r="HGR129" s="671"/>
      <c r="HGS129" s="671"/>
      <c r="HGT129" s="671"/>
      <c r="HGU129" s="671"/>
      <c r="HGV129" s="671"/>
      <c r="HGW129" s="671"/>
      <c r="HGX129" s="671"/>
      <c r="HGY129" s="671"/>
      <c r="HGZ129" s="671"/>
      <c r="HHA129" s="671"/>
      <c r="HHB129" s="671"/>
      <c r="HHC129" s="671"/>
      <c r="HHD129" s="671"/>
      <c r="HHE129" s="671"/>
      <c r="HHF129" s="671"/>
      <c r="HHG129" s="671"/>
      <c r="HHH129" s="671"/>
      <c r="HHI129" s="671"/>
      <c r="HHJ129" s="671"/>
      <c r="HHK129" s="671"/>
      <c r="HHL129" s="671"/>
      <c r="HHM129" s="671"/>
      <c r="HHN129" s="671"/>
      <c r="HHO129" s="671"/>
      <c r="HHP129" s="671"/>
      <c r="HHQ129" s="671"/>
      <c r="HHR129" s="671"/>
      <c r="HHS129" s="671"/>
      <c r="HHT129" s="671"/>
      <c r="HHU129" s="671"/>
      <c r="HHV129" s="671"/>
      <c r="HHW129" s="671"/>
      <c r="HHX129" s="671"/>
      <c r="HHY129" s="671"/>
      <c r="HHZ129" s="671"/>
      <c r="HIA129" s="671"/>
      <c r="HIB129" s="671"/>
      <c r="HIC129" s="671"/>
      <c r="HID129" s="671"/>
      <c r="HIE129" s="671"/>
      <c r="HIF129" s="671"/>
      <c r="HIG129" s="671"/>
      <c r="HIH129" s="671"/>
      <c r="HII129" s="671"/>
      <c r="HIJ129" s="671"/>
      <c r="HIK129" s="671"/>
      <c r="HIL129" s="671"/>
      <c r="HIM129" s="671"/>
      <c r="HIN129" s="671"/>
      <c r="HIO129" s="671"/>
      <c r="HIP129" s="671"/>
      <c r="HIQ129" s="671"/>
      <c r="HIR129" s="671"/>
      <c r="HIS129" s="671"/>
      <c r="HIT129" s="671"/>
      <c r="HIU129" s="671"/>
      <c r="HIV129" s="671"/>
      <c r="HIW129" s="671"/>
      <c r="HIX129" s="671"/>
      <c r="HIY129" s="671"/>
      <c r="HIZ129" s="671"/>
      <c r="HJA129" s="671"/>
      <c r="HJB129" s="671"/>
      <c r="HJC129" s="671"/>
      <c r="HJD129" s="671"/>
      <c r="HJE129" s="671"/>
      <c r="HJF129" s="671"/>
      <c r="HJG129" s="671"/>
      <c r="HJH129" s="671"/>
      <c r="HJI129" s="671"/>
      <c r="HJJ129" s="671"/>
      <c r="HJK129" s="671"/>
      <c r="HJL129" s="671"/>
      <c r="HJM129" s="671"/>
      <c r="HJN129" s="671"/>
      <c r="HJO129" s="671"/>
      <c r="HJP129" s="671"/>
      <c r="HJQ129" s="671"/>
      <c r="HJR129" s="671"/>
      <c r="HJS129" s="671"/>
      <c r="HJT129" s="671"/>
      <c r="HJU129" s="671"/>
      <c r="HJV129" s="671"/>
      <c r="HJW129" s="671"/>
      <c r="HJX129" s="671"/>
      <c r="HJY129" s="671"/>
      <c r="HJZ129" s="671"/>
      <c r="HKA129" s="671"/>
      <c r="HKB129" s="671"/>
      <c r="HKC129" s="671"/>
      <c r="HKD129" s="671"/>
      <c r="HKE129" s="671"/>
      <c r="HKF129" s="671"/>
      <c r="HKG129" s="671"/>
      <c r="HKH129" s="671"/>
      <c r="HKI129" s="671"/>
      <c r="HKJ129" s="671"/>
      <c r="HKK129" s="671"/>
      <c r="HKL129" s="671"/>
      <c r="HKM129" s="671"/>
      <c r="HKN129" s="671"/>
      <c r="HKO129" s="671"/>
      <c r="HKP129" s="671"/>
      <c r="HKQ129" s="671"/>
      <c r="HKR129" s="671"/>
      <c r="HKS129" s="671"/>
      <c r="HKT129" s="671"/>
      <c r="HKU129" s="671"/>
      <c r="HKV129" s="671"/>
      <c r="HKW129" s="671"/>
      <c r="HKX129" s="671"/>
      <c r="HKY129" s="671"/>
      <c r="HKZ129" s="671"/>
      <c r="HLA129" s="671"/>
      <c r="HLB129" s="671"/>
      <c r="HLC129" s="671"/>
      <c r="HLD129" s="671"/>
      <c r="HLE129" s="671"/>
      <c r="HLF129" s="671"/>
      <c r="HLG129" s="671"/>
      <c r="HLH129" s="671"/>
      <c r="HLI129" s="671"/>
      <c r="HLJ129" s="671"/>
      <c r="HLK129" s="671"/>
      <c r="HLL129" s="671"/>
      <c r="HLM129" s="671"/>
      <c r="HLN129" s="671"/>
      <c r="HLO129" s="671"/>
      <c r="HLP129" s="671"/>
      <c r="HLQ129" s="671"/>
      <c r="HLR129" s="671"/>
      <c r="HLS129" s="671"/>
      <c r="HLT129" s="671"/>
      <c r="HLU129" s="671"/>
      <c r="HLV129" s="671"/>
      <c r="HLW129" s="671"/>
      <c r="HLX129" s="671"/>
      <c r="HLY129" s="671"/>
      <c r="HLZ129" s="671"/>
      <c r="HMA129" s="671"/>
      <c r="HMB129" s="671"/>
      <c r="HMC129" s="671"/>
      <c r="HMD129" s="671"/>
      <c r="HME129" s="671"/>
      <c r="HMF129" s="671"/>
      <c r="HMG129" s="671"/>
      <c r="HMH129" s="671"/>
      <c r="HMI129" s="671"/>
      <c r="HMJ129" s="671"/>
      <c r="HMK129" s="671"/>
      <c r="HML129" s="671"/>
      <c r="HMM129" s="671"/>
      <c r="HMN129" s="671"/>
      <c r="HMO129" s="671"/>
      <c r="HMP129" s="671"/>
      <c r="HMQ129" s="671"/>
      <c r="HMR129" s="671"/>
      <c r="HMS129" s="671"/>
      <c r="HMT129" s="671"/>
      <c r="HMU129" s="671"/>
      <c r="HMV129" s="671"/>
      <c r="HMW129" s="671"/>
      <c r="HMX129" s="671"/>
      <c r="HMY129" s="671"/>
      <c r="HMZ129" s="671"/>
      <c r="HNA129" s="671"/>
      <c r="HNB129" s="671"/>
      <c r="HNC129" s="671"/>
      <c r="HND129" s="671"/>
      <c r="HNE129" s="671"/>
      <c r="HNF129" s="671"/>
      <c r="HNG129" s="671"/>
      <c r="HNH129" s="671"/>
      <c r="HNI129" s="671"/>
      <c r="HNJ129" s="671"/>
      <c r="HNK129" s="671"/>
      <c r="HNL129" s="671"/>
      <c r="HNM129" s="671"/>
      <c r="HNN129" s="671"/>
      <c r="HNO129" s="671"/>
      <c r="HNP129" s="671"/>
      <c r="HNQ129" s="671"/>
      <c r="HNR129" s="671"/>
      <c r="HNS129" s="671"/>
      <c r="HNT129" s="671"/>
      <c r="HNU129" s="671"/>
      <c r="HNV129" s="671"/>
      <c r="HNW129" s="671"/>
      <c r="HNX129" s="671"/>
      <c r="HNY129" s="671"/>
      <c r="HNZ129" s="671"/>
      <c r="HOA129" s="671"/>
      <c r="HOB129" s="671"/>
      <c r="HOC129" s="671"/>
      <c r="HOD129" s="671"/>
      <c r="HOE129" s="671"/>
      <c r="HOF129" s="671"/>
      <c r="HOG129" s="671"/>
      <c r="HOH129" s="671"/>
      <c r="HOI129" s="671"/>
      <c r="HOJ129" s="671"/>
      <c r="HOK129" s="671"/>
      <c r="HOL129" s="671"/>
      <c r="HOM129" s="671"/>
      <c r="HON129" s="671"/>
      <c r="HOO129" s="671"/>
      <c r="HOP129" s="671"/>
      <c r="HOQ129" s="671"/>
      <c r="HOR129" s="671"/>
      <c r="HOS129" s="671"/>
      <c r="HOT129" s="671"/>
      <c r="HOU129" s="671"/>
      <c r="HOV129" s="671"/>
      <c r="HOW129" s="671"/>
      <c r="HOX129" s="671"/>
      <c r="HOY129" s="671"/>
      <c r="HOZ129" s="671"/>
      <c r="HPA129" s="671"/>
      <c r="HPB129" s="671"/>
      <c r="HPC129" s="671"/>
      <c r="HPD129" s="671"/>
      <c r="HPE129" s="671"/>
      <c r="HPF129" s="671"/>
      <c r="HPG129" s="671"/>
      <c r="HPH129" s="671"/>
      <c r="HPI129" s="671"/>
      <c r="HPJ129" s="671"/>
      <c r="HPK129" s="671"/>
      <c r="HPL129" s="671"/>
      <c r="HPM129" s="671"/>
      <c r="HPN129" s="671"/>
      <c r="HPO129" s="671"/>
      <c r="HPP129" s="671"/>
      <c r="HPQ129" s="671"/>
      <c r="HPR129" s="671"/>
      <c r="HPS129" s="671"/>
      <c r="HPT129" s="671"/>
      <c r="HPU129" s="671"/>
      <c r="HPV129" s="671"/>
      <c r="HPW129" s="671"/>
      <c r="HPX129" s="671"/>
      <c r="HPY129" s="671"/>
      <c r="HPZ129" s="671"/>
      <c r="HQA129" s="671"/>
      <c r="HQB129" s="671"/>
      <c r="HQC129" s="671"/>
      <c r="HQD129" s="671"/>
      <c r="HQE129" s="671"/>
      <c r="HQF129" s="671"/>
      <c r="HQG129" s="671"/>
      <c r="HQH129" s="671"/>
      <c r="HQI129" s="671"/>
      <c r="HQJ129" s="671"/>
      <c r="HQK129" s="671"/>
      <c r="HQL129" s="671"/>
      <c r="HQM129" s="671"/>
      <c r="HQN129" s="671"/>
      <c r="HQO129" s="671"/>
      <c r="HQP129" s="671"/>
      <c r="HQQ129" s="671"/>
      <c r="HQR129" s="671"/>
      <c r="HQS129" s="671"/>
      <c r="HQT129" s="671"/>
      <c r="HQU129" s="671"/>
      <c r="HQV129" s="671"/>
      <c r="HQW129" s="671"/>
      <c r="HQX129" s="671"/>
      <c r="HQY129" s="671"/>
      <c r="HQZ129" s="671"/>
      <c r="HRA129" s="671"/>
      <c r="HRB129" s="671"/>
      <c r="HRC129" s="671"/>
      <c r="HRD129" s="671"/>
      <c r="HRE129" s="671"/>
      <c r="HRF129" s="671"/>
      <c r="HRG129" s="671"/>
      <c r="HRH129" s="671"/>
      <c r="HRI129" s="671"/>
      <c r="HRJ129" s="671"/>
      <c r="HRK129" s="671"/>
      <c r="HRL129" s="671"/>
      <c r="HRM129" s="671"/>
      <c r="HRN129" s="671"/>
      <c r="HRO129" s="671"/>
      <c r="HRP129" s="671"/>
      <c r="HRQ129" s="671"/>
      <c r="HRR129" s="671"/>
      <c r="HRS129" s="671"/>
      <c r="HRT129" s="671"/>
      <c r="HRU129" s="671"/>
      <c r="HRV129" s="671"/>
      <c r="HRW129" s="671"/>
      <c r="HRX129" s="671"/>
      <c r="HRY129" s="671"/>
      <c r="HRZ129" s="671"/>
      <c r="HSA129" s="671"/>
      <c r="HSB129" s="671"/>
      <c r="HSC129" s="671"/>
      <c r="HSD129" s="671"/>
      <c r="HSE129" s="671"/>
      <c r="HSF129" s="671"/>
      <c r="HSG129" s="671"/>
      <c r="HSH129" s="671"/>
      <c r="HSI129" s="671"/>
      <c r="HSJ129" s="671"/>
      <c r="HSK129" s="671"/>
      <c r="HSL129" s="671"/>
      <c r="HSM129" s="671"/>
      <c r="HSN129" s="671"/>
      <c r="HSO129" s="671"/>
      <c r="HSP129" s="671"/>
      <c r="HSQ129" s="671"/>
      <c r="HSR129" s="671"/>
      <c r="HSS129" s="671"/>
      <c r="HST129" s="671"/>
      <c r="HSU129" s="671"/>
      <c r="HSV129" s="671"/>
      <c r="HSW129" s="671"/>
      <c r="HSX129" s="671"/>
      <c r="HSY129" s="671"/>
      <c r="HSZ129" s="671"/>
      <c r="HTA129" s="671"/>
      <c r="HTB129" s="671"/>
      <c r="HTC129" s="671"/>
      <c r="HTD129" s="671"/>
      <c r="HTE129" s="671"/>
      <c r="HTF129" s="671"/>
      <c r="HTG129" s="671"/>
      <c r="HTH129" s="671"/>
      <c r="HTI129" s="671"/>
      <c r="HTJ129" s="671"/>
      <c r="HTK129" s="671"/>
      <c r="HTL129" s="671"/>
      <c r="HTM129" s="671"/>
      <c r="HTN129" s="671"/>
      <c r="HTO129" s="671"/>
      <c r="HTP129" s="671"/>
      <c r="HTQ129" s="671"/>
      <c r="HTR129" s="671"/>
      <c r="HTS129" s="671"/>
      <c r="HTT129" s="671"/>
      <c r="HTU129" s="671"/>
      <c r="HTV129" s="671"/>
      <c r="HTW129" s="671"/>
      <c r="HTX129" s="671"/>
      <c r="HTY129" s="671"/>
      <c r="HTZ129" s="671"/>
      <c r="HUA129" s="671"/>
      <c r="HUB129" s="671"/>
      <c r="HUC129" s="671"/>
      <c r="HUD129" s="671"/>
      <c r="HUE129" s="671"/>
      <c r="HUF129" s="671"/>
      <c r="HUG129" s="671"/>
      <c r="HUH129" s="671"/>
      <c r="HUI129" s="671"/>
      <c r="HUJ129" s="671"/>
      <c r="HUK129" s="671"/>
      <c r="HUL129" s="671"/>
      <c r="HUM129" s="671"/>
      <c r="HUN129" s="671"/>
      <c r="HUO129" s="671"/>
      <c r="HUP129" s="671"/>
      <c r="HUQ129" s="671"/>
      <c r="HUR129" s="671"/>
      <c r="HUS129" s="671"/>
      <c r="HUT129" s="671"/>
      <c r="HUU129" s="671"/>
      <c r="HUV129" s="671"/>
      <c r="HUW129" s="671"/>
      <c r="HUX129" s="671"/>
      <c r="HUY129" s="671"/>
      <c r="HUZ129" s="671"/>
      <c r="HVA129" s="671"/>
      <c r="HVB129" s="671"/>
      <c r="HVC129" s="671"/>
      <c r="HVD129" s="671"/>
      <c r="HVE129" s="671"/>
      <c r="HVF129" s="671"/>
      <c r="HVG129" s="671"/>
      <c r="HVH129" s="671"/>
      <c r="HVI129" s="671"/>
      <c r="HVJ129" s="671"/>
      <c r="HVK129" s="671"/>
      <c r="HVL129" s="671"/>
      <c r="HVM129" s="671"/>
      <c r="HVN129" s="671"/>
      <c r="HVO129" s="671"/>
      <c r="HVP129" s="671"/>
      <c r="HVQ129" s="671"/>
      <c r="HVR129" s="671"/>
      <c r="HVS129" s="671"/>
      <c r="HVT129" s="671"/>
      <c r="HVU129" s="671"/>
      <c r="HVV129" s="671"/>
      <c r="HVW129" s="671"/>
      <c r="HVX129" s="671"/>
      <c r="HVY129" s="671"/>
      <c r="HVZ129" s="671"/>
      <c r="HWA129" s="671"/>
      <c r="HWB129" s="671"/>
      <c r="HWC129" s="671"/>
      <c r="HWD129" s="671"/>
      <c r="HWE129" s="671"/>
      <c r="HWF129" s="671"/>
      <c r="HWG129" s="671"/>
      <c r="HWH129" s="671"/>
      <c r="HWI129" s="671"/>
      <c r="HWJ129" s="671"/>
      <c r="HWK129" s="671"/>
      <c r="HWL129" s="671"/>
      <c r="HWM129" s="671"/>
      <c r="HWN129" s="671"/>
      <c r="HWO129" s="671"/>
      <c r="HWP129" s="671"/>
      <c r="HWQ129" s="671"/>
      <c r="HWR129" s="671"/>
      <c r="HWS129" s="671"/>
      <c r="HWT129" s="671"/>
      <c r="HWU129" s="671"/>
      <c r="HWV129" s="671"/>
      <c r="HWW129" s="671"/>
      <c r="HWX129" s="671"/>
      <c r="HWY129" s="671"/>
      <c r="HWZ129" s="671"/>
      <c r="HXA129" s="671"/>
      <c r="HXB129" s="671"/>
      <c r="HXC129" s="671"/>
      <c r="HXD129" s="671"/>
      <c r="HXE129" s="671"/>
      <c r="HXF129" s="671"/>
      <c r="HXG129" s="671"/>
      <c r="HXH129" s="671"/>
      <c r="HXI129" s="671"/>
      <c r="HXJ129" s="671"/>
      <c r="HXK129" s="671"/>
      <c r="HXL129" s="671"/>
      <c r="HXM129" s="671"/>
      <c r="HXN129" s="671"/>
      <c r="HXO129" s="671"/>
      <c r="HXP129" s="671"/>
      <c r="HXQ129" s="671"/>
      <c r="HXR129" s="671"/>
      <c r="HXS129" s="671"/>
      <c r="HXT129" s="671"/>
      <c r="HXU129" s="671"/>
      <c r="HXV129" s="671"/>
      <c r="HXW129" s="671"/>
      <c r="HXX129" s="671"/>
      <c r="HXY129" s="671"/>
      <c r="HXZ129" s="671"/>
      <c r="HYA129" s="671"/>
      <c r="HYB129" s="671"/>
      <c r="HYC129" s="671"/>
      <c r="HYD129" s="671"/>
      <c r="HYE129" s="671"/>
      <c r="HYF129" s="671"/>
      <c r="HYG129" s="671"/>
      <c r="HYH129" s="671"/>
      <c r="HYI129" s="671"/>
      <c r="HYJ129" s="671"/>
      <c r="HYK129" s="671"/>
      <c r="HYL129" s="671"/>
      <c r="HYM129" s="671"/>
      <c r="HYN129" s="671"/>
      <c r="HYO129" s="671"/>
      <c r="HYP129" s="671"/>
      <c r="HYQ129" s="671"/>
      <c r="HYR129" s="671"/>
      <c r="HYS129" s="671"/>
      <c r="HYT129" s="671"/>
      <c r="HYU129" s="671"/>
      <c r="HYV129" s="671"/>
      <c r="HYW129" s="671"/>
      <c r="HYX129" s="671"/>
      <c r="HYY129" s="671"/>
      <c r="HYZ129" s="671"/>
      <c r="HZA129" s="671"/>
      <c r="HZB129" s="671"/>
      <c r="HZC129" s="671"/>
      <c r="HZD129" s="671"/>
      <c r="HZE129" s="671"/>
      <c r="HZF129" s="671"/>
      <c r="HZG129" s="671"/>
      <c r="HZH129" s="671"/>
      <c r="HZI129" s="671"/>
      <c r="HZJ129" s="671"/>
      <c r="HZK129" s="671"/>
      <c r="HZL129" s="671"/>
      <c r="HZM129" s="671"/>
      <c r="HZN129" s="671"/>
      <c r="HZO129" s="671"/>
      <c r="HZP129" s="671"/>
      <c r="HZQ129" s="671"/>
      <c r="HZR129" s="671"/>
      <c r="HZS129" s="671"/>
      <c r="HZT129" s="671"/>
      <c r="HZU129" s="671"/>
      <c r="HZV129" s="671"/>
      <c r="HZW129" s="671"/>
      <c r="HZX129" s="671"/>
      <c r="HZY129" s="671"/>
      <c r="HZZ129" s="671"/>
      <c r="IAA129" s="671"/>
      <c r="IAB129" s="671"/>
      <c r="IAC129" s="671"/>
      <c r="IAD129" s="671"/>
      <c r="IAE129" s="671"/>
      <c r="IAF129" s="671"/>
      <c r="IAG129" s="671"/>
      <c r="IAH129" s="671"/>
      <c r="IAI129" s="671"/>
      <c r="IAJ129" s="671"/>
      <c r="IAK129" s="671"/>
      <c r="IAL129" s="671"/>
      <c r="IAM129" s="671"/>
      <c r="IAN129" s="671"/>
      <c r="IAO129" s="671"/>
      <c r="IAP129" s="671"/>
      <c r="IAQ129" s="671"/>
      <c r="IAR129" s="671"/>
      <c r="IAS129" s="671"/>
      <c r="IAT129" s="671"/>
      <c r="IAU129" s="671"/>
      <c r="IAV129" s="671"/>
      <c r="IAW129" s="671"/>
      <c r="IAX129" s="671"/>
      <c r="IAY129" s="671"/>
      <c r="IAZ129" s="671"/>
      <c r="IBA129" s="671"/>
      <c r="IBB129" s="671"/>
      <c r="IBC129" s="671"/>
      <c r="IBD129" s="671"/>
      <c r="IBE129" s="671"/>
      <c r="IBF129" s="671"/>
      <c r="IBG129" s="671"/>
      <c r="IBH129" s="671"/>
      <c r="IBI129" s="671"/>
      <c r="IBJ129" s="671"/>
      <c r="IBK129" s="671"/>
      <c r="IBL129" s="671"/>
      <c r="IBM129" s="671"/>
      <c r="IBN129" s="671"/>
      <c r="IBO129" s="671"/>
      <c r="IBP129" s="671"/>
      <c r="IBQ129" s="671"/>
      <c r="IBR129" s="671"/>
      <c r="IBS129" s="671"/>
      <c r="IBT129" s="671"/>
      <c r="IBU129" s="671"/>
      <c r="IBV129" s="671"/>
      <c r="IBW129" s="671"/>
      <c r="IBX129" s="671"/>
      <c r="IBY129" s="671"/>
      <c r="IBZ129" s="671"/>
      <c r="ICA129" s="671"/>
      <c r="ICB129" s="671"/>
      <c r="ICC129" s="671"/>
      <c r="ICD129" s="671"/>
      <c r="ICE129" s="671"/>
      <c r="ICF129" s="671"/>
      <c r="ICG129" s="671"/>
      <c r="ICH129" s="671"/>
      <c r="ICI129" s="671"/>
      <c r="ICJ129" s="671"/>
      <c r="ICK129" s="671"/>
      <c r="ICL129" s="671"/>
      <c r="ICM129" s="671"/>
      <c r="ICN129" s="671"/>
      <c r="ICO129" s="671"/>
      <c r="ICP129" s="671"/>
      <c r="ICQ129" s="671"/>
      <c r="ICR129" s="671"/>
      <c r="ICS129" s="671"/>
      <c r="ICT129" s="671"/>
      <c r="ICU129" s="671"/>
      <c r="ICV129" s="671"/>
      <c r="ICW129" s="671"/>
      <c r="ICX129" s="671"/>
      <c r="ICY129" s="671"/>
      <c r="ICZ129" s="671"/>
      <c r="IDA129" s="671"/>
      <c r="IDB129" s="671"/>
      <c r="IDC129" s="671"/>
      <c r="IDD129" s="671"/>
      <c r="IDE129" s="671"/>
      <c r="IDF129" s="671"/>
      <c r="IDG129" s="671"/>
      <c r="IDH129" s="671"/>
      <c r="IDI129" s="671"/>
      <c r="IDJ129" s="671"/>
      <c r="IDK129" s="671"/>
      <c r="IDL129" s="671"/>
      <c r="IDM129" s="671"/>
      <c r="IDN129" s="671"/>
      <c r="IDO129" s="671"/>
      <c r="IDP129" s="671"/>
      <c r="IDQ129" s="671"/>
      <c r="IDR129" s="671"/>
      <c r="IDS129" s="671"/>
      <c r="IDT129" s="671"/>
      <c r="IDU129" s="671"/>
      <c r="IDV129" s="671"/>
      <c r="IDW129" s="671"/>
      <c r="IDX129" s="671"/>
      <c r="IDY129" s="671"/>
      <c r="IDZ129" s="671"/>
      <c r="IEA129" s="671"/>
      <c r="IEB129" s="671"/>
      <c r="IEC129" s="671"/>
      <c r="IED129" s="671"/>
      <c r="IEE129" s="671"/>
      <c r="IEF129" s="671"/>
      <c r="IEG129" s="671"/>
      <c r="IEH129" s="671"/>
      <c r="IEI129" s="671"/>
      <c r="IEJ129" s="671"/>
      <c r="IEK129" s="671"/>
      <c r="IEL129" s="671"/>
      <c r="IEM129" s="671"/>
      <c r="IEN129" s="671"/>
      <c r="IEO129" s="671"/>
      <c r="IEP129" s="671"/>
      <c r="IEQ129" s="671"/>
      <c r="IER129" s="671"/>
      <c r="IES129" s="671"/>
      <c r="IET129" s="671"/>
      <c r="IEU129" s="671"/>
      <c r="IEV129" s="671"/>
      <c r="IEW129" s="671"/>
      <c r="IEX129" s="671"/>
      <c r="IEY129" s="671"/>
      <c r="IEZ129" s="671"/>
      <c r="IFA129" s="671"/>
      <c r="IFB129" s="671"/>
      <c r="IFC129" s="671"/>
      <c r="IFD129" s="671"/>
      <c r="IFE129" s="671"/>
      <c r="IFF129" s="671"/>
      <c r="IFG129" s="671"/>
      <c r="IFH129" s="671"/>
      <c r="IFI129" s="671"/>
      <c r="IFJ129" s="671"/>
      <c r="IFK129" s="671"/>
      <c r="IFL129" s="671"/>
      <c r="IFM129" s="671"/>
      <c r="IFN129" s="671"/>
      <c r="IFO129" s="671"/>
      <c r="IFP129" s="671"/>
      <c r="IFQ129" s="671"/>
      <c r="IFR129" s="671"/>
      <c r="IFS129" s="671"/>
      <c r="IFT129" s="671"/>
      <c r="IFU129" s="671"/>
      <c r="IFV129" s="671"/>
      <c r="IFW129" s="671"/>
      <c r="IFX129" s="671"/>
      <c r="IFY129" s="671"/>
      <c r="IFZ129" s="671"/>
      <c r="IGA129" s="671"/>
      <c r="IGB129" s="671"/>
      <c r="IGC129" s="671"/>
      <c r="IGD129" s="671"/>
      <c r="IGE129" s="671"/>
      <c r="IGF129" s="671"/>
      <c r="IGG129" s="671"/>
      <c r="IGH129" s="671"/>
      <c r="IGI129" s="671"/>
      <c r="IGJ129" s="671"/>
      <c r="IGK129" s="671"/>
      <c r="IGL129" s="671"/>
      <c r="IGM129" s="671"/>
      <c r="IGN129" s="671"/>
      <c r="IGO129" s="671"/>
      <c r="IGP129" s="671"/>
      <c r="IGQ129" s="671"/>
      <c r="IGR129" s="671"/>
      <c r="IGS129" s="671"/>
      <c r="IGT129" s="671"/>
      <c r="IGU129" s="671"/>
      <c r="IGV129" s="671"/>
      <c r="IGW129" s="671"/>
      <c r="IGX129" s="671"/>
      <c r="IGY129" s="671"/>
      <c r="IGZ129" s="671"/>
      <c r="IHA129" s="671"/>
      <c r="IHB129" s="671"/>
      <c r="IHC129" s="671"/>
      <c r="IHD129" s="671"/>
      <c r="IHE129" s="671"/>
      <c r="IHF129" s="671"/>
      <c r="IHG129" s="671"/>
      <c r="IHH129" s="671"/>
      <c r="IHI129" s="671"/>
      <c r="IHJ129" s="671"/>
      <c r="IHK129" s="671"/>
      <c r="IHL129" s="671"/>
      <c r="IHM129" s="671"/>
      <c r="IHN129" s="671"/>
      <c r="IHO129" s="671"/>
      <c r="IHP129" s="671"/>
      <c r="IHQ129" s="671"/>
      <c r="IHR129" s="671"/>
      <c r="IHS129" s="671"/>
      <c r="IHT129" s="671"/>
      <c r="IHU129" s="671"/>
      <c r="IHV129" s="671"/>
      <c r="IHW129" s="671"/>
      <c r="IHX129" s="671"/>
      <c r="IHY129" s="671"/>
      <c r="IHZ129" s="671"/>
      <c r="IIA129" s="671"/>
      <c r="IIB129" s="671"/>
      <c r="IIC129" s="671"/>
      <c r="IID129" s="671"/>
      <c r="IIE129" s="671"/>
      <c r="IIF129" s="671"/>
      <c r="IIG129" s="671"/>
      <c r="IIH129" s="671"/>
      <c r="III129" s="671"/>
      <c r="IIJ129" s="671"/>
      <c r="IIK129" s="671"/>
      <c r="IIL129" s="671"/>
      <c r="IIM129" s="671"/>
      <c r="IIN129" s="671"/>
      <c r="IIO129" s="671"/>
      <c r="IIP129" s="671"/>
      <c r="IIQ129" s="671"/>
      <c r="IIR129" s="671"/>
      <c r="IIS129" s="671"/>
      <c r="IIT129" s="671"/>
      <c r="IIU129" s="671"/>
      <c r="IIV129" s="671"/>
      <c r="IIW129" s="671"/>
      <c r="IIX129" s="671"/>
      <c r="IIY129" s="671"/>
      <c r="IIZ129" s="671"/>
      <c r="IJA129" s="671"/>
      <c r="IJB129" s="671"/>
      <c r="IJC129" s="671"/>
      <c r="IJD129" s="671"/>
      <c r="IJE129" s="671"/>
      <c r="IJF129" s="671"/>
      <c r="IJG129" s="671"/>
      <c r="IJH129" s="671"/>
      <c r="IJI129" s="671"/>
      <c r="IJJ129" s="671"/>
      <c r="IJK129" s="671"/>
      <c r="IJL129" s="671"/>
      <c r="IJM129" s="671"/>
      <c r="IJN129" s="671"/>
      <c r="IJO129" s="671"/>
      <c r="IJP129" s="671"/>
      <c r="IJQ129" s="671"/>
      <c r="IJR129" s="671"/>
      <c r="IJS129" s="671"/>
      <c r="IJT129" s="671"/>
      <c r="IJU129" s="671"/>
      <c r="IJV129" s="671"/>
      <c r="IJW129" s="671"/>
      <c r="IJX129" s="671"/>
      <c r="IJY129" s="671"/>
      <c r="IJZ129" s="671"/>
      <c r="IKA129" s="671"/>
      <c r="IKB129" s="671"/>
      <c r="IKC129" s="671"/>
      <c r="IKD129" s="671"/>
      <c r="IKE129" s="671"/>
      <c r="IKF129" s="671"/>
      <c r="IKG129" s="671"/>
      <c r="IKH129" s="671"/>
      <c r="IKI129" s="671"/>
      <c r="IKJ129" s="671"/>
      <c r="IKK129" s="671"/>
      <c r="IKL129" s="671"/>
      <c r="IKM129" s="671"/>
      <c r="IKN129" s="671"/>
      <c r="IKO129" s="671"/>
      <c r="IKP129" s="671"/>
      <c r="IKQ129" s="671"/>
      <c r="IKR129" s="671"/>
      <c r="IKS129" s="671"/>
      <c r="IKT129" s="671"/>
      <c r="IKU129" s="671"/>
      <c r="IKV129" s="671"/>
      <c r="IKW129" s="671"/>
      <c r="IKX129" s="671"/>
      <c r="IKY129" s="671"/>
      <c r="IKZ129" s="671"/>
      <c r="ILA129" s="671"/>
      <c r="ILB129" s="671"/>
      <c r="ILC129" s="671"/>
      <c r="ILD129" s="671"/>
      <c r="ILE129" s="671"/>
      <c r="ILF129" s="671"/>
      <c r="ILG129" s="671"/>
      <c r="ILH129" s="671"/>
      <c r="ILI129" s="671"/>
      <c r="ILJ129" s="671"/>
      <c r="ILK129" s="671"/>
      <c r="ILL129" s="671"/>
      <c r="ILM129" s="671"/>
      <c r="ILN129" s="671"/>
      <c r="ILO129" s="671"/>
      <c r="ILP129" s="671"/>
      <c r="ILQ129" s="671"/>
      <c r="ILR129" s="671"/>
      <c r="ILS129" s="671"/>
      <c r="ILT129" s="671"/>
      <c r="ILU129" s="671"/>
      <c r="ILV129" s="671"/>
      <c r="ILW129" s="671"/>
      <c r="ILX129" s="671"/>
      <c r="ILY129" s="671"/>
      <c r="ILZ129" s="671"/>
      <c r="IMA129" s="671"/>
      <c r="IMB129" s="671"/>
      <c r="IMC129" s="671"/>
      <c r="IMD129" s="671"/>
      <c r="IME129" s="671"/>
      <c r="IMF129" s="671"/>
      <c r="IMG129" s="671"/>
      <c r="IMH129" s="671"/>
      <c r="IMI129" s="671"/>
      <c r="IMJ129" s="671"/>
      <c r="IMK129" s="671"/>
      <c r="IML129" s="671"/>
      <c r="IMM129" s="671"/>
      <c r="IMN129" s="671"/>
      <c r="IMO129" s="671"/>
      <c r="IMP129" s="671"/>
      <c r="IMQ129" s="671"/>
      <c r="IMR129" s="671"/>
      <c r="IMS129" s="671"/>
      <c r="IMT129" s="671"/>
      <c r="IMU129" s="671"/>
      <c r="IMV129" s="671"/>
      <c r="IMW129" s="671"/>
      <c r="IMX129" s="671"/>
      <c r="IMY129" s="671"/>
      <c r="IMZ129" s="671"/>
      <c r="INA129" s="671"/>
      <c r="INB129" s="671"/>
      <c r="INC129" s="671"/>
      <c r="IND129" s="671"/>
      <c r="INE129" s="671"/>
      <c r="INF129" s="671"/>
      <c r="ING129" s="671"/>
      <c r="INH129" s="671"/>
      <c r="INI129" s="671"/>
      <c r="INJ129" s="671"/>
      <c r="INK129" s="671"/>
      <c r="INL129" s="671"/>
      <c r="INM129" s="671"/>
      <c r="INN129" s="671"/>
      <c r="INO129" s="671"/>
      <c r="INP129" s="671"/>
      <c r="INQ129" s="671"/>
      <c r="INR129" s="671"/>
      <c r="INS129" s="671"/>
      <c r="INT129" s="671"/>
      <c r="INU129" s="671"/>
      <c r="INV129" s="671"/>
      <c r="INW129" s="671"/>
      <c r="INX129" s="671"/>
      <c r="INY129" s="671"/>
      <c r="INZ129" s="671"/>
      <c r="IOA129" s="671"/>
      <c r="IOB129" s="671"/>
      <c r="IOC129" s="671"/>
      <c r="IOD129" s="671"/>
      <c r="IOE129" s="671"/>
      <c r="IOF129" s="671"/>
      <c r="IOG129" s="671"/>
      <c r="IOH129" s="671"/>
      <c r="IOI129" s="671"/>
      <c r="IOJ129" s="671"/>
      <c r="IOK129" s="671"/>
      <c r="IOL129" s="671"/>
      <c r="IOM129" s="671"/>
      <c r="ION129" s="671"/>
      <c r="IOO129" s="671"/>
      <c r="IOP129" s="671"/>
      <c r="IOQ129" s="671"/>
      <c r="IOR129" s="671"/>
      <c r="IOS129" s="671"/>
      <c r="IOT129" s="671"/>
      <c r="IOU129" s="671"/>
      <c r="IOV129" s="671"/>
      <c r="IOW129" s="671"/>
      <c r="IOX129" s="671"/>
      <c r="IOY129" s="671"/>
      <c r="IOZ129" s="671"/>
      <c r="IPA129" s="671"/>
      <c r="IPB129" s="671"/>
      <c r="IPC129" s="671"/>
      <c r="IPD129" s="671"/>
      <c r="IPE129" s="671"/>
      <c r="IPF129" s="671"/>
      <c r="IPG129" s="671"/>
      <c r="IPH129" s="671"/>
      <c r="IPI129" s="671"/>
      <c r="IPJ129" s="671"/>
      <c r="IPK129" s="671"/>
      <c r="IPL129" s="671"/>
      <c r="IPM129" s="671"/>
      <c r="IPN129" s="671"/>
      <c r="IPO129" s="671"/>
      <c r="IPP129" s="671"/>
      <c r="IPQ129" s="671"/>
      <c r="IPR129" s="671"/>
      <c r="IPS129" s="671"/>
      <c r="IPT129" s="671"/>
      <c r="IPU129" s="671"/>
      <c r="IPV129" s="671"/>
      <c r="IPW129" s="671"/>
      <c r="IPX129" s="671"/>
      <c r="IPY129" s="671"/>
      <c r="IPZ129" s="671"/>
      <c r="IQA129" s="671"/>
      <c r="IQB129" s="671"/>
      <c r="IQC129" s="671"/>
      <c r="IQD129" s="671"/>
      <c r="IQE129" s="671"/>
      <c r="IQF129" s="671"/>
      <c r="IQG129" s="671"/>
      <c r="IQH129" s="671"/>
      <c r="IQI129" s="671"/>
      <c r="IQJ129" s="671"/>
      <c r="IQK129" s="671"/>
      <c r="IQL129" s="671"/>
      <c r="IQM129" s="671"/>
      <c r="IQN129" s="671"/>
      <c r="IQO129" s="671"/>
      <c r="IQP129" s="671"/>
      <c r="IQQ129" s="671"/>
      <c r="IQR129" s="671"/>
      <c r="IQS129" s="671"/>
      <c r="IQT129" s="671"/>
      <c r="IQU129" s="671"/>
      <c r="IQV129" s="671"/>
      <c r="IQW129" s="671"/>
      <c r="IQX129" s="671"/>
      <c r="IQY129" s="671"/>
      <c r="IQZ129" s="671"/>
      <c r="IRA129" s="671"/>
      <c r="IRB129" s="671"/>
      <c r="IRC129" s="671"/>
      <c r="IRD129" s="671"/>
      <c r="IRE129" s="671"/>
      <c r="IRF129" s="671"/>
      <c r="IRG129" s="671"/>
      <c r="IRH129" s="671"/>
      <c r="IRI129" s="671"/>
      <c r="IRJ129" s="671"/>
      <c r="IRK129" s="671"/>
      <c r="IRL129" s="671"/>
      <c r="IRM129" s="671"/>
      <c r="IRN129" s="671"/>
      <c r="IRO129" s="671"/>
      <c r="IRP129" s="671"/>
      <c r="IRQ129" s="671"/>
      <c r="IRR129" s="671"/>
      <c r="IRS129" s="671"/>
      <c r="IRT129" s="671"/>
      <c r="IRU129" s="671"/>
      <c r="IRV129" s="671"/>
      <c r="IRW129" s="671"/>
      <c r="IRX129" s="671"/>
      <c r="IRY129" s="671"/>
      <c r="IRZ129" s="671"/>
      <c r="ISA129" s="671"/>
      <c r="ISB129" s="671"/>
      <c r="ISC129" s="671"/>
      <c r="ISD129" s="671"/>
      <c r="ISE129" s="671"/>
      <c r="ISF129" s="671"/>
      <c r="ISG129" s="671"/>
      <c r="ISH129" s="671"/>
      <c r="ISI129" s="671"/>
      <c r="ISJ129" s="671"/>
      <c r="ISK129" s="671"/>
      <c r="ISL129" s="671"/>
      <c r="ISM129" s="671"/>
      <c r="ISN129" s="671"/>
      <c r="ISO129" s="671"/>
      <c r="ISP129" s="671"/>
      <c r="ISQ129" s="671"/>
      <c r="ISR129" s="671"/>
      <c r="ISS129" s="671"/>
      <c r="IST129" s="671"/>
      <c r="ISU129" s="671"/>
      <c r="ISV129" s="671"/>
      <c r="ISW129" s="671"/>
      <c r="ISX129" s="671"/>
      <c r="ISY129" s="671"/>
      <c r="ISZ129" s="671"/>
      <c r="ITA129" s="671"/>
      <c r="ITB129" s="671"/>
      <c r="ITC129" s="671"/>
      <c r="ITD129" s="671"/>
      <c r="ITE129" s="671"/>
      <c r="ITF129" s="671"/>
      <c r="ITG129" s="671"/>
      <c r="ITH129" s="671"/>
      <c r="ITI129" s="671"/>
      <c r="ITJ129" s="671"/>
      <c r="ITK129" s="671"/>
      <c r="ITL129" s="671"/>
      <c r="ITM129" s="671"/>
      <c r="ITN129" s="671"/>
      <c r="ITO129" s="671"/>
      <c r="ITP129" s="671"/>
      <c r="ITQ129" s="671"/>
      <c r="ITR129" s="671"/>
      <c r="ITS129" s="671"/>
      <c r="ITT129" s="671"/>
      <c r="ITU129" s="671"/>
      <c r="ITV129" s="671"/>
      <c r="ITW129" s="671"/>
      <c r="ITX129" s="671"/>
      <c r="ITY129" s="671"/>
      <c r="ITZ129" s="671"/>
      <c r="IUA129" s="671"/>
      <c r="IUB129" s="671"/>
      <c r="IUC129" s="671"/>
      <c r="IUD129" s="671"/>
      <c r="IUE129" s="671"/>
      <c r="IUF129" s="671"/>
      <c r="IUG129" s="671"/>
      <c r="IUH129" s="671"/>
      <c r="IUI129" s="671"/>
      <c r="IUJ129" s="671"/>
      <c r="IUK129" s="671"/>
      <c r="IUL129" s="671"/>
      <c r="IUM129" s="671"/>
      <c r="IUN129" s="671"/>
      <c r="IUO129" s="671"/>
      <c r="IUP129" s="671"/>
      <c r="IUQ129" s="671"/>
      <c r="IUR129" s="671"/>
      <c r="IUS129" s="671"/>
      <c r="IUT129" s="671"/>
      <c r="IUU129" s="671"/>
      <c r="IUV129" s="671"/>
      <c r="IUW129" s="671"/>
      <c r="IUX129" s="671"/>
      <c r="IUY129" s="671"/>
      <c r="IUZ129" s="671"/>
      <c r="IVA129" s="671"/>
      <c r="IVB129" s="671"/>
      <c r="IVC129" s="671"/>
      <c r="IVD129" s="671"/>
      <c r="IVE129" s="671"/>
      <c r="IVF129" s="671"/>
      <c r="IVG129" s="671"/>
      <c r="IVH129" s="671"/>
      <c r="IVI129" s="671"/>
      <c r="IVJ129" s="671"/>
      <c r="IVK129" s="671"/>
      <c r="IVL129" s="671"/>
      <c r="IVM129" s="671"/>
      <c r="IVN129" s="671"/>
      <c r="IVO129" s="671"/>
      <c r="IVP129" s="671"/>
      <c r="IVQ129" s="671"/>
      <c r="IVR129" s="671"/>
      <c r="IVS129" s="671"/>
      <c r="IVT129" s="671"/>
      <c r="IVU129" s="671"/>
      <c r="IVV129" s="671"/>
      <c r="IVW129" s="671"/>
      <c r="IVX129" s="671"/>
      <c r="IVY129" s="671"/>
      <c r="IVZ129" s="671"/>
      <c r="IWA129" s="671"/>
      <c r="IWB129" s="671"/>
      <c r="IWC129" s="671"/>
      <c r="IWD129" s="671"/>
      <c r="IWE129" s="671"/>
      <c r="IWF129" s="671"/>
      <c r="IWG129" s="671"/>
      <c r="IWH129" s="671"/>
      <c r="IWI129" s="671"/>
      <c r="IWJ129" s="671"/>
      <c r="IWK129" s="671"/>
      <c r="IWL129" s="671"/>
      <c r="IWM129" s="671"/>
      <c r="IWN129" s="671"/>
      <c r="IWO129" s="671"/>
      <c r="IWP129" s="671"/>
      <c r="IWQ129" s="671"/>
      <c r="IWR129" s="671"/>
      <c r="IWS129" s="671"/>
      <c r="IWT129" s="671"/>
      <c r="IWU129" s="671"/>
      <c r="IWV129" s="671"/>
      <c r="IWW129" s="671"/>
      <c r="IWX129" s="671"/>
      <c r="IWY129" s="671"/>
      <c r="IWZ129" s="671"/>
      <c r="IXA129" s="671"/>
      <c r="IXB129" s="671"/>
      <c r="IXC129" s="671"/>
      <c r="IXD129" s="671"/>
      <c r="IXE129" s="671"/>
      <c r="IXF129" s="671"/>
      <c r="IXG129" s="671"/>
      <c r="IXH129" s="671"/>
      <c r="IXI129" s="671"/>
      <c r="IXJ129" s="671"/>
      <c r="IXK129" s="671"/>
      <c r="IXL129" s="671"/>
      <c r="IXM129" s="671"/>
      <c r="IXN129" s="671"/>
      <c r="IXO129" s="671"/>
      <c r="IXP129" s="671"/>
      <c r="IXQ129" s="671"/>
      <c r="IXR129" s="671"/>
      <c r="IXS129" s="671"/>
      <c r="IXT129" s="671"/>
      <c r="IXU129" s="671"/>
      <c r="IXV129" s="671"/>
      <c r="IXW129" s="671"/>
      <c r="IXX129" s="671"/>
      <c r="IXY129" s="671"/>
      <c r="IXZ129" s="671"/>
      <c r="IYA129" s="671"/>
      <c r="IYB129" s="671"/>
      <c r="IYC129" s="671"/>
      <c r="IYD129" s="671"/>
      <c r="IYE129" s="671"/>
      <c r="IYF129" s="671"/>
      <c r="IYG129" s="671"/>
      <c r="IYH129" s="671"/>
      <c r="IYI129" s="671"/>
      <c r="IYJ129" s="671"/>
      <c r="IYK129" s="671"/>
      <c r="IYL129" s="671"/>
      <c r="IYM129" s="671"/>
      <c r="IYN129" s="671"/>
      <c r="IYO129" s="671"/>
      <c r="IYP129" s="671"/>
      <c r="IYQ129" s="671"/>
      <c r="IYR129" s="671"/>
      <c r="IYS129" s="671"/>
      <c r="IYT129" s="671"/>
      <c r="IYU129" s="671"/>
      <c r="IYV129" s="671"/>
      <c r="IYW129" s="671"/>
      <c r="IYX129" s="671"/>
      <c r="IYY129" s="671"/>
      <c r="IYZ129" s="671"/>
      <c r="IZA129" s="671"/>
      <c r="IZB129" s="671"/>
      <c r="IZC129" s="671"/>
      <c r="IZD129" s="671"/>
      <c r="IZE129" s="671"/>
      <c r="IZF129" s="671"/>
      <c r="IZG129" s="671"/>
      <c r="IZH129" s="671"/>
      <c r="IZI129" s="671"/>
      <c r="IZJ129" s="671"/>
      <c r="IZK129" s="671"/>
      <c r="IZL129" s="671"/>
      <c r="IZM129" s="671"/>
      <c r="IZN129" s="671"/>
      <c r="IZO129" s="671"/>
      <c r="IZP129" s="671"/>
      <c r="IZQ129" s="671"/>
      <c r="IZR129" s="671"/>
      <c r="IZS129" s="671"/>
      <c r="IZT129" s="671"/>
      <c r="IZU129" s="671"/>
      <c r="IZV129" s="671"/>
      <c r="IZW129" s="671"/>
      <c r="IZX129" s="671"/>
      <c r="IZY129" s="671"/>
      <c r="IZZ129" s="671"/>
      <c r="JAA129" s="671"/>
      <c r="JAB129" s="671"/>
      <c r="JAC129" s="671"/>
      <c r="JAD129" s="671"/>
      <c r="JAE129" s="671"/>
      <c r="JAF129" s="671"/>
      <c r="JAG129" s="671"/>
      <c r="JAH129" s="671"/>
      <c r="JAI129" s="671"/>
      <c r="JAJ129" s="671"/>
      <c r="JAK129" s="671"/>
      <c r="JAL129" s="671"/>
      <c r="JAM129" s="671"/>
      <c r="JAN129" s="671"/>
      <c r="JAO129" s="671"/>
      <c r="JAP129" s="671"/>
      <c r="JAQ129" s="671"/>
      <c r="JAR129" s="671"/>
      <c r="JAS129" s="671"/>
      <c r="JAT129" s="671"/>
      <c r="JAU129" s="671"/>
      <c r="JAV129" s="671"/>
      <c r="JAW129" s="671"/>
      <c r="JAX129" s="671"/>
      <c r="JAY129" s="671"/>
      <c r="JAZ129" s="671"/>
      <c r="JBA129" s="671"/>
      <c r="JBB129" s="671"/>
      <c r="JBC129" s="671"/>
      <c r="JBD129" s="671"/>
      <c r="JBE129" s="671"/>
      <c r="JBF129" s="671"/>
      <c r="JBG129" s="671"/>
      <c r="JBH129" s="671"/>
      <c r="JBI129" s="671"/>
      <c r="JBJ129" s="671"/>
      <c r="JBK129" s="671"/>
      <c r="JBL129" s="671"/>
      <c r="JBM129" s="671"/>
      <c r="JBN129" s="671"/>
      <c r="JBO129" s="671"/>
      <c r="JBP129" s="671"/>
      <c r="JBQ129" s="671"/>
      <c r="JBR129" s="671"/>
      <c r="JBS129" s="671"/>
      <c r="JBT129" s="671"/>
      <c r="JBU129" s="671"/>
      <c r="JBV129" s="671"/>
      <c r="JBW129" s="671"/>
      <c r="JBX129" s="671"/>
      <c r="JBY129" s="671"/>
      <c r="JBZ129" s="671"/>
      <c r="JCA129" s="671"/>
      <c r="JCB129" s="671"/>
      <c r="JCC129" s="671"/>
      <c r="JCD129" s="671"/>
      <c r="JCE129" s="671"/>
      <c r="JCF129" s="671"/>
      <c r="JCG129" s="671"/>
      <c r="JCH129" s="671"/>
      <c r="JCI129" s="671"/>
      <c r="JCJ129" s="671"/>
      <c r="JCK129" s="671"/>
      <c r="JCL129" s="671"/>
      <c r="JCM129" s="671"/>
      <c r="JCN129" s="671"/>
      <c r="JCO129" s="671"/>
      <c r="JCP129" s="671"/>
      <c r="JCQ129" s="671"/>
      <c r="JCR129" s="671"/>
      <c r="JCS129" s="671"/>
      <c r="JCT129" s="671"/>
      <c r="JCU129" s="671"/>
      <c r="JCV129" s="671"/>
      <c r="JCW129" s="671"/>
      <c r="JCX129" s="671"/>
      <c r="JCY129" s="671"/>
      <c r="JCZ129" s="671"/>
      <c r="JDA129" s="671"/>
      <c r="JDB129" s="671"/>
      <c r="JDC129" s="671"/>
      <c r="JDD129" s="671"/>
      <c r="JDE129" s="671"/>
      <c r="JDF129" s="671"/>
      <c r="JDG129" s="671"/>
      <c r="JDH129" s="671"/>
      <c r="JDI129" s="671"/>
      <c r="JDJ129" s="671"/>
      <c r="JDK129" s="671"/>
      <c r="JDL129" s="671"/>
      <c r="JDM129" s="671"/>
      <c r="JDN129" s="671"/>
      <c r="JDO129" s="671"/>
      <c r="JDP129" s="671"/>
      <c r="JDQ129" s="671"/>
      <c r="JDR129" s="671"/>
      <c r="JDS129" s="671"/>
      <c r="JDT129" s="671"/>
      <c r="JDU129" s="671"/>
      <c r="JDV129" s="671"/>
      <c r="JDW129" s="671"/>
      <c r="JDX129" s="671"/>
      <c r="JDY129" s="671"/>
      <c r="JDZ129" s="671"/>
      <c r="JEA129" s="671"/>
      <c r="JEB129" s="671"/>
      <c r="JEC129" s="671"/>
      <c r="JED129" s="671"/>
      <c r="JEE129" s="671"/>
      <c r="JEF129" s="671"/>
      <c r="JEG129" s="671"/>
      <c r="JEH129" s="671"/>
      <c r="JEI129" s="671"/>
      <c r="JEJ129" s="671"/>
      <c r="JEK129" s="671"/>
      <c r="JEL129" s="671"/>
      <c r="JEM129" s="671"/>
      <c r="JEN129" s="671"/>
      <c r="JEO129" s="671"/>
      <c r="JEP129" s="671"/>
      <c r="JEQ129" s="671"/>
      <c r="JER129" s="671"/>
      <c r="JES129" s="671"/>
      <c r="JET129" s="671"/>
      <c r="JEU129" s="671"/>
      <c r="JEV129" s="671"/>
      <c r="JEW129" s="671"/>
      <c r="JEX129" s="671"/>
      <c r="JEY129" s="671"/>
      <c r="JEZ129" s="671"/>
      <c r="JFA129" s="671"/>
      <c r="JFB129" s="671"/>
      <c r="JFC129" s="671"/>
      <c r="JFD129" s="671"/>
      <c r="JFE129" s="671"/>
      <c r="JFF129" s="671"/>
      <c r="JFG129" s="671"/>
      <c r="JFH129" s="671"/>
      <c r="JFI129" s="671"/>
      <c r="JFJ129" s="671"/>
      <c r="JFK129" s="671"/>
      <c r="JFL129" s="671"/>
      <c r="JFM129" s="671"/>
      <c r="JFN129" s="671"/>
      <c r="JFO129" s="671"/>
      <c r="JFP129" s="671"/>
      <c r="JFQ129" s="671"/>
      <c r="JFR129" s="671"/>
      <c r="JFS129" s="671"/>
      <c r="JFT129" s="671"/>
      <c r="JFU129" s="671"/>
      <c r="JFV129" s="671"/>
      <c r="JFW129" s="671"/>
      <c r="JFX129" s="671"/>
      <c r="JFY129" s="671"/>
      <c r="JFZ129" s="671"/>
      <c r="JGA129" s="671"/>
      <c r="JGB129" s="671"/>
      <c r="JGC129" s="671"/>
      <c r="JGD129" s="671"/>
      <c r="JGE129" s="671"/>
      <c r="JGF129" s="671"/>
      <c r="JGG129" s="671"/>
      <c r="JGH129" s="671"/>
      <c r="JGI129" s="671"/>
      <c r="JGJ129" s="671"/>
      <c r="JGK129" s="671"/>
      <c r="JGL129" s="671"/>
      <c r="JGM129" s="671"/>
      <c r="JGN129" s="671"/>
      <c r="JGO129" s="671"/>
      <c r="JGP129" s="671"/>
      <c r="JGQ129" s="671"/>
      <c r="JGR129" s="671"/>
      <c r="JGS129" s="671"/>
      <c r="JGT129" s="671"/>
      <c r="JGU129" s="671"/>
      <c r="JGV129" s="671"/>
      <c r="JGW129" s="671"/>
      <c r="JGX129" s="671"/>
      <c r="JGY129" s="671"/>
      <c r="JGZ129" s="671"/>
      <c r="JHA129" s="671"/>
      <c r="JHB129" s="671"/>
      <c r="JHC129" s="671"/>
      <c r="JHD129" s="671"/>
      <c r="JHE129" s="671"/>
      <c r="JHF129" s="671"/>
      <c r="JHG129" s="671"/>
      <c r="JHH129" s="671"/>
      <c r="JHI129" s="671"/>
      <c r="JHJ129" s="671"/>
      <c r="JHK129" s="671"/>
      <c r="JHL129" s="671"/>
      <c r="JHM129" s="671"/>
      <c r="JHN129" s="671"/>
      <c r="JHO129" s="671"/>
      <c r="JHP129" s="671"/>
      <c r="JHQ129" s="671"/>
      <c r="JHR129" s="671"/>
      <c r="JHS129" s="671"/>
      <c r="JHT129" s="671"/>
      <c r="JHU129" s="671"/>
      <c r="JHV129" s="671"/>
      <c r="JHW129" s="671"/>
      <c r="JHX129" s="671"/>
      <c r="JHY129" s="671"/>
      <c r="JHZ129" s="671"/>
      <c r="JIA129" s="671"/>
      <c r="JIB129" s="671"/>
      <c r="JIC129" s="671"/>
      <c r="JID129" s="671"/>
      <c r="JIE129" s="671"/>
      <c r="JIF129" s="671"/>
      <c r="JIG129" s="671"/>
      <c r="JIH129" s="671"/>
      <c r="JII129" s="671"/>
      <c r="JIJ129" s="671"/>
      <c r="JIK129" s="671"/>
      <c r="JIL129" s="671"/>
      <c r="JIM129" s="671"/>
      <c r="JIN129" s="671"/>
      <c r="JIO129" s="671"/>
      <c r="JIP129" s="671"/>
      <c r="JIQ129" s="671"/>
      <c r="JIR129" s="671"/>
      <c r="JIS129" s="671"/>
      <c r="JIT129" s="671"/>
      <c r="JIU129" s="671"/>
      <c r="JIV129" s="671"/>
      <c r="JIW129" s="671"/>
      <c r="JIX129" s="671"/>
      <c r="JIY129" s="671"/>
      <c r="JIZ129" s="671"/>
      <c r="JJA129" s="671"/>
      <c r="JJB129" s="671"/>
      <c r="JJC129" s="671"/>
      <c r="JJD129" s="671"/>
      <c r="JJE129" s="671"/>
      <c r="JJF129" s="671"/>
      <c r="JJG129" s="671"/>
      <c r="JJH129" s="671"/>
      <c r="JJI129" s="671"/>
      <c r="JJJ129" s="671"/>
      <c r="JJK129" s="671"/>
      <c r="JJL129" s="671"/>
      <c r="JJM129" s="671"/>
      <c r="JJN129" s="671"/>
      <c r="JJO129" s="671"/>
      <c r="JJP129" s="671"/>
      <c r="JJQ129" s="671"/>
      <c r="JJR129" s="671"/>
      <c r="JJS129" s="671"/>
      <c r="JJT129" s="671"/>
      <c r="JJU129" s="671"/>
      <c r="JJV129" s="671"/>
      <c r="JJW129" s="671"/>
      <c r="JJX129" s="671"/>
      <c r="JJY129" s="671"/>
      <c r="JJZ129" s="671"/>
      <c r="JKA129" s="671"/>
      <c r="JKB129" s="671"/>
      <c r="JKC129" s="671"/>
      <c r="JKD129" s="671"/>
      <c r="JKE129" s="671"/>
      <c r="JKF129" s="671"/>
      <c r="JKG129" s="671"/>
      <c r="JKH129" s="671"/>
      <c r="JKI129" s="671"/>
      <c r="JKJ129" s="671"/>
      <c r="JKK129" s="671"/>
      <c r="JKL129" s="671"/>
      <c r="JKM129" s="671"/>
      <c r="JKN129" s="671"/>
      <c r="JKO129" s="671"/>
      <c r="JKP129" s="671"/>
      <c r="JKQ129" s="671"/>
      <c r="JKR129" s="671"/>
      <c r="JKS129" s="671"/>
      <c r="JKT129" s="671"/>
      <c r="JKU129" s="671"/>
      <c r="JKV129" s="671"/>
      <c r="JKW129" s="671"/>
      <c r="JKX129" s="671"/>
      <c r="JKY129" s="671"/>
      <c r="JKZ129" s="671"/>
      <c r="JLA129" s="671"/>
      <c r="JLB129" s="671"/>
      <c r="JLC129" s="671"/>
      <c r="JLD129" s="671"/>
      <c r="JLE129" s="671"/>
      <c r="JLF129" s="671"/>
      <c r="JLG129" s="671"/>
      <c r="JLH129" s="671"/>
      <c r="JLI129" s="671"/>
      <c r="JLJ129" s="671"/>
      <c r="JLK129" s="671"/>
      <c r="JLL129" s="671"/>
      <c r="JLM129" s="671"/>
      <c r="JLN129" s="671"/>
      <c r="JLO129" s="671"/>
      <c r="JLP129" s="671"/>
      <c r="JLQ129" s="671"/>
      <c r="JLR129" s="671"/>
      <c r="JLS129" s="671"/>
      <c r="JLT129" s="671"/>
      <c r="JLU129" s="671"/>
      <c r="JLV129" s="671"/>
      <c r="JLW129" s="671"/>
      <c r="JLX129" s="671"/>
      <c r="JLY129" s="671"/>
      <c r="JLZ129" s="671"/>
      <c r="JMA129" s="671"/>
      <c r="JMB129" s="671"/>
      <c r="JMC129" s="671"/>
      <c r="JMD129" s="671"/>
      <c r="JME129" s="671"/>
      <c r="JMF129" s="671"/>
      <c r="JMG129" s="671"/>
      <c r="JMH129" s="671"/>
      <c r="JMI129" s="671"/>
      <c r="JMJ129" s="671"/>
      <c r="JMK129" s="671"/>
      <c r="JML129" s="671"/>
      <c r="JMM129" s="671"/>
      <c r="JMN129" s="671"/>
      <c r="JMO129" s="671"/>
      <c r="JMP129" s="671"/>
      <c r="JMQ129" s="671"/>
      <c r="JMR129" s="671"/>
      <c r="JMS129" s="671"/>
      <c r="JMT129" s="671"/>
      <c r="JMU129" s="671"/>
      <c r="JMV129" s="671"/>
      <c r="JMW129" s="671"/>
      <c r="JMX129" s="671"/>
      <c r="JMY129" s="671"/>
      <c r="JMZ129" s="671"/>
      <c r="JNA129" s="671"/>
      <c r="JNB129" s="671"/>
      <c r="JNC129" s="671"/>
      <c r="JND129" s="671"/>
      <c r="JNE129" s="671"/>
      <c r="JNF129" s="671"/>
      <c r="JNG129" s="671"/>
      <c r="JNH129" s="671"/>
      <c r="JNI129" s="671"/>
      <c r="JNJ129" s="671"/>
      <c r="JNK129" s="671"/>
      <c r="JNL129" s="671"/>
      <c r="JNM129" s="671"/>
      <c r="JNN129" s="671"/>
      <c r="JNO129" s="671"/>
      <c r="JNP129" s="671"/>
      <c r="JNQ129" s="671"/>
      <c r="JNR129" s="671"/>
      <c r="JNS129" s="671"/>
      <c r="JNT129" s="671"/>
      <c r="JNU129" s="671"/>
      <c r="JNV129" s="671"/>
      <c r="JNW129" s="671"/>
      <c r="JNX129" s="671"/>
      <c r="JNY129" s="671"/>
      <c r="JNZ129" s="671"/>
      <c r="JOA129" s="671"/>
      <c r="JOB129" s="671"/>
      <c r="JOC129" s="671"/>
      <c r="JOD129" s="671"/>
      <c r="JOE129" s="671"/>
      <c r="JOF129" s="671"/>
      <c r="JOG129" s="671"/>
      <c r="JOH129" s="671"/>
      <c r="JOI129" s="671"/>
      <c r="JOJ129" s="671"/>
      <c r="JOK129" s="671"/>
      <c r="JOL129" s="671"/>
      <c r="JOM129" s="671"/>
      <c r="JON129" s="671"/>
      <c r="JOO129" s="671"/>
      <c r="JOP129" s="671"/>
      <c r="JOQ129" s="671"/>
      <c r="JOR129" s="671"/>
      <c r="JOS129" s="671"/>
      <c r="JOT129" s="671"/>
      <c r="JOU129" s="671"/>
      <c r="JOV129" s="671"/>
      <c r="JOW129" s="671"/>
      <c r="JOX129" s="671"/>
      <c r="JOY129" s="671"/>
      <c r="JOZ129" s="671"/>
      <c r="JPA129" s="671"/>
      <c r="JPB129" s="671"/>
      <c r="JPC129" s="671"/>
      <c r="JPD129" s="671"/>
      <c r="JPE129" s="671"/>
      <c r="JPF129" s="671"/>
      <c r="JPG129" s="671"/>
      <c r="JPH129" s="671"/>
      <c r="JPI129" s="671"/>
      <c r="JPJ129" s="671"/>
      <c r="JPK129" s="671"/>
      <c r="JPL129" s="671"/>
      <c r="JPM129" s="671"/>
      <c r="JPN129" s="671"/>
      <c r="JPO129" s="671"/>
      <c r="JPP129" s="671"/>
      <c r="JPQ129" s="671"/>
      <c r="JPR129" s="671"/>
      <c r="JPS129" s="671"/>
      <c r="JPT129" s="671"/>
      <c r="JPU129" s="671"/>
      <c r="JPV129" s="671"/>
      <c r="JPW129" s="671"/>
      <c r="JPX129" s="671"/>
      <c r="JPY129" s="671"/>
      <c r="JPZ129" s="671"/>
      <c r="JQA129" s="671"/>
      <c r="JQB129" s="671"/>
      <c r="JQC129" s="671"/>
      <c r="JQD129" s="671"/>
      <c r="JQE129" s="671"/>
      <c r="JQF129" s="671"/>
      <c r="JQG129" s="671"/>
      <c r="JQH129" s="671"/>
      <c r="JQI129" s="671"/>
      <c r="JQJ129" s="671"/>
      <c r="JQK129" s="671"/>
      <c r="JQL129" s="671"/>
      <c r="JQM129" s="671"/>
      <c r="JQN129" s="671"/>
      <c r="JQO129" s="671"/>
      <c r="JQP129" s="671"/>
      <c r="JQQ129" s="671"/>
      <c r="JQR129" s="671"/>
      <c r="JQS129" s="671"/>
      <c r="JQT129" s="671"/>
      <c r="JQU129" s="671"/>
      <c r="JQV129" s="671"/>
      <c r="JQW129" s="671"/>
      <c r="JQX129" s="671"/>
      <c r="JQY129" s="671"/>
      <c r="JQZ129" s="671"/>
      <c r="JRA129" s="671"/>
      <c r="JRB129" s="671"/>
      <c r="JRC129" s="671"/>
      <c r="JRD129" s="671"/>
      <c r="JRE129" s="671"/>
      <c r="JRF129" s="671"/>
      <c r="JRG129" s="671"/>
      <c r="JRH129" s="671"/>
      <c r="JRI129" s="671"/>
      <c r="JRJ129" s="671"/>
      <c r="JRK129" s="671"/>
      <c r="JRL129" s="671"/>
      <c r="JRM129" s="671"/>
      <c r="JRN129" s="671"/>
      <c r="JRO129" s="671"/>
      <c r="JRP129" s="671"/>
      <c r="JRQ129" s="671"/>
      <c r="JRR129" s="671"/>
      <c r="JRS129" s="671"/>
      <c r="JRT129" s="671"/>
      <c r="JRU129" s="671"/>
      <c r="JRV129" s="671"/>
      <c r="JRW129" s="671"/>
      <c r="JRX129" s="671"/>
      <c r="JRY129" s="671"/>
      <c r="JRZ129" s="671"/>
      <c r="JSA129" s="671"/>
      <c r="JSB129" s="671"/>
      <c r="JSC129" s="671"/>
      <c r="JSD129" s="671"/>
      <c r="JSE129" s="671"/>
      <c r="JSF129" s="671"/>
      <c r="JSG129" s="671"/>
      <c r="JSH129" s="671"/>
      <c r="JSI129" s="671"/>
      <c r="JSJ129" s="671"/>
      <c r="JSK129" s="671"/>
      <c r="JSL129" s="671"/>
      <c r="JSM129" s="671"/>
      <c r="JSN129" s="671"/>
      <c r="JSO129" s="671"/>
      <c r="JSP129" s="671"/>
      <c r="JSQ129" s="671"/>
      <c r="JSR129" s="671"/>
      <c r="JSS129" s="671"/>
      <c r="JST129" s="671"/>
      <c r="JSU129" s="671"/>
      <c r="JSV129" s="671"/>
      <c r="JSW129" s="671"/>
      <c r="JSX129" s="671"/>
      <c r="JSY129" s="671"/>
      <c r="JSZ129" s="671"/>
      <c r="JTA129" s="671"/>
      <c r="JTB129" s="671"/>
      <c r="JTC129" s="671"/>
      <c r="JTD129" s="671"/>
      <c r="JTE129" s="671"/>
      <c r="JTF129" s="671"/>
      <c r="JTG129" s="671"/>
      <c r="JTH129" s="671"/>
      <c r="JTI129" s="671"/>
      <c r="JTJ129" s="671"/>
      <c r="JTK129" s="671"/>
      <c r="JTL129" s="671"/>
      <c r="JTM129" s="671"/>
      <c r="JTN129" s="671"/>
      <c r="JTO129" s="671"/>
      <c r="JTP129" s="671"/>
      <c r="JTQ129" s="671"/>
      <c r="JTR129" s="671"/>
      <c r="JTS129" s="671"/>
      <c r="JTT129" s="671"/>
      <c r="JTU129" s="671"/>
      <c r="JTV129" s="671"/>
      <c r="JTW129" s="671"/>
      <c r="JTX129" s="671"/>
      <c r="JTY129" s="671"/>
      <c r="JTZ129" s="671"/>
      <c r="JUA129" s="671"/>
      <c r="JUB129" s="671"/>
      <c r="JUC129" s="671"/>
      <c r="JUD129" s="671"/>
      <c r="JUE129" s="671"/>
      <c r="JUF129" s="671"/>
      <c r="JUG129" s="671"/>
      <c r="JUH129" s="671"/>
      <c r="JUI129" s="671"/>
      <c r="JUJ129" s="671"/>
      <c r="JUK129" s="671"/>
      <c r="JUL129" s="671"/>
      <c r="JUM129" s="671"/>
      <c r="JUN129" s="671"/>
      <c r="JUO129" s="671"/>
      <c r="JUP129" s="671"/>
      <c r="JUQ129" s="671"/>
      <c r="JUR129" s="671"/>
      <c r="JUS129" s="671"/>
      <c r="JUT129" s="671"/>
      <c r="JUU129" s="671"/>
      <c r="JUV129" s="671"/>
      <c r="JUW129" s="671"/>
      <c r="JUX129" s="671"/>
      <c r="JUY129" s="671"/>
      <c r="JUZ129" s="671"/>
      <c r="JVA129" s="671"/>
      <c r="JVB129" s="671"/>
      <c r="JVC129" s="671"/>
      <c r="JVD129" s="671"/>
      <c r="JVE129" s="671"/>
      <c r="JVF129" s="671"/>
      <c r="JVG129" s="671"/>
      <c r="JVH129" s="671"/>
      <c r="JVI129" s="671"/>
      <c r="JVJ129" s="671"/>
      <c r="JVK129" s="671"/>
      <c r="JVL129" s="671"/>
      <c r="JVM129" s="671"/>
      <c r="JVN129" s="671"/>
      <c r="JVO129" s="671"/>
      <c r="JVP129" s="671"/>
      <c r="JVQ129" s="671"/>
      <c r="JVR129" s="671"/>
      <c r="JVS129" s="671"/>
      <c r="JVT129" s="671"/>
      <c r="JVU129" s="671"/>
      <c r="JVV129" s="671"/>
      <c r="JVW129" s="671"/>
      <c r="JVX129" s="671"/>
      <c r="JVY129" s="671"/>
      <c r="JVZ129" s="671"/>
      <c r="JWA129" s="671"/>
      <c r="JWB129" s="671"/>
      <c r="JWC129" s="671"/>
      <c r="JWD129" s="671"/>
      <c r="JWE129" s="671"/>
      <c r="JWF129" s="671"/>
      <c r="JWG129" s="671"/>
      <c r="JWH129" s="671"/>
      <c r="JWI129" s="671"/>
      <c r="JWJ129" s="671"/>
      <c r="JWK129" s="671"/>
      <c r="JWL129" s="671"/>
      <c r="JWM129" s="671"/>
      <c r="JWN129" s="671"/>
      <c r="JWO129" s="671"/>
      <c r="JWP129" s="671"/>
      <c r="JWQ129" s="671"/>
      <c r="JWR129" s="671"/>
      <c r="JWS129" s="671"/>
      <c r="JWT129" s="671"/>
      <c r="JWU129" s="671"/>
      <c r="JWV129" s="671"/>
      <c r="JWW129" s="671"/>
      <c r="JWX129" s="671"/>
      <c r="JWY129" s="671"/>
      <c r="JWZ129" s="671"/>
      <c r="JXA129" s="671"/>
      <c r="JXB129" s="671"/>
      <c r="JXC129" s="671"/>
      <c r="JXD129" s="671"/>
      <c r="JXE129" s="671"/>
      <c r="JXF129" s="671"/>
      <c r="JXG129" s="671"/>
      <c r="JXH129" s="671"/>
      <c r="JXI129" s="671"/>
      <c r="JXJ129" s="671"/>
      <c r="JXK129" s="671"/>
      <c r="JXL129" s="671"/>
      <c r="JXM129" s="671"/>
      <c r="JXN129" s="671"/>
      <c r="JXO129" s="671"/>
      <c r="JXP129" s="671"/>
      <c r="JXQ129" s="671"/>
      <c r="JXR129" s="671"/>
      <c r="JXS129" s="671"/>
      <c r="JXT129" s="671"/>
      <c r="JXU129" s="671"/>
      <c r="JXV129" s="671"/>
      <c r="JXW129" s="671"/>
      <c r="JXX129" s="671"/>
      <c r="JXY129" s="671"/>
      <c r="JXZ129" s="671"/>
      <c r="JYA129" s="671"/>
      <c r="JYB129" s="671"/>
      <c r="JYC129" s="671"/>
      <c r="JYD129" s="671"/>
      <c r="JYE129" s="671"/>
      <c r="JYF129" s="671"/>
      <c r="JYG129" s="671"/>
      <c r="JYH129" s="671"/>
      <c r="JYI129" s="671"/>
      <c r="JYJ129" s="671"/>
      <c r="JYK129" s="671"/>
      <c r="JYL129" s="671"/>
      <c r="JYM129" s="671"/>
      <c r="JYN129" s="671"/>
      <c r="JYO129" s="671"/>
      <c r="JYP129" s="671"/>
      <c r="JYQ129" s="671"/>
      <c r="JYR129" s="671"/>
      <c r="JYS129" s="671"/>
      <c r="JYT129" s="671"/>
      <c r="JYU129" s="671"/>
      <c r="JYV129" s="671"/>
      <c r="JYW129" s="671"/>
      <c r="JYX129" s="671"/>
      <c r="JYY129" s="671"/>
      <c r="JYZ129" s="671"/>
      <c r="JZA129" s="671"/>
      <c r="JZB129" s="671"/>
      <c r="JZC129" s="671"/>
      <c r="JZD129" s="671"/>
      <c r="JZE129" s="671"/>
      <c r="JZF129" s="671"/>
      <c r="JZG129" s="671"/>
      <c r="JZH129" s="671"/>
      <c r="JZI129" s="671"/>
      <c r="JZJ129" s="671"/>
      <c r="JZK129" s="671"/>
      <c r="JZL129" s="671"/>
      <c r="JZM129" s="671"/>
      <c r="JZN129" s="671"/>
      <c r="JZO129" s="671"/>
      <c r="JZP129" s="671"/>
      <c r="JZQ129" s="671"/>
      <c r="JZR129" s="671"/>
      <c r="JZS129" s="671"/>
      <c r="JZT129" s="671"/>
      <c r="JZU129" s="671"/>
      <c r="JZV129" s="671"/>
      <c r="JZW129" s="671"/>
      <c r="JZX129" s="671"/>
      <c r="JZY129" s="671"/>
      <c r="JZZ129" s="671"/>
      <c r="KAA129" s="671"/>
      <c r="KAB129" s="671"/>
      <c r="KAC129" s="671"/>
      <c r="KAD129" s="671"/>
      <c r="KAE129" s="671"/>
      <c r="KAF129" s="671"/>
      <c r="KAG129" s="671"/>
      <c r="KAH129" s="671"/>
      <c r="KAI129" s="671"/>
      <c r="KAJ129" s="671"/>
      <c r="KAK129" s="671"/>
      <c r="KAL129" s="671"/>
      <c r="KAM129" s="671"/>
      <c r="KAN129" s="671"/>
      <c r="KAO129" s="671"/>
      <c r="KAP129" s="671"/>
      <c r="KAQ129" s="671"/>
      <c r="KAR129" s="671"/>
      <c r="KAS129" s="671"/>
      <c r="KAT129" s="671"/>
      <c r="KAU129" s="671"/>
      <c r="KAV129" s="671"/>
      <c r="KAW129" s="671"/>
      <c r="KAX129" s="671"/>
      <c r="KAY129" s="671"/>
      <c r="KAZ129" s="671"/>
      <c r="KBA129" s="671"/>
      <c r="KBB129" s="671"/>
      <c r="KBC129" s="671"/>
      <c r="KBD129" s="671"/>
      <c r="KBE129" s="671"/>
      <c r="KBF129" s="671"/>
      <c r="KBG129" s="671"/>
      <c r="KBH129" s="671"/>
      <c r="KBI129" s="671"/>
      <c r="KBJ129" s="671"/>
      <c r="KBK129" s="671"/>
      <c r="KBL129" s="671"/>
      <c r="KBM129" s="671"/>
      <c r="KBN129" s="671"/>
      <c r="KBO129" s="671"/>
      <c r="KBP129" s="671"/>
      <c r="KBQ129" s="671"/>
      <c r="KBR129" s="671"/>
      <c r="KBS129" s="671"/>
      <c r="KBT129" s="671"/>
      <c r="KBU129" s="671"/>
      <c r="KBV129" s="671"/>
      <c r="KBW129" s="671"/>
      <c r="KBX129" s="671"/>
      <c r="KBY129" s="671"/>
      <c r="KBZ129" s="671"/>
      <c r="KCA129" s="671"/>
      <c r="KCB129" s="671"/>
      <c r="KCC129" s="671"/>
      <c r="KCD129" s="671"/>
      <c r="KCE129" s="671"/>
      <c r="KCF129" s="671"/>
      <c r="KCG129" s="671"/>
      <c r="KCH129" s="671"/>
      <c r="KCI129" s="671"/>
      <c r="KCJ129" s="671"/>
      <c r="KCK129" s="671"/>
      <c r="KCL129" s="671"/>
      <c r="KCM129" s="671"/>
      <c r="KCN129" s="671"/>
      <c r="KCO129" s="671"/>
      <c r="KCP129" s="671"/>
      <c r="KCQ129" s="671"/>
      <c r="KCR129" s="671"/>
      <c r="KCS129" s="671"/>
      <c r="KCT129" s="671"/>
      <c r="KCU129" s="671"/>
      <c r="KCV129" s="671"/>
      <c r="KCW129" s="671"/>
      <c r="KCX129" s="671"/>
      <c r="KCY129" s="671"/>
      <c r="KCZ129" s="671"/>
      <c r="KDA129" s="671"/>
      <c r="KDB129" s="671"/>
      <c r="KDC129" s="671"/>
      <c r="KDD129" s="671"/>
      <c r="KDE129" s="671"/>
      <c r="KDF129" s="671"/>
      <c r="KDG129" s="671"/>
      <c r="KDH129" s="671"/>
      <c r="KDI129" s="671"/>
      <c r="KDJ129" s="671"/>
      <c r="KDK129" s="671"/>
      <c r="KDL129" s="671"/>
      <c r="KDM129" s="671"/>
      <c r="KDN129" s="671"/>
      <c r="KDO129" s="671"/>
      <c r="KDP129" s="671"/>
      <c r="KDQ129" s="671"/>
      <c r="KDR129" s="671"/>
      <c r="KDS129" s="671"/>
      <c r="KDT129" s="671"/>
      <c r="KDU129" s="671"/>
      <c r="KDV129" s="671"/>
      <c r="KDW129" s="671"/>
      <c r="KDX129" s="671"/>
      <c r="KDY129" s="671"/>
      <c r="KDZ129" s="671"/>
      <c r="KEA129" s="671"/>
      <c r="KEB129" s="671"/>
      <c r="KEC129" s="671"/>
      <c r="KED129" s="671"/>
      <c r="KEE129" s="671"/>
      <c r="KEF129" s="671"/>
      <c r="KEG129" s="671"/>
      <c r="KEH129" s="671"/>
      <c r="KEI129" s="671"/>
      <c r="KEJ129" s="671"/>
      <c r="KEK129" s="671"/>
      <c r="KEL129" s="671"/>
      <c r="KEM129" s="671"/>
      <c r="KEN129" s="671"/>
      <c r="KEO129" s="671"/>
      <c r="KEP129" s="671"/>
      <c r="KEQ129" s="671"/>
      <c r="KER129" s="671"/>
      <c r="KES129" s="671"/>
      <c r="KET129" s="671"/>
      <c r="KEU129" s="671"/>
      <c r="KEV129" s="671"/>
      <c r="KEW129" s="671"/>
      <c r="KEX129" s="671"/>
      <c r="KEY129" s="671"/>
      <c r="KEZ129" s="671"/>
      <c r="KFA129" s="671"/>
      <c r="KFB129" s="671"/>
      <c r="KFC129" s="671"/>
      <c r="KFD129" s="671"/>
      <c r="KFE129" s="671"/>
      <c r="KFF129" s="671"/>
      <c r="KFG129" s="671"/>
      <c r="KFH129" s="671"/>
      <c r="KFI129" s="671"/>
      <c r="KFJ129" s="671"/>
      <c r="KFK129" s="671"/>
      <c r="KFL129" s="671"/>
      <c r="KFM129" s="671"/>
      <c r="KFN129" s="671"/>
      <c r="KFO129" s="671"/>
      <c r="KFP129" s="671"/>
      <c r="KFQ129" s="671"/>
      <c r="KFR129" s="671"/>
      <c r="KFS129" s="671"/>
      <c r="KFT129" s="671"/>
      <c r="KFU129" s="671"/>
      <c r="KFV129" s="671"/>
      <c r="KFW129" s="671"/>
      <c r="KFX129" s="671"/>
      <c r="KFY129" s="671"/>
      <c r="KFZ129" s="671"/>
      <c r="KGA129" s="671"/>
      <c r="KGB129" s="671"/>
      <c r="KGC129" s="671"/>
      <c r="KGD129" s="671"/>
      <c r="KGE129" s="671"/>
      <c r="KGF129" s="671"/>
      <c r="KGG129" s="671"/>
      <c r="KGH129" s="671"/>
      <c r="KGI129" s="671"/>
      <c r="KGJ129" s="671"/>
      <c r="KGK129" s="671"/>
      <c r="KGL129" s="671"/>
      <c r="KGM129" s="671"/>
      <c r="KGN129" s="671"/>
      <c r="KGO129" s="671"/>
      <c r="KGP129" s="671"/>
      <c r="KGQ129" s="671"/>
      <c r="KGR129" s="671"/>
      <c r="KGS129" s="671"/>
      <c r="KGT129" s="671"/>
      <c r="KGU129" s="671"/>
      <c r="KGV129" s="671"/>
      <c r="KGW129" s="671"/>
      <c r="KGX129" s="671"/>
      <c r="KGY129" s="671"/>
      <c r="KGZ129" s="671"/>
      <c r="KHA129" s="671"/>
      <c r="KHB129" s="671"/>
      <c r="KHC129" s="671"/>
      <c r="KHD129" s="671"/>
      <c r="KHE129" s="671"/>
      <c r="KHF129" s="671"/>
      <c r="KHG129" s="671"/>
      <c r="KHH129" s="671"/>
      <c r="KHI129" s="671"/>
      <c r="KHJ129" s="671"/>
      <c r="KHK129" s="671"/>
      <c r="KHL129" s="671"/>
      <c r="KHM129" s="671"/>
      <c r="KHN129" s="671"/>
      <c r="KHO129" s="671"/>
      <c r="KHP129" s="671"/>
      <c r="KHQ129" s="671"/>
      <c r="KHR129" s="671"/>
      <c r="KHS129" s="671"/>
      <c r="KHT129" s="671"/>
      <c r="KHU129" s="671"/>
      <c r="KHV129" s="671"/>
      <c r="KHW129" s="671"/>
      <c r="KHX129" s="671"/>
      <c r="KHY129" s="671"/>
      <c r="KHZ129" s="671"/>
      <c r="KIA129" s="671"/>
      <c r="KIB129" s="671"/>
      <c r="KIC129" s="671"/>
      <c r="KID129" s="671"/>
      <c r="KIE129" s="671"/>
      <c r="KIF129" s="671"/>
      <c r="KIG129" s="671"/>
      <c r="KIH129" s="671"/>
      <c r="KII129" s="671"/>
      <c r="KIJ129" s="671"/>
      <c r="KIK129" s="671"/>
      <c r="KIL129" s="671"/>
      <c r="KIM129" s="671"/>
      <c r="KIN129" s="671"/>
      <c r="KIO129" s="671"/>
      <c r="KIP129" s="671"/>
      <c r="KIQ129" s="671"/>
      <c r="KIR129" s="671"/>
      <c r="KIS129" s="671"/>
      <c r="KIT129" s="671"/>
      <c r="KIU129" s="671"/>
      <c r="KIV129" s="671"/>
      <c r="KIW129" s="671"/>
      <c r="KIX129" s="671"/>
      <c r="KIY129" s="671"/>
      <c r="KIZ129" s="671"/>
      <c r="KJA129" s="671"/>
      <c r="KJB129" s="671"/>
      <c r="KJC129" s="671"/>
      <c r="KJD129" s="671"/>
      <c r="KJE129" s="671"/>
      <c r="KJF129" s="671"/>
      <c r="KJG129" s="671"/>
      <c r="KJH129" s="671"/>
      <c r="KJI129" s="671"/>
      <c r="KJJ129" s="671"/>
      <c r="KJK129" s="671"/>
      <c r="KJL129" s="671"/>
      <c r="KJM129" s="671"/>
      <c r="KJN129" s="671"/>
      <c r="KJO129" s="671"/>
      <c r="KJP129" s="671"/>
      <c r="KJQ129" s="671"/>
      <c r="KJR129" s="671"/>
      <c r="KJS129" s="671"/>
      <c r="KJT129" s="671"/>
      <c r="KJU129" s="671"/>
      <c r="KJV129" s="671"/>
      <c r="KJW129" s="671"/>
      <c r="KJX129" s="671"/>
      <c r="KJY129" s="671"/>
      <c r="KJZ129" s="671"/>
      <c r="KKA129" s="671"/>
      <c r="KKB129" s="671"/>
      <c r="KKC129" s="671"/>
      <c r="KKD129" s="671"/>
      <c r="KKE129" s="671"/>
      <c r="KKF129" s="671"/>
      <c r="KKG129" s="671"/>
      <c r="KKH129" s="671"/>
      <c r="KKI129" s="671"/>
      <c r="KKJ129" s="671"/>
      <c r="KKK129" s="671"/>
      <c r="KKL129" s="671"/>
      <c r="KKM129" s="671"/>
      <c r="KKN129" s="671"/>
      <c r="KKO129" s="671"/>
      <c r="KKP129" s="671"/>
      <c r="KKQ129" s="671"/>
      <c r="KKR129" s="671"/>
      <c r="KKS129" s="671"/>
      <c r="KKT129" s="671"/>
      <c r="KKU129" s="671"/>
      <c r="KKV129" s="671"/>
      <c r="KKW129" s="671"/>
      <c r="KKX129" s="671"/>
      <c r="KKY129" s="671"/>
      <c r="KKZ129" s="671"/>
      <c r="KLA129" s="671"/>
      <c r="KLB129" s="671"/>
      <c r="KLC129" s="671"/>
      <c r="KLD129" s="671"/>
      <c r="KLE129" s="671"/>
      <c r="KLF129" s="671"/>
      <c r="KLG129" s="671"/>
      <c r="KLH129" s="671"/>
      <c r="KLI129" s="671"/>
      <c r="KLJ129" s="671"/>
      <c r="KLK129" s="671"/>
      <c r="KLL129" s="671"/>
      <c r="KLM129" s="671"/>
      <c r="KLN129" s="671"/>
      <c r="KLO129" s="671"/>
      <c r="KLP129" s="671"/>
      <c r="KLQ129" s="671"/>
      <c r="KLR129" s="671"/>
      <c r="KLS129" s="671"/>
      <c r="KLT129" s="671"/>
      <c r="KLU129" s="671"/>
      <c r="KLV129" s="671"/>
      <c r="KLW129" s="671"/>
      <c r="KLX129" s="671"/>
      <c r="KLY129" s="671"/>
      <c r="KLZ129" s="671"/>
      <c r="KMA129" s="671"/>
      <c r="KMB129" s="671"/>
      <c r="KMC129" s="671"/>
      <c r="KMD129" s="671"/>
      <c r="KME129" s="671"/>
      <c r="KMF129" s="671"/>
      <c r="KMG129" s="671"/>
      <c r="KMH129" s="671"/>
      <c r="KMI129" s="671"/>
      <c r="KMJ129" s="671"/>
      <c r="KMK129" s="671"/>
      <c r="KML129" s="671"/>
      <c r="KMM129" s="671"/>
      <c r="KMN129" s="671"/>
      <c r="KMO129" s="671"/>
      <c r="KMP129" s="671"/>
      <c r="KMQ129" s="671"/>
      <c r="KMR129" s="671"/>
      <c r="KMS129" s="671"/>
      <c r="KMT129" s="671"/>
      <c r="KMU129" s="671"/>
      <c r="KMV129" s="671"/>
      <c r="KMW129" s="671"/>
      <c r="KMX129" s="671"/>
      <c r="KMY129" s="671"/>
      <c r="KMZ129" s="671"/>
      <c r="KNA129" s="671"/>
      <c r="KNB129" s="671"/>
      <c r="KNC129" s="671"/>
      <c r="KND129" s="671"/>
      <c r="KNE129" s="671"/>
      <c r="KNF129" s="671"/>
      <c r="KNG129" s="671"/>
      <c r="KNH129" s="671"/>
      <c r="KNI129" s="671"/>
      <c r="KNJ129" s="671"/>
      <c r="KNK129" s="671"/>
      <c r="KNL129" s="671"/>
      <c r="KNM129" s="671"/>
      <c r="KNN129" s="671"/>
      <c r="KNO129" s="671"/>
      <c r="KNP129" s="671"/>
      <c r="KNQ129" s="671"/>
      <c r="KNR129" s="671"/>
      <c r="KNS129" s="671"/>
      <c r="KNT129" s="671"/>
      <c r="KNU129" s="671"/>
      <c r="KNV129" s="671"/>
      <c r="KNW129" s="671"/>
      <c r="KNX129" s="671"/>
      <c r="KNY129" s="671"/>
      <c r="KNZ129" s="671"/>
      <c r="KOA129" s="671"/>
      <c r="KOB129" s="671"/>
      <c r="KOC129" s="671"/>
      <c r="KOD129" s="671"/>
      <c r="KOE129" s="671"/>
      <c r="KOF129" s="671"/>
      <c r="KOG129" s="671"/>
      <c r="KOH129" s="671"/>
      <c r="KOI129" s="671"/>
      <c r="KOJ129" s="671"/>
      <c r="KOK129" s="671"/>
      <c r="KOL129" s="671"/>
      <c r="KOM129" s="671"/>
      <c r="KON129" s="671"/>
      <c r="KOO129" s="671"/>
      <c r="KOP129" s="671"/>
      <c r="KOQ129" s="671"/>
      <c r="KOR129" s="671"/>
      <c r="KOS129" s="671"/>
      <c r="KOT129" s="671"/>
      <c r="KOU129" s="671"/>
      <c r="KOV129" s="671"/>
      <c r="KOW129" s="671"/>
      <c r="KOX129" s="671"/>
      <c r="KOY129" s="671"/>
      <c r="KOZ129" s="671"/>
      <c r="KPA129" s="671"/>
      <c r="KPB129" s="671"/>
      <c r="KPC129" s="671"/>
      <c r="KPD129" s="671"/>
      <c r="KPE129" s="671"/>
      <c r="KPF129" s="671"/>
      <c r="KPG129" s="671"/>
      <c r="KPH129" s="671"/>
      <c r="KPI129" s="671"/>
      <c r="KPJ129" s="671"/>
      <c r="KPK129" s="671"/>
      <c r="KPL129" s="671"/>
      <c r="KPM129" s="671"/>
      <c r="KPN129" s="671"/>
      <c r="KPO129" s="671"/>
      <c r="KPP129" s="671"/>
      <c r="KPQ129" s="671"/>
      <c r="KPR129" s="671"/>
      <c r="KPS129" s="671"/>
      <c r="KPT129" s="671"/>
      <c r="KPU129" s="671"/>
      <c r="KPV129" s="671"/>
      <c r="KPW129" s="671"/>
      <c r="KPX129" s="671"/>
      <c r="KPY129" s="671"/>
      <c r="KPZ129" s="671"/>
      <c r="KQA129" s="671"/>
      <c r="KQB129" s="671"/>
      <c r="KQC129" s="671"/>
      <c r="KQD129" s="671"/>
      <c r="KQE129" s="671"/>
      <c r="KQF129" s="671"/>
      <c r="KQG129" s="671"/>
      <c r="KQH129" s="671"/>
      <c r="KQI129" s="671"/>
      <c r="KQJ129" s="671"/>
      <c r="KQK129" s="671"/>
      <c r="KQL129" s="671"/>
      <c r="KQM129" s="671"/>
      <c r="KQN129" s="671"/>
      <c r="KQO129" s="671"/>
      <c r="KQP129" s="671"/>
      <c r="KQQ129" s="671"/>
      <c r="KQR129" s="671"/>
      <c r="KQS129" s="671"/>
      <c r="KQT129" s="671"/>
      <c r="KQU129" s="671"/>
      <c r="KQV129" s="671"/>
      <c r="KQW129" s="671"/>
      <c r="KQX129" s="671"/>
      <c r="KQY129" s="671"/>
      <c r="KQZ129" s="671"/>
      <c r="KRA129" s="671"/>
      <c r="KRB129" s="671"/>
      <c r="KRC129" s="671"/>
      <c r="KRD129" s="671"/>
      <c r="KRE129" s="671"/>
      <c r="KRF129" s="671"/>
      <c r="KRG129" s="671"/>
      <c r="KRH129" s="671"/>
      <c r="KRI129" s="671"/>
      <c r="KRJ129" s="671"/>
      <c r="KRK129" s="671"/>
      <c r="KRL129" s="671"/>
      <c r="KRM129" s="671"/>
      <c r="KRN129" s="671"/>
      <c r="KRO129" s="671"/>
      <c r="KRP129" s="671"/>
      <c r="KRQ129" s="671"/>
      <c r="KRR129" s="671"/>
      <c r="KRS129" s="671"/>
      <c r="KRT129" s="671"/>
      <c r="KRU129" s="671"/>
      <c r="KRV129" s="671"/>
      <c r="KRW129" s="671"/>
      <c r="KRX129" s="671"/>
      <c r="KRY129" s="671"/>
      <c r="KRZ129" s="671"/>
      <c r="KSA129" s="671"/>
      <c r="KSB129" s="671"/>
      <c r="KSC129" s="671"/>
      <c r="KSD129" s="671"/>
      <c r="KSE129" s="671"/>
      <c r="KSF129" s="671"/>
      <c r="KSG129" s="671"/>
      <c r="KSH129" s="671"/>
      <c r="KSI129" s="671"/>
      <c r="KSJ129" s="671"/>
      <c r="KSK129" s="671"/>
      <c r="KSL129" s="671"/>
      <c r="KSM129" s="671"/>
      <c r="KSN129" s="671"/>
      <c r="KSO129" s="671"/>
      <c r="KSP129" s="671"/>
      <c r="KSQ129" s="671"/>
      <c r="KSR129" s="671"/>
      <c r="KSS129" s="671"/>
      <c r="KST129" s="671"/>
      <c r="KSU129" s="671"/>
      <c r="KSV129" s="671"/>
      <c r="KSW129" s="671"/>
      <c r="KSX129" s="671"/>
      <c r="KSY129" s="671"/>
      <c r="KSZ129" s="671"/>
      <c r="KTA129" s="671"/>
      <c r="KTB129" s="671"/>
      <c r="KTC129" s="671"/>
      <c r="KTD129" s="671"/>
      <c r="KTE129" s="671"/>
      <c r="KTF129" s="671"/>
      <c r="KTG129" s="671"/>
      <c r="KTH129" s="671"/>
      <c r="KTI129" s="671"/>
      <c r="KTJ129" s="671"/>
      <c r="KTK129" s="671"/>
      <c r="KTL129" s="671"/>
      <c r="KTM129" s="671"/>
      <c r="KTN129" s="671"/>
      <c r="KTO129" s="671"/>
      <c r="KTP129" s="671"/>
      <c r="KTQ129" s="671"/>
      <c r="KTR129" s="671"/>
      <c r="KTS129" s="671"/>
      <c r="KTT129" s="671"/>
      <c r="KTU129" s="671"/>
      <c r="KTV129" s="671"/>
      <c r="KTW129" s="671"/>
      <c r="KTX129" s="671"/>
      <c r="KTY129" s="671"/>
      <c r="KTZ129" s="671"/>
      <c r="KUA129" s="671"/>
      <c r="KUB129" s="671"/>
      <c r="KUC129" s="671"/>
      <c r="KUD129" s="671"/>
      <c r="KUE129" s="671"/>
      <c r="KUF129" s="671"/>
      <c r="KUG129" s="671"/>
      <c r="KUH129" s="671"/>
      <c r="KUI129" s="671"/>
      <c r="KUJ129" s="671"/>
      <c r="KUK129" s="671"/>
      <c r="KUL129" s="671"/>
      <c r="KUM129" s="671"/>
      <c r="KUN129" s="671"/>
      <c r="KUO129" s="671"/>
      <c r="KUP129" s="671"/>
      <c r="KUQ129" s="671"/>
      <c r="KUR129" s="671"/>
      <c r="KUS129" s="671"/>
      <c r="KUT129" s="671"/>
      <c r="KUU129" s="671"/>
      <c r="KUV129" s="671"/>
      <c r="KUW129" s="671"/>
      <c r="KUX129" s="671"/>
      <c r="KUY129" s="671"/>
      <c r="KUZ129" s="671"/>
      <c r="KVA129" s="671"/>
      <c r="KVB129" s="671"/>
      <c r="KVC129" s="671"/>
      <c r="KVD129" s="671"/>
      <c r="KVE129" s="671"/>
      <c r="KVF129" s="671"/>
      <c r="KVG129" s="671"/>
      <c r="KVH129" s="671"/>
      <c r="KVI129" s="671"/>
      <c r="KVJ129" s="671"/>
      <c r="KVK129" s="671"/>
      <c r="KVL129" s="671"/>
      <c r="KVM129" s="671"/>
      <c r="KVN129" s="671"/>
      <c r="KVO129" s="671"/>
      <c r="KVP129" s="671"/>
      <c r="KVQ129" s="671"/>
      <c r="KVR129" s="671"/>
      <c r="KVS129" s="671"/>
      <c r="KVT129" s="671"/>
      <c r="KVU129" s="671"/>
      <c r="KVV129" s="671"/>
      <c r="KVW129" s="671"/>
      <c r="KVX129" s="671"/>
      <c r="KVY129" s="671"/>
      <c r="KVZ129" s="671"/>
      <c r="KWA129" s="671"/>
      <c r="KWB129" s="671"/>
      <c r="KWC129" s="671"/>
      <c r="KWD129" s="671"/>
      <c r="KWE129" s="671"/>
      <c r="KWF129" s="671"/>
      <c r="KWG129" s="671"/>
      <c r="KWH129" s="671"/>
      <c r="KWI129" s="671"/>
      <c r="KWJ129" s="671"/>
      <c r="KWK129" s="671"/>
      <c r="KWL129" s="671"/>
      <c r="KWM129" s="671"/>
      <c r="KWN129" s="671"/>
      <c r="KWO129" s="671"/>
      <c r="KWP129" s="671"/>
      <c r="KWQ129" s="671"/>
      <c r="KWR129" s="671"/>
      <c r="KWS129" s="671"/>
      <c r="KWT129" s="671"/>
      <c r="KWU129" s="671"/>
      <c r="KWV129" s="671"/>
      <c r="KWW129" s="671"/>
      <c r="KWX129" s="671"/>
      <c r="KWY129" s="671"/>
      <c r="KWZ129" s="671"/>
      <c r="KXA129" s="671"/>
      <c r="KXB129" s="671"/>
      <c r="KXC129" s="671"/>
      <c r="KXD129" s="671"/>
      <c r="KXE129" s="671"/>
      <c r="KXF129" s="671"/>
      <c r="KXG129" s="671"/>
      <c r="KXH129" s="671"/>
      <c r="KXI129" s="671"/>
      <c r="KXJ129" s="671"/>
      <c r="KXK129" s="671"/>
      <c r="KXL129" s="671"/>
      <c r="KXM129" s="671"/>
      <c r="KXN129" s="671"/>
      <c r="KXO129" s="671"/>
      <c r="KXP129" s="671"/>
      <c r="KXQ129" s="671"/>
      <c r="KXR129" s="671"/>
      <c r="KXS129" s="671"/>
      <c r="KXT129" s="671"/>
      <c r="KXU129" s="671"/>
      <c r="KXV129" s="671"/>
      <c r="KXW129" s="671"/>
      <c r="KXX129" s="671"/>
      <c r="KXY129" s="671"/>
      <c r="KXZ129" s="671"/>
      <c r="KYA129" s="671"/>
      <c r="KYB129" s="671"/>
      <c r="KYC129" s="671"/>
      <c r="KYD129" s="671"/>
      <c r="KYE129" s="671"/>
      <c r="KYF129" s="671"/>
      <c r="KYG129" s="671"/>
      <c r="KYH129" s="671"/>
      <c r="KYI129" s="671"/>
      <c r="KYJ129" s="671"/>
      <c r="KYK129" s="671"/>
      <c r="KYL129" s="671"/>
      <c r="KYM129" s="671"/>
      <c r="KYN129" s="671"/>
      <c r="KYO129" s="671"/>
      <c r="KYP129" s="671"/>
      <c r="KYQ129" s="671"/>
      <c r="KYR129" s="671"/>
      <c r="KYS129" s="671"/>
      <c r="KYT129" s="671"/>
      <c r="KYU129" s="671"/>
      <c r="KYV129" s="671"/>
      <c r="KYW129" s="671"/>
      <c r="KYX129" s="671"/>
      <c r="KYY129" s="671"/>
      <c r="KYZ129" s="671"/>
      <c r="KZA129" s="671"/>
      <c r="KZB129" s="671"/>
      <c r="KZC129" s="671"/>
      <c r="KZD129" s="671"/>
      <c r="KZE129" s="671"/>
      <c r="KZF129" s="671"/>
      <c r="KZG129" s="671"/>
      <c r="KZH129" s="671"/>
      <c r="KZI129" s="671"/>
      <c r="KZJ129" s="671"/>
      <c r="KZK129" s="671"/>
      <c r="KZL129" s="671"/>
      <c r="KZM129" s="671"/>
      <c r="KZN129" s="671"/>
      <c r="KZO129" s="671"/>
      <c r="KZP129" s="671"/>
      <c r="KZQ129" s="671"/>
      <c r="KZR129" s="671"/>
      <c r="KZS129" s="671"/>
      <c r="KZT129" s="671"/>
      <c r="KZU129" s="671"/>
      <c r="KZV129" s="671"/>
      <c r="KZW129" s="671"/>
      <c r="KZX129" s="671"/>
      <c r="KZY129" s="671"/>
      <c r="KZZ129" s="671"/>
      <c r="LAA129" s="671"/>
      <c r="LAB129" s="671"/>
      <c r="LAC129" s="671"/>
      <c r="LAD129" s="671"/>
      <c r="LAE129" s="671"/>
      <c r="LAF129" s="671"/>
      <c r="LAG129" s="671"/>
      <c r="LAH129" s="671"/>
      <c r="LAI129" s="671"/>
      <c r="LAJ129" s="671"/>
      <c r="LAK129" s="671"/>
      <c r="LAL129" s="671"/>
      <c r="LAM129" s="671"/>
      <c r="LAN129" s="671"/>
      <c r="LAO129" s="671"/>
      <c r="LAP129" s="671"/>
      <c r="LAQ129" s="671"/>
      <c r="LAR129" s="671"/>
      <c r="LAS129" s="671"/>
      <c r="LAT129" s="671"/>
      <c r="LAU129" s="671"/>
      <c r="LAV129" s="671"/>
      <c r="LAW129" s="671"/>
      <c r="LAX129" s="671"/>
      <c r="LAY129" s="671"/>
      <c r="LAZ129" s="671"/>
      <c r="LBA129" s="671"/>
      <c r="LBB129" s="671"/>
      <c r="LBC129" s="671"/>
      <c r="LBD129" s="671"/>
      <c r="LBE129" s="671"/>
      <c r="LBF129" s="671"/>
      <c r="LBG129" s="671"/>
      <c r="LBH129" s="671"/>
      <c r="LBI129" s="671"/>
      <c r="LBJ129" s="671"/>
      <c r="LBK129" s="671"/>
      <c r="LBL129" s="671"/>
      <c r="LBM129" s="671"/>
      <c r="LBN129" s="671"/>
      <c r="LBO129" s="671"/>
      <c r="LBP129" s="671"/>
      <c r="LBQ129" s="671"/>
      <c r="LBR129" s="671"/>
      <c r="LBS129" s="671"/>
      <c r="LBT129" s="671"/>
      <c r="LBU129" s="671"/>
      <c r="LBV129" s="671"/>
      <c r="LBW129" s="671"/>
      <c r="LBX129" s="671"/>
      <c r="LBY129" s="671"/>
      <c r="LBZ129" s="671"/>
      <c r="LCA129" s="671"/>
      <c r="LCB129" s="671"/>
      <c r="LCC129" s="671"/>
      <c r="LCD129" s="671"/>
      <c r="LCE129" s="671"/>
      <c r="LCF129" s="671"/>
      <c r="LCG129" s="671"/>
      <c r="LCH129" s="671"/>
      <c r="LCI129" s="671"/>
      <c r="LCJ129" s="671"/>
      <c r="LCK129" s="671"/>
      <c r="LCL129" s="671"/>
      <c r="LCM129" s="671"/>
      <c r="LCN129" s="671"/>
      <c r="LCO129" s="671"/>
      <c r="LCP129" s="671"/>
      <c r="LCQ129" s="671"/>
      <c r="LCR129" s="671"/>
      <c r="LCS129" s="671"/>
      <c r="LCT129" s="671"/>
      <c r="LCU129" s="671"/>
      <c r="LCV129" s="671"/>
      <c r="LCW129" s="671"/>
      <c r="LCX129" s="671"/>
      <c r="LCY129" s="671"/>
      <c r="LCZ129" s="671"/>
      <c r="LDA129" s="671"/>
      <c r="LDB129" s="671"/>
      <c r="LDC129" s="671"/>
      <c r="LDD129" s="671"/>
      <c r="LDE129" s="671"/>
      <c r="LDF129" s="671"/>
      <c r="LDG129" s="671"/>
      <c r="LDH129" s="671"/>
      <c r="LDI129" s="671"/>
      <c r="LDJ129" s="671"/>
      <c r="LDK129" s="671"/>
      <c r="LDL129" s="671"/>
      <c r="LDM129" s="671"/>
      <c r="LDN129" s="671"/>
      <c r="LDO129" s="671"/>
      <c r="LDP129" s="671"/>
      <c r="LDQ129" s="671"/>
      <c r="LDR129" s="671"/>
      <c r="LDS129" s="671"/>
      <c r="LDT129" s="671"/>
      <c r="LDU129" s="671"/>
      <c r="LDV129" s="671"/>
      <c r="LDW129" s="671"/>
      <c r="LDX129" s="671"/>
      <c r="LDY129" s="671"/>
      <c r="LDZ129" s="671"/>
      <c r="LEA129" s="671"/>
      <c r="LEB129" s="671"/>
      <c r="LEC129" s="671"/>
      <c r="LED129" s="671"/>
      <c r="LEE129" s="671"/>
      <c r="LEF129" s="671"/>
      <c r="LEG129" s="671"/>
      <c r="LEH129" s="671"/>
      <c r="LEI129" s="671"/>
      <c r="LEJ129" s="671"/>
      <c r="LEK129" s="671"/>
      <c r="LEL129" s="671"/>
      <c r="LEM129" s="671"/>
      <c r="LEN129" s="671"/>
      <c r="LEO129" s="671"/>
      <c r="LEP129" s="671"/>
      <c r="LEQ129" s="671"/>
      <c r="LER129" s="671"/>
      <c r="LES129" s="671"/>
      <c r="LET129" s="671"/>
      <c r="LEU129" s="671"/>
      <c r="LEV129" s="671"/>
      <c r="LEW129" s="671"/>
      <c r="LEX129" s="671"/>
      <c r="LEY129" s="671"/>
      <c r="LEZ129" s="671"/>
      <c r="LFA129" s="671"/>
      <c r="LFB129" s="671"/>
      <c r="LFC129" s="671"/>
      <c r="LFD129" s="671"/>
      <c r="LFE129" s="671"/>
      <c r="LFF129" s="671"/>
      <c r="LFG129" s="671"/>
      <c r="LFH129" s="671"/>
      <c r="LFI129" s="671"/>
      <c r="LFJ129" s="671"/>
      <c r="LFK129" s="671"/>
      <c r="LFL129" s="671"/>
      <c r="LFM129" s="671"/>
      <c r="LFN129" s="671"/>
      <c r="LFO129" s="671"/>
      <c r="LFP129" s="671"/>
      <c r="LFQ129" s="671"/>
      <c r="LFR129" s="671"/>
      <c r="LFS129" s="671"/>
      <c r="LFT129" s="671"/>
      <c r="LFU129" s="671"/>
      <c r="LFV129" s="671"/>
      <c r="LFW129" s="671"/>
      <c r="LFX129" s="671"/>
      <c r="LFY129" s="671"/>
      <c r="LFZ129" s="671"/>
      <c r="LGA129" s="671"/>
      <c r="LGB129" s="671"/>
      <c r="LGC129" s="671"/>
      <c r="LGD129" s="671"/>
      <c r="LGE129" s="671"/>
      <c r="LGF129" s="671"/>
      <c r="LGG129" s="671"/>
      <c r="LGH129" s="671"/>
      <c r="LGI129" s="671"/>
      <c r="LGJ129" s="671"/>
      <c r="LGK129" s="671"/>
      <c r="LGL129" s="671"/>
      <c r="LGM129" s="671"/>
      <c r="LGN129" s="671"/>
      <c r="LGO129" s="671"/>
      <c r="LGP129" s="671"/>
      <c r="LGQ129" s="671"/>
      <c r="LGR129" s="671"/>
      <c r="LGS129" s="671"/>
      <c r="LGT129" s="671"/>
      <c r="LGU129" s="671"/>
      <c r="LGV129" s="671"/>
      <c r="LGW129" s="671"/>
      <c r="LGX129" s="671"/>
      <c r="LGY129" s="671"/>
      <c r="LGZ129" s="671"/>
      <c r="LHA129" s="671"/>
      <c r="LHB129" s="671"/>
      <c r="LHC129" s="671"/>
      <c r="LHD129" s="671"/>
      <c r="LHE129" s="671"/>
      <c r="LHF129" s="671"/>
      <c r="LHG129" s="671"/>
      <c r="LHH129" s="671"/>
      <c r="LHI129" s="671"/>
      <c r="LHJ129" s="671"/>
      <c r="LHK129" s="671"/>
      <c r="LHL129" s="671"/>
      <c r="LHM129" s="671"/>
      <c r="LHN129" s="671"/>
      <c r="LHO129" s="671"/>
      <c r="LHP129" s="671"/>
      <c r="LHQ129" s="671"/>
      <c r="LHR129" s="671"/>
      <c r="LHS129" s="671"/>
      <c r="LHT129" s="671"/>
      <c r="LHU129" s="671"/>
      <c r="LHV129" s="671"/>
      <c r="LHW129" s="671"/>
      <c r="LHX129" s="671"/>
      <c r="LHY129" s="671"/>
      <c r="LHZ129" s="671"/>
      <c r="LIA129" s="671"/>
      <c r="LIB129" s="671"/>
      <c r="LIC129" s="671"/>
      <c r="LID129" s="671"/>
      <c r="LIE129" s="671"/>
      <c r="LIF129" s="671"/>
      <c r="LIG129" s="671"/>
      <c r="LIH129" s="671"/>
      <c r="LII129" s="671"/>
      <c r="LIJ129" s="671"/>
      <c r="LIK129" s="671"/>
      <c r="LIL129" s="671"/>
      <c r="LIM129" s="671"/>
      <c r="LIN129" s="671"/>
      <c r="LIO129" s="671"/>
      <c r="LIP129" s="671"/>
      <c r="LIQ129" s="671"/>
      <c r="LIR129" s="671"/>
      <c r="LIS129" s="671"/>
      <c r="LIT129" s="671"/>
      <c r="LIU129" s="671"/>
      <c r="LIV129" s="671"/>
      <c r="LIW129" s="671"/>
      <c r="LIX129" s="671"/>
      <c r="LIY129" s="671"/>
      <c r="LIZ129" s="671"/>
      <c r="LJA129" s="671"/>
      <c r="LJB129" s="671"/>
      <c r="LJC129" s="671"/>
      <c r="LJD129" s="671"/>
      <c r="LJE129" s="671"/>
      <c r="LJF129" s="671"/>
      <c r="LJG129" s="671"/>
      <c r="LJH129" s="671"/>
      <c r="LJI129" s="671"/>
      <c r="LJJ129" s="671"/>
      <c r="LJK129" s="671"/>
      <c r="LJL129" s="671"/>
      <c r="LJM129" s="671"/>
      <c r="LJN129" s="671"/>
      <c r="LJO129" s="671"/>
      <c r="LJP129" s="671"/>
      <c r="LJQ129" s="671"/>
      <c r="LJR129" s="671"/>
      <c r="LJS129" s="671"/>
      <c r="LJT129" s="671"/>
      <c r="LJU129" s="671"/>
      <c r="LJV129" s="671"/>
      <c r="LJW129" s="671"/>
      <c r="LJX129" s="671"/>
      <c r="LJY129" s="671"/>
      <c r="LJZ129" s="671"/>
      <c r="LKA129" s="671"/>
      <c r="LKB129" s="671"/>
      <c r="LKC129" s="671"/>
      <c r="LKD129" s="671"/>
      <c r="LKE129" s="671"/>
      <c r="LKF129" s="671"/>
      <c r="LKG129" s="671"/>
      <c r="LKH129" s="671"/>
      <c r="LKI129" s="671"/>
      <c r="LKJ129" s="671"/>
      <c r="LKK129" s="671"/>
      <c r="LKL129" s="671"/>
      <c r="LKM129" s="671"/>
      <c r="LKN129" s="671"/>
      <c r="LKO129" s="671"/>
      <c r="LKP129" s="671"/>
      <c r="LKQ129" s="671"/>
      <c r="LKR129" s="671"/>
      <c r="LKS129" s="671"/>
      <c r="LKT129" s="671"/>
      <c r="LKU129" s="671"/>
      <c r="LKV129" s="671"/>
      <c r="LKW129" s="671"/>
      <c r="LKX129" s="671"/>
      <c r="LKY129" s="671"/>
      <c r="LKZ129" s="671"/>
      <c r="LLA129" s="671"/>
      <c r="LLB129" s="671"/>
      <c r="LLC129" s="671"/>
      <c r="LLD129" s="671"/>
      <c r="LLE129" s="671"/>
      <c r="LLF129" s="671"/>
      <c r="LLG129" s="671"/>
      <c r="LLH129" s="671"/>
      <c r="LLI129" s="671"/>
      <c r="LLJ129" s="671"/>
      <c r="LLK129" s="671"/>
      <c r="LLL129" s="671"/>
      <c r="LLM129" s="671"/>
      <c r="LLN129" s="671"/>
      <c r="LLO129" s="671"/>
      <c r="LLP129" s="671"/>
      <c r="LLQ129" s="671"/>
      <c r="LLR129" s="671"/>
      <c r="LLS129" s="671"/>
      <c r="LLT129" s="671"/>
      <c r="LLU129" s="671"/>
      <c r="LLV129" s="671"/>
      <c r="LLW129" s="671"/>
      <c r="LLX129" s="671"/>
      <c r="LLY129" s="671"/>
      <c r="LLZ129" s="671"/>
      <c r="LMA129" s="671"/>
      <c r="LMB129" s="671"/>
      <c r="LMC129" s="671"/>
      <c r="LMD129" s="671"/>
      <c r="LME129" s="671"/>
      <c r="LMF129" s="671"/>
      <c r="LMG129" s="671"/>
      <c r="LMH129" s="671"/>
      <c r="LMI129" s="671"/>
      <c r="LMJ129" s="671"/>
      <c r="LMK129" s="671"/>
      <c r="LML129" s="671"/>
      <c r="LMM129" s="671"/>
      <c r="LMN129" s="671"/>
      <c r="LMO129" s="671"/>
      <c r="LMP129" s="671"/>
      <c r="LMQ129" s="671"/>
      <c r="LMR129" s="671"/>
      <c r="LMS129" s="671"/>
      <c r="LMT129" s="671"/>
      <c r="LMU129" s="671"/>
      <c r="LMV129" s="671"/>
      <c r="LMW129" s="671"/>
      <c r="LMX129" s="671"/>
      <c r="LMY129" s="671"/>
      <c r="LMZ129" s="671"/>
      <c r="LNA129" s="671"/>
      <c r="LNB129" s="671"/>
      <c r="LNC129" s="671"/>
      <c r="LND129" s="671"/>
      <c r="LNE129" s="671"/>
      <c r="LNF129" s="671"/>
      <c r="LNG129" s="671"/>
      <c r="LNH129" s="671"/>
      <c r="LNI129" s="671"/>
      <c r="LNJ129" s="671"/>
      <c r="LNK129" s="671"/>
      <c r="LNL129" s="671"/>
      <c r="LNM129" s="671"/>
      <c r="LNN129" s="671"/>
      <c r="LNO129" s="671"/>
      <c r="LNP129" s="671"/>
      <c r="LNQ129" s="671"/>
      <c r="LNR129" s="671"/>
      <c r="LNS129" s="671"/>
      <c r="LNT129" s="671"/>
      <c r="LNU129" s="671"/>
      <c r="LNV129" s="671"/>
      <c r="LNW129" s="671"/>
      <c r="LNX129" s="671"/>
      <c r="LNY129" s="671"/>
      <c r="LNZ129" s="671"/>
      <c r="LOA129" s="671"/>
      <c r="LOB129" s="671"/>
      <c r="LOC129" s="671"/>
      <c r="LOD129" s="671"/>
      <c r="LOE129" s="671"/>
      <c r="LOF129" s="671"/>
      <c r="LOG129" s="671"/>
      <c r="LOH129" s="671"/>
      <c r="LOI129" s="671"/>
      <c r="LOJ129" s="671"/>
      <c r="LOK129" s="671"/>
      <c r="LOL129" s="671"/>
      <c r="LOM129" s="671"/>
      <c r="LON129" s="671"/>
      <c r="LOO129" s="671"/>
      <c r="LOP129" s="671"/>
      <c r="LOQ129" s="671"/>
      <c r="LOR129" s="671"/>
      <c r="LOS129" s="671"/>
      <c r="LOT129" s="671"/>
      <c r="LOU129" s="671"/>
      <c r="LOV129" s="671"/>
      <c r="LOW129" s="671"/>
      <c r="LOX129" s="671"/>
      <c r="LOY129" s="671"/>
      <c r="LOZ129" s="671"/>
      <c r="LPA129" s="671"/>
      <c r="LPB129" s="671"/>
      <c r="LPC129" s="671"/>
      <c r="LPD129" s="671"/>
      <c r="LPE129" s="671"/>
      <c r="LPF129" s="671"/>
      <c r="LPG129" s="671"/>
      <c r="LPH129" s="671"/>
      <c r="LPI129" s="671"/>
      <c r="LPJ129" s="671"/>
      <c r="LPK129" s="671"/>
      <c r="LPL129" s="671"/>
      <c r="LPM129" s="671"/>
      <c r="LPN129" s="671"/>
      <c r="LPO129" s="671"/>
      <c r="LPP129" s="671"/>
      <c r="LPQ129" s="671"/>
      <c r="LPR129" s="671"/>
      <c r="LPS129" s="671"/>
      <c r="LPT129" s="671"/>
      <c r="LPU129" s="671"/>
      <c r="LPV129" s="671"/>
      <c r="LPW129" s="671"/>
      <c r="LPX129" s="671"/>
      <c r="LPY129" s="671"/>
      <c r="LPZ129" s="671"/>
      <c r="LQA129" s="671"/>
      <c r="LQB129" s="671"/>
      <c r="LQC129" s="671"/>
      <c r="LQD129" s="671"/>
      <c r="LQE129" s="671"/>
      <c r="LQF129" s="671"/>
      <c r="LQG129" s="671"/>
      <c r="LQH129" s="671"/>
      <c r="LQI129" s="671"/>
      <c r="LQJ129" s="671"/>
      <c r="LQK129" s="671"/>
      <c r="LQL129" s="671"/>
      <c r="LQM129" s="671"/>
      <c r="LQN129" s="671"/>
      <c r="LQO129" s="671"/>
      <c r="LQP129" s="671"/>
      <c r="LQQ129" s="671"/>
      <c r="LQR129" s="671"/>
      <c r="LQS129" s="671"/>
      <c r="LQT129" s="671"/>
      <c r="LQU129" s="671"/>
      <c r="LQV129" s="671"/>
      <c r="LQW129" s="671"/>
      <c r="LQX129" s="671"/>
      <c r="LQY129" s="671"/>
      <c r="LQZ129" s="671"/>
      <c r="LRA129" s="671"/>
      <c r="LRB129" s="671"/>
      <c r="LRC129" s="671"/>
      <c r="LRD129" s="671"/>
      <c r="LRE129" s="671"/>
      <c r="LRF129" s="671"/>
      <c r="LRG129" s="671"/>
      <c r="LRH129" s="671"/>
      <c r="LRI129" s="671"/>
      <c r="LRJ129" s="671"/>
      <c r="LRK129" s="671"/>
      <c r="LRL129" s="671"/>
      <c r="LRM129" s="671"/>
      <c r="LRN129" s="671"/>
      <c r="LRO129" s="671"/>
      <c r="LRP129" s="671"/>
      <c r="LRQ129" s="671"/>
      <c r="LRR129" s="671"/>
      <c r="LRS129" s="671"/>
      <c r="LRT129" s="671"/>
      <c r="LRU129" s="671"/>
      <c r="LRV129" s="671"/>
      <c r="LRW129" s="671"/>
      <c r="LRX129" s="671"/>
      <c r="LRY129" s="671"/>
      <c r="LRZ129" s="671"/>
      <c r="LSA129" s="671"/>
      <c r="LSB129" s="671"/>
      <c r="LSC129" s="671"/>
      <c r="LSD129" s="671"/>
      <c r="LSE129" s="671"/>
      <c r="LSF129" s="671"/>
      <c r="LSG129" s="671"/>
      <c r="LSH129" s="671"/>
      <c r="LSI129" s="671"/>
      <c r="LSJ129" s="671"/>
      <c r="LSK129" s="671"/>
      <c r="LSL129" s="671"/>
      <c r="LSM129" s="671"/>
      <c r="LSN129" s="671"/>
      <c r="LSO129" s="671"/>
      <c r="LSP129" s="671"/>
      <c r="LSQ129" s="671"/>
      <c r="LSR129" s="671"/>
      <c r="LSS129" s="671"/>
      <c r="LST129" s="671"/>
      <c r="LSU129" s="671"/>
      <c r="LSV129" s="671"/>
      <c r="LSW129" s="671"/>
      <c r="LSX129" s="671"/>
      <c r="LSY129" s="671"/>
      <c r="LSZ129" s="671"/>
      <c r="LTA129" s="671"/>
      <c r="LTB129" s="671"/>
      <c r="LTC129" s="671"/>
      <c r="LTD129" s="671"/>
      <c r="LTE129" s="671"/>
      <c r="LTF129" s="671"/>
      <c r="LTG129" s="671"/>
      <c r="LTH129" s="671"/>
      <c r="LTI129" s="671"/>
      <c r="LTJ129" s="671"/>
      <c r="LTK129" s="671"/>
      <c r="LTL129" s="671"/>
      <c r="LTM129" s="671"/>
      <c r="LTN129" s="671"/>
      <c r="LTO129" s="671"/>
      <c r="LTP129" s="671"/>
      <c r="LTQ129" s="671"/>
      <c r="LTR129" s="671"/>
      <c r="LTS129" s="671"/>
      <c r="LTT129" s="671"/>
      <c r="LTU129" s="671"/>
      <c r="LTV129" s="671"/>
      <c r="LTW129" s="671"/>
      <c r="LTX129" s="671"/>
      <c r="LTY129" s="671"/>
      <c r="LTZ129" s="671"/>
      <c r="LUA129" s="671"/>
      <c r="LUB129" s="671"/>
      <c r="LUC129" s="671"/>
      <c r="LUD129" s="671"/>
      <c r="LUE129" s="671"/>
      <c r="LUF129" s="671"/>
      <c r="LUG129" s="671"/>
      <c r="LUH129" s="671"/>
      <c r="LUI129" s="671"/>
      <c r="LUJ129" s="671"/>
      <c r="LUK129" s="671"/>
      <c r="LUL129" s="671"/>
      <c r="LUM129" s="671"/>
      <c r="LUN129" s="671"/>
      <c r="LUO129" s="671"/>
      <c r="LUP129" s="671"/>
      <c r="LUQ129" s="671"/>
      <c r="LUR129" s="671"/>
      <c r="LUS129" s="671"/>
      <c r="LUT129" s="671"/>
      <c r="LUU129" s="671"/>
      <c r="LUV129" s="671"/>
      <c r="LUW129" s="671"/>
      <c r="LUX129" s="671"/>
      <c r="LUY129" s="671"/>
      <c r="LUZ129" s="671"/>
      <c r="LVA129" s="671"/>
      <c r="LVB129" s="671"/>
      <c r="LVC129" s="671"/>
      <c r="LVD129" s="671"/>
      <c r="LVE129" s="671"/>
      <c r="LVF129" s="671"/>
      <c r="LVG129" s="671"/>
      <c r="LVH129" s="671"/>
      <c r="LVI129" s="671"/>
      <c r="LVJ129" s="671"/>
      <c r="LVK129" s="671"/>
      <c r="LVL129" s="671"/>
      <c r="LVM129" s="671"/>
      <c r="LVN129" s="671"/>
      <c r="LVO129" s="671"/>
      <c r="LVP129" s="671"/>
      <c r="LVQ129" s="671"/>
      <c r="LVR129" s="671"/>
      <c r="LVS129" s="671"/>
      <c r="LVT129" s="671"/>
      <c r="LVU129" s="671"/>
      <c r="LVV129" s="671"/>
      <c r="LVW129" s="671"/>
      <c r="LVX129" s="671"/>
      <c r="LVY129" s="671"/>
      <c r="LVZ129" s="671"/>
      <c r="LWA129" s="671"/>
      <c r="LWB129" s="671"/>
      <c r="LWC129" s="671"/>
      <c r="LWD129" s="671"/>
      <c r="LWE129" s="671"/>
      <c r="LWF129" s="671"/>
      <c r="LWG129" s="671"/>
      <c r="LWH129" s="671"/>
      <c r="LWI129" s="671"/>
      <c r="LWJ129" s="671"/>
      <c r="LWK129" s="671"/>
      <c r="LWL129" s="671"/>
      <c r="LWM129" s="671"/>
      <c r="LWN129" s="671"/>
      <c r="LWO129" s="671"/>
      <c r="LWP129" s="671"/>
      <c r="LWQ129" s="671"/>
      <c r="LWR129" s="671"/>
      <c r="LWS129" s="671"/>
      <c r="LWT129" s="671"/>
      <c r="LWU129" s="671"/>
      <c r="LWV129" s="671"/>
      <c r="LWW129" s="671"/>
      <c r="LWX129" s="671"/>
      <c r="LWY129" s="671"/>
      <c r="LWZ129" s="671"/>
      <c r="LXA129" s="671"/>
      <c r="LXB129" s="671"/>
      <c r="LXC129" s="671"/>
      <c r="LXD129" s="671"/>
      <c r="LXE129" s="671"/>
      <c r="LXF129" s="671"/>
      <c r="LXG129" s="671"/>
      <c r="LXH129" s="671"/>
      <c r="LXI129" s="671"/>
      <c r="LXJ129" s="671"/>
      <c r="LXK129" s="671"/>
      <c r="LXL129" s="671"/>
      <c r="LXM129" s="671"/>
      <c r="LXN129" s="671"/>
      <c r="LXO129" s="671"/>
      <c r="LXP129" s="671"/>
      <c r="LXQ129" s="671"/>
      <c r="LXR129" s="671"/>
      <c r="LXS129" s="671"/>
      <c r="LXT129" s="671"/>
      <c r="LXU129" s="671"/>
      <c r="LXV129" s="671"/>
      <c r="LXW129" s="671"/>
      <c r="LXX129" s="671"/>
      <c r="LXY129" s="671"/>
      <c r="LXZ129" s="671"/>
      <c r="LYA129" s="671"/>
      <c r="LYB129" s="671"/>
      <c r="LYC129" s="671"/>
      <c r="LYD129" s="671"/>
      <c r="LYE129" s="671"/>
      <c r="LYF129" s="671"/>
      <c r="LYG129" s="671"/>
      <c r="LYH129" s="671"/>
      <c r="LYI129" s="671"/>
      <c r="LYJ129" s="671"/>
      <c r="LYK129" s="671"/>
      <c r="LYL129" s="671"/>
      <c r="LYM129" s="671"/>
      <c r="LYN129" s="671"/>
      <c r="LYO129" s="671"/>
      <c r="LYP129" s="671"/>
      <c r="LYQ129" s="671"/>
      <c r="LYR129" s="671"/>
      <c r="LYS129" s="671"/>
      <c r="LYT129" s="671"/>
      <c r="LYU129" s="671"/>
      <c r="LYV129" s="671"/>
      <c r="LYW129" s="671"/>
      <c r="LYX129" s="671"/>
      <c r="LYY129" s="671"/>
      <c r="LYZ129" s="671"/>
      <c r="LZA129" s="671"/>
      <c r="LZB129" s="671"/>
      <c r="LZC129" s="671"/>
      <c r="LZD129" s="671"/>
      <c r="LZE129" s="671"/>
      <c r="LZF129" s="671"/>
      <c r="LZG129" s="671"/>
      <c r="LZH129" s="671"/>
      <c r="LZI129" s="671"/>
      <c r="LZJ129" s="671"/>
      <c r="LZK129" s="671"/>
      <c r="LZL129" s="671"/>
      <c r="LZM129" s="671"/>
      <c r="LZN129" s="671"/>
      <c r="LZO129" s="671"/>
      <c r="LZP129" s="671"/>
      <c r="LZQ129" s="671"/>
      <c r="LZR129" s="671"/>
      <c r="LZS129" s="671"/>
      <c r="LZT129" s="671"/>
      <c r="LZU129" s="671"/>
      <c r="LZV129" s="671"/>
      <c r="LZW129" s="671"/>
      <c r="LZX129" s="671"/>
      <c r="LZY129" s="671"/>
      <c r="LZZ129" s="671"/>
      <c r="MAA129" s="671"/>
      <c r="MAB129" s="671"/>
      <c r="MAC129" s="671"/>
      <c r="MAD129" s="671"/>
      <c r="MAE129" s="671"/>
      <c r="MAF129" s="671"/>
      <c r="MAG129" s="671"/>
      <c r="MAH129" s="671"/>
      <c r="MAI129" s="671"/>
      <c r="MAJ129" s="671"/>
      <c r="MAK129" s="671"/>
      <c r="MAL129" s="671"/>
      <c r="MAM129" s="671"/>
      <c r="MAN129" s="671"/>
      <c r="MAO129" s="671"/>
      <c r="MAP129" s="671"/>
      <c r="MAQ129" s="671"/>
      <c r="MAR129" s="671"/>
      <c r="MAS129" s="671"/>
      <c r="MAT129" s="671"/>
      <c r="MAU129" s="671"/>
      <c r="MAV129" s="671"/>
      <c r="MAW129" s="671"/>
      <c r="MAX129" s="671"/>
      <c r="MAY129" s="671"/>
      <c r="MAZ129" s="671"/>
      <c r="MBA129" s="671"/>
      <c r="MBB129" s="671"/>
      <c r="MBC129" s="671"/>
      <c r="MBD129" s="671"/>
      <c r="MBE129" s="671"/>
      <c r="MBF129" s="671"/>
      <c r="MBG129" s="671"/>
      <c r="MBH129" s="671"/>
      <c r="MBI129" s="671"/>
      <c r="MBJ129" s="671"/>
      <c r="MBK129" s="671"/>
      <c r="MBL129" s="671"/>
      <c r="MBM129" s="671"/>
      <c r="MBN129" s="671"/>
      <c r="MBO129" s="671"/>
      <c r="MBP129" s="671"/>
      <c r="MBQ129" s="671"/>
      <c r="MBR129" s="671"/>
      <c r="MBS129" s="671"/>
      <c r="MBT129" s="671"/>
      <c r="MBU129" s="671"/>
      <c r="MBV129" s="671"/>
      <c r="MBW129" s="671"/>
      <c r="MBX129" s="671"/>
      <c r="MBY129" s="671"/>
      <c r="MBZ129" s="671"/>
      <c r="MCA129" s="671"/>
      <c r="MCB129" s="671"/>
      <c r="MCC129" s="671"/>
      <c r="MCD129" s="671"/>
      <c r="MCE129" s="671"/>
      <c r="MCF129" s="671"/>
      <c r="MCG129" s="671"/>
      <c r="MCH129" s="671"/>
      <c r="MCI129" s="671"/>
      <c r="MCJ129" s="671"/>
      <c r="MCK129" s="671"/>
      <c r="MCL129" s="671"/>
      <c r="MCM129" s="671"/>
      <c r="MCN129" s="671"/>
      <c r="MCO129" s="671"/>
      <c r="MCP129" s="671"/>
      <c r="MCQ129" s="671"/>
      <c r="MCR129" s="671"/>
      <c r="MCS129" s="671"/>
      <c r="MCT129" s="671"/>
      <c r="MCU129" s="671"/>
      <c r="MCV129" s="671"/>
      <c r="MCW129" s="671"/>
      <c r="MCX129" s="671"/>
      <c r="MCY129" s="671"/>
      <c r="MCZ129" s="671"/>
      <c r="MDA129" s="671"/>
      <c r="MDB129" s="671"/>
      <c r="MDC129" s="671"/>
      <c r="MDD129" s="671"/>
      <c r="MDE129" s="671"/>
      <c r="MDF129" s="671"/>
      <c r="MDG129" s="671"/>
      <c r="MDH129" s="671"/>
      <c r="MDI129" s="671"/>
      <c r="MDJ129" s="671"/>
      <c r="MDK129" s="671"/>
      <c r="MDL129" s="671"/>
      <c r="MDM129" s="671"/>
      <c r="MDN129" s="671"/>
      <c r="MDO129" s="671"/>
      <c r="MDP129" s="671"/>
      <c r="MDQ129" s="671"/>
      <c r="MDR129" s="671"/>
      <c r="MDS129" s="671"/>
      <c r="MDT129" s="671"/>
      <c r="MDU129" s="671"/>
      <c r="MDV129" s="671"/>
      <c r="MDW129" s="671"/>
      <c r="MDX129" s="671"/>
      <c r="MDY129" s="671"/>
      <c r="MDZ129" s="671"/>
      <c r="MEA129" s="671"/>
      <c r="MEB129" s="671"/>
      <c r="MEC129" s="671"/>
      <c r="MED129" s="671"/>
      <c r="MEE129" s="671"/>
      <c r="MEF129" s="671"/>
      <c r="MEG129" s="671"/>
      <c r="MEH129" s="671"/>
      <c r="MEI129" s="671"/>
      <c r="MEJ129" s="671"/>
      <c r="MEK129" s="671"/>
      <c r="MEL129" s="671"/>
      <c r="MEM129" s="671"/>
      <c r="MEN129" s="671"/>
      <c r="MEO129" s="671"/>
      <c r="MEP129" s="671"/>
      <c r="MEQ129" s="671"/>
      <c r="MER129" s="671"/>
      <c r="MES129" s="671"/>
      <c r="MET129" s="671"/>
      <c r="MEU129" s="671"/>
      <c r="MEV129" s="671"/>
      <c r="MEW129" s="671"/>
      <c r="MEX129" s="671"/>
      <c r="MEY129" s="671"/>
      <c r="MEZ129" s="671"/>
      <c r="MFA129" s="671"/>
      <c r="MFB129" s="671"/>
      <c r="MFC129" s="671"/>
      <c r="MFD129" s="671"/>
      <c r="MFE129" s="671"/>
      <c r="MFF129" s="671"/>
      <c r="MFG129" s="671"/>
      <c r="MFH129" s="671"/>
      <c r="MFI129" s="671"/>
      <c r="MFJ129" s="671"/>
      <c r="MFK129" s="671"/>
      <c r="MFL129" s="671"/>
      <c r="MFM129" s="671"/>
      <c r="MFN129" s="671"/>
      <c r="MFO129" s="671"/>
      <c r="MFP129" s="671"/>
      <c r="MFQ129" s="671"/>
      <c r="MFR129" s="671"/>
      <c r="MFS129" s="671"/>
      <c r="MFT129" s="671"/>
      <c r="MFU129" s="671"/>
      <c r="MFV129" s="671"/>
      <c r="MFW129" s="671"/>
      <c r="MFX129" s="671"/>
      <c r="MFY129" s="671"/>
      <c r="MFZ129" s="671"/>
      <c r="MGA129" s="671"/>
      <c r="MGB129" s="671"/>
      <c r="MGC129" s="671"/>
      <c r="MGD129" s="671"/>
      <c r="MGE129" s="671"/>
      <c r="MGF129" s="671"/>
      <c r="MGG129" s="671"/>
      <c r="MGH129" s="671"/>
      <c r="MGI129" s="671"/>
      <c r="MGJ129" s="671"/>
      <c r="MGK129" s="671"/>
      <c r="MGL129" s="671"/>
      <c r="MGM129" s="671"/>
      <c r="MGN129" s="671"/>
      <c r="MGO129" s="671"/>
      <c r="MGP129" s="671"/>
      <c r="MGQ129" s="671"/>
      <c r="MGR129" s="671"/>
      <c r="MGS129" s="671"/>
      <c r="MGT129" s="671"/>
      <c r="MGU129" s="671"/>
      <c r="MGV129" s="671"/>
      <c r="MGW129" s="671"/>
      <c r="MGX129" s="671"/>
      <c r="MGY129" s="671"/>
      <c r="MGZ129" s="671"/>
      <c r="MHA129" s="671"/>
      <c r="MHB129" s="671"/>
      <c r="MHC129" s="671"/>
      <c r="MHD129" s="671"/>
      <c r="MHE129" s="671"/>
      <c r="MHF129" s="671"/>
      <c r="MHG129" s="671"/>
      <c r="MHH129" s="671"/>
      <c r="MHI129" s="671"/>
      <c r="MHJ129" s="671"/>
      <c r="MHK129" s="671"/>
      <c r="MHL129" s="671"/>
      <c r="MHM129" s="671"/>
      <c r="MHN129" s="671"/>
      <c r="MHO129" s="671"/>
      <c r="MHP129" s="671"/>
      <c r="MHQ129" s="671"/>
      <c r="MHR129" s="671"/>
      <c r="MHS129" s="671"/>
      <c r="MHT129" s="671"/>
      <c r="MHU129" s="671"/>
      <c r="MHV129" s="671"/>
      <c r="MHW129" s="671"/>
      <c r="MHX129" s="671"/>
      <c r="MHY129" s="671"/>
      <c r="MHZ129" s="671"/>
      <c r="MIA129" s="671"/>
      <c r="MIB129" s="671"/>
      <c r="MIC129" s="671"/>
      <c r="MID129" s="671"/>
      <c r="MIE129" s="671"/>
      <c r="MIF129" s="671"/>
      <c r="MIG129" s="671"/>
      <c r="MIH129" s="671"/>
      <c r="MII129" s="671"/>
      <c r="MIJ129" s="671"/>
      <c r="MIK129" s="671"/>
      <c r="MIL129" s="671"/>
      <c r="MIM129" s="671"/>
      <c r="MIN129" s="671"/>
      <c r="MIO129" s="671"/>
      <c r="MIP129" s="671"/>
      <c r="MIQ129" s="671"/>
      <c r="MIR129" s="671"/>
      <c r="MIS129" s="671"/>
      <c r="MIT129" s="671"/>
      <c r="MIU129" s="671"/>
      <c r="MIV129" s="671"/>
      <c r="MIW129" s="671"/>
      <c r="MIX129" s="671"/>
      <c r="MIY129" s="671"/>
      <c r="MIZ129" s="671"/>
      <c r="MJA129" s="671"/>
      <c r="MJB129" s="671"/>
      <c r="MJC129" s="671"/>
      <c r="MJD129" s="671"/>
      <c r="MJE129" s="671"/>
      <c r="MJF129" s="671"/>
      <c r="MJG129" s="671"/>
      <c r="MJH129" s="671"/>
      <c r="MJI129" s="671"/>
      <c r="MJJ129" s="671"/>
      <c r="MJK129" s="671"/>
      <c r="MJL129" s="671"/>
      <c r="MJM129" s="671"/>
      <c r="MJN129" s="671"/>
      <c r="MJO129" s="671"/>
      <c r="MJP129" s="671"/>
      <c r="MJQ129" s="671"/>
      <c r="MJR129" s="671"/>
      <c r="MJS129" s="671"/>
      <c r="MJT129" s="671"/>
      <c r="MJU129" s="671"/>
      <c r="MJV129" s="671"/>
      <c r="MJW129" s="671"/>
      <c r="MJX129" s="671"/>
      <c r="MJY129" s="671"/>
      <c r="MJZ129" s="671"/>
      <c r="MKA129" s="671"/>
      <c r="MKB129" s="671"/>
      <c r="MKC129" s="671"/>
      <c r="MKD129" s="671"/>
      <c r="MKE129" s="671"/>
      <c r="MKF129" s="671"/>
      <c r="MKG129" s="671"/>
      <c r="MKH129" s="671"/>
      <c r="MKI129" s="671"/>
      <c r="MKJ129" s="671"/>
      <c r="MKK129" s="671"/>
      <c r="MKL129" s="671"/>
      <c r="MKM129" s="671"/>
      <c r="MKN129" s="671"/>
      <c r="MKO129" s="671"/>
      <c r="MKP129" s="671"/>
      <c r="MKQ129" s="671"/>
      <c r="MKR129" s="671"/>
      <c r="MKS129" s="671"/>
      <c r="MKT129" s="671"/>
      <c r="MKU129" s="671"/>
      <c r="MKV129" s="671"/>
      <c r="MKW129" s="671"/>
      <c r="MKX129" s="671"/>
      <c r="MKY129" s="671"/>
      <c r="MKZ129" s="671"/>
      <c r="MLA129" s="671"/>
      <c r="MLB129" s="671"/>
      <c r="MLC129" s="671"/>
      <c r="MLD129" s="671"/>
      <c r="MLE129" s="671"/>
      <c r="MLF129" s="671"/>
      <c r="MLG129" s="671"/>
      <c r="MLH129" s="671"/>
      <c r="MLI129" s="671"/>
      <c r="MLJ129" s="671"/>
      <c r="MLK129" s="671"/>
      <c r="MLL129" s="671"/>
      <c r="MLM129" s="671"/>
      <c r="MLN129" s="671"/>
      <c r="MLO129" s="671"/>
      <c r="MLP129" s="671"/>
      <c r="MLQ129" s="671"/>
      <c r="MLR129" s="671"/>
      <c r="MLS129" s="671"/>
      <c r="MLT129" s="671"/>
      <c r="MLU129" s="671"/>
      <c r="MLV129" s="671"/>
      <c r="MLW129" s="671"/>
      <c r="MLX129" s="671"/>
      <c r="MLY129" s="671"/>
      <c r="MLZ129" s="671"/>
      <c r="MMA129" s="671"/>
      <c r="MMB129" s="671"/>
      <c r="MMC129" s="671"/>
      <c r="MMD129" s="671"/>
      <c r="MME129" s="671"/>
      <c r="MMF129" s="671"/>
      <c r="MMG129" s="671"/>
      <c r="MMH129" s="671"/>
      <c r="MMI129" s="671"/>
      <c r="MMJ129" s="671"/>
      <c r="MMK129" s="671"/>
      <c r="MML129" s="671"/>
      <c r="MMM129" s="671"/>
      <c r="MMN129" s="671"/>
      <c r="MMO129" s="671"/>
      <c r="MMP129" s="671"/>
      <c r="MMQ129" s="671"/>
      <c r="MMR129" s="671"/>
      <c r="MMS129" s="671"/>
      <c r="MMT129" s="671"/>
      <c r="MMU129" s="671"/>
      <c r="MMV129" s="671"/>
      <c r="MMW129" s="671"/>
      <c r="MMX129" s="671"/>
      <c r="MMY129" s="671"/>
      <c r="MMZ129" s="671"/>
      <c r="MNA129" s="671"/>
      <c r="MNB129" s="671"/>
      <c r="MNC129" s="671"/>
      <c r="MND129" s="671"/>
      <c r="MNE129" s="671"/>
      <c r="MNF129" s="671"/>
      <c r="MNG129" s="671"/>
      <c r="MNH129" s="671"/>
      <c r="MNI129" s="671"/>
      <c r="MNJ129" s="671"/>
      <c r="MNK129" s="671"/>
      <c r="MNL129" s="671"/>
      <c r="MNM129" s="671"/>
      <c r="MNN129" s="671"/>
      <c r="MNO129" s="671"/>
      <c r="MNP129" s="671"/>
      <c r="MNQ129" s="671"/>
      <c r="MNR129" s="671"/>
      <c r="MNS129" s="671"/>
      <c r="MNT129" s="671"/>
      <c r="MNU129" s="671"/>
      <c r="MNV129" s="671"/>
      <c r="MNW129" s="671"/>
      <c r="MNX129" s="671"/>
      <c r="MNY129" s="671"/>
      <c r="MNZ129" s="671"/>
      <c r="MOA129" s="671"/>
      <c r="MOB129" s="671"/>
      <c r="MOC129" s="671"/>
      <c r="MOD129" s="671"/>
      <c r="MOE129" s="671"/>
      <c r="MOF129" s="671"/>
      <c r="MOG129" s="671"/>
      <c r="MOH129" s="671"/>
      <c r="MOI129" s="671"/>
      <c r="MOJ129" s="671"/>
      <c r="MOK129" s="671"/>
      <c r="MOL129" s="671"/>
      <c r="MOM129" s="671"/>
      <c r="MON129" s="671"/>
      <c r="MOO129" s="671"/>
      <c r="MOP129" s="671"/>
      <c r="MOQ129" s="671"/>
      <c r="MOR129" s="671"/>
      <c r="MOS129" s="671"/>
      <c r="MOT129" s="671"/>
      <c r="MOU129" s="671"/>
      <c r="MOV129" s="671"/>
      <c r="MOW129" s="671"/>
      <c r="MOX129" s="671"/>
      <c r="MOY129" s="671"/>
      <c r="MOZ129" s="671"/>
      <c r="MPA129" s="671"/>
      <c r="MPB129" s="671"/>
      <c r="MPC129" s="671"/>
      <c r="MPD129" s="671"/>
      <c r="MPE129" s="671"/>
      <c r="MPF129" s="671"/>
      <c r="MPG129" s="671"/>
      <c r="MPH129" s="671"/>
      <c r="MPI129" s="671"/>
      <c r="MPJ129" s="671"/>
      <c r="MPK129" s="671"/>
      <c r="MPL129" s="671"/>
      <c r="MPM129" s="671"/>
      <c r="MPN129" s="671"/>
      <c r="MPO129" s="671"/>
      <c r="MPP129" s="671"/>
      <c r="MPQ129" s="671"/>
      <c r="MPR129" s="671"/>
      <c r="MPS129" s="671"/>
      <c r="MPT129" s="671"/>
      <c r="MPU129" s="671"/>
      <c r="MPV129" s="671"/>
      <c r="MPW129" s="671"/>
      <c r="MPX129" s="671"/>
      <c r="MPY129" s="671"/>
      <c r="MPZ129" s="671"/>
      <c r="MQA129" s="671"/>
      <c r="MQB129" s="671"/>
      <c r="MQC129" s="671"/>
      <c r="MQD129" s="671"/>
      <c r="MQE129" s="671"/>
      <c r="MQF129" s="671"/>
      <c r="MQG129" s="671"/>
      <c r="MQH129" s="671"/>
      <c r="MQI129" s="671"/>
      <c r="MQJ129" s="671"/>
      <c r="MQK129" s="671"/>
      <c r="MQL129" s="671"/>
      <c r="MQM129" s="671"/>
      <c r="MQN129" s="671"/>
      <c r="MQO129" s="671"/>
      <c r="MQP129" s="671"/>
      <c r="MQQ129" s="671"/>
      <c r="MQR129" s="671"/>
      <c r="MQS129" s="671"/>
      <c r="MQT129" s="671"/>
      <c r="MQU129" s="671"/>
      <c r="MQV129" s="671"/>
      <c r="MQW129" s="671"/>
      <c r="MQX129" s="671"/>
      <c r="MQY129" s="671"/>
      <c r="MQZ129" s="671"/>
      <c r="MRA129" s="671"/>
      <c r="MRB129" s="671"/>
      <c r="MRC129" s="671"/>
      <c r="MRD129" s="671"/>
      <c r="MRE129" s="671"/>
      <c r="MRF129" s="671"/>
      <c r="MRG129" s="671"/>
      <c r="MRH129" s="671"/>
      <c r="MRI129" s="671"/>
      <c r="MRJ129" s="671"/>
      <c r="MRK129" s="671"/>
      <c r="MRL129" s="671"/>
      <c r="MRM129" s="671"/>
      <c r="MRN129" s="671"/>
      <c r="MRO129" s="671"/>
      <c r="MRP129" s="671"/>
      <c r="MRQ129" s="671"/>
      <c r="MRR129" s="671"/>
      <c r="MRS129" s="671"/>
      <c r="MRT129" s="671"/>
      <c r="MRU129" s="671"/>
      <c r="MRV129" s="671"/>
      <c r="MRW129" s="671"/>
      <c r="MRX129" s="671"/>
      <c r="MRY129" s="671"/>
      <c r="MRZ129" s="671"/>
      <c r="MSA129" s="671"/>
      <c r="MSB129" s="671"/>
      <c r="MSC129" s="671"/>
      <c r="MSD129" s="671"/>
      <c r="MSE129" s="671"/>
      <c r="MSF129" s="671"/>
      <c r="MSG129" s="671"/>
      <c r="MSH129" s="671"/>
      <c r="MSI129" s="671"/>
      <c r="MSJ129" s="671"/>
      <c r="MSK129" s="671"/>
      <c r="MSL129" s="671"/>
      <c r="MSM129" s="671"/>
      <c r="MSN129" s="671"/>
      <c r="MSO129" s="671"/>
      <c r="MSP129" s="671"/>
      <c r="MSQ129" s="671"/>
      <c r="MSR129" s="671"/>
      <c r="MSS129" s="671"/>
      <c r="MST129" s="671"/>
      <c r="MSU129" s="671"/>
      <c r="MSV129" s="671"/>
      <c r="MSW129" s="671"/>
      <c r="MSX129" s="671"/>
      <c r="MSY129" s="671"/>
      <c r="MSZ129" s="671"/>
      <c r="MTA129" s="671"/>
      <c r="MTB129" s="671"/>
      <c r="MTC129" s="671"/>
      <c r="MTD129" s="671"/>
      <c r="MTE129" s="671"/>
      <c r="MTF129" s="671"/>
      <c r="MTG129" s="671"/>
      <c r="MTH129" s="671"/>
      <c r="MTI129" s="671"/>
      <c r="MTJ129" s="671"/>
      <c r="MTK129" s="671"/>
      <c r="MTL129" s="671"/>
      <c r="MTM129" s="671"/>
      <c r="MTN129" s="671"/>
      <c r="MTO129" s="671"/>
      <c r="MTP129" s="671"/>
      <c r="MTQ129" s="671"/>
      <c r="MTR129" s="671"/>
      <c r="MTS129" s="671"/>
      <c r="MTT129" s="671"/>
      <c r="MTU129" s="671"/>
      <c r="MTV129" s="671"/>
      <c r="MTW129" s="671"/>
      <c r="MTX129" s="671"/>
      <c r="MTY129" s="671"/>
      <c r="MTZ129" s="671"/>
      <c r="MUA129" s="671"/>
      <c r="MUB129" s="671"/>
      <c r="MUC129" s="671"/>
      <c r="MUD129" s="671"/>
      <c r="MUE129" s="671"/>
      <c r="MUF129" s="671"/>
      <c r="MUG129" s="671"/>
      <c r="MUH129" s="671"/>
      <c r="MUI129" s="671"/>
      <c r="MUJ129" s="671"/>
      <c r="MUK129" s="671"/>
      <c r="MUL129" s="671"/>
      <c r="MUM129" s="671"/>
      <c r="MUN129" s="671"/>
      <c r="MUO129" s="671"/>
      <c r="MUP129" s="671"/>
      <c r="MUQ129" s="671"/>
      <c r="MUR129" s="671"/>
      <c r="MUS129" s="671"/>
      <c r="MUT129" s="671"/>
      <c r="MUU129" s="671"/>
      <c r="MUV129" s="671"/>
      <c r="MUW129" s="671"/>
      <c r="MUX129" s="671"/>
      <c r="MUY129" s="671"/>
      <c r="MUZ129" s="671"/>
      <c r="MVA129" s="671"/>
      <c r="MVB129" s="671"/>
      <c r="MVC129" s="671"/>
      <c r="MVD129" s="671"/>
      <c r="MVE129" s="671"/>
      <c r="MVF129" s="671"/>
      <c r="MVG129" s="671"/>
      <c r="MVH129" s="671"/>
      <c r="MVI129" s="671"/>
      <c r="MVJ129" s="671"/>
      <c r="MVK129" s="671"/>
      <c r="MVL129" s="671"/>
      <c r="MVM129" s="671"/>
      <c r="MVN129" s="671"/>
      <c r="MVO129" s="671"/>
      <c r="MVP129" s="671"/>
      <c r="MVQ129" s="671"/>
      <c r="MVR129" s="671"/>
      <c r="MVS129" s="671"/>
      <c r="MVT129" s="671"/>
      <c r="MVU129" s="671"/>
      <c r="MVV129" s="671"/>
      <c r="MVW129" s="671"/>
      <c r="MVX129" s="671"/>
      <c r="MVY129" s="671"/>
      <c r="MVZ129" s="671"/>
      <c r="MWA129" s="671"/>
      <c r="MWB129" s="671"/>
      <c r="MWC129" s="671"/>
      <c r="MWD129" s="671"/>
      <c r="MWE129" s="671"/>
      <c r="MWF129" s="671"/>
      <c r="MWG129" s="671"/>
      <c r="MWH129" s="671"/>
      <c r="MWI129" s="671"/>
      <c r="MWJ129" s="671"/>
      <c r="MWK129" s="671"/>
      <c r="MWL129" s="671"/>
      <c r="MWM129" s="671"/>
      <c r="MWN129" s="671"/>
      <c r="MWO129" s="671"/>
      <c r="MWP129" s="671"/>
      <c r="MWQ129" s="671"/>
      <c r="MWR129" s="671"/>
      <c r="MWS129" s="671"/>
      <c r="MWT129" s="671"/>
      <c r="MWU129" s="671"/>
      <c r="MWV129" s="671"/>
      <c r="MWW129" s="671"/>
      <c r="MWX129" s="671"/>
      <c r="MWY129" s="671"/>
      <c r="MWZ129" s="671"/>
      <c r="MXA129" s="671"/>
      <c r="MXB129" s="671"/>
      <c r="MXC129" s="671"/>
      <c r="MXD129" s="671"/>
      <c r="MXE129" s="671"/>
      <c r="MXF129" s="671"/>
      <c r="MXG129" s="671"/>
      <c r="MXH129" s="671"/>
      <c r="MXI129" s="671"/>
      <c r="MXJ129" s="671"/>
      <c r="MXK129" s="671"/>
      <c r="MXL129" s="671"/>
      <c r="MXM129" s="671"/>
      <c r="MXN129" s="671"/>
      <c r="MXO129" s="671"/>
      <c r="MXP129" s="671"/>
      <c r="MXQ129" s="671"/>
      <c r="MXR129" s="671"/>
      <c r="MXS129" s="671"/>
      <c r="MXT129" s="671"/>
      <c r="MXU129" s="671"/>
      <c r="MXV129" s="671"/>
      <c r="MXW129" s="671"/>
      <c r="MXX129" s="671"/>
      <c r="MXY129" s="671"/>
      <c r="MXZ129" s="671"/>
      <c r="MYA129" s="671"/>
      <c r="MYB129" s="671"/>
      <c r="MYC129" s="671"/>
      <c r="MYD129" s="671"/>
      <c r="MYE129" s="671"/>
      <c r="MYF129" s="671"/>
      <c r="MYG129" s="671"/>
      <c r="MYH129" s="671"/>
      <c r="MYI129" s="671"/>
      <c r="MYJ129" s="671"/>
      <c r="MYK129" s="671"/>
      <c r="MYL129" s="671"/>
      <c r="MYM129" s="671"/>
      <c r="MYN129" s="671"/>
      <c r="MYO129" s="671"/>
      <c r="MYP129" s="671"/>
      <c r="MYQ129" s="671"/>
      <c r="MYR129" s="671"/>
      <c r="MYS129" s="671"/>
      <c r="MYT129" s="671"/>
      <c r="MYU129" s="671"/>
      <c r="MYV129" s="671"/>
      <c r="MYW129" s="671"/>
      <c r="MYX129" s="671"/>
      <c r="MYY129" s="671"/>
      <c r="MYZ129" s="671"/>
      <c r="MZA129" s="671"/>
      <c r="MZB129" s="671"/>
      <c r="MZC129" s="671"/>
      <c r="MZD129" s="671"/>
      <c r="MZE129" s="671"/>
      <c r="MZF129" s="671"/>
      <c r="MZG129" s="671"/>
      <c r="MZH129" s="671"/>
      <c r="MZI129" s="671"/>
      <c r="MZJ129" s="671"/>
      <c r="MZK129" s="671"/>
      <c r="MZL129" s="671"/>
      <c r="MZM129" s="671"/>
      <c r="MZN129" s="671"/>
      <c r="MZO129" s="671"/>
      <c r="MZP129" s="671"/>
      <c r="MZQ129" s="671"/>
      <c r="MZR129" s="671"/>
      <c r="MZS129" s="671"/>
      <c r="MZT129" s="671"/>
      <c r="MZU129" s="671"/>
      <c r="MZV129" s="671"/>
      <c r="MZW129" s="671"/>
      <c r="MZX129" s="671"/>
      <c r="MZY129" s="671"/>
      <c r="MZZ129" s="671"/>
      <c r="NAA129" s="671"/>
      <c r="NAB129" s="671"/>
      <c r="NAC129" s="671"/>
      <c r="NAD129" s="671"/>
      <c r="NAE129" s="671"/>
      <c r="NAF129" s="671"/>
      <c r="NAG129" s="671"/>
      <c r="NAH129" s="671"/>
      <c r="NAI129" s="671"/>
      <c r="NAJ129" s="671"/>
      <c r="NAK129" s="671"/>
      <c r="NAL129" s="671"/>
      <c r="NAM129" s="671"/>
      <c r="NAN129" s="671"/>
      <c r="NAO129" s="671"/>
      <c r="NAP129" s="671"/>
      <c r="NAQ129" s="671"/>
      <c r="NAR129" s="671"/>
      <c r="NAS129" s="671"/>
      <c r="NAT129" s="671"/>
      <c r="NAU129" s="671"/>
      <c r="NAV129" s="671"/>
      <c r="NAW129" s="671"/>
      <c r="NAX129" s="671"/>
      <c r="NAY129" s="671"/>
      <c r="NAZ129" s="671"/>
      <c r="NBA129" s="671"/>
      <c r="NBB129" s="671"/>
      <c r="NBC129" s="671"/>
      <c r="NBD129" s="671"/>
      <c r="NBE129" s="671"/>
      <c r="NBF129" s="671"/>
      <c r="NBG129" s="671"/>
      <c r="NBH129" s="671"/>
      <c r="NBI129" s="671"/>
      <c r="NBJ129" s="671"/>
      <c r="NBK129" s="671"/>
      <c r="NBL129" s="671"/>
      <c r="NBM129" s="671"/>
      <c r="NBN129" s="671"/>
      <c r="NBO129" s="671"/>
      <c r="NBP129" s="671"/>
      <c r="NBQ129" s="671"/>
      <c r="NBR129" s="671"/>
      <c r="NBS129" s="671"/>
      <c r="NBT129" s="671"/>
      <c r="NBU129" s="671"/>
      <c r="NBV129" s="671"/>
      <c r="NBW129" s="671"/>
      <c r="NBX129" s="671"/>
      <c r="NBY129" s="671"/>
      <c r="NBZ129" s="671"/>
      <c r="NCA129" s="671"/>
      <c r="NCB129" s="671"/>
      <c r="NCC129" s="671"/>
      <c r="NCD129" s="671"/>
      <c r="NCE129" s="671"/>
      <c r="NCF129" s="671"/>
      <c r="NCG129" s="671"/>
      <c r="NCH129" s="671"/>
      <c r="NCI129" s="671"/>
      <c r="NCJ129" s="671"/>
      <c r="NCK129" s="671"/>
      <c r="NCL129" s="671"/>
      <c r="NCM129" s="671"/>
      <c r="NCN129" s="671"/>
      <c r="NCO129" s="671"/>
      <c r="NCP129" s="671"/>
      <c r="NCQ129" s="671"/>
      <c r="NCR129" s="671"/>
      <c r="NCS129" s="671"/>
      <c r="NCT129" s="671"/>
      <c r="NCU129" s="671"/>
      <c r="NCV129" s="671"/>
      <c r="NCW129" s="671"/>
      <c r="NCX129" s="671"/>
      <c r="NCY129" s="671"/>
      <c r="NCZ129" s="671"/>
      <c r="NDA129" s="671"/>
      <c r="NDB129" s="671"/>
      <c r="NDC129" s="671"/>
      <c r="NDD129" s="671"/>
      <c r="NDE129" s="671"/>
      <c r="NDF129" s="671"/>
      <c r="NDG129" s="671"/>
      <c r="NDH129" s="671"/>
      <c r="NDI129" s="671"/>
      <c r="NDJ129" s="671"/>
      <c r="NDK129" s="671"/>
      <c r="NDL129" s="671"/>
      <c r="NDM129" s="671"/>
      <c r="NDN129" s="671"/>
      <c r="NDO129" s="671"/>
      <c r="NDP129" s="671"/>
      <c r="NDQ129" s="671"/>
      <c r="NDR129" s="671"/>
      <c r="NDS129" s="671"/>
      <c r="NDT129" s="671"/>
      <c r="NDU129" s="671"/>
      <c r="NDV129" s="671"/>
      <c r="NDW129" s="671"/>
      <c r="NDX129" s="671"/>
      <c r="NDY129" s="671"/>
      <c r="NDZ129" s="671"/>
      <c r="NEA129" s="671"/>
      <c r="NEB129" s="671"/>
      <c r="NEC129" s="671"/>
      <c r="NED129" s="671"/>
      <c r="NEE129" s="671"/>
      <c r="NEF129" s="671"/>
      <c r="NEG129" s="671"/>
      <c r="NEH129" s="671"/>
      <c r="NEI129" s="671"/>
      <c r="NEJ129" s="671"/>
      <c r="NEK129" s="671"/>
      <c r="NEL129" s="671"/>
      <c r="NEM129" s="671"/>
      <c r="NEN129" s="671"/>
      <c r="NEO129" s="671"/>
      <c r="NEP129" s="671"/>
      <c r="NEQ129" s="671"/>
      <c r="NER129" s="671"/>
      <c r="NES129" s="671"/>
      <c r="NET129" s="671"/>
      <c r="NEU129" s="671"/>
      <c r="NEV129" s="671"/>
      <c r="NEW129" s="671"/>
      <c r="NEX129" s="671"/>
      <c r="NEY129" s="671"/>
      <c r="NEZ129" s="671"/>
      <c r="NFA129" s="671"/>
      <c r="NFB129" s="671"/>
      <c r="NFC129" s="671"/>
      <c r="NFD129" s="671"/>
      <c r="NFE129" s="671"/>
      <c r="NFF129" s="671"/>
      <c r="NFG129" s="671"/>
      <c r="NFH129" s="671"/>
      <c r="NFI129" s="671"/>
      <c r="NFJ129" s="671"/>
      <c r="NFK129" s="671"/>
      <c r="NFL129" s="671"/>
      <c r="NFM129" s="671"/>
      <c r="NFN129" s="671"/>
      <c r="NFO129" s="671"/>
      <c r="NFP129" s="671"/>
      <c r="NFQ129" s="671"/>
      <c r="NFR129" s="671"/>
      <c r="NFS129" s="671"/>
      <c r="NFT129" s="671"/>
      <c r="NFU129" s="671"/>
      <c r="NFV129" s="671"/>
      <c r="NFW129" s="671"/>
      <c r="NFX129" s="671"/>
      <c r="NFY129" s="671"/>
      <c r="NFZ129" s="671"/>
      <c r="NGA129" s="671"/>
      <c r="NGB129" s="671"/>
      <c r="NGC129" s="671"/>
      <c r="NGD129" s="671"/>
      <c r="NGE129" s="671"/>
      <c r="NGF129" s="671"/>
      <c r="NGG129" s="671"/>
      <c r="NGH129" s="671"/>
      <c r="NGI129" s="671"/>
      <c r="NGJ129" s="671"/>
      <c r="NGK129" s="671"/>
      <c r="NGL129" s="671"/>
      <c r="NGM129" s="671"/>
      <c r="NGN129" s="671"/>
      <c r="NGO129" s="671"/>
      <c r="NGP129" s="671"/>
      <c r="NGQ129" s="671"/>
      <c r="NGR129" s="671"/>
      <c r="NGS129" s="671"/>
      <c r="NGT129" s="671"/>
      <c r="NGU129" s="671"/>
      <c r="NGV129" s="671"/>
      <c r="NGW129" s="671"/>
      <c r="NGX129" s="671"/>
      <c r="NGY129" s="671"/>
      <c r="NGZ129" s="671"/>
      <c r="NHA129" s="671"/>
      <c r="NHB129" s="671"/>
      <c r="NHC129" s="671"/>
      <c r="NHD129" s="671"/>
      <c r="NHE129" s="671"/>
      <c r="NHF129" s="671"/>
      <c r="NHG129" s="671"/>
      <c r="NHH129" s="671"/>
      <c r="NHI129" s="671"/>
      <c r="NHJ129" s="671"/>
      <c r="NHK129" s="671"/>
      <c r="NHL129" s="671"/>
      <c r="NHM129" s="671"/>
      <c r="NHN129" s="671"/>
      <c r="NHO129" s="671"/>
      <c r="NHP129" s="671"/>
      <c r="NHQ129" s="671"/>
      <c r="NHR129" s="671"/>
      <c r="NHS129" s="671"/>
      <c r="NHT129" s="671"/>
      <c r="NHU129" s="671"/>
      <c r="NHV129" s="671"/>
      <c r="NHW129" s="671"/>
      <c r="NHX129" s="671"/>
      <c r="NHY129" s="671"/>
      <c r="NHZ129" s="671"/>
      <c r="NIA129" s="671"/>
      <c r="NIB129" s="671"/>
      <c r="NIC129" s="671"/>
      <c r="NID129" s="671"/>
      <c r="NIE129" s="671"/>
      <c r="NIF129" s="671"/>
      <c r="NIG129" s="671"/>
      <c r="NIH129" s="671"/>
      <c r="NII129" s="671"/>
      <c r="NIJ129" s="671"/>
      <c r="NIK129" s="671"/>
      <c r="NIL129" s="671"/>
      <c r="NIM129" s="671"/>
      <c r="NIN129" s="671"/>
      <c r="NIO129" s="671"/>
      <c r="NIP129" s="671"/>
      <c r="NIQ129" s="671"/>
      <c r="NIR129" s="671"/>
      <c r="NIS129" s="671"/>
      <c r="NIT129" s="671"/>
      <c r="NIU129" s="671"/>
      <c r="NIV129" s="671"/>
      <c r="NIW129" s="671"/>
      <c r="NIX129" s="671"/>
      <c r="NIY129" s="671"/>
      <c r="NIZ129" s="671"/>
      <c r="NJA129" s="671"/>
      <c r="NJB129" s="671"/>
      <c r="NJC129" s="671"/>
      <c r="NJD129" s="671"/>
      <c r="NJE129" s="671"/>
      <c r="NJF129" s="671"/>
      <c r="NJG129" s="671"/>
      <c r="NJH129" s="671"/>
      <c r="NJI129" s="671"/>
      <c r="NJJ129" s="671"/>
      <c r="NJK129" s="671"/>
      <c r="NJL129" s="671"/>
      <c r="NJM129" s="671"/>
      <c r="NJN129" s="671"/>
      <c r="NJO129" s="671"/>
      <c r="NJP129" s="671"/>
      <c r="NJQ129" s="671"/>
      <c r="NJR129" s="671"/>
      <c r="NJS129" s="671"/>
      <c r="NJT129" s="671"/>
      <c r="NJU129" s="671"/>
      <c r="NJV129" s="671"/>
      <c r="NJW129" s="671"/>
      <c r="NJX129" s="671"/>
      <c r="NJY129" s="671"/>
      <c r="NJZ129" s="671"/>
      <c r="NKA129" s="671"/>
      <c r="NKB129" s="671"/>
      <c r="NKC129" s="671"/>
      <c r="NKD129" s="671"/>
      <c r="NKE129" s="671"/>
      <c r="NKF129" s="671"/>
      <c r="NKG129" s="671"/>
      <c r="NKH129" s="671"/>
      <c r="NKI129" s="671"/>
      <c r="NKJ129" s="671"/>
      <c r="NKK129" s="671"/>
      <c r="NKL129" s="671"/>
      <c r="NKM129" s="671"/>
      <c r="NKN129" s="671"/>
      <c r="NKO129" s="671"/>
      <c r="NKP129" s="671"/>
      <c r="NKQ129" s="671"/>
      <c r="NKR129" s="671"/>
      <c r="NKS129" s="671"/>
      <c r="NKT129" s="671"/>
      <c r="NKU129" s="671"/>
      <c r="NKV129" s="671"/>
      <c r="NKW129" s="671"/>
      <c r="NKX129" s="671"/>
      <c r="NKY129" s="671"/>
      <c r="NKZ129" s="671"/>
      <c r="NLA129" s="671"/>
      <c r="NLB129" s="671"/>
      <c r="NLC129" s="671"/>
      <c r="NLD129" s="671"/>
      <c r="NLE129" s="671"/>
      <c r="NLF129" s="671"/>
      <c r="NLG129" s="671"/>
      <c r="NLH129" s="671"/>
      <c r="NLI129" s="671"/>
      <c r="NLJ129" s="671"/>
      <c r="NLK129" s="671"/>
      <c r="NLL129" s="671"/>
      <c r="NLM129" s="671"/>
      <c r="NLN129" s="671"/>
      <c r="NLO129" s="671"/>
      <c r="NLP129" s="671"/>
      <c r="NLQ129" s="671"/>
      <c r="NLR129" s="671"/>
      <c r="NLS129" s="671"/>
      <c r="NLT129" s="671"/>
      <c r="NLU129" s="671"/>
      <c r="NLV129" s="671"/>
      <c r="NLW129" s="671"/>
      <c r="NLX129" s="671"/>
      <c r="NLY129" s="671"/>
      <c r="NLZ129" s="671"/>
      <c r="NMA129" s="671"/>
      <c r="NMB129" s="671"/>
      <c r="NMC129" s="671"/>
      <c r="NMD129" s="671"/>
      <c r="NME129" s="671"/>
      <c r="NMF129" s="671"/>
      <c r="NMG129" s="671"/>
      <c r="NMH129" s="671"/>
      <c r="NMI129" s="671"/>
      <c r="NMJ129" s="671"/>
      <c r="NMK129" s="671"/>
      <c r="NML129" s="671"/>
      <c r="NMM129" s="671"/>
      <c r="NMN129" s="671"/>
      <c r="NMO129" s="671"/>
      <c r="NMP129" s="671"/>
      <c r="NMQ129" s="671"/>
      <c r="NMR129" s="671"/>
      <c r="NMS129" s="671"/>
      <c r="NMT129" s="671"/>
      <c r="NMU129" s="671"/>
      <c r="NMV129" s="671"/>
      <c r="NMW129" s="671"/>
      <c r="NMX129" s="671"/>
      <c r="NMY129" s="671"/>
      <c r="NMZ129" s="671"/>
      <c r="NNA129" s="671"/>
      <c r="NNB129" s="671"/>
      <c r="NNC129" s="671"/>
      <c r="NND129" s="671"/>
      <c r="NNE129" s="671"/>
      <c r="NNF129" s="671"/>
      <c r="NNG129" s="671"/>
      <c r="NNH129" s="671"/>
      <c r="NNI129" s="671"/>
      <c r="NNJ129" s="671"/>
      <c r="NNK129" s="671"/>
      <c r="NNL129" s="671"/>
      <c r="NNM129" s="671"/>
      <c r="NNN129" s="671"/>
      <c r="NNO129" s="671"/>
      <c r="NNP129" s="671"/>
      <c r="NNQ129" s="671"/>
      <c r="NNR129" s="671"/>
      <c r="NNS129" s="671"/>
      <c r="NNT129" s="671"/>
      <c r="NNU129" s="671"/>
      <c r="NNV129" s="671"/>
      <c r="NNW129" s="671"/>
      <c r="NNX129" s="671"/>
      <c r="NNY129" s="671"/>
      <c r="NNZ129" s="671"/>
      <c r="NOA129" s="671"/>
      <c r="NOB129" s="671"/>
      <c r="NOC129" s="671"/>
      <c r="NOD129" s="671"/>
      <c r="NOE129" s="671"/>
      <c r="NOF129" s="671"/>
      <c r="NOG129" s="671"/>
      <c r="NOH129" s="671"/>
      <c r="NOI129" s="671"/>
      <c r="NOJ129" s="671"/>
      <c r="NOK129" s="671"/>
      <c r="NOL129" s="671"/>
      <c r="NOM129" s="671"/>
      <c r="NON129" s="671"/>
      <c r="NOO129" s="671"/>
      <c r="NOP129" s="671"/>
      <c r="NOQ129" s="671"/>
      <c r="NOR129" s="671"/>
      <c r="NOS129" s="671"/>
      <c r="NOT129" s="671"/>
      <c r="NOU129" s="671"/>
      <c r="NOV129" s="671"/>
      <c r="NOW129" s="671"/>
      <c r="NOX129" s="671"/>
      <c r="NOY129" s="671"/>
      <c r="NOZ129" s="671"/>
      <c r="NPA129" s="671"/>
      <c r="NPB129" s="671"/>
      <c r="NPC129" s="671"/>
      <c r="NPD129" s="671"/>
      <c r="NPE129" s="671"/>
      <c r="NPF129" s="671"/>
      <c r="NPG129" s="671"/>
      <c r="NPH129" s="671"/>
      <c r="NPI129" s="671"/>
      <c r="NPJ129" s="671"/>
      <c r="NPK129" s="671"/>
      <c r="NPL129" s="671"/>
      <c r="NPM129" s="671"/>
      <c r="NPN129" s="671"/>
      <c r="NPO129" s="671"/>
      <c r="NPP129" s="671"/>
      <c r="NPQ129" s="671"/>
      <c r="NPR129" s="671"/>
      <c r="NPS129" s="671"/>
      <c r="NPT129" s="671"/>
      <c r="NPU129" s="671"/>
      <c r="NPV129" s="671"/>
      <c r="NPW129" s="671"/>
      <c r="NPX129" s="671"/>
      <c r="NPY129" s="671"/>
      <c r="NPZ129" s="671"/>
      <c r="NQA129" s="671"/>
      <c r="NQB129" s="671"/>
      <c r="NQC129" s="671"/>
      <c r="NQD129" s="671"/>
      <c r="NQE129" s="671"/>
      <c r="NQF129" s="671"/>
      <c r="NQG129" s="671"/>
      <c r="NQH129" s="671"/>
      <c r="NQI129" s="671"/>
      <c r="NQJ129" s="671"/>
      <c r="NQK129" s="671"/>
      <c r="NQL129" s="671"/>
      <c r="NQM129" s="671"/>
      <c r="NQN129" s="671"/>
      <c r="NQO129" s="671"/>
      <c r="NQP129" s="671"/>
      <c r="NQQ129" s="671"/>
      <c r="NQR129" s="671"/>
      <c r="NQS129" s="671"/>
      <c r="NQT129" s="671"/>
      <c r="NQU129" s="671"/>
      <c r="NQV129" s="671"/>
      <c r="NQW129" s="671"/>
      <c r="NQX129" s="671"/>
      <c r="NQY129" s="671"/>
      <c r="NQZ129" s="671"/>
      <c r="NRA129" s="671"/>
      <c r="NRB129" s="671"/>
      <c r="NRC129" s="671"/>
      <c r="NRD129" s="671"/>
      <c r="NRE129" s="671"/>
      <c r="NRF129" s="671"/>
      <c r="NRG129" s="671"/>
      <c r="NRH129" s="671"/>
      <c r="NRI129" s="671"/>
      <c r="NRJ129" s="671"/>
      <c r="NRK129" s="671"/>
      <c r="NRL129" s="671"/>
      <c r="NRM129" s="671"/>
      <c r="NRN129" s="671"/>
      <c r="NRO129" s="671"/>
      <c r="NRP129" s="671"/>
      <c r="NRQ129" s="671"/>
      <c r="NRR129" s="671"/>
      <c r="NRS129" s="671"/>
      <c r="NRT129" s="671"/>
      <c r="NRU129" s="671"/>
      <c r="NRV129" s="671"/>
      <c r="NRW129" s="671"/>
      <c r="NRX129" s="671"/>
      <c r="NRY129" s="671"/>
      <c r="NRZ129" s="671"/>
      <c r="NSA129" s="671"/>
      <c r="NSB129" s="671"/>
      <c r="NSC129" s="671"/>
      <c r="NSD129" s="671"/>
      <c r="NSE129" s="671"/>
      <c r="NSF129" s="671"/>
      <c r="NSG129" s="671"/>
      <c r="NSH129" s="671"/>
      <c r="NSI129" s="671"/>
      <c r="NSJ129" s="671"/>
      <c r="NSK129" s="671"/>
      <c r="NSL129" s="671"/>
      <c r="NSM129" s="671"/>
      <c r="NSN129" s="671"/>
      <c r="NSO129" s="671"/>
      <c r="NSP129" s="671"/>
      <c r="NSQ129" s="671"/>
      <c r="NSR129" s="671"/>
      <c r="NSS129" s="671"/>
      <c r="NST129" s="671"/>
      <c r="NSU129" s="671"/>
      <c r="NSV129" s="671"/>
      <c r="NSW129" s="671"/>
      <c r="NSX129" s="671"/>
      <c r="NSY129" s="671"/>
      <c r="NSZ129" s="671"/>
      <c r="NTA129" s="671"/>
      <c r="NTB129" s="671"/>
      <c r="NTC129" s="671"/>
      <c r="NTD129" s="671"/>
      <c r="NTE129" s="671"/>
      <c r="NTF129" s="671"/>
      <c r="NTG129" s="671"/>
      <c r="NTH129" s="671"/>
      <c r="NTI129" s="671"/>
      <c r="NTJ129" s="671"/>
      <c r="NTK129" s="671"/>
      <c r="NTL129" s="671"/>
      <c r="NTM129" s="671"/>
      <c r="NTN129" s="671"/>
      <c r="NTO129" s="671"/>
      <c r="NTP129" s="671"/>
      <c r="NTQ129" s="671"/>
      <c r="NTR129" s="671"/>
      <c r="NTS129" s="671"/>
      <c r="NTT129" s="671"/>
      <c r="NTU129" s="671"/>
      <c r="NTV129" s="671"/>
      <c r="NTW129" s="671"/>
      <c r="NTX129" s="671"/>
      <c r="NTY129" s="671"/>
      <c r="NTZ129" s="671"/>
      <c r="NUA129" s="671"/>
      <c r="NUB129" s="671"/>
      <c r="NUC129" s="671"/>
      <c r="NUD129" s="671"/>
      <c r="NUE129" s="671"/>
      <c r="NUF129" s="671"/>
      <c r="NUG129" s="671"/>
      <c r="NUH129" s="671"/>
      <c r="NUI129" s="671"/>
      <c r="NUJ129" s="671"/>
      <c r="NUK129" s="671"/>
      <c r="NUL129" s="671"/>
      <c r="NUM129" s="671"/>
      <c r="NUN129" s="671"/>
      <c r="NUO129" s="671"/>
      <c r="NUP129" s="671"/>
      <c r="NUQ129" s="671"/>
      <c r="NUR129" s="671"/>
      <c r="NUS129" s="671"/>
      <c r="NUT129" s="671"/>
      <c r="NUU129" s="671"/>
      <c r="NUV129" s="671"/>
      <c r="NUW129" s="671"/>
      <c r="NUX129" s="671"/>
      <c r="NUY129" s="671"/>
      <c r="NUZ129" s="671"/>
      <c r="NVA129" s="671"/>
      <c r="NVB129" s="671"/>
      <c r="NVC129" s="671"/>
      <c r="NVD129" s="671"/>
      <c r="NVE129" s="671"/>
      <c r="NVF129" s="671"/>
      <c r="NVG129" s="671"/>
      <c r="NVH129" s="671"/>
      <c r="NVI129" s="671"/>
      <c r="NVJ129" s="671"/>
      <c r="NVK129" s="671"/>
      <c r="NVL129" s="671"/>
      <c r="NVM129" s="671"/>
      <c r="NVN129" s="671"/>
      <c r="NVO129" s="671"/>
      <c r="NVP129" s="671"/>
      <c r="NVQ129" s="671"/>
      <c r="NVR129" s="671"/>
      <c r="NVS129" s="671"/>
      <c r="NVT129" s="671"/>
      <c r="NVU129" s="671"/>
      <c r="NVV129" s="671"/>
      <c r="NVW129" s="671"/>
      <c r="NVX129" s="671"/>
      <c r="NVY129" s="671"/>
      <c r="NVZ129" s="671"/>
      <c r="NWA129" s="671"/>
      <c r="NWB129" s="671"/>
      <c r="NWC129" s="671"/>
      <c r="NWD129" s="671"/>
      <c r="NWE129" s="671"/>
      <c r="NWF129" s="671"/>
      <c r="NWG129" s="671"/>
      <c r="NWH129" s="671"/>
      <c r="NWI129" s="671"/>
      <c r="NWJ129" s="671"/>
      <c r="NWK129" s="671"/>
      <c r="NWL129" s="671"/>
      <c r="NWM129" s="671"/>
      <c r="NWN129" s="671"/>
      <c r="NWO129" s="671"/>
      <c r="NWP129" s="671"/>
      <c r="NWQ129" s="671"/>
      <c r="NWR129" s="671"/>
      <c r="NWS129" s="671"/>
      <c r="NWT129" s="671"/>
      <c r="NWU129" s="671"/>
      <c r="NWV129" s="671"/>
      <c r="NWW129" s="671"/>
      <c r="NWX129" s="671"/>
      <c r="NWY129" s="671"/>
      <c r="NWZ129" s="671"/>
      <c r="NXA129" s="671"/>
      <c r="NXB129" s="671"/>
      <c r="NXC129" s="671"/>
      <c r="NXD129" s="671"/>
      <c r="NXE129" s="671"/>
      <c r="NXF129" s="671"/>
      <c r="NXG129" s="671"/>
      <c r="NXH129" s="671"/>
      <c r="NXI129" s="671"/>
      <c r="NXJ129" s="671"/>
      <c r="NXK129" s="671"/>
      <c r="NXL129" s="671"/>
      <c r="NXM129" s="671"/>
      <c r="NXN129" s="671"/>
      <c r="NXO129" s="671"/>
      <c r="NXP129" s="671"/>
      <c r="NXQ129" s="671"/>
      <c r="NXR129" s="671"/>
      <c r="NXS129" s="671"/>
      <c r="NXT129" s="671"/>
      <c r="NXU129" s="671"/>
      <c r="NXV129" s="671"/>
      <c r="NXW129" s="671"/>
      <c r="NXX129" s="671"/>
      <c r="NXY129" s="671"/>
      <c r="NXZ129" s="671"/>
      <c r="NYA129" s="671"/>
      <c r="NYB129" s="671"/>
      <c r="NYC129" s="671"/>
      <c r="NYD129" s="671"/>
      <c r="NYE129" s="671"/>
      <c r="NYF129" s="671"/>
      <c r="NYG129" s="671"/>
      <c r="NYH129" s="671"/>
      <c r="NYI129" s="671"/>
      <c r="NYJ129" s="671"/>
      <c r="NYK129" s="671"/>
      <c r="NYL129" s="671"/>
      <c r="NYM129" s="671"/>
      <c r="NYN129" s="671"/>
      <c r="NYO129" s="671"/>
      <c r="NYP129" s="671"/>
      <c r="NYQ129" s="671"/>
      <c r="NYR129" s="671"/>
      <c r="NYS129" s="671"/>
      <c r="NYT129" s="671"/>
      <c r="NYU129" s="671"/>
      <c r="NYV129" s="671"/>
      <c r="NYW129" s="671"/>
      <c r="NYX129" s="671"/>
      <c r="NYY129" s="671"/>
      <c r="NYZ129" s="671"/>
      <c r="NZA129" s="671"/>
      <c r="NZB129" s="671"/>
      <c r="NZC129" s="671"/>
      <c r="NZD129" s="671"/>
      <c r="NZE129" s="671"/>
      <c r="NZF129" s="671"/>
      <c r="NZG129" s="671"/>
      <c r="NZH129" s="671"/>
      <c r="NZI129" s="671"/>
      <c r="NZJ129" s="671"/>
      <c r="NZK129" s="671"/>
      <c r="NZL129" s="671"/>
      <c r="NZM129" s="671"/>
      <c r="NZN129" s="671"/>
      <c r="NZO129" s="671"/>
      <c r="NZP129" s="671"/>
      <c r="NZQ129" s="671"/>
      <c r="NZR129" s="671"/>
      <c r="NZS129" s="671"/>
      <c r="NZT129" s="671"/>
      <c r="NZU129" s="671"/>
      <c r="NZV129" s="671"/>
      <c r="NZW129" s="671"/>
      <c r="NZX129" s="671"/>
      <c r="NZY129" s="671"/>
      <c r="NZZ129" s="671"/>
      <c r="OAA129" s="671"/>
      <c r="OAB129" s="671"/>
      <c r="OAC129" s="671"/>
      <c r="OAD129" s="671"/>
      <c r="OAE129" s="671"/>
      <c r="OAF129" s="671"/>
      <c r="OAG129" s="671"/>
      <c r="OAH129" s="671"/>
      <c r="OAI129" s="671"/>
      <c r="OAJ129" s="671"/>
      <c r="OAK129" s="671"/>
      <c r="OAL129" s="671"/>
      <c r="OAM129" s="671"/>
      <c r="OAN129" s="671"/>
      <c r="OAO129" s="671"/>
      <c r="OAP129" s="671"/>
      <c r="OAQ129" s="671"/>
      <c r="OAR129" s="671"/>
      <c r="OAS129" s="671"/>
      <c r="OAT129" s="671"/>
      <c r="OAU129" s="671"/>
      <c r="OAV129" s="671"/>
      <c r="OAW129" s="671"/>
      <c r="OAX129" s="671"/>
      <c r="OAY129" s="671"/>
      <c r="OAZ129" s="671"/>
      <c r="OBA129" s="671"/>
      <c r="OBB129" s="671"/>
      <c r="OBC129" s="671"/>
      <c r="OBD129" s="671"/>
      <c r="OBE129" s="671"/>
      <c r="OBF129" s="671"/>
      <c r="OBG129" s="671"/>
      <c r="OBH129" s="671"/>
      <c r="OBI129" s="671"/>
      <c r="OBJ129" s="671"/>
      <c r="OBK129" s="671"/>
      <c r="OBL129" s="671"/>
      <c r="OBM129" s="671"/>
      <c r="OBN129" s="671"/>
      <c r="OBO129" s="671"/>
      <c r="OBP129" s="671"/>
      <c r="OBQ129" s="671"/>
      <c r="OBR129" s="671"/>
      <c r="OBS129" s="671"/>
      <c r="OBT129" s="671"/>
      <c r="OBU129" s="671"/>
      <c r="OBV129" s="671"/>
      <c r="OBW129" s="671"/>
      <c r="OBX129" s="671"/>
      <c r="OBY129" s="671"/>
      <c r="OBZ129" s="671"/>
      <c r="OCA129" s="671"/>
      <c r="OCB129" s="671"/>
      <c r="OCC129" s="671"/>
      <c r="OCD129" s="671"/>
      <c r="OCE129" s="671"/>
      <c r="OCF129" s="671"/>
      <c r="OCG129" s="671"/>
      <c r="OCH129" s="671"/>
      <c r="OCI129" s="671"/>
      <c r="OCJ129" s="671"/>
      <c r="OCK129" s="671"/>
      <c r="OCL129" s="671"/>
      <c r="OCM129" s="671"/>
      <c r="OCN129" s="671"/>
      <c r="OCO129" s="671"/>
      <c r="OCP129" s="671"/>
      <c r="OCQ129" s="671"/>
      <c r="OCR129" s="671"/>
      <c r="OCS129" s="671"/>
      <c r="OCT129" s="671"/>
      <c r="OCU129" s="671"/>
      <c r="OCV129" s="671"/>
      <c r="OCW129" s="671"/>
      <c r="OCX129" s="671"/>
      <c r="OCY129" s="671"/>
      <c r="OCZ129" s="671"/>
      <c r="ODA129" s="671"/>
      <c r="ODB129" s="671"/>
      <c r="ODC129" s="671"/>
      <c r="ODD129" s="671"/>
      <c r="ODE129" s="671"/>
      <c r="ODF129" s="671"/>
      <c r="ODG129" s="671"/>
      <c r="ODH129" s="671"/>
      <c r="ODI129" s="671"/>
      <c r="ODJ129" s="671"/>
      <c r="ODK129" s="671"/>
      <c r="ODL129" s="671"/>
      <c r="ODM129" s="671"/>
      <c r="ODN129" s="671"/>
      <c r="ODO129" s="671"/>
      <c r="ODP129" s="671"/>
      <c r="ODQ129" s="671"/>
      <c r="ODR129" s="671"/>
      <c r="ODS129" s="671"/>
      <c r="ODT129" s="671"/>
      <c r="ODU129" s="671"/>
      <c r="ODV129" s="671"/>
      <c r="ODW129" s="671"/>
      <c r="ODX129" s="671"/>
      <c r="ODY129" s="671"/>
      <c r="ODZ129" s="671"/>
      <c r="OEA129" s="671"/>
      <c r="OEB129" s="671"/>
      <c r="OEC129" s="671"/>
      <c r="OED129" s="671"/>
      <c r="OEE129" s="671"/>
      <c r="OEF129" s="671"/>
      <c r="OEG129" s="671"/>
      <c r="OEH129" s="671"/>
      <c r="OEI129" s="671"/>
      <c r="OEJ129" s="671"/>
      <c r="OEK129" s="671"/>
      <c r="OEL129" s="671"/>
      <c r="OEM129" s="671"/>
      <c r="OEN129" s="671"/>
      <c r="OEO129" s="671"/>
      <c r="OEP129" s="671"/>
      <c r="OEQ129" s="671"/>
      <c r="OER129" s="671"/>
      <c r="OES129" s="671"/>
      <c r="OET129" s="671"/>
      <c r="OEU129" s="671"/>
      <c r="OEV129" s="671"/>
      <c r="OEW129" s="671"/>
      <c r="OEX129" s="671"/>
      <c r="OEY129" s="671"/>
      <c r="OEZ129" s="671"/>
      <c r="OFA129" s="671"/>
      <c r="OFB129" s="671"/>
      <c r="OFC129" s="671"/>
      <c r="OFD129" s="671"/>
      <c r="OFE129" s="671"/>
      <c r="OFF129" s="671"/>
      <c r="OFG129" s="671"/>
      <c r="OFH129" s="671"/>
      <c r="OFI129" s="671"/>
      <c r="OFJ129" s="671"/>
      <c r="OFK129" s="671"/>
      <c r="OFL129" s="671"/>
      <c r="OFM129" s="671"/>
      <c r="OFN129" s="671"/>
      <c r="OFO129" s="671"/>
      <c r="OFP129" s="671"/>
      <c r="OFQ129" s="671"/>
      <c r="OFR129" s="671"/>
      <c r="OFS129" s="671"/>
      <c r="OFT129" s="671"/>
      <c r="OFU129" s="671"/>
      <c r="OFV129" s="671"/>
      <c r="OFW129" s="671"/>
      <c r="OFX129" s="671"/>
      <c r="OFY129" s="671"/>
      <c r="OFZ129" s="671"/>
      <c r="OGA129" s="671"/>
      <c r="OGB129" s="671"/>
      <c r="OGC129" s="671"/>
      <c r="OGD129" s="671"/>
      <c r="OGE129" s="671"/>
      <c r="OGF129" s="671"/>
      <c r="OGG129" s="671"/>
      <c r="OGH129" s="671"/>
      <c r="OGI129" s="671"/>
      <c r="OGJ129" s="671"/>
      <c r="OGK129" s="671"/>
      <c r="OGL129" s="671"/>
      <c r="OGM129" s="671"/>
      <c r="OGN129" s="671"/>
      <c r="OGO129" s="671"/>
      <c r="OGP129" s="671"/>
      <c r="OGQ129" s="671"/>
      <c r="OGR129" s="671"/>
      <c r="OGS129" s="671"/>
      <c r="OGT129" s="671"/>
      <c r="OGU129" s="671"/>
      <c r="OGV129" s="671"/>
      <c r="OGW129" s="671"/>
      <c r="OGX129" s="671"/>
      <c r="OGY129" s="671"/>
      <c r="OGZ129" s="671"/>
      <c r="OHA129" s="671"/>
      <c r="OHB129" s="671"/>
      <c r="OHC129" s="671"/>
      <c r="OHD129" s="671"/>
      <c r="OHE129" s="671"/>
      <c r="OHF129" s="671"/>
      <c r="OHG129" s="671"/>
      <c r="OHH129" s="671"/>
      <c r="OHI129" s="671"/>
      <c r="OHJ129" s="671"/>
      <c r="OHK129" s="671"/>
      <c r="OHL129" s="671"/>
      <c r="OHM129" s="671"/>
      <c r="OHN129" s="671"/>
      <c r="OHO129" s="671"/>
      <c r="OHP129" s="671"/>
      <c r="OHQ129" s="671"/>
      <c r="OHR129" s="671"/>
      <c r="OHS129" s="671"/>
      <c r="OHT129" s="671"/>
      <c r="OHU129" s="671"/>
      <c r="OHV129" s="671"/>
      <c r="OHW129" s="671"/>
      <c r="OHX129" s="671"/>
      <c r="OHY129" s="671"/>
      <c r="OHZ129" s="671"/>
      <c r="OIA129" s="671"/>
      <c r="OIB129" s="671"/>
      <c r="OIC129" s="671"/>
      <c r="OID129" s="671"/>
      <c r="OIE129" s="671"/>
      <c r="OIF129" s="671"/>
      <c r="OIG129" s="671"/>
      <c r="OIH129" s="671"/>
      <c r="OII129" s="671"/>
      <c r="OIJ129" s="671"/>
      <c r="OIK129" s="671"/>
      <c r="OIL129" s="671"/>
      <c r="OIM129" s="671"/>
      <c r="OIN129" s="671"/>
      <c r="OIO129" s="671"/>
      <c r="OIP129" s="671"/>
      <c r="OIQ129" s="671"/>
      <c r="OIR129" s="671"/>
      <c r="OIS129" s="671"/>
      <c r="OIT129" s="671"/>
      <c r="OIU129" s="671"/>
      <c r="OIV129" s="671"/>
      <c r="OIW129" s="671"/>
      <c r="OIX129" s="671"/>
      <c r="OIY129" s="671"/>
      <c r="OIZ129" s="671"/>
      <c r="OJA129" s="671"/>
      <c r="OJB129" s="671"/>
      <c r="OJC129" s="671"/>
      <c r="OJD129" s="671"/>
      <c r="OJE129" s="671"/>
      <c r="OJF129" s="671"/>
      <c r="OJG129" s="671"/>
      <c r="OJH129" s="671"/>
      <c r="OJI129" s="671"/>
      <c r="OJJ129" s="671"/>
      <c r="OJK129" s="671"/>
      <c r="OJL129" s="671"/>
      <c r="OJM129" s="671"/>
      <c r="OJN129" s="671"/>
      <c r="OJO129" s="671"/>
      <c r="OJP129" s="671"/>
      <c r="OJQ129" s="671"/>
      <c r="OJR129" s="671"/>
      <c r="OJS129" s="671"/>
      <c r="OJT129" s="671"/>
      <c r="OJU129" s="671"/>
      <c r="OJV129" s="671"/>
      <c r="OJW129" s="671"/>
      <c r="OJX129" s="671"/>
      <c r="OJY129" s="671"/>
      <c r="OJZ129" s="671"/>
      <c r="OKA129" s="671"/>
      <c r="OKB129" s="671"/>
      <c r="OKC129" s="671"/>
      <c r="OKD129" s="671"/>
      <c r="OKE129" s="671"/>
      <c r="OKF129" s="671"/>
      <c r="OKG129" s="671"/>
      <c r="OKH129" s="671"/>
      <c r="OKI129" s="671"/>
      <c r="OKJ129" s="671"/>
      <c r="OKK129" s="671"/>
      <c r="OKL129" s="671"/>
      <c r="OKM129" s="671"/>
      <c r="OKN129" s="671"/>
      <c r="OKO129" s="671"/>
      <c r="OKP129" s="671"/>
      <c r="OKQ129" s="671"/>
      <c r="OKR129" s="671"/>
      <c r="OKS129" s="671"/>
      <c r="OKT129" s="671"/>
      <c r="OKU129" s="671"/>
      <c r="OKV129" s="671"/>
      <c r="OKW129" s="671"/>
      <c r="OKX129" s="671"/>
      <c r="OKY129" s="671"/>
      <c r="OKZ129" s="671"/>
      <c r="OLA129" s="671"/>
      <c r="OLB129" s="671"/>
      <c r="OLC129" s="671"/>
      <c r="OLD129" s="671"/>
      <c r="OLE129" s="671"/>
      <c r="OLF129" s="671"/>
      <c r="OLG129" s="671"/>
      <c r="OLH129" s="671"/>
      <c r="OLI129" s="671"/>
      <c r="OLJ129" s="671"/>
      <c r="OLK129" s="671"/>
      <c r="OLL129" s="671"/>
      <c r="OLM129" s="671"/>
      <c r="OLN129" s="671"/>
      <c r="OLO129" s="671"/>
      <c r="OLP129" s="671"/>
      <c r="OLQ129" s="671"/>
      <c r="OLR129" s="671"/>
      <c r="OLS129" s="671"/>
      <c r="OLT129" s="671"/>
      <c r="OLU129" s="671"/>
      <c r="OLV129" s="671"/>
      <c r="OLW129" s="671"/>
      <c r="OLX129" s="671"/>
      <c r="OLY129" s="671"/>
      <c r="OLZ129" s="671"/>
      <c r="OMA129" s="671"/>
      <c r="OMB129" s="671"/>
      <c r="OMC129" s="671"/>
      <c r="OMD129" s="671"/>
      <c r="OME129" s="671"/>
      <c r="OMF129" s="671"/>
      <c r="OMG129" s="671"/>
      <c r="OMH129" s="671"/>
      <c r="OMI129" s="671"/>
      <c r="OMJ129" s="671"/>
      <c r="OMK129" s="671"/>
      <c r="OML129" s="671"/>
      <c r="OMM129" s="671"/>
      <c r="OMN129" s="671"/>
      <c r="OMO129" s="671"/>
      <c r="OMP129" s="671"/>
      <c r="OMQ129" s="671"/>
      <c r="OMR129" s="671"/>
      <c r="OMS129" s="671"/>
      <c r="OMT129" s="671"/>
      <c r="OMU129" s="671"/>
      <c r="OMV129" s="671"/>
      <c r="OMW129" s="671"/>
      <c r="OMX129" s="671"/>
      <c r="OMY129" s="671"/>
      <c r="OMZ129" s="671"/>
      <c r="ONA129" s="671"/>
      <c r="ONB129" s="671"/>
      <c r="ONC129" s="671"/>
      <c r="OND129" s="671"/>
      <c r="ONE129" s="671"/>
      <c r="ONF129" s="671"/>
      <c r="ONG129" s="671"/>
      <c r="ONH129" s="671"/>
      <c r="ONI129" s="671"/>
      <c r="ONJ129" s="671"/>
      <c r="ONK129" s="671"/>
      <c r="ONL129" s="671"/>
      <c r="ONM129" s="671"/>
      <c r="ONN129" s="671"/>
      <c r="ONO129" s="671"/>
      <c r="ONP129" s="671"/>
      <c r="ONQ129" s="671"/>
      <c r="ONR129" s="671"/>
      <c r="ONS129" s="671"/>
      <c r="ONT129" s="671"/>
      <c r="ONU129" s="671"/>
      <c r="ONV129" s="671"/>
      <c r="ONW129" s="671"/>
      <c r="ONX129" s="671"/>
      <c r="ONY129" s="671"/>
      <c r="ONZ129" s="671"/>
      <c r="OOA129" s="671"/>
      <c r="OOB129" s="671"/>
      <c r="OOC129" s="671"/>
      <c r="OOD129" s="671"/>
      <c r="OOE129" s="671"/>
      <c r="OOF129" s="671"/>
      <c r="OOG129" s="671"/>
      <c r="OOH129" s="671"/>
      <c r="OOI129" s="671"/>
      <c r="OOJ129" s="671"/>
      <c r="OOK129" s="671"/>
      <c r="OOL129" s="671"/>
      <c r="OOM129" s="671"/>
      <c r="OON129" s="671"/>
      <c r="OOO129" s="671"/>
      <c r="OOP129" s="671"/>
      <c r="OOQ129" s="671"/>
      <c r="OOR129" s="671"/>
      <c r="OOS129" s="671"/>
      <c r="OOT129" s="671"/>
      <c r="OOU129" s="671"/>
      <c r="OOV129" s="671"/>
      <c r="OOW129" s="671"/>
      <c r="OOX129" s="671"/>
      <c r="OOY129" s="671"/>
      <c r="OOZ129" s="671"/>
      <c r="OPA129" s="671"/>
      <c r="OPB129" s="671"/>
      <c r="OPC129" s="671"/>
      <c r="OPD129" s="671"/>
      <c r="OPE129" s="671"/>
      <c r="OPF129" s="671"/>
      <c r="OPG129" s="671"/>
      <c r="OPH129" s="671"/>
      <c r="OPI129" s="671"/>
      <c r="OPJ129" s="671"/>
      <c r="OPK129" s="671"/>
      <c r="OPL129" s="671"/>
      <c r="OPM129" s="671"/>
      <c r="OPN129" s="671"/>
      <c r="OPO129" s="671"/>
      <c r="OPP129" s="671"/>
      <c r="OPQ129" s="671"/>
      <c r="OPR129" s="671"/>
      <c r="OPS129" s="671"/>
      <c r="OPT129" s="671"/>
      <c r="OPU129" s="671"/>
      <c r="OPV129" s="671"/>
      <c r="OPW129" s="671"/>
      <c r="OPX129" s="671"/>
      <c r="OPY129" s="671"/>
      <c r="OPZ129" s="671"/>
      <c r="OQA129" s="671"/>
      <c r="OQB129" s="671"/>
      <c r="OQC129" s="671"/>
      <c r="OQD129" s="671"/>
      <c r="OQE129" s="671"/>
      <c r="OQF129" s="671"/>
      <c r="OQG129" s="671"/>
      <c r="OQH129" s="671"/>
      <c r="OQI129" s="671"/>
      <c r="OQJ129" s="671"/>
      <c r="OQK129" s="671"/>
      <c r="OQL129" s="671"/>
      <c r="OQM129" s="671"/>
      <c r="OQN129" s="671"/>
      <c r="OQO129" s="671"/>
      <c r="OQP129" s="671"/>
      <c r="OQQ129" s="671"/>
      <c r="OQR129" s="671"/>
      <c r="OQS129" s="671"/>
      <c r="OQT129" s="671"/>
      <c r="OQU129" s="671"/>
      <c r="OQV129" s="671"/>
      <c r="OQW129" s="671"/>
      <c r="OQX129" s="671"/>
      <c r="OQY129" s="671"/>
      <c r="OQZ129" s="671"/>
      <c r="ORA129" s="671"/>
      <c r="ORB129" s="671"/>
      <c r="ORC129" s="671"/>
      <c r="ORD129" s="671"/>
      <c r="ORE129" s="671"/>
      <c r="ORF129" s="671"/>
      <c r="ORG129" s="671"/>
      <c r="ORH129" s="671"/>
      <c r="ORI129" s="671"/>
      <c r="ORJ129" s="671"/>
      <c r="ORK129" s="671"/>
      <c r="ORL129" s="671"/>
      <c r="ORM129" s="671"/>
      <c r="ORN129" s="671"/>
      <c r="ORO129" s="671"/>
      <c r="ORP129" s="671"/>
      <c r="ORQ129" s="671"/>
      <c r="ORR129" s="671"/>
      <c r="ORS129" s="671"/>
      <c r="ORT129" s="671"/>
      <c r="ORU129" s="671"/>
      <c r="ORV129" s="671"/>
      <c r="ORW129" s="671"/>
      <c r="ORX129" s="671"/>
      <c r="ORY129" s="671"/>
      <c r="ORZ129" s="671"/>
      <c r="OSA129" s="671"/>
      <c r="OSB129" s="671"/>
      <c r="OSC129" s="671"/>
      <c r="OSD129" s="671"/>
      <c r="OSE129" s="671"/>
      <c r="OSF129" s="671"/>
      <c r="OSG129" s="671"/>
      <c r="OSH129" s="671"/>
      <c r="OSI129" s="671"/>
      <c r="OSJ129" s="671"/>
      <c r="OSK129" s="671"/>
      <c r="OSL129" s="671"/>
      <c r="OSM129" s="671"/>
      <c r="OSN129" s="671"/>
      <c r="OSO129" s="671"/>
      <c r="OSP129" s="671"/>
      <c r="OSQ129" s="671"/>
      <c r="OSR129" s="671"/>
      <c r="OSS129" s="671"/>
      <c r="OST129" s="671"/>
      <c r="OSU129" s="671"/>
      <c r="OSV129" s="671"/>
      <c r="OSW129" s="671"/>
      <c r="OSX129" s="671"/>
      <c r="OSY129" s="671"/>
      <c r="OSZ129" s="671"/>
      <c r="OTA129" s="671"/>
      <c r="OTB129" s="671"/>
      <c r="OTC129" s="671"/>
      <c r="OTD129" s="671"/>
      <c r="OTE129" s="671"/>
      <c r="OTF129" s="671"/>
      <c r="OTG129" s="671"/>
      <c r="OTH129" s="671"/>
      <c r="OTI129" s="671"/>
      <c r="OTJ129" s="671"/>
      <c r="OTK129" s="671"/>
      <c r="OTL129" s="671"/>
      <c r="OTM129" s="671"/>
      <c r="OTN129" s="671"/>
      <c r="OTO129" s="671"/>
      <c r="OTP129" s="671"/>
      <c r="OTQ129" s="671"/>
      <c r="OTR129" s="671"/>
      <c r="OTS129" s="671"/>
      <c r="OTT129" s="671"/>
      <c r="OTU129" s="671"/>
      <c r="OTV129" s="671"/>
      <c r="OTW129" s="671"/>
      <c r="OTX129" s="671"/>
      <c r="OTY129" s="671"/>
      <c r="OTZ129" s="671"/>
      <c r="OUA129" s="671"/>
      <c r="OUB129" s="671"/>
      <c r="OUC129" s="671"/>
      <c r="OUD129" s="671"/>
      <c r="OUE129" s="671"/>
      <c r="OUF129" s="671"/>
      <c r="OUG129" s="671"/>
      <c r="OUH129" s="671"/>
      <c r="OUI129" s="671"/>
      <c r="OUJ129" s="671"/>
      <c r="OUK129" s="671"/>
      <c r="OUL129" s="671"/>
      <c r="OUM129" s="671"/>
      <c r="OUN129" s="671"/>
      <c r="OUO129" s="671"/>
      <c r="OUP129" s="671"/>
      <c r="OUQ129" s="671"/>
      <c r="OUR129" s="671"/>
      <c r="OUS129" s="671"/>
      <c r="OUT129" s="671"/>
      <c r="OUU129" s="671"/>
      <c r="OUV129" s="671"/>
      <c r="OUW129" s="671"/>
      <c r="OUX129" s="671"/>
      <c r="OUY129" s="671"/>
      <c r="OUZ129" s="671"/>
      <c r="OVA129" s="671"/>
      <c r="OVB129" s="671"/>
      <c r="OVC129" s="671"/>
      <c r="OVD129" s="671"/>
      <c r="OVE129" s="671"/>
      <c r="OVF129" s="671"/>
      <c r="OVG129" s="671"/>
      <c r="OVH129" s="671"/>
      <c r="OVI129" s="671"/>
      <c r="OVJ129" s="671"/>
      <c r="OVK129" s="671"/>
      <c r="OVL129" s="671"/>
      <c r="OVM129" s="671"/>
      <c r="OVN129" s="671"/>
      <c r="OVO129" s="671"/>
      <c r="OVP129" s="671"/>
      <c r="OVQ129" s="671"/>
      <c r="OVR129" s="671"/>
      <c r="OVS129" s="671"/>
      <c r="OVT129" s="671"/>
      <c r="OVU129" s="671"/>
      <c r="OVV129" s="671"/>
      <c r="OVW129" s="671"/>
      <c r="OVX129" s="671"/>
      <c r="OVY129" s="671"/>
      <c r="OVZ129" s="671"/>
      <c r="OWA129" s="671"/>
      <c r="OWB129" s="671"/>
      <c r="OWC129" s="671"/>
      <c r="OWD129" s="671"/>
      <c r="OWE129" s="671"/>
      <c r="OWF129" s="671"/>
      <c r="OWG129" s="671"/>
      <c r="OWH129" s="671"/>
      <c r="OWI129" s="671"/>
      <c r="OWJ129" s="671"/>
      <c r="OWK129" s="671"/>
      <c r="OWL129" s="671"/>
      <c r="OWM129" s="671"/>
      <c r="OWN129" s="671"/>
      <c r="OWO129" s="671"/>
      <c r="OWP129" s="671"/>
      <c r="OWQ129" s="671"/>
      <c r="OWR129" s="671"/>
      <c r="OWS129" s="671"/>
      <c r="OWT129" s="671"/>
      <c r="OWU129" s="671"/>
      <c r="OWV129" s="671"/>
      <c r="OWW129" s="671"/>
      <c r="OWX129" s="671"/>
      <c r="OWY129" s="671"/>
      <c r="OWZ129" s="671"/>
      <c r="OXA129" s="671"/>
      <c r="OXB129" s="671"/>
      <c r="OXC129" s="671"/>
      <c r="OXD129" s="671"/>
      <c r="OXE129" s="671"/>
      <c r="OXF129" s="671"/>
      <c r="OXG129" s="671"/>
      <c r="OXH129" s="671"/>
      <c r="OXI129" s="671"/>
      <c r="OXJ129" s="671"/>
      <c r="OXK129" s="671"/>
      <c r="OXL129" s="671"/>
      <c r="OXM129" s="671"/>
      <c r="OXN129" s="671"/>
      <c r="OXO129" s="671"/>
      <c r="OXP129" s="671"/>
      <c r="OXQ129" s="671"/>
      <c r="OXR129" s="671"/>
      <c r="OXS129" s="671"/>
      <c r="OXT129" s="671"/>
      <c r="OXU129" s="671"/>
      <c r="OXV129" s="671"/>
      <c r="OXW129" s="671"/>
      <c r="OXX129" s="671"/>
      <c r="OXY129" s="671"/>
      <c r="OXZ129" s="671"/>
      <c r="OYA129" s="671"/>
      <c r="OYB129" s="671"/>
      <c r="OYC129" s="671"/>
      <c r="OYD129" s="671"/>
      <c r="OYE129" s="671"/>
      <c r="OYF129" s="671"/>
      <c r="OYG129" s="671"/>
      <c r="OYH129" s="671"/>
      <c r="OYI129" s="671"/>
      <c r="OYJ129" s="671"/>
      <c r="OYK129" s="671"/>
      <c r="OYL129" s="671"/>
      <c r="OYM129" s="671"/>
      <c r="OYN129" s="671"/>
      <c r="OYO129" s="671"/>
      <c r="OYP129" s="671"/>
      <c r="OYQ129" s="671"/>
      <c r="OYR129" s="671"/>
      <c r="OYS129" s="671"/>
      <c r="OYT129" s="671"/>
      <c r="OYU129" s="671"/>
      <c r="OYV129" s="671"/>
      <c r="OYW129" s="671"/>
      <c r="OYX129" s="671"/>
      <c r="OYY129" s="671"/>
      <c r="OYZ129" s="671"/>
      <c r="OZA129" s="671"/>
      <c r="OZB129" s="671"/>
      <c r="OZC129" s="671"/>
      <c r="OZD129" s="671"/>
      <c r="OZE129" s="671"/>
      <c r="OZF129" s="671"/>
      <c r="OZG129" s="671"/>
      <c r="OZH129" s="671"/>
      <c r="OZI129" s="671"/>
      <c r="OZJ129" s="671"/>
      <c r="OZK129" s="671"/>
      <c r="OZL129" s="671"/>
      <c r="OZM129" s="671"/>
      <c r="OZN129" s="671"/>
      <c r="OZO129" s="671"/>
      <c r="OZP129" s="671"/>
      <c r="OZQ129" s="671"/>
      <c r="OZR129" s="671"/>
      <c r="OZS129" s="671"/>
      <c r="OZT129" s="671"/>
      <c r="OZU129" s="671"/>
      <c r="OZV129" s="671"/>
      <c r="OZW129" s="671"/>
      <c r="OZX129" s="671"/>
      <c r="OZY129" s="671"/>
      <c r="OZZ129" s="671"/>
      <c r="PAA129" s="671"/>
      <c r="PAB129" s="671"/>
      <c r="PAC129" s="671"/>
      <c r="PAD129" s="671"/>
      <c r="PAE129" s="671"/>
      <c r="PAF129" s="671"/>
      <c r="PAG129" s="671"/>
      <c r="PAH129" s="671"/>
      <c r="PAI129" s="671"/>
      <c r="PAJ129" s="671"/>
      <c r="PAK129" s="671"/>
      <c r="PAL129" s="671"/>
      <c r="PAM129" s="671"/>
      <c r="PAN129" s="671"/>
      <c r="PAO129" s="671"/>
      <c r="PAP129" s="671"/>
      <c r="PAQ129" s="671"/>
      <c r="PAR129" s="671"/>
      <c r="PAS129" s="671"/>
      <c r="PAT129" s="671"/>
      <c r="PAU129" s="671"/>
      <c r="PAV129" s="671"/>
      <c r="PAW129" s="671"/>
      <c r="PAX129" s="671"/>
      <c r="PAY129" s="671"/>
      <c r="PAZ129" s="671"/>
      <c r="PBA129" s="671"/>
      <c r="PBB129" s="671"/>
      <c r="PBC129" s="671"/>
      <c r="PBD129" s="671"/>
      <c r="PBE129" s="671"/>
      <c r="PBF129" s="671"/>
      <c r="PBG129" s="671"/>
      <c r="PBH129" s="671"/>
      <c r="PBI129" s="671"/>
      <c r="PBJ129" s="671"/>
      <c r="PBK129" s="671"/>
      <c r="PBL129" s="671"/>
      <c r="PBM129" s="671"/>
      <c r="PBN129" s="671"/>
      <c r="PBO129" s="671"/>
      <c r="PBP129" s="671"/>
      <c r="PBQ129" s="671"/>
      <c r="PBR129" s="671"/>
      <c r="PBS129" s="671"/>
      <c r="PBT129" s="671"/>
      <c r="PBU129" s="671"/>
      <c r="PBV129" s="671"/>
      <c r="PBW129" s="671"/>
      <c r="PBX129" s="671"/>
      <c r="PBY129" s="671"/>
      <c r="PBZ129" s="671"/>
      <c r="PCA129" s="671"/>
      <c r="PCB129" s="671"/>
      <c r="PCC129" s="671"/>
      <c r="PCD129" s="671"/>
      <c r="PCE129" s="671"/>
      <c r="PCF129" s="671"/>
      <c r="PCG129" s="671"/>
      <c r="PCH129" s="671"/>
      <c r="PCI129" s="671"/>
      <c r="PCJ129" s="671"/>
      <c r="PCK129" s="671"/>
      <c r="PCL129" s="671"/>
      <c r="PCM129" s="671"/>
      <c r="PCN129" s="671"/>
      <c r="PCO129" s="671"/>
      <c r="PCP129" s="671"/>
      <c r="PCQ129" s="671"/>
      <c r="PCR129" s="671"/>
      <c r="PCS129" s="671"/>
      <c r="PCT129" s="671"/>
      <c r="PCU129" s="671"/>
      <c r="PCV129" s="671"/>
      <c r="PCW129" s="671"/>
      <c r="PCX129" s="671"/>
      <c r="PCY129" s="671"/>
      <c r="PCZ129" s="671"/>
      <c r="PDA129" s="671"/>
      <c r="PDB129" s="671"/>
      <c r="PDC129" s="671"/>
      <c r="PDD129" s="671"/>
      <c r="PDE129" s="671"/>
      <c r="PDF129" s="671"/>
      <c r="PDG129" s="671"/>
      <c r="PDH129" s="671"/>
      <c r="PDI129" s="671"/>
      <c r="PDJ129" s="671"/>
      <c r="PDK129" s="671"/>
      <c r="PDL129" s="671"/>
      <c r="PDM129" s="671"/>
      <c r="PDN129" s="671"/>
      <c r="PDO129" s="671"/>
      <c r="PDP129" s="671"/>
      <c r="PDQ129" s="671"/>
      <c r="PDR129" s="671"/>
      <c r="PDS129" s="671"/>
      <c r="PDT129" s="671"/>
      <c r="PDU129" s="671"/>
      <c r="PDV129" s="671"/>
      <c r="PDW129" s="671"/>
      <c r="PDX129" s="671"/>
      <c r="PDY129" s="671"/>
      <c r="PDZ129" s="671"/>
      <c r="PEA129" s="671"/>
      <c r="PEB129" s="671"/>
      <c r="PEC129" s="671"/>
      <c r="PED129" s="671"/>
      <c r="PEE129" s="671"/>
      <c r="PEF129" s="671"/>
      <c r="PEG129" s="671"/>
      <c r="PEH129" s="671"/>
      <c r="PEI129" s="671"/>
      <c r="PEJ129" s="671"/>
      <c r="PEK129" s="671"/>
      <c r="PEL129" s="671"/>
      <c r="PEM129" s="671"/>
      <c r="PEN129" s="671"/>
      <c r="PEO129" s="671"/>
      <c r="PEP129" s="671"/>
      <c r="PEQ129" s="671"/>
      <c r="PER129" s="671"/>
      <c r="PES129" s="671"/>
      <c r="PET129" s="671"/>
      <c r="PEU129" s="671"/>
      <c r="PEV129" s="671"/>
      <c r="PEW129" s="671"/>
      <c r="PEX129" s="671"/>
      <c r="PEY129" s="671"/>
      <c r="PEZ129" s="671"/>
      <c r="PFA129" s="671"/>
      <c r="PFB129" s="671"/>
      <c r="PFC129" s="671"/>
      <c r="PFD129" s="671"/>
      <c r="PFE129" s="671"/>
      <c r="PFF129" s="671"/>
      <c r="PFG129" s="671"/>
      <c r="PFH129" s="671"/>
      <c r="PFI129" s="671"/>
      <c r="PFJ129" s="671"/>
      <c r="PFK129" s="671"/>
      <c r="PFL129" s="671"/>
      <c r="PFM129" s="671"/>
      <c r="PFN129" s="671"/>
      <c r="PFO129" s="671"/>
      <c r="PFP129" s="671"/>
      <c r="PFQ129" s="671"/>
      <c r="PFR129" s="671"/>
      <c r="PFS129" s="671"/>
      <c r="PFT129" s="671"/>
      <c r="PFU129" s="671"/>
      <c r="PFV129" s="671"/>
      <c r="PFW129" s="671"/>
      <c r="PFX129" s="671"/>
      <c r="PFY129" s="671"/>
      <c r="PFZ129" s="671"/>
      <c r="PGA129" s="671"/>
      <c r="PGB129" s="671"/>
      <c r="PGC129" s="671"/>
      <c r="PGD129" s="671"/>
      <c r="PGE129" s="671"/>
      <c r="PGF129" s="671"/>
      <c r="PGG129" s="671"/>
      <c r="PGH129" s="671"/>
      <c r="PGI129" s="671"/>
      <c r="PGJ129" s="671"/>
      <c r="PGK129" s="671"/>
      <c r="PGL129" s="671"/>
      <c r="PGM129" s="671"/>
      <c r="PGN129" s="671"/>
      <c r="PGO129" s="671"/>
      <c r="PGP129" s="671"/>
      <c r="PGQ129" s="671"/>
      <c r="PGR129" s="671"/>
      <c r="PGS129" s="671"/>
      <c r="PGT129" s="671"/>
      <c r="PGU129" s="671"/>
      <c r="PGV129" s="671"/>
      <c r="PGW129" s="671"/>
      <c r="PGX129" s="671"/>
      <c r="PGY129" s="671"/>
      <c r="PGZ129" s="671"/>
      <c r="PHA129" s="671"/>
      <c r="PHB129" s="671"/>
      <c r="PHC129" s="671"/>
      <c r="PHD129" s="671"/>
      <c r="PHE129" s="671"/>
      <c r="PHF129" s="671"/>
      <c r="PHG129" s="671"/>
      <c r="PHH129" s="671"/>
      <c r="PHI129" s="671"/>
      <c r="PHJ129" s="671"/>
      <c r="PHK129" s="671"/>
      <c r="PHL129" s="671"/>
      <c r="PHM129" s="671"/>
      <c r="PHN129" s="671"/>
      <c r="PHO129" s="671"/>
      <c r="PHP129" s="671"/>
      <c r="PHQ129" s="671"/>
      <c r="PHR129" s="671"/>
      <c r="PHS129" s="671"/>
      <c r="PHT129" s="671"/>
      <c r="PHU129" s="671"/>
      <c r="PHV129" s="671"/>
      <c r="PHW129" s="671"/>
      <c r="PHX129" s="671"/>
      <c r="PHY129" s="671"/>
      <c r="PHZ129" s="671"/>
      <c r="PIA129" s="671"/>
      <c r="PIB129" s="671"/>
      <c r="PIC129" s="671"/>
      <c r="PID129" s="671"/>
      <c r="PIE129" s="671"/>
      <c r="PIF129" s="671"/>
      <c r="PIG129" s="671"/>
      <c r="PIH129" s="671"/>
      <c r="PII129" s="671"/>
      <c r="PIJ129" s="671"/>
      <c r="PIK129" s="671"/>
      <c r="PIL129" s="671"/>
      <c r="PIM129" s="671"/>
      <c r="PIN129" s="671"/>
      <c r="PIO129" s="671"/>
      <c r="PIP129" s="671"/>
      <c r="PIQ129" s="671"/>
      <c r="PIR129" s="671"/>
      <c r="PIS129" s="671"/>
      <c r="PIT129" s="671"/>
      <c r="PIU129" s="671"/>
      <c r="PIV129" s="671"/>
      <c r="PIW129" s="671"/>
      <c r="PIX129" s="671"/>
      <c r="PIY129" s="671"/>
      <c r="PIZ129" s="671"/>
      <c r="PJA129" s="671"/>
      <c r="PJB129" s="671"/>
      <c r="PJC129" s="671"/>
      <c r="PJD129" s="671"/>
      <c r="PJE129" s="671"/>
      <c r="PJF129" s="671"/>
      <c r="PJG129" s="671"/>
      <c r="PJH129" s="671"/>
      <c r="PJI129" s="671"/>
      <c r="PJJ129" s="671"/>
      <c r="PJK129" s="671"/>
      <c r="PJL129" s="671"/>
      <c r="PJM129" s="671"/>
      <c r="PJN129" s="671"/>
      <c r="PJO129" s="671"/>
      <c r="PJP129" s="671"/>
      <c r="PJQ129" s="671"/>
      <c r="PJR129" s="671"/>
      <c r="PJS129" s="671"/>
      <c r="PJT129" s="671"/>
      <c r="PJU129" s="671"/>
      <c r="PJV129" s="671"/>
      <c r="PJW129" s="671"/>
      <c r="PJX129" s="671"/>
      <c r="PJY129" s="671"/>
      <c r="PJZ129" s="671"/>
      <c r="PKA129" s="671"/>
      <c r="PKB129" s="671"/>
      <c r="PKC129" s="671"/>
      <c r="PKD129" s="671"/>
      <c r="PKE129" s="671"/>
      <c r="PKF129" s="671"/>
      <c r="PKG129" s="671"/>
      <c r="PKH129" s="671"/>
      <c r="PKI129" s="671"/>
      <c r="PKJ129" s="671"/>
      <c r="PKK129" s="671"/>
      <c r="PKL129" s="671"/>
      <c r="PKM129" s="671"/>
      <c r="PKN129" s="671"/>
      <c r="PKO129" s="671"/>
      <c r="PKP129" s="671"/>
      <c r="PKQ129" s="671"/>
      <c r="PKR129" s="671"/>
      <c r="PKS129" s="671"/>
      <c r="PKT129" s="671"/>
      <c r="PKU129" s="671"/>
      <c r="PKV129" s="671"/>
      <c r="PKW129" s="671"/>
      <c r="PKX129" s="671"/>
      <c r="PKY129" s="671"/>
      <c r="PKZ129" s="671"/>
      <c r="PLA129" s="671"/>
      <c r="PLB129" s="671"/>
      <c r="PLC129" s="671"/>
      <c r="PLD129" s="671"/>
      <c r="PLE129" s="671"/>
      <c r="PLF129" s="671"/>
      <c r="PLG129" s="671"/>
      <c r="PLH129" s="671"/>
      <c r="PLI129" s="671"/>
      <c r="PLJ129" s="671"/>
      <c r="PLK129" s="671"/>
      <c r="PLL129" s="671"/>
      <c r="PLM129" s="671"/>
      <c r="PLN129" s="671"/>
      <c r="PLO129" s="671"/>
      <c r="PLP129" s="671"/>
      <c r="PLQ129" s="671"/>
      <c r="PLR129" s="671"/>
      <c r="PLS129" s="671"/>
      <c r="PLT129" s="671"/>
      <c r="PLU129" s="671"/>
      <c r="PLV129" s="671"/>
      <c r="PLW129" s="671"/>
      <c r="PLX129" s="671"/>
      <c r="PLY129" s="671"/>
      <c r="PLZ129" s="671"/>
      <c r="PMA129" s="671"/>
      <c r="PMB129" s="671"/>
      <c r="PMC129" s="671"/>
      <c r="PMD129" s="671"/>
      <c r="PME129" s="671"/>
      <c r="PMF129" s="671"/>
      <c r="PMG129" s="671"/>
      <c r="PMH129" s="671"/>
      <c r="PMI129" s="671"/>
      <c r="PMJ129" s="671"/>
      <c r="PMK129" s="671"/>
      <c r="PML129" s="671"/>
      <c r="PMM129" s="671"/>
      <c r="PMN129" s="671"/>
      <c r="PMO129" s="671"/>
      <c r="PMP129" s="671"/>
      <c r="PMQ129" s="671"/>
      <c r="PMR129" s="671"/>
      <c r="PMS129" s="671"/>
      <c r="PMT129" s="671"/>
      <c r="PMU129" s="671"/>
      <c r="PMV129" s="671"/>
      <c r="PMW129" s="671"/>
      <c r="PMX129" s="671"/>
      <c r="PMY129" s="671"/>
      <c r="PMZ129" s="671"/>
      <c r="PNA129" s="671"/>
      <c r="PNB129" s="671"/>
      <c r="PNC129" s="671"/>
      <c r="PND129" s="671"/>
      <c r="PNE129" s="671"/>
      <c r="PNF129" s="671"/>
      <c r="PNG129" s="671"/>
      <c r="PNH129" s="671"/>
      <c r="PNI129" s="671"/>
      <c r="PNJ129" s="671"/>
      <c r="PNK129" s="671"/>
      <c r="PNL129" s="671"/>
      <c r="PNM129" s="671"/>
      <c r="PNN129" s="671"/>
      <c r="PNO129" s="671"/>
      <c r="PNP129" s="671"/>
      <c r="PNQ129" s="671"/>
      <c r="PNR129" s="671"/>
      <c r="PNS129" s="671"/>
      <c r="PNT129" s="671"/>
      <c r="PNU129" s="671"/>
      <c r="PNV129" s="671"/>
      <c r="PNW129" s="671"/>
      <c r="PNX129" s="671"/>
      <c r="PNY129" s="671"/>
      <c r="PNZ129" s="671"/>
      <c r="POA129" s="671"/>
      <c r="POB129" s="671"/>
      <c r="POC129" s="671"/>
      <c r="POD129" s="671"/>
      <c r="POE129" s="671"/>
      <c r="POF129" s="671"/>
      <c r="POG129" s="671"/>
      <c r="POH129" s="671"/>
      <c r="POI129" s="671"/>
      <c r="POJ129" s="671"/>
      <c r="POK129" s="671"/>
      <c r="POL129" s="671"/>
      <c r="POM129" s="671"/>
      <c r="PON129" s="671"/>
      <c r="POO129" s="671"/>
      <c r="POP129" s="671"/>
      <c r="POQ129" s="671"/>
      <c r="POR129" s="671"/>
      <c r="POS129" s="671"/>
      <c r="POT129" s="671"/>
      <c r="POU129" s="671"/>
      <c r="POV129" s="671"/>
      <c r="POW129" s="671"/>
      <c r="POX129" s="671"/>
      <c r="POY129" s="671"/>
      <c r="POZ129" s="671"/>
      <c r="PPA129" s="671"/>
      <c r="PPB129" s="671"/>
      <c r="PPC129" s="671"/>
      <c r="PPD129" s="671"/>
      <c r="PPE129" s="671"/>
      <c r="PPF129" s="671"/>
      <c r="PPG129" s="671"/>
      <c r="PPH129" s="671"/>
      <c r="PPI129" s="671"/>
      <c r="PPJ129" s="671"/>
      <c r="PPK129" s="671"/>
      <c r="PPL129" s="671"/>
      <c r="PPM129" s="671"/>
      <c r="PPN129" s="671"/>
      <c r="PPO129" s="671"/>
      <c r="PPP129" s="671"/>
      <c r="PPQ129" s="671"/>
      <c r="PPR129" s="671"/>
      <c r="PPS129" s="671"/>
      <c r="PPT129" s="671"/>
      <c r="PPU129" s="671"/>
      <c r="PPV129" s="671"/>
      <c r="PPW129" s="671"/>
      <c r="PPX129" s="671"/>
      <c r="PPY129" s="671"/>
      <c r="PPZ129" s="671"/>
      <c r="PQA129" s="671"/>
      <c r="PQB129" s="671"/>
      <c r="PQC129" s="671"/>
      <c r="PQD129" s="671"/>
      <c r="PQE129" s="671"/>
      <c r="PQF129" s="671"/>
      <c r="PQG129" s="671"/>
      <c r="PQH129" s="671"/>
      <c r="PQI129" s="671"/>
      <c r="PQJ129" s="671"/>
      <c r="PQK129" s="671"/>
      <c r="PQL129" s="671"/>
      <c r="PQM129" s="671"/>
      <c r="PQN129" s="671"/>
      <c r="PQO129" s="671"/>
      <c r="PQP129" s="671"/>
      <c r="PQQ129" s="671"/>
      <c r="PQR129" s="671"/>
      <c r="PQS129" s="671"/>
      <c r="PQT129" s="671"/>
      <c r="PQU129" s="671"/>
      <c r="PQV129" s="671"/>
      <c r="PQW129" s="671"/>
      <c r="PQX129" s="671"/>
      <c r="PQY129" s="671"/>
      <c r="PQZ129" s="671"/>
      <c r="PRA129" s="671"/>
      <c r="PRB129" s="671"/>
      <c r="PRC129" s="671"/>
      <c r="PRD129" s="671"/>
      <c r="PRE129" s="671"/>
      <c r="PRF129" s="671"/>
      <c r="PRG129" s="671"/>
      <c r="PRH129" s="671"/>
      <c r="PRI129" s="671"/>
      <c r="PRJ129" s="671"/>
      <c r="PRK129" s="671"/>
      <c r="PRL129" s="671"/>
      <c r="PRM129" s="671"/>
      <c r="PRN129" s="671"/>
      <c r="PRO129" s="671"/>
      <c r="PRP129" s="671"/>
      <c r="PRQ129" s="671"/>
      <c r="PRR129" s="671"/>
      <c r="PRS129" s="671"/>
      <c r="PRT129" s="671"/>
      <c r="PRU129" s="671"/>
      <c r="PRV129" s="671"/>
      <c r="PRW129" s="671"/>
      <c r="PRX129" s="671"/>
      <c r="PRY129" s="671"/>
      <c r="PRZ129" s="671"/>
      <c r="PSA129" s="671"/>
      <c r="PSB129" s="671"/>
      <c r="PSC129" s="671"/>
      <c r="PSD129" s="671"/>
      <c r="PSE129" s="671"/>
      <c r="PSF129" s="671"/>
      <c r="PSG129" s="671"/>
      <c r="PSH129" s="671"/>
      <c r="PSI129" s="671"/>
      <c r="PSJ129" s="671"/>
      <c r="PSK129" s="671"/>
      <c r="PSL129" s="671"/>
      <c r="PSM129" s="671"/>
      <c r="PSN129" s="671"/>
      <c r="PSO129" s="671"/>
      <c r="PSP129" s="671"/>
      <c r="PSQ129" s="671"/>
      <c r="PSR129" s="671"/>
      <c r="PSS129" s="671"/>
      <c r="PST129" s="671"/>
      <c r="PSU129" s="671"/>
      <c r="PSV129" s="671"/>
      <c r="PSW129" s="671"/>
      <c r="PSX129" s="671"/>
      <c r="PSY129" s="671"/>
      <c r="PSZ129" s="671"/>
      <c r="PTA129" s="671"/>
      <c r="PTB129" s="671"/>
      <c r="PTC129" s="671"/>
      <c r="PTD129" s="671"/>
      <c r="PTE129" s="671"/>
      <c r="PTF129" s="671"/>
      <c r="PTG129" s="671"/>
      <c r="PTH129" s="671"/>
      <c r="PTI129" s="671"/>
      <c r="PTJ129" s="671"/>
      <c r="PTK129" s="671"/>
      <c r="PTL129" s="671"/>
      <c r="PTM129" s="671"/>
      <c r="PTN129" s="671"/>
      <c r="PTO129" s="671"/>
      <c r="PTP129" s="671"/>
      <c r="PTQ129" s="671"/>
      <c r="PTR129" s="671"/>
      <c r="PTS129" s="671"/>
      <c r="PTT129" s="671"/>
      <c r="PTU129" s="671"/>
      <c r="PTV129" s="671"/>
      <c r="PTW129" s="671"/>
      <c r="PTX129" s="671"/>
      <c r="PTY129" s="671"/>
      <c r="PTZ129" s="671"/>
      <c r="PUA129" s="671"/>
      <c r="PUB129" s="671"/>
      <c r="PUC129" s="671"/>
      <c r="PUD129" s="671"/>
      <c r="PUE129" s="671"/>
      <c r="PUF129" s="671"/>
      <c r="PUG129" s="671"/>
      <c r="PUH129" s="671"/>
      <c r="PUI129" s="671"/>
      <c r="PUJ129" s="671"/>
      <c r="PUK129" s="671"/>
      <c r="PUL129" s="671"/>
      <c r="PUM129" s="671"/>
      <c r="PUN129" s="671"/>
      <c r="PUO129" s="671"/>
      <c r="PUP129" s="671"/>
      <c r="PUQ129" s="671"/>
      <c r="PUR129" s="671"/>
      <c r="PUS129" s="671"/>
      <c r="PUT129" s="671"/>
      <c r="PUU129" s="671"/>
      <c r="PUV129" s="671"/>
      <c r="PUW129" s="671"/>
      <c r="PUX129" s="671"/>
      <c r="PUY129" s="671"/>
      <c r="PUZ129" s="671"/>
      <c r="PVA129" s="671"/>
      <c r="PVB129" s="671"/>
      <c r="PVC129" s="671"/>
      <c r="PVD129" s="671"/>
      <c r="PVE129" s="671"/>
      <c r="PVF129" s="671"/>
      <c r="PVG129" s="671"/>
      <c r="PVH129" s="671"/>
      <c r="PVI129" s="671"/>
      <c r="PVJ129" s="671"/>
      <c r="PVK129" s="671"/>
      <c r="PVL129" s="671"/>
      <c r="PVM129" s="671"/>
      <c r="PVN129" s="671"/>
      <c r="PVO129" s="671"/>
      <c r="PVP129" s="671"/>
      <c r="PVQ129" s="671"/>
      <c r="PVR129" s="671"/>
      <c r="PVS129" s="671"/>
      <c r="PVT129" s="671"/>
      <c r="PVU129" s="671"/>
      <c r="PVV129" s="671"/>
      <c r="PVW129" s="671"/>
      <c r="PVX129" s="671"/>
      <c r="PVY129" s="671"/>
      <c r="PVZ129" s="671"/>
      <c r="PWA129" s="671"/>
      <c r="PWB129" s="671"/>
      <c r="PWC129" s="671"/>
      <c r="PWD129" s="671"/>
      <c r="PWE129" s="671"/>
      <c r="PWF129" s="671"/>
      <c r="PWG129" s="671"/>
      <c r="PWH129" s="671"/>
      <c r="PWI129" s="671"/>
      <c r="PWJ129" s="671"/>
      <c r="PWK129" s="671"/>
      <c r="PWL129" s="671"/>
      <c r="PWM129" s="671"/>
      <c r="PWN129" s="671"/>
      <c r="PWO129" s="671"/>
      <c r="PWP129" s="671"/>
      <c r="PWQ129" s="671"/>
      <c r="PWR129" s="671"/>
      <c r="PWS129" s="671"/>
      <c r="PWT129" s="671"/>
      <c r="PWU129" s="671"/>
      <c r="PWV129" s="671"/>
      <c r="PWW129" s="671"/>
      <c r="PWX129" s="671"/>
      <c r="PWY129" s="671"/>
      <c r="PWZ129" s="671"/>
      <c r="PXA129" s="671"/>
      <c r="PXB129" s="671"/>
      <c r="PXC129" s="671"/>
      <c r="PXD129" s="671"/>
      <c r="PXE129" s="671"/>
      <c r="PXF129" s="671"/>
      <c r="PXG129" s="671"/>
      <c r="PXH129" s="671"/>
      <c r="PXI129" s="671"/>
      <c r="PXJ129" s="671"/>
      <c r="PXK129" s="671"/>
      <c r="PXL129" s="671"/>
      <c r="PXM129" s="671"/>
      <c r="PXN129" s="671"/>
      <c r="PXO129" s="671"/>
      <c r="PXP129" s="671"/>
      <c r="PXQ129" s="671"/>
      <c r="PXR129" s="671"/>
      <c r="PXS129" s="671"/>
      <c r="PXT129" s="671"/>
      <c r="PXU129" s="671"/>
      <c r="PXV129" s="671"/>
      <c r="PXW129" s="671"/>
      <c r="PXX129" s="671"/>
      <c r="PXY129" s="671"/>
      <c r="PXZ129" s="671"/>
      <c r="PYA129" s="671"/>
      <c r="PYB129" s="671"/>
      <c r="PYC129" s="671"/>
      <c r="PYD129" s="671"/>
      <c r="PYE129" s="671"/>
      <c r="PYF129" s="671"/>
      <c r="PYG129" s="671"/>
      <c r="PYH129" s="671"/>
      <c r="PYI129" s="671"/>
      <c r="PYJ129" s="671"/>
      <c r="PYK129" s="671"/>
      <c r="PYL129" s="671"/>
      <c r="PYM129" s="671"/>
      <c r="PYN129" s="671"/>
      <c r="PYO129" s="671"/>
      <c r="PYP129" s="671"/>
      <c r="PYQ129" s="671"/>
      <c r="PYR129" s="671"/>
      <c r="PYS129" s="671"/>
      <c r="PYT129" s="671"/>
      <c r="PYU129" s="671"/>
      <c r="PYV129" s="671"/>
      <c r="PYW129" s="671"/>
      <c r="PYX129" s="671"/>
      <c r="PYY129" s="671"/>
      <c r="PYZ129" s="671"/>
      <c r="PZA129" s="671"/>
      <c r="PZB129" s="671"/>
      <c r="PZC129" s="671"/>
      <c r="PZD129" s="671"/>
      <c r="PZE129" s="671"/>
      <c r="PZF129" s="671"/>
      <c r="PZG129" s="671"/>
      <c r="PZH129" s="671"/>
      <c r="PZI129" s="671"/>
      <c r="PZJ129" s="671"/>
      <c r="PZK129" s="671"/>
      <c r="PZL129" s="671"/>
      <c r="PZM129" s="671"/>
      <c r="PZN129" s="671"/>
      <c r="PZO129" s="671"/>
      <c r="PZP129" s="671"/>
      <c r="PZQ129" s="671"/>
      <c r="PZR129" s="671"/>
      <c r="PZS129" s="671"/>
      <c r="PZT129" s="671"/>
      <c r="PZU129" s="671"/>
      <c r="PZV129" s="671"/>
      <c r="PZW129" s="671"/>
      <c r="PZX129" s="671"/>
      <c r="PZY129" s="671"/>
      <c r="PZZ129" s="671"/>
      <c r="QAA129" s="671"/>
      <c r="QAB129" s="671"/>
      <c r="QAC129" s="671"/>
      <c r="QAD129" s="671"/>
      <c r="QAE129" s="671"/>
      <c r="QAF129" s="671"/>
      <c r="QAG129" s="671"/>
      <c r="QAH129" s="671"/>
      <c r="QAI129" s="671"/>
      <c r="QAJ129" s="671"/>
      <c r="QAK129" s="671"/>
      <c r="QAL129" s="671"/>
      <c r="QAM129" s="671"/>
      <c r="QAN129" s="671"/>
      <c r="QAO129" s="671"/>
      <c r="QAP129" s="671"/>
      <c r="QAQ129" s="671"/>
      <c r="QAR129" s="671"/>
      <c r="QAS129" s="671"/>
      <c r="QAT129" s="671"/>
      <c r="QAU129" s="671"/>
      <c r="QAV129" s="671"/>
      <c r="QAW129" s="671"/>
      <c r="QAX129" s="671"/>
      <c r="QAY129" s="671"/>
      <c r="QAZ129" s="671"/>
      <c r="QBA129" s="671"/>
      <c r="QBB129" s="671"/>
      <c r="QBC129" s="671"/>
      <c r="QBD129" s="671"/>
      <c r="QBE129" s="671"/>
      <c r="QBF129" s="671"/>
      <c r="QBG129" s="671"/>
      <c r="QBH129" s="671"/>
      <c r="QBI129" s="671"/>
      <c r="QBJ129" s="671"/>
      <c r="QBK129" s="671"/>
      <c r="QBL129" s="671"/>
      <c r="QBM129" s="671"/>
      <c r="QBN129" s="671"/>
      <c r="QBO129" s="671"/>
      <c r="QBP129" s="671"/>
      <c r="QBQ129" s="671"/>
      <c r="QBR129" s="671"/>
      <c r="QBS129" s="671"/>
      <c r="QBT129" s="671"/>
      <c r="QBU129" s="671"/>
      <c r="QBV129" s="671"/>
      <c r="QBW129" s="671"/>
      <c r="QBX129" s="671"/>
      <c r="QBY129" s="671"/>
      <c r="QBZ129" s="671"/>
      <c r="QCA129" s="671"/>
      <c r="QCB129" s="671"/>
      <c r="QCC129" s="671"/>
      <c r="QCD129" s="671"/>
      <c r="QCE129" s="671"/>
      <c r="QCF129" s="671"/>
      <c r="QCG129" s="671"/>
      <c r="QCH129" s="671"/>
      <c r="QCI129" s="671"/>
      <c r="QCJ129" s="671"/>
      <c r="QCK129" s="671"/>
      <c r="QCL129" s="671"/>
      <c r="QCM129" s="671"/>
      <c r="QCN129" s="671"/>
      <c r="QCO129" s="671"/>
      <c r="QCP129" s="671"/>
      <c r="QCQ129" s="671"/>
      <c r="QCR129" s="671"/>
      <c r="QCS129" s="671"/>
      <c r="QCT129" s="671"/>
      <c r="QCU129" s="671"/>
      <c r="QCV129" s="671"/>
      <c r="QCW129" s="671"/>
      <c r="QCX129" s="671"/>
      <c r="QCY129" s="671"/>
      <c r="QCZ129" s="671"/>
      <c r="QDA129" s="671"/>
      <c r="QDB129" s="671"/>
      <c r="QDC129" s="671"/>
      <c r="QDD129" s="671"/>
      <c r="QDE129" s="671"/>
      <c r="QDF129" s="671"/>
      <c r="QDG129" s="671"/>
      <c r="QDH129" s="671"/>
      <c r="QDI129" s="671"/>
      <c r="QDJ129" s="671"/>
      <c r="QDK129" s="671"/>
      <c r="QDL129" s="671"/>
      <c r="QDM129" s="671"/>
      <c r="QDN129" s="671"/>
      <c r="QDO129" s="671"/>
      <c r="QDP129" s="671"/>
      <c r="QDQ129" s="671"/>
      <c r="QDR129" s="671"/>
      <c r="QDS129" s="671"/>
      <c r="QDT129" s="671"/>
      <c r="QDU129" s="671"/>
      <c r="QDV129" s="671"/>
      <c r="QDW129" s="671"/>
      <c r="QDX129" s="671"/>
      <c r="QDY129" s="671"/>
      <c r="QDZ129" s="671"/>
      <c r="QEA129" s="671"/>
      <c r="QEB129" s="671"/>
      <c r="QEC129" s="671"/>
      <c r="QED129" s="671"/>
      <c r="QEE129" s="671"/>
      <c r="QEF129" s="671"/>
      <c r="QEG129" s="671"/>
      <c r="QEH129" s="671"/>
      <c r="QEI129" s="671"/>
      <c r="QEJ129" s="671"/>
      <c r="QEK129" s="671"/>
      <c r="QEL129" s="671"/>
      <c r="QEM129" s="671"/>
      <c r="QEN129" s="671"/>
      <c r="QEO129" s="671"/>
      <c r="QEP129" s="671"/>
      <c r="QEQ129" s="671"/>
      <c r="QER129" s="671"/>
      <c r="QES129" s="671"/>
      <c r="QET129" s="671"/>
      <c r="QEU129" s="671"/>
      <c r="QEV129" s="671"/>
      <c r="QEW129" s="671"/>
      <c r="QEX129" s="671"/>
      <c r="QEY129" s="671"/>
      <c r="QEZ129" s="671"/>
      <c r="QFA129" s="671"/>
      <c r="QFB129" s="671"/>
      <c r="QFC129" s="671"/>
      <c r="QFD129" s="671"/>
      <c r="QFE129" s="671"/>
      <c r="QFF129" s="671"/>
      <c r="QFG129" s="671"/>
      <c r="QFH129" s="671"/>
      <c r="QFI129" s="671"/>
      <c r="QFJ129" s="671"/>
      <c r="QFK129" s="671"/>
      <c r="QFL129" s="671"/>
      <c r="QFM129" s="671"/>
      <c r="QFN129" s="671"/>
      <c r="QFO129" s="671"/>
      <c r="QFP129" s="671"/>
      <c r="QFQ129" s="671"/>
      <c r="QFR129" s="671"/>
      <c r="QFS129" s="671"/>
      <c r="QFT129" s="671"/>
      <c r="QFU129" s="671"/>
      <c r="QFV129" s="671"/>
      <c r="QFW129" s="671"/>
      <c r="QFX129" s="671"/>
      <c r="QFY129" s="671"/>
      <c r="QFZ129" s="671"/>
      <c r="QGA129" s="671"/>
      <c r="QGB129" s="671"/>
      <c r="QGC129" s="671"/>
      <c r="QGD129" s="671"/>
      <c r="QGE129" s="671"/>
      <c r="QGF129" s="671"/>
      <c r="QGG129" s="671"/>
      <c r="QGH129" s="671"/>
      <c r="QGI129" s="671"/>
      <c r="QGJ129" s="671"/>
      <c r="QGK129" s="671"/>
      <c r="QGL129" s="671"/>
      <c r="QGM129" s="671"/>
      <c r="QGN129" s="671"/>
      <c r="QGO129" s="671"/>
      <c r="QGP129" s="671"/>
      <c r="QGQ129" s="671"/>
      <c r="QGR129" s="671"/>
      <c r="QGS129" s="671"/>
      <c r="QGT129" s="671"/>
      <c r="QGU129" s="671"/>
      <c r="QGV129" s="671"/>
      <c r="QGW129" s="671"/>
      <c r="QGX129" s="671"/>
      <c r="QGY129" s="671"/>
      <c r="QGZ129" s="671"/>
      <c r="QHA129" s="671"/>
      <c r="QHB129" s="671"/>
      <c r="QHC129" s="671"/>
      <c r="QHD129" s="671"/>
      <c r="QHE129" s="671"/>
      <c r="QHF129" s="671"/>
      <c r="QHG129" s="671"/>
      <c r="QHH129" s="671"/>
      <c r="QHI129" s="671"/>
      <c r="QHJ129" s="671"/>
      <c r="QHK129" s="671"/>
      <c r="QHL129" s="671"/>
      <c r="QHM129" s="671"/>
      <c r="QHN129" s="671"/>
      <c r="QHO129" s="671"/>
      <c r="QHP129" s="671"/>
      <c r="QHQ129" s="671"/>
      <c r="QHR129" s="671"/>
      <c r="QHS129" s="671"/>
      <c r="QHT129" s="671"/>
      <c r="QHU129" s="671"/>
      <c r="QHV129" s="671"/>
      <c r="QHW129" s="671"/>
      <c r="QHX129" s="671"/>
      <c r="QHY129" s="671"/>
      <c r="QHZ129" s="671"/>
      <c r="QIA129" s="671"/>
      <c r="QIB129" s="671"/>
      <c r="QIC129" s="671"/>
      <c r="QID129" s="671"/>
      <c r="QIE129" s="671"/>
      <c r="QIF129" s="671"/>
      <c r="QIG129" s="671"/>
      <c r="QIH129" s="671"/>
      <c r="QII129" s="671"/>
      <c r="QIJ129" s="671"/>
      <c r="QIK129" s="671"/>
      <c r="QIL129" s="671"/>
      <c r="QIM129" s="671"/>
      <c r="QIN129" s="671"/>
      <c r="QIO129" s="671"/>
      <c r="QIP129" s="671"/>
      <c r="QIQ129" s="671"/>
      <c r="QIR129" s="671"/>
      <c r="QIS129" s="671"/>
      <c r="QIT129" s="671"/>
      <c r="QIU129" s="671"/>
      <c r="QIV129" s="671"/>
      <c r="QIW129" s="671"/>
      <c r="QIX129" s="671"/>
      <c r="QIY129" s="671"/>
      <c r="QIZ129" s="671"/>
      <c r="QJA129" s="671"/>
      <c r="QJB129" s="671"/>
      <c r="QJC129" s="671"/>
      <c r="QJD129" s="671"/>
      <c r="QJE129" s="671"/>
      <c r="QJF129" s="671"/>
      <c r="QJG129" s="671"/>
      <c r="QJH129" s="671"/>
      <c r="QJI129" s="671"/>
      <c r="QJJ129" s="671"/>
      <c r="QJK129" s="671"/>
      <c r="QJL129" s="671"/>
      <c r="QJM129" s="671"/>
      <c r="QJN129" s="671"/>
      <c r="QJO129" s="671"/>
      <c r="QJP129" s="671"/>
      <c r="QJQ129" s="671"/>
      <c r="QJR129" s="671"/>
      <c r="QJS129" s="671"/>
      <c r="QJT129" s="671"/>
      <c r="QJU129" s="671"/>
      <c r="QJV129" s="671"/>
      <c r="QJW129" s="671"/>
      <c r="QJX129" s="671"/>
      <c r="QJY129" s="671"/>
      <c r="QJZ129" s="671"/>
      <c r="QKA129" s="671"/>
      <c r="QKB129" s="671"/>
      <c r="QKC129" s="671"/>
      <c r="QKD129" s="671"/>
      <c r="QKE129" s="671"/>
      <c r="QKF129" s="671"/>
      <c r="QKG129" s="671"/>
      <c r="QKH129" s="671"/>
      <c r="QKI129" s="671"/>
      <c r="QKJ129" s="671"/>
      <c r="QKK129" s="671"/>
      <c r="QKL129" s="671"/>
      <c r="QKM129" s="671"/>
      <c r="QKN129" s="671"/>
      <c r="QKO129" s="671"/>
      <c r="QKP129" s="671"/>
      <c r="QKQ129" s="671"/>
      <c r="QKR129" s="671"/>
      <c r="QKS129" s="671"/>
      <c r="QKT129" s="671"/>
      <c r="QKU129" s="671"/>
      <c r="QKV129" s="671"/>
      <c r="QKW129" s="671"/>
      <c r="QKX129" s="671"/>
      <c r="QKY129" s="671"/>
      <c r="QKZ129" s="671"/>
      <c r="QLA129" s="671"/>
      <c r="QLB129" s="671"/>
      <c r="QLC129" s="671"/>
      <c r="QLD129" s="671"/>
      <c r="QLE129" s="671"/>
      <c r="QLF129" s="671"/>
      <c r="QLG129" s="671"/>
      <c r="QLH129" s="671"/>
      <c r="QLI129" s="671"/>
      <c r="QLJ129" s="671"/>
      <c r="QLK129" s="671"/>
      <c r="QLL129" s="671"/>
      <c r="QLM129" s="671"/>
      <c r="QLN129" s="671"/>
      <c r="QLO129" s="671"/>
      <c r="QLP129" s="671"/>
      <c r="QLQ129" s="671"/>
      <c r="QLR129" s="671"/>
      <c r="QLS129" s="671"/>
      <c r="QLT129" s="671"/>
      <c r="QLU129" s="671"/>
      <c r="QLV129" s="671"/>
      <c r="QLW129" s="671"/>
      <c r="QLX129" s="671"/>
      <c r="QLY129" s="671"/>
      <c r="QLZ129" s="671"/>
      <c r="QMA129" s="671"/>
      <c r="QMB129" s="671"/>
      <c r="QMC129" s="671"/>
      <c r="QMD129" s="671"/>
      <c r="QME129" s="671"/>
      <c r="QMF129" s="671"/>
      <c r="QMG129" s="671"/>
      <c r="QMH129" s="671"/>
      <c r="QMI129" s="671"/>
      <c r="QMJ129" s="671"/>
      <c r="QMK129" s="671"/>
      <c r="QML129" s="671"/>
      <c r="QMM129" s="671"/>
      <c r="QMN129" s="671"/>
      <c r="QMO129" s="671"/>
      <c r="QMP129" s="671"/>
      <c r="QMQ129" s="671"/>
      <c r="QMR129" s="671"/>
      <c r="QMS129" s="671"/>
      <c r="QMT129" s="671"/>
      <c r="QMU129" s="671"/>
      <c r="QMV129" s="671"/>
      <c r="QMW129" s="671"/>
      <c r="QMX129" s="671"/>
      <c r="QMY129" s="671"/>
      <c r="QMZ129" s="671"/>
      <c r="QNA129" s="671"/>
      <c r="QNB129" s="671"/>
      <c r="QNC129" s="671"/>
      <c r="QND129" s="671"/>
      <c r="QNE129" s="671"/>
      <c r="QNF129" s="671"/>
      <c r="QNG129" s="671"/>
      <c r="QNH129" s="671"/>
      <c r="QNI129" s="671"/>
      <c r="QNJ129" s="671"/>
      <c r="QNK129" s="671"/>
      <c r="QNL129" s="671"/>
      <c r="QNM129" s="671"/>
      <c r="QNN129" s="671"/>
      <c r="QNO129" s="671"/>
      <c r="QNP129" s="671"/>
      <c r="QNQ129" s="671"/>
      <c r="QNR129" s="671"/>
      <c r="QNS129" s="671"/>
      <c r="QNT129" s="671"/>
      <c r="QNU129" s="671"/>
      <c r="QNV129" s="671"/>
      <c r="QNW129" s="671"/>
      <c r="QNX129" s="671"/>
      <c r="QNY129" s="671"/>
      <c r="QNZ129" s="671"/>
      <c r="QOA129" s="671"/>
      <c r="QOB129" s="671"/>
      <c r="QOC129" s="671"/>
      <c r="QOD129" s="671"/>
      <c r="QOE129" s="671"/>
      <c r="QOF129" s="671"/>
      <c r="QOG129" s="671"/>
      <c r="QOH129" s="671"/>
      <c r="QOI129" s="671"/>
      <c r="QOJ129" s="671"/>
      <c r="QOK129" s="671"/>
      <c r="QOL129" s="671"/>
      <c r="QOM129" s="671"/>
      <c r="QON129" s="671"/>
      <c r="QOO129" s="671"/>
      <c r="QOP129" s="671"/>
      <c r="QOQ129" s="671"/>
      <c r="QOR129" s="671"/>
      <c r="QOS129" s="671"/>
      <c r="QOT129" s="671"/>
      <c r="QOU129" s="671"/>
      <c r="QOV129" s="671"/>
      <c r="QOW129" s="671"/>
      <c r="QOX129" s="671"/>
      <c r="QOY129" s="671"/>
      <c r="QOZ129" s="671"/>
      <c r="QPA129" s="671"/>
      <c r="QPB129" s="671"/>
      <c r="QPC129" s="671"/>
      <c r="QPD129" s="671"/>
      <c r="QPE129" s="671"/>
      <c r="QPF129" s="671"/>
      <c r="QPG129" s="671"/>
      <c r="QPH129" s="671"/>
      <c r="QPI129" s="671"/>
      <c r="QPJ129" s="671"/>
      <c r="QPK129" s="671"/>
      <c r="QPL129" s="671"/>
      <c r="QPM129" s="671"/>
      <c r="QPN129" s="671"/>
      <c r="QPO129" s="671"/>
      <c r="QPP129" s="671"/>
      <c r="QPQ129" s="671"/>
      <c r="QPR129" s="671"/>
      <c r="QPS129" s="671"/>
      <c r="QPT129" s="671"/>
      <c r="QPU129" s="671"/>
      <c r="QPV129" s="671"/>
      <c r="QPW129" s="671"/>
      <c r="QPX129" s="671"/>
      <c r="QPY129" s="671"/>
      <c r="QPZ129" s="671"/>
      <c r="QQA129" s="671"/>
      <c r="QQB129" s="671"/>
      <c r="QQC129" s="671"/>
      <c r="QQD129" s="671"/>
      <c r="QQE129" s="671"/>
      <c r="QQF129" s="671"/>
      <c r="QQG129" s="671"/>
      <c r="QQH129" s="671"/>
      <c r="QQI129" s="671"/>
      <c r="QQJ129" s="671"/>
      <c r="QQK129" s="671"/>
      <c r="QQL129" s="671"/>
      <c r="QQM129" s="671"/>
      <c r="QQN129" s="671"/>
      <c r="QQO129" s="671"/>
      <c r="QQP129" s="671"/>
      <c r="QQQ129" s="671"/>
      <c r="QQR129" s="671"/>
      <c r="QQS129" s="671"/>
      <c r="QQT129" s="671"/>
      <c r="QQU129" s="671"/>
      <c r="QQV129" s="671"/>
      <c r="QQW129" s="671"/>
      <c r="QQX129" s="671"/>
      <c r="QQY129" s="671"/>
      <c r="QQZ129" s="671"/>
      <c r="QRA129" s="671"/>
      <c r="QRB129" s="671"/>
      <c r="QRC129" s="671"/>
      <c r="QRD129" s="671"/>
      <c r="QRE129" s="671"/>
      <c r="QRF129" s="671"/>
      <c r="QRG129" s="671"/>
      <c r="QRH129" s="671"/>
      <c r="QRI129" s="671"/>
      <c r="QRJ129" s="671"/>
      <c r="QRK129" s="671"/>
      <c r="QRL129" s="671"/>
      <c r="QRM129" s="671"/>
      <c r="QRN129" s="671"/>
      <c r="QRO129" s="671"/>
      <c r="QRP129" s="671"/>
      <c r="QRQ129" s="671"/>
      <c r="QRR129" s="671"/>
      <c r="QRS129" s="671"/>
      <c r="QRT129" s="671"/>
      <c r="QRU129" s="671"/>
      <c r="QRV129" s="671"/>
      <c r="QRW129" s="671"/>
      <c r="QRX129" s="671"/>
      <c r="QRY129" s="671"/>
      <c r="QRZ129" s="671"/>
      <c r="QSA129" s="671"/>
      <c r="QSB129" s="671"/>
      <c r="QSC129" s="671"/>
      <c r="QSD129" s="671"/>
      <c r="QSE129" s="671"/>
      <c r="QSF129" s="671"/>
      <c r="QSG129" s="671"/>
      <c r="QSH129" s="671"/>
      <c r="QSI129" s="671"/>
      <c r="QSJ129" s="671"/>
      <c r="QSK129" s="671"/>
      <c r="QSL129" s="671"/>
      <c r="QSM129" s="671"/>
      <c r="QSN129" s="671"/>
      <c r="QSO129" s="671"/>
      <c r="QSP129" s="671"/>
      <c r="QSQ129" s="671"/>
      <c r="QSR129" s="671"/>
      <c r="QSS129" s="671"/>
      <c r="QST129" s="671"/>
      <c r="QSU129" s="671"/>
      <c r="QSV129" s="671"/>
      <c r="QSW129" s="671"/>
      <c r="QSX129" s="671"/>
      <c r="QSY129" s="671"/>
      <c r="QSZ129" s="671"/>
      <c r="QTA129" s="671"/>
      <c r="QTB129" s="671"/>
      <c r="QTC129" s="671"/>
      <c r="QTD129" s="671"/>
      <c r="QTE129" s="671"/>
      <c r="QTF129" s="671"/>
      <c r="QTG129" s="671"/>
      <c r="QTH129" s="671"/>
      <c r="QTI129" s="671"/>
      <c r="QTJ129" s="671"/>
      <c r="QTK129" s="671"/>
      <c r="QTL129" s="671"/>
      <c r="QTM129" s="671"/>
      <c r="QTN129" s="671"/>
      <c r="QTO129" s="671"/>
      <c r="QTP129" s="671"/>
      <c r="QTQ129" s="671"/>
      <c r="QTR129" s="671"/>
      <c r="QTS129" s="671"/>
      <c r="QTT129" s="671"/>
      <c r="QTU129" s="671"/>
      <c r="QTV129" s="671"/>
      <c r="QTW129" s="671"/>
      <c r="QTX129" s="671"/>
      <c r="QTY129" s="671"/>
      <c r="QTZ129" s="671"/>
      <c r="QUA129" s="671"/>
      <c r="QUB129" s="671"/>
      <c r="QUC129" s="671"/>
      <c r="QUD129" s="671"/>
      <c r="QUE129" s="671"/>
      <c r="QUF129" s="671"/>
      <c r="QUG129" s="671"/>
      <c r="QUH129" s="671"/>
      <c r="QUI129" s="671"/>
      <c r="QUJ129" s="671"/>
      <c r="QUK129" s="671"/>
      <c r="QUL129" s="671"/>
      <c r="QUM129" s="671"/>
      <c r="QUN129" s="671"/>
      <c r="QUO129" s="671"/>
      <c r="QUP129" s="671"/>
      <c r="QUQ129" s="671"/>
      <c r="QUR129" s="671"/>
      <c r="QUS129" s="671"/>
      <c r="QUT129" s="671"/>
      <c r="QUU129" s="671"/>
      <c r="QUV129" s="671"/>
      <c r="QUW129" s="671"/>
      <c r="QUX129" s="671"/>
      <c r="QUY129" s="671"/>
      <c r="QUZ129" s="671"/>
      <c r="QVA129" s="671"/>
      <c r="QVB129" s="671"/>
      <c r="QVC129" s="671"/>
      <c r="QVD129" s="671"/>
      <c r="QVE129" s="671"/>
      <c r="QVF129" s="671"/>
      <c r="QVG129" s="671"/>
      <c r="QVH129" s="671"/>
      <c r="QVI129" s="671"/>
      <c r="QVJ129" s="671"/>
      <c r="QVK129" s="671"/>
      <c r="QVL129" s="671"/>
      <c r="QVM129" s="671"/>
      <c r="QVN129" s="671"/>
      <c r="QVO129" s="671"/>
      <c r="QVP129" s="671"/>
      <c r="QVQ129" s="671"/>
      <c r="QVR129" s="671"/>
      <c r="QVS129" s="671"/>
      <c r="QVT129" s="671"/>
      <c r="QVU129" s="671"/>
      <c r="QVV129" s="671"/>
      <c r="QVW129" s="671"/>
      <c r="QVX129" s="671"/>
      <c r="QVY129" s="671"/>
      <c r="QVZ129" s="671"/>
      <c r="QWA129" s="671"/>
      <c r="QWB129" s="671"/>
      <c r="QWC129" s="671"/>
      <c r="QWD129" s="671"/>
      <c r="QWE129" s="671"/>
      <c r="QWF129" s="671"/>
      <c r="QWG129" s="671"/>
      <c r="QWH129" s="671"/>
      <c r="QWI129" s="671"/>
      <c r="QWJ129" s="671"/>
      <c r="QWK129" s="671"/>
      <c r="QWL129" s="671"/>
      <c r="QWM129" s="671"/>
      <c r="QWN129" s="671"/>
      <c r="QWO129" s="671"/>
      <c r="QWP129" s="671"/>
      <c r="QWQ129" s="671"/>
      <c r="QWR129" s="671"/>
      <c r="QWS129" s="671"/>
      <c r="QWT129" s="671"/>
      <c r="QWU129" s="671"/>
      <c r="QWV129" s="671"/>
      <c r="QWW129" s="671"/>
      <c r="QWX129" s="671"/>
      <c r="QWY129" s="671"/>
      <c r="QWZ129" s="671"/>
      <c r="QXA129" s="671"/>
      <c r="QXB129" s="671"/>
      <c r="QXC129" s="671"/>
      <c r="QXD129" s="671"/>
      <c r="QXE129" s="671"/>
      <c r="QXF129" s="671"/>
      <c r="QXG129" s="671"/>
      <c r="QXH129" s="671"/>
      <c r="QXI129" s="671"/>
      <c r="QXJ129" s="671"/>
      <c r="QXK129" s="671"/>
      <c r="QXL129" s="671"/>
      <c r="QXM129" s="671"/>
      <c r="QXN129" s="671"/>
      <c r="QXO129" s="671"/>
      <c r="QXP129" s="671"/>
      <c r="QXQ129" s="671"/>
      <c r="QXR129" s="671"/>
      <c r="QXS129" s="671"/>
      <c r="QXT129" s="671"/>
      <c r="QXU129" s="671"/>
      <c r="QXV129" s="671"/>
      <c r="QXW129" s="671"/>
      <c r="QXX129" s="671"/>
      <c r="QXY129" s="671"/>
      <c r="QXZ129" s="671"/>
      <c r="QYA129" s="671"/>
      <c r="QYB129" s="671"/>
      <c r="QYC129" s="671"/>
      <c r="QYD129" s="671"/>
      <c r="QYE129" s="671"/>
      <c r="QYF129" s="671"/>
      <c r="QYG129" s="671"/>
      <c r="QYH129" s="671"/>
      <c r="QYI129" s="671"/>
      <c r="QYJ129" s="671"/>
      <c r="QYK129" s="671"/>
      <c r="QYL129" s="671"/>
      <c r="QYM129" s="671"/>
      <c r="QYN129" s="671"/>
      <c r="QYO129" s="671"/>
      <c r="QYP129" s="671"/>
      <c r="QYQ129" s="671"/>
      <c r="QYR129" s="671"/>
      <c r="QYS129" s="671"/>
      <c r="QYT129" s="671"/>
      <c r="QYU129" s="671"/>
      <c r="QYV129" s="671"/>
      <c r="QYW129" s="671"/>
      <c r="QYX129" s="671"/>
      <c r="QYY129" s="671"/>
      <c r="QYZ129" s="671"/>
      <c r="QZA129" s="671"/>
      <c r="QZB129" s="671"/>
      <c r="QZC129" s="671"/>
      <c r="QZD129" s="671"/>
      <c r="QZE129" s="671"/>
      <c r="QZF129" s="671"/>
      <c r="QZG129" s="671"/>
      <c r="QZH129" s="671"/>
      <c r="QZI129" s="671"/>
      <c r="QZJ129" s="671"/>
      <c r="QZK129" s="671"/>
      <c r="QZL129" s="671"/>
      <c r="QZM129" s="671"/>
      <c r="QZN129" s="671"/>
      <c r="QZO129" s="671"/>
      <c r="QZP129" s="671"/>
      <c r="QZQ129" s="671"/>
      <c r="QZR129" s="671"/>
      <c r="QZS129" s="671"/>
      <c r="QZT129" s="671"/>
      <c r="QZU129" s="671"/>
      <c r="QZV129" s="671"/>
      <c r="QZW129" s="671"/>
      <c r="QZX129" s="671"/>
      <c r="QZY129" s="671"/>
      <c r="QZZ129" s="671"/>
      <c r="RAA129" s="671"/>
      <c r="RAB129" s="671"/>
      <c r="RAC129" s="671"/>
      <c r="RAD129" s="671"/>
      <c r="RAE129" s="671"/>
      <c r="RAF129" s="671"/>
      <c r="RAG129" s="671"/>
      <c r="RAH129" s="671"/>
      <c r="RAI129" s="671"/>
      <c r="RAJ129" s="671"/>
      <c r="RAK129" s="671"/>
      <c r="RAL129" s="671"/>
      <c r="RAM129" s="671"/>
      <c r="RAN129" s="671"/>
      <c r="RAO129" s="671"/>
      <c r="RAP129" s="671"/>
      <c r="RAQ129" s="671"/>
      <c r="RAR129" s="671"/>
      <c r="RAS129" s="671"/>
      <c r="RAT129" s="671"/>
      <c r="RAU129" s="671"/>
      <c r="RAV129" s="671"/>
      <c r="RAW129" s="671"/>
      <c r="RAX129" s="671"/>
      <c r="RAY129" s="671"/>
      <c r="RAZ129" s="671"/>
      <c r="RBA129" s="671"/>
      <c r="RBB129" s="671"/>
      <c r="RBC129" s="671"/>
      <c r="RBD129" s="671"/>
      <c r="RBE129" s="671"/>
      <c r="RBF129" s="671"/>
      <c r="RBG129" s="671"/>
      <c r="RBH129" s="671"/>
      <c r="RBI129" s="671"/>
      <c r="RBJ129" s="671"/>
      <c r="RBK129" s="671"/>
      <c r="RBL129" s="671"/>
      <c r="RBM129" s="671"/>
      <c r="RBN129" s="671"/>
      <c r="RBO129" s="671"/>
      <c r="RBP129" s="671"/>
      <c r="RBQ129" s="671"/>
      <c r="RBR129" s="671"/>
      <c r="RBS129" s="671"/>
      <c r="RBT129" s="671"/>
      <c r="RBU129" s="671"/>
      <c r="RBV129" s="671"/>
      <c r="RBW129" s="671"/>
      <c r="RBX129" s="671"/>
      <c r="RBY129" s="671"/>
      <c r="RBZ129" s="671"/>
      <c r="RCA129" s="671"/>
      <c r="RCB129" s="671"/>
      <c r="RCC129" s="671"/>
      <c r="RCD129" s="671"/>
      <c r="RCE129" s="671"/>
      <c r="RCF129" s="671"/>
      <c r="RCG129" s="671"/>
      <c r="RCH129" s="671"/>
      <c r="RCI129" s="671"/>
      <c r="RCJ129" s="671"/>
      <c r="RCK129" s="671"/>
      <c r="RCL129" s="671"/>
      <c r="RCM129" s="671"/>
      <c r="RCN129" s="671"/>
      <c r="RCO129" s="671"/>
      <c r="RCP129" s="671"/>
      <c r="RCQ129" s="671"/>
      <c r="RCR129" s="671"/>
      <c r="RCS129" s="671"/>
      <c r="RCT129" s="671"/>
      <c r="RCU129" s="671"/>
      <c r="RCV129" s="671"/>
      <c r="RCW129" s="671"/>
      <c r="RCX129" s="671"/>
      <c r="RCY129" s="671"/>
      <c r="RCZ129" s="671"/>
      <c r="RDA129" s="671"/>
      <c r="RDB129" s="671"/>
      <c r="RDC129" s="671"/>
      <c r="RDD129" s="671"/>
      <c r="RDE129" s="671"/>
      <c r="RDF129" s="671"/>
      <c r="RDG129" s="671"/>
      <c r="RDH129" s="671"/>
      <c r="RDI129" s="671"/>
      <c r="RDJ129" s="671"/>
      <c r="RDK129" s="671"/>
      <c r="RDL129" s="671"/>
      <c r="RDM129" s="671"/>
      <c r="RDN129" s="671"/>
      <c r="RDO129" s="671"/>
      <c r="RDP129" s="671"/>
      <c r="RDQ129" s="671"/>
      <c r="RDR129" s="671"/>
      <c r="RDS129" s="671"/>
      <c r="RDT129" s="671"/>
      <c r="RDU129" s="671"/>
      <c r="RDV129" s="671"/>
      <c r="RDW129" s="671"/>
      <c r="RDX129" s="671"/>
      <c r="RDY129" s="671"/>
      <c r="RDZ129" s="671"/>
      <c r="REA129" s="671"/>
      <c r="REB129" s="671"/>
      <c r="REC129" s="671"/>
      <c r="RED129" s="671"/>
      <c r="REE129" s="671"/>
      <c r="REF129" s="671"/>
      <c r="REG129" s="671"/>
      <c r="REH129" s="671"/>
      <c r="REI129" s="671"/>
      <c r="REJ129" s="671"/>
      <c r="REK129" s="671"/>
      <c r="REL129" s="671"/>
      <c r="REM129" s="671"/>
      <c r="REN129" s="671"/>
      <c r="REO129" s="671"/>
      <c r="REP129" s="671"/>
      <c r="REQ129" s="671"/>
      <c r="RER129" s="671"/>
      <c r="RES129" s="671"/>
      <c r="RET129" s="671"/>
      <c r="REU129" s="671"/>
      <c r="REV129" s="671"/>
      <c r="REW129" s="671"/>
      <c r="REX129" s="671"/>
      <c r="REY129" s="671"/>
      <c r="REZ129" s="671"/>
      <c r="RFA129" s="671"/>
      <c r="RFB129" s="671"/>
      <c r="RFC129" s="671"/>
      <c r="RFD129" s="671"/>
      <c r="RFE129" s="671"/>
      <c r="RFF129" s="671"/>
      <c r="RFG129" s="671"/>
      <c r="RFH129" s="671"/>
      <c r="RFI129" s="671"/>
      <c r="RFJ129" s="671"/>
      <c r="RFK129" s="671"/>
      <c r="RFL129" s="671"/>
      <c r="RFM129" s="671"/>
      <c r="RFN129" s="671"/>
      <c r="RFO129" s="671"/>
      <c r="RFP129" s="671"/>
      <c r="RFQ129" s="671"/>
      <c r="RFR129" s="671"/>
      <c r="RFS129" s="671"/>
      <c r="RFT129" s="671"/>
      <c r="RFU129" s="671"/>
      <c r="RFV129" s="671"/>
      <c r="RFW129" s="671"/>
      <c r="RFX129" s="671"/>
      <c r="RFY129" s="671"/>
      <c r="RFZ129" s="671"/>
      <c r="RGA129" s="671"/>
      <c r="RGB129" s="671"/>
      <c r="RGC129" s="671"/>
      <c r="RGD129" s="671"/>
      <c r="RGE129" s="671"/>
      <c r="RGF129" s="671"/>
      <c r="RGG129" s="671"/>
      <c r="RGH129" s="671"/>
      <c r="RGI129" s="671"/>
      <c r="RGJ129" s="671"/>
      <c r="RGK129" s="671"/>
      <c r="RGL129" s="671"/>
      <c r="RGM129" s="671"/>
      <c r="RGN129" s="671"/>
      <c r="RGO129" s="671"/>
      <c r="RGP129" s="671"/>
      <c r="RGQ129" s="671"/>
      <c r="RGR129" s="671"/>
      <c r="RGS129" s="671"/>
      <c r="RGT129" s="671"/>
      <c r="RGU129" s="671"/>
      <c r="RGV129" s="671"/>
      <c r="RGW129" s="671"/>
      <c r="RGX129" s="671"/>
      <c r="RGY129" s="671"/>
      <c r="RGZ129" s="671"/>
      <c r="RHA129" s="671"/>
      <c r="RHB129" s="671"/>
      <c r="RHC129" s="671"/>
      <c r="RHD129" s="671"/>
      <c r="RHE129" s="671"/>
      <c r="RHF129" s="671"/>
      <c r="RHG129" s="671"/>
      <c r="RHH129" s="671"/>
      <c r="RHI129" s="671"/>
      <c r="RHJ129" s="671"/>
      <c r="RHK129" s="671"/>
      <c r="RHL129" s="671"/>
      <c r="RHM129" s="671"/>
      <c r="RHN129" s="671"/>
      <c r="RHO129" s="671"/>
      <c r="RHP129" s="671"/>
      <c r="RHQ129" s="671"/>
      <c r="RHR129" s="671"/>
      <c r="RHS129" s="671"/>
      <c r="RHT129" s="671"/>
      <c r="RHU129" s="671"/>
      <c r="RHV129" s="671"/>
      <c r="RHW129" s="671"/>
      <c r="RHX129" s="671"/>
      <c r="RHY129" s="671"/>
      <c r="RHZ129" s="671"/>
      <c r="RIA129" s="671"/>
      <c r="RIB129" s="671"/>
      <c r="RIC129" s="671"/>
      <c r="RID129" s="671"/>
      <c r="RIE129" s="671"/>
      <c r="RIF129" s="671"/>
      <c r="RIG129" s="671"/>
      <c r="RIH129" s="671"/>
      <c r="RII129" s="671"/>
      <c r="RIJ129" s="671"/>
      <c r="RIK129" s="671"/>
      <c r="RIL129" s="671"/>
      <c r="RIM129" s="671"/>
      <c r="RIN129" s="671"/>
      <c r="RIO129" s="671"/>
      <c r="RIP129" s="671"/>
      <c r="RIQ129" s="671"/>
      <c r="RIR129" s="671"/>
      <c r="RIS129" s="671"/>
      <c r="RIT129" s="671"/>
      <c r="RIU129" s="671"/>
      <c r="RIV129" s="671"/>
      <c r="RIW129" s="671"/>
      <c r="RIX129" s="671"/>
      <c r="RIY129" s="671"/>
      <c r="RIZ129" s="671"/>
      <c r="RJA129" s="671"/>
      <c r="RJB129" s="671"/>
      <c r="RJC129" s="671"/>
      <c r="RJD129" s="671"/>
      <c r="RJE129" s="671"/>
      <c r="RJF129" s="671"/>
      <c r="RJG129" s="671"/>
      <c r="RJH129" s="671"/>
      <c r="RJI129" s="671"/>
      <c r="RJJ129" s="671"/>
      <c r="RJK129" s="671"/>
      <c r="RJL129" s="671"/>
      <c r="RJM129" s="671"/>
      <c r="RJN129" s="671"/>
      <c r="RJO129" s="671"/>
      <c r="RJP129" s="671"/>
      <c r="RJQ129" s="671"/>
      <c r="RJR129" s="671"/>
      <c r="RJS129" s="671"/>
      <c r="RJT129" s="671"/>
      <c r="RJU129" s="671"/>
      <c r="RJV129" s="671"/>
      <c r="RJW129" s="671"/>
      <c r="RJX129" s="671"/>
      <c r="RJY129" s="671"/>
      <c r="RJZ129" s="671"/>
      <c r="RKA129" s="671"/>
      <c r="RKB129" s="671"/>
      <c r="RKC129" s="671"/>
      <c r="RKD129" s="671"/>
      <c r="RKE129" s="671"/>
      <c r="RKF129" s="671"/>
      <c r="RKG129" s="671"/>
      <c r="RKH129" s="671"/>
      <c r="RKI129" s="671"/>
      <c r="RKJ129" s="671"/>
      <c r="RKK129" s="671"/>
      <c r="RKL129" s="671"/>
      <c r="RKM129" s="671"/>
      <c r="RKN129" s="671"/>
      <c r="RKO129" s="671"/>
      <c r="RKP129" s="671"/>
      <c r="RKQ129" s="671"/>
      <c r="RKR129" s="671"/>
      <c r="RKS129" s="671"/>
      <c r="RKT129" s="671"/>
      <c r="RKU129" s="671"/>
      <c r="RKV129" s="671"/>
      <c r="RKW129" s="671"/>
      <c r="RKX129" s="671"/>
      <c r="RKY129" s="671"/>
      <c r="RKZ129" s="671"/>
      <c r="RLA129" s="671"/>
      <c r="RLB129" s="671"/>
      <c r="RLC129" s="671"/>
      <c r="RLD129" s="671"/>
      <c r="RLE129" s="671"/>
      <c r="RLF129" s="671"/>
      <c r="RLG129" s="671"/>
      <c r="RLH129" s="671"/>
      <c r="RLI129" s="671"/>
      <c r="RLJ129" s="671"/>
      <c r="RLK129" s="671"/>
      <c r="RLL129" s="671"/>
      <c r="RLM129" s="671"/>
      <c r="RLN129" s="671"/>
      <c r="RLO129" s="671"/>
      <c r="RLP129" s="671"/>
      <c r="RLQ129" s="671"/>
      <c r="RLR129" s="671"/>
      <c r="RLS129" s="671"/>
      <c r="RLT129" s="671"/>
      <c r="RLU129" s="671"/>
      <c r="RLV129" s="671"/>
      <c r="RLW129" s="671"/>
      <c r="RLX129" s="671"/>
      <c r="RLY129" s="671"/>
      <c r="RLZ129" s="671"/>
      <c r="RMA129" s="671"/>
      <c r="RMB129" s="671"/>
      <c r="RMC129" s="671"/>
      <c r="RMD129" s="671"/>
      <c r="RME129" s="671"/>
      <c r="RMF129" s="671"/>
      <c r="RMG129" s="671"/>
      <c r="RMH129" s="671"/>
      <c r="RMI129" s="671"/>
      <c r="RMJ129" s="671"/>
      <c r="RMK129" s="671"/>
      <c r="RML129" s="671"/>
      <c r="RMM129" s="671"/>
      <c r="RMN129" s="671"/>
      <c r="RMO129" s="671"/>
      <c r="RMP129" s="671"/>
      <c r="RMQ129" s="671"/>
      <c r="RMR129" s="671"/>
      <c r="RMS129" s="671"/>
      <c r="RMT129" s="671"/>
      <c r="RMU129" s="671"/>
      <c r="RMV129" s="671"/>
      <c r="RMW129" s="671"/>
      <c r="RMX129" s="671"/>
      <c r="RMY129" s="671"/>
      <c r="RMZ129" s="671"/>
      <c r="RNA129" s="671"/>
      <c r="RNB129" s="671"/>
      <c r="RNC129" s="671"/>
      <c r="RND129" s="671"/>
      <c r="RNE129" s="671"/>
      <c r="RNF129" s="671"/>
      <c r="RNG129" s="671"/>
      <c r="RNH129" s="671"/>
      <c r="RNI129" s="671"/>
      <c r="RNJ129" s="671"/>
      <c r="RNK129" s="671"/>
      <c r="RNL129" s="671"/>
      <c r="RNM129" s="671"/>
      <c r="RNN129" s="671"/>
      <c r="RNO129" s="671"/>
      <c r="RNP129" s="671"/>
      <c r="RNQ129" s="671"/>
      <c r="RNR129" s="671"/>
      <c r="RNS129" s="671"/>
      <c r="RNT129" s="671"/>
      <c r="RNU129" s="671"/>
      <c r="RNV129" s="671"/>
      <c r="RNW129" s="671"/>
      <c r="RNX129" s="671"/>
      <c r="RNY129" s="671"/>
      <c r="RNZ129" s="671"/>
      <c r="ROA129" s="671"/>
      <c r="ROB129" s="671"/>
      <c r="ROC129" s="671"/>
      <c r="ROD129" s="671"/>
      <c r="ROE129" s="671"/>
      <c r="ROF129" s="671"/>
      <c r="ROG129" s="671"/>
      <c r="ROH129" s="671"/>
      <c r="ROI129" s="671"/>
      <c r="ROJ129" s="671"/>
      <c r="ROK129" s="671"/>
      <c r="ROL129" s="671"/>
      <c r="ROM129" s="671"/>
      <c r="RON129" s="671"/>
      <c r="ROO129" s="671"/>
      <c r="ROP129" s="671"/>
      <c r="ROQ129" s="671"/>
      <c r="ROR129" s="671"/>
      <c r="ROS129" s="671"/>
      <c r="ROT129" s="671"/>
      <c r="ROU129" s="671"/>
      <c r="ROV129" s="671"/>
      <c r="ROW129" s="671"/>
      <c r="ROX129" s="671"/>
      <c r="ROY129" s="671"/>
      <c r="ROZ129" s="671"/>
      <c r="RPA129" s="671"/>
      <c r="RPB129" s="671"/>
      <c r="RPC129" s="671"/>
      <c r="RPD129" s="671"/>
      <c r="RPE129" s="671"/>
      <c r="RPF129" s="671"/>
      <c r="RPG129" s="671"/>
      <c r="RPH129" s="671"/>
      <c r="RPI129" s="671"/>
      <c r="RPJ129" s="671"/>
      <c r="RPK129" s="671"/>
      <c r="RPL129" s="671"/>
      <c r="RPM129" s="671"/>
      <c r="RPN129" s="671"/>
      <c r="RPO129" s="671"/>
      <c r="RPP129" s="671"/>
      <c r="RPQ129" s="671"/>
      <c r="RPR129" s="671"/>
      <c r="RPS129" s="671"/>
      <c r="RPT129" s="671"/>
      <c r="RPU129" s="671"/>
      <c r="RPV129" s="671"/>
      <c r="RPW129" s="671"/>
      <c r="RPX129" s="671"/>
      <c r="RPY129" s="671"/>
      <c r="RPZ129" s="671"/>
      <c r="RQA129" s="671"/>
      <c r="RQB129" s="671"/>
      <c r="RQC129" s="671"/>
      <c r="RQD129" s="671"/>
      <c r="RQE129" s="671"/>
      <c r="RQF129" s="671"/>
      <c r="RQG129" s="671"/>
      <c r="RQH129" s="671"/>
      <c r="RQI129" s="671"/>
      <c r="RQJ129" s="671"/>
      <c r="RQK129" s="671"/>
      <c r="RQL129" s="671"/>
      <c r="RQM129" s="671"/>
      <c r="RQN129" s="671"/>
      <c r="RQO129" s="671"/>
      <c r="RQP129" s="671"/>
      <c r="RQQ129" s="671"/>
      <c r="RQR129" s="671"/>
      <c r="RQS129" s="671"/>
      <c r="RQT129" s="671"/>
      <c r="RQU129" s="671"/>
      <c r="RQV129" s="671"/>
      <c r="RQW129" s="671"/>
      <c r="RQX129" s="671"/>
      <c r="RQY129" s="671"/>
      <c r="RQZ129" s="671"/>
      <c r="RRA129" s="671"/>
      <c r="RRB129" s="671"/>
      <c r="RRC129" s="671"/>
      <c r="RRD129" s="671"/>
      <c r="RRE129" s="671"/>
      <c r="RRF129" s="671"/>
      <c r="RRG129" s="671"/>
      <c r="RRH129" s="671"/>
      <c r="RRI129" s="671"/>
      <c r="RRJ129" s="671"/>
      <c r="RRK129" s="671"/>
      <c r="RRL129" s="671"/>
      <c r="RRM129" s="671"/>
      <c r="RRN129" s="671"/>
      <c r="RRO129" s="671"/>
      <c r="RRP129" s="671"/>
      <c r="RRQ129" s="671"/>
      <c r="RRR129" s="671"/>
      <c r="RRS129" s="671"/>
      <c r="RRT129" s="671"/>
      <c r="RRU129" s="671"/>
      <c r="RRV129" s="671"/>
      <c r="RRW129" s="671"/>
      <c r="RRX129" s="671"/>
      <c r="RRY129" s="671"/>
      <c r="RRZ129" s="671"/>
      <c r="RSA129" s="671"/>
      <c r="RSB129" s="671"/>
      <c r="RSC129" s="671"/>
      <c r="RSD129" s="671"/>
      <c r="RSE129" s="671"/>
      <c r="RSF129" s="671"/>
      <c r="RSG129" s="671"/>
      <c r="RSH129" s="671"/>
      <c r="RSI129" s="671"/>
      <c r="RSJ129" s="671"/>
      <c r="RSK129" s="671"/>
      <c r="RSL129" s="671"/>
      <c r="RSM129" s="671"/>
      <c r="RSN129" s="671"/>
      <c r="RSO129" s="671"/>
      <c r="RSP129" s="671"/>
      <c r="RSQ129" s="671"/>
      <c r="RSR129" s="671"/>
      <c r="RSS129" s="671"/>
      <c r="RST129" s="671"/>
      <c r="RSU129" s="671"/>
      <c r="RSV129" s="671"/>
      <c r="RSW129" s="671"/>
      <c r="RSX129" s="671"/>
      <c r="RSY129" s="671"/>
      <c r="RSZ129" s="671"/>
      <c r="RTA129" s="671"/>
      <c r="RTB129" s="671"/>
      <c r="RTC129" s="671"/>
      <c r="RTD129" s="671"/>
      <c r="RTE129" s="671"/>
      <c r="RTF129" s="671"/>
      <c r="RTG129" s="671"/>
      <c r="RTH129" s="671"/>
      <c r="RTI129" s="671"/>
      <c r="RTJ129" s="671"/>
      <c r="RTK129" s="671"/>
      <c r="RTL129" s="671"/>
      <c r="RTM129" s="671"/>
      <c r="RTN129" s="671"/>
      <c r="RTO129" s="671"/>
      <c r="RTP129" s="671"/>
      <c r="RTQ129" s="671"/>
      <c r="RTR129" s="671"/>
      <c r="RTS129" s="671"/>
      <c r="RTT129" s="671"/>
      <c r="RTU129" s="671"/>
      <c r="RTV129" s="671"/>
      <c r="RTW129" s="671"/>
      <c r="RTX129" s="671"/>
      <c r="RTY129" s="671"/>
      <c r="RTZ129" s="671"/>
      <c r="RUA129" s="671"/>
      <c r="RUB129" s="671"/>
      <c r="RUC129" s="671"/>
      <c r="RUD129" s="671"/>
      <c r="RUE129" s="671"/>
      <c r="RUF129" s="671"/>
      <c r="RUG129" s="671"/>
      <c r="RUH129" s="671"/>
      <c r="RUI129" s="671"/>
      <c r="RUJ129" s="671"/>
      <c r="RUK129" s="671"/>
      <c r="RUL129" s="671"/>
      <c r="RUM129" s="671"/>
      <c r="RUN129" s="671"/>
      <c r="RUO129" s="671"/>
      <c r="RUP129" s="671"/>
      <c r="RUQ129" s="671"/>
      <c r="RUR129" s="671"/>
      <c r="RUS129" s="671"/>
      <c r="RUT129" s="671"/>
      <c r="RUU129" s="671"/>
      <c r="RUV129" s="671"/>
      <c r="RUW129" s="671"/>
      <c r="RUX129" s="671"/>
      <c r="RUY129" s="671"/>
      <c r="RUZ129" s="671"/>
      <c r="RVA129" s="671"/>
      <c r="RVB129" s="671"/>
      <c r="RVC129" s="671"/>
      <c r="RVD129" s="671"/>
      <c r="RVE129" s="671"/>
      <c r="RVF129" s="671"/>
      <c r="RVG129" s="671"/>
      <c r="RVH129" s="671"/>
      <c r="RVI129" s="671"/>
      <c r="RVJ129" s="671"/>
      <c r="RVK129" s="671"/>
      <c r="RVL129" s="671"/>
      <c r="RVM129" s="671"/>
      <c r="RVN129" s="671"/>
      <c r="RVO129" s="671"/>
      <c r="RVP129" s="671"/>
      <c r="RVQ129" s="671"/>
      <c r="RVR129" s="671"/>
      <c r="RVS129" s="671"/>
      <c r="RVT129" s="671"/>
      <c r="RVU129" s="671"/>
      <c r="RVV129" s="671"/>
      <c r="RVW129" s="671"/>
      <c r="RVX129" s="671"/>
      <c r="RVY129" s="671"/>
      <c r="RVZ129" s="671"/>
      <c r="RWA129" s="671"/>
      <c r="RWB129" s="671"/>
      <c r="RWC129" s="671"/>
      <c r="RWD129" s="671"/>
      <c r="RWE129" s="671"/>
      <c r="RWF129" s="671"/>
      <c r="RWG129" s="671"/>
      <c r="RWH129" s="671"/>
      <c r="RWI129" s="671"/>
      <c r="RWJ129" s="671"/>
      <c r="RWK129" s="671"/>
      <c r="RWL129" s="671"/>
      <c r="RWM129" s="671"/>
      <c r="RWN129" s="671"/>
      <c r="RWO129" s="671"/>
      <c r="RWP129" s="671"/>
      <c r="RWQ129" s="671"/>
      <c r="RWR129" s="671"/>
      <c r="RWS129" s="671"/>
      <c r="RWT129" s="671"/>
      <c r="RWU129" s="671"/>
      <c r="RWV129" s="671"/>
      <c r="RWW129" s="671"/>
      <c r="RWX129" s="671"/>
      <c r="RWY129" s="671"/>
      <c r="RWZ129" s="671"/>
      <c r="RXA129" s="671"/>
      <c r="RXB129" s="671"/>
      <c r="RXC129" s="671"/>
      <c r="RXD129" s="671"/>
      <c r="RXE129" s="671"/>
      <c r="RXF129" s="671"/>
      <c r="RXG129" s="671"/>
      <c r="RXH129" s="671"/>
      <c r="RXI129" s="671"/>
      <c r="RXJ129" s="671"/>
      <c r="RXK129" s="671"/>
      <c r="RXL129" s="671"/>
      <c r="RXM129" s="671"/>
      <c r="RXN129" s="671"/>
      <c r="RXO129" s="671"/>
      <c r="RXP129" s="671"/>
      <c r="RXQ129" s="671"/>
      <c r="RXR129" s="671"/>
      <c r="RXS129" s="671"/>
      <c r="RXT129" s="671"/>
      <c r="RXU129" s="671"/>
      <c r="RXV129" s="671"/>
      <c r="RXW129" s="671"/>
      <c r="RXX129" s="671"/>
      <c r="RXY129" s="671"/>
      <c r="RXZ129" s="671"/>
      <c r="RYA129" s="671"/>
      <c r="RYB129" s="671"/>
      <c r="RYC129" s="671"/>
      <c r="RYD129" s="671"/>
      <c r="RYE129" s="671"/>
      <c r="RYF129" s="671"/>
      <c r="RYG129" s="671"/>
      <c r="RYH129" s="671"/>
      <c r="RYI129" s="671"/>
      <c r="RYJ129" s="671"/>
      <c r="RYK129" s="671"/>
      <c r="RYL129" s="671"/>
      <c r="RYM129" s="671"/>
      <c r="RYN129" s="671"/>
      <c r="RYO129" s="671"/>
      <c r="RYP129" s="671"/>
      <c r="RYQ129" s="671"/>
      <c r="RYR129" s="671"/>
      <c r="RYS129" s="671"/>
      <c r="RYT129" s="671"/>
      <c r="RYU129" s="671"/>
      <c r="RYV129" s="671"/>
      <c r="RYW129" s="671"/>
      <c r="RYX129" s="671"/>
      <c r="RYY129" s="671"/>
      <c r="RYZ129" s="671"/>
      <c r="RZA129" s="671"/>
      <c r="RZB129" s="671"/>
      <c r="RZC129" s="671"/>
      <c r="RZD129" s="671"/>
      <c r="RZE129" s="671"/>
      <c r="RZF129" s="671"/>
      <c r="RZG129" s="671"/>
      <c r="RZH129" s="671"/>
      <c r="RZI129" s="671"/>
      <c r="RZJ129" s="671"/>
      <c r="RZK129" s="671"/>
      <c r="RZL129" s="671"/>
      <c r="RZM129" s="671"/>
      <c r="RZN129" s="671"/>
      <c r="RZO129" s="671"/>
      <c r="RZP129" s="671"/>
      <c r="RZQ129" s="671"/>
      <c r="RZR129" s="671"/>
      <c r="RZS129" s="671"/>
      <c r="RZT129" s="671"/>
      <c r="RZU129" s="671"/>
      <c r="RZV129" s="671"/>
      <c r="RZW129" s="671"/>
      <c r="RZX129" s="671"/>
      <c r="RZY129" s="671"/>
      <c r="RZZ129" s="671"/>
      <c r="SAA129" s="671"/>
      <c r="SAB129" s="671"/>
      <c r="SAC129" s="671"/>
      <c r="SAD129" s="671"/>
      <c r="SAE129" s="671"/>
      <c r="SAF129" s="671"/>
      <c r="SAG129" s="671"/>
      <c r="SAH129" s="671"/>
      <c r="SAI129" s="671"/>
      <c r="SAJ129" s="671"/>
      <c r="SAK129" s="671"/>
      <c r="SAL129" s="671"/>
      <c r="SAM129" s="671"/>
      <c r="SAN129" s="671"/>
      <c r="SAO129" s="671"/>
      <c r="SAP129" s="671"/>
      <c r="SAQ129" s="671"/>
      <c r="SAR129" s="671"/>
      <c r="SAS129" s="671"/>
      <c r="SAT129" s="671"/>
      <c r="SAU129" s="671"/>
      <c r="SAV129" s="671"/>
      <c r="SAW129" s="671"/>
      <c r="SAX129" s="671"/>
      <c r="SAY129" s="671"/>
      <c r="SAZ129" s="671"/>
      <c r="SBA129" s="671"/>
      <c r="SBB129" s="671"/>
      <c r="SBC129" s="671"/>
      <c r="SBD129" s="671"/>
      <c r="SBE129" s="671"/>
      <c r="SBF129" s="671"/>
      <c r="SBG129" s="671"/>
      <c r="SBH129" s="671"/>
      <c r="SBI129" s="671"/>
      <c r="SBJ129" s="671"/>
      <c r="SBK129" s="671"/>
      <c r="SBL129" s="671"/>
      <c r="SBM129" s="671"/>
      <c r="SBN129" s="671"/>
      <c r="SBO129" s="671"/>
      <c r="SBP129" s="671"/>
      <c r="SBQ129" s="671"/>
      <c r="SBR129" s="671"/>
      <c r="SBS129" s="671"/>
      <c r="SBT129" s="671"/>
      <c r="SBU129" s="671"/>
      <c r="SBV129" s="671"/>
      <c r="SBW129" s="671"/>
      <c r="SBX129" s="671"/>
      <c r="SBY129" s="671"/>
      <c r="SBZ129" s="671"/>
      <c r="SCA129" s="671"/>
      <c r="SCB129" s="671"/>
      <c r="SCC129" s="671"/>
      <c r="SCD129" s="671"/>
      <c r="SCE129" s="671"/>
      <c r="SCF129" s="671"/>
      <c r="SCG129" s="671"/>
      <c r="SCH129" s="671"/>
      <c r="SCI129" s="671"/>
      <c r="SCJ129" s="671"/>
      <c r="SCK129" s="671"/>
      <c r="SCL129" s="671"/>
      <c r="SCM129" s="671"/>
      <c r="SCN129" s="671"/>
      <c r="SCO129" s="671"/>
      <c r="SCP129" s="671"/>
      <c r="SCQ129" s="671"/>
      <c r="SCR129" s="671"/>
      <c r="SCS129" s="671"/>
      <c r="SCT129" s="671"/>
      <c r="SCU129" s="671"/>
      <c r="SCV129" s="671"/>
      <c r="SCW129" s="671"/>
      <c r="SCX129" s="671"/>
      <c r="SCY129" s="671"/>
      <c r="SCZ129" s="671"/>
      <c r="SDA129" s="671"/>
      <c r="SDB129" s="671"/>
      <c r="SDC129" s="671"/>
      <c r="SDD129" s="671"/>
      <c r="SDE129" s="671"/>
      <c r="SDF129" s="671"/>
      <c r="SDG129" s="671"/>
      <c r="SDH129" s="671"/>
      <c r="SDI129" s="671"/>
      <c r="SDJ129" s="671"/>
      <c r="SDK129" s="671"/>
      <c r="SDL129" s="671"/>
      <c r="SDM129" s="671"/>
      <c r="SDN129" s="671"/>
      <c r="SDO129" s="671"/>
      <c r="SDP129" s="671"/>
      <c r="SDQ129" s="671"/>
      <c r="SDR129" s="671"/>
      <c r="SDS129" s="671"/>
      <c r="SDT129" s="671"/>
      <c r="SDU129" s="671"/>
      <c r="SDV129" s="671"/>
      <c r="SDW129" s="671"/>
      <c r="SDX129" s="671"/>
      <c r="SDY129" s="671"/>
      <c r="SDZ129" s="671"/>
      <c r="SEA129" s="671"/>
      <c r="SEB129" s="671"/>
      <c r="SEC129" s="671"/>
      <c r="SED129" s="671"/>
      <c r="SEE129" s="671"/>
      <c r="SEF129" s="671"/>
      <c r="SEG129" s="671"/>
      <c r="SEH129" s="671"/>
      <c r="SEI129" s="671"/>
      <c r="SEJ129" s="671"/>
      <c r="SEK129" s="671"/>
      <c r="SEL129" s="671"/>
      <c r="SEM129" s="671"/>
      <c r="SEN129" s="671"/>
      <c r="SEO129" s="671"/>
      <c r="SEP129" s="671"/>
      <c r="SEQ129" s="671"/>
      <c r="SER129" s="671"/>
      <c r="SES129" s="671"/>
      <c r="SET129" s="671"/>
      <c r="SEU129" s="671"/>
      <c r="SEV129" s="671"/>
      <c r="SEW129" s="671"/>
      <c r="SEX129" s="671"/>
      <c r="SEY129" s="671"/>
      <c r="SEZ129" s="671"/>
      <c r="SFA129" s="671"/>
      <c r="SFB129" s="671"/>
      <c r="SFC129" s="671"/>
      <c r="SFD129" s="671"/>
      <c r="SFE129" s="671"/>
      <c r="SFF129" s="671"/>
      <c r="SFG129" s="671"/>
      <c r="SFH129" s="671"/>
      <c r="SFI129" s="671"/>
      <c r="SFJ129" s="671"/>
      <c r="SFK129" s="671"/>
      <c r="SFL129" s="671"/>
      <c r="SFM129" s="671"/>
      <c r="SFN129" s="671"/>
      <c r="SFO129" s="671"/>
      <c r="SFP129" s="671"/>
      <c r="SFQ129" s="671"/>
      <c r="SFR129" s="671"/>
      <c r="SFS129" s="671"/>
      <c r="SFT129" s="671"/>
      <c r="SFU129" s="671"/>
      <c r="SFV129" s="671"/>
      <c r="SFW129" s="671"/>
      <c r="SFX129" s="671"/>
      <c r="SFY129" s="671"/>
      <c r="SFZ129" s="671"/>
      <c r="SGA129" s="671"/>
      <c r="SGB129" s="671"/>
      <c r="SGC129" s="671"/>
      <c r="SGD129" s="671"/>
      <c r="SGE129" s="671"/>
      <c r="SGF129" s="671"/>
      <c r="SGG129" s="671"/>
      <c r="SGH129" s="671"/>
      <c r="SGI129" s="671"/>
      <c r="SGJ129" s="671"/>
      <c r="SGK129" s="671"/>
      <c r="SGL129" s="671"/>
      <c r="SGM129" s="671"/>
      <c r="SGN129" s="671"/>
      <c r="SGO129" s="671"/>
      <c r="SGP129" s="671"/>
      <c r="SGQ129" s="671"/>
      <c r="SGR129" s="671"/>
      <c r="SGS129" s="671"/>
      <c r="SGT129" s="671"/>
      <c r="SGU129" s="671"/>
      <c r="SGV129" s="671"/>
      <c r="SGW129" s="671"/>
      <c r="SGX129" s="671"/>
      <c r="SGY129" s="671"/>
      <c r="SGZ129" s="671"/>
      <c r="SHA129" s="671"/>
      <c r="SHB129" s="671"/>
      <c r="SHC129" s="671"/>
      <c r="SHD129" s="671"/>
      <c r="SHE129" s="671"/>
      <c r="SHF129" s="671"/>
      <c r="SHG129" s="671"/>
      <c r="SHH129" s="671"/>
      <c r="SHI129" s="671"/>
      <c r="SHJ129" s="671"/>
      <c r="SHK129" s="671"/>
      <c r="SHL129" s="671"/>
      <c r="SHM129" s="671"/>
      <c r="SHN129" s="671"/>
      <c r="SHO129" s="671"/>
      <c r="SHP129" s="671"/>
      <c r="SHQ129" s="671"/>
      <c r="SHR129" s="671"/>
      <c r="SHS129" s="671"/>
      <c r="SHT129" s="671"/>
      <c r="SHU129" s="671"/>
      <c r="SHV129" s="671"/>
      <c r="SHW129" s="671"/>
      <c r="SHX129" s="671"/>
      <c r="SHY129" s="671"/>
      <c r="SHZ129" s="671"/>
      <c r="SIA129" s="671"/>
      <c r="SIB129" s="671"/>
      <c r="SIC129" s="671"/>
      <c r="SID129" s="671"/>
      <c r="SIE129" s="671"/>
      <c r="SIF129" s="671"/>
      <c r="SIG129" s="671"/>
      <c r="SIH129" s="671"/>
      <c r="SII129" s="671"/>
      <c r="SIJ129" s="671"/>
      <c r="SIK129" s="671"/>
      <c r="SIL129" s="671"/>
      <c r="SIM129" s="671"/>
      <c r="SIN129" s="671"/>
      <c r="SIO129" s="671"/>
      <c r="SIP129" s="671"/>
      <c r="SIQ129" s="671"/>
      <c r="SIR129" s="671"/>
      <c r="SIS129" s="671"/>
      <c r="SIT129" s="671"/>
      <c r="SIU129" s="671"/>
      <c r="SIV129" s="671"/>
      <c r="SIW129" s="671"/>
      <c r="SIX129" s="671"/>
      <c r="SIY129" s="671"/>
      <c r="SIZ129" s="671"/>
      <c r="SJA129" s="671"/>
      <c r="SJB129" s="671"/>
      <c r="SJC129" s="671"/>
      <c r="SJD129" s="671"/>
      <c r="SJE129" s="671"/>
      <c r="SJF129" s="671"/>
      <c r="SJG129" s="671"/>
      <c r="SJH129" s="671"/>
      <c r="SJI129" s="671"/>
      <c r="SJJ129" s="671"/>
      <c r="SJK129" s="671"/>
      <c r="SJL129" s="671"/>
      <c r="SJM129" s="671"/>
      <c r="SJN129" s="671"/>
      <c r="SJO129" s="671"/>
      <c r="SJP129" s="671"/>
      <c r="SJQ129" s="671"/>
      <c r="SJR129" s="671"/>
      <c r="SJS129" s="671"/>
      <c r="SJT129" s="671"/>
      <c r="SJU129" s="671"/>
      <c r="SJV129" s="671"/>
      <c r="SJW129" s="671"/>
      <c r="SJX129" s="671"/>
      <c r="SJY129" s="671"/>
      <c r="SJZ129" s="671"/>
      <c r="SKA129" s="671"/>
      <c r="SKB129" s="671"/>
      <c r="SKC129" s="671"/>
      <c r="SKD129" s="671"/>
      <c r="SKE129" s="671"/>
      <c r="SKF129" s="671"/>
      <c r="SKG129" s="671"/>
      <c r="SKH129" s="671"/>
      <c r="SKI129" s="671"/>
      <c r="SKJ129" s="671"/>
      <c r="SKK129" s="671"/>
      <c r="SKL129" s="671"/>
      <c r="SKM129" s="671"/>
      <c r="SKN129" s="671"/>
      <c r="SKO129" s="671"/>
      <c r="SKP129" s="671"/>
      <c r="SKQ129" s="671"/>
      <c r="SKR129" s="671"/>
      <c r="SKS129" s="671"/>
      <c r="SKT129" s="671"/>
      <c r="SKU129" s="671"/>
      <c r="SKV129" s="671"/>
      <c r="SKW129" s="671"/>
      <c r="SKX129" s="671"/>
      <c r="SKY129" s="671"/>
      <c r="SKZ129" s="671"/>
      <c r="SLA129" s="671"/>
      <c r="SLB129" s="671"/>
      <c r="SLC129" s="671"/>
      <c r="SLD129" s="671"/>
      <c r="SLE129" s="671"/>
      <c r="SLF129" s="671"/>
      <c r="SLG129" s="671"/>
      <c r="SLH129" s="671"/>
      <c r="SLI129" s="671"/>
      <c r="SLJ129" s="671"/>
      <c r="SLK129" s="671"/>
      <c r="SLL129" s="671"/>
      <c r="SLM129" s="671"/>
      <c r="SLN129" s="671"/>
      <c r="SLO129" s="671"/>
      <c r="SLP129" s="671"/>
      <c r="SLQ129" s="671"/>
      <c r="SLR129" s="671"/>
      <c r="SLS129" s="671"/>
      <c r="SLT129" s="671"/>
      <c r="SLU129" s="671"/>
      <c r="SLV129" s="671"/>
      <c r="SLW129" s="671"/>
      <c r="SLX129" s="671"/>
      <c r="SLY129" s="671"/>
      <c r="SLZ129" s="671"/>
      <c r="SMA129" s="671"/>
      <c r="SMB129" s="671"/>
      <c r="SMC129" s="671"/>
      <c r="SMD129" s="671"/>
      <c r="SME129" s="671"/>
      <c r="SMF129" s="671"/>
      <c r="SMG129" s="671"/>
      <c r="SMH129" s="671"/>
      <c r="SMI129" s="671"/>
      <c r="SMJ129" s="671"/>
      <c r="SMK129" s="671"/>
      <c r="SML129" s="671"/>
      <c r="SMM129" s="671"/>
      <c r="SMN129" s="671"/>
      <c r="SMO129" s="671"/>
      <c r="SMP129" s="671"/>
      <c r="SMQ129" s="671"/>
      <c r="SMR129" s="671"/>
      <c r="SMS129" s="671"/>
      <c r="SMT129" s="671"/>
      <c r="SMU129" s="671"/>
      <c r="SMV129" s="671"/>
      <c r="SMW129" s="671"/>
      <c r="SMX129" s="671"/>
      <c r="SMY129" s="671"/>
      <c r="SMZ129" s="671"/>
      <c r="SNA129" s="671"/>
      <c r="SNB129" s="671"/>
      <c r="SNC129" s="671"/>
      <c r="SND129" s="671"/>
      <c r="SNE129" s="671"/>
      <c r="SNF129" s="671"/>
      <c r="SNG129" s="671"/>
      <c r="SNH129" s="671"/>
      <c r="SNI129" s="671"/>
      <c r="SNJ129" s="671"/>
      <c r="SNK129" s="671"/>
      <c r="SNL129" s="671"/>
      <c r="SNM129" s="671"/>
      <c r="SNN129" s="671"/>
      <c r="SNO129" s="671"/>
      <c r="SNP129" s="671"/>
      <c r="SNQ129" s="671"/>
      <c r="SNR129" s="671"/>
      <c r="SNS129" s="671"/>
      <c r="SNT129" s="671"/>
      <c r="SNU129" s="671"/>
      <c r="SNV129" s="671"/>
      <c r="SNW129" s="671"/>
      <c r="SNX129" s="671"/>
      <c r="SNY129" s="671"/>
      <c r="SNZ129" s="671"/>
      <c r="SOA129" s="671"/>
      <c r="SOB129" s="671"/>
      <c r="SOC129" s="671"/>
      <c r="SOD129" s="671"/>
      <c r="SOE129" s="671"/>
      <c r="SOF129" s="671"/>
      <c r="SOG129" s="671"/>
      <c r="SOH129" s="671"/>
      <c r="SOI129" s="671"/>
      <c r="SOJ129" s="671"/>
      <c r="SOK129" s="671"/>
      <c r="SOL129" s="671"/>
      <c r="SOM129" s="671"/>
      <c r="SON129" s="671"/>
      <c r="SOO129" s="671"/>
      <c r="SOP129" s="671"/>
      <c r="SOQ129" s="671"/>
      <c r="SOR129" s="671"/>
      <c r="SOS129" s="671"/>
      <c r="SOT129" s="671"/>
      <c r="SOU129" s="671"/>
      <c r="SOV129" s="671"/>
      <c r="SOW129" s="671"/>
      <c r="SOX129" s="671"/>
      <c r="SOY129" s="671"/>
      <c r="SOZ129" s="671"/>
      <c r="SPA129" s="671"/>
      <c r="SPB129" s="671"/>
      <c r="SPC129" s="671"/>
      <c r="SPD129" s="671"/>
      <c r="SPE129" s="671"/>
      <c r="SPF129" s="671"/>
      <c r="SPG129" s="671"/>
      <c r="SPH129" s="671"/>
      <c r="SPI129" s="671"/>
      <c r="SPJ129" s="671"/>
      <c r="SPK129" s="671"/>
      <c r="SPL129" s="671"/>
      <c r="SPM129" s="671"/>
      <c r="SPN129" s="671"/>
      <c r="SPO129" s="671"/>
      <c r="SPP129" s="671"/>
      <c r="SPQ129" s="671"/>
      <c r="SPR129" s="671"/>
      <c r="SPS129" s="671"/>
      <c r="SPT129" s="671"/>
      <c r="SPU129" s="671"/>
      <c r="SPV129" s="671"/>
      <c r="SPW129" s="671"/>
      <c r="SPX129" s="671"/>
      <c r="SPY129" s="671"/>
      <c r="SPZ129" s="671"/>
      <c r="SQA129" s="671"/>
      <c r="SQB129" s="671"/>
      <c r="SQC129" s="671"/>
      <c r="SQD129" s="671"/>
      <c r="SQE129" s="671"/>
      <c r="SQF129" s="671"/>
      <c r="SQG129" s="671"/>
      <c r="SQH129" s="671"/>
      <c r="SQI129" s="671"/>
      <c r="SQJ129" s="671"/>
      <c r="SQK129" s="671"/>
      <c r="SQL129" s="671"/>
      <c r="SQM129" s="671"/>
      <c r="SQN129" s="671"/>
      <c r="SQO129" s="671"/>
      <c r="SQP129" s="671"/>
      <c r="SQQ129" s="671"/>
      <c r="SQR129" s="671"/>
      <c r="SQS129" s="671"/>
      <c r="SQT129" s="671"/>
      <c r="SQU129" s="671"/>
      <c r="SQV129" s="671"/>
      <c r="SQW129" s="671"/>
      <c r="SQX129" s="671"/>
      <c r="SQY129" s="671"/>
      <c r="SQZ129" s="671"/>
      <c r="SRA129" s="671"/>
      <c r="SRB129" s="671"/>
      <c r="SRC129" s="671"/>
      <c r="SRD129" s="671"/>
      <c r="SRE129" s="671"/>
      <c r="SRF129" s="671"/>
      <c r="SRG129" s="671"/>
      <c r="SRH129" s="671"/>
      <c r="SRI129" s="671"/>
      <c r="SRJ129" s="671"/>
      <c r="SRK129" s="671"/>
      <c r="SRL129" s="671"/>
      <c r="SRM129" s="671"/>
      <c r="SRN129" s="671"/>
      <c r="SRO129" s="671"/>
      <c r="SRP129" s="671"/>
      <c r="SRQ129" s="671"/>
      <c r="SRR129" s="671"/>
      <c r="SRS129" s="671"/>
      <c r="SRT129" s="671"/>
      <c r="SRU129" s="671"/>
      <c r="SRV129" s="671"/>
      <c r="SRW129" s="671"/>
      <c r="SRX129" s="671"/>
      <c r="SRY129" s="671"/>
      <c r="SRZ129" s="671"/>
      <c r="SSA129" s="671"/>
      <c r="SSB129" s="671"/>
      <c r="SSC129" s="671"/>
      <c r="SSD129" s="671"/>
      <c r="SSE129" s="671"/>
      <c r="SSF129" s="671"/>
      <c r="SSG129" s="671"/>
      <c r="SSH129" s="671"/>
      <c r="SSI129" s="671"/>
      <c r="SSJ129" s="671"/>
      <c r="SSK129" s="671"/>
      <c r="SSL129" s="671"/>
      <c r="SSM129" s="671"/>
      <c r="SSN129" s="671"/>
      <c r="SSO129" s="671"/>
      <c r="SSP129" s="671"/>
      <c r="SSQ129" s="671"/>
      <c r="SSR129" s="671"/>
      <c r="SSS129" s="671"/>
      <c r="SST129" s="671"/>
      <c r="SSU129" s="671"/>
      <c r="SSV129" s="671"/>
      <c r="SSW129" s="671"/>
      <c r="SSX129" s="671"/>
      <c r="SSY129" s="671"/>
      <c r="SSZ129" s="671"/>
      <c r="STA129" s="671"/>
      <c r="STB129" s="671"/>
      <c r="STC129" s="671"/>
      <c r="STD129" s="671"/>
      <c r="STE129" s="671"/>
      <c r="STF129" s="671"/>
      <c r="STG129" s="671"/>
      <c r="STH129" s="671"/>
      <c r="STI129" s="671"/>
      <c r="STJ129" s="671"/>
      <c r="STK129" s="671"/>
      <c r="STL129" s="671"/>
      <c r="STM129" s="671"/>
      <c r="STN129" s="671"/>
      <c r="STO129" s="671"/>
      <c r="STP129" s="671"/>
      <c r="STQ129" s="671"/>
      <c r="STR129" s="671"/>
      <c r="STS129" s="671"/>
      <c r="STT129" s="671"/>
      <c r="STU129" s="671"/>
      <c r="STV129" s="671"/>
      <c r="STW129" s="671"/>
      <c r="STX129" s="671"/>
      <c r="STY129" s="671"/>
      <c r="STZ129" s="671"/>
      <c r="SUA129" s="671"/>
      <c r="SUB129" s="671"/>
      <c r="SUC129" s="671"/>
      <c r="SUD129" s="671"/>
      <c r="SUE129" s="671"/>
      <c r="SUF129" s="671"/>
      <c r="SUG129" s="671"/>
      <c r="SUH129" s="671"/>
      <c r="SUI129" s="671"/>
      <c r="SUJ129" s="671"/>
      <c r="SUK129" s="671"/>
      <c r="SUL129" s="671"/>
      <c r="SUM129" s="671"/>
      <c r="SUN129" s="671"/>
      <c r="SUO129" s="671"/>
      <c r="SUP129" s="671"/>
      <c r="SUQ129" s="671"/>
      <c r="SUR129" s="671"/>
      <c r="SUS129" s="671"/>
      <c r="SUT129" s="671"/>
      <c r="SUU129" s="671"/>
      <c r="SUV129" s="671"/>
      <c r="SUW129" s="671"/>
      <c r="SUX129" s="671"/>
      <c r="SUY129" s="671"/>
      <c r="SUZ129" s="671"/>
      <c r="SVA129" s="671"/>
      <c r="SVB129" s="671"/>
      <c r="SVC129" s="671"/>
      <c r="SVD129" s="671"/>
      <c r="SVE129" s="671"/>
      <c r="SVF129" s="671"/>
      <c r="SVG129" s="671"/>
      <c r="SVH129" s="671"/>
      <c r="SVI129" s="671"/>
      <c r="SVJ129" s="671"/>
      <c r="SVK129" s="671"/>
      <c r="SVL129" s="671"/>
      <c r="SVM129" s="671"/>
      <c r="SVN129" s="671"/>
      <c r="SVO129" s="671"/>
      <c r="SVP129" s="671"/>
      <c r="SVQ129" s="671"/>
      <c r="SVR129" s="671"/>
      <c r="SVS129" s="671"/>
      <c r="SVT129" s="671"/>
      <c r="SVU129" s="671"/>
      <c r="SVV129" s="671"/>
      <c r="SVW129" s="671"/>
      <c r="SVX129" s="671"/>
      <c r="SVY129" s="671"/>
      <c r="SVZ129" s="671"/>
      <c r="SWA129" s="671"/>
      <c r="SWB129" s="671"/>
      <c r="SWC129" s="671"/>
      <c r="SWD129" s="671"/>
      <c r="SWE129" s="671"/>
      <c r="SWF129" s="671"/>
      <c r="SWG129" s="671"/>
      <c r="SWH129" s="671"/>
      <c r="SWI129" s="671"/>
      <c r="SWJ129" s="671"/>
      <c r="SWK129" s="671"/>
      <c r="SWL129" s="671"/>
      <c r="SWM129" s="671"/>
      <c r="SWN129" s="671"/>
      <c r="SWO129" s="671"/>
      <c r="SWP129" s="671"/>
      <c r="SWQ129" s="671"/>
      <c r="SWR129" s="671"/>
      <c r="SWS129" s="671"/>
      <c r="SWT129" s="671"/>
      <c r="SWU129" s="671"/>
      <c r="SWV129" s="671"/>
      <c r="SWW129" s="671"/>
      <c r="SWX129" s="671"/>
      <c r="SWY129" s="671"/>
      <c r="SWZ129" s="671"/>
      <c r="SXA129" s="671"/>
      <c r="SXB129" s="671"/>
      <c r="SXC129" s="671"/>
      <c r="SXD129" s="671"/>
      <c r="SXE129" s="671"/>
      <c r="SXF129" s="671"/>
      <c r="SXG129" s="671"/>
      <c r="SXH129" s="671"/>
      <c r="SXI129" s="671"/>
      <c r="SXJ129" s="671"/>
      <c r="SXK129" s="671"/>
      <c r="SXL129" s="671"/>
      <c r="SXM129" s="671"/>
      <c r="SXN129" s="671"/>
      <c r="SXO129" s="671"/>
      <c r="SXP129" s="671"/>
      <c r="SXQ129" s="671"/>
      <c r="SXR129" s="671"/>
      <c r="SXS129" s="671"/>
      <c r="SXT129" s="671"/>
      <c r="SXU129" s="671"/>
      <c r="SXV129" s="671"/>
      <c r="SXW129" s="671"/>
      <c r="SXX129" s="671"/>
      <c r="SXY129" s="671"/>
      <c r="SXZ129" s="671"/>
      <c r="SYA129" s="671"/>
      <c r="SYB129" s="671"/>
      <c r="SYC129" s="671"/>
      <c r="SYD129" s="671"/>
      <c r="SYE129" s="671"/>
      <c r="SYF129" s="671"/>
      <c r="SYG129" s="671"/>
      <c r="SYH129" s="671"/>
      <c r="SYI129" s="671"/>
      <c r="SYJ129" s="671"/>
      <c r="SYK129" s="671"/>
      <c r="SYL129" s="671"/>
      <c r="SYM129" s="671"/>
      <c r="SYN129" s="671"/>
      <c r="SYO129" s="671"/>
      <c r="SYP129" s="671"/>
      <c r="SYQ129" s="671"/>
      <c r="SYR129" s="671"/>
      <c r="SYS129" s="671"/>
      <c r="SYT129" s="671"/>
      <c r="SYU129" s="671"/>
      <c r="SYV129" s="671"/>
      <c r="SYW129" s="671"/>
      <c r="SYX129" s="671"/>
      <c r="SYY129" s="671"/>
      <c r="SYZ129" s="671"/>
      <c r="SZA129" s="671"/>
      <c r="SZB129" s="671"/>
      <c r="SZC129" s="671"/>
      <c r="SZD129" s="671"/>
      <c r="SZE129" s="671"/>
      <c r="SZF129" s="671"/>
      <c r="SZG129" s="671"/>
      <c r="SZH129" s="671"/>
      <c r="SZI129" s="671"/>
      <c r="SZJ129" s="671"/>
      <c r="SZK129" s="671"/>
      <c r="SZL129" s="671"/>
      <c r="SZM129" s="671"/>
      <c r="SZN129" s="671"/>
      <c r="SZO129" s="671"/>
      <c r="SZP129" s="671"/>
      <c r="SZQ129" s="671"/>
      <c r="SZR129" s="671"/>
      <c r="SZS129" s="671"/>
      <c r="SZT129" s="671"/>
      <c r="SZU129" s="671"/>
      <c r="SZV129" s="671"/>
      <c r="SZW129" s="671"/>
      <c r="SZX129" s="671"/>
      <c r="SZY129" s="671"/>
      <c r="SZZ129" s="671"/>
      <c r="TAA129" s="671"/>
      <c r="TAB129" s="671"/>
      <c r="TAC129" s="671"/>
      <c r="TAD129" s="671"/>
      <c r="TAE129" s="671"/>
      <c r="TAF129" s="671"/>
      <c r="TAG129" s="671"/>
      <c r="TAH129" s="671"/>
      <c r="TAI129" s="671"/>
      <c r="TAJ129" s="671"/>
      <c r="TAK129" s="671"/>
      <c r="TAL129" s="671"/>
      <c r="TAM129" s="671"/>
      <c r="TAN129" s="671"/>
      <c r="TAO129" s="671"/>
      <c r="TAP129" s="671"/>
      <c r="TAQ129" s="671"/>
      <c r="TAR129" s="671"/>
      <c r="TAS129" s="671"/>
      <c r="TAT129" s="671"/>
      <c r="TAU129" s="671"/>
      <c r="TAV129" s="671"/>
      <c r="TAW129" s="671"/>
      <c r="TAX129" s="671"/>
      <c r="TAY129" s="671"/>
      <c r="TAZ129" s="671"/>
      <c r="TBA129" s="671"/>
      <c r="TBB129" s="671"/>
      <c r="TBC129" s="671"/>
      <c r="TBD129" s="671"/>
      <c r="TBE129" s="671"/>
      <c r="TBF129" s="671"/>
      <c r="TBG129" s="671"/>
      <c r="TBH129" s="671"/>
      <c r="TBI129" s="671"/>
      <c r="TBJ129" s="671"/>
      <c r="TBK129" s="671"/>
      <c r="TBL129" s="671"/>
      <c r="TBM129" s="671"/>
      <c r="TBN129" s="671"/>
      <c r="TBO129" s="671"/>
      <c r="TBP129" s="671"/>
      <c r="TBQ129" s="671"/>
      <c r="TBR129" s="671"/>
      <c r="TBS129" s="671"/>
      <c r="TBT129" s="671"/>
      <c r="TBU129" s="671"/>
      <c r="TBV129" s="671"/>
      <c r="TBW129" s="671"/>
      <c r="TBX129" s="671"/>
      <c r="TBY129" s="671"/>
      <c r="TBZ129" s="671"/>
      <c r="TCA129" s="671"/>
      <c r="TCB129" s="671"/>
      <c r="TCC129" s="671"/>
      <c r="TCD129" s="671"/>
      <c r="TCE129" s="671"/>
      <c r="TCF129" s="671"/>
      <c r="TCG129" s="671"/>
      <c r="TCH129" s="671"/>
      <c r="TCI129" s="671"/>
      <c r="TCJ129" s="671"/>
      <c r="TCK129" s="671"/>
      <c r="TCL129" s="671"/>
      <c r="TCM129" s="671"/>
      <c r="TCN129" s="671"/>
      <c r="TCO129" s="671"/>
      <c r="TCP129" s="671"/>
      <c r="TCQ129" s="671"/>
      <c r="TCR129" s="671"/>
      <c r="TCS129" s="671"/>
      <c r="TCT129" s="671"/>
      <c r="TCU129" s="671"/>
      <c r="TCV129" s="671"/>
      <c r="TCW129" s="671"/>
      <c r="TCX129" s="671"/>
      <c r="TCY129" s="671"/>
      <c r="TCZ129" s="671"/>
      <c r="TDA129" s="671"/>
      <c r="TDB129" s="671"/>
      <c r="TDC129" s="671"/>
      <c r="TDD129" s="671"/>
      <c r="TDE129" s="671"/>
      <c r="TDF129" s="671"/>
      <c r="TDG129" s="671"/>
      <c r="TDH129" s="671"/>
      <c r="TDI129" s="671"/>
      <c r="TDJ129" s="671"/>
      <c r="TDK129" s="671"/>
      <c r="TDL129" s="671"/>
      <c r="TDM129" s="671"/>
      <c r="TDN129" s="671"/>
      <c r="TDO129" s="671"/>
      <c r="TDP129" s="671"/>
      <c r="TDQ129" s="671"/>
      <c r="TDR129" s="671"/>
      <c r="TDS129" s="671"/>
      <c r="TDT129" s="671"/>
      <c r="TDU129" s="671"/>
      <c r="TDV129" s="671"/>
      <c r="TDW129" s="671"/>
      <c r="TDX129" s="671"/>
      <c r="TDY129" s="671"/>
      <c r="TDZ129" s="671"/>
      <c r="TEA129" s="671"/>
      <c r="TEB129" s="671"/>
      <c r="TEC129" s="671"/>
      <c r="TED129" s="671"/>
      <c r="TEE129" s="671"/>
      <c r="TEF129" s="671"/>
      <c r="TEG129" s="671"/>
      <c r="TEH129" s="671"/>
      <c r="TEI129" s="671"/>
      <c r="TEJ129" s="671"/>
      <c r="TEK129" s="671"/>
      <c r="TEL129" s="671"/>
      <c r="TEM129" s="671"/>
      <c r="TEN129" s="671"/>
      <c r="TEO129" s="671"/>
      <c r="TEP129" s="671"/>
      <c r="TEQ129" s="671"/>
      <c r="TER129" s="671"/>
      <c r="TES129" s="671"/>
      <c r="TET129" s="671"/>
      <c r="TEU129" s="671"/>
      <c r="TEV129" s="671"/>
      <c r="TEW129" s="671"/>
      <c r="TEX129" s="671"/>
      <c r="TEY129" s="671"/>
      <c r="TEZ129" s="671"/>
      <c r="TFA129" s="671"/>
      <c r="TFB129" s="671"/>
      <c r="TFC129" s="671"/>
      <c r="TFD129" s="671"/>
      <c r="TFE129" s="671"/>
      <c r="TFF129" s="671"/>
      <c r="TFG129" s="671"/>
      <c r="TFH129" s="671"/>
      <c r="TFI129" s="671"/>
      <c r="TFJ129" s="671"/>
      <c r="TFK129" s="671"/>
      <c r="TFL129" s="671"/>
      <c r="TFM129" s="671"/>
      <c r="TFN129" s="671"/>
      <c r="TFO129" s="671"/>
      <c r="TFP129" s="671"/>
      <c r="TFQ129" s="671"/>
      <c r="TFR129" s="671"/>
      <c r="TFS129" s="671"/>
      <c r="TFT129" s="671"/>
      <c r="TFU129" s="671"/>
      <c r="TFV129" s="671"/>
      <c r="TFW129" s="671"/>
      <c r="TFX129" s="671"/>
      <c r="TFY129" s="671"/>
      <c r="TFZ129" s="671"/>
      <c r="TGA129" s="671"/>
      <c r="TGB129" s="671"/>
      <c r="TGC129" s="671"/>
      <c r="TGD129" s="671"/>
      <c r="TGE129" s="671"/>
      <c r="TGF129" s="671"/>
      <c r="TGG129" s="671"/>
      <c r="TGH129" s="671"/>
      <c r="TGI129" s="671"/>
      <c r="TGJ129" s="671"/>
      <c r="TGK129" s="671"/>
      <c r="TGL129" s="671"/>
      <c r="TGM129" s="671"/>
      <c r="TGN129" s="671"/>
      <c r="TGO129" s="671"/>
      <c r="TGP129" s="671"/>
      <c r="TGQ129" s="671"/>
      <c r="TGR129" s="671"/>
      <c r="TGS129" s="671"/>
      <c r="TGT129" s="671"/>
      <c r="TGU129" s="671"/>
      <c r="TGV129" s="671"/>
      <c r="TGW129" s="671"/>
      <c r="TGX129" s="671"/>
      <c r="TGY129" s="671"/>
      <c r="TGZ129" s="671"/>
      <c r="THA129" s="671"/>
      <c r="THB129" s="671"/>
      <c r="THC129" s="671"/>
      <c r="THD129" s="671"/>
      <c r="THE129" s="671"/>
      <c r="THF129" s="671"/>
      <c r="THG129" s="671"/>
      <c r="THH129" s="671"/>
      <c r="THI129" s="671"/>
      <c r="THJ129" s="671"/>
      <c r="THK129" s="671"/>
      <c r="THL129" s="671"/>
      <c r="THM129" s="671"/>
      <c r="THN129" s="671"/>
      <c r="THO129" s="671"/>
      <c r="THP129" s="671"/>
      <c r="THQ129" s="671"/>
      <c r="THR129" s="671"/>
      <c r="THS129" s="671"/>
      <c r="THT129" s="671"/>
      <c r="THU129" s="671"/>
      <c r="THV129" s="671"/>
      <c r="THW129" s="671"/>
      <c r="THX129" s="671"/>
      <c r="THY129" s="671"/>
      <c r="THZ129" s="671"/>
      <c r="TIA129" s="671"/>
      <c r="TIB129" s="671"/>
      <c r="TIC129" s="671"/>
      <c r="TID129" s="671"/>
      <c r="TIE129" s="671"/>
      <c r="TIF129" s="671"/>
      <c r="TIG129" s="671"/>
      <c r="TIH129" s="671"/>
      <c r="TII129" s="671"/>
      <c r="TIJ129" s="671"/>
      <c r="TIK129" s="671"/>
      <c r="TIL129" s="671"/>
      <c r="TIM129" s="671"/>
      <c r="TIN129" s="671"/>
      <c r="TIO129" s="671"/>
      <c r="TIP129" s="671"/>
      <c r="TIQ129" s="671"/>
      <c r="TIR129" s="671"/>
      <c r="TIS129" s="671"/>
      <c r="TIT129" s="671"/>
      <c r="TIU129" s="671"/>
      <c r="TIV129" s="671"/>
      <c r="TIW129" s="671"/>
      <c r="TIX129" s="671"/>
      <c r="TIY129" s="671"/>
      <c r="TIZ129" s="671"/>
      <c r="TJA129" s="671"/>
      <c r="TJB129" s="671"/>
      <c r="TJC129" s="671"/>
      <c r="TJD129" s="671"/>
      <c r="TJE129" s="671"/>
      <c r="TJF129" s="671"/>
      <c r="TJG129" s="671"/>
      <c r="TJH129" s="671"/>
      <c r="TJI129" s="671"/>
      <c r="TJJ129" s="671"/>
      <c r="TJK129" s="671"/>
      <c r="TJL129" s="671"/>
      <c r="TJM129" s="671"/>
      <c r="TJN129" s="671"/>
      <c r="TJO129" s="671"/>
      <c r="TJP129" s="671"/>
      <c r="TJQ129" s="671"/>
      <c r="TJR129" s="671"/>
      <c r="TJS129" s="671"/>
      <c r="TJT129" s="671"/>
      <c r="TJU129" s="671"/>
      <c r="TJV129" s="671"/>
      <c r="TJW129" s="671"/>
      <c r="TJX129" s="671"/>
      <c r="TJY129" s="671"/>
      <c r="TJZ129" s="671"/>
      <c r="TKA129" s="671"/>
      <c r="TKB129" s="671"/>
      <c r="TKC129" s="671"/>
      <c r="TKD129" s="671"/>
      <c r="TKE129" s="671"/>
      <c r="TKF129" s="671"/>
      <c r="TKG129" s="671"/>
      <c r="TKH129" s="671"/>
      <c r="TKI129" s="671"/>
      <c r="TKJ129" s="671"/>
      <c r="TKK129" s="671"/>
      <c r="TKL129" s="671"/>
      <c r="TKM129" s="671"/>
      <c r="TKN129" s="671"/>
      <c r="TKO129" s="671"/>
      <c r="TKP129" s="671"/>
      <c r="TKQ129" s="671"/>
      <c r="TKR129" s="671"/>
      <c r="TKS129" s="671"/>
      <c r="TKT129" s="671"/>
      <c r="TKU129" s="671"/>
      <c r="TKV129" s="671"/>
      <c r="TKW129" s="671"/>
      <c r="TKX129" s="671"/>
      <c r="TKY129" s="671"/>
      <c r="TKZ129" s="671"/>
      <c r="TLA129" s="671"/>
      <c r="TLB129" s="671"/>
      <c r="TLC129" s="671"/>
      <c r="TLD129" s="671"/>
      <c r="TLE129" s="671"/>
      <c r="TLF129" s="671"/>
      <c r="TLG129" s="671"/>
      <c r="TLH129" s="671"/>
      <c r="TLI129" s="671"/>
      <c r="TLJ129" s="671"/>
      <c r="TLK129" s="671"/>
      <c r="TLL129" s="671"/>
      <c r="TLM129" s="671"/>
      <c r="TLN129" s="671"/>
      <c r="TLO129" s="671"/>
      <c r="TLP129" s="671"/>
      <c r="TLQ129" s="671"/>
      <c r="TLR129" s="671"/>
      <c r="TLS129" s="671"/>
      <c r="TLT129" s="671"/>
      <c r="TLU129" s="671"/>
      <c r="TLV129" s="671"/>
      <c r="TLW129" s="671"/>
      <c r="TLX129" s="671"/>
      <c r="TLY129" s="671"/>
      <c r="TLZ129" s="671"/>
      <c r="TMA129" s="671"/>
      <c r="TMB129" s="671"/>
      <c r="TMC129" s="671"/>
      <c r="TMD129" s="671"/>
      <c r="TME129" s="671"/>
      <c r="TMF129" s="671"/>
      <c r="TMG129" s="671"/>
      <c r="TMH129" s="671"/>
      <c r="TMI129" s="671"/>
      <c r="TMJ129" s="671"/>
      <c r="TMK129" s="671"/>
      <c r="TML129" s="671"/>
      <c r="TMM129" s="671"/>
      <c r="TMN129" s="671"/>
      <c r="TMO129" s="671"/>
      <c r="TMP129" s="671"/>
      <c r="TMQ129" s="671"/>
      <c r="TMR129" s="671"/>
      <c r="TMS129" s="671"/>
      <c r="TMT129" s="671"/>
      <c r="TMU129" s="671"/>
      <c r="TMV129" s="671"/>
      <c r="TMW129" s="671"/>
      <c r="TMX129" s="671"/>
      <c r="TMY129" s="671"/>
      <c r="TMZ129" s="671"/>
      <c r="TNA129" s="671"/>
      <c r="TNB129" s="671"/>
      <c r="TNC129" s="671"/>
      <c r="TND129" s="671"/>
      <c r="TNE129" s="671"/>
      <c r="TNF129" s="671"/>
      <c r="TNG129" s="671"/>
      <c r="TNH129" s="671"/>
      <c r="TNI129" s="671"/>
      <c r="TNJ129" s="671"/>
      <c r="TNK129" s="671"/>
      <c r="TNL129" s="671"/>
      <c r="TNM129" s="671"/>
      <c r="TNN129" s="671"/>
      <c r="TNO129" s="671"/>
      <c r="TNP129" s="671"/>
      <c r="TNQ129" s="671"/>
      <c r="TNR129" s="671"/>
      <c r="TNS129" s="671"/>
      <c r="TNT129" s="671"/>
      <c r="TNU129" s="671"/>
      <c r="TNV129" s="671"/>
      <c r="TNW129" s="671"/>
      <c r="TNX129" s="671"/>
      <c r="TNY129" s="671"/>
      <c r="TNZ129" s="671"/>
      <c r="TOA129" s="671"/>
      <c r="TOB129" s="671"/>
      <c r="TOC129" s="671"/>
      <c r="TOD129" s="671"/>
      <c r="TOE129" s="671"/>
      <c r="TOF129" s="671"/>
      <c r="TOG129" s="671"/>
      <c r="TOH129" s="671"/>
      <c r="TOI129" s="671"/>
      <c r="TOJ129" s="671"/>
      <c r="TOK129" s="671"/>
      <c r="TOL129" s="671"/>
      <c r="TOM129" s="671"/>
      <c r="TON129" s="671"/>
      <c r="TOO129" s="671"/>
      <c r="TOP129" s="671"/>
      <c r="TOQ129" s="671"/>
      <c r="TOR129" s="671"/>
      <c r="TOS129" s="671"/>
      <c r="TOT129" s="671"/>
      <c r="TOU129" s="671"/>
      <c r="TOV129" s="671"/>
      <c r="TOW129" s="671"/>
      <c r="TOX129" s="671"/>
      <c r="TOY129" s="671"/>
      <c r="TOZ129" s="671"/>
      <c r="TPA129" s="671"/>
      <c r="TPB129" s="671"/>
      <c r="TPC129" s="671"/>
      <c r="TPD129" s="671"/>
      <c r="TPE129" s="671"/>
      <c r="TPF129" s="671"/>
      <c r="TPG129" s="671"/>
      <c r="TPH129" s="671"/>
      <c r="TPI129" s="671"/>
      <c r="TPJ129" s="671"/>
      <c r="TPK129" s="671"/>
      <c r="TPL129" s="671"/>
      <c r="TPM129" s="671"/>
      <c r="TPN129" s="671"/>
      <c r="TPO129" s="671"/>
      <c r="TPP129" s="671"/>
      <c r="TPQ129" s="671"/>
      <c r="TPR129" s="671"/>
      <c r="TPS129" s="671"/>
      <c r="TPT129" s="671"/>
      <c r="TPU129" s="671"/>
      <c r="TPV129" s="671"/>
      <c r="TPW129" s="671"/>
      <c r="TPX129" s="671"/>
      <c r="TPY129" s="671"/>
      <c r="TPZ129" s="671"/>
      <c r="TQA129" s="671"/>
      <c r="TQB129" s="671"/>
      <c r="TQC129" s="671"/>
      <c r="TQD129" s="671"/>
      <c r="TQE129" s="671"/>
      <c r="TQF129" s="671"/>
      <c r="TQG129" s="671"/>
      <c r="TQH129" s="671"/>
      <c r="TQI129" s="671"/>
      <c r="TQJ129" s="671"/>
      <c r="TQK129" s="671"/>
      <c r="TQL129" s="671"/>
      <c r="TQM129" s="671"/>
      <c r="TQN129" s="671"/>
      <c r="TQO129" s="671"/>
      <c r="TQP129" s="671"/>
      <c r="TQQ129" s="671"/>
      <c r="TQR129" s="671"/>
      <c r="TQS129" s="671"/>
      <c r="TQT129" s="671"/>
      <c r="TQU129" s="671"/>
      <c r="TQV129" s="671"/>
      <c r="TQW129" s="671"/>
      <c r="TQX129" s="671"/>
      <c r="TQY129" s="671"/>
      <c r="TQZ129" s="671"/>
      <c r="TRA129" s="671"/>
      <c r="TRB129" s="671"/>
      <c r="TRC129" s="671"/>
      <c r="TRD129" s="671"/>
      <c r="TRE129" s="671"/>
      <c r="TRF129" s="671"/>
      <c r="TRG129" s="671"/>
      <c r="TRH129" s="671"/>
      <c r="TRI129" s="671"/>
      <c r="TRJ129" s="671"/>
      <c r="TRK129" s="671"/>
      <c r="TRL129" s="671"/>
      <c r="TRM129" s="671"/>
      <c r="TRN129" s="671"/>
      <c r="TRO129" s="671"/>
      <c r="TRP129" s="671"/>
      <c r="TRQ129" s="671"/>
      <c r="TRR129" s="671"/>
      <c r="TRS129" s="671"/>
      <c r="TRT129" s="671"/>
      <c r="TRU129" s="671"/>
      <c r="TRV129" s="671"/>
      <c r="TRW129" s="671"/>
      <c r="TRX129" s="671"/>
      <c r="TRY129" s="671"/>
      <c r="TRZ129" s="671"/>
      <c r="TSA129" s="671"/>
      <c r="TSB129" s="671"/>
      <c r="TSC129" s="671"/>
      <c r="TSD129" s="671"/>
      <c r="TSE129" s="671"/>
      <c r="TSF129" s="671"/>
      <c r="TSG129" s="671"/>
      <c r="TSH129" s="671"/>
      <c r="TSI129" s="671"/>
      <c r="TSJ129" s="671"/>
      <c r="TSK129" s="671"/>
      <c r="TSL129" s="671"/>
      <c r="TSM129" s="671"/>
      <c r="TSN129" s="671"/>
      <c r="TSO129" s="671"/>
      <c r="TSP129" s="671"/>
      <c r="TSQ129" s="671"/>
      <c r="TSR129" s="671"/>
      <c r="TSS129" s="671"/>
      <c r="TST129" s="671"/>
      <c r="TSU129" s="671"/>
      <c r="TSV129" s="671"/>
      <c r="TSW129" s="671"/>
      <c r="TSX129" s="671"/>
      <c r="TSY129" s="671"/>
      <c r="TSZ129" s="671"/>
      <c r="TTA129" s="671"/>
      <c r="TTB129" s="671"/>
      <c r="TTC129" s="671"/>
      <c r="TTD129" s="671"/>
      <c r="TTE129" s="671"/>
      <c r="TTF129" s="671"/>
      <c r="TTG129" s="671"/>
      <c r="TTH129" s="671"/>
      <c r="TTI129" s="671"/>
      <c r="TTJ129" s="671"/>
      <c r="TTK129" s="671"/>
      <c r="TTL129" s="671"/>
      <c r="TTM129" s="671"/>
      <c r="TTN129" s="671"/>
      <c r="TTO129" s="671"/>
      <c r="TTP129" s="671"/>
      <c r="TTQ129" s="671"/>
      <c r="TTR129" s="671"/>
      <c r="TTS129" s="671"/>
      <c r="TTT129" s="671"/>
      <c r="TTU129" s="671"/>
      <c r="TTV129" s="671"/>
      <c r="TTW129" s="671"/>
      <c r="TTX129" s="671"/>
      <c r="TTY129" s="671"/>
      <c r="TTZ129" s="671"/>
      <c r="TUA129" s="671"/>
      <c r="TUB129" s="671"/>
      <c r="TUC129" s="671"/>
      <c r="TUD129" s="671"/>
      <c r="TUE129" s="671"/>
      <c r="TUF129" s="671"/>
      <c r="TUG129" s="671"/>
      <c r="TUH129" s="671"/>
      <c r="TUI129" s="671"/>
      <c r="TUJ129" s="671"/>
      <c r="TUK129" s="671"/>
      <c r="TUL129" s="671"/>
      <c r="TUM129" s="671"/>
      <c r="TUN129" s="671"/>
      <c r="TUO129" s="671"/>
      <c r="TUP129" s="671"/>
      <c r="TUQ129" s="671"/>
      <c r="TUR129" s="671"/>
      <c r="TUS129" s="671"/>
      <c r="TUT129" s="671"/>
      <c r="TUU129" s="671"/>
      <c r="TUV129" s="671"/>
      <c r="TUW129" s="671"/>
      <c r="TUX129" s="671"/>
      <c r="TUY129" s="671"/>
      <c r="TUZ129" s="671"/>
      <c r="TVA129" s="671"/>
      <c r="TVB129" s="671"/>
      <c r="TVC129" s="671"/>
      <c r="TVD129" s="671"/>
      <c r="TVE129" s="671"/>
      <c r="TVF129" s="671"/>
      <c r="TVG129" s="671"/>
      <c r="TVH129" s="671"/>
      <c r="TVI129" s="671"/>
      <c r="TVJ129" s="671"/>
      <c r="TVK129" s="671"/>
      <c r="TVL129" s="671"/>
      <c r="TVM129" s="671"/>
      <c r="TVN129" s="671"/>
      <c r="TVO129" s="671"/>
      <c r="TVP129" s="671"/>
      <c r="TVQ129" s="671"/>
      <c r="TVR129" s="671"/>
      <c r="TVS129" s="671"/>
      <c r="TVT129" s="671"/>
      <c r="TVU129" s="671"/>
      <c r="TVV129" s="671"/>
      <c r="TVW129" s="671"/>
      <c r="TVX129" s="671"/>
      <c r="TVY129" s="671"/>
      <c r="TVZ129" s="671"/>
      <c r="TWA129" s="671"/>
      <c r="TWB129" s="671"/>
      <c r="TWC129" s="671"/>
      <c r="TWD129" s="671"/>
      <c r="TWE129" s="671"/>
      <c r="TWF129" s="671"/>
      <c r="TWG129" s="671"/>
      <c r="TWH129" s="671"/>
      <c r="TWI129" s="671"/>
      <c r="TWJ129" s="671"/>
      <c r="TWK129" s="671"/>
      <c r="TWL129" s="671"/>
      <c r="TWM129" s="671"/>
      <c r="TWN129" s="671"/>
      <c r="TWO129" s="671"/>
      <c r="TWP129" s="671"/>
      <c r="TWQ129" s="671"/>
      <c r="TWR129" s="671"/>
      <c r="TWS129" s="671"/>
      <c r="TWT129" s="671"/>
      <c r="TWU129" s="671"/>
      <c r="TWV129" s="671"/>
      <c r="TWW129" s="671"/>
      <c r="TWX129" s="671"/>
      <c r="TWY129" s="671"/>
      <c r="TWZ129" s="671"/>
      <c r="TXA129" s="671"/>
      <c r="TXB129" s="671"/>
      <c r="TXC129" s="671"/>
      <c r="TXD129" s="671"/>
      <c r="TXE129" s="671"/>
      <c r="TXF129" s="671"/>
      <c r="TXG129" s="671"/>
      <c r="TXH129" s="671"/>
      <c r="TXI129" s="671"/>
      <c r="TXJ129" s="671"/>
      <c r="TXK129" s="671"/>
      <c r="TXL129" s="671"/>
      <c r="TXM129" s="671"/>
      <c r="TXN129" s="671"/>
      <c r="TXO129" s="671"/>
      <c r="TXP129" s="671"/>
      <c r="TXQ129" s="671"/>
      <c r="TXR129" s="671"/>
      <c r="TXS129" s="671"/>
      <c r="TXT129" s="671"/>
      <c r="TXU129" s="671"/>
      <c r="TXV129" s="671"/>
      <c r="TXW129" s="671"/>
      <c r="TXX129" s="671"/>
      <c r="TXY129" s="671"/>
      <c r="TXZ129" s="671"/>
      <c r="TYA129" s="671"/>
      <c r="TYB129" s="671"/>
      <c r="TYC129" s="671"/>
      <c r="TYD129" s="671"/>
      <c r="TYE129" s="671"/>
      <c r="TYF129" s="671"/>
      <c r="TYG129" s="671"/>
      <c r="TYH129" s="671"/>
      <c r="TYI129" s="671"/>
      <c r="TYJ129" s="671"/>
      <c r="TYK129" s="671"/>
      <c r="TYL129" s="671"/>
      <c r="TYM129" s="671"/>
      <c r="TYN129" s="671"/>
      <c r="TYO129" s="671"/>
      <c r="TYP129" s="671"/>
      <c r="TYQ129" s="671"/>
      <c r="TYR129" s="671"/>
      <c r="TYS129" s="671"/>
      <c r="TYT129" s="671"/>
      <c r="TYU129" s="671"/>
      <c r="TYV129" s="671"/>
      <c r="TYW129" s="671"/>
      <c r="TYX129" s="671"/>
      <c r="TYY129" s="671"/>
      <c r="TYZ129" s="671"/>
      <c r="TZA129" s="671"/>
      <c r="TZB129" s="671"/>
      <c r="TZC129" s="671"/>
      <c r="TZD129" s="671"/>
      <c r="TZE129" s="671"/>
      <c r="TZF129" s="671"/>
      <c r="TZG129" s="671"/>
      <c r="TZH129" s="671"/>
      <c r="TZI129" s="671"/>
      <c r="TZJ129" s="671"/>
      <c r="TZK129" s="671"/>
      <c r="TZL129" s="671"/>
      <c r="TZM129" s="671"/>
      <c r="TZN129" s="671"/>
      <c r="TZO129" s="671"/>
      <c r="TZP129" s="671"/>
      <c r="TZQ129" s="671"/>
      <c r="TZR129" s="671"/>
      <c r="TZS129" s="671"/>
      <c r="TZT129" s="671"/>
      <c r="TZU129" s="671"/>
      <c r="TZV129" s="671"/>
      <c r="TZW129" s="671"/>
      <c r="TZX129" s="671"/>
      <c r="TZY129" s="671"/>
      <c r="TZZ129" s="671"/>
      <c r="UAA129" s="671"/>
      <c r="UAB129" s="671"/>
      <c r="UAC129" s="671"/>
      <c r="UAD129" s="671"/>
      <c r="UAE129" s="671"/>
      <c r="UAF129" s="671"/>
      <c r="UAG129" s="671"/>
      <c r="UAH129" s="671"/>
      <c r="UAI129" s="671"/>
      <c r="UAJ129" s="671"/>
      <c r="UAK129" s="671"/>
      <c r="UAL129" s="671"/>
      <c r="UAM129" s="671"/>
      <c r="UAN129" s="671"/>
      <c r="UAO129" s="671"/>
      <c r="UAP129" s="671"/>
      <c r="UAQ129" s="671"/>
      <c r="UAR129" s="671"/>
      <c r="UAS129" s="671"/>
      <c r="UAT129" s="671"/>
      <c r="UAU129" s="671"/>
      <c r="UAV129" s="671"/>
      <c r="UAW129" s="671"/>
      <c r="UAX129" s="671"/>
      <c r="UAY129" s="671"/>
      <c r="UAZ129" s="671"/>
      <c r="UBA129" s="671"/>
      <c r="UBB129" s="671"/>
      <c r="UBC129" s="671"/>
      <c r="UBD129" s="671"/>
      <c r="UBE129" s="671"/>
      <c r="UBF129" s="671"/>
      <c r="UBG129" s="671"/>
      <c r="UBH129" s="671"/>
      <c r="UBI129" s="671"/>
      <c r="UBJ129" s="671"/>
      <c r="UBK129" s="671"/>
      <c r="UBL129" s="671"/>
      <c r="UBM129" s="671"/>
      <c r="UBN129" s="671"/>
      <c r="UBO129" s="671"/>
      <c r="UBP129" s="671"/>
      <c r="UBQ129" s="671"/>
      <c r="UBR129" s="671"/>
      <c r="UBS129" s="671"/>
      <c r="UBT129" s="671"/>
      <c r="UBU129" s="671"/>
      <c r="UBV129" s="671"/>
      <c r="UBW129" s="671"/>
      <c r="UBX129" s="671"/>
      <c r="UBY129" s="671"/>
      <c r="UBZ129" s="671"/>
      <c r="UCA129" s="671"/>
      <c r="UCB129" s="671"/>
      <c r="UCC129" s="671"/>
      <c r="UCD129" s="671"/>
      <c r="UCE129" s="671"/>
      <c r="UCF129" s="671"/>
      <c r="UCG129" s="671"/>
      <c r="UCH129" s="671"/>
      <c r="UCI129" s="671"/>
      <c r="UCJ129" s="671"/>
      <c r="UCK129" s="671"/>
      <c r="UCL129" s="671"/>
      <c r="UCM129" s="671"/>
      <c r="UCN129" s="671"/>
      <c r="UCO129" s="671"/>
      <c r="UCP129" s="671"/>
      <c r="UCQ129" s="671"/>
      <c r="UCR129" s="671"/>
      <c r="UCS129" s="671"/>
      <c r="UCT129" s="671"/>
      <c r="UCU129" s="671"/>
      <c r="UCV129" s="671"/>
      <c r="UCW129" s="671"/>
      <c r="UCX129" s="671"/>
      <c r="UCY129" s="671"/>
      <c r="UCZ129" s="671"/>
      <c r="UDA129" s="671"/>
      <c r="UDB129" s="671"/>
      <c r="UDC129" s="671"/>
      <c r="UDD129" s="671"/>
      <c r="UDE129" s="671"/>
      <c r="UDF129" s="671"/>
      <c r="UDG129" s="671"/>
      <c r="UDH129" s="671"/>
      <c r="UDI129" s="671"/>
      <c r="UDJ129" s="671"/>
      <c r="UDK129" s="671"/>
      <c r="UDL129" s="671"/>
      <c r="UDM129" s="671"/>
      <c r="UDN129" s="671"/>
      <c r="UDO129" s="671"/>
      <c r="UDP129" s="671"/>
      <c r="UDQ129" s="671"/>
      <c r="UDR129" s="671"/>
      <c r="UDS129" s="671"/>
      <c r="UDT129" s="671"/>
      <c r="UDU129" s="671"/>
      <c r="UDV129" s="671"/>
      <c r="UDW129" s="671"/>
      <c r="UDX129" s="671"/>
      <c r="UDY129" s="671"/>
      <c r="UDZ129" s="671"/>
      <c r="UEA129" s="671"/>
      <c r="UEB129" s="671"/>
      <c r="UEC129" s="671"/>
      <c r="UED129" s="671"/>
      <c r="UEE129" s="671"/>
      <c r="UEF129" s="671"/>
      <c r="UEG129" s="671"/>
      <c r="UEH129" s="671"/>
      <c r="UEI129" s="671"/>
      <c r="UEJ129" s="671"/>
      <c r="UEK129" s="671"/>
      <c r="UEL129" s="671"/>
      <c r="UEM129" s="671"/>
      <c r="UEN129" s="671"/>
      <c r="UEO129" s="671"/>
      <c r="UEP129" s="671"/>
      <c r="UEQ129" s="671"/>
      <c r="UER129" s="671"/>
      <c r="UES129" s="671"/>
      <c r="UET129" s="671"/>
      <c r="UEU129" s="671"/>
      <c r="UEV129" s="671"/>
      <c r="UEW129" s="671"/>
      <c r="UEX129" s="671"/>
      <c r="UEY129" s="671"/>
      <c r="UEZ129" s="671"/>
      <c r="UFA129" s="671"/>
      <c r="UFB129" s="671"/>
      <c r="UFC129" s="671"/>
      <c r="UFD129" s="671"/>
      <c r="UFE129" s="671"/>
      <c r="UFF129" s="671"/>
      <c r="UFG129" s="671"/>
      <c r="UFH129" s="671"/>
      <c r="UFI129" s="671"/>
      <c r="UFJ129" s="671"/>
      <c r="UFK129" s="671"/>
      <c r="UFL129" s="671"/>
      <c r="UFM129" s="671"/>
      <c r="UFN129" s="671"/>
      <c r="UFO129" s="671"/>
      <c r="UFP129" s="671"/>
      <c r="UFQ129" s="671"/>
      <c r="UFR129" s="671"/>
      <c r="UFS129" s="671"/>
      <c r="UFT129" s="671"/>
      <c r="UFU129" s="671"/>
      <c r="UFV129" s="671"/>
      <c r="UFW129" s="671"/>
      <c r="UFX129" s="671"/>
      <c r="UFY129" s="671"/>
      <c r="UFZ129" s="671"/>
      <c r="UGA129" s="671"/>
      <c r="UGB129" s="671"/>
      <c r="UGC129" s="671"/>
      <c r="UGD129" s="671"/>
      <c r="UGE129" s="671"/>
      <c r="UGF129" s="671"/>
      <c r="UGG129" s="671"/>
      <c r="UGH129" s="671"/>
      <c r="UGI129" s="671"/>
      <c r="UGJ129" s="671"/>
      <c r="UGK129" s="671"/>
      <c r="UGL129" s="671"/>
      <c r="UGM129" s="671"/>
      <c r="UGN129" s="671"/>
      <c r="UGO129" s="671"/>
      <c r="UGP129" s="671"/>
      <c r="UGQ129" s="671"/>
      <c r="UGR129" s="671"/>
      <c r="UGS129" s="671"/>
      <c r="UGT129" s="671"/>
      <c r="UGU129" s="671"/>
      <c r="UGV129" s="671"/>
      <c r="UGW129" s="671"/>
      <c r="UGX129" s="671"/>
      <c r="UGY129" s="671"/>
      <c r="UGZ129" s="671"/>
      <c r="UHA129" s="671"/>
      <c r="UHB129" s="671"/>
      <c r="UHC129" s="671"/>
      <c r="UHD129" s="671"/>
      <c r="UHE129" s="671"/>
      <c r="UHF129" s="671"/>
      <c r="UHG129" s="671"/>
      <c r="UHH129" s="671"/>
      <c r="UHI129" s="671"/>
      <c r="UHJ129" s="671"/>
      <c r="UHK129" s="671"/>
      <c r="UHL129" s="671"/>
      <c r="UHM129" s="671"/>
      <c r="UHN129" s="671"/>
      <c r="UHO129" s="671"/>
      <c r="UHP129" s="671"/>
      <c r="UHQ129" s="671"/>
      <c r="UHR129" s="671"/>
      <c r="UHS129" s="671"/>
      <c r="UHT129" s="671"/>
      <c r="UHU129" s="671"/>
      <c r="UHV129" s="671"/>
      <c r="UHW129" s="671"/>
      <c r="UHX129" s="671"/>
      <c r="UHY129" s="671"/>
      <c r="UHZ129" s="671"/>
      <c r="UIA129" s="671"/>
      <c r="UIB129" s="671"/>
      <c r="UIC129" s="671"/>
      <c r="UID129" s="671"/>
      <c r="UIE129" s="671"/>
      <c r="UIF129" s="671"/>
      <c r="UIG129" s="671"/>
      <c r="UIH129" s="671"/>
      <c r="UII129" s="671"/>
      <c r="UIJ129" s="671"/>
      <c r="UIK129" s="671"/>
      <c r="UIL129" s="671"/>
      <c r="UIM129" s="671"/>
      <c r="UIN129" s="671"/>
      <c r="UIO129" s="671"/>
      <c r="UIP129" s="671"/>
      <c r="UIQ129" s="671"/>
      <c r="UIR129" s="671"/>
      <c r="UIS129" s="671"/>
      <c r="UIT129" s="671"/>
      <c r="UIU129" s="671"/>
      <c r="UIV129" s="671"/>
      <c r="UIW129" s="671"/>
      <c r="UIX129" s="671"/>
      <c r="UIY129" s="671"/>
      <c r="UIZ129" s="671"/>
      <c r="UJA129" s="671"/>
      <c r="UJB129" s="671"/>
      <c r="UJC129" s="671"/>
      <c r="UJD129" s="671"/>
      <c r="UJE129" s="671"/>
      <c r="UJF129" s="671"/>
      <c r="UJG129" s="671"/>
      <c r="UJH129" s="671"/>
      <c r="UJI129" s="671"/>
      <c r="UJJ129" s="671"/>
      <c r="UJK129" s="671"/>
      <c r="UJL129" s="671"/>
      <c r="UJM129" s="671"/>
      <c r="UJN129" s="671"/>
      <c r="UJO129" s="671"/>
      <c r="UJP129" s="671"/>
      <c r="UJQ129" s="671"/>
      <c r="UJR129" s="671"/>
      <c r="UJS129" s="671"/>
      <c r="UJT129" s="671"/>
      <c r="UJU129" s="671"/>
      <c r="UJV129" s="671"/>
      <c r="UJW129" s="671"/>
      <c r="UJX129" s="671"/>
      <c r="UJY129" s="671"/>
      <c r="UJZ129" s="671"/>
      <c r="UKA129" s="671"/>
      <c r="UKB129" s="671"/>
      <c r="UKC129" s="671"/>
      <c r="UKD129" s="671"/>
      <c r="UKE129" s="671"/>
      <c r="UKF129" s="671"/>
      <c r="UKG129" s="671"/>
      <c r="UKH129" s="671"/>
      <c r="UKI129" s="671"/>
      <c r="UKJ129" s="671"/>
      <c r="UKK129" s="671"/>
      <c r="UKL129" s="671"/>
      <c r="UKM129" s="671"/>
      <c r="UKN129" s="671"/>
      <c r="UKO129" s="671"/>
      <c r="UKP129" s="671"/>
      <c r="UKQ129" s="671"/>
      <c r="UKR129" s="671"/>
      <c r="UKS129" s="671"/>
      <c r="UKT129" s="671"/>
      <c r="UKU129" s="671"/>
      <c r="UKV129" s="671"/>
      <c r="UKW129" s="671"/>
      <c r="UKX129" s="671"/>
      <c r="UKY129" s="671"/>
      <c r="UKZ129" s="671"/>
      <c r="ULA129" s="671"/>
      <c r="ULB129" s="671"/>
      <c r="ULC129" s="671"/>
      <c r="ULD129" s="671"/>
      <c r="ULE129" s="671"/>
      <c r="ULF129" s="671"/>
      <c r="ULG129" s="671"/>
      <c r="ULH129" s="671"/>
      <c r="ULI129" s="671"/>
      <c r="ULJ129" s="671"/>
      <c r="ULK129" s="671"/>
      <c r="ULL129" s="671"/>
      <c r="ULM129" s="671"/>
      <c r="ULN129" s="671"/>
      <c r="ULO129" s="671"/>
      <c r="ULP129" s="671"/>
      <c r="ULQ129" s="671"/>
      <c r="ULR129" s="671"/>
      <c r="ULS129" s="671"/>
      <c r="ULT129" s="671"/>
      <c r="ULU129" s="671"/>
      <c r="ULV129" s="671"/>
      <c r="ULW129" s="671"/>
      <c r="ULX129" s="671"/>
      <c r="ULY129" s="671"/>
      <c r="ULZ129" s="671"/>
      <c r="UMA129" s="671"/>
      <c r="UMB129" s="671"/>
      <c r="UMC129" s="671"/>
      <c r="UMD129" s="671"/>
      <c r="UME129" s="671"/>
      <c r="UMF129" s="671"/>
      <c r="UMG129" s="671"/>
      <c r="UMH129" s="671"/>
      <c r="UMI129" s="671"/>
      <c r="UMJ129" s="671"/>
      <c r="UMK129" s="671"/>
      <c r="UML129" s="671"/>
      <c r="UMM129" s="671"/>
      <c r="UMN129" s="671"/>
      <c r="UMO129" s="671"/>
      <c r="UMP129" s="671"/>
      <c r="UMQ129" s="671"/>
      <c r="UMR129" s="671"/>
      <c r="UMS129" s="671"/>
      <c r="UMT129" s="671"/>
      <c r="UMU129" s="671"/>
      <c r="UMV129" s="671"/>
      <c r="UMW129" s="671"/>
      <c r="UMX129" s="671"/>
      <c r="UMY129" s="671"/>
      <c r="UMZ129" s="671"/>
      <c r="UNA129" s="671"/>
      <c r="UNB129" s="671"/>
      <c r="UNC129" s="671"/>
      <c r="UND129" s="671"/>
      <c r="UNE129" s="671"/>
      <c r="UNF129" s="671"/>
      <c r="UNG129" s="671"/>
      <c r="UNH129" s="671"/>
      <c r="UNI129" s="671"/>
      <c r="UNJ129" s="671"/>
      <c r="UNK129" s="671"/>
      <c r="UNL129" s="671"/>
      <c r="UNM129" s="671"/>
      <c r="UNN129" s="671"/>
      <c r="UNO129" s="671"/>
      <c r="UNP129" s="671"/>
      <c r="UNQ129" s="671"/>
      <c r="UNR129" s="671"/>
      <c r="UNS129" s="671"/>
      <c r="UNT129" s="671"/>
      <c r="UNU129" s="671"/>
      <c r="UNV129" s="671"/>
      <c r="UNW129" s="671"/>
      <c r="UNX129" s="671"/>
      <c r="UNY129" s="671"/>
      <c r="UNZ129" s="671"/>
      <c r="UOA129" s="671"/>
      <c r="UOB129" s="671"/>
      <c r="UOC129" s="671"/>
      <c r="UOD129" s="671"/>
      <c r="UOE129" s="671"/>
      <c r="UOF129" s="671"/>
      <c r="UOG129" s="671"/>
      <c r="UOH129" s="671"/>
      <c r="UOI129" s="671"/>
      <c r="UOJ129" s="671"/>
      <c r="UOK129" s="671"/>
      <c r="UOL129" s="671"/>
      <c r="UOM129" s="671"/>
      <c r="UON129" s="671"/>
      <c r="UOO129" s="671"/>
      <c r="UOP129" s="671"/>
      <c r="UOQ129" s="671"/>
      <c r="UOR129" s="671"/>
      <c r="UOS129" s="671"/>
      <c r="UOT129" s="671"/>
      <c r="UOU129" s="671"/>
      <c r="UOV129" s="671"/>
      <c r="UOW129" s="671"/>
      <c r="UOX129" s="671"/>
      <c r="UOY129" s="671"/>
      <c r="UOZ129" s="671"/>
      <c r="UPA129" s="671"/>
      <c r="UPB129" s="671"/>
      <c r="UPC129" s="671"/>
      <c r="UPD129" s="671"/>
      <c r="UPE129" s="671"/>
      <c r="UPF129" s="671"/>
      <c r="UPG129" s="671"/>
      <c r="UPH129" s="671"/>
      <c r="UPI129" s="671"/>
      <c r="UPJ129" s="671"/>
      <c r="UPK129" s="671"/>
      <c r="UPL129" s="671"/>
      <c r="UPM129" s="671"/>
      <c r="UPN129" s="671"/>
      <c r="UPO129" s="671"/>
      <c r="UPP129" s="671"/>
      <c r="UPQ129" s="671"/>
      <c r="UPR129" s="671"/>
      <c r="UPS129" s="671"/>
      <c r="UPT129" s="671"/>
      <c r="UPU129" s="671"/>
      <c r="UPV129" s="671"/>
      <c r="UPW129" s="671"/>
      <c r="UPX129" s="671"/>
      <c r="UPY129" s="671"/>
      <c r="UPZ129" s="671"/>
      <c r="UQA129" s="671"/>
      <c r="UQB129" s="671"/>
      <c r="UQC129" s="671"/>
      <c r="UQD129" s="671"/>
      <c r="UQE129" s="671"/>
      <c r="UQF129" s="671"/>
      <c r="UQG129" s="671"/>
      <c r="UQH129" s="671"/>
      <c r="UQI129" s="671"/>
      <c r="UQJ129" s="671"/>
      <c r="UQK129" s="671"/>
      <c r="UQL129" s="671"/>
      <c r="UQM129" s="671"/>
      <c r="UQN129" s="671"/>
      <c r="UQO129" s="671"/>
      <c r="UQP129" s="671"/>
      <c r="UQQ129" s="671"/>
      <c r="UQR129" s="671"/>
      <c r="UQS129" s="671"/>
      <c r="UQT129" s="671"/>
      <c r="UQU129" s="671"/>
      <c r="UQV129" s="671"/>
      <c r="UQW129" s="671"/>
      <c r="UQX129" s="671"/>
      <c r="UQY129" s="671"/>
      <c r="UQZ129" s="671"/>
      <c r="URA129" s="671"/>
      <c r="URB129" s="671"/>
      <c r="URC129" s="671"/>
      <c r="URD129" s="671"/>
      <c r="URE129" s="671"/>
      <c r="URF129" s="671"/>
      <c r="URG129" s="671"/>
      <c r="URH129" s="671"/>
      <c r="URI129" s="671"/>
      <c r="URJ129" s="671"/>
      <c r="URK129" s="671"/>
      <c r="URL129" s="671"/>
      <c r="URM129" s="671"/>
      <c r="URN129" s="671"/>
      <c r="URO129" s="671"/>
      <c r="URP129" s="671"/>
      <c r="URQ129" s="671"/>
      <c r="URR129" s="671"/>
      <c r="URS129" s="671"/>
      <c r="URT129" s="671"/>
      <c r="URU129" s="671"/>
      <c r="URV129" s="671"/>
      <c r="URW129" s="671"/>
      <c r="URX129" s="671"/>
      <c r="URY129" s="671"/>
      <c r="URZ129" s="671"/>
      <c r="USA129" s="671"/>
      <c r="USB129" s="671"/>
      <c r="USC129" s="671"/>
      <c r="USD129" s="671"/>
      <c r="USE129" s="671"/>
      <c r="USF129" s="671"/>
      <c r="USG129" s="671"/>
      <c r="USH129" s="671"/>
      <c r="USI129" s="671"/>
      <c r="USJ129" s="671"/>
      <c r="USK129" s="671"/>
      <c r="USL129" s="671"/>
      <c r="USM129" s="671"/>
      <c r="USN129" s="671"/>
      <c r="USO129" s="671"/>
      <c r="USP129" s="671"/>
      <c r="USQ129" s="671"/>
      <c r="USR129" s="671"/>
      <c r="USS129" s="671"/>
      <c r="UST129" s="671"/>
      <c r="USU129" s="671"/>
      <c r="USV129" s="671"/>
      <c r="USW129" s="671"/>
      <c r="USX129" s="671"/>
      <c r="USY129" s="671"/>
      <c r="USZ129" s="671"/>
      <c r="UTA129" s="671"/>
      <c r="UTB129" s="671"/>
      <c r="UTC129" s="671"/>
      <c r="UTD129" s="671"/>
      <c r="UTE129" s="671"/>
      <c r="UTF129" s="671"/>
      <c r="UTG129" s="671"/>
      <c r="UTH129" s="671"/>
      <c r="UTI129" s="671"/>
      <c r="UTJ129" s="671"/>
      <c r="UTK129" s="671"/>
      <c r="UTL129" s="671"/>
      <c r="UTM129" s="671"/>
      <c r="UTN129" s="671"/>
      <c r="UTO129" s="671"/>
      <c r="UTP129" s="671"/>
      <c r="UTQ129" s="671"/>
      <c r="UTR129" s="671"/>
      <c r="UTS129" s="671"/>
      <c r="UTT129" s="671"/>
      <c r="UTU129" s="671"/>
      <c r="UTV129" s="671"/>
      <c r="UTW129" s="671"/>
      <c r="UTX129" s="671"/>
      <c r="UTY129" s="671"/>
      <c r="UTZ129" s="671"/>
      <c r="UUA129" s="671"/>
      <c r="UUB129" s="671"/>
      <c r="UUC129" s="671"/>
      <c r="UUD129" s="671"/>
      <c r="UUE129" s="671"/>
      <c r="UUF129" s="671"/>
      <c r="UUG129" s="671"/>
      <c r="UUH129" s="671"/>
      <c r="UUI129" s="671"/>
      <c r="UUJ129" s="671"/>
      <c r="UUK129" s="671"/>
      <c r="UUL129" s="671"/>
      <c r="UUM129" s="671"/>
      <c r="UUN129" s="671"/>
      <c r="UUO129" s="671"/>
      <c r="UUP129" s="671"/>
      <c r="UUQ129" s="671"/>
      <c r="UUR129" s="671"/>
      <c r="UUS129" s="671"/>
      <c r="UUT129" s="671"/>
      <c r="UUU129" s="671"/>
      <c r="UUV129" s="671"/>
      <c r="UUW129" s="671"/>
      <c r="UUX129" s="671"/>
      <c r="UUY129" s="671"/>
      <c r="UUZ129" s="671"/>
      <c r="UVA129" s="671"/>
      <c r="UVB129" s="671"/>
      <c r="UVC129" s="671"/>
      <c r="UVD129" s="671"/>
      <c r="UVE129" s="671"/>
      <c r="UVF129" s="671"/>
      <c r="UVG129" s="671"/>
      <c r="UVH129" s="671"/>
      <c r="UVI129" s="671"/>
      <c r="UVJ129" s="671"/>
      <c r="UVK129" s="671"/>
      <c r="UVL129" s="671"/>
      <c r="UVM129" s="671"/>
      <c r="UVN129" s="671"/>
      <c r="UVO129" s="671"/>
      <c r="UVP129" s="671"/>
      <c r="UVQ129" s="671"/>
      <c r="UVR129" s="671"/>
      <c r="UVS129" s="671"/>
      <c r="UVT129" s="671"/>
      <c r="UVU129" s="671"/>
      <c r="UVV129" s="671"/>
      <c r="UVW129" s="671"/>
      <c r="UVX129" s="671"/>
      <c r="UVY129" s="671"/>
      <c r="UVZ129" s="671"/>
      <c r="UWA129" s="671"/>
      <c r="UWB129" s="671"/>
      <c r="UWC129" s="671"/>
      <c r="UWD129" s="671"/>
      <c r="UWE129" s="671"/>
      <c r="UWF129" s="671"/>
      <c r="UWG129" s="671"/>
      <c r="UWH129" s="671"/>
      <c r="UWI129" s="671"/>
      <c r="UWJ129" s="671"/>
      <c r="UWK129" s="671"/>
      <c r="UWL129" s="671"/>
      <c r="UWM129" s="671"/>
      <c r="UWN129" s="671"/>
      <c r="UWO129" s="671"/>
      <c r="UWP129" s="671"/>
      <c r="UWQ129" s="671"/>
      <c r="UWR129" s="671"/>
      <c r="UWS129" s="671"/>
      <c r="UWT129" s="671"/>
      <c r="UWU129" s="671"/>
      <c r="UWV129" s="671"/>
      <c r="UWW129" s="671"/>
      <c r="UWX129" s="671"/>
      <c r="UWY129" s="671"/>
      <c r="UWZ129" s="671"/>
      <c r="UXA129" s="671"/>
      <c r="UXB129" s="671"/>
      <c r="UXC129" s="671"/>
      <c r="UXD129" s="671"/>
      <c r="UXE129" s="671"/>
      <c r="UXF129" s="671"/>
      <c r="UXG129" s="671"/>
      <c r="UXH129" s="671"/>
      <c r="UXI129" s="671"/>
      <c r="UXJ129" s="671"/>
      <c r="UXK129" s="671"/>
      <c r="UXL129" s="671"/>
      <c r="UXM129" s="671"/>
      <c r="UXN129" s="671"/>
      <c r="UXO129" s="671"/>
      <c r="UXP129" s="671"/>
      <c r="UXQ129" s="671"/>
      <c r="UXR129" s="671"/>
      <c r="UXS129" s="671"/>
      <c r="UXT129" s="671"/>
      <c r="UXU129" s="671"/>
      <c r="UXV129" s="671"/>
      <c r="UXW129" s="671"/>
      <c r="UXX129" s="671"/>
      <c r="UXY129" s="671"/>
      <c r="UXZ129" s="671"/>
      <c r="UYA129" s="671"/>
      <c r="UYB129" s="671"/>
      <c r="UYC129" s="671"/>
      <c r="UYD129" s="671"/>
      <c r="UYE129" s="671"/>
      <c r="UYF129" s="671"/>
      <c r="UYG129" s="671"/>
      <c r="UYH129" s="671"/>
      <c r="UYI129" s="671"/>
      <c r="UYJ129" s="671"/>
      <c r="UYK129" s="671"/>
      <c r="UYL129" s="671"/>
      <c r="UYM129" s="671"/>
      <c r="UYN129" s="671"/>
      <c r="UYO129" s="671"/>
      <c r="UYP129" s="671"/>
      <c r="UYQ129" s="671"/>
      <c r="UYR129" s="671"/>
      <c r="UYS129" s="671"/>
      <c r="UYT129" s="671"/>
      <c r="UYU129" s="671"/>
      <c r="UYV129" s="671"/>
      <c r="UYW129" s="671"/>
      <c r="UYX129" s="671"/>
      <c r="UYY129" s="671"/>
      <c r="UYZ129" s="671"/>
      <c r="UZA129" s="671"/>
      <c r="UZB129" s="671"/>
      <c r="UZC129" s="671"/>
      <c r="UZD129" s="671"/>
      <c r="UZE129" s="671"/>
      <c r="UZF129" s="671"/>
      <c r="UZG129" s="671"/>
      <c r="UZH129" s="671"/>
      <c r="UZI129" s="671"/>
      <c r="UZJ129" s="671"/>
      <c r="UZK129" s="671"/>
      <c r="UZL129" s="671"/>
      <c r="UZM129" s="671"/>
      <c r="UZN129" s="671"/>
      <c r="UZO129" s="671"/>
      <c r="UZP129" s="671"/>
      <c r="UZQ129" s="671"/>
      <c r="UZR129" s="671"/>
      <c r="UZS129" s="671"/>
      <c r="UZT129" s="671"/>
      <c r="UZU129" s="671"/>
      <c r="UZV129" s="671"/>
      <c r="UZW129" s="671"/>
      <c r="UZX129" s="671"/>
      <c r="UZY129" s="671"/>
      <c r="UZZ129" s="671"/>
      <c r="VAA129" s="671"/>
      <c r="VAB129" s="671"/>
      <c r="VAC129" s="671"/>
      <c r="VAD129" s="671"/>
      <c r="VAE129" s="671"/>
      <c r="VAF129" s="671"/>
      <c r="VAG129" s="671"/>
      <c r="VAH129" s="671"/>
      <c r="VAI129" s="671"/>
      <c r="VAJ129" s="671"/>
      <c r="VAK129" s="671"/>
      <c r="VAL129" s="671"/>
      <c r="VAM129" s="671"/>
      <c r="VAN129" s="671"/>
      <c r="VAO129" s="671"/>
      <c r="VAP129" s="671"/>
      <c r="VAQ129" s="671"/>
      <c r="VAR129" s="671"/>
      <c r="VAS129" s="671"/>
      <c r="VAT129" s="671"/>
      <c r="VAU129" s="671"/>
      <c r="VAV129" s="671"/>
      <c r="VAW129" s="671"/>
      <c r="VAX129" s="671"/>
      <c r="VAY129" s="671"/>
      <c r="VAZ129" s="671"/>
      <c r="VBA129" s="671"/>
      <c r="VBB129" s="671"/>
      <c r="VBC129" s="671"/>
      <c r="VBD129" s="671"/>
      <c r="VBE129" s="671"/>
      <c r="VBF129" s="671"/>
      <c r="VBG129" s="671"/>
      <c r="VBH129" s="671"/>
      <c r="VBI129" s="671"/>
      <c r="VBJ129" s="671"/>
      <c r="VBK129" s="671"/>
      <c r="VBL129" s="671"/>
      <c r="VBM129" s="671"/>
      <c r="VBN129" s="671"/>
      <c r="VBO129" s="671"/>
      <c r="VBP129" s="671"/>
      <c r="VBQ129" s="671"/>
      <c r="VBR129" s="671"/>
      <c r="VBS129" s="671"/>
      <c r="VBT129" s="671"/>
      <c r="VBU129" s="671"/>
      <c r="VBV129" s="671"/>
      <c r="VBW129" s="671"/>
      <c r="VBX129" s="671"/>
      <c r="VBY129" s="671"/>
      <c r="VBZ129" s="671"/>
      <c r="VCA129" s="671"/>
      <c r="VCB129" s="671"/>
      <c r="VCC129" s="671"/>
      <c r="VCD129" s="671"/>
      <c r="VCE129" s="671"/>
      <c r="VCF129" s="671"/>
      <c r="VCG129" s="671"/>
      <c r="VCH129" s="671"/>
      <c r="VCI129" s="671"/>
      <c r="VCJ129" s="671"/>
      <c r="VCK129" s="671"/>
      <c r="VCL129" s="671"/>
      <c r="VCM129" s="671"/>
      <c r="VCN129" s="671"/>
      <c r="VCO129" s="671"/>
      <c r="VCP129" s="671"/>
      <c r="VCQ129" s="671"/>
      <c r="VCR129" s="671"/>
      <c r="VCS129" s="671"/>
      <c r="VCT129" s="671"/>
      <c r="VCU129" s="671"/>
      <c r="VCV129" s="671"/>
      <c r="VCW129" s="671"/>
      <c r="VCX129" s="671"/>
      <c r="VCY129" s="671"/>
      <c r="VCZ129" s="671"/>
      <c r="VDA129" s="671"/>
      <c r="VDB129" s="671"/>
      <c r="VDC129" s="671"/>
      <c r="VDD129" s="671"/>
      <c r="VDE129" s="671"/>
      <c r="VDF129" s="671"/>
      <c r="VDG129" s="671"/>
      <c r="VDH129" s="671"/>
      <c r="VDI129" s="671"/>
      <c r="VDJ129" s="671"/>
      <c r="VDK129" s="671"/>
      <c r="VDL129" s="671"/>
      <c r="VDM129" s="671"/>
      <c r="VDN129" s="671"/>
      <c r="VDO129" s="671"/>
      <c r="VDP129" s="671"/>
      <c r="VDQ129" s="671"/>
      <c r="VDR129" s="671"/>
      <c r="VDS129" s="671"/>
      <c r="VDT129" s="671"/>
      <c r="VDU129" s="671"/>
      <c r="VDV129" s="671"/>
      <c r="VDW129" s="671"/>
      <c r="VDX129" s="671"/>
      <c r="VDY129" s="671"/>
      <c r="VDZ129" s="671"/>
      <c r="VEA129" s="671"/>
      <c r="VEB129" s="671"/>
      <c r="VEC129" s="671"/>
      <c r="VED129" s="671"/>
      <c r="VEE129" s="671"/>
      <c r="VEF129" s="671"/>
      <c r="VEG129" s="671"/>
      <c r="VEH129" s="671"/>
      <c r="VEI129" s="671"/>
      <c r="VEJ129" s="671"/>
      <c r="VEK129" s="671"/>
      <c r="VEL129" s="671"/>
      <c r="VEM129" s="671"/>
      <c r="VEN129" s="671"/>
      <c r="VEO129" s="671"/>
      <c r="VEP129" s="671"/>
      <c r="VEQ129" s="671"/>
      <c r="VER129" s="671"/>
      <c r="VES129" s="671"/>
      <c r="VET129" s="671"/>
      <c r="VEU129" s="671"/>
      <c r="VEV129" s="671"/>
      <c r="VEW129" s="671"/>
      <c r="VEX129" s="671"/>
      <c r="VEY129" s="671"/>
      <c r="VEZ129" s="671"/>
      <c r="VFA129" s="671"/>
      <c r="VFB129" s="671"/>
      <c r="VFC129" s="671"/>
      <c r="VFD129" s="671"/>
      <c r="VFE129" s="671"/>
      <c r="VFF129" s="671"/>
      <c r="VFG129" s="671"/>
      <c r="VFH129" s="671"/>
      <c r="VFI129" s="671"/>
      <c r="VFJ129" s="671"/>
      <c r="VFK129" s="671"/>
      <c r="VFL129" s="671"/>
      <c r="VFM129" s="671"/>
      <c r="VFN129" s="671"/>
      <c r="VFO129" s="671"/>
      <c r="VFP129" s="671"/>
      <c r="VFQ129" s="671"/>
      <c r="VFR129" s="671"/>
      <c r="VFS129" s="671"/>
      <c r="VFT129" s="671"/>
      <c r="VFU129" s="671"/>
      <c r="VFV129" s="671"/>
      <c r="VFW129" s="671"/>
      <c r="VFX129" s="671"/>
      <c r="VFY129" s="671"/>
      <c r="VFZ129" s="671"/>
      <c r="VGA129" s="671"/>
      <c r="VGB129" s="671"/>
      <c r="VGC129" s="671"/>
      <c r="VGD129" s="671"/>
      <c r="VGE129" s="671"/>
      <c r="VGF129" s="671"/>
      <c r="VGG129" s="671"/>
      <c r="VGH129" s="671"/>
      <c r="VGI129" s="671"/>
      <c r="VGJ129" s="671"/>
      <c r="VGK129" s="671"/>
      <c r="VGL129" s="671"/>
      <c r="VGM129" s="671"/>
      <c r="VGN129" s="671"/>
      <c r="VGO129" s="671"/>
      <c r="VGP129" s="671"/>
      <c r="VGQ129" s="671"/>
      <c r="VGR129" s="671"/>
      <c r="VGS129" s="671"/>
      <c r="VGT129" s="671"/>
      <c r="VGU129" s="671"/>
      <c r="VGV129" s="671"/>
      <c r="VGW129" s="671"/>
      <c r="VGX129" s="671"/>
      <c r="VGY129" s="671"/>
      <c r="VGZ129" s="671"/>
      <c r="VHA129" s="671"/>
      <c r="VHB129" s="671"/>
      <c r="VHC129" s="671"/>
      <c r="VHD129" s="671"/>
      <c r="VHE129" s="671"/>
      <c r="VHF129" s="671"/>
      <c r="VHG129" s="671"/>
      <c r="VHH129" s="671"/>
      <c r="VHI129" s="671"/>
      <c r="VHJ129" s="671"/>
      <c r="VHK129" s="671"/>
      <c r="VHL129" s="671"/>
      <c r="VHM129" s="671"/>
      <c r="VHN129" s="671"/>
      <c r="VHO129" s="671"/>
      <c r="VHP129" s="671"/>
      <c r="VHQ129" s="671"/>
      <c r="VHR129" s="671"/>
      <c r="VHS129" s="671"/>
      <c r="VHT129" s="671"/>
      <c r="VHU129" s="671"/>
      <c r="VHV129" s="671"/>
      <c r="VHW129" s="671"/>
      <c r="VHX129" s="671"/>
      <c r="VHY129" s="671"/>
      <c r="VHZ129" s="671"/>
      <c r="VIA129" s="671"/>
      <c r="VIB129" s="671"/>
      <c r="VIC129" s="671"/>
      <c r="VID129" s="671"/>
      <c r="VIE129" s="671"/>
      <c r="VIF129" s="671"/>
      <c r="VIG129" s="671"/>
      <c r="VIH129" s="671"/>
      <c r="VII129" s="671"/>
      <c r="VIJ129" s="671"/>
      <c r="VIK129" s="671"/>
      <c r="VIL129" s="671"/>
      <c r="VIM129" s="671"/>
      <c r="VIN129" s="671"/>
      <c r="VIO129" s="671"/>
      <c r="VIP129" s="671"/>
      <c r="VIQ129" s="671"/>
      <c r="VIR129" s="671"/>
      <c r="VIS129" s="671"/>
      <c r="VIT129" s="671"/>
      <c r="VIU129" s="671"/>
      <c r="VIV129" s="671"/>
      <c r="VIW129" s="671"/>
      <c r="VIX129" s="671"/>
      <c r="VIY129" s="671"/>
      <c r="VIZ129" s="671"/>
      <c r="VJA129" s="671"/>
      <c r="VJB129" s="671"/>
      <c r="VJC129" s="671"/>
      <c r="VJD129" s="671"/>
      <c r="VJE129" s="671"/>
      <c r="VJF129" s="671"/>
      <c r="VJG129" s="671"/>
      <c r="VJH129" s="671"/>
      <c r="VJI129" s="671"/>
      <c r="VJJ129" s="671"/>
      <c r="VJK129" s="671"/>
      <c r="VJL129" s="671"/>
      <c r="VJM129" s="671"/>
      <c r="VJN129" s="671"/>
      <c r="VJO129" s="671"/>
      <c r="VJP129" s="671"/>
      <c r="VJQ129" s="671"/>
      <c r="VJR129" s="671"/>
      <c r="VJS129" s="671"/>
      <c r="VJT129" s="671"/>
      <c r="VJU129" s="671"/>
      <c r="VJV129" s="671"/>
      <c r="VJW129" s="671"/>
      <c r="VJX129" s="671"/>
      <c r="VJY129" s="671"/>
      <c r="VJZ129" s="671"/>
      <c r="VKA129" s="671"/>
      <c r="VKB129" s="671"/>
      <c r="VKC129" s="671"/>
      <c r="VKD129" s="671"/>
      <c r="VKE129" s="671"/>
      <c r="VKF129" s="671"/>
      <c r="VKG129" s="671"/>
      <c r="VKH129" s="671"/>
      <c r="VKI129" s="671"/>
      <c r="VKJ129" s="671"/>
      <c r="VKK129" s="671"/>
      <c r="VKL129" s="671"/>
      <c r="VKM129" s="671"/>
      <c r="VKN129" s="671"/>
      <c r="VKO129" s="671"/>
      <c r="VKP129" s="671"/>
      <c r="VKQ129" s="671"/>
      <c r="VKR129" s="671"/>
      <c r="VKS129" s="671"/>
      <c r="VKT129" s="671"/>
      <c r="VKU129" s="671"/>
      <c r="VKV129" s="671"/>
      <c r="VKW129" s="671"/>
      <c r="VKX129" s="671"/>
      <c r="VKY129" s="671"/>
      <c r="VKZ129" s="671"/>
      <c r="VLA129" s="671"/>
      <c r="VLB129" s="671"/>
      <c r="VLC129" s="671"/>
      <c r="VLD129" s="671"/>
      <c r="VLE129" s="671"/>
      <c r="VLF129" s="671"/>
      <c r="VLG129" s="671"/>
      <c r="VLH129" s="671"/>
      <c r="VLI129" s="671"/>
      <c r="VLJ129" s="671"/>
      <c r="VLK129" s="671"/>
      <c r="VLL129" s="671"/>
      <c r="VLM129" s="671"/>
      <c r="VLN129" s="671"/>
      <c r="VLO129" s="671"/>
      <c r="VLP129" s="671"/>
      <c r="VLQ129" s="671"/>
      <c r="VLR129" s="671"/>
      <c r="VLS129" s="671"/>
      <c r="VLT129" s="671"/>
      <c r="VLU129" s="671"/>
      <c r="VLV129" s="671"/>
      <c r="VLW129" s="671"/>
      <c r="VLX129" s="671"/>
      <c r="VLY129" s="671"/>
      <c r="VLZ129" s="671"/>
      <c r="VMA129" s="671"/>
      <c r="VMB129" s="671"/>
      <c r="VMC129" s="671"/>
      <c r="VMD129" s="671"/>
      <c r="VME129" s="671"/>
      <c r="VMF129" s="671"/>
      <c r="VMG129" s="671"/>
      <c r="VMH129" s="671"/>
      <c r="VMI129" s="671"/>
      <c r="VMJ129" s="671"/>
      <c r="VMK129" s="671"/>
      <c r="VML129" s="671"/>
      <c r="VMM129" s="671"/>
      <c r="VMN129" s="671"/>
      <c r="VMO129" s="671"/>
      <c r="VMP129" s="671"/>
      <c r="VMQ129" s="671"/>
      <c r="VMR129" s="671"/>
      <c r="VMS129" s="671"/>
      <c r="VMT129" s="671"/>
      <c r="VMU129" s="671"/>
      <c r="VMV129" s="671"/>
      <c r="VMW129" s="671"/>
      <c r="VMX129" s="671"/>
      <c r="VMY129" s="671"/>
      <c r="VMZ129" s="671"/>
      <c r="VNA129" s="671"/>
      <c r="VNB129" s="671"/>
      <c r="VNC129" s="671"/>
      <c r="VND129" s="671"/>
      <c r="VNE129" s="671"/>
      <c r="VNF129" s="671"/>
      <c r="VNG129" s="671"/>
      <c r="VNH129" s="671"/>
      <c r="VNI129" s="671"/>
      <c r="VNJ129" s="671"/>
      <c r="VNK129" s="671"/>
      <c r="VNL129" s="671"/>
      <c r="VNM129" s="671"/>
      <c r="VNN129" s="671"/>
      <c r="VNO129" s="671"/>
      <c r="VNP129" s="671"/>
      <c r="VNQ129" s="671"/>
      <c r="VNR129" s="671"/>
      <c r="VNS129" s="671"/>
      <c r="VNT129" s="671"/>
      <c r="VNU129" s="671"/>
      <c r="VNV129" s="671"/>
      <c r="VNW129" s="671"/>
      <c r="VNX129" s="671"/>
      <c r="VNY129" s="671"/>
      <c r="VNZ129" s="671"/>
      <c r="VOA129" s="671"/>
      <c r="VOB129" s="671"/>
      <c r="VOC129" s="671"/>
      <c r="VOD129" s="671"/>
      <c r="VOE129" s="671"/>
      <c r="VOF129" s="671"/>
      <c r="VOG129" s="671"/>
      <c r="VOH129" s="671"/>
      <c r="VOI129" s="671"/>
      <c r="VOJ129" s="671"/>
      <c r="VOK129" s="671"/>
      <c r="VOL129" s="671"/>
      <c r="VOM129" s="671"/>
      <c r="VON129" s="671"/>
      <c r="VOO129" s="671"/>
      <c r="VOP129" s="671"/>
      <c r="VOQ129" s="671"/>
      <c r="VOR129" s="671"/>
      <c r="VOS129" s="671"/>
      <c r="VOT129" s="671"/>
      <c r="VOU129" s="671"/>
      <c r="VOV129" s="671"/>
      <c r="VOW129" s="671"/>
      <c r="VOX129" s="671"/>
      <c r="VOY129" s="671"/>
      <c r="VOZ129" s="671"/>
      <c r="VPA129" s="671"/>
      <c r="VPB129" s="671"/>
      <c r="VPC129" s="671"/>
      <c r="VPD129" s="671"/>
      <c r="VPE129" s="671"/>
      <c r="VPF129" s="671"/>
      <c r="VPG129" s="671"/>
      <c r="VPH129" s="671"/>
      <c r="VPI129" s="671"/>
      <c r="VPJ129" s="671"/>
      <c r="VPK129" s="671"/>
      <c r="VPL129" s="671"/>
      <c r="VPM129" s="671"/>
      <c r="VPN129" s="671"/>
      <c r="VPO129" s="671"/>
      <c r="VPP129" s="671"/>
      <c r="VPQ129" s="671"/>
      <c r="VPR129" s="671"/>
      <c r="VPS129" s="671"/>
      <c r="VPT129" s="671"/>
      <c r="VPU129" s="671"/>
      <c r="VPV129" s="671"/>
      <c r="VPW129" s="671"/>
      <c r="VPX129" s="671"/>
      <c r="VPY129" s="671"/>
      <c r="VPZ129" s="671"/>
      <c r="VQA129" s="671"/>
      <c r="VQB129" s="671"/>
      <c r="VQC129" s="671"/>
      <c r="VQD129" s="671"/>
      <c r="VQE129" s="671"/>
      <c r="VQF129" s="671"/>
      <c r="VQG129" s="671"/>
      <c r="VQH129" s="671"/>
      <c r="VQI129" s="671"/>
      <c r="VQJ129" s="671"/>
      <c r="VQK129" s="671"/>
      <c r="VQL129" s="671"/>
      <c r="VQM129" s="671"/>
      <c r="VQN129" s="671"/>
      <c r="VQO129" s="671"/>
      <c r="VQP129" s="671"/>
      <c r="VQQ129" s="671"/>
      <c r="VQR129" s="671"/>
      <c r="VQS129" s="671"/>
      <c r="VQT129" s="671"/>
      <c r="VQU129" s="671"/>
      <c r="VQV129" s="671"/>
      <c r="VQW129" s="671"/>
      <c r="VQX129" s="671"/>
      <c r="VQY129" s="671"/>
      <c r="VQZ129" s="671"/>
      <c r="VRA129" s="671"/>
      <c r="VRB129" s="671"/>
      <c r="VRC129" s="671"/>
      <c r="VRD129" s="671"/>
      <c r="VRE129" s="671"/>
      <c r="VRF129" s="671"/>
      <c r="VRG129" s="671"/>
      <c r="VRH129" s="671"/>
      <c r="VRI129" s="671"/>
      <c r="VRJ129" s="671"/>
      <c r="VRK129" s="671"/>
      <c r="VRL129" s="671"/>
      <c r="VRM129" s="671"/>
      <c r="VRN129" s="671"/>
      <c r="VRO129" s="671"/>
      <c r="VRP129" s="671"/>
      <c r="VRQ129" s="671"/>
      <c r="VRR129" s="671"/>
      <c r="VRS129" s="671"/>
      <c r="VRT129" s="671"/>
      <c r="VRU129" s="671"/>
      <c r="VRV129" s="671"/>
      <c r="VRW129" s="671"/>
      <c r="VRX129" s="671"/>
      <c r="VRY129" s="671"/>
      <c r="VRZ129" s="671"/>
      <c r="VSA129" s="671"/>
      <c r="VSB129" s="671"/>
      <c r="VSC129" s="671"/>
      <c r="VSD129" s="671"/>
      <c r="VSE129" s="671"/>
      <c r="VSF129" s="671"/>
      <c r="VSG129" s="671"/>
      <c r="VSH129" s="671"/>
      <c r="VSI129" s="671"/>
      <c r="VSJ129" s="671"/>
      <c r="VSK129" s="671"/>
      <c r="VSL129" s="671"/>
      <c r="VSM129" s="671"/>
      <c r="VSN129" s="671"/>
      <c r="VSO129" s="671"/>
      <c r="VSP129" s="671"/>
      <c r="VSQ129" s="671"/>
      <c r="VSR129" s="671"/>
      <c r="VSS129" s="671"/>
      <c r="VST129" s="671"/>
      <c r="VSU129" s="671"/>
      <c r="VSV129" s="671"/>
      <c r="VSW129" s="671"/>
      <c r="VSX129" s="671"/>
      <c r="VSY129" s="671"/>
      <c r="VSZ129" s="671"/>
      <c r="VTA129" s="671"/>
      <c r="VTB129" s="671"/>
      <c r="VTC129" s="671"/>
      <c r="VTD129" s="671"/>
      <c r="VTE129" s="671"/>
      <c r="VTF129" s="671"/>
      <c r="VTG129" s="671"/>
      <c r="VTH129" s="671"/>
      <c r="VTI129" s="671"/>
      <c r="VTJ129" s="671"/>
      <c r="VTK129" s="671"/>
      <c r="VTL129" s="671"/>
      <c r="VTM129" s="671"/>
      <c r="VTN129" s="671"/>
      <c r="VTO129" s="671"/>
      <c r="VTP129" s="671"/>
      <c r="VTQ129" s="671"/>
      <c r="VTR129" s="671"/>
      <c r="VTS129" s="671"/>
      <c r="VTT129" s="671"/>
      <c r="VTU129" s="671"/>
      <c r="VTV129" s="671"/>
      <c r="VTW129" s="671"/>
      <c r="VTX129" s="671"/>
      <c r="VTY129" s="671"/>
      <c r="VTZ129" s="671"/>
      <c r="VUA129" s="671"/>
      <c r="VUB129" s="671"/>
      <c r="VUC129" s="671"/>
      <c r="VUD129" s="671"/>
      <c r="VUE129" s="671"/>
      <c r="VUF129" s="671"/>
      <c r="VUG129" s="671"/>
      <c r="VUH129" s="671"/>
      <c r="VUI129" s="671"/>
      <c r="VUJ129" s="671"/>
      <c r="VUK129" s="671"/>
      <c r="VUL129" s="671"/>
      <c r="VUM129" s="671"/>
      <c r="VUN129" s="671"/>
      <c r="VUO129" s="671"/>
      <c r="VUP129" s="671"/>
      <c r="VUQ129" s="671"/>
      <c r="VUR129" s="671"/>
      <c r="VUS129" s="671"/>
      <c r="VUT129" s="671"/>
      <c r="VUU129" s="671"/>
      <c r="VUV129" s="671"/>
      <c r="VUW129" s="671"/>
      <c r="VUX129" s="671"/>
      <c r="VUY129" s="671"/>
      <c r="VUZ129" s="671"/>
      <c r="VVA129" s="671"/>
      <c r="VVB129" s="671"/>
      <c r="VVC129" s="671"/>
      <c r="VVD129" s="671"/>
      <c r="VVE129" s="671"/>
      <c r="VVF129" s="671"/>
      <c r="VVG129" s="671"/>
      <c r="VVH129" s="671"/>
      <c r="VVI129" s="671"/>
      <c r="VVJ129" s="671"/>
      <c r="VVK129" s="671"/>
      <c r="VVL129" s="671"/>
      <c r="VVM129" s="671"/>
      <c r="VVN129" s="671"/>
      <c r="VVO129" s="671"/>
      <c r="VVP129" s="671"/>
      <c r="VVQ129" s="671"/>
      <c r="VVR129" s="671"/>
      <c r="VVS129" s="671"/>
      <c r="VVT129" s="671"/>
      <c r="VVU129" s="671"/>
      <c r="VVV129" s="671"/>
      <c r="VVW129" s="671"/>
      <c r="VVX129" s="671"/>
      <c r="VVY129" s="671"/>
      <c r="VVZ129" s="671"/>
      <c r="VWA129" s="671"/>
      <c r="VWB129" s="671"/>
      <c r="VWC129" s="671"/>
      <c r="VWD129" s="671"/>
      <c r="VWE129" s="671"/>
      <c r="VWF129" s="671"/>
      <c r="VWG129" s="671"/>
      <c r="VWH129" s="671"/>
      <c r="VWI129" s="671"/>
      <c r="VWJ129" s="671"/>
      <c r="VWK129" s="671"/>
      <c r="VWL129" s="671"/>
      <c r="VWM129" s="671"/>
      <c r="VWN129" s="671"/>
      <c r="VWO129" s="671"/>
      <c r="VWP129" s="671"/>
      <c r="VWQ129" s="671"/>
      <c r="VWR129" s="671"/>
      <c r="VWS129" s="671"/>
      <c r="VWT129" s="671"/>
      <c r="VWU129" s="671"/>
      <c r="VWV129" s="671"/>
      <c r="VWW129" s="671"/>
      <c r="VWX129" s="671"/>
      <c r="VWY129" s="671"/>
      <c r="VWZ129" s="671"/>
      <c r="VXA129" s="671"/>
      <c r="VXB129" s="671"/>
      <c r="VXC129" s="671"/>
      <c r="VXD129" s="671"/>
      <c r="VXE129" s="671"/>
      <c r="VXF129" s="671"/>
      <c r="VXG129" s="671"/>
      <c r="VXH129" s="671"/>
      <c r="VXI129" s="671"/>
      <c r="VXJ129" s="671"/>
      <c r="VXK129" s="671"/>
      <c r="VXL129" s="671"/>
      <c r="VXM129" s="671"/>
      <c r="VXN129" s="671"/>
      <c r="VXO129" s="671"/>
      <c r="VXP129" s="671"/>
      <c r="VXQ129" s="671"/>
      <c r="VXR129" s="671"/>
      <c r="VXS129" s="671"/>
      <c r="VXT129" s="671"/>
      <c r="VXU129" s="671"/>
      <c r="VXV129" s="671"/>
      <c r="VXW129" s="671"/>
      <c r="VXX129" s="671"/>
      <c r="VXY129" s="671"/>
      <c r="VXZ129" s="671"/>
      <c r="VYA129" s="671"/>
      <c r="VYB129" s="671"/>
      <c r="VYC129" s="671"/>
      <c r="VYD129" s="671"/>
      <c r="VYE129" s="671"/>
      <c r="VYF129" s="671"/>
      <c r="VYG129" s="671"/>
      <c r="VYH129" s="671"/>
      <c r="VYI129" s="671"/>
      <c r="VYJ129" s="671"/>
      <c r="VYK129" s="671"/>
      <c r="VYL129" s="671"/>
      <c r="VYM129" s="671"/>
      <c r="VYN129" s="671"/>
      <c r="VYO129" s="671"/>
      <c r="VYP129" s="671"/>
      <c r="VYQ129" s="671"/>
      <c r="VYR129" s="671"/>
      <c r="VYS129" s="671"/>
      <c r="VYT129" s="671"/>
      <c r="VYU129" s="671"/>
      <c r="VYV129" s="671"/>
      <c r="VYW129" s="671"/>
      <c r="VYX129" s="671"/>
      <c r="VYY129" s="671"/>
      <c r="VYZ129" s="671"/>
      <c r="VZA129" s="671"/>
      <c r="VZB129" s="671"/>
      <c r="VZC129" s="671"/>
      <c r="VZD129" s="671"/>
      <c r="VZE129" s="671"/>
      <c r="VZF129" s="671"/>
      <c r="VZG129" s="671"/>
      <c r="VZH129" s="671"/>
      <c r="VZI129" s="671"/>
      <c r="VZJ129" s="671"/>
      <c r="VZK129" s="671"/>
      <c r="VZL129" s="671"/>
      <c r="VZM129" s="671"/>
      <c r="VZN129" s="671"/>
      <c r="VZO129" s="671"/>
      <c r="VZP129" s="671"/>
      <c r="VZQ129" s="671"/>
      <c r="VZR129" s="671"/>
      <c r="VZS129" s="671"/>
      <c r="VZT129" s="671"/>
      <c r="VZU129" s="671"/>
      <c r="VZV129" s="671"/>
      <c r="VZW129" s="671"/>
      <c r="VZX129" s="671"/>
      <c r="VZY129" s="671"/>
      <c r="VZZ129" s="671"/>
      <c r="WAA129" s="671"/>
      <c r="WAB129" s="671"/>
      <c r="WAC129" s="671"/>
      <c r="WAD129" s="671"/>
      <c r="WAE129" s="671"/>
      <c r="WAF129" s="671"/>
      <c r="WAG129" s="671"/>
      <c r="WAH129" s="671"/>
      <c r="WAI129" s="671"/>
      <c r="WAJ129" s="671"/>
      <c r="WAK129" s="671"/>
      <c r="WAL129" s="671"/>
      <c r="WAM129" s="671"/>
      <c r="WAN129" s="671"/>
      <c r="WAO129" s="671"/>
      <c r="WAP129" s="671"/>
      <c r="WAQ129" s="671"/>
      <c r="WAR129" s="671"/>
      <c r="WAS129" s="671"/>
      <c r="WAT129" s="671"/>
      <c r="WAU129" s="671"/>
      <c r="WAV129" s="671"/>
      <c r="WAW129" s="671"/>
      <c r="WAX129" s="671"/>
      <c r="WAY129" s="671"/>
      <c r="WAZ129" s="671"/>
      <c r="WBA129" s="671"/>
      <c r="WBB129" s="671"/>
      <c r="WBC129" s="671"/>
      <c r="WBD129" s="671"/>
      <c r="WBE129" s="671"/>
      <c r="WBF129" s="671"/>
      <c r="WBG129" s="671"/>
      <c r="WBH129" s="671"/>
      <c r="WBI129" s="671"/>
      <c r="WBJ129" s="671"/>
      <c r="WBK129" s="671"/>
      <c r="WBL129" s="671"/>
      <c r="WBM129" s="671"/>
      <c r="WBN129" s="671"/>
      <c r="WBO129" s="671"/>
      <c r="WBP129" s="671"/>
      <c r="WBQ129" s="671"/>
      <c r="WBR129" s="671"/>
      <c r="WBS129" s="671"/>
      <c r="WBT129" s="671"/>
      <c r="WBU129" s="671"/>
      <c r="WBV129" s="671"/>
      <c r="WBW129" s="671"/>
      <c r="WBX129" s="671"/>
      <c r="WBY129" s="671"/>
      <c r="WBZ129" s="671"/>
      <c r="WCA129" s="671"/>
      <c r="WCB129" s="671"/>
      <c r="WCC129" s="671"/>
      <c r="WCD129" s="671"/>
      <c r="WCE129" s="671"/>
      <c r="WCF129" s="671"/>
      <c r="WCG129" s="671"/>
      <c r="WCH129" s="671"/>
      <c r="WCI129" s="671"/>
      <c r="WCJ129" s="671"/>
      <c r="WCK129" s="671"/>
      <c r="WCL129" s="671"/>
      <c r="WCM129" s="671"/>
      <c r="WCN129" s="671"/>
      <c r="WCO129" s="671"/>
      <c r="WCP129" s="671"/>
      <c r="WCQ129" s="671"/>
      <c r="WCR129" s="671"/>
      <c r="WCS129" s="671"/>
      <c r="WCT129" s="671"/>
      <c r="WCU129" s="671"/>
      <c r="WCV129" s="671"/>
      <c r="WCW129" s="671"/>
      <c r="WCX129" s="671"/>
      <c r="WCY129" s="671"/>
      <c r="WCZ129" s="671"/>
      <c r="WDA129" s="671"/>
      <c r="WDB129" s="671"/>
      <c r="WDC129" s="671"/>
      <c r="WDD129" s="671"/>
      <c r="WDE129" s="671"/>
      <c r="WDF129" s="671"/>
      <c r="WDG129" s="671"/>
      <c r="WDH129" s="671"/>
      <c r="WDI129" s="671"/>
      <c r="WDJ129" s="671"/>
      <c r="WDK129" s="671"/>
      <c r="WDL129" s="671"/>
      <c r="WDM129" s="671"/>
      <c r="WDN129" s="671"/>
      <c r="WDO129" s="671"/>
      <c r="WDP129" s="671"/>
      <c r="WDQ129" s="671"/>
      <c r="WDR129" s="671"/>
      <c r="WDS129" s="671"/>
      <c r="WDT129" s="671"/>
      <c r="WDU129" s="671"/>
      <c r="WDV129" s="671"/>
      <c r="WDW129" s="671"/>
      <c r="WDX129" s="671"/>
      <c r="WDY129" s="671"/>
      <c r="WDZ129" s="671"/>
      <c r="WEA129" s="671"/>
      <c r="WEB129" s="671"/>
      <c r="WEC129" s="671"/>
      <c r="WED129" s="671"/>
      <c r="WEE129" s="671"/>
      <c r="WEF129" s="671"/>
      <c r="WEG129" s="671"/>
      <c r="WEH129" s="671"/>
      <c r="WEI129" s="671"/>
      <c r="WEJ129" s="671"/>
      <c r="WEK129" s="671"/>
      <c r="WEL129" s="671"/>
      <c r="WEM129" s="671"/>
      <c r="WEN129" s="671"/>
      <c r="WEO129" s="671"/>
      <c r="WEP129" s="671"/>
      <c r="WEQ129" s="671"/>
      <c r="WER129" s="671"/>
      <c r="WES129" s="671"/>
      <c r="WET129" s="671"/>
      <c r="WEU129" s="671"/>
      <c r="WEV129" s="671"/>
      <c r="WEW129" s="671"/>
      <c r="WEX129" s="671"/>
      <c r="WEY129" s="671"/>
      <c r="WEZ129" s="671"/>
      <c r="WFA129" s="671"/>
      <c r="WFB129" s="671"/>
      <c r="WFC129" s="671"/>
      <c r="WFD129" s="671"/>
      <c r="WFE129" s="671"/>
      <c r="WFF129" s="671"/>
      <c r="WFG129" s="671"/>
      <c r="WFH129" s="671"/>
      <c r="WFI129" s="671"/>
      <c r="WFJ129" s="671"/>
      <c r="WFK129" s="671"/>
      <c r="WFL129" s="671"/>
      <c r="WFM129" s="671"/>
      <c r="WFN129" s="671"/>
      <c r="WFO129" s="671"/>
      <c r="WFP129" s="671"/>
      <c r="WFQ129" s="671"/>
      <c r="WFR129" s="671"/>
      <c r="WFS129" s="671"/>
      <c r="WFT129" s="671"/>
      <c r="WFU129" s="671"/>
      <c r="WFV129" s="671"/>
      <c r="WFW129" s="671"/>
      <c r="WFX129" s="671"/>
      <c r="WFY129" s="671"/>
      <c r="WFZ129" s="671"/>
      <c r="WGA129" s="671"/>
      <c r="WGB129" s="671"/>
      <c r="WGC129" s="671"/>
      <c r="WGD129" s="671"/>
      <c r="WGE129" s="671"/>
      <c r="WGF129" s="671"/>
      <c r="WGG129" s="671"/>
      <c r="WGH129" s="671"/>
      <c r="WGI129" s="671"/>
      <c r="WGJ129" s="671"/>
      <c r="WGK129" s="671"/>
      <c r="WGL129" s="671"/>
      <c r="WGM129" s="671"/>
      <c r="WGN129" s="671"/>
      <c r="WGO129" s="671"/>
      <c r="WGP129" s="671"/>
      <c r="WGQ129" s="671"/>
      <c r="WGR129" s="671"/>
      <c r="WGS129" s="671"/>
      <c r="WGT129" s="671"/>
      <c r="WGU129" s="671"/>
      <c r="WGV129" s="671"/>
      <c r="WGW129" s="671"/>
      <c r="WGX129" s="671"/>
      <c r="WGY129" s="671"/>
      <c r="WGZ129" s="671"/>
      <c r="WHA129" s="671"/>
      <c r="WHB129" s="671"/>
      <c r="WHC129" s="671"/>
      <c r="WHD129" s="671"/>
      <c r="WHE129" s="671"/>
      <c r="WHF129" s="671"/>
      <c r="WHG129" s="671"/>
      <c r="WHH129" s="671"/>
      <c r="WHI129" s="671"/>
      <c r="WHJ129" s="671"/>
      <c r="WHK129" s="671"/>
      <c r="WHL129" s="671"/>
      <c r="WHM129" s="671"/>
      <c r="WHN129" s="671"/>
      <c r="WHO129" s="671"/>
      <c r="WHP129" s="671"/>
      <c r="WHQ129" s="671"/>
      <c r="WHR129" s="671"/>
      <c r="WHS129" s="671"/>
      <c r="WHT129" s="671"/>
      <c r="WHU129" s="671"/>
      <c r="WHV129" s="671"/>
      <c r="WHW129" s="671"/>
      <c r="WHX129" s="671"/>
      <c r="WHY129" s="671"/>
      <c r="WHZ129" s="671"/>
      <c r="WIA129" s="671"/>
      <c r="WIB129" s="671"/>
      <c r="WIC129" s="671"/>
      <c r="WID129" s="671"/>
      <c r="WIE129" s="671"/>
      <c r="WIF129" s="671"/>
      <c r="WIG129" s="671"/>
      <c r="WIH129" s="671"/>
      <c r="WII129" s="671"/>
      <c r="WIJ129" s="671"/>
      <c r="WIK129" s="671"/>
      <c r="WIL129" s="671"/>
      <c r="WIM129" s="671"/>
      <c r="WIN129" s="671"/>
      <c r="WIO129" s="671"/>
      <c r="WIP129" s="671"/>
      <c r="WIQ129" s="671"/>
      <c r="WIR129" s="671"/>
      <c r="WIS129" s="671"/>
      <c r="WIT129" s="671"/>
      <c r="WIU129" s="671"/>
      <c r="WIV129" s="671"/>
      <c r="WIW129" s="671"/>
      <c r="WIX129" s="671"/>
      <c r="WIY129" s="671"/>
      <c r="WIZ129" s="671"/>
      <c r="WJA129" s="671"/>
      <c r="WJB129" s="671"/>
      <c r="WJC129" s="671"/>
      <c r="WJD129" s="671"/>
      <c r="WJE129" s="671"/>
      <c r="WJF129" s="671"/>
      <c r="WJG129" s="671"/>
      <c r="WJH129" s="671"/>
      <c r="WJI129" s="671"/>
      <c r="WJJ129" s="671"/>
      <c r="WJK129" s="671"/>
      <c r="WJL129" s="671"/>
      <c r="WJM129" s="671"/>
      <c r="WJN129" s="671"/>
      <c r="WJO129" s="671"/>
      <c r="WJP129" s="671"/>
      <c r="WJQ129" s="671"/>
      <c r="WJR129" s="671"/>
      <c r="WJS129" s="671"/>
      <c r="WJT129" s="671"/>
      <c r="WJU129" s="671"/>
      <c r="WJV129" s="671"/>
      <c r="WJW129" s="671"/>
      <c r="WJX129" s="671"/>
      <c r="WJY129" s="671"/>
      <c r="WJZ129" s="671"/>
      <c r="WKA129" s="671"/>
      <c r="WKB129" s="671"/>
      <c r="WKC129" s="671"/>
      <c r="WKD129" s="671"/>
      <c r="WKE129" s="671"/>
      <c r="WKF129" s="671"/>
      <c r="WKG129" s="671"/>
      <c r="WKH129" s="671"/>
      <c r="WKI129" s="671"/>
      <c r="WKJ129" s="671"/>
      <c r="WKK129" s="671"/>
      <c r="WKL129" s="671"/>
      <c r="WKM129" s="671"/>
      <c r="WKN129" s="671"/>
      <c r="WKO129" s="671"/>
      <c r="WKP129" s="671"/>
      <c r="WKQ129" s="671"/>
      <c r="WKR129" s="671"/>
      <c r="WKS129" s="671"/>
      <c r="WKT129" s="671"/>
      <c r="WKU129" s="671"/>
      <c r="WKV129" s="671"/>
      <c r="WKW129" s="671"/>
      <c r="WKX129" s="671"/>
      <c r="WKY129" s="671"/>
      <c r="WKZ129" s="671"/>
      <c r="WLA129" s="671"/>
      <c r="WLB129" s="671"/>
      <c r="WLC129" s="671"/>
      <c r="WLD129" s="671"/>
      <c r="WLE129" s="671"/>
      <c r="WLF129" s="671"/>
      <c r="WLG129" s="671"/>
      <c r="WLH129" s="671"/>
      <c r="WLI129" s="671"/>
      <c r="WLJ129" s="671"/>
      <c r="WLK129" s="671"/>
      <c r="WLL129" s="671"/>
      <c r="WLM129" s="671"/>
      <c r="WLN129" s="671"/>
      <c r="WLO129" s="671"/>
      <c r="WLP129" s="671"/>
      <c r="WLQ129" s="671"/>
      <c r="WLR129" s="671"/>
      <c r="WLS129" s="671"/>
      <c r="WLT129" s="671"/>
      <c r="WLU129" s="671"/>
      <c r="WLV129" s="671"/>
      <c r="WLW129" s="671"/>
      <c r="WLX129" s="671"/>
      <c r="WLY129" s="671"/>
      <c r="WLZ129" s="671"/>
      <c r="WMA129" s="671"/>
      <c r="WMB129" s="671"/>
      <c r="WMC129" s="671"/>
      <c r="WMD129" s="671"/>
      <c r="WME129" s="671"/>
      <c r="WMF129" s="671"/>
      <c r="WMG129" s="671"/>
      <c r="WMH129" s="671"/>
      <c r="WMI129" s="671"/>
      <c r="WMJ129" s="671"/>
      <c r="WMK129" s="671"/>
      <c r="WML129" s="671"/>
      <c r="WMM129" s="671"/>
      <c r="WMN129" s="671"/>
      <c r="WMO129" s="671"/>
      <c r="WMP129" s="671"/>
      <c r="WMQ129" s="671"/>
      <c r="WMR129" s="671"/>
      <c r="WMS129" s="671"/>
      <c r="WMT129" s="671"/>
      <c r="WMU129" s="671"/>
      <c r="WMV129" s="671"/>
      <c r="WMW129" s="671"/>
      <c r="WMX129" s="671"/>
      <c r="WMY129" s="671"/>
      <c r="WMZ129" s="671"/>
      <c r="WNA129" s="671"/>
      <c r="WNB129" s="671"/>
      <c r="WNC129" s="671"/>
      <c r="WND129" s="671"/>
      <c r="WNE129" s="671"/>
      <c r="WNF129" s="671"/>
      <c r="WNG129" s="671"/>
      <c r="WNH129" s="671"/>
      <c r="WNI129" s="671"/>
      <c r="WNJ129" s="671"/>
      <c r="WNK129" s="671"/>
      <c r="WNL129" s="671"/>
      <c r="WNM129" s="671"/>
      <c r="WNN129" s="671"/>
      <c r="WNO129" s="671"/>
      <c r="WNP129" s="671"/>
      <c r="WNQ129" s="671"/>
      <c r="WNR129" s="671"/>
      <c r="WNS129" s="671"/>
      <c r="WNT129" s="671"/>
      <c r="WNU129" s="671"/>
      <c r="WNV129" s="671"/>
      <c r="WNW129" s="671"/>
      <c r="WNX129" s="671"/>
      <c r="WNY129" s="671"/>
      <c r="WNZ129" s="671"/>
      <c r="WOA129" s="671"/>
      <c r="WOB129" s="671"/>
      <c r="WOC129" s="671"/>
      <c r="WOD129" s="671"/>
      <c r="WOE129" s="671"/>
      <c r="WOF129" s="671"/>
      <c r="WOG129" s="671"/>
      <c r="WOH129" s="671"/>
      <c r="WOI129" s="671"/>
      <c r="WOJ129" s="671"/>
      <c r="WOK129" s="671"/>
      <c r="WOL129" s="671"/>
      <c r="WOM129" s="671"/>
      <c r="WON129" s="671"/>
      <c r="WOO129" s="671"/>
      <c r="WOP129" s="671"/>
      <c r="WOQ129" s="671"/>
      <c r="WOR129" s="671"/>
      <c r="WOS129" s="671"/>
      <c r="WOT129" s="671"/>
      <c r="WOU129" s="671"/>
      <c r="WOV129" s="671"/>
      <c r="WOW129" s="671"/>
      <c r="WOX129" s="671"/>
      <c r="WOY129" s="671"/>
      <c r="WOZ129" s="671"/>
      <c r="WPA129" s="671"/>
      <c r="WPB129" s="671"/>
      <c r="WPC129" s="671"/>
      <c r="WPD129" s="671"/>
      <c r="WPE129" s="671"/>
      <c r="WPF129" s="671"/>
      <c r="WPG129" s="671"/>
      <c r="WPH129" s="671"/>
      <c r="WPI129" s="671"/>
      <c r="WPJ129" s="671"/>
      <c r="WPK129" s="671"/>
      <c r="WPL129" s="671"/>
      <c r="WPM129" s="671"/>
      <c r="WPN129" s="671"/>
      <c r="WPO129" s="671"/>
      <c r="WPP129" s="671"/>
      <c r="WPQ129" s="671"/>
      <c r="WPR129" s="671"/>
      <c r="WPS129" s="671"/>
      <c r="WPT129" s="671"/>
      <c r="WPU129" s="671"/>
      <c r="WPV129" s="671"/>
      <c r="WPW129" s="671"/>
      <c r="WPX129" s="671"/>
      <c r="WPY129" s="671"/>
      <c r="WPZ129" s="671"/>
      <c r="WQA129" s="671"/>
      <c r="WQB129" s="671"/>
      <c r="WQC129" s="671"/>
      <c r="WQD129" s="671"/>
      <c r="WQE129" s="671"/>
      <c r="WQF129" s="671"/>
      <c r="WQG129" s="671"/>
      <c r="WQH129" s="671"/>
      <c r="WQI129" s="671"/>
      <c r="WQJ129" s="671"/>
      <c r="WQK129" s="671"/>
      <c r="WQL129" s="671"/>
      <c r="WQM129" s="671"/>
      <c r="WQN129" s="671"/>
      <c r="WQO129" s="671"/>
      <c r="WQP129" s="671"/>
      <c r="WQQ129" s="671"/>
      <c r="WQR129" s="671"/>
      <c r="WQS129" s="671"/>
      <c r="WQT129" s="671"/>
      <c r="WQU129" s="671"/>
      <c r="WQV129" s="671"/>
      <c r="WQW129" s="671"/>
      <c r="WQX129" s="671"/>
      <c r="WQY129" s="671"/>
      <c r="WQZ129" s="671"/>
      <c r="WRA129" s="671"/>
      <c r="WRB129" s="671"/>
      <c r="WRC129" s="671"/>
      <c r="WRD129" s="671"/>
      <c r="WRE129" s="671"/>
      <c r="WRF129" s="671"/>
      <c r="WRG129" s="671"/>
      <c r="WRH129" s="671"/>
      <c r="WRI129" s="671"/>
      <c r="WRJ129" s="671"/>
      <c r="WRK129" s="671"/>
      <c r="WRL129" s="671"/>
      <c r="WRM129" s="671"/>
      <c r="WRN129" s="671"/>
      <c r="WRO129" s="671"/>
      <c r="WRP129" s="671"/>
      <c r="WRQ129" s="671"/>
      <c r="WRR129" s="671"/>
      <c r="WRS129" s="671"/>
      <c r="WRT129" s="671"/>
      <c r="WRU129" s="671"/>
      <c r="WRV129" s="671"/>
      <c r="WRW129" s="671"/>
      <c r="WRX129" s="671"/>
      <c r="WRY129" s="671"/>
      <c r="WRZ129" s="671"/>
      <c r="WSA129" s="671"/>
      <c r="WSB129" s="671"/>
      <c r="WSC129" s="671"/>
      <c r="WSD129" s="671"/>
      <c r="WSE129" s="671"/>
      <c r="WSF129" s="671"/>
      <c r="WSG129" s="671"/>
      <c r="WSH129" s="671"/>
      <c r="WSI129" s="671"/>
      <c r="WSJ129" s="671"/>
      <c r="WSK129" s="671"/>
      <c r="WSL129" s="671"/>
      <c r="WSM129" s="671"/>
      <c r="WSN129" s="671"/>
      <c r="WSO129" s="671"/>
      <c r="WSP129" s="671"/>
      <c r="WSQ129" s="671"/>
      <c r="WSR129" s="671"/>
      <c r="WSS129" s="671"/>
      <c r="WST129" s="671"/>
      <c r="WSU129" s="671"/>
      <c r="WSV129" s="671"/>
      <c r="WSW129" s="671"/>
      <c r="WSX129" s="671"/>
      <c r="WSY129" s="671"/>
      <c r="WSZ129" s="671"/>
      <c r="WTA129" s="671"/>
      <c r="WTB129" s="671"/>
      <c r="WTC129" s="671"/>
      <c r="WTD129" s="671"/>
      <c r="WTE129" s="671"/>
      <c r="WTF129" s="671"/>
      <c r="WTG129" s="671"/>
      <c r="WTH129" s="671"/>
      <c r="WTI129" s="671"/>
      <c r="WTJ129" s="671"/>
      <c r="WTK129" s="671"/>
      <c r="WTL129" s="671"/>
      <c r="WTM129" s="671"/>
      <c r="WTN129" s="671"/>
      <c r="WTO129" s="671"/>
      <c r="WTP129" s="671"/>
      <c r="WTQ129" s="671"/>
      <c r="WTR129" s="671"/>
      <c r="WTS129" s="671"/>
      <c r="WTT129" s="671"/>
      <c r="WTU129" s="671"/>
      <c r="WTV129" s="671"/>
      <c r="WTW129" s="671"/>
      <c r="WTX129" s="671"/>
      <c r="WTY129" s="671"/>
      <c r="WTZ129" s="671"/>
      <c r="WUA129" s="671"/>
      <c r="WUB129" s="671"/>
      <c r="WUC129" s="671"/>
      <c r="WUD129" s="671"/>
      <c r="WUE129" s="671"/>
      <c r="WUF129" s="671"/>
      <c r="WUG129" s="671"/>
      <c r="WUH129" s="671"/>
      <c r="WUI129" s="671"/>
      <c r="WUJ129" s="671"/>
      <c r="WUK129" s="671"/>
      <c r="WUL129" s="671"/>
      <c r="WUM129" s="671"/>
      <c r="WUN129" s="671"/>
      <c r="WUO129" s="671"/>
      <c r="WUP129" s="671"/>
      <c r="WUQ129" s="671"/>
      <c r="WUR129" s="671"/>
      <c r="WUS129" s="671"/>
      <c r="WUT129" s="671"/>
      <c r="WUU129" s="671"/>
      <c r="WUV129" s="671"/>
      <c r="WUW129" s="671"/>
      <c r="WUX129" s="671"/>
      <c r="WUY129" s="671"/>
      <c r="WUZ129" s="671"/>
      <c r="WVA129" s="671"/>
      <c r="WVB129" s="671"/>
      <c r="WVC129" s="671"/>
      <c r="WVD129" s="671"/>
      <c r="WVE129" s="671"/>
      <c r="WVF129" s="671"/>
      <c r="WVG129" s="671"/>
      <c r="WVH129" s="671"/>
      <c r="WVI129" s="671"/>
      <c r="WVJ129" s="671"/>
      <c r="WVK129" s="671"/>
      <c r="WVL129" s="671"/>
      <c r="WVM129" s="671"/>
      <c r="WVN129" s="671"/>
      <c r="WVO129" s="671"/>
      <c r="WVP129" s="671"/>
      <c r="WVQ129" s="671"/>
      <c r="WVR129" s="671"/>
      <c r="WVS129" s="671"/>
      <c r="WVT129" s="671"/>
      <c r="WVU129" s="671"/>
      <c r="WVV129" s="671"/>
      <c r="WVW129" s="671"/>
      <c r="WVX129" s="671"/>
      <c r="WVY129" s="671"/>
      <c r="WVZ129" s="671"/>
      <c r="WWA129" s="671"/>
      <c r="WWB129" s="671"/>
      <c r="WWC129" s="671"/>
      <c r="WWD129" s="671"/>
      <c r="WWE129" s="671"/>
      <c r="WWF129" s="671"/>
      <c r="WWG129" s="671"/>
      <c r="WWH129" s="671"/>
      <c r="WWI129" s="671"/>
      <c r="WWJ129" s="671"/>
      <c r="WWK129" s="671"/>
      <c r="WWL129" s="671"/>
      <c r="WWM129" s="671"/>
      <c r="WWN129" s="671"/>
      <c r="WWO129" s="671"/>
      <c r="WWP129" s="671"/>
      <c r="WWQ129" s="671"/>
      <c r="WWR129" s="671"/>
      <c r="WWS129" s="671"/>
      <c r="WWT129" s="671"/>
      <c r="WWU129" s="671"/>
      <c r="WWV129" s="671"/>
      <c r="WWW129" s="671"/>
      <c r="WWX129" s="671"/>
      <c r="WWY129" s="671"/>
      <c r="WWZ129" s="671"/>
      <c r="WXA129" s="671"/>
      <c r="WXB129" s="671"/>
      <c r="WXC129" s="671"/>
      <c r="WXD129" s="671"/>
      <c r="WXE129" s="671"/>
      <c r="WXF129" s="671"/>
      <c r="WXG129" s="671"/>
      <c r="WXH129" s="671"/>
      <c r="WXI129" s="671"/>
      <c r="WXJ129" s="671"/>
      <c r="WXK129" s="671"/>
      <c r="WXL129" s="671"/>
      <c r="WXM129" s="671"/>
      <c r="WXN129" s="671"/>
      <c r="WXO129" s="671"/>
      <c r="WXP129" s="671"/>
      <c r="WXQ129" s="671"/>
      <c r="WXR129" s="671"/>
      <c r="WXS129" s="671"/>
      <c r="WXT129" s="671"/>
      <c r="WXU129" s="671"/>
      <c r="WXV129" s="671"/>
      <c r="WXW129" s="671"/>
      <c r="WXX129" s="671"/>
      <c r="WXY129" s="671"/>
      <c r="WXZ129" s="671"/>
      <c r="WYA129" s="671"/>
      <c r="WYB129" s="671"/>
      <c r="WYC129" s="671"/>
      <c r="WYD129" s="671"/>
      <c r="WYE129" s="671"/>
      <c r="WYF129" s="671"/>
      <c r="WYG129" s="671"/>
      <c r="WYH129" s="671"/>
      <c r="WYI129" s="671"/>
      <c r="WYJ129" s="671"/>
      <c r="WYK129" s="671"/>
      <c r="WYL129" s="671"/>
      <c r="WYM129" s="671"/>
      <c r="WYN129" s="671"/>
      <c r="WYO129" s="671"/>
      <c r="WYP129" s="671"/>
      <c r="WYQ129" s="671"/>
      <c r="WYR129" s="671"/>
      <c r="WYS129" s="671"/>
      <c r="WYT129" s="671"/>
      <c r="WYU129" s="671"/>
      <c r="WYV129" s="671"/>
      <c r="WYW129" s="671"/>
      <c r="WYX129" s="671"/>
      <c r="WYY129" s="671"/>
      <c r="WYZ129" s="671"/>
      <c r="WZA129" s="671"/>
      <c r="WZB129" s="671"/>
      <c r="WZC129" s="671"/>
      <c r="WZD129" s="671"/>
      <c r="WZE129" s="671"/>
      <c r="WZF129" s="671"/>
      <c r="WZG129" s="671"/>
      <c r="WZH129" s="671"/>
      <c r="WZI129" s="671"/>
      <c r="WZJ129" s="671"/>
      <c r="WZK129" s="671"/>
      <c r="WZL129" s="671"/>
      <c r="WZM129" s="671"/>
      <c r="WZN129" s="671"/>
      <c r="WZO129" s="671"/>
      <c r="WZP129" s="671"/>
      <c r="WZQ129" s="671"/>
      <c r="WZR129" s="671"/>
      <c r="WZS129" s="671"/>
      <c r="WZT129" s="671"/>
      <c r="WZU129" s="671"/>
      <c r="WZV129" s="671"/>
      <c r="WZW129" s="671"/>
      <c r="WZX129" s="671"/>
      <c r="WZY129" s="671"/>
      <c r="WZZ129" s="671"/>
      <c r="XAA129" s="671"/>
      <c r="XAB129" s="671"/>
      <c r="XAC129" s="671"/>
      <c r="XAD129" s="671"/>
      <c r="XAE129" s="671"/>
      <c r="XAF129" s="671"/>
      <c r="XAG129" s="671"/>
      <c r="XAH129" s="671"/>
      <c r="XAI129" s="671"/>
      <c r="XAJ129" s="671"/>
      <c r="XAK129" s="671"/>
      <c r="XAL129" s="671"/>
      <c r="XAM129" s="671"/>
      <c r="XAN129" s="671"/>
      <c r="XAO129" s="671"/>
      <c r="XAP129" s="671"/>
      <c r="XAQ129" s="671"/>
      <c r="XAR129" s="671"/>
      <c r="XAS129" s="671"/>
      <c r="XAT129" s="671"/>
      <c r="XAU129" s="671"/>
      <c r="XAV129" s="671"/>
      <c r="XAW129" s="671"/>
      <c r="XAX129" s="671"/>
      <c r="XAY129" s="671"/>
      <c r="XAZ129" s="671"/>
      <c r="XBA129" s="671"/>
      <c r="XBB129" s="671"/>
      <c r="XBC129" s="671"/>
      <c r="XBD129" s="671"/>
      <c r="XBE129" s="671"/>
      <c r="XBF129" s="671"/>
      <c r="XBG129" s="671"/>
      <c r="XBH129" s="671"/>
      <c r="XBI129" s="671"/>
      <c r="XBJ129" s="671"/>
      <c r="XBK129" s="671"/>
      <c r="XBL129" s="671"/>
      <c r="XBM129" s="671"/>
      <c r="XBN129" s="671"/>
      <c r="XBO129" s="671"/>
      <c r="XBP129" s="671"/>
      <c r="XBQ129" s="671"/>
      <c r="XBR129" s="671"/>
      <c r="XBS129" s="671"/>
      <c r="XBT129" s="671"/>
      <c r="XBU129" s="671"/>
      <c r="XBV129" s="671"/>
      <c r="XBW129" s="671"/>
      <c r="XBX129" s="671"/>
      <c r="XBY129" s="671"/>
      <c r="XBZ129" s="671"/>
      <c r="XCA129" s="671"/>
      <c r="XCB129" s="671"/>
      <c r="XCC129" s="671"/>
      <c r="XCD129" s="671"/>
      <c r="XCE129" s="671"/>
      <c r="XCF129" s="671"/>
      <c r="XCG129" s="671"/>
      <c r="XCH129" s="671"/>
      <c r="XCI129" s="671"/>
      <c r="XCJ129" s="671"/>
      <c r="XCK129" s="671"/>
      <c r="XCL129" s="671"/>
      <c r="XCM129" s="671"/>
      <c r="XCN129" s="671"/>
      <c r="XCO129" s="671"/>
      <c r="XCP129" s="671"/>
      <c r="XCQ129" s="671"/>
      <c r="XCR129" s="671"/>
      <c r="XCS129" s="671"/>
      <c r="XCT129" s="671"/>
      <c r="XCU129" s="671"/>
      <c r="XCV129" s="671"/>
      <c r="XCW129" s="671"/>
      <c r="XCX129" s="671"/>
      <c r="XCY129" s="671"/>
      <c r="XCZ129" s="671"/>
      <c r="XDA129" s="671"/>
      <c r="XDB129" s="671"/>
      <c r="XDC129" s="671"/>
      <c r="XDD129" s="671"/>
      <c r="XDE129" s="671"/>
      <c r="XDF129" s="671"/>
      <c r="XDG129" s="671"/>
      <c r="XDH129" s="671"/>
      <c r="XDI129" s="671"/>
      <c r="XDJ129" s="671"/>
      <c r="XDK129" s="671"/>
      <c r="XDL129" s="671"/>
      <c r="XDM129" s="671"/>
      <c r="XDN129" s="671"/>
      <c r="XDO129" s="671"/>
      <c r="XDP129" s="671"/>
      <c r="XDQ129" s="671"/>
      <c r="XDR129" s="671"/>
      <c r="XDS129" s="671"/>
      <c r="XDT129" s="671"/>
      <c r="XDU129" s="671"/>
      <c r="XDV129" s="671"/>
      <c r="XDW129" s="671"/>
      <c r="XDX129" s="671"/>
      <c r="XDY129" s="671"/>
      <c r="XDZ129" s="671"/>
      <c r="XEA129" s="671"/>
      <c r="XEB129" s="671"/>
      <c r="XEC129" s="671"/>
      <c r="XED129" s="671"/>
      <c r="XEE129" s="671"/>
      <c r="XEF129" s="671"/>
      <c r="XEG129" s="671"/>
      <c r="XEH129" s="671"/>
      <c r="XEI129" s="671"/>
      <c r="XEJ129" s="671"/>
      <c r="XEK129" s="671"/>
      <c r="XEL129" s="671"/>
      <c r="XEM129" s="671"/>
      <c r="XEN129" s="671"/>
      <c r="XEO129" s="671"/>
      <c r="XEP129" s="671"/>
      <c r="XEQ129" s="671"/>
      <c r="XER129" s="671"/>
      <c r="XES129" s="671"/>
      <c r="XET129" s="671"/>
      <c r="XEU129" s="671"/>
      <c r="XEV129" s="671"/>
      <c r="XEW129" s="671"/>
      <c r="XEX129" s="671"/>
      <c r="XEY129" s="671"/>
      <c r="XEZ129" s="671"/>
      <c r="XFA129" s="671"/>
      <c r="XFB129" s="671"/>
      <c r="XFC129" s="671"/>
      <c r="XFD129" s="671"/>
    </row>
    <row r="130" spans="1:16384">
      <c r="A130" s="69"/>
      <c r="E130" s="510"/>
      <c r="F130" s="11"/>
      <c r="G130" s="11"/>
      <c r="H130" s="8">
        <f ca="1">+H115-H121</f>
        <v>25614001.151287287</v>
      </c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11"/>
      <c r="AA130" s="11"/>
      <c r="AB130" s="11"/>
      <c r="AC130" s="11"/>
      <c r="AD130" s="11"/>
      <c r="AE130" s="11"/>
      <c r="AF130" s="671"/>
    </row>
    <row r="131" spans="1:16384" s="523" customFormat="1">
      <c r="A131" s="69"/>
      <c r="B131" s="1" t="s">
        <v>517</v>
      </c>
      <c r="C131" s="1"/>
      <c r="D131" s="1"/>
      <c r="E131" s="155">
        <f ca="1">SUM(F131:AE131)</f>
        <v>0</v>
      </c>
      <c r="F131" s="11"/>
      <c r="G131" s="11"/>
      <c r="H131" s="11">
        <f ca="1">IF(OR((H115-H121)&lt;H135,(H115-H121)=0),H115-H121,0)</f>
        <v>0</v>
      </c>
      <c r="I131" s="11">
        <f t="shared" ref="I131:AE131" ca="1" si="70">IF(OR((I115-I121-I125)&lt;I135,(I115-I121-I125)=0),I115-I121-I125,0)</f>
        <v>0</v>
      </c>
      <c r="J131" s="11">
        <f t="shared" ca="1" si="70"/>
        <v>0</v>
      </c>
      <c r="K131" s="11">
        <f t="shared" ca="1" si="70"/>
        <v>0</v>
      </c>
      <c r="L131" s="11">
        <f t="shared" ca="1" si="70"/>
        <v>0</v>
      </c>
      <c r="M131" s="11">
        <f t="shared" ca="1" si="70"/>
        <v>0</v>
      </c>
      <c r="N131" s="11">
        <f t="shared" ca="1" si="70"/>
        <v>0</v>
      </c>
      <c r="O131" s="11">
        <f t="shared" ca="1" si="70"/>
        <v>0</v>
      </c>
      <c r="P131" s="11">
        <f t="shared" ca="1" si="70"/>
        <v>0</v>
      </c>
      <c r="Q131" s="11">
        <f t="shared" ca="1" si="70"/>
        <v>0</v>
      </c>
      <c r="R131" s="11">
        <f t="shared" ca="1" si="70"/>
        <v>0</v>
      </c>
      <c r="S131" s="11">
        <f t="shared" ca="1" si="70"/>
        <v>0</v>
      </c>
      <c r="T131" s="11">
        <f t="shared" ca="1" si="70"/>
        <v>0</v>
      </c>
      <c r="U131" s="11">
        <f t="shared" ca="1" si="70"/>
        <v>0</v>
      </c>
      <c r="V131" s="11">
        <f t="shared" ca="1" si="70"/>
        <v>0</v>
      </c>
      <c r="W131" s="11">
        <f t="shared" ca="1" si="70"/>
        <v>0</v>
      </c>
      <c r="X131" s="11">
        <f t="shared" ca="1" si="70"/>
        <v>0</v>
      </c>
      <c r="Y131" s="11">
        <f t="shared" ca="1" si="70"/>
        <v>0</v>
      </c>
      <c r="Z131" s="11">
        <f t="shared" ca="1" si="70"/>
        <v>0</v>
      </c>
      <c r="AA131" s="11">
        <f t="shared" ca="1" si="70"/>
        <v>0</v>
      </c>
      <c r="AB131" s="11">
        <f t="shared" ca="1" si="70"/>
        <v>0</v>
      </c>
      <c r="AC131" s="11">
        <f t="shared" ca="1" si="70"/>
        <v>0</v>
      </c>
      <c r="AD131" s="11">
        <f t="shared" ca="1" si="70"/>
        <v>0</v>
      </c>
      <c r="AE131" s="11">
        <f t="shared" ca="1" si="70"/>
        <v>0</v>
      </c>
    </row>
    <row r="132" spans="1:16384">
      <c r="A132" s="69"/>
      <c r="B132" s="1" t="s">
        <v>518</v>
      </c>
      <c r="E132" s="155">
        <f ca="1">SUM(F132:AE132)</f>
        <v>1281124808.9867477</v>
      </c>
      <c r="F132" s="11"/>
      <c r="G132" s="11"/>
      <c r="H132" s="11">
        <f ca="1">+(H131=0)*H$135</f>
        <v>19216872.134801175</v>
      </c>
      <c r="I132" s="11">
        <f t="shared" ref="I132:AE132" ca="1" si="71">MIN(I115-I121,((I131=0)*I$135))</f>
        <v>24573622.067114178</v>
      </c>
      <c r="J132" s="11">
        <f t="shared" ca="1" si="71"/>
        <v>29930371.999427181</v>
      </c>
      <c r="K132" s="11">
        <f t="shared" ca="1" si="71"/>
        <v>35287121.93174018</v>
      </c>
      <c r="L132" s="11">
        <f t="shared" ca="1" si="71"/>
        <v>40643871.864053182</v>
      </c>
      <c r="M132" s="11">
        <f t="shared" ca="1" si="71"/>
        <v>46000621.796366185</v>
      </c>
      <c r="N132" s="11">
        <f t="shared" ca="1" si="71"/>
        <v>51357371.728679188</v>
      </c>
      <c r="O132" s="11">
        <f t="shared" ca="1" si="71"/>
        <v>56714121.66099219</v>
      </c>
      <c r="P132" s="11">
        <f t="shared" ca="1" si="71"/>
        <v>62070871.593305193</v>
      </c>
      <c r="Q132" s="11">
        <f t="shared" ca="1" si="71"/>
        <v>63351996.402291939</v>
      </c>
      <c r="R132" s="11">
        <f t="shared" ca="1" si="71"/>
        <v>64633121.211278684</v>
      </c>
      <c r="S132" s="11">
        <f t="shared" ca="1" si="71"/>
        <v>65914246.02026543</v>
      </c>
      <c r="T132" s="11">
        <f t="shared" ca="1" si="71"/>
        <v>67195370.829252183</v>
      </c>
      <c r="U132" s="11">
        <f t="shared" ca="1" si="71"/>
        <v>130847045.54943618</v>
      </c>
      <c r="V132" s="11">
        <f t="shared" ca="1" si="71"/>
        <v>130847045.54943618</v>
      </c>
      <c r="W132" s="11">
        <f t="shared" ca="1" si="71"/>
        <v>130847045.54943618</v>
      </c>
      <c r="X132" s="11">
        <f t="shared" ca="1" si="71"/>
        <v>130847045.54943618</v>
      </c>
      <c r="Y132" s="11">
        <f t="shared" ca="1" si="71"/>
        <v>130847045.54943618</v>
      </c>
      <c r="Z132" s="11">
        <f t="shared" ca="1" si="71"/>
        <v>0</v>
      </c>
      <c r="AA132" s="11">
        <f t="shared" ca="1" si="71"/>
        <v>0</v>
      </c>
      <c r="AB132" s="11">
        <f t="shared" ca="1" si="71"/>
        <v>0</v>
      </c>
      <c r="AC132" s="11">
        <f t="shared" ca="1" si="71"/>
        <v>0</v>
      </c>
      <c r="AD132" s="11">
        <f t="shared" ca="1" si="71"/>
        <v>0</v>
      </c>
      <c r="AE132" s="11">
        <f t="shared" ca="1" si="71"/>
        <v>0</v>
      </c>
      <c r="AF132" s="671"/>
    </row>
    <row r="133" spans="1:16384">
      <c r="A133" s="69"/>
      <c r="E133" s="510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671"/>
    </row>
    <row r="134" spans="1:16384">
      <c r="B134" s="1" t="s">
        <v>483</v>
      </c>
      <c r="D134" s="16"/>
      <c r="E134" s="583">
        <f>+SUM(H134:AE134)</f>
        <v>1.0000000000000022</v>
      </c>
      <c r="F134" s="11"/>
      <c r="G134" s="11"/>
      <c r="H134" s="589">
        <v>1.4999999999999999E-2</v>
      </c>
      <c r="I134" s="589">
        <v>1.9181286549707605E-2</v>
      </c>
      <c r="J134" s="589">
        <v>2.336257309941521E-2</v>
      </c>
      <c r="K134" s="589">
        <v>2.7543859649122815E-2</v>
      </c>
      <c r="L134" s="589">
        <v>3.172514619883042E-2</v>
      </c>
      <c r="M134" s="589">
        <v>3.5906432748538025E-2</v>
      </c>
      <c r="N134" s="589">
        <v>4.008771929824563E-2</v>
      </c>
      <c r="O134" s="589">
        <v>4.4269005847953236E-2</v>
      </c>
      <c r="P134" s="589">
        <v>4.8450292397660841E-2</v>
      </c>
      <c r="Q134" s="589">
        <v>4.9450292397660842E-2</v>
      </c>
      <c r="R134" s="589">
        <v>5.0450292397660843E-2</v>
      </c>
      <c r="S134" s="589">
        <v>5.1450292397660843E-2</v>
      </c>
      <c r="T134" s="589">
        <v>5.2450292397660844E-2</v>
      </c>
      <c r="U134" s="589">
        <v>0.10213450292397699</v>
      </c>
      <c r="V134" s="589">
        <v>0.10213450292397699</v>
      </c>
      <c r="W134" s="589">
        <v>0.10213450292397699</v>
      </c>
      <c r="X134" s="589">
        <v>0.10213450292397699</v>
      </c>
      <c r="Y134" s="589">
        <v>0.10213450292397699</v>
      </c>
      <c r="Z134" s="589"/>
      <c r="AA134" s="589"/>
      <c r="AB134" s="589"/>
      <c r="AC134" s="589"/>
      <c r="AD134" s="589"/>
      <c r="AE134" s="589"/>
      <c r="AF134" s="671"/>
    </row>
    <row r="135" spans="1:16384">
      <c r="B135" s="1" t="s">
        <v>484</v>
      </c>
      <c r="D135" s="16"/>
      <c r="E135" s="155">
        <f ca="1">+SUM(G135:AE135)</f>
        <v>1281124808.9867477</v>
      </c>
      <c r="F135" s="11"/>
      <c r="G135" s="11"/>
      <c r="H135" s="9">
        <f t="shared" ref="H135:AE135" ca="1" si="72">+$H$118*H$134</f>
        <v>19216872.134801175</v>
      </c>
      <c r="I135" s="9">
        <f t="shared" ca="1" si="72"/>
        <v>24573622.067114178</v>
      </c>
      <c r="J135" s="9">
        <f t="shared" ca="1" si="72"/>
        <v>29930371.999427181</v>
      </c>
      <c r="K135" s="9">
        <f t="shared" ca="1" si="72"/>
        <v>35287121.93174018</v>
      </c>
      <c r="L135" s="9">
        <f t="shared" ca="1" si="72"/>
        <v>40643871.864053182</v>
      </c>
      <c r="M135" s="9">
        <f t="shared" ca="1" si="72"/>
        <v>46000621.796366185</v>
      </c>
      <c r="N135" s="9">
        <f t="shared" ca="1" si="72"/>
        <v>51357371.728679188</v>
      </c>
      <c r="O135" s="9">
        <f t="shared" ca="1" si="72"/>
        <v>56714121.66099219</v>
      </c>
      <c r="P135" s="9">
        <f t="shared" ca="1" si="72"/>
        <v>62070871.593305193</v>
      </c>
      <c r="Q135" s="9">
        <f t="shared" ca="1" si="72"/>
        <v>63351996.402291939</v>
      </c>
      <c r="R135" s="9">
        <f t="shared" ca="1" si="72"/>
        <v>64633121.211278684</v>
      </c>
      <c r="S135" s="9">
        <f t="shared" ca="1" si="72"/>
        <v>65914246.02026543</v>
      </c>
      <c r="T135" s="9">
        <f t="shared" ca="1" si="72"/>
        <v>67195370.829252183</v>
      </c>
      <c r="U135" s="9">
        <f t="shared" ca="1" si="72"/>
        <v>130847045.54943618</v>
      </c>
      <c r="V135" s="9">
        <f t="shared" ca="1" si="72"/>
        <v>130847045.54943618</v>
      </c>
      <c r="W135" s="9">
        <f t="shared" ca="1" si="72"/>
        <v>130847045.54943618</v>
      </c>
      <c r="X135" s="9">
        <f t="shared" ca="1" si="72"/>
        <v>130847045.54943618</v>
      </c>
      <c r="Y135" s="9">
        <f t="shared" ca="1" si="72"/>
        <v>130847045.54943618</v>
      </c>
      <c r="Z135" s="9">
        <f t="shared" ca="1" si="72"/>
        <v>0</v>
      </c>
      <c r="AA135" s="9">
        <f t="shared" ca="1" si="72"/>
        <v>0</v>
      </c>
      <c r="AB135" s="9">
        <f t="shared" ca="1" si="72"/>
        <v>0</v>
      </c>
      <c r="AC135" s="9">
        <f t="shared" ca="1" si="72"/>
        <v>0</v>
      </c>
      <c r="AD135" s="9">
        <f t="shared" ca="1" si="72"/>
        <v>0</v>
      </c>
      <c r="AE135" s="9">
        <f t="shared" ca="1" si="72"/>
        <v>0</v>
      </c>
      <c r="AF135" s="671"/>
    </row>
    <row r="136" spans="1:16384">
      <c r="A136" s="69"/>
      <c r="E136" s="510"/>
      <c r="F136" s="11"/>
      <c r="G136" s="11"/>
      <c r="H136" s="84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07"/>
      <c r="Y136" s="107"/>
      <c r="Z136" s="106"/>
      <c r="AA136" s="107"/>
      <c r="AB136" s="107"/>
      <c r="AC136" s="11"/>
      <c r="AD136" s="11"/>
      <c r="AE136" s="11"/>
      <c r="AF136" s="671"/>
    </row>
    <row r="137" spans="1:16384">
      <c r="A137" s="69"/>
      <c r="E137" s="510"/>
      <c r="F137" s="11"/>
      <c r="G137" s="11"/>
      <c r="H137" s="11"/>
      <c r="I137" s="84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AA137" s="11"/>
      <c r="AB137" s="11"/>
      <c r="AC137" s="11"/>
      <c r="AD137" s="11"/>
      <c r="AE137" s="11"/>
      <c r="AF137" s="672"/>
      <c r="AG137" s="672"/>
      <c r="AH137" s="672"/>
      <c r="AI137" s="672"/>
      <c r="AJ137" s="672"/>
      <c r="AK137" s="672"/>
      <c r="AL137" s="672"/>
      <c r="AM137" s="672"/>
      <c r="AN137" s="672"/>
      <c r="AO137" s="672"/>
      <c r="AP137" s="672"/>
      <c r="AQ137" s="672"/>
      <c r="AR137" s="672"/>
      <c r="AS137" s="672"/>
      <c r="AT137" s="672"/>
      <c r="AU137" s="672"/>
      <c r="AV137" s="672"/>
      <c r="AW137" s="672"/>
      <c r="AX137" s="672"/>
      <c r="AY137" s="672"/>
      <c r="AZ137" s="672"/>
      <c r="BA137" s="672"/>
      <c r="BB137" s="672"/>
      <c r="BC137" s="672"/>
      <c r="BD137" s="672"/>
      <c r="BE137" s="672"/>
      <c r="BF137" s="672"/>
      <c r="BG137" s="672"/>
      <c r="BH137" s="672"/>
      <c r="BI137" s="672"/>
      <c r="BJ137" s="672"/>
      <c r="BK137" s="672"/>
      <c r="BL137" s="672"/>
      <c r="BM137" s="672"/>
      <c r="BN137" s="672"/>
      <c r="BO137" s="672"/>
      <c r="BP137" s="672"/>
      <c r="BQ137" s="672"/>
      <c r="BR137" s="672"/>
      <c r="BS137" s="672"/>
      <c r="BT137" s="672"/>
      <c r="BU137" s="672"/>
      <c r="BV137" s="672"/>
      <c r="BW137" s="672"/>
      <c r="BX137" s="672"/>
      <c r="BY137" s="672"/>
      <c r="BZ137" s="672"/>
      <c r="CA137" s="672"/>
      <c r="CB137" s="672"/>
      <c r="CC137" s="672"/>
      <c r="CD137" s="672"/>
      <c r="CE137" s="672"/>
      <c r="CF137" s="672"/>
      <c r="CG137" s="672"/>
      <c r="CH137" s="672"/>
      <c r="CI137" s="672"/>
      <c r="CJ137" s="672"/>
      <c r="CK137" s="672"/>
      <c r="CL137" s="672"/>
      <c r="CM137" s="672"/>
      <c r="CN137" s="672"/>
      <c r="CO137" s="672"/>
      <c r="CP137" s="672"/>
      <c r="CQ137" s="672"/>
      <c r="CR137" s="672"/>
      <c r="CS137" s="672"/>
      <c r="CT137" s="672"/>
      <c r="CU137" s="672"/>
      <c r="CV137" s="672"/>
      <c r="CW137" s="672"/>
      <c r="CX137" s="672"/>
      <c r="CY137" s="672"/>
      <c r="CZ137" s="672"/>
      <c r="DA137" s="672"/>
      <c r="DB137" s="672"/>
      <c r="DC137" s="672"/>
      <c r="DD137" s="672"/>
      <c r="DE137" s="672"/>
      <c r="DF137" s="672"/>
      <c r="DG137" s="672"/>
      <c r="DH137" s="672"/>
      <c r="DI137" s="672"/>
      <c r="DJ137" s="672"/>
      <c r="DK137" s="672"/>
      <c r="DL137" s="672"/>
      <c r="DM137" s="672"/>
      <c r="DN137" s="672"/>
      <c r="DO137" s="672"/>
      <c r="DP137" s="672"/>
      <c r="DQ137" s="672"/>
      <c r="DR137" s="672"/>
      <c r="DS137" s="672"/>
      <c r="DT137" s="672"/>
      <c r="DU137" s="672"/>
      <c r="DV137" s="672"/>
      <c r="DW137" s="672"/>
      <c r="DX137" s="672"/>
      <c r="DY137" s="672"/>
      <c r="DZ137" s="672"/>
      <c r="EA137" s="672"/>
      <c r="EB137" s="672"/>
      <c r="EC137" s="672"/>
      <c r="ED137" s="672"/>
      <c r="EE137" s="672"/>
      <c r="EF137" s="672"/>
      <c r="EG137" s="672"/>
      <c r="EH137" s="672"/>
      <c r="EI137" s="672"/>
      <c r="EJ137" s="672"/>
      <c r="EK137" s="672"/>
      <c r="EL137" s="672"/>
      <c r="EM137" s="672"/>
      <c r="EN137" s="672"/>
      <c r="EO137" s="672"/>
      <c r="EP137" s="672"/>
      <c r="EQ137" s="672"/>
      <c r="ER137" s="672"/>
      <c r="ES137" s="672"/>
      <c r="ET137" s="672"/>
      <c r="EU137" s="672"/>
      <c r="EV137" s="672"/>
      <c r="EW137" s="672"/>
      <c r="EX137" s="672"/>
      <c r="EY137" s="672"/>
      <c r="EZ137" s="672"/>
      <c r="FA137" s="672"/>
      <c r="FB137" s="672"/>
      <c r="FC137" s="672"/>
      <c r="FD137" s="672"/>
      <c r="FE137" s="672"/>
      <c r="FF137" s="672"/>
      <c r="FG137" s="672"/>
      <c r="FH137" s="672"/>
      <c r="FI137" s="672"/>
      <c r="FJ137" s="672"/>
      <c r="FK137" s="672"/>
      <c r="FL137" s="672"/>
      <c r="FM137" s="672"/>
      <c r="FN137" s="672"/>
      <c r="FO137" s="672"/>
      <c r="FP137" s="672"/>
      <c r="FQ137" s="672"/>
      <c r="FR137" s="672"/>
      <c r="FS137" s="672"/>
      <c r="FT137" s="672"/>
      <c r="FU137" s="672"/>
      <c r="FV137" s="672"/>
      <c r="FW137" s="672"/>
      <c r="FX137" s="672"/>
      <c r="FY137" s="672"/>
      <c r="FZ137" s="672"/>
      <c r="GA137" s="672"/>
      <c r="GB137" s="672"/>
      <c r="GC137" s="672"/>
      <c r="GD137" s="672"/>
      <c r="GE137" s="672"/>
      <c r="GF137" s="672"/>
      <c r="GG137" s="672"/>
      <c r="GH137" s="672"/>
      <c r="GI137" s="672"/>
      <c r="GJ137" s="672"/>
      <c r="GK137" s="672"/>
      <c r="GL137" s="672"/>
      <c r="GM137" s="672"/>
      <c r="GN137" s="672"/>
      <c r="GO137" s="672"/>
      <c r="GP137" s="672"/>
      <c r="GQ137" s="672"/>
      <c r="GR137" s="672"/>
      <c r="GS137" s="672"/>
      <c r="GT137" s="672"/>
      <c r="GU137" s="672"/>
      <c r="GV137" s="672"/>
      <c r="GW137" s="672"/>
      <c r="GX137" s="672"/>
      <c r="GY137" s="672"/>
      <c r="GZ137" s="672"/>
      <c r="HA137" s="672"/>
      <c r="HB137" s="672"/>
      <c r="HC137" s="672"/>
      <c r="HD137" s="672"/>
      <c r="HE137" s="672"/>
      <c r="HF137" s="672"/>
      <c r="HG137" s="672"/>
      <c r="HH137" s="672"/>
      <c r="HI137" s="672"/>
      <c r="HJ137" s="672"/>
      <c r="HK137" s="672"/>
      <c r="HL137" s="672"/>
      <c r="HM137" s="672"/>
      <c r="HN137" s="672"/>
      <c r="HO137" s="672"/>
      <c r="HP137" s="672"/>
      <c r="HQ137" s="672"/>
      <c r="HR137" s="672"/>
      <c r="HS137" s="672"/>
      <c r="HT137" s="672"/>
      <c r="HU137" s="672"/>
      <c r="HV137" s="672"/>
      <c r="HW137" s="672"/>
      <c r="HX137" s="672"/>
      <c r="HY137" s="672"/>
      <c r="HZ137" s="672"/>
      <c r="IA137" s="672"/>
      <c r="IB137" s="672"/>
      <c r="IC137" s="672"/>
      <c r="ID137" s="672"/>
      <c r="IE137" s="672"/>
      <c r="IF137" s="672"/>
      <c r="IG137" s="672"/>
      <c r="IH137" s="672"/>
      <c r="II137" s="672"/>
      <c r="IJ137" s="672"/>
      <c r="IK137" s="672"/>
      <c r="IL137" s="672"/>
      <c r="IM137" s="672"/>
      <c r="IN137" s="672"/>
      <c r="IO137" s="672"/>
      <c r="IP137" s="672"/>
      <c r="IQ137" s="672"/>
      <c r="IR137" s="672"/>
      <c r="IS137" s="672"/>
      <c r="IT137" s="672"/>
      <c r="IU137" s="672"/>
      <c r="IV137" s="672"/>
      <c r="IW137" s="672"/>
      <c r="IX137" s="672"/>
      <c r="IY137" s="672"/>
      <c r="IZ137" s="672"/>
      <c r="JA137" s="672"/>
      <c r="JB137" s="672"/>
      <c r="JC137" s="672"/>
      <c r="JD137" s="672"/>
      <c r="JE137" s="672"/>
      <c r="JF137" s="672"/>
      <c r="JG137" s="672"/>
      <c r="JH137" s="672"/>
      <c r="JI137" s="672"/>
      <c r="JJ137" s="672"/>
      <c r="JK137" s="672"/>
      <c r="JL137" s="672"/>
      <c r="JM137" s="672"/>
      <c r="JN137" s="672"/>
      <c r="JO137" s="672"/>
      <c r="JP137" s="672"/>
      <c r="JQ137" s="672"/>
      <c r="JR137" s="672"/>
      <c r="JS137" s="672"/>
      <c r="JT137" s="672"/>
      <c r="JU137" s="672"/>
      <c r="JV137" s="672"/>
      <c r="JW137" s="672"/>
      <c r="JX137" s="672"/>
      <c r="JY137" s="672"/>
      <c r="JZ137" s="672"/>
      <c r="KA137" s="672"/>
      <c r="KB137" s="672"/>
      <c r="KC137" s="672"/>
      <c r="KD137" s="672"/>
      <c r="KE137" s="672"/>
      <c r="KF137" s="672"/>
      <c r="KG137" s="672"/>
      <c r="KH137" s="672"/>
      <c r="KI137" s="672"/>
      <c r="KJ137" s="672"/>
      <c r="KK137" s="672"/>
      <c r="KL137" s="672"/>
      <c r="KM137" s="672"/>
      <c r="KN137" s="672"/>
      <c r="KO137" s="672"/>
      <c r="KP137" s="672"/>
      <c r="KQ137" s="672"/>
      <c r="KR137" s="672"/>
      <c r="KS137" s="672"/>
      <c r="KT137" s="672"/>
      <c r="KU137" s="672"/>
      <c r="KV137" s="672"/>
      <c r="KW137" s="672"/>
      <c r="KX137" s="672"/>
      <c r="KY137" s="672"/>
      <c r="KZ137" s="672"/>
      <c r="LA137" s="672"/>
      <c r="LB137" s="672"/>
      <c r="LC137" s="672"/>
      <c r="LD137" s="672"/>
      <c r="LE137" s="672"/>
      <c r="LF137" s="672"/>
      <c r="LG137" s="672"/>
      <c r="LH137" s="672"/>
      <c r="LI137" s="672"/>
      <c r="LJ137" s="672"/>
      <c r="LK137" s="672"/>
      <c r="LL137" s="672"/>
      <c r="LM137" s="672"/>
      <c r="LN137" s="672"/>
      <c r="LO137" s="672"/>
      <c r="LP137" s="672"/>
      <c r="LQ137" s="672"/>
      <c r="LR137" s="672"/>
      <c r="LS137" s="672"/>
      <c r="LT137" s="672"/>
      <c r="LU137" s="672"/>
      <c r="LV137" s="672"/>
      <c r="LW137" s="672"/>
      <c r="LX137" s="672"/>
      <c r="LY137" s="672"/>
      <c r="LZ137" s="672"/>
      <c r="MA137" s="672"/>
      <c r="MB137" s="672"/>
      <c r="MC137" s="672"/>
      <c r="MD137" s="672"/>
      <c r="ME137" s="672"/>
      <c r="MF137" s="672"/>
      <c r="MG137" s="672"/>
      <c r="MH137" s="672"/>
      <c r="MI137" s="672"/>
      <c r="MJ137" s="672"/>
      <c r="MK137" s="672"/>
      <c r="ML137" s="672"/>
      <c r="MM137" s="672"/>
      <c r="MN137" s="672"/>
      <c r="MO137" s="672"/>
      <c r="MP137" s="672"/>
      <c r="MQ137" s="672"/>
      <c r="MR137" s="672"/>
      <c r="MS137" s="672"/>
      <c r="MT137" s="672"/>
      <c r="MU137" s="672"/>
      <c r="MV137" s="672"/>
      <c r="MW137" s="672"/>
      <c r="MX137" s="672"/>
      <c r="MY137" s="672"/>
      <c r="MZ137" s="672"/>
      <c r="NA137" s="672"/>
      <c r="NB137" s="672"/>
      <c r="NC137" s="672"/>
      <c r="ND137" s="672"/>
      <c r="NE137" s="672"/>
      <c r="NF137" s="672"/>
      <c r="NG137" s="672"/>
      <c r="NH137" s="672"/>
      <c r="NI137" s="672"/>
      <c r="NJ137" s="672"/>
      <c r="NK137" s="672"/>
      <c r="NL137" s="672"/>
      <c r="NM137" s="672"/>
      <c r="NN137" s="672"/>
      <c r="NO137" s="672"/>
      <c r="NP137" s="672"/>
      <c r="NQ137" s="672"/>
      <c r="NR137" s="672"/>
      <c r="NS137" s="672"/>
      <c r="NT137" s="672"/>
      <c r="NU137" s="672"/>
      <c r="NV137" s="672"/>
      <c r="NW137" s="672"/>
      <c r="NX137" s="672"/>
      <c r="NY137" s="672"/>
      <c r="NZ137" s="672"/>
      <c r="OA137" s="672"/>
      <c r="OB137" s="672"/>
      <c r="OC137" s="672"/>
      <c r="OD137" s="672"/>
      <c r="OE137" s="672"/>
      <c r="OF137" s="672"/>
      <c r="OG137" s="672"/>
      <c r="OH137" s="672"/>
      <c r="OI137" s="672"/>
      <c r="OJ137" s="672"/>
      <c r="OK137" s="672"/>
      <c r="OL137" s="672"/>
      <c r="OM137" s="672"/>
      <c r="ON137" s="672"/>
      <c r="OO137" s="672"/>
      <c r="OP137" s="672"/>
      <c r="OQ137" s="672"/>
      <c r="OR137" s="672"/>
      <c r="OS137" s="672"/>
      <c r="OT137" s="672"/>
      <c r="OU137" s="672"/>
      <c r="OV137" s="672"/>
      <c r="OW137" s="672"/>
      <c r="OX137" s="672"/>
      <c r="OY137" s="672"/>
      <c r="OZ137" s="672"/>
      <c r="PA137" s="672"/>
      <c r="PB137" s="672"/>
      <c r="PC137" s="672"/>
      <c r="PD137" s="672"/>
      <c r="PE137" s="672"/>
      <c r="PF137" s="672"/>
      <c r="PG137" s="672"/>
      <c r="PH137" s="672"/>
      <c r="PI137" s="672"/>
      <c r="PJ137" s="672"/>
      <c r="PK137" s="672"/>
      <c r="PL137" s="672"/>
      <c r="PM137" s="672"/>
      <c r="PN137" s="672"/>
      <c r="PO137" s="672"/>
      <c r="PP137" s="672"/>
      <c r="PQ137" s="672"/>
      <c r="PR137" s="672"/>
      <c r="PS137" s="672"/>
      <c r="PT137" s="672"/>
      <c r="PU137" s="672"/>
      <c r="PV137" s="672"/>
      <c r="PW137" s="672"/>
      <c r="PX137" s="672"/>
      <c r="PY137" s="672"/>
      <c r="PZ137" s="672"/>
      <c r="QA137" s="672"/>
      <c r="QB137" s="672"/>
      <c r="QC137" s="672"/>
      <c r="QD137" s="672"/>
      <c r="QE137" s="672"/>
      <c r="QF137" s="672"/>
      <c r="QG137" s="672"/>
      <c r="QH137" s="672"/>
      <c r="QI137" s="672"/>
      <c r="QJ137" s="672"/>
      <c r="QK137" s="672"/>
      <c r="QL137" s="672"/>
      <c r="QM137" s="672"/>
      <c r="QN137" s="672"/>
      <c r="QO137" s="672"/>
      <c r="QP137" s="672"/>
      <c r="QQ137" s="672"/>
      <c r="QR137" s="672"/>
      <c r="QS137" s="672"/>
      <c r="QT137" s="672"/>
      <c r="QU137" s="672"/>
      <c r="QV137" s="672"/>
      <c r="QW137" s="672"/>
      <c r="QX137" s="672"/>
      <c r="QY137" s="672"/>
      <c r="QZ137" s="672"/>
      <c r="RA137" s="672"/>
      <c r="RB137" s="672"/>
      <c r="RC137" s="672"/>
      <c r="RD137" s="672"/>
      <c r="RE137" s="672"/>
      <c r="RF137" s="672"/>
      <c r="RG137" s="672"/>
      <c r="RH137" s="672"/>
      <c r="RI137" s="672"/>
      <c r="RJ137" s="672"/>
      <c r="RK137" s="672"/>
      <c r="RL137" s="672"/>
      <c r="RM137" s="672"/>
      <c r="RN137" s="672"/>
      <c r="RO137" s="672"/>
      <c r="RP137" s="672"/>
      <c r="RQ137" s="672"/>
      <c r="RR137" s="672"/>
      <c r="RS137" s="672"/>
      <c r="RT137" s="672"/>
      <c r="RU137" s="672"/>
      <c r="RV137" s="672"/>
      <c r="RW137" s="672"/>
      <c r="RX137" s="672"/>
      <c r="RY137" s="672"/>
      <c r="RZ137" s="672"/>
      <c r="SA137" s="672"/>
      <c r="SB137" s="672"/>
      <c r="SC137" s="672"/>
      <c r="SD137" s="672"/>
      <c r="SE137" s="672"/>
      <c r="SF137" s="672"/>
      <c r="SG137" s="672"/>
      <c r="SH137" s="672"/>
      <c r="SI137" s="672"/>
      <c r="SJ137" s="672"/>
      <c r="SK137" s="672"/>
      <c r="SL137" s="672"/>
      <c r="SM137" s="672"/>
      <c r="SN137" s="672"/>
      <c r="SO137" s="672"/>
      <c r="SP137" s="672"/>
      <c r="SQ137" s="672"/>
      <c r="SR137" s="672"/>
      <c r="SS137" s="672"/>
      <c r="ST137" s="672"/>
      <c r="SU137" s="672"/>
      <c r="SV137" s="672"/>
      <c r="SW137" s="672"/>
      <c r="SX137" s="672"/>
      <c r="SY137" s="672"/>
      <c r="SZ137" s="672"/>
      <c r="TA137" s="672"/>
      <c r="TB137" s="672"/>
      <c r="TC137" s="672"/>
      <c r="TD137" s="672"/>
      <c r="TE137" s="672"/>
      <c r="TF137" s="672"/>
      <c r="TG137" s="672"/>
      <c r="TH137" s="672"/>
      <c r="TI137" s="672"/>
      <c r="TJ137" s="672"/>
      <c r="TK137" s="672"/>
      <c r="TL137" s="672"/>
      <c r="TM137" s="672"/>
      <c r="TN137" s="672"/>
      <c r="TO137" s="672"/>
      <c r="TP137" s="672"/>
      <c r="TQ137" s="672"/>
      <c r="TR137" s="672"/>
      <c r="TS137" s="672"/>
      <c r="TT137" s="672"/>
      <c r="TU137" s="672"/>
      <c r="TV137" s="672"/>
      <c r="TW137" s="672"/>
      <c r="TX137" s="672"/>
      <c r="TY137" s="672"/>
      <c r="TZ137" s="672"/>
      <c r="UA137" s="672"/>
      <c r="UB137" s="672"/>
      <c r="UC137" s="672"/>
      <c r="UD137" s="672"/>
      <c r="UE137" s="672"/>
      <c r="UF137" s="672"/>
      <c r="UG137" s="672"/>
      <c r="UH137" s="672"/>
      <c r="UI137" s="672"/>
      <c r="UJ137" s="672"/>
      <c r="UK137" s="672"/>
      <c r="UL137" s="672"/>
      <c r="UM137" s="672"/>
      <c r="UN137" s="672"/>
      <c r="UO137" s="672"/>
      <c r="UP137" s="672"/>
      <c r="UQ137" s="672"/>
      <c r="UR137" s="672"/>
      <c r="US137" s="672"/>
      <c r="UT137" s="672"/>
      <c r="UU137" s="672"/>
      <c r="UV137" s="672"/>
      <c r="UW137" s="672"/>
      <c r="UX137" s="672"/>
      <c r="UY137" s="672"/>
      <c r="UZ137" s="672"/>
      <c r="VA137" s="672"/>
      <c r="VB137" s="672"/>
      <c r="VC137" s="672"/>
      <c r="VD137" s="672"/>
      <c r="VE137" s="672"/>
      <c r="VF137" s="672"/>
      <c r="VG137" s="672"/>
      <c r="VH137" s="672"/>
      <c r="VI137" s="672"/>
      <c r="VJ137" s="672"/>
      <c r="VK137" s="672"/>
      <c r="VL137" s="672"/>
      <c r="VM137" s="672"/>
      <c r="VN137" s="672"/>
      <c r="VO137" s="672"/>
      <c r="VP137" s="672"/>
      <c r="VQ137" s="672"/>
      <c r="VR137" s="672"/>
      <c r="VS137" s="672"/>
      <c r="VT137" s="672"/>
      <c r="VU137" s="672"/>
      <c r="VV137" s="672"/>
      <c r="VW137" s="672"/>
      <c r="VX137" s="672"/>
      <c r="VY137" s="672"/>
      <c r="VZ137" s="672"/>
      <c r="WA137" s="672"/>
      <c r="WB137" s="672"/>
      <c r="WC137" s="672"/>
      <c r="WD137" s="672"/>
      <c r="WE137" s="672"/>
      <c r="WF137" s="672"/>
      <c r="WG137" s="672"/>
      <c r="WH137" s="672"/>
      <c r="WI137" s="672"/>
      <c r="WJ137" s="672"/>
      <c r="WK137" s="672"/>
      <c r="WL137" s="672"/>
      <c r="WM137" s="672"/>
      <c r="WN137" s="672"/>
      <c r="WO137" s="672"/>
      <c r="WP137" s="672"/>
      <c r="WQ137" s="672"/>
      <c r="WR137" s="672"/>
      <c r="WS137" s="672"/>
      <c r="WT137" s="672"/>
      <c r="WU137" s="672"/>
      <c r="WV137" s="672"/>
      <c r="WW137" s="672"/>
      <c r="WX137" s="672"/>
      <c r="WY137" s="672"/>
      <c r="WZ137" s="672"/>
      <c r="XA137" s="672"/>
      <c r="XB137" s="672"/>
      <c r="XC137" s="672"/>
      <c r="XD137" s="672"/>
      <c r="XE137" s="672"/>
      <c r="XF137" s="672"/>
      <c r="XG137" s="672"/>
      <c r="XH137" s="672"/>
      <c r="XI137" s="672"/>
      <c r="XJ137" s="672"/>
      <c r="XK137" s="672"/>
      <c r="XL137" s="672"/>
      <c r="XM137" s="672"/>
      <c r="XN137" s="672"/>
      <c r="XO137" s="672"/>
      <c r="XP137" s="672"/>
      <c r="XQ137" s="672"/>
      <c r="XR137" s="672"/>
      <c r="XS137" s="672"/>
      <c r="XT137" s="672"/>
      <c r="XU137" s="672"/>
      <c r="XV137" s="672"/>
      <c r="XW137" s="672"/>
      <c r="XX137" s="672"/>
      <c r="XY137" s="672"/>
      <c r="XZ137" s="672"/>
      <c r="YA137" s="672"/>
      <c r="YB137" s="672"/>
      <c r="YC137" s="672"/>
      <c r="YD137" s="672"/>
      <c r="YE137" s="672"/>
      <c r="YF137" s="672"/>
      <c r="YG137" s="672"/>
      <c r="YH137" s="672"/>
      <c r="YI137" s="672"/>
      <c r="YJ137" s="672"/>
      <c r="YK137" s="672"/>
      <c r="YL137" s="672"/>
      <c r="YM137" s="672"/>
      <c r="YN137" s="672"/>
      <c r="YO137" s="672"/>
      <c r="YP137" s="672"/>
      <c r="YQ137" s="672"/>
      <c r="YR137" s="672"/>
      <c r="YS137" s="672"/>
      <c r="YT137" s="672"/>
      <c r="YU137" s="672"/>
      <c r="YV137" s="672"/>
      <c r="YW137" s="672"/>
      <c r="YX137" s="672"/>
      <c r="YY137" s="672"/>
      <c r="YZ137" s="672"/>
      <c r="ZA137" s="672"/>
      <c r="ZB137" s="672"/>
      <c r="ZC137" s="672"/>
      <c r="ZD137" s="672"/>
      <c r="ZE137" s="672"/>
      <c r="ZF137" s="672"/>
      <c r="ZG137" s="672"/>
      <c r="ZH137" s="672"/>
      <c r="ZI137" s="672"/>
      <c r="ZJ137" s="672"/>
      <c r="ZK137" s="672"/>
      <c r="ZL137" s="672"/>
      <c r="ZM137" s="672"/>
      <c r="ZN137" s="672"/>
      <c r="ZO137" s="672"/>
      <c r="ZP137" s="672"/>
      <c r="ZQ137" s="672"/>
      <c r="ZR137" s="672"/>
      <c r="ZS137" s="672"/>
      <c r="ZT137" s="672"/>
      <c r="ZU137" s="672"/>
      <c r="ZV137" s="672"/>
      <c r="ZW137" s="672"/>
      <c r="ZX137" s="672"/>
      <c r="ZY137" s="672"/>
      <c r="ZZ137" s="672"/>
      <c r="AAA137" s="672"/>
      <c r="AAB137" s="672"/>
      <c r="AAC137" s="672"/>
      <c r="AAD137" s="672"/>
      <c r="AAE137" s="672"/>
      <c r="AAF137" s="672"/>
      <c r="AAG137" s="672"/>
      <c r="AAH137" s="672"/>
      <c r="AAI137" s="672"/>
      <c r="AAJ137" s="672"/>
      <c r="AAK137" s="672"/>
      <c r="AAL137" s="672"/>
      <c r="AAM137" s="672"/>
      <c r="AAN137" s="672"/>
      <c r="AAO137" s="672"/>
      <c r="AAP137" s="672"/>
      <c r="AAQ137" s="672"/>
      <c r="AAR137" s="672"/>
      <c r="AAS137" s="672"/>
      <c r="AAT137" s="672"/>
      <c r="AAU137" s="672"/>
      <c r="AAV137" s="672"/>
      <c r="AAW137" s="672"/>
      <c r="AAX137" s="672"/>
      <c r="AAY137" s="672"/>
      <c r="AAZ137" s="672"/>
      <c r="ABA137" s="672"/>
      <c r="ABB137" s="672"/>
      <c r="ABC137" s="672"/>
      <c r="ABD137" s="672"/>
      <c r="ABE137" s="672"/>
      <c r="ABF137" s="672"/>
      <c r="ABG137" s="672"/>
      <c r="ABH137" s="672"/>
      <c r="ABI137" s="672"/>
      <c r="ABJ137" s="672"/>
      <c r="ABK137" s="672"/>
      <c r="ABL137" s="672"/>
      <c r="ABM137" s="672"/>
      <c r="ABN137" s="672"/>
      <c r="ABO137" s="672"/>
      <c r="ABP137" s="672"/>
      <c r="ABQ137" s="672"/>
      <c r="ABR137" s="672"/>
      <c r="ABS137" s="672"/>
      <c r="ABT137" s="672"/>
      <c r="ABU137" s="672"/>
      <c r="ABV137" s="672"/>
      <c r="ABW137" s="672"/>
      <c r="ABX137" s="672"/>
      <c r="ABY137" s="672"/>
      <c r="ABZ137" s="672"/>
      <c r="ACA137" s="672"/>
      <c r="ACB137" s="672"/>
      <c r="ACC137" s="672"/>
      <c r="ACD137" s="672"/>
      <c r="ACE137" s="672"/>
      <c r="ACF137" s="672"/>
      <c r="ACG137" s="672"/>
      <c r="ACH137" s="672"/>
      <c r="ACI137" s="672"/>
      <c r="ACJ137" s="672"/>
      <c r="ACK137" s="672"/>
      <c r="ACL137" s="672"/>
      <c r="ACM137" s="672"/>
      <c r="ACN137" s="672"/>
      <c r="ACO137" s="672"/>
      <c r="ACP137" s="672"/>
      <c r="ACQ137" s="672"/>
      <c r="ACR137" s="672"/>
      <c r="ACS137" s="672"/>
      <c r="ACT137" s="672"/>
      <c r="ACU137" s="672"/>
      <c r="ACV137" s="672"/>
      <c r="ACW137" s="672"/>
      <c r="ACX137" s="672"/>
      <c r="ACY137" s="672"/>
      <c r="ACZ137" s="672"/>
      <c r="ADA137" s="672"/>
      <c r="ADB137" s="672"/>
      <c r="ADC137" s="672"/>
      <c r="ADD137" s="672"/>
      <c r="ADE137" s="672"/>
      <c r="ADF137" s="672"/>
      <c r="ADG137" s="672"/>
      <c r="ADH137" s="672"/>
      <c r="ADI137" s="672"/>
      <c r="ADJ137" s="672"/>
      <c r="ADK137" s="672"/>
      <c r="ADL137" s="672"/>
      <c r="ADM137" s="672"/>
      <c r="ADN137" s="672"/>
      <c r="ADO137" s="672"/>
      <c r="ADP137" s="672"/>
      <c r="ADQ137" s="672"/>
      <c r="ADR137" s="672"/>
      <c r="ADS137" s="672"/>
      <c r="ADT137" s="672"/>
      <c r="ADU137" s="672"/>
      <c r="ADV137" s="672"/>
      <c r="ADW137" s="672"/>
      <c r="ADX137" s="672"/>
      <c r="ADY137" s="672"/>
      <c r="ADZ137" s="672"/>
      <c r="AEA137" s="672"/>
      <c r="AEB137" s="672"/>
      <c r="AEC137" s="672"/>
      <c r="AED137" s="672"/>
      <c r="AEE137" s="672"/>
      <c r="AEF137" s="672"/>
      <c r="AEG137" s="672"/>
      <c r="AEH137" s="672"/>
      <c r="AEI137" s="672"/>
      <c r="AEJ137" s="672"/>
      <c r="AEK137" s="672"/>
      <c r="AEL137" s="672"/>
      <c r="AEM137" s="672"/>
      <c r="AEN137" s="672"/>
      <c r="AEO137" s="672"/>
      <c r="AEP137" s="672"/>
      <c r="AEQ137" s="672"/>
      <c r="AER137" s="672"/>
      <c r="AES137" s="672"/>
      <c r="AET137" s="672"/>
      <c r="AEU137" s="672"/>
      <c r="AEV137" s="672"/>
      <c r="AEW137" s="672"/>
      <c r="AEX137" s="672"/>
      <c r="AEY137" s="672"/>
      <c r="AEZ137" s="672"/>
      <c r="AFA137" s="672"/>
      <c r="AFB137" s="672"/>
      <c r="AFC137" s="672"/>
      <c r="AFD137" s="672"/>
      <c r="AFE137" s="672"/>
      <c r="AFF137" s="672"/>
      <c r="AFG137" s="672"/>
      <c r="AFH137" s="672"/>
      <c r="AFI137" s="672"/>
      <c r="AFJ137" s="672"/>
      <c r="AFK137" s="672"/>
      <c r="AFL137" s="672"/>
      <c r="AFM137" s="672"/>
      <c r="AFN137" s="672"/>
      <c r="AFO137" s="672"/>
      <c r="AFP137" s="672"/>
      <c r="AFQ137" s="672"/>
      <c r="AFR137" s="672"/>
      <c r="AFS137" s="672"/>
      <c r="AFT137" s="672"/>
      <c r="AFU137" s="672"/>
      <c r="AFV137" s="672"/>
      <c r="AFW137" s="672"/>
      <c r="AFX137" s="672"/>
      <c r="AFY137" s="672"/>
      <c r="AFZ137" s="672"/>
      <c r="AGA137" s="672"/>
      <c r="AGB137" s="672"/>
      <c r="AGC137" s="672"/>
      <c r="AGD137" s="672"/>
      <c r="AGE137" s="672"/>
      <c r="AGF137" s="672"/>
      <c r="AGG137" s="672"/>
      <c r="AGH137" s="672"/>
      <c r="AGI137" s="672"/>
      <c r="AGJ137" s="672"/>
      <c r="AGK137" s="672"/>
      <c r="AGL137" s="672"/>
      <c r="AGM137" s="672"/>
      <c r="AGN137" s="672"/>
      <c r="AGO137" s="672"/>
      <c r="AGP137" s="672"/>
      <c r="AGQ137" s="672"/>
      <c r="AGR137" s="672"/>
      <c r="AGS137" s="672"/>
      <c r="AGT137" s="672"/>
      <c r="AGU137" s="672"/>
      <c r="AGV137" s="672"/>
      <c r="AGW137" s="672"/>
      <c r="AGX137" s="672"/>
      <c r="AGY137" s="672"/>
      <c r="AGZ137" s="672"/>
      <c r="AHA137" s="672"/>
      <c r="AHB137" s="672"/>
      <c r="AHC137" s="672"/>
      <c r="AHD137" s="672"/>
      <c r="AHE137" s="672"/>
      <c r="AHF137" s="672"/>
      <c r="AHG137" s="672"/>
      <c r="AHH137" s="672"/>
      <c r="AHI137" s="672"/>
      <c r="AHJ137" s="672"/>
      <c r="AHK137" s="672"/>
      <c r="AHL137" s="672"/>
      <c r="AHM137" s="672"/>
      <c r="AHN137" s="672"/>
      <c r="AHO137" s="672"/>
      <c r="AHP137" s="672"/>
      <c r="AHQ137" s="672"/>
      <c r="AHR137" s="672"/>
      <c r="AHS137" s="672"/>
      <c r="AHT137" s="672"/>
      <c r="AHU137" s="672"/>
      <c r="AHV137" s="672"/>
      <c r="AHW137" s="672"/>
      <c r="AHX137" s="672"/>
      <c r="AHY137" s="672"/>
      <c r="AHZ137" s="672"/>
      <c r="AIA137" s="672"/>
      <c r="AIB137" s="672"/>
      <c r="AIC137" s="672"/>
      <c r="AID137" s="672"/>
      <c r="AIE137" s="672"/>
      <c r="AIF137" s="672"/>
      <c r="AIG137" s="672"/>
      <c r="AIH137" s="672"/>
      <c r="AII137" s="672"/>
      <c r="AIJ137" s="672"/>
      <c r="AIK137" s="672"/>
      <c r="AIL137" s="672"/>
      <c r="AIM137" s="672"/>
      <c r="AIN137" s="672"/>
      <c r="AIO137" s="672"/>
      <c r="AIP137" s="672"/>
      <c r="AIQ137" s="672"/>
      <c r="AIR137" s="672"/>
      <c r="AIS137" s="672"/>
      <c r="AIT137" s="672"/>
      <c r="AIU137" s="672"/>
      <c r="AIV137" s="672"/>
      <c r="AIW137" s="672"/>
      <c r="AIX137" s="672"/>
      <c r="AIY137" s="672"/>
      <c r="AIZ137" s="672"/>
      <c r="AJA137" s="672"/>
      <c r="AJB137" s="672"/>
      <c r="AJC137" s="672"/>
      <c r="AJD137" s="672"/>
      <c r="AJE137" s="672"/>
      <c r="AJF137" s="672"/>
      <c r="AJG137" s="672"/>
      <c r="AJH137" s="672"/>
      <c r="AJI137" s="672"/>
      <c r="AJJ137" s="672"/>
      <c r="AJK137" s="672"/>
      <c r="AJL137" s="672"/>
      <c r="AJM137" s="672"/>
      <c r="AJN137" s="672"/>
      <c r="AJO137" s="672"/>
      <c r="AJP137" s="672"/>
      <c r="AJQ137" s="672"/>
      <c r="AJR137" s="672"/>
      <c r="AJS137" s="672"/>
      <c r="AJT137" s="672"/>
      <c r="AJU137" s="672"/>
      <c r="AJV137" s="672"/>
      <c r="AJW137" s="672"/>
      <c r="AJX137" s="672"/>
      <c r="AJY137" s="672"/>
      <c r="AJZ137" s="672"/>
      <c r="AKA137" s="672"/>
      <c r="AKB137" s="672"/>
      <c r="AKC137" s="672"/>
      <c r="AKD137" s="672"/>
      <c r="AKE137" s="672"/>
      <c r="AKF137" s="672"/>
      <c r="AKG137" s="672"/>
      <c r="AKH137" s="672"/>
      <c r="AKI137" s="672"/>
      <c r="AKJ137" s="672"/>
      <c r="AKK137" s="672"/>
      <c r="AKL137" s="672"/>
      <c r="AKM137" s="672"/>
      <c r="AKN137" s="672"/>
      <c r="AKO137" s="672"/>
      <c r="AKP137" s="672"/>
      <c r="AKQ137" s="672"/>
      <c r="AKR137" s="672"/>
      <c r="AKS137" s="672"/>
      <c r="AKT137" s="672"/>
      <c r="AKU137" s="672"/>
      <c r="AKV137" s="672"/>
      <c r="AKW137" s="672"/>
      <c r="AKX137" s="672"/>
      <c r="AKY137" s="672"/>
      <c r="AKZ137" s="672"/>
      <c r="ALA137" s="672"/>
      <c r="ALB137" s="672"/>
      <c r="ALC137" s="672"/>
      <c r="ALD137" s="672"/>
      <c r="ALE137" s="672"/>
      <c r="ALF137" s="672"/>
      <c r="ALG137" s="672"/>
      <c r="ALH137" s="672"/>
      <c r="ALI137" s="672"/>
      <c r="ALJ137" s="672"/>
      <c r="ALK137" s="672"/>
      <c r="ALL137" s="672"/>
      <c r="ALM137" s="672"/>
      <c r="ALN137" s="672"/>
      <c r="ALO137" s="672"/>
      <c r="ALP137" s="672"/>
      <c r="ALQ137" s="672"/>
      <c r="ALR137" s="672"/>
      <c r="ALS137" s="672"/>
      <c r="ALT137" s="672"/>
      <c r="ALU137" s="672"/>
      <c r="ALV137" s="672"/>
      <c r="ALW137" s="672"/>
      <c r="ALX137" s="672"/>
      <c r="ALY137" s="672"/>
      <c r="ALZ137" s="672"/>
      <c r="AMA137" s="672"/>
      <c r="AMB137" s="672"/>
      <c r="AMC137" s="672"/>
      <c r="AMD137" s="672"/>
      <c r="AME137" s="672"/>
      <c r="AMF137" s="672"/>
      <c r="AMG137" s="672"/>
      <c r="AMH137" s="672"/>
      <c r="AMI137" s="672"/>
      <c r="AMJ137" s="672"/>
      <c r="AMK137" s="672"/>
      <c r="AML137" s="672"/>
      <c r="AMM137" s="672"/>
      <c r="AMN137" s="672"/>
      <c r="AMO137" s="672"/>
      <c r="AMP137" s="672"/>
      <c r="AMQ137" s="672"/>
      <c r="AMR137" s="672"/>
      <c r="AMS137" s="672"/>
      <c r="AMT137" s="672"/>
      <c r="AMU137" s="672"/>
      <c r="AMV137" s="672"/>
      <c r="AMW137" s="672"/>
      <c r="AMX137" s="672"/>
      <c r="AMY137" s="672"/>
      <c r="AMZ137" s="672"/>
      <c r="ANA137" s="672"/>
      <c r="ANB137" s="672"/>
      <c r="ANC137" s="672"/>
      <c r="AND137" s="672"/>
      <c r="ANE137" s="672"/>
      <c r="ANF137" s="672"/>
      <c r="ANG137" s="672"/>
      <c r="ANH137" s="672"/>
      <c r="ANI137" s="672"/>
      <c r="ANJ137" s="672"/>
      <c r="ANK137" s="672"/>
      <c r="ANL137" s="672"/>
      <c r="ANM137" s="672"/>
      <c r="ANN137" s="672"/>
      <c r="ANO137" s="672"/>
      <c r="ANP137" s="672"/>
      <c r="ANQ137" s="672"/>
      <c r="ANR137" s="672"/>
      <c r="ANS137" s="672"/>
      <c r="ANT137" s="672"/>
      <c r="ANU137" s="672"/>
      <c r="ANV137" s="672"/>
      <c r="ANW137" s="672"/>
      <c r="ANX137" s="672"/>
      <c r="ANY137" s="672"/>
      <c r="ANZ137" s="672"/>
      <c r="AOA137" s="672"/>
      <c r="AOB137" s="672"/>
      <c r="AOC137" s="672"/>
      <c r="AOD137" s="672"/>
      <c r="AOE137" s="672"/>
      <c r="AOF137" s="672"/>
      <c r="AOG137" s="672"/>
      <c r="AOH137" s="672"/>
      <c r="AOI137" s="672"/>
      <c r="AOJ137" s="672"/>
      <c r="AOK137" s="672"/>
      <c r="AOL137" s="672"/>
      <c r="AOM137" s="672"/>
      <c r="AON137" s="672"/>
      <c r="AOO137" s="672"/>
      <c r="AOP137" s="672"/>
      <c r="AOQ137" s="672"/>
      <c r="AOR137" s="672"/>
      <c r="AOS137" s="672"/>
      <c r="AOT137" s="672"/>
      <c r="AOU137" s="672"/>
      <c r="AOV137" s="672"/>
      <c r="AOW137" s="672"/>
      <c r="AOX137" s="672"/>
      <c r="AOY137" s="672"/>
      <c r="AOZ137" s="672"/>
      <c r="APA137" s="672"/>
      <c r="APB137" s="672"/>
      <c r="APC137" s="672"/>
      <c r="APD137" s="672"/>
      <c r="APE137" s="672"/>
      <c r="APF137" s="672"/>
      <c r="APG137" s="672"/>
      <c r="APH137" s="672"/>
      <c r="API137" s="672"/>
      <c r="APJ137" s="672"/>
      <c r="APK137" s="672"/>
      <c r="APL137" s="672"/>
      <c r="APM137" s="672"/>
      <c r="APN137" s="672"/>
      <c r="APO137" s="672"/>
      <c r="APP137" s="672"/>
      <c r="APQ137" s="672"/>
      <c r="APR137" s="672"/>
      <c r="APS137" s="672"/>
      <c r="APT137" s="672"/>
      <c r="APU137" s="672"/>
      <c r="APV137" s="672"/>
      <c r="APW137" s="672"/>
      <c r="APX137" s="672"/>
      <c r="APY137" s="672"/>
      <c r="APZ137" s="672"/>
      <c r="AQA137" s="672"/>
      <c r="AQB137" s="672"/>
      <c r="AQC137" s="672"/>
      <c r="AQD137" s="672"/>
      <c r="AQE137" s="672"/>
      <c r="AQF137" s="672"/>
      <c r="AQG137" s="672"/>
      <c r="AQH137" s="672"/>
      <c r="AQI137" s="672"/>
      <c r="AQJ137" s="672"/>
      <c r="AQK137" s="672"/>
      <c r="AQL137" s="672"/>
      <c r="AQM137" s="672"/>
      <c r="AQN137" s="672"/>
      <c r="AQO137" s="672"/>
      <c r="AQP137" s="672"/>
      <c r="AQQ137" s="672"/>
      <c r="AQR137" s="672"/>
      <c r="AQS137" s="672"/>
      <c r="AQT137" s="672"/>
      <c r="AQU137" s="672"/>
      <c r="AQV137" s="672"/>
      <c r="AQW137" s="672"/>
      <c r="AQX137" s="672"/>
      <c r="AQY137" s="672"/>
      <c r="AQZ137" s="672"/>
      <c r="ARA137" s="672"/>
      <c r="ARB137" s="672"/>
      <c r="ARC137" s="672"/>
      <c r="ARD137" s="672"/>
      <c r="ARE137" s="672"/>
      <c r="ARF137" s="672"/>
      <c r="ARG137" s="672"/>
      <c r="ARH137" s="672"/>
      <c r="ARI137" s="672"/>
      <c r="ARJ137" s="672"/>
      <c r="ARK137" s="672"/>
      <c r="ARL137" s="672"/>
      <c r="ARM137" s="672"/>
      <c r="ARN137" s="672"/>
      <c r="ARO137" s="672"/>
      <c r="ARP137" s="672"/>
      <c r="ARQ137" s="672"/>
      <c r="ARR137" s="672"/>
      <c r="ARS137" s="672"/>
      <c r="ART137" s="672"/>
      <c r="ARU137" s="672"/>
      <c r="ARV137" s="672"/>
      <c r="ARW137" s="672"/>
      <c r="ARX137" s="672"/>
      <c r="ARY137" s="672"/>
      <c r="ARZ137" s="672"/>
      <c r="ASA137" s="672"/>
      <c r="ASB137" s="672"/>
      <c r="ASC137" s="672"/>
      <c r="ASD137" s="672"/>
      <c r="ASE137" s="672"/>
      <c r="ASF137" s="672"/>
      <c r="ASG137" s="672"/>
      <c r="ASH137" s="672"/>
      <c r="ASI137" s="672"/>
      <c r="ASJ137" s="672"/>
      <c r="ASK137" s="672"/>
      <c r="ASL137" s="672"/>
      <c r="ASM137" s="672"/>
      <c r="ASN137" s="672"/>
      <c r="ASO137" s="672"/>
      <c r="ASP137" s="672"/>
      <c r="ASQ137" s="672"/>
      <c r="ASR137" s="672"/>
      <c r="ASS137" s="672"/>
      <c r="AST137" s="672"/>
      <c r="ASU137" s="672"/>
      <c r="ASV137" s="672"/>
      <c r="ASW137" s="672"/>
      <c r="ASX137" s="672"/>
      <c r="ASY137" s="672"/>
      <c r="ASZ137" s="672"/>
      <c r="ATA137" s="672"/>
      <c r="ATB137" s="672"/>
      <c r="ATC137" s="672"/>
      <c r="ATD137" s="672"/>
      <c r="ATE137" s="672"/>
      <c r="ATF137" s="672"/>
      <c r="ATG137" s="672"/>
      <c r="ATH137" s="672"/>
      <c r="ATI137" s="672"/>
      <c r="ATJ137" s="672"/>
      <c r="ATK137" s="672"/>
      <c r="ATL137" s="672"/>
      <c r="ATM137" s="672"/>
      <c r="ATN137" s="672"/>
      <c r="ATO137" s="672"/>
      <c r="ATP137" s="672"/>
      <c r="ATQ137" s="672"/>
      <c r="ATR137" s="672"/>
      <c r="ATS137" s="672"/>
      <c r="ATT137" s="672"/>
      <c r="ATU137" s="672"/>
      <c r="ATV137" s="672"/>
      <c r="ATW137" s="672"/>
      <c r="ATX137" s="672"/>
      <c r="ATY137" s="672"/>
      <c r="ATZ137" s="672"/>
      <c r="AUA137" s="672"/>
      <c r="AUB137" s="672"/>
      <c r="AUC137" s="672"/>
      <c r="AUD137" s="672"/>
      <c r="AUE137" s="672"/>
      <c r="AUF137" s="672"/>
      <c r="AUG137" s="672"/>
      <c r="AUH137" s="672"/>
      <c r="AUI137" s="672"/>
      <c r="AUJ137" s="672"/>
      <c r="AUK137" s="672"/>
      <c r="AUL137" s="672"/>
      <c r="AUM137" s="672"/>
      <c r="AUN137" s="672"/>
      <c r="AUO137" s="672"/>
      <c r="AUP137" s="672"/>
      <c r="AUQ137" s="672"/>
      <c r="AUR137" s="672"/>
      <c r="AUS137" s="672"/>
      <c r="AUT137" s="672"/>
      <c r="AUU137" s="672"/>
      <c r="AUV137" s="672"/>
      <c r="AUW137" s="672"/>
      <c r="AUX137" s="672"/>
      <c r="AUY137" s="672"/>
      <c r="AUZ137" s="672"/>
      <c r="AVA137" s="672"/>
      <c r="AVB137" s="672"/>
      <c r="AVC137" s="672"/>
      <c r="AVD137" s="672"/>
      <c r="AVE137" s="672"/>
      <c r="AVF137" s="672"/>
      <c r="AVG137" s="672"/>
      <c r="AVH137" s="672"/>
      <c r="AVI137" s="672"/>
      <c r="AVJ137" s="672"/>
      <c r="AVK137" s="672"/>
      <c r="AVL137" s="672"/>
      <c r="AVM137" s="672"/>
      <c r="AVN137" s="672"/>
      <c r="AVO137" s="672"/>
      <c r="AVP137" s="672"/>
      <c r="AVQ137" s="672"/>
      <c r="AVR137" s="672"/>
      <c r="AVS137" s="672"/>
      <c r="AVT137" s="672"/>
      <c r="AVU137" s="672"/>
      <c r="AVV137" s="672"/>
      <c r="AVW137" s="672"/>
      <c r="AVX137" s="672"/>
      <c r="AVY137" s="672"/>
      <c r="AVZ137" s="672"/>
      <c r="AWA137" s="672"/>
      <c r="AWB137" s="672"/>
      <c r="AWC137" s="672"/>
      <c r="AWD137" s="672"/>
      <c r="AWE137" s="672"/>
      <c r="AWF137" s="672"/>
      <c r="AWG137" s="672"/>
      <c r="AWH137" s="672"/>
      <c r="AWI137" s="672"/>
      <c r="AWJ137" s="672"/>
      <c r="AWK137" s="672"/>
      <c r="AWL137" s="672"/>
      <c r="AWM137" s="672"/>
      <c r="AWN137" s="672"/>
      <c r="AWO137" s="672"/>
      <c r="AWP137" s="672"/>
      <c r="AWQ137" s="672"/>
      <c r="AWR137" s="672"/>
      <c r="AWS137" s="672"/>
      <c r="AWT137" s="672"/>
      <c r="AWU137" s="672"/>
      <c r="AWV137" s="672"/>
      <c r="AWW137" s="672"/>
      <c r="AWX137" s="672"/>
      <c r="AWY137" s="672"/>
      <c r="AWZ137" s="672"/>
      <c r="AXA137" s="672"/>
      <c r="AXB137" s="672"/>
      <c r="AXC137" s="672"/>
      <c r="AXD137" s="672"/>
      <c r="AXE137" s="672"/>
      <c r="AXF137" s="672"/>
      <c r="AXG137" s="672"/>
      <c r="AXH137" s="672"/>
      <c r="AXI137" s="672"/>
      <c r="AXJ137" s="672"/>
      <c r="AXK137" s="672"/>
      <c r="AXL137" s="672"/>
      <c r="AXM137" s="672"/>
      <c r="AXN137" s="672"/>
      <c r="AXO137" s="672"/>
      <c r="AXP137" s="672"/>
      <c r="AXQ137" s="672"/>
      <c r="AXR137" s="672"/>
      <c r="AXS137" s="672"/>
      <c r="AXT137" s="672"/>
      <c r="AXU137" s="672"/>
      <c r="AXV137" s="672"/>
      <c r="AXW137" s="672"/>
      <c r="AXX137" s="672"/>
      <c r="AXY137" s="672"/>
      <c r="AXZ137" s="672"/>
      <c r="AYA137" s="672"/>
      <c r="AYB137" s="672"/>
      <c r="AYC137" s="672"/>
      <c r="AYD137" s="672"/>
      <c r="AYE137" s="672"/>
      <c r="AYF137" s="672"/>
      <c r="AYG137" s="672"/>
      <c r="AYH137" s="672"/>
      <c r="AYI137" s="672"/>
      <c r="AYJ137" s="672"/>
      <c r="AYK137" s="672"/>
      <c r="AYL137" s="672"/>
      <c r="AYM137" s="672"/>
      <c r="AYN137" s="672"/>
      <c r="AYO137" s="672"/>
      <c r="AYP137" s="672"/>
      <c r="AYQ137" s="672"/>
      <c r="AYR137" s="672"/>
      <c r="AYS137" s="672"/>
      <c r="AYT137" s="672"/>
      <c r="AYU137" s="672"/>
      <c r="AYV137" s="672"/>
      <c r="AYW137" s="672"/>
      <c r="AYX137" s="672"/>
      <c r="AYY137" s="672"/>
      <c r="AYZ137" s="672"/>
      <c r="AZA137" s="672"/>
      <c r="AZB137" s="672"/>
      <c r="AZC137" s="672"/>
      <c r="AZD137" s="672"/>
      <c r="AZE137" s="672"/>
      <c r="AZF137" s="672"/>
      <c r="AZG137" s="672"/>
      <c r="AZH137" s="672"/>
      <c r="AZI137" s="672"/>
      <c r="AZJ137" s="672"/>
      <c r="AZK137" s="672"/>
      <c r="AZL137" s="672"/>
      <c r="AZM137" s="672"/>
      <c r="AZN137" s="672"/>
      <c r="AZO137" s="672"/>
      <c r="AZP137" s="672"/>
      <c r="AZQ137" s="672"/>
      <c r="AZR137" s="672"/>
      <c r="AZS137" s="672"/>
      <c r="AZT137" s="672"/>
      <c r="AZU137" s="672"/>
      <c r="AZV137" s="672"/>
      <c r="AZW137" s="672"/>
      <c r="AZX137" s="672"/>
      <c r="AZY137" s="672"/>
      <c r="AZZ137" s="672"/>
      <c r="BAA137" s="672"/>
      <c r="BAB137" s="672"/>
      <c r="BAC137" s="672"/>
      <c r="BAD137" s="672"/>
      <c r="BAE137" s="672"/>
      <c r="BAF137" s="672"/>
      <c r="BAG137" s="672"/>
      <c r="BAH137" s="672"/>
      <c r="BAI137" s="672"/>
      <c r="BAJ137" s="672"/>
      <c r="BAK137" s="672"/>
      <c r="BAL137" s="672"/>
      <c r="BAM137" s="672"/>
      <c r="BAN137" s="672"/>
      <c r="BAO137" s="672"/>
      <c r="BAP137" s="672"/>
      <c r="BAQ137" s="672"/>
      <c r="BAR137" s="672"/>
      <c r="BAS137" s="672"/>
      <c r="BAT137" s="672"/>
      <c r="BAU137" s="672"/>
      <c r="BAV137" s="672"/>
      <c r="BAW137" s="672"/>
      <c r="BAX137" s="672"/>
      <c r="BAY137" s="672"/>
      <c r="BAZ137" s="672"/>
      <c r="BBA137" s="672"/>
      <c r="BBB137" s="672"/>
      <c r="BBC137" s="672"/>
      <c r="BBD137" s="672"/>
      <c r="BBE137" s="672"/>
      <c r="BBF137" s="672"/>
      <c r="BBG137" s="672"/>
      <c r="BBH137" s="672"/>
      <c r="BBI137" s="672"/>
      <c r="BBJ137" s="672"/>
      <c r="BBK137" s="672"/>
      <c r="BBL137" s="672"/>
      <c r="BBM137" s="672"/>
      <c r="BBN137" s="672"/>
      <c r="BBO137" s="672"/>
      <c r="BBP137" s="672"/>
      <c r="BBQ137" s="672"/>
      <c r="BBR137" s="672"/>
      <c r="BBS137" s="672"/>
      <c r="BBT137" s="672"/>
      <c r="BBU137" s="672"/>
      <c r="BBV137" s="672"/>
      <c r="BBW137" s="672"/>
      <c r="BBX137" s="672"/>
      <c r="BBY137" s="672"/>
      <c r="BBZ137" s="672"/>
      <c r="BCA137" s="672"/>
      <c r="BCB137" s="672"/>
      <c r="BCC137" s="672"/>
      <c r="BCD137" s="672"/>
      <c r="BCE137" s="672"/>
      <c r="BCF137" s="672"/>
      <c r="BCG137" s="672"/>
      <c r="BCH137" s="672"/>
      <c r="BCI137" s="672"/>
      <c r="BCJ137" s="672"/>
      <c r="BCK137" s="672"/>
      <c r="BCL137" s="672"/>
      <c r="BCM137" s="672"/>
      <c r="BCN137" s="672"/>
      <c r="BCO137" s="672"/>
      <c r="BCP137" s="672"/>
      <c r="BCQ137" s="672"/>
      <c r="BCR137" s="672"/>
      <c r="BCS137" s="672"/>
      <c r="BCT137" s="672"/>
      <c r="BCU137" s="672"/>
      <c r="BCV137" s="672"/>
      <c r="BCW137" s="672"/>
      <c r="BCX137" s="672"/>
      <c r="BCY137" s="672"/>
      <c r="BCZ137" s="672"/>
      <c r="BDA137" s="672"/>
      <c r="BDB137" s="672"/>
      <c r="BDC137" s="672"/>
      <c r="BDD137" s="672"/>
      <c r="BDE137" s="672"/>
      <c r="BDF137" s="672"/>
      <c r="BDG137" s="672"/>
      <c r="BDH137" s="672"/>
      <c r="BDI137" s="672"/>
      <c r="BDJ137" s="672"/>
      <c r="BDK137" s="672"/>
      <c r="BDL137" s="672"/>
      <c r="BDM137" s="672"/>
      <c r="BDN137" s="672"/>
      <c r="BDO137" s="672"/>
      <c r="BDP137" s="672"/>
      <c r="BDQ137" s="672"/>
      <c r="BDR137" s="672"/>
      <c r="BDS137" s="672"/>
      <c r="BDT137" s="672"/>
      <c r="BDU137" s="672"/>
      <c r="BDV137" s="672"/>
      <c r="BDW137" s="672"/>
      <c r="BDX137" s="672"/>
      <c r="BDY137" s="672"/>
      <c r="BDZ137" s="672"/>
      <c r="BEA137" s="672"/>
      <c r="BEB137" s="672"/>
      <c r="BEC137" s="672"/>
      <c r="BED137" s="672"/>
      <c r="BEE137" s="672"/>
      <c r="BEF137" s="672"/>
      <c r="BEG137" s="672"/>
      <c r="BEH137" s="672"/>
      <c r="BEI137" s="672"/>
      <c r="BEJ137" s="672"/>
      <c r="BEK137" s="672"/>
      <c r="BEL137" s="672"/>
      <c r="BEM137" s="672"/>
      <c r="BEN137" s="672"/>
      <c r="BEO137" s="672"/>
      <c r="BEP137" s="672"/>
      <c r="BEQ137" s="672"/>
      <c r="BER137" s="672"/>
      <c r="BES137" s="672"/>
      <c r="BET137" s="672"/>
      <c r="BEU137" s="672"/>
      <c r="BEV137" s="672"/>
      <c r="BEW137" s="672"/>
      <c r="BEX137" s="672"/>
      <c r="BEY137" s="672"/>
      <c r="BEZ137" s="672"/>
      <c r="BFA137" s="672"/>
      <c r="BFB137" s="672"/>
      <c r="BFC137" s="672"/>
      <c r="BFD137" s="672"/>
      <c r="BFE137" s="672"/>
      <c r="BFF137" s="672"/>
      <c r="BFG137" s="672"/>
      <c r="BFH137" s="672"/>
      <c r="BFI137" s="672"/>
      <c r="BFJ137" s="672"/>
      <c r="BFK137" s="672"/>
      <c r="BFL137" s="672"/>
      <c r="BFM137" s="672"/>
      <c r="BFN137" s="672"/>
      <c r="BFO137" s="672"/>
      <c r="BFP137" s="672"/>
      <c r="BFQ137" s="672"/>
      <c r="BFR137" s="672"/>
      <c r="BFS137" s="672"/>
      <c r="BFT137" s="672"/>
      <c r="BFU137" s="672"/>
      <c r="BFV137" s="672"/>
      <c r="BFW137" s="672"/>
      <c r="BFX137" s="672"/>
      <c r="BFY137" s="672"/>
      <c r="BFZ137" s="672"/>
      <c r="BGA137" s="672"/>
      <c r="BGB137" s="672"/>
      <c r="BGC137" s="672"/>
      <c r="BGD137" s="672"/>
      <c r="BGE137" s="672"/>
      <c r="BGF137" s="672"/>
      <c r="BGG137" s="672"/>
      <c r="BGH137" s="672"/>
      <c r="BGI137" s="672"/>
      <c r="BGJ137" s="672"/>
      <c r="BGK137" s="672"/>
      <c r="BGL137" s="672"/>
      <c r="BGM137" s="672"/>
      <c r="BGN137" s="672"/>
      <c r="BGO137" s="672"/>
      <c r="BGP137" s="672"/>
      <c r="BGQ137" s="672"/>
      <c r="BGR137" s="672"/>
      <c r="BGS137" s="672"/>
      <c r="BGT137" s="672"/>
      <c r="BGU137" s="672"/>
      <c r="BGV137" s="672"/>
      <c r="BGW137" s="672"/>
      <c r="BGX137" s="672"/>
      <c r="BGY137" s="672"/>
      <c r="BGZ137" s="672"/>
      <c r="BHA137" s="672"/>
      <c r="BHB137" s="672"/>
      <c r="BHC137" s="672"/>
      <c r="BHD137" s="672"/>
      <c r="BHE137" s="672"/>
      <c r="BHF137" s="672"/>
      <c r="BHG137" s="672"/>
      <c r="BHH137" s="672"/>
      <c r="BHI137" s="672"/>
      <c r="BHJ137" s="672"/>
      <c r="BHK137" s="672"/>
      <c r="BHL137" s="672"/>
      <c r="BHM137" s="672"/>
      <c r="BHN137" s="672"/>
      <c r="BHO137" s="672"/>
      <c r="BHP137" s="672"/>
      <c r="BHQ137" s="672"/>
      <c r="BHR137" s="672"/>
      <c r="BHS137" s="672"/>
      <c r="BHT137" s="672"/>
      <c r="BHU137" s="672"/>
      <c r="BHV137" s="672"/>
      <c r="BHW137" s="672"/>
      <c r="BHX137" s="672"/>
      <c r="BHY137" s="672"/>
      <c r="BHZ137" s="672"/>
      <c r="BIA137" s="672"/>
      <c r="BIB137" s="672"/>
      <c r="BIC137" s="672"/>
      <c r="BID137" s="672"/>
      <c r="BIE137" s="672"/>
      <c r="BIF137" s="672"/>
      <c r="BIG137" s="672"/>
      <c r="BIH137" s="672"/>
      <c r="BII137" s="672"/>
      <c r="BIJ137" s="672"/>
      <c r="BIK137" s="672"/>
      <c r="BIL137" s="672"/>
      <c r="BIM137" s="672"/>
      <c r="BIN137" s="672"/>
      <c r="BIO137" s="672"/>
      <c r="BIP137" s="672"/>
      <c r="BIQ137" s="672"/>
      <c r="BIR137" s="672"/>
      <c r="BIS137" s="672"/>
      <c r="BIT137" s="672"/>
      <c r="BIU137" s="672"/>
      <c r="BIV137" s="672"/>
      <c r="BIW137" s="672"/>
      <c r="BIX137" s="672"/>
      <c r="BIY137" s="672"/>
      <c r="BIZ137" s="672"/>
      <c r="BJA137" s="672"/>
      <c r="BJB137" s="672"/>
      <c r="BJC137" s="672"/>
      <c r="BJD137" s="672"/>
      <c r="BJE137" s="672"/>
      <c r="BJF137" s="672"/>
      <c r="BJG137" s="672"/>
      <c r="BJH137" s="672"/>
      <c r="BJI137" s="672"/>
      <c r="BJJ137" s="672"/>
      <c r="BJK137" s="672"/>
      <c r="BJL137" s="672"/>
      <c r="BJM137" s="672"/>
      <c r="BJN137" s="672"/>
      <c r="BJO137" s="672"/>
      <c r="BJP137" s="672"/>
      <c r="BJQ137" s="672"/>
      <c r="BJR137" s="672"/>
      <c r="BJS137" s="672"/>
      <c r="BJT137" s="672"/>
      <c r="BJU137" s="672"/>
      <c r="BJV137" s="672"/>
      <c r="BJW137" s="672"/>
      <c r="BJX137" s="672"/>
      <c r="BJY137" s="672"/>
      <c r="BJZ137" s="672"/>
      <c r="BKA137" s="672"/>
      <c r="BKB137" s="672"/>
      <c r="BKC137" s="672"/>
      <c r="BKD137" s="672"/>
      <c r="BKE137" s="672"/>
      <c r="BKF137" s="672"/>
      <c r="BKG137" s="672"/>
      <c r="BKH137" s="672"/>
      <c r="BKI137" s="672"/>
      <c r="BKJ137" s="672"/>
      <c r="BKK137" s="672"/>
      <c r="BKL137" s="672"/>
      <c r="BKM137" s="672"/>
      <c r="BKN137" s="672"/>
      <c r="BKO137" s="672"/>
      <c r="BKP137" s="672"/>
      <c r="BKQ137" s="672"/>
      <c r="BKR137" s="672"/>
      <c r="BKS137" s="672"/>
      <c r="BKT137" s="672"/>
      <c r="BKU137" s="672"/>
      <c r="BKV137" s="672"/>
      <c r="BKW137" s="672"/>
      <c r="BKX137" s="672"/>
      <c r="BKY137" s="672"/>
      <c r="BKZ137" s="672"/>
      <c r="BLA137" s="672"/>
      <c r="BLB137" s="672"/>
      <c r="BLC137" s="672"/>
      <c r="BLD137" s="672"/>
      <c r="BLE137" s="672"/>
      <c r="BLF137" s="672"/>
      <c r="BLG137" s="672"/>
      <c r="BLH137" s="672"/>
      <c r="BLI137" s="672"/>
      <c r="BLJ137" s="672"/>
      <c r="BLK137" s="672"/>
      <c r="BLL137" s="672"/>
      <c r="BLM137" s="672"/>
      <c r="BLN137" s="672"/>
      <c r="BLO137" s="672"/>
      <c r="BLP137" s="672"/>
      <c r="BLQ137" s="672"/>
      <c r="BLR137" s="672"/>
      <c r="BLS137" s="672"/>
      <c r="BLT137" s="672"/>
      <c r="BLU137" s="672"/>
      <c r="BLV137" s="672"/>
      <c r="BLW137" s="672"/>
      <c r="BLX137" s="672"/>
      <c r="BLY137" s="672"/>
      <c r="BLZ137" s="672"/>
      <c r="BMA137" s="672"/>
      <c r="BMB137" s="672"/>
      <c r="BMC137" s="672"/>
      <c r="BMD137" s="672"/>
      <c r="BME137" s="672"/>
      <c r="BMF137" s="672"/>
      <c r="BMG137" s="672"/>
      <c r="BMH137" s="672"/>
      <c r="BMI137" s="672"/>
      <c r="BMJ137" s="672"/>
      <c r="BMK137" s="672"/>
      <c r="BML137" s="672"/>
      <c r="BMM137" s="672"/>
      <c r="BMN137" s="672"/>
      <c r="BMO137" s="672"/>
      <c r="BMP137" s="672"/>
      <c r="BMQ137" s="672"/>
      <c r="BMR137" s="672"/>
      <c r="BMS137" s="672"/>
      <c r="BMT137" s="672"/>
      <c r="BMU137" s="672"/>
      <c r="BMV137" s="672"/>
      <c r="BMW137" s="672"/>
      <c r="BMX137" s="672"/>
      <c r="BMY137" s="672"/>
      <c r="BMZ137" s="672"/>
      <c r="BNA137" s="672"/>
      <c r="BNB137" s="672"/>
      <c r="BNC137" s="672"/>
      <c r="BND137" s="672"/>
      <c r="BNE137" s="672"/>
      <c r="BNF137" s="672"/>
      <c r="BNG137" s="672"/>
      <c r="BNH137" s="672"/>
      <c r="BNI137" s="672"/>
      <c r="BNJ137" s="672"/>
      <c r="BNK137" s="672"/>
      <c r="BNL137" s="672"/>
      <c r="BNM137" s="672"/>
      <c r="BNN137" s="672"/>
      <c r="BNO137" s="672"/>
      <c r="BNP137" s="672"/>
      <c r="BNQ137" s="672"/>
      <c r="BNR137" s="672"/>
      <c r="BNS137" s="672"/>
      <c r="BNT137" s="672"/>
      <c r="BNU137" s="672"/>
      <c r="BNV137" s="672"/>
      <c r="BNW137" s="672"/>
      <c r="BNX137" s="672"/>
      <c r="BNY137" s="672"/>
      <c r="BNZ137" s="672"/>
      <c r="BOA137" s="672"/>
      <c r="BOB137" s="672"/>
      <c r="BOC137" s="672"/>
      <c r="BOD137" s="672"/>
      <c r="BOE137" s="672"/>
      <c r="BOF137" s="672"/>
      <c r="BOG137" s="672"/>
      <c r="BOH137" s="672"/>
      <c r="BOI137" s="672"/>
      <c r="BOJ137" s="672"/>
      <c r="BOK137" s="672"/>
      <c r="BOL137" s="672"/>
      <c r="BOM137" s="672"/>
      <c r="BON137" s="672"/>
      <c r="BOO137" s="672"/>
      <c r="BOP137" s="672"/>
      <c r="BOQ137" s="672"/>
      <c r="BOR137" s="672"/>
      <c r="BOS137" s="672"/>
      <c r="BOT137" s="672"/>
      <c r="BOU137" s="672"/>
      <c r="BOV137" s="672"/>
      <c r="BOW137" s="672"/>
      <c r="BOX137" s="672"/>
      <c r="BOY137" s="672"/>
      <c r="BOZ137" s="672"/>
      <c r="BPA137" s="672"/>
      <c r="BPB137" s="672"/>
      <c r="BPC137" s="672"/>
      <c r="BPD137" s="672"/>
      <c r="BPE137" s="672"/>
      <c r="BPF137" s="672"/>
      <c r="BPG137" s="672"/>
      <c r="BPH137" s="672"/>
      <c r="BPI137" s="672"/>
      <c r="BPJ137" s="672"/>
      <c r="BPK137" s="672"/>
      <c r="BPL137" s="672"/>
      <c r="BPM137" s="672"/>
      <c r="BPN137" s="672"/>
      <c r="BPO137" s="672"/>
      <c r="BPP137" s="672"/>
      <c r="BPQ137" s="672"/>
      <c r="BPR137" s="672"/>
      <c r="BPS137" s="672"/>
      <c r="BPT137" s="672"/>
      <c r="BPU137" s="672"/>
      <c r="BPV137" s="672"/>
      <c r="BPW137" s="672"/>
      <c r="BPX137" s="672"/>
      <c r="BPY137" s="672"/>
      <c r="BPZ137" s="672"/>
      <c r="BQA137" s="672"/>
      <c r="BQB137" s="672"/>
      <c r="BQC137" s="672"/>
      <c r="BQD137" s="672"/>
      <c r="BQE137" s="672"/>
      <c r="BQF137" s="672"/>
      <c r="BQG137" s="672"/>
      <c r="BQH137" s="672"/>
      <c r="BQI137" s="672"/>
      <c r="BQJ137" s="672"/>
      <c r="BQK137" s="672"/>
      <c r="BQL137" s="672"/>
      <c r="BQM137" s="672"/>
      <c r="BQN137" s="672"/>
      <c r="BQO137" s="672"/>
      <c r="BQP137" s="672"/>
      <c r="BQQ137" s="672"/>
      <c r="BQR137" s="672"/>
      <c r="BQS137" s="672"/>
      <c r="BQT137" s="672"/>
      <c r="BQU137" s="672"/>
      <c r="BQV137" s="672"/>
      <c r="BQW137" s="672"/>
      <c r="BQX137" s="672"/>
      <c r="BQY137" s="672"/>
      <c r="BQZ137" s="672"/>
      <c r="BRA137" s="672"/>
      <c r="BRB137" s="672"/>
      <c r="BRC137" s="672"/>
      <c r="BRD137" s="672"/>
      <c r="BRE137" s="672"/>
      <c r="BRF137" s="672"/>
      <c r="BRG137" s="672"/>
      <c r="BRH137" s="672"/>
      <c r="BRI137" s="672"/>
      <c r="BRJ137" s="672"/>
      <c r="BRK137" s="672"/>
      <c r="BRL137" s="672"/>
      <c r="BRM137" s="672"/>
      <c r="BRN137" s="672"/>
      <c r="BRO137" s="672"/>
      <c r="BRP137" s="672"/>
      <c r="BRQ137" s="672"/>
      <c r="BRR137" s="672"/>
      <c r="BRS137" s="672"/>
      <c r="BRT137" s="672"/>
      <c r="BRU137" s="672"/>
      <c r="BRV137" s="672"/>
      <c r="BRW137" s="672"/>
      <c r="BRX137" s="672"/>
      <c r="BRY137" s="672"/>
      <c r="BRZ137" s="672"/>
      <c r="BSA137" s="672"/>
      <c r="BSB137" s="672"/>
      <c r="BSC137" s="672"/>
      <c r="BSD137" s="672"/>
      <c r="BSE137" s="672"/>
      <c r="BSF137" s="672"/>
      <c r="BSG137" s="672"/>
      <c r="BSH137" s="672"/>
      <c r="BSI137" s="672"/>
      <c r="BSJ137" s="672"/>
      <c r="BSK137" s="672"/>
      <c r="BSL137" s="672"/>
      <c r="BSM137" s="672"/>
      <c r="BSN137" s="672"/>
      <c r="BSO137" s="672"/>
      <c r="BSP137" s="672"/>
      <c r="BSQ137" s="672"/>
      <c r="BSR137" s="672"/>
      <c r="BSS137" s="672"/>
      <c r="BST137" s="672"/>
      <c r="BSU137" s="672"/>
      <c r="BSV137" s="672"/>
      <c r="BSW137" s="672"/>
      <c r="BSX137" s="672"/>
      <c r="BSY137" s="672"/>
      <c r="BSZ137" s="672"/>
      <c r="BTA137" s="672"/>
      <c r="BTB137" s="672"/>
      <c r="BTC137" s="672"/>
      <c r="BTD137" s="672"/>
      <c r="BTE137" s="672"/>
      <c r="BTF137" s="672"/>
      <c r="BTG137" s="672"/>
      <c r="BTH137" s="672"/>
      <c r="BTI137" s="672"/>
      <c r="BTJ137" s="672"/>
      <c r="BTK137" s="672"/>
      <c r="BTL137" s="672"/>
      <c r="BTM137" s="672"/>
      <c r="BTN137" s="672"/>
      <c r="BTO137" s="672"/>
      <c r="BTP137" s="672"/>
      <c r="BTQ137" s="672"/>
      <c r="BTR137" s="672"/>
      <c r="BTS137" s="672"/>
      <c r="BTT137" s="672"/>
      <c r="BTU137" s="672"/>
      <c r="BTV137" s="672"/>
      <c r="BTW137" s="672"/>
      <c r="BTX137" s="672"/>
      <c r="BTY137" s="672"/>
      <c r="BTZ137" s="672"/>
      <c r="BUA137" s="672"/>
      <c r="BUB137" s="672"/>
      <c r="BUC137" s="672"/>
      <c r="BUD137" s="672"/>
      <c r="BUE137" s="672"/>
      <c r="BUF137" s="672"/>
      <c r="BUG137" s="672"/>
      <c r="BUH137" s="672"/>
      <c r="BUI137" s="672"/>
      <c r="BUJ137" s="672"/>
      <c r="BUK137" s="672"/>
      <c r="BUL137" s="672"/>
      <c r="BUM137" s="672"/>
      <c r="BUN137" s="672"/>
      <c r="BUO137" s="672"/>
      <c r="BUP137" s="672"/>
      <c r="BUQ137" s="672"/>
      <c r="BUR137" s="672"/>
      <c r="BUS137" s="672"/>
      <c r="BUT137" s="672"/>
      <c r="BUU137" s="672"/>
      <c r="BUV137" s="672"/>
      <c r="BUW137" s="672"/>
      <c r="BUX137" s="672"/>
      <c r="BUY137" s="672"/>
      <c r="BUZ137" s="672"/>
      <c r="BVA137" s="672"/>
      <c r="BVB137" s="672"/>
      <c r="BVC137" s="672"/>
      <c r="BVD137" s="672"/>
      <c r="BVE137" s="672"/>
      <c r="BVF137" s="672"/>
      <c r="BVG137" s="672"/>
      <c r="BVH137" s="672"/>
      <c r="BVI137" s="672"/>
      <c r="BVJ137" s="672"/>
      <c r="BVK137" s="672"/>
      <c r="BVL137" s="672"/>
      <c r="BVM137" s="672"/>
      <c r="BVN137" s="672"/>
      <c r="BVO137" s="672"/>
      <c r="BVP137" s="672"/>
      <c r="BVQ137" s="672"/>
      <c r="BVR137" s="672"/>
      <c r="BVS137" s="672"/>
      <c r="BVT137" s="672"/>
      <c r="BVU137" s="672"/>
      <c r="BVV137" s="672"/>
      <c r="BVW137" s="672"/>
      <c r="BVX137" s="672"/>
      <c r="BVY137" s="672"/>
      <c r="BVZ137" s="672"/>
      <c r="BWA137" s="672"/>
      <c r="BWB137" s="672"/>
      <c r="BWC137" s="672"/>
      <c r="BWD137" s="672"/>
      <c r="BWE137" s="672"/>
      <c r="BWF137" s="672"/>
      <c r="BWG137" s="672"/>
      <c r="BWH137" s="672"/>
      <c r="BWI137" s="672"/>
      <c r="BWJ137" s="672"/>
      <c r="BWK137" s="672"/>
      <c r="BWL137" s="672"/>
      <c r="BWM137" s="672"/>
      <c r="BWN137" s="672"/>
      <c r="BWO137" s="672"/>
      <c r="BWP137" s="672"/>
      <c r="BWQ137" s="672"/>
      <c r="BWR137" s="672"/>
      <c r="BWS137" s="672"/>
      <c r="BWT137" s="672"/>
      <c r="BWU137" s="672"/>
      <c r="BWV137" s="672"/>
      <c r="BWW137" s="672"/>
      <c r="BWX137" s="672"/>
      <c r="BWY137" s="672"/>
      <c r="BWZ137" s="672"/>
      <c r="BXA137" s="672"/>
      <c r="BXB137" s="672"/>
      <c r="BXC137" s="672"/>
      <c r="BXD137" s="672"/>
      <c r="BXE137" s="672"/>
      <c r="BXF137" s="672"/>
      <c r="BXG137" s="672"/>
      <c r="BXH137" s="672"/>
      <c r="BXI137" s="672"/>
      <c r="BXJ137" s="672"/>
      <c r="BXK137" s="672"/>
      <c r="BXL137" s="672"/>
      <c r="BXM137" s="672"/>
      <c r="BXN137" s="672"/>
      <c r="BXO137" s="672"/>
      <c r="BXP137" s="672"/>
      <c r="BXQ137" s="672"/>
      <c r="BXR137" s="672"/>
      <c r="BXS137" s="672"/>
      <c r="BXT137" s="672"/>
      <c r="BXU137" s="672"/>
      <c r="BXV137" s="672"/>
      <c r="BXW137" s="672"/>
      <c r="BXX137" s="672"/>
      <c r="BXY137" s="672"/>
      <c r="BXZ137" s="672"/>
      <c r="BYA137" s="672"/>
      <c r="BYB137" s="672"/>
      <c r="BYC137" s="672"/>
      <c r="BYD137" s="672"/>
      <c r="BYE137" s="672"/>
      <c r="BYF137" s="672"/>
      <c r="BYG137" s="672"/>
      <c r="BYH137" s="672"/>
      <c r="BYI137" s="672"/>
      <c r="BYJ137" s="672"/>
      <c r="BYK137" s="672"/>
      <c r="BYL137" s="672"/>
      <c r="BYM137" s="672"/>
      <c r="BYN137" s="672"/>
      <c r="BYO137" s="672"/>
      <c r="BYP137" s="672"/>
      <c r="BYQ137" s="672"/>
      <c r="BYR137" s="672"/>
      <c r="BYS137" s="672"/>
      <c r="BYT137" s="672"/>
      <c r="BYU137" s="672"/>
      <c r="BYV137" s="672"/>
      <c r="BYW137" s="672"/>
      <c r="BYX137" s="672"/>
      <c r="BYY137" s="672"/>
      <c r="BYZ137" s="672"/>
      <c r="BZA137" s="672"/>
      <c r="BZB137" s="672"/>
      <c r="BZC137" s="672"/>
      <c r="BZD137" s="672"/>
      <c r="BZE137" s="672"/>
      <c r="BZF137" s="672"/>
      <c r="BZG137" s="672"/>
      <c r="BZH137" s="672"/>
      <c r="BZI137" s="672"/>
      <c r="BZJ137" s="672"/>
      <c r="BZK137" s="672"/>
      <c r="BZL137" s="672"/>
      <c r="BZM137" s="672"/>
      <c r="BZN137" s="672"/>
      <c r="BZO137" s="672"/>
      <c r="BZP137" s="672"/>
      <c r="BZQ137" s="672"/>
      <c r="BZR137" s="672"/>
      <c r="BZS137" s="672"/>
      <c r="BZT137" s="672"/>
      <c r="BZU137" s="672"/>
      <c r="BZV137" s="672"/>
      <c r="BZW137" s="672"/>
      <c r="BZX137" s="672"/>
      <c r="BZY137" s="672"/>
      <c r="BZZ137" s="672"/>
      <c r="CAA137" s="672"/>
      <c r="CAB137" s="672"/>
      <c r="CAC137" s="672"/>
      <c r="CAD137" s="672"/>
      <c r="CAE137" s="672"/>
      <c r="CAF137" s="672"/>
      <c r="CAG137" s="672"/>
      <c r="CAH137" s="672"/>
      <c r="CAI137" s="672"/>
      <c r="CAJ137" s="672"/>
      <c r="CAK137" s="672"/>
      <c r="CAL137" s="672"/>
      <c r="CAM137" s="672"/>
      <c r="CAN137" s="672"/>
      <c r="CAO137" s="672"/>
      <c r="CAP137" s="672"/>
      <c r="CAQ137" s="672"/>
      <c r="CAR137" s="672"/>
      <c r="CAS137" s="672"/>
      <c r="CAT137" s="672"/>
      <c r="CAU137" s="672"/>
      <c r="CAV137" s="672"/>
      <c r="CAW137" s="672"/>
      <c r="CAX137" s="672"/>
      <c r="CAY137" s="672"/>
      <c r="CAZ137" s="672"/>
      <c r="CBA137" s="672"/>
      <c r="CBB137" s="672"/>
      <c r="CBC137" s="672"/>
      <c r="CBD137" s="672"/>
      <c r="CBE137" s="672"/>
      <c r="CBF137" s="672"/>
      <c r="CBG137" s="672"/>
      <c r="CBH137" s="672"/>
      <c r="CBI137" s="672"/>
      <c r="CBJ137" s="672"/>
      <c r="CBK137" s="672"/>
      <c r="CBL137" s="672"/>
      <c r="CBM137" s="672"/>
      <c r="CBN137" s="672"/>
      <c r="CBO137" s="672"/>
      <c r="CBP137" s="672"/>
      <c r="CBQ137" s="672"/>
      <c r="CBR137" s="672"/>
      <c r="CBS137" s="672"/>
      <c r="CBT137" s="672"/>
      <c r="CBU137" s="672"/>
      <c r="CBV137" s="672"/>
      <c r="CBW137" s="672"/>
      <c r="CBX137" s="672"/>
      <c r="CBY137" s="672"/>
      <c r="CBZ137" s="672"/>
      <c r="CCA137" s="672"/>
      <c r="CCB137" s="672"/>
      <c r="CCC137" s="672"/>
      <c r="CCD137" s="672"/>
      <c r="CCE137" s="672"/>
      <c r="CCF137" s="672"/>
      <c r="CCG137" s="672"/>
      <c r="CCH137" s="672"/>
      <c r="CCI137" s="672"/>
      <c r="CCJ137" s="672"/>
      <c r="CCK137" s="672"/>
      <c r="CCL137" s="672"/>
      <c r="CCM137" s="672"/>
      <c r="CCN137" s="672"/>
      <c r="CCO137" s="672"/>
      <c r="CCP137" s="672"/>
      <c r="CCQ137" s="672"/>
      <c r="CCR137" s="672"/>
      <c r="CCS137" s="672"/>
      <c r="CCT137" s="672"/>
      <c r="CCU137" s="672"/>
      <c r="CCV137" s="672"/>
      <c r="CCW137" s="672"/>
      <c r="CCX137" s="672"/>
      <c r="CCY137" s="672"/>
      <c r="CCZ137" s="672"/>
      <c r="CDA137" s="672"/>
      <c r="CDB137" s="672"/>
      <c r="CDC137" s="672"/>
      <c r="CDD137" s="672"/>
      <c r="CDE137" s="672"/>
      <c r="CDF137" s="672"/>
      <c r="CDG137" s="672"/>
      <c r="CDH137" s="672"/>
      <c r="CDI137" s="672"/>
      <c r="CDJ137" s="672"/>
      <c r="CDK137" s="672"/>
      <c r="CDL137" s="672"/>
      <c r="CDM137" s="672"/>
      <c r="CDN137" s="672"/>
      <c r="CDO137" s="672"/>
      <c r="CDP137" s="672"/>
      <c r="CDQ137" s="672"/>
      <c r="CDR137" s="672"/>
      <c r="CDS137" s="672"/>
      <c r="CDT137" s="672"/>
      <c r="CDU137" s="672"/>
      <c r="CDV137" s="672"/>
      <c r="CDW137" s="672"/>
      <c r="CDX137" s="672"/>
      <c r="CDY137" s="672"/>
      <c r="CDZ137" s="672"/>
      <c r="CEA137" s="672"/>
      <c r="CEB137" s="672"/>
      <c r="CEC137" s="672"/>
      <c r="CED137" s="672"/>
      <c r="CEE137" s="672"/>
      <c r="CEF137" s="672"/>
      <c r="CEG137" s="672"/>
      <c r="CEH137" s="672"/>
      <c r="CEI137" s="672"/>
      <c r="CEJ137" s="672"/>
      <c r="CEK137" s="672"/>
      <c r="CEL137" s="672"/>
      <c r="CEM137" s="672"/>
      <c r="CEN137" s="672"/>
      <c r="CEO137" s="672"/>
      <c r="CEP137" s="672"/>
      <c r="CEQ137" s="672"/>
      <c r="CER137" s="672"/>
      <c r="CES137" s="672"/>
      <c r="CET137" s="672"/>
      <c r="CEU137" s="672"/>
      <c r="CEV137" s="672"/>
      <c r="CEW137" s="672"/>
      <c r="CEX137" s="672"/>
      <c r="CEY137" s="672"/>
      <c r="CEZ137" s="672"/>
      <c r="CFA137" s="672"/>
      <c r="CFB137" s="672"/>
      <c r="CFC137" s="672"/>
      <c r="CFD137" s="672"/>
      <c r="CFE137" s="672"/>
      <c r="CFF137" s="672"/>
      <c r="CFG137" s="672"/>
      <c r="CFH137" s="672"/>
      <c r="CFI137" s="672"/>
      <c r="CFJ137" s="672"/>
      <c r="CFK137" s="672"/>
      <c r="CFL137" s="672"/>
      <c r="CFM137" s="672"/>
      <c r="CFN137" s="672"/>
      <c r="CFO137" s="672"/>
      <c r="CFP137" s="672"/>
      <c r="CFQ137" s="672"/>
      <c r="CFR137" s="672"/>
      <c r="CFS137" s="672"/>
      <c r="CFT137" s="672"/>
      <c r="CFU137" s="672"/>
      <c r="CFV137" s="672"/>
      <c r="CFW137" s="672"/>
      <c r="CFX137" s="672"/>
      <c r="CFY137" s="672"/>
      <c r="CFZ137" s="672"/>
      <c r="CGA137" s="672"/>
      <c r="CGB137" s="672"/>
      <c r="CGC137" s="672"/>
      <c r="CGD137" s="672"/>
      <c r="CGE137" s="672"/>
      <c r="CGF137" s="672"/>
      <c r="CGG137" s="672"/>
      <c r="CGH137" s="672"/>
      <c r="CGI137" s="672"/>
      <c r="CGJ137" s="672"/>
      <c r="CGK137" s="672"/>
      <c r="CGL137" s="672"/>
      <c r="CGM137" s="672"/>
      <c r="CGN137" s="672"/>
      <c r="CGO137" s="672"/>
      <c r="CGP137" s="672"/>
      <c r="CGQ137" s="672"/>
      <c r="CGR137" s="672"/>
      <c r="CGS137" s="672"/>
      <c r="CGT137" s="672"/>
      <c r="CGU137" s="672"/>
      <c r="CGV137" s="672"/>
      <c r="CGW137" s="672"/>
      <c r="CGX137" s="672"/>
      <c r="CGY137" s="672"/>
      <c r="CGZ137" s="672"/>
      <c r="CHA137" s="672"/>
      <c r="CHB137" s="672"/>
      <c r="CHC137" s="672"/>
      <c r="CHD137" s="672"/>
      <c r="CHE137" s="672"/>
      <c r="CHF137" s="672"/>
      <c r="CHG137" s="672"/>
      <c r="CHH137" s="672"/>
      <c r="CHI137" s="672"/>
      <c r="CHJ137" s="672"/>
      <c r="CHK137" s="672"/>
      <c r="CHL137" s="672"/>
      <c r="CHM137" s="672"/>
      <c r="CHN137" s="672"/>
      <c r="CHO137" s="672"/>
      <c r="CHP137" s="672"/>
      <c r="CHQ137" s="672"/>
      <c r="CHR137" s="672"/>
      <c r="CHS137" s="672"/>
      <c r="CHT137" s="672"/>
      <c r="CHU137" s="672"/>
      <c r="CHV137" s="672"/>
      <c r="CHW137" s="672"/>
      <c r="CHX137" s="672"/>
      <c r="CHY137" s="672"/>
      <c r="CHZ137" s="672"/>
      <c r="CIA137" s="672"/>
      <c r="CIB137" s="672"/>
      <c r="CIC137" s="672"/>
      <c r="CID137" s="672"/>
      <c r="CIE137" s="672"/>
      <c r="CIF137" s="672"/>
      <c r="CIG137" s="672"/>
      <c r="CIH137" s="672"/>
      <c r="CII137" s="672"/>
      <c r="CIJ137" s="672"/>
      <c r="CIK137" s="672"/>
      <c r="CIL137" s="672"/>
      <c r="CIM137" s="672"/>
      <c r="CIN137" s="672"/>
      <c r="CIO137" s="672"/>
      <c r="CIP137" s="672"/>
      <c r="CIQ137" s="672"/>
      <c r="CIR137" s="672"/>
      <c r="CIS137" s="672"/>
      <c r="CIT137" s="672"/>
      <c r="CIU137" s="672"/>
      <c r="CIV137" s="672"/>
      <c r="CIW137" s="672"/>
      <c r="CIX137" s="672"/>
      <c r="CIY137" s="672"/>
      <c r="CIZ137" s="672"/>
      <c r="CJA137" s="672"/>
      <c r="CJB137" s="672"/>
      <c r="CJC137" s="672"/>
      <c r="CJD137" s="672"/>
      <c r="CJE137" s="672"/>
      <c r="CJF137" s="672"/>
      <c r="CJG137" s="672"/>
      <c r="CJH137" s="672"/>
      <c r="CJI137" s="672"/>
      <c r="CJJ137" s="672"/>
      <c r="CJK137" s="672"/>
      <c r="CJL137" s="672"/>
      <c r="CJM137" s="672"/>
      <c r="CJN137" s="672"/>
      <c r="CJO137" s="672"/>
      <c r="CJP137" s="672"/>
      <c r="CJQ137" s="672"/>
      <c r="CJR137" s="672"/>
      <c r="CJS137" s="672"/>
      <c r="CJT137" s="672"/>
      <c r="CJU137" s="672"/>
      <c r="CJV137" s="672"/>
      <c r="CJW137" s="672"/>
      <c r="CJX137" s="672"/>
      <c r="CJY137" s="672"/>
      <c r="CJZ137" s="672"/>
      <c r="CKA137" s="672"/>
      <c r="CKB137" s="672"/>
      <c r="CKC137" s="672"/>
      <c r="CKD137" s="672"/>
      <c r="CKE137" s="672"/>
      <c r="CKF137" s="672"/>
      <c r="CKG137" s="672"/>
      <c r="CKH137" s="672"/>
      <c r="CKI137" s="672"/>
      <c r="CKJ137" s="672"/>
      <c r="CKK137" s="672"/>
      <c r="CKL137" s="672"/>
      <c r="CKM137" s="672"/>
      <c r="CKN137" s="672"/>
      <c r="CKO137" s="672"/>
      <c r="CKP137" s="672"/>
      <c r="CKQ137" s="672"/>
      <c r="CKR137" s="672"/>
      <c r="CKS137" s="672"/>
      <c r="CKT137" s="672"/>
      <c r="CKU137" s="672"/>
      <c r="CKV137" s="672"/>
      <c r="CKW137" s="672"/>
      <c r="CKX137" s="672"/>
      <c r="CKY137" s="672"/>
      <c r="CKZ137" s="672"/>
      <c r="CLA137" s="672"/>
      <c r="CLB137" s="672"/>
      <c r="CLC137" s="672"/>
      <c r="CLD137" s="672"/>
      <c r="CLE137" s="672"/>
      <c r="CLF137" s="672"/>
      <c r="CLG137" s="672"/>
      <c r="CLH137" s="672"/>
      <c r="CLI137" s="672"/>
      <c r="CLJ137" s="672"/>
      <c r="CLK137" s="672"/>
      <c r="CLL137" s="672"/>
      <c r="CLM137" s="672"/>
      <c r="CLN137" s="672"/>
      <c r="CLO137" s="672"/>
      <c r="CLP137" s="672"/>
      <c r="CLQ137" s="672"/>
      <c r="CLR137" s="672"/>
      <c r="CLS137" s="672"/>
      <c r="CLT137" s="672"/>
      <c r="CLU137" s="672"/>
      <c r="CLV137" s="672"/>
      <c r="CLW137" s="672"/>
      <c r="CLX137" s="672"/>
      <c r="CLY137" s="672"/>
      <c r="CLZ137" s="672"/>
      <c r="CMA137" s="672"/>
      <c r="CMB137" s="672"/>
      <c r="CMC137" s="672"/>
      <c r="CMD137" s="672"/>
      <c r="CME137" s="672"/>
      <c r="CMF137" s="672"/>
      <c r="CMG137" s="672"/>
      <c r="CMH137" s="672"/>
      <c r="CMI137" s="672"/>
      <c r="CMJ137" s="672"/>
      <c r="CMK137" s="672"/>
      <c r="CML137" s="672"/>
      <c r="CMM137" s="672"/>
      <c r="CMN137" s="672"/>
      <c r="CMO137" s="672"/>
      <c r="CMP137" s="672"/>
      <c r="CMQ137" s="672"/>
      <c r="CMR137" s="672"/>
      <c r="CMS137" s="672"/>
      <c r="CMT137" s="672"/>
      <c r="CMU137" s="672"/>
      <c r="CMV137" s="672"/>
      <c r="CMW137" s="672"/>
      <c r="CMX137" s="672"/>
      <c r="CMY137" s="672"/>
      <c r="CMZ137" s="672"/>
      <c r="CNA137" s="672"/>
      <c r="CNB137" s="672"/>
      <c r="CNC137" s="672"/>
      <c r="CND137" s="672"/>
      <c r="CNE137" s="672"/>
      <c r="CNF137" s="672"/>
      <c r="CNG137" s="672"/>
      <c r="CNH137" s="672"/>
      <c r="CNI137" s="672"/>
      <c r="CNJ137" s="672"/>
      <c r="CNK137" s="672"/>
      <c r="CNL137" s="672"/>
      <c r="CNM137" s="672"/>
      <c r="CNN137" s="672"/>
      <c r="CNO137" s="672"/>
      <c r="CNP137" s="672"/>
      <c r="CNQ137" s="672"/>
      <c r="CNR137" s="672"/>
      <c r="CNS137" s="672"/>
      <c r="CNT137" s="672"/>
      <c r="CNU137" s="672"/>
      <c r="CNV137" s="672"/>
      <c r="CNW137" s="672"/>
      <c r="CNX137" s="672"/>
      <c r="CNY137" s="672"/>
      <c r="CNZ137" s="672"/>
      <c r="COA137" s="672"/>
      <c r="COB137" s="672"/>
      <c r="COC137" s="672"/>
      <c r="COD137" s="672"/>
      <c r="COE137" s="672"/>
      <c r="COF137" s="672"/>
      <c r="COG137" s="672"/>
      <c r="COH137" s="672"/>
      <c r="COI137" s="672"/>
      <c r="COJ137" s="672"/>
      <c r="COK137" s="672"/>
      <c r="COL137" s="672"/>
      <c r="COM137" s="672"/>
      <c r="CON137" s="672"/>
      <c r="COO137" s="672"/>
      <c r="COP137" s="672"/>
      <c r="COQ137" s="672"/>
      <c r="COR137" s="672"/>
      <c r="COS137" s="672"/>
      <c r="COT137" s="672"/>
      <c r="COU137" s="672"/>
      <c r="COV137" s="672"/>
      <c r="COW137" s="672"/>
      <c r="COX137" s="672"/>
      <c r="COY137" s="672"/>
      <c r="COZ137" s="672"/>
      <c r="CPA137" s="672"/>
      <c r="CPB137" s="672"/>
      <c r="CPC137" s="672"/>
      <c r="CPD137" s="672"/>
      <c r="CPE137" s="672"/>
      <c r="CPF137" s="672"/>
      <c r="CPG137" s="672"/>
      <c r="CPH137" s="672"/>
      <c r="CPI137" s="672"/>
      <c r="CPJ137" s="672"/>
      <c r="CPK137" s="672"/>
      <c r="CPL137" s="672"/>
      <c r="CPM137" s="672"/>
      <c r="CPN137" s="672"/>
      <c r="CPO137" s="672"/>
      <c r="CPP137" s="672"/>
      <c r="CPQ137" s="672"/>
      <c r="CPR137" s="672"/>
      <c r="CPS137" s="672"/>
      <c r="CPT137" s="672"/>
      <c r="CPU137" s="672"/>
      <c r="CPV137" s="672"/>
      <c r="CPW137" s="672"/>
      <c r="CPX137" s="672"/>
      <c r="CPY137" s="672"/>
      <c r="CPZ137" s="672"/>
      <c r="CQA137" s="672"/>
      <c r="CQB137" s="672"/>
      <c r="CQC137" s="672"/>
      <c r="CQD137" s="672"/>
      <c r="CQE137" s="672"/>
      <c r="CQF137" s="672"/>
      <c r="CQG137" s="672"/>
      <c r="CQH137" s="672"/>
      <c r="CQI137" s="672"/>
      <c r="CQJ137" s="672"/>
      <c r="CQK137" s="672"/>
      <c r="CQL137" s="672"/>
      <c r="CQM137" s="672"/>
      <c r="CQN137" s="672"/>
      <c r="CQO137" s="672"/>
      <c r="CQP137" s="672"/>
      <c r="CQQ137" s="672"/>
      <c r="CQR137" s="672"/>
      <c r="CQS137" s="672"/>
      <c r="CQT137" s="672"/>
      <c r="CQU137" s="672"/>
      <c r="CQV137" s="672"/>
      <c r="CQW137" s="672"/>
      <c r="CQX137" s="672"/>
      <c r="CQY137" s="672"/>
      <c r="CQZ137" s="672"/>
      <c r="CRA137" s="672"/>
      <c r="CRB137" s="672"/>
      <c r="CRC137" s="672"/>
      <c r="CRD137" s="672"/>
      <c r="CRE137" s="672"/>
      <c r="CRF137" s="672"/>
      <c r="CRG137" s="672"/>
      <c r="CRH137" s="672"/>
      <c r="CRI137" s="672"/>
      <c r="CRJ137" s="672"/>
      <c r="CRK137" s="672"/>
      <c r="CRL137" s="672"/>
      <c r="CRM137" s="672"/>
      <c r="CRN137" s="672"/>
      <c r="CRO137" s="672"/>
      <c r="CRP137" s="672"/>
      <c r="CRQ137" s="672"/>
      <c r="CRR137" s="672"/>
      <c r="CRS137" s="672"/>
      <c r="CRT137" s="672"/>
      <c r="CRU137" s="672"/>
      <c r="CRV137" s="672"/>
      <c r="CRW137" s="672"/>
      <c r="CRX137" s="672"/>
      <c r="CRY137" s="672"/>
      <c r="CRZ137" s="672"/>
      <c r="CSA137" s="672"/>
      <c r="CSB137" s="672"/>
      <c r="CSC137" s="672"/>
      <c r="CSD137" s="672"/>
      <c r="CSE137" s="672"/>
      <c r="CSF137" s="672"/>
      <c r="CSG137" s="672"/>
      <c r="CSH137" s="672"/>
      <c r="CSI137" s="672"/>
      <c r="CSJ137" s="672"/>
      <c r="CSK137" s="672"/>
      <c r="CSL137" s="672"/>
      <c r="CSM137" s="672"/>
      <c r="CSN137" s="672"/>
      <c r="CSO137" s="672"/>
      <c r="CSP137" s="672"/>
      <c r="CSQ137" s="672"/>
      <c r="CSR137" s="672"/>
      <c r="CSS137" s="672"/>
      <c r="CST137" s="672"/>
      <c r="CSU137" s="672"/>
      <c r="CSV137" s="672"/>
      <c r="CSW137" s="672"/>
      <c r="CSX137" s="672"/>
      <c r="CSY137" s="672"/>
      <c r="CSZ137" s="672"/>
      <c r="CTA137" s="672"/>
      <c r="CTB137" s="672"/>
      <c r="CTC137" s="672"/>
      <c r="CTD137" s="672"/>
      <c r="CTE137" s="672"/>
      <c r="CTF137" s="672"/>
      <c r="CTG137" s="672"/>
      <c r="CTH137" s="672"/>
      <c r="CTI137" s="672"/>
      <c r="CTJ137" s="672"/>
      <c r="CTK137" s="672"/>
      <c r="CTL137" s="672"/>
      <c r="CTM137" s="672"/>
      <c r="CTN137" s="672"/>
      <c r="CTO137" s="672"/>
      <c r="CTP137" s="672"/>
      <c r="CTQ137" s="672"/>
      <c r="CTR137" s="672"/>
      <c r="CTS137" s="672"/>
      <c r="CTT137" s="672"/>
      <c r="CTU137" s="672"/>
      <c r="CTV137" s="672"/>
      <c r="CTW137" s="672"/>
      <c r="CTX137" s="672"/>
      <c r="CTY137" s="672"/>
      <c r="CTZ137" s="672"/>
      <c r="CUA137" s="672"/>
      <c r="CUB137" s="672"/>
      <c r="CUC137" s="672"/>
      <c r="CUD137" s="672"/>
      <c r="CUE137" s="672"/>
      <c r="CUF137" s="672"/>
      <c r="CUG137" s="672"/>
      <c r="CUH137" s="672"/>
      <c r="CUI137" s="672"/>
      <c r="CUJ137" s="672"/>
      <c r="CUK137" s="672"/>
      <c r="CUL137" s="672"/>
      <c r="CUM137" s="672"/>
      <c r="CUN137" s="672"/>
      <c r="CUO137" s="672"/>
      <c r="CUP137" s="672"/>
      <c r="CUQ137" s="672"/>
      <c r="CUR137" s="672"/>
      <c r="CUS137" s="672"/>
      <c r="CUT137" s="672"/>
      <c r="CUU137" s="672"/>
      <c r="CUV137" s="672"/>
      <c r="CUW137" s="672"/>
      <c r="CUX137" s="672"/>
      <c r="CUY137" s="672"/>
      <c r="CUZ137" s="672"/>
      <c r="CVA137" s="672"/>
      <c r="CVB137" s="672"/>
      <c r="CVC137" s="672"/>
      <c r="CVD137" s="672"/>
      <c r="CVE137" s="672"/>
      <c r="CVF137" s="672"/>
      <c r="CVG137" s="672"/>
      <c r="CVH137" s="672"/>
      <c r="CVI137" s="672"/>
      <c r="CVJ137" s="672"/>
      <c r="CVK137" s="672"/>
      <c r="CVL137" s="672"/>
      <c r="CVM137" s="672"/>
      <c r="CVN137" s="672"/>
      <c r="CVO137" s="672"/>
      <c r="CVP137" s="672"/>
      <c r="CVQ137" s="672"/>
      <c r="CVR137" s="672"/>
      <c r="CVS137" s="672"/>
      <c r="CVT137" s="672"/>
      <c r="CVU137" s="672"/>
      <c r="CVV137" s="672"/>
      <c r="CVW137" s="672"/>
      <c r="CVX137" s="672"/>
      <c r="CVY137" s="672"/>
      <c r="CVZ137" s="672"/>
      <c r="CWA137" s="672"/>
      <c r="CWB137" s="672"/>
      <c r="CWC137" s="672"/>
      <c r="CWD137" s="672"/>
      <c r="CWE137" s="672"/>
      <c r="CWF137" s="672"/>
      <c r="CWG137" s="672"/>
      <c r="CWH137" s="672"/>
      <c r="CWI137" s="672"/>
      <c r="CWJ137" s="672"/>
      <c r="CWK137" s="672"/>
      <c r="CWL137" s="672"/>
      <c r="CWM137" s="672"/>
      <c r="CWN137" s="672"/>
      <c r="CWO137" s="672"/>
      <c r="CWP137" s="672"/>
      <c r="CWQ137" s="672"/>
      <c r="CWR137" s="672"/>
      <c r="CWS137" s="672"/>
      <c r="CWT137" s="672"/>
      <c r="CWU137" s="672"/>
      <c r="CWV137" s="672"/>
      <c r="CWW137" s="672"/>
      <c r="CWX137" s="672"/>
      <c r="CWY137" s="672"/>
      <c r="CWZ137" s="672"/>
      <c r="CXA137" s="672"/>
      <c r="CXB137" s="672"/>
      <c r="CXC137" s="672"/>
      <c r="CXD137" s="672"/>
      <c r="CXE137" s="672"/>
      <c r="CXF137" s="672"/>
      <c r="CXG137" s="672"/>
      <c r="CXH137" s="672"/>
      <c r="CXI137" s="672"/>
      <c r="CXJ137" s="672"/>
      <c r="CXK137" s="672"/>
      <c r="CXL137" s="672"/>
      <c r="CXM137" s="672"/>
      <c r="CXN137" s="672"/>
      <c r="CXO137" s="672"/>
      <c r="CXP137" s="672"/>
      <c r="CXQ137" s="672"/>
      <c r="CXR137" s="672"/>
      <c r="CXS137" s="672"/>
      <c r="CXT137" s="672"/>
      <c r="CXU137" s="672"/>
      <c r="CXV137" s="672"/>
      <c r="CXW137" s="672"/>
      <c r="CXX137" s="672"/>
      <c r="CXY137" s="672"/>
      <c r="CXZ137" s="672"/>
      <c r="CYA137" s="672"/>
      <c r="CYB137" s="672"/>
      <c r="CYC137" s="672"/>
      <c r="CYD137" s="672"/>
      <c r="CYE137" s="672"/>
      <c r="CYF137" s="672"/>
      <c r="CYG137" s="672"/>
      <c r="CYH137" s="672"/>
      <c r="CYI137" s="672"/>
      <c r="CYJ137" s="672"/>
      <c r="CYK137" s="672"/>
      <c r="CYL137" s="672"/>
      <c r="CYM137" s="672"/>
      <c r="CYN137" s="672"/>
      <c r="CYO137" s="672"/>
      <c r="CYP137" s="672"/>
      <c r="CYQ137" s="672"/>
      <c r="CYR137" s="672"/>
      <c r="CYS137" s="672"/>
      <c r="CYT137" s="672"/>
      <c r="CYU137" s="672"/>
      <c r="CYV137" s="672"/>
      <c r="CYW137" s="672"/>
      <c r="CYX137" s="672"/>
      <c r="CYY137" s="672"/>
      <c r="CYZ137" s="672"/>
      <c r="CZA137" s="672"/>
      <c r="CZB137" s="672"/>
      <c r="CZC137" s="672"/>
      <c r="CZD137" s="672"/>
      <c r="CZE137" s="672"/>
      <c r="CZF137" s="672"/>
      <c r="CZG137" s="672"/>
      <c r="CZH137" s="672"/>
      <c r="CZI137" s="672"/>
      <c r="CZJ137" s="672"/>
      <c r="CZK137" s="672"/>
      <c r="CZL137" s="672"/>
      <c r="CZM137" s="672"/>
      <c r="CZN137" s="672"/>
      <c r="CZO137" s="672"/>
      <c r="CZP137" s="672"/>
      <c r="CZQ137" s="672"/>
      <c r="CZR137" s="672"/>
      <c r="CZS137" s="672"/>
      <c r="CZT137" s="672"/>
      <c r="CZU137" s="672"/>
      <c r="CZV137" s="672"/>
      <c r="CZW137" s="672"/>
      <c r="CZX137" s="672"/>
      <c r="CZY137" s="672"/>
      <c r="CZZ137" s="672"/>
      <c r="DAA137" s="672"/>
      <c r="DAB137" s="672"/>
      <c r="DAC137" s="672"/>
      <c r="DAD137" s="672"/>
      <c r="DAE137" s="672"/>
      <c r="DAF137" s="672"/>
      <c r="DAG137" s="672"/>
      <c r="DAH137" s="672"/>
      <c r="DAI137" s="672"/>
      <c r="DAJ137" s="672"/>
      <c r="DAK137" s="672"/>
      <c r="DAL137" s="672"/>
      <c r="DAM137" s="672"/>
      <c r="DAN137" s="672"/>
      <c r="DAO137" s="672"/>
      <c r="DAP137" s="672"/>
      <c r="DAQ137" s="672"/>
      <c r="DAR137" s="672"/>
      <c r="DAS137" s="672"/>
      <c r="DAT137" s="672"/>
      <c r="DAU137" s="672"/>
      <c r="DAV137" s="672"/>
      <c r="DAW137" s="672"/>
      <c r="DAX137" s="672"/>
      <c r="DAY137" s="672"/>
      <c r="DAZ137" s="672"/>
      <c r="DBA137" s="672"/>
      <c r="DBB137" s="672"/>
      <c r="DBC137" s="672"/>
      <c r="DBD137" s="672"/>
      <c r="DBE137" s="672"/>
      <c r="DBF137" s="672"/>
      <c r="DBG137" s="672"/>
      <c r="DBH137" s="672"/>
      <c r="DBI137" s="672"/>
      <c r="DBJ137" s="672"/>
      <c r="DBK137" s="672"/>
      <c r="DBL137" s="672"/>
      <c r="DBM137" s="672"/>
      <c r="DBN137" s="672"/>
      <c r="DBO137" s="672"/>
      <c r="DBP137" s="672"/>
      <c r="DBQ137" s="672"/>
      <c r="DBR137" s="672"/>
      <c r="DBS137" s="672"/>
      <c r="DBT137" s="672"/>
      <c r="DBU137" s="672"/>
      <c r="DBV137" s="672"/>
      <c r="DBW137" s="672"/>
      <c r="DBX137" s="672"/>
      <c r="DBY137" s="672"/>
      <c r="DBZ137" s="672"/>
      <c r="DCA137" s="672"/>
      <c r="DCB137" s="672"/>
      <c r="DCC137" s="672"/>
      <c r="DCD137" s="672"/>
      <c r="DCE137" s="672"/>
      <c r="DCF137" s="672"/>
      <c r="DCG137" s="672"/>
      <c r="DCH137" s="672"/>
      <c r="DCI137" s="672"/>
      <c r="DCJ137" s="672"/>
      <c r="DCK137" s="672"/>
      <c r="DCL137" s="672"/>
      <c r="DCM137" s="672"/>
      <c r="DCN137" s="672"/>
      <c r="DCO137" s="672"/>
      <c r="DCP137" s="672"/>
      <c r="DCQ137" s="672"/>
      <c r="DCR137" s="672"/>
      <c r="DCS137" s="672"/>
      <c r="DCT137" s="672"/>
      <c r="DCU137" s="672"/>
      <c r="DCV137" s="672"/>
      <c r="DCW137" s="672"/>
      <c r="DCX137" s="672"/>
      <c r="DCY137" s="672"/>
      <c r="DCZ137" s="672"/>
      <c r="DDA137" s="672"/>
      <c r="DDB137" s="672"/>
      <c r="DDC137" s="672"/>
      <c r="DDD137" s="672"/>
      <c r="DDE137" s="672"/>
      <c r="DDF137" s="672"/>
      <c r="DDG137" s="672"/>
      <c r="DDH137" s="672"/>
      <c r="DDI137" s="672"/>
      <c r="DDJ137" s="672"/>
      <c r="DDK137" s="672"/>
      <c r="DDL137" s="672"/>
      <c r="DDM137" s="672"/>
      <c r="DDN137" s="672"/>
      <c r="DDO137" s="672"/>
      <c r="DDP137" s="672"/>
      <c r="DDQ137" s="672"/>
      <c r="DDR137" s="672"/>
      <c r="DDS137" s="672"/>
      <c r="DDT137" s="672"/>
      <c r="DDU137" s="672"/>
      <c r="DDV137" s="672"/>
      <c r="DDW137" s="672"/>
      <c r="DDX137" s="672"/>
      <c r="DDY137" s="672"/>
      <c r="DDZ137" s="672"/>
      <c r="DEA137" s="672"/>
      <c r="DEB137" s="672"/>
      <c r="DEC137" s="672"/>
      <c r="DED137" s="672"/>
      <c r="DEE137" s="672"/>
      <c r="DEF137" s="672"/>
      <c r="DEG137" s="672"/>
      <c r="DEH137" s="672"/>
      <c r="DEI137" s="672"/>
      <c r="DEJ137" s="672"/>
      <c r="DEK137" s="672"/>
      <c r="DEL137" s="672"/>
      <c r="DEM137" s="672"/>
      <c r="DEN137" s="672"/>
      <c r="DEO137" s="672"/>
      <c r="DEP137" s="672"/>
      <c r="DEQ137" s="672"/>
      <c r="DER137" s="672"/>
      <c r="DES137" s="672"/>
      <c r="DET137" s="672"/>
      <c r="DEU137" s="672"/>
      <c r="DEV137" s="672"/>
      <c r="DEW137" s="672"/>
      <c r="DEX137" s="672"/>
      <c r="DEY137" s="672"/>
      <c r="DEZ137" s="672"/>
      <c r="DFA137" s="672"/>
      <c r="DFB137" s="672"/>
      <c r="DFC137" s="672"/>
      <c r="DFD137" s="672"/>
      <c r="DFE137" s="672"/>
      <c r="DFF137" s="672"/>
      <c r="DFG137" s="672"/>
      <c r="DFH137" s="672"/>
      <c r="DFI137" s="672"/>
      <c r="DFJ137" s="672"/>
      <c r="DFK137" s="672"/>
      <c r="DFL137" s="672"/>
      <c r="DFM137" s="672"/>
      <c r="DFN137" s="672"/>
      <c r="DFO137" s="672"/>
      <c r="DFP137" s="672"/>
      <c r="DFQ137" s="672"/>
      <c r="DFR137" s="672"/>
      <c r="DFS137" s="672"/>
      <c r="DFT137" s="672"/>
      <c r="DFU137" s="672"/>
      <c r="DFV137" s="672"/>
      <c r="DFW137" s="672"/>
      <c r="DFX137" s="672"/>
      <c r="DFY137" s="672"/>
      <c r="DFZ137" s="672"/>
      <c r="DGA137" s="672"/>
      <c r="DGB137" s="672"/>
      <c r="DGC137" s="672"/>
      <c r="DGD137" s="672"/>
      <c r="DGE137" s="672"/>
      <c r="DGF137" s="672"/>
      <c r="DGG137" s="672"/>
      <c r="DGH137" s="672"/>
      <c r="DGI137" s="672"/>
      <c r="DGJ137" s="672"/>
      <c r="DGK137" s="672"/>
      <c r="DGL137" s="672"/>
      <c r="DGM137" s="672"/>
      <c r="DGN137" s="672"/>
      <c r="DGO137" s="672"/>
      <c r="DGP137" s="672"/>
      <c r="DGQ137" s="672"/>
      <c r="DGR137" s="672"/>
      <c r="DGS137" s="672"/>
      <c r="DGT137" s="672"/>
      <c r="DGU137" s="672"/>
      <c r="DGV137" s="672"/>
      <c r="DGW137" s="672"/>
      <c r="DGX137" s="672"/>
      <c r="DGY137" s="672"/>
      <c r="DGZ137" s="672"/>
      <c r="DHA137" s="672"/>
      <c r="DHB137" s="672"/>
      <c r="DHC137" s="672"/>
      <c r="DHD137" s="672"/>
      <c r="DHE137" s="672"/>
      <c r="DHF137" s="672"/>
      <c r="DHG137" s="672"/>
      <c r="DHH137" s="672"/>
      <c r="DHI137" s="672"/>
      <c r="DHJ137" s="672"/>
      <c r="DHK137" s="672"/>
      <c r="DHL137" s="672"/>
      <c r="DHM137" s="672"/>
      <c r="DHN137" s="672"/>
      <c r="DHO137" s="672"/>
      <c r="DHP137" s="672"/>
      <c r="DHQ137" s="672"/>
      <c r="DHR137" s="672"/>
      <c r="DHS137" s="672"/>
      <c r="DHT137" s="672"/>
      <c r="DHU137" s="672"/>
      <c r="DHV137" s="672"/>
      <c r="DHW137" s="672"/>
      <c r="DHX137" s="672"/>
      <c r="DHY137" s="672"/>
      <c r="DHZ137" s="672"/>
      <c r="DIA137" s="672"/>
      <c r="DIB137" s="672"/>
      <c r="DIC137" s="672"/>
      <c r="DID137" s="672"/>
      <c r="DIE137" s="672"/>
      <c r="DIF137" s="672"/>
      <c r="DIG137" s="672"/>
      <c r="DIH137" s="672"/>
      <c r="DII137" s="672"/>
      <c r="DIJ137" s="672"/>
      <c r="DIK137" s="672"/>
      <c r="DIL137" s="672"/>
      <c r="DIM137" s="672"/>
      <c r="DIN137" s="672"/>
      <c r="DIO137" s="672"/>
      <c r="DIP137" s="672"/>
      <c r="DIQ137" s="672"/>
      <c r="DIR137" s="672"/>
      <c r="DIS137" s="672"/>
      <c r="DIT137" s="672"/>
      <c r="DIU137" s="672"/>
      <c r="DIV137" s="672"/>
      <c r="DIW137" s="672"/>
      <c r="DIX137" s="672"/>
      <c r="DIY137" s="672"/>
      <c r="DIZ137" s="672"/>
      <c r="DJA137" s="672"/>
      <c r="DJB137" s="672"/>
      <c r="DJC137" s="672"/>
      <c r="DJD137" s="672"/>
      <c r="DJE137" s="672"/>
      <c r="DJF137" s="672"/>
      <c r="DJG137" s="672"/>
      <c r="DJH137" s="672"/>
      <c r="DJI137" s="672"/>
      <c r="DJJ137" s="672"/>
      <c r="DJK137" s="672"/>
      <c r="DJL137" s="672"/>
      <c r="DJM137" s="672"/>
      <c r="DJN137" s="672"/>
      <c r="DJO137" s="672"/>
      <c r="DJP137" s="672"/>
      <c r="DJQ137" s="672"/>
      <c r="DJR137" s="672"/>
      <c r="DJS137" s="672"/>
      <c r="DJT137" s="672"/>
      <c r="DJU137" s="672"/>
      <c r="DJV137" s="672"/>
      <c r="DJW137" s="672"/>
      <c r="DJX137" s="672"/>
      <c r="DJY137" s="672"/>
      <c r="DJZ137" s="672"/>
      <c r="DKA137" s="672"/>
      <c r="DKB137" s="672"/>
      <c r="DKC137" s="672"/>
      <c r="DKD137" s="672"/>
      <c r="DKE137" s="672"/>
      <c r="DKF137" s="672"/>
      <c r="DKG137" s="672"/>
      <c r="DKH137" s="672"/>
      <c r="DKI137" s="672"/>
      <c r="DKJ137" s="672"/>
      <c r="DKK137" s="672"/>
      <c r="DKL137" s="672"/>
      <c r="DKM137" s="672"/>
      <c r="DKN137" s="672"/>
      <c r="DKO137" s="672"/>
      <c r="DKP137" s="672"/>
      <c r="DKQ137" s="672"/>
      <c r="DKR137" s="672"/>
      <c r="DKS137" s="672"/>
      <c r="DKT137" s="672"/>
      <c r="DKU137" s="672"/>
      <c r="DKV137" s="672"/>
      <c r="DKW137" s="672"/>
      <c r="DKX137" s="672"/>
      <c r="DKY137" s="672"/>
      <c r="DKZ137" s="672"/>
      <c r="DLA137" s="672"/>
      <c r="DLB137" s="672"/>
      <c r="DLC137" s="672"/>
      <c r="DLD137" s="672"/>
      <c r="DLE137" s="672"/>
      <c r="DLF137" s="672"/>
      <c r="DLG137" s="672"/>
      <c r="DLH137" s="672"/>
      <c r="DLI137" s="672"/>
      <c r="DLJ137" s="672"/>
      <c r="DLK137" s="672"/>
      <c r="DLL137" s="672"/>
      <c r="DLM137" s="672"/>
      <c r="DLN137" s="672"/>
      <c r="DLO137" s="672"/>
      <c r="DLP137" s="672"/>
      <c r="DLQ137" s="672"/>
      <c r="DLR137" s="672"/>
      <c r="DLS137" s="672"/>
      <c r="DLT137" s="672"/>
      <c r="DLU137" s="672"/>
      <c r="DLV137" s="672"/>
      <c r="DLW137" s="672"/>
      <c r="DLX137" s="672"/>
      <c r="DLY137" s="672"/>
      <c r="DLZ137" s="672"/>
      <c r="DMA137" s="672"/>
      <c r="DMB137" s="672"/>
      <c r="DMC137" s="672"/>
      <c r="DMD137" s="672"/>
      <c r="DME137" s="672"/>
      <c r="DMF137" s="672"/>
      <c r="DMG137" s="672"/>
      <c r="DMH137" s="672"/>
      <c r="DMI137" s="672"/>
      <c r="DMJ137" s="672"/>
      <c r="DMK137" s="672"/>
      <c r="DML137" s="672"/>
      <c r="DMM137" s="672"/>
      <c r="DMN137" s="672"/>
      <c r="DMO137" s="672"/>
      <c r="DMP137" s="672"/>
      <c r="DMQ137" s="672"/>
      <c r="DMR137" s="672"/>
      <c r="DMS137" s="672"/>
      <c r="DMT137" s="672"/>
      <c r="DMU137" s="672"/>
      <c r="DMV137" s="672"/>
      <c r="DMW137" s="672"/>
      <c r="DMX137" s="672"/>
      <c r="DMY137" s="672"/>
      <c r="DMZ137" s="672"/>
      <c r="DNA137" s="672"/>
      <c r="DNB137" s="672"/>
      <c r="DNC137" s="672"/>
      <c r="DND137" s="672"/>
      <c r="DNE137" s="672"/>
      <c r="DNF137" s="672"/>
      <c r="DNG137" s="672"/>
      <c r="DNH137" s="672"/>
      <c r="DNI137" s="672"/>
      <c r="DNJ137" s="672"/>
      <c r="DNK137" s="672"/>
      <c r="DNL137" s="672"/>
      <c r="DNM137" s="672"/>
      <c r="DNN137" s="672"/>
      <c r="DNO137" s="672"/>
      <c r="DNP137" s="672"/>
      <c r="DNQ137" s="672"/>
      <c r="DNR137" s="672"/>
      <c r="DNS137" s="672"/>
      <c r="DNT137" s="672"/>
      <c r="DNU137" s="672"/>
      <c r="DNV137" s="672"/>
      <c r="DNW137" s="672"/>
      <c r="DNX137" s="672"/>
      <c r="DNY137" s="672"/>
      <c r="DNZ137" s="672"/>
      <c r="DOA137" s="672"/>
      <c r="DOB137" s="672"/>
      <c r="DOC137" s="672"/>
      <c r="DOD137" s="672"/>
      <c r="DOE137" s="672"/>
      <c r="DOF137" s="672"/>
      <c r="DOG137" s="672"/>
      <c r="DOH137" s="672"/>
      <c r="DOI137" s="672"/>
      <c r="DOJ137" s="672"/>
      <c r="DOK137" s="672"/>
      <c r="DOL137" s="672"/>
      <c r="DOM137" s="672"/>
      <c r="DON137" s="672"/>
      <c r="DOO137" s="672"/>
      <c r="DOP137" s="672"/>
      <c r="DOQ137" s="672"/>
      <c r="DOR137" s="672"/>
      <c r="DOS137" s="672"/>
      <c r="DOT137" s="672"/>
      <c r="DOU137" s="672"/>
      <c r="DOV137" s="672"/>
      <c r="DOW137" s="672"/>
      <c r="DOX137" s="672"/>
      <c r="DOY137" s="672"/>
      <c r="DOZ137" s="672"/>
      <c r="DPA137" s="672"/>
      <c r="DPB137" s="672"/>
      <c r="DPC137" s="672"/>
      <c r="DPD137" s="672"/>
      <c r="DPE137" s="672"/>
      <c r="DPF137" s="672"/>
      <c r="DPG137" s="672"/>
      <c r="DPH137" s="672"/>
      <c r="DPI137" s="672"/>
      <c r="DPJ137" s="672"/>
      <c r="DPK137" s="672"/>
      <c r="DPL137" s="672"/>
      <c r="DPM137" s="672"/>
      <c r="DPN137" s="672"/>
      <c r="DPO137" s="672"/>
      <c r="DPP137" s="672"/>
      <c r="DPQ137" s="672"/>
      <c r="DPR137" s="672"/>
      <c r="DPS137" s="672"/>
      <c r="DPT137" s="672"/>
      <c r="DPU137" s="672"/>
      <c r="DPV137" s="672"/>
      <c r="DPW137" s="672"/>
      <c r="DPX137" s="672"/>
      <c r="DPY137" s="672"/>
      <c r="DPZ137" s="672"/>
      <c r="DQA137" s="672"/>
      <c r="DQB137" s="672"/>
      <c r="DQC137" s="672"/>
      <c r="DQD137" s="672"/>
      <c r="DQE137" s="672"/>
      <c r="DQF137" s="672"/>
      <c r="DQG137" s="672"/>
      <c r="DQH137" s="672"/>
      <c r="DQI137" s="672"/>
      <c r="DQJ137" s="672"/>
      <c r="DQK137" s="672"/>
      <c r="DQL137" s="672"/>
      <c r="DQM137" s="672"/>
      <c r="DQN137" s="672"/>
      <c r="DQO137" s="672"/>
      <c r="DQP137" s="672"/>
      <c r="DQQ137" s="672"/>
      <c r="DQR137" s="672"/>
      <c r="DQS137" s="672"/>
      <c r="DQT137" s="672"/>
      <c r="DQU137" s="672"/>
      <c r="DQV137" s="672"/>
      <c r="DQW137" s="672"/>
      <c r="DQX137" s="672"/>
      <c r="DQY137" s="672"/>
      <c r="DQZ137" s="672"/>
      <c r="DRA137" s="672"/>
      <c r="DRB137" s="672"/>
      <c r="DRC137" s="672"/>
      <c r="DRD137" s="672"/>
      <c r="DRE137" s="672"/>
      <c r="DRF137" s="672"/>
      <c r="DRG137" s="672"/>
      <c r="DRH137" s="672"/>
      <c r="DRI137" s="672"/>
      <c r="DRJ137" s="672"/>
      <c r="DRK137" s="672"/>
      <c r="DRL137" s="672"/>
      <c r="DRM137" s="672"/>
      <c r="DRN137" s="672"/>
      <c r="DRO137" s="672"/>
      <c r="DRP137" s="672"/>
      <c r="DRQ137" s="672"/>
      <c r="DRR137" s="672"/>
      <c r="DRS137" s="672"/>
      <c r="DRT137" s="672"/>
      <c r="DRU137" s="672"/>
      <c r="DRV137" s="672"/>
      <c r="DRW137" s="672"/>
      <c r="DRX137" s="672"/>
      <c r="DRY137" s="672"/>
      <c r="DRZ137" s="672"/>
      <c r="DSA137" s="672"/>
      <c r="DSB137" s="672"/>
      <c r="DSC137" s="672"/>
      <c r="DSD137" s="672"/>
      <c r="DSE137" s="672"/>
      <c r="DSF137" s="672"/>
      <c r="DSG137" s="672"/>
      <c r="DSH137" s="672"/>
      <c r="DSI137" s="672"/>
      <c r="DSJ137" s="672"/>
      <c r="DSK137" s="672"/>
      <c r="DSL137" s="672"/>
      <c r="DSM137" s="672"/>
      <c r="DSN137" s="672"/>
      <c r="DSO137" s="672"/>
      <c r="DSP137" s="672"/>
      <c r="DSQ137" s="672"/>
      <c r="DSR137" s="672"/>
      <c r="DSS137" s="672"/>
      <c r="DST137" s="672"/>
      <c r="DSU137" s="672"/>
      <c r="DSV137" s="672"/>
      <c r="DSW137" s="672"/>
      <c r="DSX137" s="672"/>
      <c r="DSY137" s="672"/>
      <c r="DSZ137" s="672"/>
      <c r="DTA137" s="672"/>
      <c r="DTB137" s="672"/>
      <c r="DTC137" s="672"/>
      <c r="DTD137" s="672"/>
      <c r="DTE137" s="672"/>
      <c r="DTF137" s="672"/>
      <c r="DTG137" s="672"/>
      <c r="DTH137" s="672"/>
      <c r="DTI137" s="672"/>
      <c r="DTJ137" s="672"/>
      <c r="DTK137" s="672"/>
      <c r="DTL137" s="672"/>
      <c r="DTM137" s="672"/>
      <c r="DTN137" s="672"/>
      <c r="DTO137" s="672"/>
      <c r="DTP137" s="672"/>
      <c r="DTQ137" s="672"/>
      <c r="DTR137" s="672"/>
      <c r="DTS137" s="672"/>
      <c r="DTT137" s="672"/>
      <c r="DTU137" s="672"/>
      <c r="DTV137" s="672"/>
      <c r="DTW137" s="672"/>
      <c r="DTX137" s="672"/>
      <c r="DTY137" s="672"/>
      <c r="DTZ137" s="672"/>
      <c r="DUA137" s="672"/>
      <c r="DUB137" s="672"/>
      <c r="DUC137" s="672"/>
      <c r="DUD137" s="672"/>
      <c r="DUE137" s="672"/>
      <c r="DUF137" s="672"/>
      <c r="DUG137" s="672"/>
      <c r="DUH137" s="672"/>
      <c r="DUI137" s="672"/>
      <c r="DUJ137" s="672"/>
      <c r="DUK137" s="672"/>
      <c r="DUL137" s="672"/>
      <c r="DUM137" s="672"/>
      <c r="DUN137" s="672"/>
      <c r="DUO137" s="672"/>
      <c r="DUP137" s="672"/>
      <c r="DUQ137" s="672"/>
      <c r="DUR137" s="672"/>
      <c r="DUS137" s="672"/>
      <c r="DUT137" s="672"/>
      <c r="DUU137" s="672"/>
      <c r="DUV137" s="672"/>
      <c r="DUW137" s="672"/>
      <c r="DUX137" s="672"/>
      <c r="DUY137" s="672"/>
      <c r="DUZ137" s="672"/>
      <c r="DVA137" s="672"/>
      <c r="DVB137" s="672"/>
      <c r="DVC137" s="672"/>
      <c r="DVD137" s="672"/>
      <c r="DVE137" s="672"/>
      <c r="DVF137" s="672"/>
      <c r="DVG137" s="672"/>
      <c r="DVH137" s="672"/>
      <c r="DVI137" s="672"/>
      <c r="DVJ137" s="672"/>
      <c r="DVK137" s="672"/>
      <c r="DVL137" s="672"/>
      <c r="DVM137" s="672"/>
      <c r="DVN137" s="672"/>
      <c r="DVO137" s="672"/>
      <c r="DVP137" s="672"/>
      <c r="DVQ137" s="672"/>
      <c r="DVR137" s="672"/>
      <c r="DVS137" s="672"/>
      <c r="DVT137" s="672"/>
      <c r="DVU137" s="672"/>
      <c r="DVV137" s="672"/>
      <c r="DVW137" s="672"/>
      <c r="DVX137" s="672"/>
      <c r="DVY137" s="672"/>
      <c r="DVZ137" s="672"/>
      <c r="DWA137" s="672"/>
      <c r="DWB137" s="672"/>
      <c r="DWC137" s="672"/>
      <c r="DWD137" s="672"/>
      <c r="DWE137" s="672"/>
      <c r="DWF137" s="672"/>
      <c r="DWG137" s="672"/>
      <c r="DWH137" s="672"/>
      <c r="DWI137" s="672"/>
      <c r="DWJ137" s="672"/>
      <c r="DWK137" s="672"/>
      <c r="DWL137" s="672"/>
      <c r="DWM137" s="672"/>
      <c r="DWN137" s="672"/>
      <c r="DWO137" s="672"/>
      <c r="DWP137" s="672"/>
      <c r="DWQ137" s="672"/>
      <c r="DWR137" s="672"/>
      <c r="DWS137" s="672"/>
      <c r="DWT137" s="672"/>
      <c r="DWU137" s="672"/>
      <c r="DWV137" s="672"/>
      <c r="DWW137" s="672"/>
      <c r="DWX137" s="672"/>
      <c r="DWY137" s="672"/>
      <c r="DWZ137" s="672"/>
      <c r="DXA137" s="672"/>
      <c r="DXB137" s="672"/>
      <c r="DXC137" s="672"/>
      <c r="DXD137" s="672"/>
      <c r="DXE137" s="672"/>
      <c r="DXF137" s="672"/>
      <c r="DXG137" s="672"/>
      <c r="DXH137" s="672"/>
      <c r="DXI137" s="672"/>
      <c r="DXJ137" s="672"/>
      <c r="DXK137" s="672"/>
      <c r="DXL137" s="672"/>
      <c r="DXM137" s="672"/>
      <c r="DXN137" s="672"/>
      <c r="DXO137" s="672"/>
      <c r="DXP137" s="672"/>
      <c r="DXQ137" s="672"/>
      <c r="DXR137" s="672"/>
      <c r="DXS137" s="672"/>
      <c r="DXT137" s="672"/>
      <c r="DXU137" s="672"/>
      <c r="DXV137" s="672"/>
      <c r="DXW137" s="672"/>
      <c r="DXX137" s="672"/>
      <c r="DXY137" s="672"/>
      <c r="DXZ137" s="672"/>
      <c r="DYA137" s="672"/>
      <c r="DYB137" s="672"/>
      <c r="DYC137" s="672"/>
      <c r="DYD137" s="672"/>
      <c r="DYE137" s="672"/>
      <c r="DYF137" s="672"/>
      <c r="DYG137" s="672"/>
      <c r="DYH137" s="672"/>
      <c r="DYI137" s="672"/>
      <c r="DYJ137" s="672"/>
      <c r="DYK137" s="672"/>
      <c r="DYL137" s="672"/>
      <c r="DYM137" s="672"/>
      <c r="DYN137" s="672"/>
      <c r="DYO137" s="672"/>
      <c r="DYP137" s="672"/>
      <c r="DYQ137" s="672"/>
      <c r="DYR137" s="672"/>
      <c r="DYS137" s="672"/>
      <c r="DYT137" s="672"/>
      <c r="DYU137" s="672"/>
      <c r="DYV137" s="672"/>
      <c r="DYW137" s="672"/>
      <c r="DYX137" s="672"/>
      <c r="DYY137" s="672"/>
      <c r="DYZ137" s="672"/>
      <c r="DZA137" s="672"/>
      <c r="DZB137" s="672"/>
      <c r="DZC137" s="672"/>
      <c r="DZD137" s="672"/>
      <c r="DZE137" s="672"/>
      <c r="DZF137" s="672"/>
      <c r="DZG137" s="672"/>
      <c r="DZH137" s="672"/>
      <c r="DZI137" s="672"/>
      <c r="DZJ137" s="672"/>
      <c r="DZK137" s="672"/>
      <c r="DZL137" s="672"/>
      <c r="DZM137" s="672"/>
      <c r="DZN137" s="672"/>
      <c r="DZO137" s="672"/>
      <c r="DZP137" s="672"/>
      <c r="DZQ137" s="672"/>
      <c r="DZR137" s="672"/>
      <c r="DZS137" s="672"/>
      <c r="DZT137" s="672"/>
      <c r="DZU137" s="672"/>
      <c r="DZV137" s="672"/>
      <c r="DZW137" s="672"/>
      <c r="DZX137" s="672"/>
      <c r="DZY137" s="672"/>
      <c r="DZZ137" s="672"/>
      <c r="EAA137" s="672"/>
      <c r="EAB137" s="672"/>
      <c r="EAC137" s="672"/>
      <c r="EAD137" s="672"/>
      <c r="EAE137" s="672"/>
      <c r="EAF137" s="672"/>
      <c r="EAG137" s="672"/>
      <c r="EAH137" s="672"/>
      <c r="EAI137" s="672"/>
      <c r="EAJ137" s="672"/>
      <c r="EAK137" s="672"/>
      <c r="EAL137" s="672"/>
      <c r="EAM137" s="672"/>
      <c r="EAN137" s="672"/>
      <c r="EAO137" s="672"/>
      <c r="EAP137" s="672"/>
      <c r="EAQ137" s="672"/>
      <c r="EAR137" s="672"/>
      <c r="EAS137" s="672"/>
      <c r="EAT137" s="672"/>
      <c r="EAU137" s="672"/>
      <c r="EAV137" s="672"/>
      <c r="EAW137" s="672"/>
      <c r="EAX137" s="672"/>
      <c r="EAY137" s="672"/>
      <c r="EAZ137" s="672"/>
      <c r="EBA137" s="672"/>
      <c r="EBB137" s="672"/>
      <c r="EBC137" s="672"/>
      <c r="EBD137" s="672"/>
      <c r="EBE137" s="672"/>
      <c r="EBF137" s="672"/>
      <c r="EBG137" s="672"/>
      <c r="EBH137" s="672"/>
      <c r="EBI137" s="672"/>
      <c r="EBJ137" s="672"/>
      <c r="EBK137" s="672"/>
      <c r="EBL137" s="672"/>
      <c r="EBM137" s="672"/>
      <c r="EBN137" s="672"/>
      <c r="EBO137" s="672"/>
      <c r="EBP137" s="672"/>
      <c r="EBQ137" s="672"/>
      <c r="EBR137" s="672"/>
      <c r="EBS137" s="672"/>
      <c r="EBT137" s="672"/>
      <c r="EBU137" s="672"/>
      <c r="EBV137" s="672"/>
      <c r="EBW137" s="672"/>
      <c r="EBX137" s="672"/>
      <c r="EBY137" s="672"/>
      <c r="EBZ137" s="672"/>
      <c r="ECA137" s="672"/>
      <c r="ECB137" s="672"/>
      <c r="ECC137" s="672"/>
      <c r="ECD137" s="672"/>
      <c r="ECE137" s="672"/>
      <c r="ECF137" s="672"/>
      <c r="ECG137" s="672"/>
      <c r="ECH137" s="672"/>
      <c r="ECI137" s="672"/>
      <c r="ECJ137" s="672"/>
      <c r="ECK137" s="672"/>
      <c r="ECL137" s="672"/>
      <c r="ECM137" s="672"/>
      <c r="ECN137" s="672"/>
      <c r="ECO137" s="672"/>
      <c r="ECP137" s="672"/>
      <c r="ECQ137" s="672"/>
      <c r="ECR137" s="672"/>
      <c r="ECS137" s="672"/>
      <c r="ECT137" s="672"/>
      <c r="ECU137" s="672"/>
      <c r="ECV137" s="672"/>
      <c r="ECW137" s="672"/>
      <c r="ECX137" s="672"/>
      <c r="ECY137" s="672"/>
      <c r="ECZ137" s="672"/>
      <c r="EDA137" s="672"/>
      <c r="EDB137" s="672"/>
      <c r="EDC137" s="672"/>
      <c r="EDD137" s="672"/>
      <c r="EDE137" s="672"/>
      <c r="EDF137" s="672"/>
      <c r="EDG137" s="672"/>
      <c r="EDH137" s="672"/>
      <c r="EDI137" s="672"/>
      <c r="EDJ137" s="672"/>
      <c r="EDK137" s="672"/>
      <c r="EDL137" s="672"/>
      <c r="EDM137" s="672"/>
      <c r="EDN137" s="672"/>
      <c r="EDO137" s="672"/>
      <c r="EDP137" s="672"/>
      <c r="EDQ137" s="672"/>
      <c r="EDR137" s="672"/>
      <c r="EDS137" s="672"/>
      <c r="EDT137" s="672"/>
      <c r="EDU137" s="672"/>
      <c r="EDV137" s="672"/>
      <c r="EDW137" s="672"/>
      <c r="EDX137" s="672"/>
      <c r="EDY137" s="672"/>
      <c r="EDZ137" s="672"/>
      <c r="EEA137" s="672"/>
      <c r="EEB137" s="672"/>
      <c r="EEC137" s="672"/>
      <c r="EED137" s="672"/>
      <c r="EEE137" s="672"/>
      <c r="EEF137" s="672"/>
      <c r="EEG137" s="672"/>
      <c r="EEH137" s="672"/>
      <c r="EEI137" s="672"/>
      <c r="EEJ137" s="672"/>
      <c r="EEK137" s="672"/>
      <c r="EEL137" s="672"/>
      <c r="EEM137" s="672"/>
      <c r="EEN137" s="672"/>
      <c r="EEO137" s="672"/>
      <c r="EEP137" s="672"/>
      <c r="EEQ137" s="672"/>
      <c r="EER137" s="672"/>
      <c r="EES137" s="672"/>
      <c r="EET137" s="672"/>
      <c r="EEU137" s="672"/>
      <c r="EEV137" s="672"/>
      <c r="EEW137" s="672"/>
      <c r="EEX137" s="672"/>
      <c r="EEY137" s="672"/>
      <c r="EEZ137" s="672"/>
      <c r="EFA137" s="672"/>
      <c r="EFB137" s="672"/>
      <c r="EFC137" s="672"/>
      <c r="EFD137" s="672"/>
      <c r="EFE137" s="672"/>
      <c r="EFF137" s="672"/>
      <c r="EFG137" s="672"/>
      <c r="EFH137" s="672"/>
      <c r="EFI137" s="672"/>
      <c r="EFJ137" s="672"/>
      <c r="EFK137" s="672"/>
      <c r="EFL137" s="672"/>
      <c r="EFM137" s="672"/>
      <c r="EFN137" s="672"/>
      <c r="EFO137" s="672"/>
      <c r="EFP137" s="672"/>
      <c r="EFQ137" s="672"/>
      <c r="EFR137" s="672"/>
      <c r="EFS137" s="672"/>
      <c r="EFT137" s="672"/>
      <c r="EFU137" s="672"/>
      <c r="EFV137" s="672"/>
      <c r="EFW137" s="672"/>
      <c r="EFX137" s="672"/>
      <c r="EFY137" s="672"/>
      <c r="EFZ137" s="672"/>
      <c r="EGA137" s="672"/>
      <c r="EGB137" s="672"/>
      <c r="EGC137" s="672"/>
      <c r="EGD137" s="672"/>
      <c r="EGE137" s="672"/>
      <c r="EGF137" s="672"/>
      <c r="EGG137" s="672"/>
      <c r="EGH137" s="672"/>
      <c r="EGI137" s="672"/>
      <c r="EGJ137" s="672"/>
      <c r="EGK137" s="672"/>
      <c r="EGL137" s="672"/>
      <c r="EGM137" s="672"/>
      <c r="EGN137" s="672"/>
      <c r="EGO137" s="672"/>
      <c r="EGP137" s="672"/>
      <c r="EGQ137" s="672"/>
      <c r="EGR137" s="672"/>
      <c r="EGS137" s="672"/>
      <c r="EGT137" s="672"/>
      <c r="EGU137" s="672"/>
      <c r="EGV137" s="672"/>
      <c r="EGW137" s="672"/>
      <c r="EGX137" s="672"/>
      <c r="EGY137" s="672"/>
      <c r="EGZ137" s="672"/>
      <c r="EHA137" s="672"/>
      <c r="EHB137" s="672"/>
      <c r="EHC137" s="672"/>
      <c r="EHD137" s="672"/>
      <c r="EHE137" s="672"/>
      <c r="EHF137" s="672"/>
      <c r="EHG137" s="672"/>
      <c r="EHH137" s="672"/>
      <c r="EHI137" s="672"/>
      <c r="EHJ137" s="672"/>
      <c r="EHK137" s="672"/>
      <c r="EHL137" s="672"/>
      <c r="EHM137" s="672"/>
      <c r="EHN137" s="672"/>
      <c r="EHO137" s="672"/>
      <c r="EHP137" s="672"/>
      <c r="EHQ137" s="672"/>
      <c r="EHR137" s="672"/>
      <c r="EHS137" s="672"/>
      <c r="EHT137" s="672"/>
      <c r="EHU137" s="672"/>
      <c r="EHV137" s="672"/>
      <c r="EHW137" s="672"/>
      <c r="EHX137" s="672"/>
      <c r="EHY137" s="672"/>
      <c r="EHZ137" s="672"/>
      <c r="EIA137" s="672"/>
      <c r="EIB137" s="672"/>
      <c r="EIC137" s="672"/>
      <c r="EID137" s="672"/>
      <c r="EIE137" s="672"/>
      <c r="EIF137" s="672"/>
      <c r="EIG137" s="672"/>
      <c r="EIH137" s="672"/>
      <c r="EII137" s="672"/>
      <c r="EIJ137" s="672"/>
      <c r="EIK137" s="672"/>
      <c r="EIL137" s="672"/>
      <c r="EIM137" s="672"/>
      <c r="EIN137" s="672"/>
      <c r="EIO137" s="672"/>
      <c r="EIP137" s="672"/>
      <c r="EIQ137" s="672"/>
      <c r="EIR137" s="672"/>
      <c r="EIS137" s="672"/>
      <c r="EIT137" s="672"/>
      <c r="EIU137" s="672"/>
      <c r="EIV137" s="672"/>
      <c r="EIW137" s="672"/>
      <c r="EIX137" s="672"/>
      <c r="EIY137" s="672"/>
      <c r="EIZ137" s="672"/>
      <c r="EJA137" s="672"/>
      <c r="EJB137" s="672"/>
      <c r="EJC137" s="672"/>
      <c r="EJD137" s="672"/>
      <c r="EJE137" s="672"/>
      <c r="EJF137" s="672"/>
      <c r="EJG137" s="672"/>
      <c r="EJH137" s="672"/>
      <c r="EJI137" s="672"/>
      <c r="EJJ137" s="672"/>
      <c r="EJK137" s="672"/>
      <c r="EJL137" s="672"/>
      <c r="EJM137" s="672"/>
      <c r="EJN137" s="672"/>
      <c r="EJO137" s="672"/>
      <c r="EJP137" s="672"/>
      <c r="EJQ137" s="672"/>
      <c r="EJR137" s="672"/>
      <c r="EJS137" s="672"/>
      <c r="EJT137" s="672"/>
      <c r="EJU137" s="672"/>
      <c r="EJV137" s="672"/>
      <c r="EJW137" s="672"/>
      <c r="EJX137" s="672"/>
      <c r="EJY137" s="672"/>
      <c r="EJZ137" s="672"/>
      <c r="EKA137" s="672"/>
      <c r="EKB137" s="672"/>
      <c r="EKC137" s="672"/>
      <c r="EKD137" s="672"/>
      <c r="EKE137" s="672"/>
      <c r="EKF137" s="672"/>
      <c r="EKG137" s="672"/>
      <c r="EKH137" s="672"/>
      <c r="EKI137" s="672"/>
      <c r="EKJ137" s="672"/>
      <c r="EKK137" s="672"/>
      <c r="EKL137" s="672"/>
      <c r="EKM137" s="672"/>
      <c r="EKN137" s="672"/>
      <c r="EKO137" s="672"/>
      <c r="EKP137" s="672"/>
      <c r="EKQ137" s="672"/>
      <c r="EKR137" s="672"/>
      <c r="EKS137" s="672"/>
      <c r="EKT137" s="672"/>
      <c r="EKU137" s="672"/>
      <c r="EKV137" s="672"/>
      <c r="EKW137" s="672"/>
      <c r="EKX137" s="672"/>
      <c r="EKY137" s="672"/>
      <c r="EKZ137" s="672"/>
      <c r="ELA137" s="672"/>
      <c r="ELB137" s="672"/>
      <c r="ELC137" s="672"/>
      <c r="ELD137" s="672"/>
      <c r="ELE137" s="672"/>
      <c r="ELF137" s="672"/>
      <c r="ELG137" s="672"/>
      <c r="ELH137" s="672"/>
      <c r="ELI137" s="672"/>
      <c r="ELJ137" s="672"/>
      <c r="ELK137" s="672"/>
      <c r="ELL137" s="672"/>
      <c r="ELM137" s="672"/>
      <c r="ELN137" s="672"/>
      <c r="ELO137" s="672"/>
      <c r="ELP137" s="672"/>
      <c r="ELQ137" s="672"/>
      <c r="ELR137" s="672"/>
      <c r="ELS137" s="672"/>
      <c r="ELT137" s="672"/>
      <c r="ELU137" s="672"/>
      <c r="ELV137" s="672"/>
      <c r="ELW137" s="672"/>
      <c r="ELX137" s="672"/>
      <c r="ELY137" s="672"/>
      <c r="ELZ137" s="672"/>
      <c r="EMA137" s="672"/>
      <c r="EMB137" s="672"/>
      <c r="EMC137" s="672"/>
      <c r="EMD137" s="672"/>
      <c r="EME137" s="672"/>
      <c r="EMF137" s="672"/>
      <c r="EMG137" s="672"/>
      <c r="EMH137" s="672"/>
      <c r="EMI137" s="672"/>
      <c r="EMJ137" s="672"/>
      <c r="EMK137" s="672"/>
      <c r="EML137" s="672"/>
      <c r="EMM137" s="672"/>
      <c r="EMN137" s="672"/>
      <c r="EMO137" s="672"/>
      <c r="EMP137" s="672"/>
      <c r="EMQ137" s="672"/>
      <c r="EMR137" s="672"/>
      <c r="EMS137" s="672"/>
      <c r="EMT137" s="672"/>
      <c r="EMU137" s="672"/>
      <c r="EMV137" s="672"/>
      <c r="EMW137" s="672"/>
      <c r="EMX137" s="672"/>
      <c r="EMY137" s="672"/>
      <c r="EMZ137" s="672"/>
      <c r="ENA137" s="672"/>
      <c r="ENB137" s="672"/>
      <c r="ENC137" s="672"/>
      <c r="END137" s="672"/>
      <c r="ENE137" s="672"/>
      <c r="ENF137" s="672"/>
      <c r="ENG137" s="672"/>
      <c r="ENH137" s="672"/>
      <c r="ENI137" s="672"/>
      <c r="ENJ137" s="672"/>
      <c r="ENK137" s="672"/>
      <c r="ENL137" s="672"/>
      <c r="ENM137" s="672"/>
      <c r="ENN137" s="672"/>
      <c r="ENO137" s="672"/>
      <c r="ENP137" s="672"/>
      <c r="ENQ137" s="672"/>
      <c r="ENR137" s="672"/>
      <c r="ENS137" s="672"/>
      <c r="ENT137" s="672"/>
      <c r="ENU137" s="672"/>
      <c r="ENV137" s="672"/>
      <c r="ENW137" s="672"/>
      <c r="ENX137" s="672"/>
      <c r="ENY137" s="672"/>
      <c r="ENZ137" s="672"/>
      <c r="EOA137" s="672"/>
      <c r="EOB137" s="672"/>
      <c r="EOC137" s="672"/>
      <c r="EOD137" s="672"/>
      <c r="EOE137" s="672"/>
      <c r="EOF137" s="672"/>
      <c r="EOG137" s="672"/>
      <c r="EOH137" s="672"/>
      <c r="EOI137" s="672"/>
      <c r="EOJ137" s="672"/>
      <c r="EOK137" s="672"/>
      <c r="EOL137" s="672"/>
      <c r="EOM137" s="672"/>
      <c r="EON137" s="672"/>
      <c r="EOO137" s="672"/>
      <c r="EOP137" s="672"/>
      <c r="EOQ137" s="672"/>
      <c r="EOR137" s="672"/>
      <c r="EOS137" s="672"/>
      <c r="EOT137" s="672"/>
      <c r="EOU137" s="672"/>
      <c r="EOV137" s="672"/>
      <c r="EOW137" s="672"/>
      <c r="EOX137" s="672"/>
      <c r="EOY137" s="672"/>
      <c r="EOZ137" s="672"/>
      <c r="EPA137" s="672"/>
      <c r="EPB137" s="672"/>
      <c r="EPC137" s="672"/>
      <c r="EPD137" s="672"/>
      <c r="EPE137" s="672"/>
      <c r="EPF137" s="672"/>
      <c r="EPG137" s="672"/>
      <c r="EPH137" s="672"/>
      <c r="EPI137" s="672"/>
      <c r="EPJ137" s="672"/>
      <c r="EPK137" s="672"/>
      <c r="EPL137" s="672"/>
      <c r="EPM137" s="672"/>
      <c r="EPN137" s="672"/>
      <c r="EPO137" s="672"/>
      <c r="EPP137" s="672"/>
      <c r="EPQ137" s="672"/>
      <c r="EPR137" s="672"/>
      <c r="EPS137" s="672"/>
      <c r="EPT137" s="672"/>
      <c r="EPU137" s="672"/>
      <c r="EPV137" s="672"/>
      <c r="EPW137" s="672"/>
      <c r="EPX137" s="672"/>
      <c r="EPY137" s="672"/>
      <c r="EPZ137" s="672"/>
      <c r="EQA137" s="672"/>
      <c r="EQB137" s="672"/>
      <c r="EQC137" s="672"/>
      <c r="EQD137" s="672"/>
      <c r="EQE137" s="672"/>
      <c r="EQF137" s="672"/>
      <c r="EQG137" s="672"/>
      <c r="EQH137" s="672"/>
      <c r="EQI137" s="672"/>
      <c r="EQJ137" s="672"/>
      <c r="EQK137" s="672"/>
      <c r="EQL137" s="672"/>
      <c r="EQM137" s="672"/>
      <c r="EQN137" s="672"/>
      <c r="EQO137" s="672"/>
      <c r="EQP137" s="672"/>
      <c r="EQQ137" s="672"/>
      <c r="EQR137" s="672"/>
      <c r="EQS137" s="672"/>
      <c r="EQT137" s="672"/>
      <c r="EQU137" s="672"/>
      <c r="EQV137" s="672"/>
      <c r="EQW137" s="672"/>
      <c r="EQX137" s="672"/>
      <c r="EQY137" s="672"/>
      <c r="EQZ137" s="672"/>
      <c r="ERA137" s="672"/>
      <c r="ERB137" s="672"/>
      <c r="ERC137" s="672"/>
      <c r="ERD137" s="672"/>
      <c r="ERE137" s="672"/>
      <c r="ERF137" s="672"/>
      <c r="ERG137" s="672"/>
      <c r="ERH137" s="672"/>
      <c r="ERI137" s="672"/>
      <c r="ERJ137" s="672"/>
      <c r="ERK137" s="672"/>
      <c r="ERL137" s="672"/>
      <c r="ERM137" s="672"/>
      <c r="ERN137" s="672"/>
      <c r="ERO137" s="672"/>
      <c r="ERP137" s="672"/>
      <c r="ERQ137" s="672"/>
      <c r="ERR137" s="672"/>
      <c r="ERS137" s="672"/>
      <c r="ERT137" s="672"/>
      <c r="ERU137" s="672"/>
      <c r="ERV137" s="672"/>
      <c r="ERW137" s="672"/>
      <c r="ERX137" s="672"/>
      <c r="ERY137" s="672"/>
      <c r="ERZ137" s="672"/>
      <c r="ESA137" s="672"/>
      <c r="ESB137" s="672"/>
      <c r="ESC137" s="672"/>
      <c r="ESD137" s="672"/>
      <c r="ESE137" s="672"/>
      <c r="ESF137" s="672"/>
      <c r="ESG137" s="672"/>
      <c r="ESH137" s="672"/>
      <c r="ESI137" s="672"/>
      <c r="ESJ137" s="672"/>
      <c r="ESK137" s="672"/>
      <c r="ESL137" s="672"/>
      <c r="ESM137" s="672"/>
      <c r="ESN137" s="672"/>
      <c r="ESO137" s="672"/>
      <c r="ESP137" s="672"/>
      <c r="ESQ137" s="672"/>
      <c r="ESR137" s="672"/>
      <c r="ESS137" s="672"/>
      <c r="EST137" s="672"/>
      <c r="ESU137" s="672"/>
      <c r="ESV137" s="672"/>
      <c r="ESW137" s="672"/>
      <c r="ESX137" s="672"/>
      <c r="ESY137" s="672"/>
      <c r="ESZ137" s="672"/>
      <c r="ETA137" s="672"/>
      <c r="ETB137" s="672"/>
      <c r="ETC137" s="672"/>
      <c r="ETD137" s="672"/>
      <c r="ETE137" s="672"/>
      <c r="ETF137" s="672"/>
      <c r="ETG137" s="672"/>
      <c r="ETH137" s="672"/>
      <c r="ETI137" s="672"/>
      <c r="ETJ137" s="672"/>
      <c r="ETK137" s="672"/>
      <c r="ETL137" s="672"/>
      <c r="ETM137" s="672"/>
      <c r="ETN137" s="672"/>
      <c r="ETO137" s="672"/>
      <c r="ETP137" s="672"/>
      <c r="ETQ137" s="672"/>
      <c r="ETR137" s="672"/>
      <c r="ETS137" s="672"/>
      <c r="ETT137" s="672"/>
      <c r="ETU137" s="672"/>
      <c r="ETV137" s="672"/>
      <c r="ETW137" s="672"/>
      <c r="ETX137" s="672"/>
      <c r="ETY137" s="672"/>
      <c r="ETZ137" s="672"/>
      <c r="EUA137" s="672"/>
      <c r="EUB137" s="672"/>
      <c r="EUC137" s="672"/>
      <c r="EUD137" s="672"/>
      <c r="EUE137" s="672"/>
      <c r="EUF137" s="672"/>
      <c r="EUG137" s="672"/>
      <c r="EUH137" s="672"/>
      <c r="EUI137" s="672"/>
      <c r="EUJ137" s="672"/>
      <c r="EUK137" s="672"/>
      <c r="EUL137" s="672"/>
      <c r="EUM137" s="672"/>
      <c r="EUN137" s="672"/>
      <c r="EUO137" s="672"/>
      <c r="EUP137" s="672"/>
      <c r="EUQ137" s="672"/>
      <c r="EUR137" s="672"/>
      <c r="EUS137" s="672"/>
      <c r="EUT137" s="672"/>
      <c r="EUU137" s="672"/>
      <c r="EUV137" s="672"/>
      <c r="EUW137" s="672"/>
      <c r="EUX137" s="672"/>
      <c r="EUY137" s="672"/>
      <c r="EUZ137" s="672"/>
      <c r="EVA137" s="672"/>
      <c r="EVB137" s="672"/>
      <c r="EVC137" s="672"/>
      <c r="EVD137" s="672"/>
      <c r="EVE137" s="672"/>
      <c r="EVF137" s="672"/>
      <c r="EVG137" s="672"/>
      <c r="EVH137" s="672"/>
      <c r="EVI137" s="672"/>
      <c r="EVJ137" s="672"/>
      <c r="EVK137" s="672"/>
      <c r="EVL137" s="672"/>
      <c r="EVM137" s="672"/>
      <c r="EVN137" s="672"/>
      <c r="EVO137" s="672"/>
      <c r="EVP137" s="672"/>
      <c r="EVQ137" s="672"/>
      <c r="EVR137" s="672"/>
      <c r="EVS137" s="672"/>
      <c r="EVT137" s="672"/>
      <c r="EVU137" s="672"/>
      <c r="EVV137" s="672"/>
      <c r="EVW137" s="672"/>
      <c r="EVX137" s="672"/>
      <c r="EVY137" s="672"/>
      <c r="EVZ137" s="672"/>
      <c r="EWA137" s="672"/>
      <c r="EWB137" s="672"/>
      <c r="EWC137" s="672"/>
      <c r="EWD137" s="672"/>
      <c r="EWE137" s="672"/>
      <c r="EWF137" s="672"/>
      <c r="EWG137" s="672"/>
      <c r="EWH137" s="672"/>
      <c r="EWI137" s="672"/>
      <c r="EWJ137" s="672"/>
      <c r="EWK137" s="672"/>
      <c r="EWL137" s="672"/>
      <c r="EWM137" s="672"/>
      <c r="EWN137" s="672"/>
      <c r="EWO137" s="672"/>
      <c r="EWP137" s="672"/>
      <c r="EWQ137" s="672"/>
      <c r="EWR137" s="672"/>
      <c r="EWS137" s="672"/>
      <c r="EWT137" s="672"/>
      <c r="EWU137" s="672"/>
      <c r="EWV137" s="672"/>
      <c r="EWW137" s="672"/>
      <c r="EWX137" s="672"/>
      <c r="EWY137" s="672"/>
      <c r="EWZ137" s="672"/>
      <c r="EXA137" s="672"/>
      <c r="EXB137" s="672"/>
      <c r="EXC137" s="672"/>
      <c r="EXD137" s="672"/>
      <c r="EXE137" s="672"/>
      <c r="EXF137" s="672"/>
      <c r="EXG137" s="672"/>
      <c r="EXH137" s="672"/>
      <c r="EXI137" s="672"/>
      <c r="EXJ137" s="672"/>
      <c r="EXK137" s="672"/>
      <c r="EXL137" s="672"/>
      <c r="EXM137" s="672"/>
      <c r="EXN137" s="672"/>
      <c r="EXO137" s="672"/>
      <c r="EXP137" s="672"/>
      <c r="EXQ137" s="672"/>
      <c r="EXR137" s="672"/>
      <c r="EXS137" s="672"/>
      <c r="EXT137" s="672"/>
      <c r="EXU137" s="672"/>
      <c r="EXV137" s="672"/>
      <c r="EXW137" s="672"/>
      <c r="EXX137" s="672"/>
      <c r="EXY137" s="672"/>
      <c r="EXZ137" s="672"/>
      <c r="EYA137" s="672"/>
      <c r="EYB137" s="672"/>
      <c r="EYC137" s="672"/>
      <c r="EYD137" s="672"/>
      <c r="EYE137" s="672"/>
      <c r="EYF137" s="672"/>
      <c r="EYG137" s="672"/>
      <c r="EYH137" s="672"/>
      <c r="EYI137" s="672"/>
      <c r="EYJ137" s="672"/>
      <c r="EYK137" s="672"/>
      <c r="EYL137" s="672"/>
      <c r="EYM137" s="672"/>
      <c r="EYN137" s="672"/>
      <c r="EYO137" s="672"/>
      <c r="EYP137" s="672"/>
      <c r="EYQ137" s="672"/>
      <c r="EYR137" s="672"/>
      <c r="EYS137" s="672"/>
      <c r="EYT137" s="672"/>
      <c r="EYU137" s="672"/>
      <c r="EYV137" s="672"/>
      <c r="EYW137" s="672"/>
      <c r="EYX137" s="672"/>
      <c r="EYY137" s="672"/>
      <c r="EYZ137" s="672"/>
      <c r="EZA137" s="672"/>
      <c r="EZB137" s="672"/>
      <c r="EZC137" s="672"/>
      <c r="EZD137" s="672"/>
      <c r="EZE137" s="672"/>
      <c r="EZF137" s="672"/>
      <c r="EZG137" s="672"/>
      <c r="EZH137" s="672"/>
      <c r="EZI137" s="672"/>
      <c r="EZJ137" s="672"/>
      <c r="EZK137" s="672"/>
      <c r="EZL137" s="672"/>
      <c r="EZM137" s="672"/>
      <c r="EZN137" s="672"/>
      <c r="EZO137" s="672"/>
      <c r="EZP137" s="672"/>
      <c r="EZQ137" s="672"/>
      <c r="EZR137" s="672"/>
      <c r="EZS137" s="672"/>
      <c r="EZT137" s="672"/>
      <c r="EZU137" s="672"/>
      <c r="EZV137" s="672"/>
      <c r="EZW137" s="672"/>
      <c r="EZX137" s="672"/>
      <c r="EZY137" s="672"/>
      <c r="EZZ137" s="672"/>
      <c r="FAA137" s="672"/>
      <c r="FAB137" s="672"/>
      <c r="FAC137" s="672"/>
      <c r="FAD137" s="672"/>
      <c r="FAE137" s="672"/>
      <c r="FAF137" s="672"/>
      <c r="FAG137" s="672"/>
      <c r="FAH137" s="672"/>
      <c r="FAI137" s="672"/>
      <c r="FAJ137" s="672"/>
      <c r="FAK137" s="672"/>
      <c r="FAL137" s="672"/>
      <c r="FAM137" s="672"/>
      <c r="FAN137" s="672"/>
      <c r="FAO137" s="672"/>
      <c r="FAP137" s="672"/>
      <c r="FAQ137" s="672"/>
      <c r="FAR137" s="672"/>
      <c r="FAS137" s="672"/>
      <c r="FAT137" s="672"/>
      <c r="FAU137" s="672"/>
      <c r="FAV137" s="672"/>
      <c r="FAW137" s="672"/>
      <c r="FAX137" s="672"/>
      <c r="FAY137" s="672"/>
      <c r="FAZ137" s="672"/>
      <c r="FBA137" s="672"/>
      <c r="FBB137" s="672"/>
      <c r="FBC137" s="672"/>
      <c r="FBD137" s="672"/>
      <c r="FBE137" s="672"/>
      <c r="FBF137" s="672"/>
      <c r="FBG137" s="672"/>
      <c r="FBH137" s="672"/>
      <c r="FBI137" s="672"/>
      <c r="FBJ137" s="672"/>
      <c r="FBK137" s="672"/>
      <c r="FBL137" s="672"/>
      <c r="FBM137" s="672"/>
      <c r="FBN137" s="672"/>
      <c r="FBO137" s="672"/>
      <c r="FBP137" s="672"/>
      <c r="FBQ137" s="672"/>
      <c r="FBR137" s="672"/>
      <c r="FBS137" s="672"/>
      <c r="FBT137" s="672"/>
      <c r="FBU137" s="672"/>
      <c r="FBV137" s="672"/>
      <c r="FBW137" s="672"/>
      <c r="FBX137" s="672"/>
      <c r="FBY137" s="672"/>
      <c r="FBZ137" s="672"/>
      <c r="FCA137" s="672"/>
      <c r="FCB137" s="672"/>
      <c r="FCC137" s="672"/>
      <c r="FCD137" s="672"/>
      <c r="FCE137" s="672"/>
      <c r="FCF137" s="672"/>
      <c r="FCG137" s="672"/>
      <c r="FCH137" s="672"/>
      <c r="FCI137" s="672"/>
      <c r="FCJ137" s="672"/>
      <c r="FCK137" s="672"/>
      <c r="FCL137" s="672"/>
      <c r="FCM137" s="672"/>
      <c r="FCN137" s="672"/>
      <c r="FCO137" s="672"/>
      <c r="FCP137" s="672"/>
      <c r="FCQ137" s="672"/>
      <c r="FCR137" s="672"/>
      <c r="FCS137" s="672"/>
      <c r="FCT137" s="672"/>
      <c r="FCU137" s="672"/>
      <c r="FCV137" s="672"/>
      <c r="FCW137" s="672"/>
      <c r="FCX137" s="672"/>
      <c r="FCY137" s="672"/>
      <c r="FCZ137" s="672"/>
      <c r="FDA137" s="672"/>
      <c r="FDB137" s="672"/>
      <c r="FDC137" s="672"/>
      <c r="FDD137" s="672"/>
      <c r="FDE137" s="672"/>
      <c r="FDF137" s="672"/>
      <c r="FDG137" s="672"/>
      <c r="FDH137" s="672"/>
      <c r="FDI137" s="672"/>
      <c r="FDJ137" s="672"/>
      <c r="FDK137" s="672"/>
      <c r="FDL137" s="672"/>
      <c r="FDM137" s="672"/>
      <c r="FDN137" s="672"/>
      <c r="FDO137" s="672"/>
      <c r="FDP137" s="672"/>
      <c r="FDQ137" s="672"/>
      <c r="FDR137" s="672"/>
      <c r="FDS137" s="672"/>
      <c r="FDT137" s="672"/>
      <c r="FDU137" s="672"/>
      <c r="FDV137" s="672"/>
      <c r="FDW137" s="672"/>
      <c r="FDX137" s="672"/>
      <c r="FDY137" s="672"/>
      <c r="FDZ137" s="672"/>
      <c r="FEA137" s="672"/>
      <c r="FEB137" s="672"/>
      <c r="FEC137" s="672"/>
      <c r="FED137" s="672"/>
      <c r="FEE137" s="672"/>
      <c r="FEF137" s="672"/>
      <c r="FEG137" s="672"/>
      <c r="FEH137" s="672"/>
      <c r="FEI137" s="672"/>
      <c r="FEJ137" s="672"/>
      <c r="FEK137" s="672"/>
      <c r="FEL137" s="672"/>
      <c r="FEM137" s="672"/>
      <c r="FEN137" s="672"/>
      <c r="FEO137" s="672"/>
      <c r="FEP137" s="672"/>
      <c r="FEQ137" s="672"/>
      <c r="FER137" s="672"/>
      <c r="FES137" s="672"/>
      <c r="FET137" s="672"/>
      <c r="FEU137" s="672"/>
      <c r="FEV137" s="672"/>
      <c r="FEW137" s="672"/>
      <c r="FEX137" s="672"/>
      <c r="FEY137" s="672"/>
      <c r="FEZ137" s="672"/>
      <c r="FFA137" s="672"/>
      <c r="FFB137" s="672"/>
      <c r="FFC137" s="672"/>
      <c r="FFD137" s="672"/>
      <c r="FFE137" s="672"/>
      <c r="FFF137" s="672"/>
      <c r="FFG137" s="672"/>
      <c r="FFH137" s="672"/>
      <c r="FFI137" s="672"/>
      <c r="FFJ137" s="672"/>
      <c r="FFK137" s="672"/>
      <c r="FFL137" s="672"/>
      <c r="FFM137" s="672"/>
      <c r="FFN137" s="672"/>
      <c r="FFO137" s="672"/>
      <c r="FFP137" s="672"/>
      <c r="FFQ137" s="672"/>
      <c r="FFR137" s="672"/>
      <c r="FFS137" s="672"/>
      <c r="FFT137" s="672"/>
      <c r="FFU137" s="672"/>
      <c r="FFV137" s="672"/>
      <c r="FFW137" s="672"/>
      <c r="FFX137" s="672"/>
      <c r="FFY137" s="672"/>
      <c r="FFZ137" s="672"/>
      <c r="FGA137" s="672"/>
      <c r="FGB137" s="672"/>
      <c r="FGC137" s="672"/>
      <c r="FGD137" s="672"/>
      <c r="FGE137" s="672"/>
      <c r="FGF137" s="672"/>
      <c r="FGG137" s="672"/>
      <c r="FGH137" s="672"/>
      <c r="FGI137" s="672"/>
      <c r="FGJ137" s="672"/>
      <c r="FGK137" s="672"/>
      <c r="FGL137" s="672"/>
      <c r="FGM137" s="672"/>
      <c r="FGN137" s="672"/>
      <c r="FGO137" s="672"/>
      <c r="FGP137" s="672"/>
      <c r="FGQ137" s="672"/>
      <c r="FGR137" s="672"/>
      <c r="FGS137" s="672"/>
      <c r="FGT137" s="672"/>
      <c r="FGU137" s="672"/>
      <c r="FGV137" s="672"/>
      <c r="FGW137" s="672"/>
      <c r="FGX137" s="672"/>
      <c r="FGY137" s="672"/>
      <c r="FGZ137" s="672"/>
      <c r="FHA137" s="672"/>
      <c r="FHB137" s="672"/>
      <c r="FHC137" s="672"/>
      <c r="FHD137" s="672"/>
      <c r="FHE137" s="672"/>
      <c r="FHF137" s="672"/>
      <c r="FHG137" s="672"/>
      <c r="FHH137" s="672"/>
      <c r="FHI137" s="672"/>
      <c r="FHJ137" s="672"/>
      <c r="FHK137" s="672"/>
      <c r="FHL137" s="672"/>
      <c r="FHM137" s="672"/>
      <c r="FHN137" s="672"/>
      <c r="FHO137" s="672"/>
      <c r="FHP137" s="672"/>
      <c r="FHQ137" s="672"/>
      <c r="FHR137" s="672"/>
      <c r="FHS137" s="672"/>
      <c r="FHT137" s="672"/>
      <c r="FHU137" s="672"/>
      <c r="FHV137" s="672"/>
      <c r="FHW137" s="672"/>
      <c r="FHX137" s="672"/>
      <c r="FHY137" s="672"/>
      <c r="FHZ137" s="672"/>
      <c r="FIA137" s="672"/>
      <c r="FIB137" s="672"/>
      <c r="FIC137" s="672"/>
      <c r="FID137" s="672"/>
      <c r="FIE137" s="672"/>
      <c r="FIF137" s="672"/>
      <c r="FIG137" s="672"/>
      <c r="FIH137" s="672"/>
      <c r="FII137" s="672"/>
      <c r="FIJ137" s="672"/>
      <c r="FIK137" s="672"/>
      <c r="FIL137" s="672"/>
      <c r="FIM137" s="672"/>
      <c r="FIN137" s="672"/>
      <c r="FIO137" s="672"/>
      <c r="FIP137" s="672"/>
      <c r="FIQ137" s="672"/>
      <c r="FIR137" s="672"/>
      <c r="FIS137" s="672"/>
      <c r="FIT137" s="672"/>
      <c r="FIU137" s="672"/>
      <c r="FIV137" s="672"/>
      <c r="FIW137" s="672"/>
      <c r="FIX137" s="672"/>
      <c r="FIY137" s="672"/>
      <c r="FIZ137" s="672"/>
      <c r="FJA137" s="672"/>
      <c r="FJB137" s="672"/>
      <c r="FJC137" s="672"/>
      <c r="FJD137" s="672"/>
      <c r="FJE137" s="672"/>
      <c r="FJF137" s="672"/>
      <c r="FJG137" s="672"/>
      <c r="FJH137" s="672"/>
      <c r="FJI137" s="672"/>
      <c r="FJJ137" s="672"/>
      <c r="FJK137" s="672"/>
      <c r="FJL137" s="672"/>
      <c r="FJM137" s="672"/>
      <c r="FJN137" s="672"/>
      <c r="FJO137" s="672"/>
      <c r="FJP137" s="672"/>
      <c r="FJQ137" s="672"/>
      <c r="FJR137" s="672"/>
      <c r="FJS137" s="672"/>
      <c r="FJT137" s="672"/>
      <c r="FJU137" s="672"/>
      <c r="FJV137" s="672"/>
      <c r="FJW137" s="672"/>
      <c r="FJX137" s="672"/>
      <c r="FJY137" s="672"/>
      <c r="FJZ137" s="672"/>
      <c r="FKA137" s="672"/>
      <c r="FKB137" s="672"/>
      <c r="FKC137" s="672"/>
      <c r="FKD137" s="672"/>
      <c r="FKE137" s="672"/>
      <c r="FKF137" s="672"/>
      <c r="FKG137" s="672"/>
      <c r="FKH137" s="672"/>
      <c r="FKI137" s="672"/>
      <c r="FKJ137" s="672"/>
      <c r="FKK137" s="672"/>
      <c r="FKL137" s="672"/>
      <c r="FKM137" s="672"/>
      <c r="FKN137" s="672"/>
      <c r="FKO137" s="672"/>
      <c r="FKP137" s="672"/>
      <c r="FKQ137" s="672"/>
      <c r="FKR137" s="672"/>
      <c r="FKS137" s="672"/>
      <c r="FKT137" s="672"/>
      <c r="FKU137" s="672"/>
      <c r="FKV137" s="672"/>
      <c r="FKW137" s="672"/>
      <c r="FKX137" s="672"/>
      <c r="FKY137" s="672"/>
      <c r="FKZ137" s="672"/>
      <c r="FLA137" s="672"/>
      <c r="FLB137" s="672"/>
      <c r="FLC137" s="672"/>
      <c r="FLD137" s="672"/>
      <c r="FLE137" s="672"/>
      <c r="FLF137" s="672"/>
      <c r="FLG137" s="672"/>
      <c r="FLH137" s="672"/>
      <c r="FLI137" s="672"/>
      <c r="FLJ137" s="672"/>
      <c r="FLK137" s="672"/>
      <c r="FLL137" s="672"/>
      <c r="FLM137" s="672"/>
      <c r="FLN137" s="672"/>
      <c r="FLO137" s="672"/>
      <c r="FLP137" s="672"/>
      <c r="FLQ137" s="672"/>
      <c r="FLR137" s="672"/>
      <c r="FLS137" s="672"/>
      <c r="FLT137" s="672"/>
      <c r="FLU137" s="672"/>
      <c r="FLV137" s="672"/>
      <c r="FLW137" s="672"/>
      <c r="FLX137" s="672"/>
      <c r="FLY137" s="672"/>
      <c r="FLZ137" s="672"/>
      <c r="FMA137" s="672"/>
      <c r="FMB137" s="672"/>
      <c r="FMC137" s="672"/>
      <c r="FMD137" s="672"/>
      <c r="FME137" s="672"/>
      <c r="FMF137" s="672"/>
      <c r="FMG137" s="672"/>
      <c r="FMH137" s="672"/>
      <c r="FMI137" s="672"/>
      <c r="FMJ137" s="672"/>
      <c r="FMK137" s="672"/>
      <c r="FML137" s="672"/>
      <c r="FMM137" s="672"/>
      <c r="FMN137" s="672"/>
      <c r="FMO137" s="672"/>
      <c r="FMP137" s="672"/>
      <c r="FMQ137" s="672"/>
      <c r="FMR137" s="672"/>
      <c r="FMS137" s="672"/>
      <c r="FMT137" s="672"/>
      <c r="FMU137" s="672"/>
      <c r="FMV137" s="672"/>
      <c r="FMW137" s="672"/>
      <c r="FMX137" s="672"/>
      <c r="FMY137" s="672"/>
      <c r="FMZ137" s="672"/>
      <c r="FNA137" s="672"/>
      <c r="FNB137" s="672"/>
      <c r="FNC137" s="672"/>
      <c r="FND137" s="672"/>
      <c r="FNE137" s="672"/>
      <c r="FNF137" s="672"/>
      <c r="FNG137" s="672"/>
      <c r="FNH137" s="672"/>
      <c r="FNI137" s="672"/>
      <c r="FNJ137" s="672"/>
      <c r="FNK137" s="672"/>
      <c r="FNL137" s="672"/>
      <c r="FNM137" s="672"/>
      <c r="FNN137" s="672"/>
      <c r="FNO137" s="672"/>
      <c r="FNP137" s="672"/>
      <c r="FNQ137" s="672"/>
      <c r="FNR137" s="672"/>
      <c r="FNS137" s="672"/>
      <c r="FNT137" s="672"/>
      <c r="FNU137" s="672"/>
      <c r="FNV137" s="672"/>
      <c r="FNW137" s="672"/>
      <c r="FNX137" s="672"/>
      <c r="FNY137" s="672"/>
      <c r="FNZ137" s="672"/>
      <c r="FOA137" s="672"/>
      <c r="FOB137" s="672"/>
      <c r="FOC137" s="672"/>
      <c r="FOD137" s="672"/>
      <c r="FOE137" s="672"/>
      <c r="FOF137" s="672"/>
      <c r="FOG137" s="672"/>
      <c r="FOH137" s="672"/>
      <c r="FOI137" s="672"/>
      <c r="FOJ137" s="672"/>
      <c r="FOK137" s="672"/>
      <c r="FOL137" s="672"/>
      <c r="FOM137" s="672"/>
      <c r="FON137" s="672"/>
      <c r="FOO137" s="672"/>
      <c r="FOP137" s="672"/>
      <c r="FOQ137" s="672"/>
      <c r="FOR137" s="672"/>
      <c r="FOS137" s="672"/>
      <c r="FOT137" s="672"/>
      <c r="FOU137" s="672"/>
      <c r="FOV137" s="672"/>
      <c r="FOW137" s="672"/>
      <c r="FOX137" s="672"/>
      <c r="FOY137" s="672"/>
      <c r="FOZ137" s="672"/>
      <c r="FPA137" s="672"/>
      <c r="FPB137" s="672"/>
      <c r="FPC137" s="672"/>
      <c r="FPD137" s="672"/>
      <c r="FPE137" s="672"/>
      <c r="FPF137" s="672"/>
      <c r="FPG137" s="672"/>
      <c r="FPH137" s="672"/>
      <c r="FPI137" s="672"/>
      <c r="FPJ137" s="672"/>
      <c r="FPK137" s="672"/>
      <c r="FPL137" s="672"/>
      <c r="FPM137" s="672"/>
      <c r="FPN137" s="672"/>
      <c r="FPO137" s="672"/>
      <c r="FPP137" s="672"/>
      <c r="FPQ137" s="672"/>
      <c r="FPR137" s="672"/>
      <c r="FPS137" s="672"/>
      <c r="FPT137" s="672"/>
      <c r="FPU137" s="672"/>
      <c r="FPV137" s="672"/>
      <c r="FPW137" s="672"/>
      <c r="FPX137" s="672"/>
      <c r="FPY137" s="672"/>
      <c r="FPZ137" s="672"/>
      <c r="FQA137" s="672"/>
      <c r="FQB137" s="672"/>
      <c r="FQC137" s="672"/>
      <c r="FQD137" s="672"/>
      <c r="FQE137" s="672"/>
      <c r="FQF137" s="672"/>
      <c r="FQG137" s="672"/>
      <c r="FQH137" s="672"/>
      <c r="FQI137" s="672"/>
      <c r="FQJ137" s="672"/>
      <c r="FQK137" s="672"/>
      <c r="FQL137" s="672"/>
      <c r="FQM137" s="672"/>
      <c r="FQN137" s="672"/>
      <c r="FQO137" s="672"/>
      <c r="FQP137" s="672"/>
      <c r="FQQ137" s="672"/>
      <c r="FQR137" s="672"/>
      <c r="FQS137" s="672"/>
      <c r="FQT137" s="672"/>
      <c r="FQU137" s="672"/>
      <c r="FQV137" s="672"/>
      <c r="FQW137" s="672"/>
      <c r="FQX137" s="672"/>
      <c r="FQY137" s="672"/>
      <c r="FQZ137" s="672"/>
      <c r="FRA137" s="672"/>
      <c r="FRB137" s="672"/>
      <c r="FRC137" s="672"/>
      <c r="FRD137" s="672"/>
      <c r="FRE137" s="672"/>
      <c r="FRF137" s="672"/>
      <c r="FRG137" s="672"/>
      <c r="FRH137" s="672"/>
      <c r="FRI137" s="672"/>
      <c r="FRJ137" s="672"/>
      <c r="FRK137" s="672"/>
      <c r="FRL137" s="672"/>
      <c r="FRM137" s="672"/>
      <c r="FRN137" s="672"/>
      <c r="FRO137" s="672"/>
      <c r="FRP137" s="672"/>
      <c r="FRQ137" s="672"/>
      <c r="FRR137" s="672"/>
      <c r="FRS137" s="672"/>
      <c r="FRT137" s="672"/>
      <c r="FRU137" s="672"/>
      <c r="FRV137" s="672"/>
      <c r="FRW137" s="672"/>
      <c r="FRX137" s="672"/>
      <c r="FRY137" s="672"/>
      <c r="FRZ137" s="672"/>
      <c r="FSA137" s="672"/>
      <c r="FSB137" s="672"/>
      <c r="FSC137" s="672"/>
      <c r="FSD137" s="672"/>
      <c r="FSE137" s="672"/>
      <c r="FSF137" s="672"/>
      <c r="FSG137" s="672"/>
      <c r="FSH137" s="672"/>
      <c r="FSI137" s="672"/>
      <c r="FSJ137" s="672"/>
      <c r="FSK137" s="672"/>
      <c r="FSL137" s="672"/>
      <c r="FSM137" s="672"/>
      <c r="FSN137" s="672"/>
      <c r="FSO137" s="672"/>
      <c r="FSP137" s="672"/>
      <c r="FSQ137" s="672"/>
      <c r="FSR137" s="672"/>
      <c r="FSS137" s="672"/>
      <c r="FST137" s="672"/>
      <c r="FSU137" s="672"/>
      <c r="FSV137" s="672"/>
      <c r="FSW137" s="672"/>
      <c r="FSX137" s="672"/>
      <c r="FSY137" s="672"/>
      <c r="FSZ137" s="672"/>
      <c r="FTA137" s="672"/>
      <c r="FTB137" s="672"/>
      <c r="FTC137" s="672"/>
      <c r="FTD137" s="672"/>
      <c r="FTE137" s="672"/>
      <c r="FTF137" s="672"/>
      <c r="FTG137" s="672"/>
      <c r="FTH137" s="672"/>
      <c r="FTI137" s="672"/>
      <c r="FTJ137" s="672"/>
      <c r="FTK137" s="672"/>
      <c r="FTL137" s="672"/>
      <c r="FTM137" s="672"/>
      <c r="FTN137" s="672"/>
      <c r="FTO137" s="672"/>
      <c r="FTP137" s="672"/>
      <c r="FTQ137" s="672"/>
      <c r="FTR137" s="672"/>
      <c r="FTS137" s="672"/>
      <c r="FTT137" s="672"/>
      <c r="FTU137" s="672"/>
      <c r="FTV137" s="672"/>
      <c r="FTW137" s="672"/>
      <c r="FTX137" s="672"/>
      <c r="FTY137" s="672"/>
      <c r="FTZ137" s="672"/>
      <c r="FUA137" s="672"/>
      <c r="FUB137" s="672"/>
      <c r="FUC137" s="672"/>
      <c r="FUD137" s="672"/>
      <c r="FUE137" s="672"/>
      <c r="FUF137" s="672"/>
      <c r="FUG137" s="672"/>
      <c r="FUH137" s="672"/>
      <c r="FUI137" s="672"/>
      <c r="FUJ137" s="672"/>
      <c r="FUK137" s="672"/>
      <c r="FUL137" s="672"/>
      <c r="FUM137" s="672"/>
      <c r="FUN137" s="672"/>
      <c r="FUO137" s="672"/>
      <c r="FUP137" s="672"/>
      <c r="FUQ137" s="672"/>
      <c r="FUR137" s="672"/>
      <c r="FUS137" s="672"/>
      <c r="FUT137" s="672"/>
      <c r="FUU137" s="672"/>
      <c r="FUV137" s="672"/>
      <c r="FUW137" s="672"/>
      <c r="FUX137" s="672"/>
      <c r="FUY137" s="672"/>
      <c r="FUZ137" s="672"/>
      <c r="FVA137" s="672"/>
      <c r="FVB137" s="672"/>
      <c r="FVC137" s="672"/>
      <c r="FVD137" s="672"/>
      <c r="FVE137" s="672"/>
      <c r="FVF137" s="672"/>
      <c r="FVG137" s="672"/>
      <c r="FVH137" s="672"/>
      <c r="FVI137" s="672"/>
      <c r="FVJ137" s="672"/>
      <c r="FVK137" s="672"/>
      <c r="FVL137" s="672"/>
      <c r="FVM137" s="672"/>
      <c r="FVN137" s="672"/>
      <c r="FVO137" s="672"/>
      <c r="FVP137" s="672"/>
      <c r="FVQ137" s="672"/>
      <c r="FVR137" s="672"/>
      <c r="FVS137" s="672"/>
      <c r="FVT137" s="672"/>
      <c r="FVU137" s="672"/>
      <c r="FVV137" s="672"/>
      <c r="FVW137" s="672"/>
      <c r="FVX137" s="672"/>
      <c r="FVY137" s="672"/>
      <c r="FVZ137" s="672"/>
      <c r="FWA137" s="672"/>
      <c r="FWB137" s="672"/>
      <c r="FWC137" s="672"/>
      <c r="FWD137" s="672"/>
      <c r="FWE137" s="672"/>
      <c r="FWF137" s="672"/>
      <c r="FWG137" s="672"/>
      <c r="FWH137" s="672"/>
      <c r="FWI137" s="672"/>
      <c r="FWJ137" s="672"/>
      <c r="FWK137" s="672"/>
      <c r="FWL137" s="672"/>
      <c r="FWM137" s="672"/>
      <c r="FWN137" s="672"/>
      <c r="FWO137" s="672"/>
      <c r="FWP137" s="672"/>
      <c r="FWQ137" s="672"/>
      <c r="FWR137" s="672"/>
      <c r="FWS137" s="672"/>
      <c r="FWT137" s="672"/>
      <c r="FWU137" s="672"/>
      <c r="FWV137" s="672"/>
      <c r="FWW137" s="672"/>
      <c r="FWX137" s="672"/>
      <c r="FWY137" s="672"/>
      <c r="FWZ137" s="672"/>
      <c r="FXA137" s="672"/>
      <c r="FXB137" s="672"/>
      <c r="FXC137" s="672"/>
      <c r="FXD137" s="672"/>
      <c r="FXE137" s="672"/>
      <c r="FXF137" s="672"/>
      <c r="FXG137" s="672"/>
      <c r="FXH137" s="672"/>
      <c r="FXI137" s="672"/>
      <c r="FXJ137" s="672"/>
      <c r="FXK137" s="672"/>
      <c r="FXL137" s="672"/>
      <c r="FXM137" s="672"/>
      <c r="FXN137" s="672"/>
      <c r="FXO137" s="672"/>
      <c r="FXP137" s="672"/>
      <c r="FXQ137" s="672"/>
      <c r="FXR137" s="672"/>
      <c r="FXS137" s="672"/>
      <c r="FXT137" s="672"/>
      <c r="FXU137" s="672"/>
      <c r="FXV137" s="672"/>
      <c r="FXW137" s="672"/>
      <c r="FXX137" s="672"/>
      <c r="FXY137" s="672"/>
      <c r="FXZ137" s="672"/>
      <c r="FYA137" s="672"/>
      <c r="FYB137" s="672"/>
      <c r="FYC137" s="672"/>
      <c r="FYD137" s="672"/>
      <c r="FYE137" s="672"/>
      <c r="FYF137" s="672"/>
      <c r="FYG137" s="672"/>
      <c r="FYH137" s="672"/>
      <c r="FYI137" s="672"/>
      <c r="FYJ137" s="672"/>
      <c r="FYK137" s="672"/>
      <c r="FYL137" s="672"/>
      <c r="FYM137" s="672"/>
      <c r="FYN137" s="672"/>
      <c r="FYO137" s="672"/>
      <c r="FYP137" s="672"/>
      <c r="FYQ137" s="672"/>
      <c r="FYR137" s="672"/>
      <c r="FYS137" s="672"/>
      <c r="FYT137" s="672"/>
      <c r="FYU137" s="672"/>
      <c r="FYV137" s="672"/>
      <c r="FYW137" s="672"/>
      <c r="FYX137" s="672"/>
      <c r="FYY137" s="672"/>
      <c r="FYZ137" s="672"/>
      <c r="FZA137" s="672"/>
      <c r="FZB137" s="672"/>
      <c r="FZC137" s="672"/>
      <c r="FZD137" s="672"/>
      <c r="FZE137" s="672"/>
      <c r="FZF137" s="672"/>
      <c r="FZG137" s="672"/>
      <c r="FZH137" s="672"/>
      <c r="FZI137" s="672"/>
      <c r="FZJ137" s="672"/>
      <c r="FZK137" s="672"/>
      <c r="FZL137" s="672"/>
      <c r="FZM137" s="672"/>
      <c r="FZN137" s="672"/>
      <c r="FZO137" s="672"/>
      <c r="FZP137" s="672"/>
      <c r="FZQ137" s="672"/>
      <c r="FZR137" s="672"/>
      <c r="FZS137" s="672"/>
      <c r="FZT137" s="672"/>
      <c r="FZU137" s="672"/>
      <c r="FZV137" s="672"/>
      <c r="FZW137" s="672"/>
      <c r="FZX137" s="672"/>
      <c r="FZY137" s="672"/>
      <c r="FZZ137" s="672"/>
      <c r="GAA137" s="672"/>
      <c r="GAB137" s="672"/>
      <c r="GAC137" s="672"/>
      <c r="GAD137" s="672"/>
      <c r="GAE137" s="672"/>
      <c r="GAF137" s="672"/>
      <c r="GAG137" s="672"/>
      <c r="GAH137" s="672"/>
      <c r="GAI137" s="672"/>
      <c r="GAJ137" s="672"/>
      <c r="GAK137" s="672"/>
      <c r="GAL137" s="672"/>
      <c r="GAM137" s="672"/>
      <c r="GAN137" s="672"/>
      <c r="GAO137" s="672"/>
      <c r="GAP137" s="672"/>
      <c r="GAQ137" s="672"/>
      <c r="GAR137" s="672"/>
      <c r="GAS137" s="672"/>
      <c r="GAT137" s="672"/>
      <c r="GAU137" s="672"/>
      <c r="GAV137" s="672"/>
      <c r="GAW137" s="672"/>
      <c r="GAX137" s="672"/>
      <c r="GAY137" s="672"/>
      <c r="GAZ137" s="672"/>
      <c r="GBA137" s="672"/>
      <c r="GBB137" s="672"/>
      <c r="GBC137" s="672"/>
      <c r="GBD137" s="672"/>
      <c r="GBE137" s="672"/>
      <c r="GBF137" s="672"/>
      <c r="GBG137" s="672"/>
      <c r="GBH137" s="672"/>
      <c r="GBI137" s="672"/>
      <c r="GBJ137" s="672"/>
      <c r="GBK137" s="672"/>
      <c r="GBL137" s="672"/>
      <c r="GBM137" s="672"/>
      <c r="GBN137" s="672"/>
      <c r="GBO137" s="672"/>
      <c r="GBP137" s="672"/>
      <c r="GBQ137" s="672"/>
      <c r="GBR137" s="672"/>
      <c r="GBS137" s="672"/>
      <c r="GBT137" s="672"/>
      <c r="GBU137" s="672"/>
      <c r="GBV137" s="672"/>
      <c r="GBW137" s="672"/>
      <c r="GBX137" s="672"/>
      <c r="GBY137" s="672"/>
      <c r="GBZ137" s="672"/>
      <c r="GCA137" s="672"/>
      <c r="GCB137" s="672"/>
      <c r="GCC137" s="672"/>
      <c r="GCD137" s="672"/>
      <c r="GCE137" s="672"/>
      <c r="GCF137" s="672"/>
      <c r="GCG137" s="672"/>
      <c r="GCH137" s="672"/>
      <c r="GCI137" s="672"/>
      <c r="GCJ137" s="672"/>
      <c r="GCK137" s="672"/>
      <c r="GCL137" s="672"/>
      <c r="GCM137" s="672"/>
      <c r="GCN137" s="672"/>
      <c r="GCO137" s="672"/>
      <c r="GCP137" s="672"/>
      <c r="GCQ137" s="672"/>
      <c r="GCR137" s="672"/>
      <c r="GCS137" s="672"/>
      <c r="GCT137" s="672"/>
      <c r="GCU137" s="672"/>
      <c r="GCV137" s="672"/>
      <c r="GCW137" s="672"/>
      <c r="GCX137" s="672"/>
      <c r="GCY137" s="672"/>
      <c r="GCZ137" s="672"/>
      <c r="GDA137" s="672"/>
      <c r="GDB137" s="672"/>
      <c r="GDC137" s="672"/>
      <c r="GDD137" s="672"/>
      <c r="GDE137" s="672"/>
      <c r="GDF137" s="672"/>
      <c r="GDG137" s="672"/>
      <c r="GDH137" s="672"/>
      <c r="GDI137" s="672"/>
      <c r="GDJ137" s="672"/>
      <c r="GDK137" s="672"/>
      <c r="GDL137" s="672"/>
      <c r="GDM137" s="672"/>
      <c r="GDN137" s="672"/>
      <c r="GDO137" s="672"/>
      <c r="GDP137" s="672"/>
      <c r="GDQ137" s="672"/>
      <c r="GDR137" s="672"/>
      <c r="GDS137" s="672"/>
      <c r="GDT137" s="672"/>
      <c r="GDU137" s="672"/>
      <c r="GDV137" s="672"/>
      <c r="GDW137" s="672"/>
      <c r="GDX137" s="672"/>
      <c r="GDY137" s="672"/>
      <c r="GDZ137" s="672"/>
      <c r="GEA137" s="672"/>
      <c r="GEB137" s="672"/>
      <c r="GEC137" s="672"/>
      <c r="GED137" s="672"/>
      <c r="GEE137" s="672"/>
      <c r="GEF137" s="672"/>
      <c r="GEG137" s="672"/>
      <c r="GEH137" s="672"/>
      <c r="GEI137" s="672"/>
      <c r="GEJ137" s="672"/>
      <c r="GEK137" s="672"/>
      <c r="GEL137" s="672"/>
      <c r="GEM137" s="672"/>
      <c r="GEN137" s="672"/>
      <c r="GEO137" s="672"/>
      <c r="GEP137" s="672"/>
      <c r="GEQ137" s="672"/>
      <c r="GER137" s="672"/>
      <c r="GES137" s="672"/>
      <c r="GET137" s="672"/>
      <c r="GEU137" s="672"/>
      <c r="GEV137" s="672"/>
      <c r="GEW137" s="672"/>
      <c r="GEX137" s="672"/>
      <c r="GEY137" s="672"/>
      <c r="GEZ137" s="672"/>
      <c r="GFA137" s="672"/>
      <c r="GFB137" s="672"/>
      <c r="GFC137" s="672"/>
      <c r="GFD137" s="672"/>
      <c r="GFE137" s="672"/>
      <c r="GFF137" s="672"/>
      <c r="GFG137" s="672"/>
      <c r="GFH137" s="672"/>
      <c r="GFI137" s="672"/>
      <c r="GFJ137" s="672"/>
      <c r="GFK137" s="672"/>
      <c r="GFL137" s="672"/>
      <c r="GFM137" s="672"/>
      <c r="GFN137" s="672"/>
      <c r="GFO137" s="672"/>
      <c r="GFP137" s="672"/>
      <c r="GFQ137" s="672"/>
      <c r="GFR137" s="672"/>
      <c r="GFS137" s="672"/>
      <c r="GFT137" s="672"/>
      <c r="GFU137" s="672"/>
      <c r="GFV137" s="672"/>
      <c r="GFW137" s="672"/>
      <c r="GFX137" s="672"/>
      <c r="GFY137" s="672"/>
      <c r="GFZ137" s="672"/>
      <c r="GGA137" s="672"/>
      <c r="GGB137" s="672"/>
      <c r="GGC137" s="672"/>
      <c r="GGD137" s="672"/>
      <c r="GGE137" s="672"/>
      <c r="GGF137" s="672"/>
      <c r="GGG137" s="672"/>
      <c r="GGH137" s="672"/>
      <c r="GGI137" s="672"/>
      <c r="GGJ137" s="672"/>
      <c r="GGK137" s="672"/>
      <c r="GGL137" s="672"/>
      <c r="GGM137" s="672"/>
      <c r="GGN137" s="672"/>
      <c r="GGO137" s="672"/>
      <c r="GGP137" s="672"/>
      <c r="GGQ137" s="672"/>
      <c r="GGR137" s="672"/>
      <c r="GGS137" s="672"/>
      <c r="GGT137" s="672"/>
      <c r="GGU137" s="672"/>
      <c r="GGV137" s="672"/>
      <c r="GGW137" s="672"/>
      <c r="GGX137" s="672"/>
      <c r="GGY137" s="672"/>
      <c r="GGZ137" s="672"/>
      <c r="GHA137" s="672"/>
      <c r="GHB137" s="672"/>
      <c r="GHC137" s="672"/>
      <c r="GHD137" s="672"/>
      <c r="GHE137" s="672"/>
      <c r="GHF137" s="672"/>
      <c r="GHG137" s="672"/>
      <c r="GHH137" s="672"/>
      <c r="GHI137" s="672"/>
      <c r="GHJ137" s="672"/>
      <c r="GHK137" s="672"/>
      <c r="GHL137" s="672"/>
      <c r="GHM137" s="672"/>
      <c r="GHN137" s="672"/>
      <c r="GHO137" s="672"/>
      <c r="GHP137" s="672"/>
      <c r="GHQ137" s="672"/>
      <c r="GHR137" s="672"/>
      <c r="GHS137" s="672"/>
      <c r="GHT137" s="672"/>
      <c r="GHU137" s="672"/>
      <c r="GHV137" s="672"/>
      <c r="GHW137" s="672"/>
      <c r="GHX137" s="672"/>
      <c r="GHY137" s="672"/>
      <c r="GHZ137" s="672"/>
      <c r="GIA137" s="672"/>
      <c r="GIB137" s="672"/>
      <c r="GIC137" s="672"/>
      <c r="GID137" s="672"/>
      <c r="GIE137" s="672"/>
      <c r="GIF137" s="672"/>
      <c r="GIG137" s="672"/>
      <c r="GIH137" s="672"/>
      <c r="GII137" s="672"/>
      <c r="GIJ137" s="672"/>
      <c r="GIK137" s="672"/>
      <c r="GIL137" s="672"/>
      <c r="GIM137" s="672"/>
      <c r="GIN137" s="672"/>
      <c r="GIO137" s="672"/>
      <c r="GIP137" s="672"/>
      <c r="GIQ137" s="672"/>
      <c r="GIR137" s="672"/>
      <c r="GIS137" s="672"/>
      <c r="GIT137" s="672"/>
      <c r="GIU137" s="672"/>
      <c r="GIV137" s="672"/>
      <c r="GIW137" s="672"/>
      <c r="GIX137" s="672"/>
      <c r="GIY137" s="672"/>
      <c r="GIZ137" s="672"/>
      <c r="GJA137" s="672"/>
      <c r="GJB137" s="672"/>
      <c r="GJC137" s="672"/>
      <c r="GJD137" s="672"/>
      <c r="GJE137" s="672"/>
      <c r="GJF137" s="672"/>
      <c r="GJG137" s="672"/>
      <c r="GJH137" s="672"/>
      <c r="GJI137" s="672"/>
      <c r="GJJ137" s="672"/>
      <c r="GJK137" s="672"/>
      <c r="GJL137" s="672"/>
      <c r="GJM137" s="672"/>
      <c r="GJN137" s="672"/>
      <c r="GJO137" s="672"/>
      <c r="GJP137" s="672"/>
      <c r="GJQ137" s="672"/>
      <c r="GJR137" s="672"/>
      <c r="GJS137" s="672"/>
      <c r="GJT137" s="672"/>
      <c r="GJU137" s="672"/>
      <c r="GJV137" s="672"/>
      <c r="GJW137" s="672"/>
      <c r="GJX137" s="672"/>
      <c r="GJY137" s="672"/>
      <c r="GJZ137" s="672"/>
      <c r="GKA137" s="672"/>
      <c r="GKB137" s="672"/>
      <c r="GKC137" s="672"/>
      <c r="GKD137" s="672"/>
      <c r="GKE137" s="672"/>
      <c r="GKF137" s="672"/>
      <c r="GKG137" s="672"/>
      <c r="GKH137" s="672"/>
      <c r="GKI137" s="672"/>
      <c r="GKJ137" s="672"/>
      <c r="GKK137" s="672"/>
      <c r="GKL137" s="672"/>
      <c r="GKM137" s="672"/>
      <c r="GKN137" s="672"/>
      <c r="GKO137" s="672"/>
      <c r="GKP137" s="672"/>
      <c r="GKQ137" s="672"/>
      <c r="GKR137" s="672"/>
      <c r="GKS137" s="672"/>
      <c r="GKT137" s="672"/>
      <c r="GKU137" s="672"/>
      <c r="GKV137" s="672"/>
      <c r="GKW137" s="672"/>
      <c r="GKX137" s="672"/>
      <c r="GKY137" s="672"/>
      <c r="GKZ137" s="672"/>
      <c r="GLA137" s="672"/>
      <c r="GLB137" s="672"/>
      <c r="GLC137" s="672"/>
      <c r="GLD137" s="672"/>
      <c r="GLE137" s="672"/>
      <c r="GLF137" s="672"/>
      <c r="GLG137" s="672"/>
      <c r="GLH137" s="672"/>
      <c r="GLI137" s="672"/>
      <c r="GLJ137" s="672"/>
      <c r="GLK137" s="672"/>
      <c r="GLL137" s="672"/>
      <c r="GLM137" s="672"/>
      <c r="GLN137" s="672"/>
      <c r="GLO137" s="672"/>
      <c r="GLP137" s="672"/>
      <c r="GLQ137" s="672"/>
      <c r="GLR137" s="672"/>
      <c r="GLS137" s="672"/>
      <c r="GLT137" s="672"/>
      <c r="GLU137" s="672"/>
      <c r="GLV137" s="672"/>
      <c r="GLW137" s="672"/>
      <c r="GLX137" s="672"/>
      <c r="GLY137" s="672"/>
      <c r="GLZ137" s="672"/>
      <c r="GMA137" s="672"/>
      <c r="GMB137" s="672"/>
      <c r="GMC137" s="672"/>
      <c r="GMD137" s="672"/>
      <c r="GME137" s="672"/>
      <c r="GMF137" s="672"/>
      <c r="GMG137" s="672"/>
      <c r="GMH137" s="672"/>
      <c r="GMI137" s="672"/>
      <c r="GMJ137" s="672"/>
      <c r="GMK137" s="672"/>
      <c r="GML137" s="672"/>
      <c r="GMM137" s="672"/>
      <c r="GMN137" s="672"/>
      <c r="GMO137" s="672"/>
      <c r="GMP137" s="672"/>
      <c r="GMQ137" s="672"/>
      <c r="GMR137" s="672"/>
      <c r="GMS137" s="672"/>
      <c r="GMT137" s="672"/>
      <c r="GMU137" s="672"/>
      <c r="GMV137" s="672"/>
      <c r="GMW137" s="672"/>
      <c r="GMX137" s="672"/>
      <c r="GMY137" s="672"/>
      <c r="GMZ137" s="672"/>
      <c r="GNA137" s="672"/>
      <c r="GNB137" s="672"/>
      <c r="GNC137" s="672"/>
      <c r="GND137" s="672"/>
      <c r="GNE137" s="672"/>
      <c r="GNF137" s="672"/>
      <c r="GNG137" s="672"/>
      <c r="GNH137" s="672"/>
      <c r="GNI137" s="672"/>
      <c r="GNJ137" s="672"/>
      <c r="GNK137" s="672"/>
      <c r="GNL137" s="672"/>
      <c r="GNM137" s="672"/>
      <c r="GNN137" s="672"/>
      <c r="GNO137" s="672"/>
      <c r="GNP137" s="672"/>
      <c r="GNQ137" s="672"/>
      <c r="GNR137" s="672"/>
      <c r="GNS137" s="672"/>
      <c r="GNT137" s="672"/>
      <c r="GNU137" s="672"/>
      <c r="GNV137" s="672"/>
      <c r="GNW137" s="672"/>
      <c r="GNX137" s="672"/>
      <c r="GNY137" s="672"/>
      <c r="GNZ137" s="672"/>
      <c r="GOA137" s="672"/>
      <c r="GOB137" s="672"/>
      <c r="GOC137" s="672"/>
      <c r="GOD137" s="672"/>
      <c r="GOE137" s="672"/>
      <c r="GOF137" s="672"/>
      <c r="GOG137" s="672"/>
      <c r="GOH137" s="672"/>
      <c r="GOI137" s="672"/>
      <c r="GOJ137" s="672"/>
      <c r="GOK137" s="672"/>
      <c r="GOL137" s="672"/>
      <c r="GOM137" s="672"/>
      <c r="GON137" s="672"/>
      <c r="GOO137" s="672"/>
      <c r="GOP137" s="672"/>
      <c r="GOQ137" s="672"/>
      <c r="GOR137" s="672"/>
      <c r="GOS137" s="672"/>
      <c r="GOT137" s="672"/>
      <c r="GOU137" s="672"/>
      <c r="GOV137" s="672"/>
      <c r="GOW137" s="672"/>
      <c r="GOX137" s="672"/>
      <c r="GOY137" s="672"/>
      <c r="GOZ137" s="672"/>
      <c r="GPA137" s="672"/>
      <c r="GPB137" s="672"/>
      <c r="GPC137" s="672"/>
      <c r="GPD137" s="672"/>
      <c r="GPE137" s="672"/>
      <c r="GPF137" s="672"/>
      <c r="GPG137" s="672"/>
      <c r="GPH137" s="672"/>
      <c r="GPI137" s="672"/>
      <c r="GPJ137" s="672"/>
      <c r="GPK137" s="672"/>
      <c r="GPL137" s="672"/>
      <c r="GPM137" s="672"/>
      <c r="GPN137" s="672"/>
      <c r="GPO137" s="672"/>
      <c r="GPP137" s="672"/>
      <c r="GPQ137" s="672"/>
      <c r="GPR137" s="672"/>
      <c r="GPS137" s="672"/>
      <c r="GPT137" s="672"/>
      <c r="GPU137" s="672"/>
      <c r="GPV137" s="672"/>
      <c r="GPW137" s="672"/>
      <c r="GPX137" s="672"/>
      <c r="GPY137" s="672"/>
      <c r="GPZ137" s="672"/>
      <c r="GQA137" s="672"/>
      <c r="GQB137" s="672"/>
      <c r="GQC137" s="672"/>
      <c r="GQD137" s="672"/>
      <c r="GQE137" s="672"/>
      <c r="GQF137" s="672"/>
      <c r="GQG137" s="672"/>
      <c r="GQH137" s="672"/>
      <c r="GQI137" s="672"/>
      <c r="GQJ137" s="672"/>
      <c r="GQK137" s="672"/>
      <c r="GQL137" s="672"/>
      <c r="GQM137" s="672"/>
      <c r="GQN137" s="672"/>
      <c r="GQO137" s="672"/>
      <c r="GQP137" s="672"/>
      <c r="GQQ137" s="672"/>
      <c r="GQR137" s="672"/>
      <c r="GQS137" s="672"/>
      <c r="GQT137" s="672"/>
      <c r="GQU137" s="672"/>
      <c r="GQV137" s="672"/>
      <c r="GQW137" s="672"/>
      <c r="GQX137" s="672"/>
      <c r="GQY137" s="672"/>
      <c r="GQZ137" s="672"/>
      <c r="GRA137" s="672"/>
      <c r="GRB137" s="672"/>
      <c r="GRC137" s="672"/>
      <c r="GRD137" s="672"/>
      <c r="GRE137" s="672"/>
      <c r="GRF137" s="672"/>
      <c r="GRG137" s="672"/>
      <c r="GRH137" s="672"/>
      <c r="GRI137" s="672"/>
      <c r="GRJ137" s="672"/>
      <c r="GRK137" s="672"/>
      <c r="GRL137" s="672"/>
      <c r="GRM137" s="672"/>
      <c r="GRN137" s="672"/>
      <c r="GRO137" s="672"/>
      <c r="GRP137" s="672"/>
      <c r="GRQ137" s="672"/>
      <c r="GRR137" s="672"/>
      <c r="GRS137" s="672"/>
      <c r="GRT137" s="672"/>
      <c r="GRU137" s="672"/>
      <c r="GRV137" s="672"/>
      <c r="GRW137" s="672"/>
      <c r="GRX137" s="672"/>
      <c r="GRY137" s="672"/>
      <c r="GRZ137" s="672"/>
      <c r="GSA137" s="672"/>
      <c r="GSB137" s="672"/>
      <c r="GSC137" s="672"/>
      <c r="GSD137" s="672"/>
      <c r="GSE137" s="672"/>
      <c r="GSF137" s="672"/>
      <c r="GSG137" s="672"/>
      <c r="GSH137" s="672"/>
      <c r="GSI137" s="672"/>
      <c r="GSJ137" s="672"/>
      <c r="GSK137" s="672"/>
      <c r="GSL137" s="672"/>
      <c r="GSM137" s="672"/>
      <c r="GSN137" s="672"/>
      <c r="GSO137" s="672"/>
      <c r="GSP137" s="672"/>
      <c r="GSQ137" s="672"/>
      <c r="GSR137" s="672"/>
      <c r="GSS137" s="672"/>
      <c r="GST137" s="672"/>
      <c r="GSU137" s="672"/>
      <c r="GSV137" s="672"/>
      <c r="GSW137" s="672"/>
      <c r="GSX137" s="672"/>
      <c r="GSY137" s="672"/>
      <c r="GSZ137" s="672"/>
      <c r="GTA137" s="672"/>
      <c r="GTB137" s="672"/>
      <c r="GTC137" s="672"/>
      <c r="GTD137" s="672"/>
      <c r="GTE137" s="672"/>
      <c r="GTF137" s="672"/>
      <c r="GTG137" s="672"/>
      <c r="GTH137" s="672"/>
      <c r="GTI137" s="672"/>
      <c r="GTJ137" s="672"/>
      <c r="GTK137" s="672"/>
      <c r="GTL137" s="672"/>
      <c r="GTM137" s="672"/>
      <c r="GTN137" s="672"/>
      <c r="GTO137" s="672"/>
      <c r="GTP137" s="672"/>
      <c r="GTQ137" s="672"/>
      <c r="GTR137" s="672"/>
      <c r="GTS137" s="672"/>
      <c r="GTT137" s="672"/>
      <c r="GTU137" s="672"/>
      <c r="GTV137" s="672"/>
      <c r="GTW137" s="672"/>
      <c r="GTX137" s="672"/>
      <c r="GTY137" s="672"/>
      <c r="GTZ137" s="672"/>
      <c r="GUA137" s="672"/>
      <c r="GUB137" s="672"/>
      <c r="GUC137" s="672"/>
      <c r="GUD137" s="672"/>
      <c r="GUE137" s="672"/>
      <c r="GUF137" s="672"/>
      <c r="GUG137" s="672"/>
      <c r="GUH137" s="672"/>
      <c r="GUI137" s="672"/>
      <c r="GUJ137" s="672"/>
      <c r="GUK137" s="672"/>
      <c r="GUL137" s="672"/>
      <c r="GUM137" s="672"/>
      <c r="GUN137" s="672"/>
      <c r="GUO137" s="672"/>
      <c r="GUP137" s="672"/>
      <c r="GUQ137" s="672"/>
      <c r="GUR137" s="672"/>
      <c r="GUS137" s="672"/>
      <c r="GUT137" s="672"/>
      <c r="GUU137" s="672"/>
      <c r="GUV137" s="672"/>
      <c r="GUW137" s="672"/>
      <c r="GUX137" s="672"/>
      <c r="GUY137" s="672"/>
      <c r="GUZ137" s="672"/>
      <c r="GVA137" s="672"/>
      <c r="GVB137" s="672"/>
      <c r="GVC137" s="672"/>
      <c r="GVD137" s="672"/>
      <c r="GVE137" s="672"/>
      <c r="GVF137" s="672"/>
      <c r="GVG137" s="672"/>
      <c r="GVH137" s="672"/>
      <c r="GVI137" s="672"/>
      <c r="GVJ137" s="672"/>
      <c r="GVK137" s="672"/>
      <c r="GVL137" s="672"/>
      <c r="GVM137" s="672"/>
      <c r="GVN137" s="672"/>
      <c r="GVO137" s="672"/>
      <c r="GVP137" s="672"/>
      <c r="GVQ137" s="672"/>
      <c r="GVR137" s="672"/>
      <c r="GVS137" s="672"/>
      <c r="GVT137" s="672"/>
      <c r="GVU137" s="672"/>
      <c r="GVV137" s="672"/>
      <c r="GVW137" s="672"/>
      <c r="GVX137" s="672"/>
      <c r="GVY137" s="672"/>
      <c r="GVZ137" s="672"/>
      <c r="GWA137" s="672"/>
      <c r="GWB137" s="672"/>
      <c r="GWC137" s="672"/>
      <c r="GWD137" s="672"/>
      <c r="GWE137" s="672"/>
      <c r="GWF137" s="672"/>
      <c r="GWG137" s="672"/>
      <c r="GWH137" s="672"/>
      <c r="GWI137" s="672"/>
      <c r="GWJ137" s="672"/>
      <c r="GWK137" s="672"/>
      <c r="GWL137" s="672"/>
      <c r="GWM137" s="672"/>
      <c r="GWN137" s="672"/>
      <c r="GWO137" s="672"/>
      <c r="GWP137" s="672"/>
      <c r="GWQ137" s="672"/>
      <c r="GWR137" s="672"/>
      <c r="GWS137" s="672"/>
      <c r="GWT137" s="672"/>
      <c r="GWU137" s="672"/>
      <c r="GWV137" s="672"/>
      <c r="GWW137" s="672"/>
      <c r="GWX137" s="672"/>
      <c r="GWY137" s="672"/>
      <c r="GWZ137" s="672"/>
      <c r="GXA137" s="672"/>
      <c r="GXB137" s="672"/>
      <c r="GXC137" s="672"/>
      <c r="GXD137" s="672"/>
      <c r="GXE137" s="672"/>
      <c r="GXF137" s="672"/>
      <c r="GXG137" s="672"/>
      <c r="GXH137" s="672"/>
      <c r="GXI137" s="672"/>
      <c r="GXJ137" s="672"/>
      <c r="GXK137" s="672"/>
      <c r="GXL137" s="672"/>
      <c r="GXM137" s="672"/>
      <c r="GXN137" s="672"/>
      <c r="GXO137" s="672"/>
      <c r="GXP137" s="672"/>
      <c r="GXQ137" s="672"/>
      <c r="GXR137" s="672"/>
      <c r="GXS137" s="672"/>
      <c r="GXT137" s="672"/>
      <c r="GXU137" s="672"/>
      <c r="GXV137" s="672"/>
      <c r="GXW137" s="672"/>
      <c r="GXX137" s="672"/>
      <c r="GXY137" s="672"/>
      <c r="GXZ137" s="672"/>
      <c r="GYA137" s="672"/>
      <c r="GYB137" s="672"/>
      <c r="GYC137" s="672"/>
      <c r="GYD137" s="672"/>
      <c r="GYE137" s="672"/>
      <c r="GYF137" s="672"/>
      <c r="GYG137" s="672"/>
      <c r="GYH137" s="672"/>
      <c r="GYI137" s="672"/>
      <c r="GYJ137" s="672"/>
      <c r="GYK137" s="672"/>
      <c r="GYL137" s="672"/>
      <c r="GYM137" s="672"/>
      <c r="GYN137" s="672"/>
      <c r="GYO137" s="672"/>
      <c r="GYP137" s="672"/>
      <c r="GYQ137" s="672"/>
      <c r="GYR137" s="672"/>
      <c r="GYS137" s="672"/>
      <c r="GYT137" s="672"/>
      <c r="GYU137" s="672"/>
      <c r="GYV137" s="672"/>
      <c r="GYW137" s="672"/>
      <c r="GYX137" s="672"/>
      <c r="GYY137" s="672"/>
      <c r="GYZ137" s="672"/>
      <c r="GZA137" s="672"/>
      <c r="GZB137" s="672"/>
      <c r="GZC137" s="672"/>
      <c r="GZD137" s="672"/>
      <c r="GZE137" s="672"/>
      <c r="GZF137" s="672"/>
      <c r="GZG137" s="672"/>
      <c r="GZH137" s="672"/>
      <c r="GZI137" s="672"/>
      <c r="GZJ137" s="672"/>
      <c r="GZK137" s="672"/>
      <c r="GZL137" s="672"/>
      <c r="GZM137" s="672"/>
      <c r="GZN137" s="672"/>
      <c r="GZO137" s="672"/>
      <c r="GZP137" s="672"/>
      <c r="GZQ137" s="672"/>
      <c r="GZR137" s="672"/>
      <c r="GZS137" s="672"/>
      <c r="GZT137" s="672"/>
      <c r="GZU137" s="672"/>
      <c r="GZV137" s="672"/>
      <c r="GZW137" s="672"/>
      <c r="GZX137" s="672"/>
      <c r="GZY137" s="672"/>
      <c r="GZZ137" s="672"/>
      <c r="HAA137" s="672"/>
      <c r="HAB137" s="672"/>
      <c r="HAC137" s="672"/>
      <c r="HAD137" s="672"/>
      <c r="HAE137" s="672"/>
      <c r="HAF137" s="672"/>
      <c r="HAG137" s="672"/>
      <c r="HAH137" s="672"/>
      <c r="HAI137" s="672"/>
      <c r="HAJ137" s="672"/>
      <c r="HAK137" s="672"/>
      <c r="HAL137" s="672"/>
      <c r="HAM137" s="672"/>
      <c r="HAN137" s="672"/>
      <c r="HAO137" s="672"/>
      <c r="HAP137" s="672"/>
      <c r="HAQ137" s="672"/>
      <c r="HAR137" s="672"/>
      <c r="HAS137" s="672"/>
      <c r="HAT137" s="672"/>
      <c r="HAU137" s="672"/>
      <c r="HAV137" s="672"/>
      <c r="HAW137" s="672"/>
      <c r="HAX137" s="672"/>
      <c r="HAY137" s="672"/>
      <c r="HAZ137" s="672"/>
      <c r="HBA137" s="672"/>
      <c r="HBB137" s="672"/>
      <c r="HBC137" s="672"/>
      <c r="HBD137" s="672"/>
      <c r="HBE137" s="672"/>
      <c r="HBF137" s="672"/>
      <c r="HBG137" s="672"/>
      <c r="HBH137" s="672"/>
      <c r="HBI137" s="672"/>
      <c r="HBJ137" s="672"/>
      <c r="HBK137" s="672"/>
      <c r="HBL137" s="672"/>
      <c r="HBM137" s="672"/>
      <c r="HBN137" s="672"/>
      <c r="HBO137" s="672"/>
      <c r="HBP137" s="672"/>
      <c r="HBQ137" s="672"/>
      <c r="HBR137" s="672"/>
      <c r="HBS137" s="672"/>
      <c r="HBT137" s="672"/>
      <c r="HBU137" s="672"/>
      <c r="HBV137" s="672"/>
      <c r="HBW137" s="672"/>
      <c r="HBX137" s="672"/>
      <c r="HBY137" s="672"/>
      <c r="HBZ137" s="672"/>
      <c r="HCA137" s="672"/>
      <c r="HCB137" s="672"/>
      <c r="HCC137" s="672"/>
      <c r="HCD137" s="672"/>
      <c r="HCE137" s="672"/>
      <c r="HCF137" s="672"/>
      <c r="HCG137" s="672"/>
      <c r="HCH137" s="672"/>
      <c r="HCI137" s="672"/>
      <c r="HCJ137" s="672"/>
      <c r="HCK137" s="672"/>
      <c r="HCL137" s="672"/>
      <c r="HCM137" s="672"/>
      <c r="HCN137" s="672"/>
      <c r="HCO137" s="672"/>
      <c r="HCP137" s="672"/>
      <c r="HCQ137" s="672"/>
      <c r="HCR137" s="672"/>
      <c r="HCS137" s="672"/>
      <c r="HCT137" s="672"/>
      <c r="HCU137" s="672"/>
      <c r="HCV137" s="672"/>
      <c r="HCW137" s="672"/>
      <c r="HCX137" s="672"/>
      <c r="HCY137" s="672"/>
      <c r="HCZ137" s="672"/>
      <c r="HDA137" s="672"/>
      <c r="HDB137" s="672"/>
      <c r="HDC137" s="672"/>
      <c r="HDD137" s="672"/>
      <c r="HDE137" s="672"/>
      <c r="HDF137" s="672"/>
      <c r="HDG137" s="672"/>
      <c r="HDH137" s="672"/>
      <c r="HDI137" s="672"/>
      <c r="HDJ137" s="672"/>
      <c r="HDK137" s="672"/>
      <c r="HDL137" s="672"/>
      <c r="HDM137" s="672"/>
      <c r="HDN137" s="672"/>
      <c r="HDO137" s="672"/>
      <c r="HDP137" s="672"/>
      <c r="HDQ137" s="672"/>
      <c r="HDR137" s="672"/>
      <c r="HDS137" s="672"/>
      <c r="HDT137" s="672"/>
      <c r="HDU137" s="672"/>
      <c r="HDV137" s="672"/>
      <c r="HDW137" s="672"/>
      <c r="HDX137" s="672"/>
      <c r="HDY137" s="672"/>
      <c r="HDZ137" s="672"/>
      <c r="HEA137" s="672"/>
      <c r="HEB137" s="672"/>
      <c r="HEC137" s="672"/>
      <c r="HED137" s="672"/>
      <c r="HEE137" s="672"/>
      <c r="HEF137" s="672"/>
      <c r="HEG137" s="672"/>
      <c r="HEH137" s="672"/>
      <c r="HEI137" s="672"/>
      <c r="HEJ137" s="672"/>
      <c r="HEK137" s="672"/>
      <c r="HEL137" s="672"/>
      <c r="HEM137" s="672"/>
      <c r="HEN137" s="672"/>
      <c r="HEO137" s="672"/>
      <c r="HEP137" s="672"/>
      <c r="HEQ137" s="672"/>
      <c r="HER137" s="672"/>
      <c r="HES137" s="672"/>
      <c r="HET137" s="672"/>
      <c r="HEU137" s="672"/>
      <c r="HEV137" s="672"/>
      <c r="HEW137" s="672"/>
      <c r="HEX137" s="672"/>
      <c r="HEY137" s="672"/>
      <c r="HEZ137" s="672"/>
      <c r="HFA137" s="672"/>
      <c r="HFB137" s="672"/>
      <c r="HFC137" s="672"/>
      <c r="HFD137" s="672"/>
      <c r="HFE137" s="672"/>
      <c r="HFF137" s="672"/>
      <c r="HFG137" s="672"/>
      <c r="HFH137" s="672"/>
      <c r="HFI137" s="672"/>
      <c r="HFJ137" s="672"/>
      <c r="HFK137" s="672"/>
      <c r="HFL137" s="672"/>
      <c r="HFM137" s="672"/>
      <c r="HFN137" s="672"/>
      <c r="HFO137" s="672"/>
      <c r="HFP137" s="672"/>
      <c r="HFQ137" s="672"/>
      <c r="HFR137" s="672"/>
      <c r="HFS137" s="672"/>
      <c r="HFT137" s="672"/>
      <c r="HFU137" s="672"/>
      <c r="HFV137" s="672"/>
      <c r="HFW137" s="672"/>
      <c r="HFX137" s="672"/>
      <c r="HFY137" s="672"/>
      <c r="HFZ137" s="672"/>
      <c r="HGA137" s="672"/>
      <c r="HGB137" s="672"/>
      <c r="HGC137" s="672"/>
      <c r="HGD137" s="672"/>
      <c r="HGE137" s="672"/>
      <c r="HGF137" s="672"/>
      <c r="HGG137" s="672"/>
      <c r="HGH137" s="672"/>
      <c r="HGI137" s="672"/>
      <c r="HGJ137" s="672"/>
      <c r="HGK137" s="672"/>
      <c r="HGL137" s="672"/>
      <c r="HGM137" s="672"/>
      <c r="HGN137" s="672"/>
      <c r="HGO137" s="672"/>
      <c r="HGP137" s="672"/>
      <c r="HGQ137" s="672"/>
      <c r="HGR137" s="672"/>
      <c r="HGS137" s="672"/>
      <c r="HGT137" s="672"/>
      <c r="HGU137" s="672"/>
      <c r="HGV137" s="672"/>
      <c r="HGW137" s="672"/>
      <c r="HGX137" s="672"/>
      <c r="HGY137" s="672"/>
      <c r="HGZ137" s="672"/>
      <c r="HHA137" s="672"/>
      <c r="HHB137" s="672"/>
      <c r="HHC137" s="672"/>
      <c r="HHD137" s="672"/>
      <c r="HHE137" s="672"/>
      <c r="HHF137" s="672"/>
      <c r="HHG137" s="672"/>
      <c r="HHH137" s="672"/>
      <c r="HHI137" s="672"/>
      <c r="HHJ137" s="672"/>
      <c r="HHK137" s="672"/>
      <c r="HHL137" s="672"/>
      <c r="HHM137" s="672"/>
      <c r="HHN137" s="672"/>
      <c r="HHO137" s="672"/>
      <c r="HHP137" s="672"/>
      <c r="HHQ137" s="672"/>
      <c r="HHR137" s="672"/>
      <c r="HHS137" s="672"/>
      <c r="HHT137" s="672"/>
      <c r="HHU137" s="672"/>
      <c r="HHV137" s="672"/>
      <c r="HHW137" s="672"/>
      <c r="HHX137" s="672"/>
      <c r="HHY137" s="672"/>
      <c r="HHZ137" s="672"/>
      <c r="HIA137" s="672"/>
      <c r="HIB137" s="672"/>
      <c r="HIC137" s="672"/>
      <c r="HID137" s="672"/>
      <c r="HIE137" s="672"/>
      <c r="HIF137" s="672"/>
      <c r="HIG137" s="672"/>
      <c r="HIH137" s="672"/>
      <c r="HII137" s="672"/>
      <c r="HIJ137" s="672"/>
      <c r="HIK137" s="672"/>
      <c r="HIL137" s="672"/>
      <c r="HIM137" s="672"/>
      <c r="HIN137" s="672"/>
      <c r="HIO137" s="672"/>
      <c r="HIP137" s="672"/>
      <c r="HIQ137" s="672"/>
      <c r="HIR137" s="672"/>
      <c r="HIS137" s="672"/>
      <c r="HIT137" s="672"/>
      <c r="HIU137" s="672"/>
      <c r="HIV137" s="672"/>
      <c r="HIW137" s="672"/>
      <c r="HIX137" s="672"/>
      <c r="HIY137" s="672"/>
      <c r="HIZ137" s="672"/>
      <c r="HJA137" s="672"/>
      <c r="HJB137" s="672"/>
      <c r="HJC137" s="672"/>
      <c r="HJD137" s="672"/>
      <c r="HJE137" s="672"/>
      <c r="HJF137" s="672"/>
      <c r="HJG137" s="672"/>
      <c r="HJH137" s="672"/>
      <c r="HJI137" s="672"/>
      <c r="HJJ137" s="672"/>
      <c r="HJK137" s="672"/>
      <c r="HJL137" s="672"/>
      <c r="HJM137" s="672"/>
      <c r="HJN137" s="672"/>
      <c r="HJO137" s="672"/>
      <c r="HJP137" s="672"/>
      <c r="HJQ137" s="672"/>
      <c r="HJR137" s="672"/>
      <c r="HJS137" s="672"/>
      <c r="HJT137" s="672"/>
      <c r="HJU137" s="672"/>
      <c r="HJV137" s="672"/>
      <c r="HJW137" s="672"/>
      <c r="HJX137" s="672"/>
      <c r="HJY137" s="672"/>
      <c r="HJZ137" s="672"/>
      <c r="HKA137" s="672"/>
      <c r="HKB137" s="672"/>
      <c r="HKC137" s="672"/>
      <c r="HKD137" s="672"/>
      <c r="HKE137" s="672"/>
      <c r="HKF137" s="672"/>
      <c r="HKG137" s="672"/>
      <c r="HKH137" s="672"/>
      <c r="HKI137" s="672"/>
      <c r="HKJ137" s="672"/>
      <c r="HKK137" s="672"/>
      <c r="HKL137" s="672"/>
      <c r="HKM137" s="672"/>
      <c r="HKN137" s="672"/>
      <c r="HKO137" s="672"/>
      <c r="HKP137" s="672"/>
      <c r="HKQ137" s="672"/>
      <c r="HKR137" s="672"/>
      <c r="HKS137" s="672"/>
      <c r="HKT137" s="672"/>
      <c r="HKU137" s="672"/>
      <c r="HKV137" s="672"/>
      <c r="HKW137" s="672"/>
      <c r="HKX137" s="672"/>
      <c r="HKY137" s="672"/>
      <c r="HKZ137" s="672"/>
      <c r="HLA137" s="672"/>
      <c r="HLB137" s="672"/>
      <c r="HLC137" s="672"/>
      <c r="HLD137" s="672"/>
      <c r="HLE137" s="672"/>
      <c r="HLF137" s="672"/>
      <c r="HLG137" s="672"/>
      <c r="HLH137" s="672"/>
      <c r="HLI137" s="672"/>
      <c r="HLJ137" s="672"/>
      <c r="HLK137" s="672"/>
      <c r="HLL137" s="672"/>
      <c r="HLM137" s="672"/>
      <c r="HLN137" s="672"/>
      <c r="HLO137" s="672"/>
      <c r="HLP137" s="672"/>
      <c r="HLQ137" s="672"/>
      <c r="HLR137" s="672"/>
      <c r="HLS137" s="672"/>
      <c r="HLT137" s="672"/>
      <c r="HLU137" s="672"/>
      <c r="HLV137" s="672"/>
      <c r="HLW137" s="672"/>
      <c r="HLX137" s="672"/>
      <c r="HLY137" s="672"/>
      <c r="HLZ137" s="672"/>
      <c r="HMA137" s="672"/>
      <c r="HMB137" s="672"/>
      <c r="HMC137" s="672"/>
      <c r="HMD137" s="672"/>
      <c r="HME137" s="672"/>
      <c r="HMF137" s="672"/>
      <c r="HMG137" s="672"/>
      <c r="HMH137" s="672"/>
      <c r="HMI137" s="672"/>
      <c r="HMJ137" s="672"/>
      <c r="HMK137" s="672"/>
      <c r="HML137" s="672"/>
      <c r="HMM137" s="672"/>
      <c r="HMN137" s="672"/>
      <c r="HMO137" s="672"/>
      <c r="HMP137" s="672"/>
      <c r="HMQ137" s="672"/>
      <c r="HMR137" s="672"/>
      <c r="HMS137" s="672"/>
      <c r="HMT137" s="672"/>
      <c r="HMU137" s="672"/>
      <c r="HMV137" s="672"/>
      <c r="HMW137" s="672"/>
      <c r="HMX137" s="672"/>
      <c r="HMY137" s="672"/>
      <c r="HMZ137" s="672"/>
      <c r="HNA137" s="672"/>
      <c r="HNB137" s="672"/>
      <c r="HNC137" s="672"/>
      <c r="HND137" s="672"/>
      <c r="HNE137" s="672"/>
      <c r="HNF137" s="672"/>
      <c r="HNG137" s="672"/>
      <c r="HNH137" s="672"/>
      <c r="HNI137" s="672"/>
      <c r="HNJ137" s="672"/>
      <c r="HNK137" s="672"/>
      <c r="HNL137" s="672"/>
      <c r="HNM137" s="672"/>
      <c r="HNN137" s="672"/>
      <c r="HNO137" s="672"/>
      <c r="HNP137" s="672"/>
      <c r="HNQ137" s="672"/>
      <c r="HNR137" s="672"/>
      <c r="HNS137" s="672"/>
      <c r="HNT137" s="672"/>
      <c r="HNU137" s="672"/>
      <c r="HNV137" s="672"/>
      <c r="HNW137" s="672"/>
      <c r="HNX137" s="672"/>
      <c r="HNY137" s="672"/>
      <c r="HNZ137" s="672"/>
      <c r="HOA137" s="672"/>
      <c r="HOB137" s="672"/>
      <c r="HOC137" s="672"/>
      <c r="HOD137" s="672"/>
      <c r="HOE137" s="672"/>
      <c r="HOF137" s="672"/>
      <c r="HOG137" s="672"/>
      <c r="HOH137" s="672"/>
      <c r="HOI137" s="672"/>
      <c r="HOJ137" s="672"/>
      <c r="HOK137" s="672"/>
      <c r="HOL137" s="672"/>
      <c r="HOM137" s="672"/>
      <c r="HON137" s="672"/>
      <c r="HOO137" s="672"/>
      <c r="HOP137" s="672"/>
      <c r="HOQ137" s="672"/>
      <c r="HOR137" s="672"/>
      <c r="HOS137" s="672"/>
      <c r="HOT137" s="672"/>
      <c r="HOU137" s="672"/>
      <c r="HOV137" s="672"/>
      <c r="HOW137" s="672"/>
      <c r="HOX137" s="672"/>
      <c r="HOY137" s="672"/>
      <c r="HOZ137" s="672"/>
      <c r="HPA137" s="672"/>
      <c r="HPB137" s="672"/>
      <c r="HPC137" s="672"/>
      <c r="HPD137" s="672"/>
      <c r="HPE137" s="672"/>
      <c r="HPF137" s="672"/>
      <c r="HPG137" s="672"/>
      <c r="HPH137" s="672"/>
      <c r="HPI137" s="672"/>
      <c r="HPJ137" s="672"/>
      <c r="HPK137" s="672"/>
      <c r="HPL137" s="672"/>
      <c r="HPM137" s="672"/>
      <c r="HPN137" s="672"/>
      <c r="HPO137" s="672"/>
      <c r="HPP137" s="672"/>
      <c r="HPQ137" s="672"/>
      <c r="HPR137" s="672"/>
      <c r="HPS137" s="672"/>
      <c r="HPT137" s="672"/>
      <c r="HPU137" s="672"/>
      <c r="HPV137" s="672"/>
      <c r="HPW137" s="672"/>
      <c r="HPX137" s="672"/>
      <c r="HPY137" s="672"/>
      <c r="HPZ137" s="672"/>
      <c r="HQA137" s="672"/>
      <c r="HQB137" s="672"/>
      <c r="HQC137" s="672"/>
      <c r="HQD137" s="672"/>
      <c r="HQE137" s="672"/>
      <c r="HQF137" s="672"/>
      <c r="HQG137" s="672"/>
      <c r="HQH137" s="672"/>
      <c r="HQI137" s="672"/>
      <c r="HQJ137" s="672"/>
      <c r="HQK137" s="672"/>
      <c r="HQL137" s="672"/>
      <c r="HQM137" s="672"/>
      <c r="HQN137" s="672"/>
      <c r="HQO137" s="672"/>
      <c r="HQP137" s="672"/>
      <c r="HQQ137" s="672"/>
      <c r="HQR137" s="672"/>
      <c r="HQS137" s="672"/>
      <c r="HQT137" s="672"/>
      <c r="HQU137" s="672"/>
      <c r="HQV137" s="672"/>
      <c r="HQW137" s="672"/>
      <c r="HQX137" s="672"/>
      <c r="HQY137" s="672"/>
      <c r="HQZ137" s="672"/>
      <c r="HRA137" s="672"/>
      <c r="HRB137" s="672"/>
      <c r="HRC137" s="672"/>
      <c r="HRD137" s="672"/>
      <c r="HRE137" s="672"/>
      <c r="HRF137" s="672"/>
      <c r="HRG137" s="672"/>
      <c r="HRH137" s="672"/>
      <c r="HRI137" s="672"/>
      <c r="HRJ137" s="672"/>
      <c r="HRK137" s="672"/>
      <c r="HRL137" s="672"/>
      <c r="HRM137" s="672"/>
      <c r="HRN137" s="672"/>
      <c r="HRO137" s="672"/>
      <c r="HRP137" s="672"/>
      <c r="HRQ137" s="672"/>
      <c r="HRR137" s="672"/>
      <c r="HRS137" s="672"/>
      <c r="HRT137" s="672"/>
      <c r="HRU137" s="672"/>
      <c r="HRV137" s="672"/>
      <c r="HRW137" s="672"/>
      <c r="HRX137" s="672"/>
      <c r="HRY137" s="672"/>
      <c r="HRZ137" s="672"/>
      <c r="HSA137" s="672"/>
      <c r="HSB137" s="672"/>
      <c r="HSC137" s="672"/>
      <c r="HSD137" s="672"/>
      <c r="HSE137" s="672"/>
      <c r="HSF137" s="672"/>
      <c r="HSG137" s="672"/>
      <c r="HSH137" s="672"/>
      <c r="HSI137" s="672"/>
      <c r="HSJ137" s="672"/>
      <c r="HSK137" s="672"/>
      <c r="HSL137" s="672"/>
      <c r="HSM137" s="672"/>
      <c r="HSN137" s="672"/>
      <c r="HSO137" s="672"/>
      <c r="HSP137" s="672"/>
      <c r="HSQ137" s="672"/>
      <c r="HSR137" s="672"/>
      <c r="HSS137" s="672"/>
      <c r="HST137" s="672"/>
      <c r="HSU137" s="672"/>
      <c r="HSV137" s="672"/>
      <c r="HSW137" s="672"/>
      <c r="HSX137" s="672"/>
      <c r="HSY137" s="672"/>
      <c r="HSZ137" s="672"/>
      <c r="HTA137" s="672"/>
      <c r="HTB137" s="672"/>
      <c r="HTC137" s="672"/>
      <c r="HTD137" s="672"/>
      <c r="HTE137" s="672"/>
      <c r="HTF137" s="672"/>
      <c r="HTG137" s="672"/>
      <c r="HTH137" s="672"/>
      <c r="HTI137" s="672"/>
      <c r="HTJ137" s="672"/>
      <c r="HTK137" s="672"/>
      <c r="HTL137" s="672"/>
      <c r="HTM137" s="672"/>
      <c r="HTN137" s="672"/>
      <c r="HTO137" s="672"/>
      <c r="HTP137" s="672"/>
      <c r="HTQ137" s="672"/>
      <c r="HTR137" s="672"/>
      <c r="HTS137" s="672"/>
      <c r="HTT137" s="672"/>
      <c r="HTU137" s="672"/>
      <c r="HTV137" s="672"/>
      <c r="HTW137" s="672"/>
      <c r="HTX137" s="672"/>
      <c r="HTY137" s="672"/>
      <c r="HTZ137" s="672"/>
      <c r="HUA137" s="672"/>
      <c r="HUB137" s="672"/>
      <c r="HUC137" s="672"/>
      <c r="HUD137" s="672"/>
      <c r="HUE137" s="672"/>
      <c r="HUF137" s="672"/>
      <c r="HUG137" s="672"/>
      <c r="HUH137" s="672"/>
      <c r="HUI137" s="672"/>
      <c r="HUJ137" s="672"/>
      <c r="HUK137" s="672"/>
      <c r="HUL137" s="672"/>
      <c r="HUM137" s="672"/>
      <c r="HUN137" s="672"/>
      <c r="HUO137" s="672"/>
      <c r="HUP137" s="672"/>
      <c r="HUQ137" s="672"/>
      <c r="HUR137" s="672"/>
      <c r="HUS137" s="672"/>
      <c r="HUT137" s="672"/>
      <c r="HUU137" s="672"/>
      <c r="HUV137" s="672"/>
      <c r="HUW137" s="672"/>
      <c r="HUX137" s="672"/>
      <c r="HUY137" s="672"/>
      <c r="HUZ137" s="672"/>
      <c r="HVA137" s="672"/>
      <c r="HVB137" s="672"/>
      <c r="HVC137" s="672"/>
      <c r="HVD137" s="672"/>
      <c r="HVE137" s="672"/>
      <c r="HVF137" s="672"/>
      <c r="HVG137" s="672"/>
      <c r="HVH137" s="672"/>
      <c r="HVI137" s="672"/>
      <c r="HVJ137" s="672"/>
      <c r="HVK137" s="672"/>
      <c r="HVL137" s="672"/>
      <c r="HVM137" s="672"/>
      <c r="HVN137" s="672"/>
      <c r="HVO137" s="672"/>
      <c r="HVP137" s="672"/>
      <c r="HVQ137" s="672"/>
      <c r="HVR137" s="672"/>
      <c r="HVS137" s="672"/>
      <c r="HVT137" s="672"/>
      <c r="HVU137" s="672"/>
      <c r="HVV137" s="672"/>
      <c r="HVW137" s="672"/>
      <c r="HVX137" s="672"/>
      <c r="HVY137" s="672"/>
      <c r="HVZ137" s="672"/>
      <c r="HWA137" s="672"/>
      <c r="HWB137" s="672"/>
      <c r="HWC137" s="672"/>
      <c r="HWD137" s="672"/>
      <c r="HWE137" s="672"/>
      <c r="HWF137" s="672"/>
      <c r="HWG137" s="672"/>
      <c r="HWH137" s="672"/>
      <c r="HWI137" s="672"/>
      <c r="HWJ137" s="672"/>
      <c r="HWK137" s="672"/>
      <c r="HWL137" s="672"/>
      <c r="HWM137" s="672"/>
      <c r="HWN137" s="672"/>
      <c r="HWO137" s="672"/>
      <c r="HWP137" s="672"/>
      <c r="HWQ137" s="672"/>
      <c r="HWR137" s="672"/>
      <c r="HWS137" s="672"/>
      <c r="HWT137" s="672"/>
      <c r="HWU137" s="672"/>
      <c r="HWV137" s="672"/>
      <c r="HWW137" s="672"/>
      <c r="HWX137" s="672"/>
      <c r="HWY137" s="672"/>
      <c r="HWZ137" s="672"/>
      <c r="HXA137" s="672"/>
      <c r="HXB137" s="672"/>
      <c r="HXC137" s="672"/>
      <c r="HXD137" s="672"/>
      <c r="HXE137" s="672"/>
      <c r="HXF137" s="672"/>
      <c r="HXG137" s="672"/>
      <c r="HXH137" s="672"/>
      <c r="HXI137" s="672"/>
      <c r="HXJ137" s="672"/>
      <c r="HXK137" s="672"/>
      <c r="HXL137" s="672"/>
      <c r="HXM137" s="672"/>
      <c r="HXN137" s="672"/>
      <c r="HXO137" s="672"/>
      <c r="HXP137" s="672"/>
      <c r="HXQ137" s="672"/>
      <c r="HXR137" s="672"/>
      <c r="HXS137" s="672"/>
      <c r="HXT137" s="672"/>
      <c r="HXU137" s="672"/>
      <c r="HXV137" s="672"/>
      <c r="HXW137" s="672"/>
      <c r="HXX137" s="672"/>
      <c r="HXY137" s="672"/>
      <c r="HXZ137" s="672"/>
      <c r="HYA137" s="672"/>
      <c r="HYB137" s="672"/>
      <c r="HYC137" s="672"/>
      <c r="HYD137" s="672"/>
      <c r="HYE137" s="672"/>
      <c r="HYF137" s="672"/>
      <c r="HYG137" s="672"/>
      <c r="HYH137" s="672"/>
      <c r="HYI137" s="672"/>
      <c r="HYJ137" s="672"/>
      <c r="HYK137" s="672"/>
      <c r="HYL137" s="672"/>
      <c r="HYM137" s="672"/>
      <c r="HYN137" s="672"/>
      <c r="HYO137" s="672"/>
      <c r="HYP137" s="672"/>
      <c r="HYQ137" s="672"/>
      <c r="HYR137" s="672"/>
      <c r="HYS137" s="672"/>
      <c r="HYT137" s="672"/>
      <c r="HYU137" s="672"/>
      <c r="HYV137" s="672"/>
      <c r="HYW137" s="672"/>
      <c r="HYX137" s="672"/>
      <c r="HYY137" s="672"/>
      <c r="HYZ137" s="672"/>
      <c r="HZA137" s="672"/>
      <c r="HZB137" s="672"/>
      <c r="HZC137" s="672"/>
      <c r="HZD137" s="672"/>
      <c r="HZE137" s="672"/>
      <c r="HZF137" s="672"/>
      <c r="HZG137" s="672"/>
      <c r="HZH137" s="672"/>
      <c r="HZI137" s="672"/>
      <c r="HZJ137" s="672"/>
      <c r="HZK137" s="672"/>
      <c r="HZL137" s="672"/>
      <c r="HZM137" s="672"/>
      <c r="HZN137" s="672"/>
      <c r="HZO137" s="672"/>
      <c r="HZP137" s="672"/>
      <c r="HZQ137" s="672"/>
      <c r="HZR137" s="672"/>
      <c r="HZS137" s="672"/>
      <c r="HZT137" s="672"/>
      <c r="HZU137" s="672"/>
      <c r="HZV137" s="672"/>
      <c r="HZW137" s="672"/>
      <c r="HZX137" s="672"/>
      <c r="HZY137" s="672"/>
      <c r="HZZ137" s="672"/>
      <c r="IAA137" s="672"/>
      <c r="IAB137" s="672"/>
      <c r="IAC137" s="672"/>
      <c r="IAD137" s="672"/>
      <c r="IAE137" s="672"/>
      <c r="IAF137" s="672"/>
      <c r="IAG137" s="672"/>
      <c r="IAH137" s="672"/>
      <c r="IAI137" s="672"/>
      <c r="IAJ137" s="672"/>
      <c r="IAK137" s="672"/>
      <c r="IAL137" s="672"/>
      <c r="IAM137" s="672"/>
      <c r="IAN137" s="672"/>
      <c r="IAO137" s="672"/>
      <c r="IAP137" s="672"/>
      <c r="IAQ137" s="672"/>
      <c r="IAR137" s="672"/>
      <c r="IAS137" s="672"/>
      <c r="IAT137" s="672"/>
      <c r="IAU137" s="672"/>
      <c r="IAV137" s="672"/>
      <c r="IAW137" s="672"/>
      <c r="IAX137" s="672"/>
      <c r="IAY137" s="672"/>
      <c r="IAZ137" s="672"/>
      <c r="IBA137" s="672"/>
      <c r="IBB137" s="672"/>
      <c r="IBC137" s="672"/>
      <c r="IBD137" s="672"/>
      <c r="IBE137" s="672"/>
      <c r="IBF137" s="672"/>
      <c r="IBG137" s="672"/>
      <c r="IBH137" s="672"/>
      <c r="IBI137" s="672"/>
      <c r="IBJ137" s="672"/>
      <c r="IBK137" s="672"/>
      <c r="IBL137" s="672"/>
      <c r="IBM137" s="672"/>
      <c r="IBN137" s="672"/>
      <c r="IBO137" s="672"/>
      <c r="IBP137" s="672"/>
      <c r="IBQ137" s="672"/>
      <c r="IBR137" s="672"/>
      <c r="IBS137" s="672"/>
      <c r="IBT137" s="672"/>
      <c r="IBU137" s="672"/>
      <c r="IBV137" s="672"/>
      <c r="IBW137" s="672"/>
      <c r="IBX137" s="672"/>
      <c r="IBY137" s="672"/>
      <c r="IBZ137" s="672"/>
      <c r="ICA137" s="672"/>
      <c r="ICB137" s="672"/>
      <c r="ICC137" s="672"/>
      <c r="ICD137" s="672"/>
      <c r="ICE137" s="672"/>
      <c r="ICF137" s="672"/>
      <c r="ICG137" s="672"/>
      <c r="ICH137" s="672"/>
      <c r="ICI137" s="672"/>
      <c r="ICJ137" s="672"/>
      <c r="ICK137" s="672"/>
      <c r="ICL137" s="672"/>
      <c r="ICM137" s="672"/>
      <c r="ICN137" s="672"/>
      <c r="ICO137" s="672"/>
      <c r="ICP137" s="672"/>
      <c r="ICQ137" s="672"/>
      <c r="ICR137" s="672"/>
      <c r="ICS137" s="672"/>
      <c r="ICT137" s="672"/>
      <c r="ICU137" s="672"/>
      <c r="ICV137" s="672"/>
      <c r="ICW137" s="672"/>
      <c r="ICX137" s="672"/>
      <c r="ICY137" s="672"/>
      <c r="ICZ137" s="672"/>
      <c r="IDA137" s="672"/>
      <c r="IDB137" s="672"/>
      <c r="IDC137" s="672"/>
      <c r="IDD137" s="672"/>
      <c r="IDE137" s="672"/>
      <c r="IDF137" s="672"/>
      <c r="IDG137" s="672"/>
      <c r="IDH137" s="672"/>
      <c r="IDI137" s="672"/>
      <c r="IDJ137" s="672"/>
      <c r="IDK137" s="672"/>
      <c r="IDL137" s="672"/>
      <c r="IDM137" s="672"/>
      <c r="IDN137" s="672"/>
      <c r="IDO137" s="672"/>
      <c r="IDP137" s="672"/>
      <c r="IDQ137" s="672"/>
      <c r="IDR137" s="672"/>
      <c r="IDS137" s="672"/>
      <c r="IDT137" s="672"/>
      <c r="IDU137" s="672"/>
      <c r="IDV137" s="672"/>
      <c r="IDW137" s="672"/>
      <c r="IDX137" s="672"/>
      <c r="IDY137" s="672"/>
      <c r="IDZ137" s="672"/>
      <c r="IEA137" s="672"/>
      <c r="IEB137" s="672"/>
      <c r="IEC137" s="672"/>
      <c r="IED137" s="672"/>
      <c r="IEE137" s="672"/>
      <c r="IEF137" s="672"/>
      <c r="IEG137" s="672"/>
      <c r="IEH137" s="672"/>
      <c r="IEI137" s="672"/>
      <c r="IEJ137" s="672"/>
      <c r="IEK137" s="672"/>
      <c r="IEL137" s="672"/>
      <c r="IEM137" s="672"/>
      <c r="IEN137" s="672"/>
      <c r="IEO137" s="672"/>
      <c r="IEP137" s="672"/>
      <c r="IEQ137" s="672"/>
      <c r="IER137" s="672"/>
      <c r="IES137" s="672"/>
      <c r="IET137" s="672"/>
      <c r="IEU137" s="672"/>
      <c r="IEV137" s="672"/>
      <c r="IEW137" s="672"/>
      <c r="IEX137" s="672"/>
      <c r="IEY137" s="672"/>
      <c r="IEZ137" s="672"/>
      <c r="IFA137" s="672"/>
      <c r="IFB137" s="672"/>
      <c r="IFC137" s="672"/>
      <c r="IFD137" s="672"/>
      <c r="IFE137" s="672"/>
      <c r="IFF137" s="672"/>
      <c r="IFG137" s="672"/>
      <c r="IFH137" s="672"/>
      <c r="IFI137" s="672"/>
      <c r="IFJ137" s="672"/>
      <c r="IFK137" s="672"/>
      <c r="IFL137" s="672"/>
      <c r="IFM137" s="672"/>
      <c r="IFN137" s="672"/>
      <c r="IFO137" s="672"/>
      <c r="IFP137" s="672"/>
      <c r="IFQ137" s="672"/>
      <c r="IFR137" s="672"/>
      <c r="IFS137" s="672"/>
      <c r="IFT137" s="672"/>
      <c r="IFU137" s="672"/>
      <c r="IFV137" s="672"/>
      <c r="IFW137" s="672"/>
      <c r="IFX137" s="672"/>
      <c r="IFY137" s="672"/>
      <c r="IFZ137" s="672"/>
      <c r="IGA137" s="672"/>
      <c r="IGB137" s="672"/>
      <c r="IGC137" s="672"/>
      <c r="IGD137" s="672"/>
      <c r="IGE137" s="672"/>
      <c r="IGF137" s="672"/>
      <c r="IGG137" s="672"/>
      <c r="IGH137" s="672"/>
      <c r="IGI137" s="672"/>
      <c r="IGJ137" s="672"/>
      <c r="IGK137" s="672"/>
      <c r="IGL137" s="672"/>
      <c r="IGM137" s="672"/>
      <c r="IGN137" s="672"/>
      <c r="IGO137" s="672"/>
      <c r="IGP137" s="672"/>
      <c r="IGQ137" s="672"/>
      <c r="IGR137" s="672"/>
      <c r="IGS137" s="672"/>
      <c r="IGT137" s="672"/>
      <c r="IGU137" s="672"/>
      <c r="IGV137" s="672"/>
      <c r="IGW137" s="672"/>
      <c r="IGX137" s="672"/>
      <c r="IGY137" s="672"/>
      <c r="IGZ137" s="672"/>
      <c r="IHA137" s="672"/>
      <c r="IHB137" s="672"/>
      <c r="IHC137" s="672"/>
      <c r="IHD137" s="672"/>
      <c r="IHE137" s="672"/>
      <c r="IHF137" s="672"/>
      <c r="IHG137" s="672"/>
      <c r="IHH137" s="672"/>
      <c r="IHI137" s="672"/>
      <c r="IHJ137" s="672"/>
      <c r="IHK137" s="672"/>
      <c r="IHL137" s="672"/>
      <c r="IHM137" s="672"/>
      <c r="IHN137" s="672"/>
      <c r="IHO137" s="672"/>
      <c r="IHP137" s="672"/>
      <c r="IHQ137" s="672"/>
      <c r="IHR137" s="672"/>
      <c r="IHS137" s="672"/>
      <c r="IHT137" s="672"/>
      <c r="IHU137" s="672"/>
      <c r="IHV137" s="672"/>
      <c r="IHW137" s="672"/>
      <c r="IHX137" s="672"/>
      <c r="IHY137" s="672"/>
      <c r="IHZ137" s="672"/>
      <c r="IIA137" s="672"/>
      <c r="IIB137" s="672"/>
      <c r="IIC137" s="672"/>
      <c r="IID137" s="672"/>
      <c r="IIE137" s="672"/>
      <c r="IIF137" s="672"/>
      <c r="IIG137" s="672"/>
      <c r="IIH137" s="672"/>
      <c r="III137" s="672"/>
      <c r="IIJ137" s="672"/>
      <c r="IIK137" s="672"/>
      <c r="IIL137" s="672"/>
      <c r="IIM137" s="672"/>
      <c r="IIN137" s="672"/>
      <c r="IIO137" s="672"/>
      <c r="IIP137" s="672"/>
      <c r="IIQ137" s="672"/>
      <c r="IIR137" s="672"/>
      <c r="IIS137" s="672"/>
      <c r="IIT137" s="672"/>
      <c r="IIU137" s="672"/>
      <c r="IIV137" s="672"/>
      <c r="IIW137" s="672"/>
      <c r="IIX137" s="672"/>
      <c r="IIY137" s="672"/>
      <c r="IIZ137" s="672"/>
      <c r="IJA137" s="672"/>
      <c r="IJB137" s="672"/>
      <c r="IJC137" s="672"/>
      <c r="IJD137" s="672"/>
      <c r="IJE137" s="672"/>
      <c r="IJF137" s="672"/>
      <c r="IJG137" s="672"/>
      <c r="IJH137" s="672"/>
      <c r="IJI137" s="672"/>
      <c r="IJJ137" s="672"/>
      <c r="IJK137" s="672"/>
      <c r="IJL137" s="672"/>
      <c r="IJM137" s="672"/>
      <c r="IJN137" s="672"/>
      <c r="IJO137" s="672"/>
      <c r="IJP137" s="672"/>
      <c r="IJQ137" s="672"/>
      <c r="IJR137" s="672"/>
      <c r="IJS137" s="672"/>
      <c r="IJT137" s="672"/>
      <c r="IJU137" s="672"/>
      <c r="IJV137" s="672"/>
      <c r="IJW137" s="672"/>
      <c r="IJX137" s="672"/>
      <c r="IJY137" s="672"/>
      <c r="IJZ137" s="672"/>
      <c r="IKA137" s="672"/>
      <c r="IKB137" s="672"/>
      <c r="IKC137" s="672"/>
      <c r="IKD137" s="672"/>
      <c r="IKE137" s="672"/>
      <c r="IKF137" s="672"/>
      <c r="IKG137" s="672"/>
      <c r="IKH137" s="672"/>
      <c r="IKI137" s="672"/>
      <c r="IKJ137" s="672"/>
      <c r="IKK137" s="672"/>
      <c r="IKL137" s="672"/>
      <c r="IKM137" s="672"/>
      <c r="IKN137" s="672"/>
      <c r="IKO137" s="672"/>
      <c r="IKP137" s="672"/>
      <c r="IKQ137" s="672"/>
      <c r="IKR137" s="672"/>
      <c r="IKS137" s="672"/>
      <c r="IKT137" s="672"/>
      <c r="IKU137" s="672"/>
      <c r="IKV137" s="672"/>
      <c r="IKW137" s="672"/>
      <c r="IKX137" s="672"/>
      <c r="IKY137" s="672"/>
      <c r="IKZ137" s="672"/>
      <c r="ILA137" s="672"/>
      <c r="ILB137" s="672"/>
      <c r="ILC137" s="672"/>
      <c r="ILD137" s="672"/>
      <c r="ILE137" s="672"/>
      <c r="ILF137" s="672"/>
      <c r="ILG137" s="672"/>
      <c r="ILH137" s="672"/>
      <c r="ILI137" s="672"/>
      <c r="ILJ137" s="672"/>
      <c r="ILK137" s="672"/>
      <c r="ILL137" s="672"/>
      <c r="ILM137" s="672"/>
      <c r="ILN137" s="672"/>
      <c r="ILO137" s="672"/>
      <c r="ILP137" s="672"/>
      <c r="ILQ137" s="672"/>
      <c r="ILR137" s="672"/>
      <c r="ILS137" s="672"/>
      <c r="ILT137" s="672"/>
      <c r="ILU137" s="672"/>
      <c r="ILV137" s="672"/>
      <c r="ILW137" s="672"/>
      <c r="ILX137" s="672"/>
      <c r="ILY137" s="672"/>
      <c r="ILZ137" s="672"/>
      <c r="IMA137" s="672"/>
      <c r="IMB137" s="672"/>
      <c r="IMC137" s="672"/>
      <c r="IMD137" s="672"/>
      <c r="IME137" s="672"/>
      <c r="IMF137" s="672"/>
      <c r="IMG137" s="672"/>
      <c r="IMH137" s="672"/>
      <c r="IMI137" s="672"/>
      <c r="IMJ137" s="672"/>
      <c r="IMK137" s="672"/>
      <c r="IML137" s="672"/>
      <c r="IMM137" s="672"/>
      <c r="IMN137" s="672"/>
      <c r="IMO137" s="672"/>
      <c r="IMP137" s="672"/>
      <c r="IMQ137" s="672"/>
      <c r="IMR137" s="672"/>
      <c r="IMS137" s="672"/>
      <c r="IMT137" s="672"/>
      <c r="IMU137" s="672"/>
      <c r="IMV137" s="672"/>
      <c r="IMW137" s="672"/>
      <c r="IMX137" s="672"/>
      <c r="IMY137" s="672"/>
      <c r="IMZ137" s="672"/>
      <c r="INA137" s="672"/>
      <c r="INB137" s="672"/>
      <c r="INC137" s="672"/>
      <c r="IND137" s="672"/>
      <c r="INE137" s="672"/>
      <c r="INF137" s="672"/>
      <c r="ING137" s="672"/>
      <c r="INH137" s="672"/>
      <c r="INI137" s="672"/>
      <c r="INJ137" s="672"/>
      <c r="INK137" s="672"/>
      <c r="INL137" s="672"/>
      <c r="INM137" s="672"/>
      <c r="INN137" s="672"/>
      <c r="INO137" s="672"/>
      <c r="INP137" s="672"/>
      <c r="INQ137" s="672"/>
      <c r="INR137" s="672"/>
      <c r="INS137" s="672"/>
      <c r="INT137" s="672"/>
      <c r="INU137" s="672"/>
      <c r="INV137" s="672"/>
      <c r="INW137" s="672"/>
      <c r="INX137" s="672"/>
      <c r="INY137" s="672"/>
      <c r="INZ137" s="672"/>
      <c r="IOA137" s="672"/>
      <c r="IOB137" s="672"/>
      <c r="IOC137" s="672"/>
      <c r="IOD137" s="672"/>
      <c r="IOE137" s="672"/>
      <c r="IOF137" s="672"/>
      <c r="IOG137" s="672"/>
      <c r="IOH137" s="672"/>
      <c r="IOI137" s="672"/>
      <c r="IOJ137" s="672"/>
      <c r="IOK137" s="672"/>
      <c r="IOL137" s="672"/>
      <c r="IOM137" s="672"/>
      <c r="ION137" s="672"/>
      <c r="IOO137" s="672"/>
      <c r="IOP137" s="672"/>
      <c r="IOQ137" s="672"/>
      <c r="IOR137" s="672"/>
      <c r="IOS137" s="672"/>
      <c r="IOT137" s="672"/>
      <c r="IOU137" s="672"/>
      <c r="IOV137" s="672"/>
      <c r="IOW137" s="672"/>
      <c r="IOX137" s="672"/>
      <c r="IOY137" s="672"/>
      <c r="IOZ137" s="672"/>
      <c r="IPA137" s="672"/>
      <c r="IPB137" s="672"/>
      <c r="IPC137" s="672"/>
      <c r="IPD137" s="672"/>
      <c r="IPE137" s="672"/>
      <c r="IPF137" s="672"/>
      <c r="IPG137" s="672"/>
      <c r="IPH137" s="672"/>
      <c r="IPI137" s="672"/>
      <c r="IPJ137" s="672"/>
      <c r="IPK137" s="672"/>
      <c r="IPL137" s="672"/>
      <c r="IPM137" s="672"/>
      <c r="IPN137" s="672"/>
      <c r="IPO137" s="672"/>
      <c r="IPP137" s="672"/>
      <c r="IPQ137" s="672"/>
      <c r="IPR137" s="672"/>
      <c r="IPS137" s="672"/>
      <c r="IPT137" s="672"/>
      <c r="IPU137" s="672"/>
      <c r="IPV137" s="672"/>
      <c r="IPW137" s="672"/>
      <c r="IPX137" s="672"/>
      <c r="IPY137" s="672"/>
      <c r="IPZ137" s="672"/>
      <c r="IQA137" s="672"/>
      <c r="IQB137" s="672"/>
      <c r="IQC137" s="672"/>
      <c r="IQD137" s="672"/>
      <c r="IQE137" s="672"/>
      <c r="IQF137" s="672"/>
      <c r="IQG137" s="672"/>
      <c r="IQH137" s="672"/>
      <c r="IQI137" s="672"/>
      <c r="IQJ137" s="672"/>
      <c r="IQK137" s="672"/>
      <c r="IQL137" s="672"/>
      <c r="IQM137" s="672"/>
      <c r="IQN137" s="672"/>
      <c r="IQO137" s="672"/>
      <c r="IQP137" s="672"/>
      <c r="IQQ137" s="672"/>
      <c r="IQR137" s="672"/>
      <c r="IQS137" s="672"/>
      <c r="IQT137" s="672"/>
      <c r="IQU137" s="672"/>
      <c r="IQV137" s="672"/>
      <c r="IQW137" s="672"/>
      <c r="IQX137" s="672"/>
      <c r="IQY137" s="672"/>
      <c r="IQZ137" s="672"/>
      <c r="IRA137" s="672"/>
      <c r="IRB137" s="672"/>
      <c r="IRC137" s="672"/>
      <c r="IRD137" s="672"/>
      <c r="IRE137" s="672"/>
      <c r="IRF137" s="672"/>
      <c r="IRG137" s="672"/>
      <c r="IRH137" s="672"/>
      <c r="IRI137" s="672"/>
      <c r="IRJ137" s="672"/>
      <c r="IRK137" s="672"/>
      <c r="IRL137" s="672"/>
      <c r="IRM137" s="672"/>
      <c r="IRN137" s="672"/>
      <c r="IRO137" s="672"/>
      <c r="IRP137" s="672"/>
      <c r="IRQ137" s="672"/>
      <c r="IRR137" s="672"/>
      <c r="IRS137" s="672"/>
      <c r="IRT137" s="672"/>
      <c r="IRU137" s="672"/>
      <c r="IRV137" s="672"/>
      <c r="IRW137" s="672"/>
      <c r="IRX137" s="672"/>
      <c r="IRY137" s="672"/>
      <c r="IRZ137" s="672"/>
      <c r="ISA137" s="672"/>
      <c r="ISB137" s="672"/>
      <c r="ISC137" s="672"/>
      <c r="ISD137" s="672"/>
      <c r="ISE137" s="672"/>
      <c r="ISF137" s="672"/>
      <c r="ISG137" s="672"/>
      <c r="ISH137" s="672"/>
      <c r="ISI137" s="672"/>
      <c r="ISJ137" s="672"/>
      <c r="ISK137" s="672"/>
      <c r="ISL137" s="672"/>
      <c r="ISM137" s="672"/>
      <c r="ISN137" s="672"/>
      <c r="ISO137" s="672"/>
      <c r="ISP137" s="672"/>
      <c r="ISQ137" s="672"/>
      <c r="ISR137" s="672"/>
      <c r="ISS137" s="672"/>
      <c r="IST137" s="672"/>
      <c r="ISU137" s="672"/>
      <c r="ISV137" s="672"/>
      <c r="ISW137" s="672"/>
      <c r="ISX137" s="672"/>
      <c r="ISY137" s="672"/>
      <c r="ISZ137" s="672"/>
      <c r="ITA137" s="672"/>
      <c r="ITB137" s="672"/>
      <c r="ITC137" s="672"/>
      <c r="ITD137" s="672"/>
      <c r="ITE137" s="672"/>
      <c r="ITF137" s="672"/>
      <c r="ITG137" s="672"/>
      <c r="ITH137" s="672"/>
      <c r="ITI137" s="672"/>
      <c r="ITJ137" s="672"/>
      <c r="ITK137" s="672"/>
      <c r="ITL137" s="672"/>
      <c r="ITM137" s="672"/>
      <c r="ITN137" s="672"/>
      <c r="ITO137" s="672"/>
      <c r="ITP137" s="672"/>
      <c r="ITQ137" s="672"/>
      <c r="ITR137" s="672"/>
      <c r="ITS137" s="672"/>
      <c r="ITT137" s="672"/>
      <c r="ITU137" s="672"/>
      <c r="ITV137" s="672"/>
      <c r="ITW137" s="672"/>
      <c r="ITX137" s="672"/>
      <c r="ITY137" s="672"/>
      <c r="ITZ137" s="672"/>
      <c r="IUA137" s="672"/>
      <c r="IUB137" s="672"/>
      <c r="IUC137" s="672"/>
      <c r="IUD137" s="672"/>
      <c r="IUE137" s="672"/>
      <c r="IUF137" s="672"/>
      <c r="IUG137" s="672"/>
      <c r="IUH137" s="672"/>
      <c r="IUI137" s="672"/>
      <c r="IUJ137" s="672"/>
      <c r="IUK137" s="672"/>
      <c r="IUL137" s="672"/>
      <c r="IUM137" s="672"/>
      <c r="IUN137" s="672"/>
      <c r="IUO137" s="672"/>
      <c r="IUP137" s="672"/>
      <c r="IUQ137" s="672"/>
      <c r="IUR137" s="672"/>
      <c r="IUS137" s="672"/>
      <c r="IUT137" s="672"/>
      <c r="IUU137" s="672"/>
      <c r="IUV137" s="672"/>
      <c r="IUW137" s="672"/>
      <c r="IUX137" s="672"/>
      <c r="IUY137" s="672"/>
      <c r="IUZ137" s="672"/>
      <c r="IVA137" s="672"/>
      <c r="IVB137" s="672"/>
      <c r="IVC137" s="672"/>
      <c r="IVD137" s="672"/>
      <c r="IVE137" s="672"/>
      <c r="IVF137" s="672"/>
      <c r="IVG137" s="672"/>
      <c r="IVH137" s="672"/>
      <c r="IVI137" s="672"/>
      <c r="IVJ137" s="672"/>
      <c r="IVK137" s="672"/>
      <c r="IVL137" s="672"/>
      <c r="IVM137" s="672"/>
      <c r="IVN137" s="672"/>
      <c r="IVO137" s="672"/>
      <c r="IVP137" s="672"/>
      <c r="IVQ137" s="672"/>
      <c r="IVR137" s="672"/>
      <c r="IVS137" s="672"/>
      <c r="IVT137" s="672"/>
      <c r="IVU137" s="672"/>
      <c r="IVV137" s="672"/>
      <c r="IVW137" s="672"/>
      <c r="IVX137" s="672"/>
      <c r="IVY137" s="672"/>
      <c r="IVZ137" s="672"/>
      <c r="IWA137" s="672"/>
      <c r="IWB137" s="672"/>
      <c r="IWC137" s="672"/>
      <c r="IWD137" s="672"/>
      <c r="IWE137" s="672"/>
      <c r="IWF137" s="672"/>
      <c r="IWG137" s="672"/>
      <c r="IWH137" s="672"/>
      <c r="IWI137" s="672"/>
      <c r="IWJ137" s="672"/>
      <c r="IWK137" s="672"/>
      <c r="IWL137" s="672"/>
      <c r="IWM137" s="672"/>
      <c r="IWN137" s="672"/>
      <c r="IWO137" s="672"/>
      <c r="IWP137" s="672"/>
      <c r="IWQ137" s="672"/>
      <c r="IWR137" s="672"/>
      <c r="IWS137" s="672"/>
      <c r="IWT137" s="672"/>
      <c r="IWU137" s="672"/>
      <c r="IWV137" s="672"/>
      <c r="IWW137" s="672"/>
      <c r="IWX137" s="672"/>
      <c r="IWY137" s="672"/>
      <c r="IWZ137" s="672"/>
      <c r="IXA137" s="672"/>
      <c r="IXB137" s="672"/>
      <c r="IXC137" s="672"/>
      <c r="IXD137" s="672"/>
      <c r="IXE137" s="672"/>
      <c r="IXF137" s="672"/>
      <c r="IXG137" s="672"/>
      <c r="IXH137" s="672"/>
      <c r="IXI137" s="672"/>
      <c r="IXJ137" s="672"/>
      <c r="IXK137" s="672"/>
      <c r="IXL137" s="672"/>
      <c r="IXM137" s="672"/>
      <c r="IXN137" s="672"/>
      <c r="IXO137" s="672"/>
      <c r="IXP137" s="672"/>
      <c r="IXQ137" s="672"/>
      <c r="IXR137" s="672"/>
      <c r="IXS137" s="672"/>
      <c r="IXT137" s="672"/>
      <c r="IXU137" s="672"/>
      <c r="IXV137" s="672"/>
      <c r="IXW137" s="672"/>
      <c r="IXX137" s="672"/>
      <c r="IXY137" s="672"/>
      <c r="IXZ137" s="672"/>
      <c r="IYA137" s="672"/>
      <c r="IYB137" s="672"/>
      <c r="IYC137" s="672"/>
      <c r="IYD137" s="672"/>
      <c r="IYE137" s="672"/>
      <c r="IYF137" s="672"/>
      <c r="IYG137" s="672"/>
      <c r="IYH137" s="672"/>
      <c r="IYI137" s="672"/>
      <c r="IYJ137" s="672"/>
      <c r="IYK137" s="672"/>
      <c r="IYL137" s="672"/>
      <c r="IYM137" s="672"/>
      <c r="IYN137" s="672"/>
      <c r="IYO137" s="672"/>
      <c r="IYP137" s="672"/>
      <c r="IYQ137" s="672"/>
      <c r="IYR137" s="672"/>
      <c r="IYS137" s="672"/>
      <c r="IYT137" s="672"/>
      <c r="IYU137" s="672"/>
      <c r="IYV137" s="672"/>
      <c r="IYW137" s="672"/>
      <c r="IYX137" s="672"/>
      <c r="IYY137" s="672"/>
      <c r="IYZ137" s="672"/>
      <c r="IZA137" s="672"/>
      <c r="IZB137" s="672"/>
      <c r="IZC137" s="672"/>
      <c r="IZD137" s="672"/>
      <c r="IZE137" s="672"/>
      <c r="IZF137" s="672"/>
      <c r="IZG137" s="672"/>
      <c r="IZH137" s="672"/>
      <c r="IZI137" s="672"/>
      <c r="IZJ137" s="672"/>
      <c r="IZK137" s="672"/>
      <c r="IZL137" s="672"/>
      <c r="IZM137" s="672"/>
      <c r="IZN137" s="672"/>
      <c r="IZO137" s="672"/>
      <c r="IZP137" s="672"/>
      <c r="IZQ137" s="672"/>
      <c r="IZR137" s="672"/>
      <c r="IZS137" s="672"/>
      <c r="IZT137" s="672"/>
      <c r="IZU137" s="672"/>
      <c r="IZV137" s="672"/>
      <c r="IZW137" s="672"/>
      <c r="IZX137" s="672"/>
      <c r="IZY137" s="672"/>
      <c r="IZZ137" s="672"/>
      <c r="JAA137" s="672"/>
      <c r="JAB137" s="672"/>
      <c r="JAC137" s="672"/>
      <c r="JAD137" s="672"/>
      <c r="JAE137" s="672"/>
      <c r="JAF137" s="672"/>
      <c r="JAG137" s="672"/>
      <c r="JAH137" s="672"/>
      <c r="JAI137" s="672"/>
      <c r="JAJ137" s="672"/>
      <c r="JAK137" s="672"/>
      <c r="JAL137" s="672"/>
      <c r="JAM137" s="672"/>
      <c r="JAN137" s="672"/>
      <c r="JAO137" s="672"/>
      <c r="JAP137" s="672"/>
      <c r="JAQ137" s="672"/>
      <c r="JAR137" s="672"/>
      <c r="JAS137" s="672"/>
      <c r="JAT137" s="672"/>
      <c r="JAU137" s="672"/>
      <c r="JAV137" s="672"/>
      <c r="JAW137" s="672"/>
      <c r="JAX137" s="672"/>
      <c r="JAY137" s="672"/>
      <c r="JAZ137" s="672"/>
      <c r="JBA137" s="672"/>
      <c r="JBB137" s="672"/>
      <c r="JBC137" s="672"/>
      <c r="JBD137" s="672"/>
      <c r="JBE137" s="672"/>
      <c r="JBF137" s="672"/>
      <c r="JBG137" s="672"/>
      <c r="JBH137" s="672"/>
      <c r="JBI137" s="672"/>
      <c r="JBJ137" s="672"/>
      <c r="JBK137" s="672"/>
      <c r="JBL137" s="672"/>
      <c r="JBM137" s="672"/>
      <c r="JBN137" s="672"/>
      <c r="JBO137" s="672"/>
      <c r="JBP137" s="672"/>
      <c r="JBQ137" s="672"/>
      <c r="JBR137" s="672"/>
      <c r="JBS137" s="672"/>
      <c r="JBT137" s="672"/>
      <c r="JBU137" s="672"/>
      <c r="JBV137" s="672"/>
      <c r="JBW137" s="672"/>
      <c r="JBX137" s="672"/>
      <c r="JBY137" s="672"/>
      <c r="JBZ137" s="672"/>
      <c r="JCA137" s="672"/>
      <c r="JCB137" s="672"/>
      <c r="JCC137" s="672"/>
      <c r="JCD137" s="672"/>
      <c r="JCE137" s="672"/>
      <c r="JCF137" s="672"/>
      <c r="JCG137" s="672"/>
      <c r="JCH137" s="672"/>
      <c r="JCI137" s="672"/>
      <c r="JCJ137" s="672"/>
      <c r="JCK137" s="672"/>
      <c r="JCL137" s="672"/>
      <c r="JCM137" s="672"/>
      <c r="JCN137" s="672"/>
      <c r="JCO137" s="672"/>
      <c r="JCP137" s="672"/>
      <c r="JCQ137" s="672"/>
      <c r="JCR137" s="672"/>
      <c r="JCS137" s="672"/>
      <c r="JCT137" s="672"/>
      <c r="JCU137" s="672"/>
      <c r="JCV137" s="672"/>
      <c r="JCW137" s="672"/>
      <c r="JCX137" s="672"/>
      <c r="JCY137" s="672"/>
      <c r="JCZ137" s="672"/>
      <c r="JDA137" s="672"/>
      <c r="JDB137" s="672"/>
      <c r="JDC137" s="672"/>
      <c r="JDD137" s="672"/>
      <c r="JDE137" s="672"/>
      <c r="JDF137" s="672"/>
      <c r="JDG137" s="672"/>
      <c r="JDH137" s="672"/>
      <c r="JDI137" s="672"/>
      <c r="JDJ137" s="672"/>
      <c r="JDK137" s="672"/>
      <c r="JDL137" s="672"/>
      <c r="JDM137" s="672"/>
      <c r="JDN137" s="672"/>
      <c r="JDO137" s="672"/>
      <c r="JDP137" s="672"/>
      <c r="JDQ137" s="672"/>
      <c r="JDR137" s="672"/>
      <c r="JDS137" s="672"/>
      <c r="JDT137" s="672"/>
      <c r="JDU137" s="672"/>
      <c r="JDV137" s="672"/>
      <c r="JDW137" s="672"/>
      <c r="JDX137" s="672"/>
      <c r="JDY137" s="672"/>
      <c r="JDZ137" s="672"/>
      <c r="JEA137" s="672"/>
      <c r="JEB137" s="672"/>
      <c r="JEC137" s="672"/>
      <c r="JED137" s="672"/>
      <c r="JEE137" s="672"/>
      <c r="JEF137" s="672"/>
      <c r="JEG137" s="672"/>
      <c r="JEH137" s="672"/>
      <c r="JEI137" s="672"/>
      <c r="JEJ137" s="672"/>
      <c r="JEK137" s="672"/>
      <c r="JEL137" s="672"/>
      <c r="JEM137" s="672"/>
      <c r="JEN137" s="672"/>
      <c r="JEO137" s="672"/>
      <c r="JEP137" s="672"/>
      <c r="JEQ137" s="672"/>
      <c r="JER137" s="672"/>
      <c r="JES137" s="672"/>
      <c r="JET137" s="672"/>
      <c r="JEU137" s="672"/>
      <c r="JEV137" s="672"/>
      <c r="JEW137" s="672"/>
      <c r="JEX137" s="672"/>
      <c r="JEY137" s="672"/>
      <c r="JEZ137" s="672"/>
      <c r="JFA137" s="672"/>
      <c r="JFB137" s="672"/>
      <c r="JFC137" s="672"/>
      <c r="JFD137" s="672"/>
      <c r="JFE137" s="672"/>
      <c r="JFF137" s="672"/>
      <c r="JFG137" s="672"/>
      <c r="JFH137" s="672"/>
      <c r="JFI137" s="672"/>
      <c r="JFJ137" s="672"/>
      <c r="JFK137" s="672"/>
      <c r="JFL137" s="672"/>
      <c r="JFM137" s="672"/>
      <c r="JFN137" s="672"/>
      <c r="JFO137" s="672"/>
      <c r="JFP137" s="672"/>
      <c r="JFQ137" s="672"/>
      <c r="JFR137" s="672"/>
      <c r="JFS137" s="672"/>
      <c r="JFT137" s="672"/>
      <c r="JFU137" s="672"/>
      <c r="JFV137" s="672"/>
      <c r="JFW137" s="672"/>
      <c r="JFX137" s="672"/>
      <c r="JFY137" s="672"/>
      <c r="JFZ137" s="672"/>
      <c r="JGA137" s="672"/>
      <c r="JGB137" s="672"/>
      <c r="JGC137" s="672"/>
      <c r="JGD137" s="672"/>
      <c r="JGE137" s="672"/>
      <c r="JGF137" s="672"/>
      <c r="JGG137" s="672"/>
      <c r="JGH137" s="672"/>
      <c r="JGI137" s="672"/>
      <c r="JGJ137" s="672"/>
      <c r="JGK137" s="672"/>
      <c r="JGL137" s="672"/>
      <c r="JGM137" s="672"/>
      <c r="JGN137" s="672"/>
      <c r="JGO137" s="672"/>
      <c r="JGP137" s="672"/>
      <c r="JGQ137" s="672"/>
      <c r="JGR137" s="672"/>
      <c r="JGS137" s="672"/>
      <c r="JGT137" s="672"/>
      <c r="JGU137" s="672"/>
      <c r="JGV137" s="672"/>
      <c r="JGW137" s="672"/>
      <c r="JGX137" s="672"/>
      <c r="JGY137" s="672"/>
      <c r="JGZ137" s="672"/>
      <c r="JHA137" s="672"/>
      <c r="JHB137" s="672"/>
      <c r="JHC137" s="672"/>
      <c r="JHD137" s="672"/>
      <c r="JHE137" s="672"/>
      <c r="JHF137" s="672"/>
      <c r="JHG137" s="672"/>
      <c r="JHH137" s="672"/>
      <c r="JHI137" s="672"/>
      <c r="JHJ137" s="672"/>
      <c r="JHK137" s="672"/>
      <c r="JHL137" s="672"/>
      <c r="JHM137" s="672"/>
      <c r="JHN137" s="672"/>
      <c r="JHO137" s="672"/>
      <c r="JHP137" s="672"/>
      <c r="JHQ137" s="672"/>
      <c r="JHR137" s="672"/>
      <c r="JHS137" s="672"/>
      <c r="JHT137" s="672"/>
      <c r="JHU137" s="672"/>
      <c r="JHV137" s="672"/>
      <c r="JHW137" s="672"/>
      <c r="JHX137" s="672"/>
      <c r="JHY137" s="672"/>
      <c r="JHZ137" s="672"/>
      <c r="JIA137" s="672"/>
      <c r="JIB137" s="672"/>
      <c r="JIC137" s="672"/>
      <c r="JID137" s="672"/>
      <c r="JIE137" s="672"/>
      <c r="JIF137" s="672"/>
      <c r="JIG137" s="672"/>
      <c r="JIH137" s="672"/>
      <c r="JII137" s="672"/>
      <c r="JIJ137" s="672"/>
      <c r="JIK137" s="672"/>
      <c r="JIL137" s="672"/>
      <c r="JIM137" s="672"/>
      <c r="JIN137" s="672"/>
      <c r="JIO137" s="672"/>
      <c r="JIP137" s="672"/>
      <c r="JIQ137" s="672"/>
      <c r="JIR137" s="672"/>
      <c r="JIS137" s="672"/>
      <c r="JIT137" s="672"/>
      <c r="JIU137" s="672"/>
      <c r="JIV137" s="672"/>
      <c r="JIW137" s="672"/>
      <c r="JIX137" s="672"/>
      <c r="JIY137" s="672"/>
      <c r="JIZ137" s="672"/>
      <c r="JJA137" s="672"/>
      <c r="JJB137" s="672"/>
      <c r="JJC137" s="672"/>
      <c r="JJD137" s="672"/>
      <c r="JJE137" s="672"/>
      <c r="JJF137" s="672"/>
      <c r="JJG137" s="672"/>
      <c r="JJH137" s="672"/>
      <c r="JJI137" s="672"/>
      <c r="JJJ137" s="672"/>
      <c r="JJK137" s="672"/>
      <c r="JJL137" s="672"/>
      <c r="JJM137" s="672"/>
      <c r="JJN137" s="672"/>
      <c r="JJO137" s="672"/>
      <c r="JJP137" s="672"/>
      <c r="JJQ137" s="672"/>
      <c r="JJR137" s="672"/>
      <c r="JJS137" s="672"/>
      <c r="JJT137" s="672"/>
      <c r="JJU137" s="672"/>
      <c r="JJV137" s="672"/>
      <c r="JJW137" s="672"/>
      <c r="JJX137" s="672"/>
      <c r="JJY137" s="672"/>
      <c r="JJZ137" s="672"/>
      <c r="JKA137" s="672"/>
      <c r="JKB137" s="672"/>
      <c r="JKC137" s="672"/>
      <c r="JKD137" s="672"/>
      <c r="JKE137" s="672"/>
      <c r="JKF137" s="672"/>
      <c r="JKG137" s="672"/>
      <c r="JKH137" s="672"/>
      <c r="JKI137" s="672"/>
      <c r="JKJ137" s="672"/>
      <c r="JKK137" s="672"/>
      <c r="JKL137" s="672"/>
      <c r="JKM137" s="672"/>
      <c r="JKN137" s="672"/>
      <c r="JKO137" s="672"/>
      <c r="JKP137" s="672"/>
      <c r="JKQ137" s="672"/>
      <c r="JKR137" s="672"/>
      <c r="JKS137" s="672"/>
      <c r="JKT137" s="672"/>
      <c r="JKU137" s="672"/>
      <c r="JKV137" s="672"/>
      <c r="JKW137" s="672"/>
      <c r="JKX137" s="672"/>
      <c r="JKY137" s="672"/>
      <c r="JKZ137" s="672"/>
      <c r="JLA137" s="672"/>
      <c r="JLB137" s="672"/>
      <c r="JLC137" s="672"/>
      <c r="JLD137" s="672"/>
      <c r="JLE137" s="672"/>
      <c r="JLF137" s="672"/>
      <c r="JLG137" s="672"/>
      <c r="JLH137" s="672"/>
      <c r="JLI137" s="672"/>
      <c r="JLJ137" s="672"/>
      <c r="JLK137" s="672"/>
      <c r="JLL137" s="672"/>
      <c r="JLM137" s="672"/>
      <c r="JLN137" s="672"/>
      <c r="JLO137" s="672"/>
      <c r="JLP137" s="672"/>
      <c r="JLQ137" s="672"/>
      <c r="JLR137" s="672"/>
      <c r="JLS137" s="672"/>
      <c r="JLT137" s="672"/>
      <c r="JLU137" s="672"/>
      <c r="JLV137" s="672"/>
      <c r="JLW137" s="672"/>
      <c r="JLX137" s="672"/>
      <c r="JLY137" s="672"/>
      <c r="JLZ137" s="672"/>
      <c r="JMA137" s="672"/>
      <c r="JMB137" s="672"/>
      <c r="JMC137" s="672"/>
      <c r="JMD137" s="672"/>
      <c r="JME137" s="672"/>
      <c r="JMF137" s="672"/>
      <c r="JMG137" s="672"/>
      <c r="JMH137" s="672"/>
      <c r="JMI137" s="672"/>
      <c r="JMJ137" s="672"/>
      <c r="JMK137" s="672"/>
      <c r="JML137" s="672"/>
      <c r="JMM137" s="672"/>
      <c r="JMN137" s="672"/>
      <c r="JMO137" s="672"/>
      <c r="JMP137" s="672"/>
      <c r="JMQ137" s="672"/>
      <c r="JMR137" s="672"/>
      <c r="JMS137" s="672"/>
      <c r="JMT137" s="672"/>
      <c r="JMU137" s="672"/>
      <c r="JMV137" s="672"/>
      <c r="JMW137" s="672"/>
      <c r="JMX137" s="672"/>
      <c r="JMY137" s="672"/>
      <c r="JMZ137" s="672"/>
      <c r="JNA137" s="672"/>
      <c r="JNB137" s="672"/>
      <c r="JNC137" s="672"/>
      <c r="JND137" s="672"/>
      <c r="JNE137" s="672"/>
      <c r="JNF137" s="672"/>
      <c r="JNG137" s="672"/>
      <c r="JNH137" s="672"/>
      <c r="JNI137" s="672"/>
      <c r="JNJ137" s="672"/>
      <c r="JNK137" s="672"/>
      <c r="JNL137" s="672"/>
      <c r="JNM137" s="672"/>
      <c r="JNN137" s="672"/>
      <c r="JNO137" s="672"/>
      <c r="JNP137" s="672"/>
      <c r="JNQ137" s="672"/>
      <c r="JNR137" s="672"/>
      <c r="JNS137" s="672"/>
      <c r="JNT137" s="672"/>
      <c r="JNU137" s="672"/>
      <c r="JNV137" s="672"/>
      <c r="JNW137" s="672"/>
      <c r="JNX137" s="672"/>
      <c r="JNY137" s="672"/>
      <c r="JNZ137" s="672"/>
      <c r="JOA137" s="672"/>
      <c r="JOB137" s="672"/>
      <c r="JOC137" s="672"/>
      <c r="JOD137" s="672"/>
      <c r="JOE137" s="672"/>
      <c r="JOF137" s="672"/>
      <c r="JOG137" s="672"/>
      <c r="JOH137" s="672"/>
      <c r="JOI137" s="672"/>
      <c r="JOJ137" s="672"/>
      <c r="JOK137" s="672"/>
      <c r="JOL137" s="672"/>
      <c r="JOM137" s="672"/>
      <c r="JON137" s="672"/>
      <c r="JOO137" s="672"/>
      <c r="JOP137" s="672"/>
      <c r="JOQ137" s="672"/>
      <c r="JOR137" s="672"/>
      <c r="JOS137" s="672"/>
      <c r="JOT137" s="672"/>
      <c r="JOU137" s="672"/>
      <c r="JOV137" s="672"/>
      <c r="JOW137" s="672"/>
      <c r="JOX137" s="672"/>
      <c r="JOY137" s="672"/>
      <c r="JOZ137" s="672"/>
      <c r="JPA137" s="672"/>
      <c r="JPB137" s="672"/>
      <c r="JPC137" s="672"/>
      <c r="JPD137" s="672"/>
      <c r="JPE137" s="672"/>
      <c r="JPF137" s="672"/>
      <c r="JPG137" s="672"/>
      <c r="JPH137" s="672"/>
      <c r="JPI137" s="672"/>
      <c r="JPJ137" s="672"/>
      <c r="JPK137" s="672"/>
      <c r="JPL137" s="672"/>
      <c r="JPM137" s="672"/>
      <c r="JPN137" s="672"/>
      <c r="JPO137" s="672"/>
      <c r="JPP137" s="672"/>
      <c r="JPQ137" s="672"/>
      <c r="JPR137" s="672"/>
      <c r="JPS137" s="672"/>
      <c r="JPT137" s="672"/>
      <c r="JPU137" s="672"/>
      <c r="JPV137" s="672"/>
      <c r="JPW137" s="672"/>
      <c r="JPX137" s="672"/>
      <c r="JPY137" s="672"/>
      <c r="JPZ137" s="672"/>
      <c r="JQA137" s="672"/>
      <c r="JQB137" s="672"/>
      <c r="JQC137" s="672"/>
      <c r="JQD137" s="672"/>
      <c r="JQE137" s="672"/>
      <c r="JQF137" s="672"/>
      <c r="JQG137" s="672"/>
      <c r="JQH137" s="672"/>
      <c r="JQI137" s="672"/>
      <c r="JQJ137" s="672"/>
      <c r="JQK137" s="672"/>
      <c r="JQL137" s="672"/>
      <c r="JQM137" s="672"/>
      <c r="JQN137" s="672"/>
      <c r="JQO137" s="672"/>
      <c r="JQP137" s="672"/>
      <c r="JQQ137" s="672"/>
      <c r="JQR137" s="672"/>
      <c r="JQS137" s="672"/>
      <c r="JQT137" s="672"/>
      <c r="JQU137" s="672"/>
      <c r="JQV137" s="672"/>
      <c r="JQW137" s="672"/>
      <c r="JQX137" s="672"/>
      <c r="JQY137" s="672"/>
      <c r="JQZ137" s="672"/>
      <c r="JRA137" s="672"/>
      <c r="JRB137" s="672"/>
      <c r="JRC137" s="672"/>
      <c r="JRD137" s="672"/>
      <c r="JRE137" s="672"/>
      <c r="JRF137" s="672"/>
      <c r="JRG137" s="672"/>
      <c r="JRH137" s="672"/>
      <c r="JRI137" s="672"/>
      <c r="JRJ137" s="672"/>
      <c r="JRK137" s="672"/>
      <c r="JRL137" s="672"/>
      <c r="JRM137" s="672"/>
      <c r="JRN137" s="672"/>
      <c r="JRO137" s="672"/>
      <c r="JRP137" s="672"/>
      <c r="JRQ137" s="672"/>
      <c r="JRR137" s="672"/>
      <c r="JRS137" s="672"/>
      <c r="JRT137" s="672"/>
      <c r="JRU137" s="672"/>
      <c r="JRV137" s="672"/>
      <c r="JRW137" s="672"/>
      <c r="JRX137" s="672"/>
      <c r="JRY137" s="672"/>
      <c r="JRZ137" s="672"/>
      <c r="JSA137" s="672"/>
      <c r="JSB137" s="672"/>
      <c r="JSC137" s="672"/>
      <c r="JSD137" s="672"/>
      <c r="JSE137" s="672"/>
      <c r="JSF137" s="672"/>
      <c r="JSG137" s="672"/>
      <c r="JSH137" s="672"/>
      <c r="JSI137" s="672"/>
      <c r="JSJ137" s="672"/>
      <c r="JSK137" s="672"/>
      <c r="JSL137" s="672"/>
      <c r="JSM137" s="672"/>
      <c r="JSN137" s="672"/>
      <c r="JSO137" s="672"/>
      <c r="JSP137" s="672"/>
      <c r="JSQ137" s="672"/>
      <c r="JSR137" s="672"/>
      <c r="JSS137" s="672"/>
      <c r="JST137" s="672"/>
      <c r="JSU137" s="672"/>
      <c r="JSV137" s="672"/>
      <c r="JSW137" s="672"/>
      <c r="JSX137" s="672"/>
      <c r="JSY137" s="672"/>
      <c r="JSZ137" s="672"/>
      <c r="JTA137" s="672"/>
      <c r="JTB137" s="672"/>
      <c r="JTC137" s="672"/>
      <c r="JTD137" s="672"/>
      <c r="JTE137" s="672"/>
      <c r="JTF137" s="672"/>
      <c r="JTG137" s="672"/>
      <c r="JTH137" s="672"/>
      <c r="JTI137" s="672"/>
      <c r="JTJ137" s="672"/>
      <c r="JTK137" s="672"/>
      <c r="JTL137" s="672"/>
      <c r="JTM137" s="672"/>
      <c r="JTN137" s="672"/>
      <c r="JTO137" s="672"/>
      <c r="JTP137" s="672"/>
      <c r="JTQ137" s="672"/>
      <c r="JTR137" s="672"/>
      <c r="JTS137" s="672"/>
      <c r="JTT137" s="672"/>
      <c r="JTU137" s="672"/>
      <c r="JTV137" s="672"/>
      <c r="JTW137" s="672"/>
      <c r="JTX137" s="672"/>
      <c r="JTY137" s="672"/>
      <c r="JTZ137" s="672"/>
      <c r="JUA137" s="672"/>
      <c r="JUB137" s="672"/>
      <c r="JUC137" s="672"/>
      <c r="JUD137" s="672"/>
      <c r="JUE137" s="672"/>
      <c r="JUF137" s="672"/>
      <c r="JUG137" s="672"/>
      <c r="JUH137" s="672"/>
      <c r="JUI137" s="672"/>
      <c r="JUJ137" s="672"/>
      <c r="JUK137" s="672"/>
      <c r="JUL137" s="672"/>
      <c r="JUM137" s="672"/>
      <c r="JUN137" s="672"/>
      <c r="JUO137" s="672"/>
      <c r="JUP137" s="672"/>
      <c r="JUQ137" s="672"/>
      <c r="JUR137" s="672"/>
      <c r="JUS137" s="672"/>
      <c r="JUT137" s="672"/>
      <c r="JUU137" s="672"/>
      <c r="JUV137" s="672"/>
      <c r="JUW137" s="672"/>
      <c r="JUX137" s="672"/>
      <c r="JUY137" s="672"/>
      <c r="JUZ137" s="672"/>
      <c r="JVA137" s="672"/>
      <c r="JVB137" s="672"/>
      <c r="JVC137" s="672"/>
      <c r="JVD137" s="672"/>
      <c r="JVE137" s="672"/>
      <c r="JVF137" s="672"/>
      <c r="JVG137" s="672"/>
      <c r="JVH137" s="672"/>
      <c r="JVI137" s="672"/>
      <c r="JVJ137" s="672"/>
      <c r="JVK137" s="672"/>
      <c r="JVL137" s="672"/>
      <c r="JVM137" s="672"/>
      <c r="JVN137" s="672"/>
      <c r="JVO137" s="672"/>
      <c r="JVP137" s="672"/>
      <c r="JVQ137" s="672"/>
      <c r="JVR137" s="672"/>
      <c r="JVS137" s="672"/>
      <c r="JVT137" s="672"/>
      <c r="JVU137" s="672"/>
      <c r="JVV137" s="672"/>
      <c r="JVW137" s="672"/>
      <c r="JVX137" s="672"/>
      <c r="JVY137" s="672"/>
      <c r="JVZ137" s="672"/>
      <c r="JWA137" s="672"/>
      <c r="JWB137" s="672"/>
      <c r="JWC137" s="672"/>
      <c r="JWD137" s="672"/>
      <c r="JWE137" s="672"/>
      <c r="JWF137" s="672"/>
      <c r="JWG137" s="672"/>
      <c r="JWH137" s="672"/>
      <c r="JWI137" s="672"/>
      <c r="JWJ137" s="672"/>
      <c r="JWK137" s="672"/>
      <c r="JWL137" s="672"/>
      <c r="JWM137" s="672"/>
      <c r="JWN137" s="672"/>
      <c r="JWO137" s="672"/>
      <c r="JWP137" s="672"/>
      <c r="JWQ137" s="672"/>
      <c r="JWR137" s="672"/>
      <c r="JWS137" s="672"/>
      <c r="JWT137" s="672"/>
      <c r="JWU137" s="672"/>
      <c r="JWV137" s="672"/>
      <c r="JWW137" s="672"/>
      <c r="JWX137" s="672"/>
      <c r="JWY137" s="672"/>
      <c r="JWZ137" s="672"/>
      <c r="JXA137" s="672"/>
      <c r="JXB137" s="672"/>
      <c r="JXC137" s="672"/>
      <c r="JXD137" s="672"/>
      <c r="JXE137" s="672"/>
      <c r="JXF137" s="672"/>
      <c r="JXG137" s="672"/>
      <c r="JXH137" s="672"/>
      <c r="JXI137" s="672"/>
      <c r="JXJ137" s="672"/>
      <c r="JXK137" s="672"/>
      <c r="JXL137" s="672"/>
      <c r="JXM137" s="672"/>
      <c r="JXN137" s="672"/>
      <c r="JXO137" s="672"/>
      <c r="JXP137" s="672"/>
      <c r="JXQ137" s="672"/>
      <c r="JXR137" s="672"/>
      <c r="JXS137" s="672"/>
      <c r="JXT137" s="672"/>
      <c r="JXU137" s="672"/>
      <c r="JXV137" s="672"/>
      <c r="JXW137" s="672"/>
      <c r="JXX137" s="672"/>
      <c r="JXY137" s="672"/>
      <c r="JXZ137" s="672"/>
      <c r="JYA137" s="672"/>
      <c r="JYB137" s="672"/>
      <c r="JYC137" s="672"/>
      <c r="JYD137" s="672"/>
      <c r="JYE137" s="672"/>
      <c r="JYF137" s="672"/>
      <c r="JYG137" s="672"/>
      <c r="JYH137" s="672"/>
      <c r="JYI137" s="672"/>
      <c r="JYJ137" s="672"/>
      <c r="JYK137" s="672"/>
      <c r="JYL137" s="672"/>
      <c r="JYM137" s="672"/>
      <c r="JYN137" s="672"/>
      <c r="JYO137" s="672"/>
      <c r="JYP137" s="672"/>
      <c r="JYQ137" s="672"/>
      <c r="JYR137" s="672"/>
      <c r="JYS137" s="672"/>
      <c r="JYT137" s="672"/>
      <c r="JYU137" s="672"/>
      <c r="JYV137" s="672"/>
      <c r="JYW137" s="672"/>
      <c r="JYX137" s="672"/>
      <c r="JYY137" s="672"/>
      <c r="JYZ137" s="672"/>
      <c r="JZA137" s="672"/>
      <c r="JZB137" s="672"/>
      <c r="JZC137" s="672"/>
      <c r="JZD137" s="672"/>
      <c r="JZE137" s="672"/>
      <c r="JZF137" s="672"/>
      <c r="JZG137" s="672"/>
      <c r="JZH137" s="672"/>
      <c r="JZI137" s="672"/>
      <c r="JZJ137" s="672"/>
      <c r="JZK137" s="672"/>
      <c r="JZL137" s="672"/>
      <c r="JZM137" s="672"/>
      <c r="JZN137" s="672"/>
      <c r="JZO137" s="672"/>
      <c r="JZP137" s="672"/>
      <c r="JZQ137" s="672"/>
      <c r="JZR137" s="672"/>
      <c r="JZS137" s="672"/>
      <c r="JZT137" s="672"/>
      <c r="JZU137" s="672"/>
      <c r="JZV137" s="672"/>
      <c r="JZW137" s="672"/>
      <c r="JZX137" s="672"/>
      <c r="JZY137" s="672"/>
      <c r="JZZ137" s="672"/>
      <c r="KAA137" s="672"/>
      <c r="KAB137" s="672"/>
      <c r="KAC137" s="672"/>
      <c r="KAD137" s="672"/>
      <c r="KAE137" s="672"/>
      <c r="KAF137" s="672"/>
      <c r="KAG137" s="672"/>
      <c r="KAH137" s="672"/>
      <c r="KAI137" s="672"/>
      <c r="KAJ137" s="672"/>
      <c r="KAK137" s="672"/>
      <c r="KAL137" s="672"/>
      <c r="KAM137" s="672"/>
      <c r="KAN137" s="672"/>
      <c r="KAO137" s="672"/>
      <c r="KAP137" s="672"/>
      <c r="KAQ137" s="672"/>
      <c r="KAR137" s="672"/>
      <c r="KAS137" s="672"/>
      <c r="KAT137" s="672"/>
      <c r="KAU137" s="672"/>
      <c r="KAV137" s="672"/>
      <c r="KAW137" s="672"/>
      <c r="KAX137" s="672"/>
      <c r="KAY137" s="672"/>
      <c r="KAZ137" s="672"/>
      <c r="KBA137" s="672"/>
      <c r="KBB137" s="672"/>
      <c r="KBC137" s="672"/>
      <c r="KBD137" s="672"/>
      <c r="KBE137" s="672"/>
      <c r="KBF137" s="672"/>
      <c r="KBG137" s="672"/>
      <c r="KBH137" s="672"/>
      <c r="KBI137" s="672"/>
      <c r="KBJ137" s="672"/>
      <c r="KBK137" s="672"/>
      <c r="KBL137" s="672"/>
      <c r="KBM137" s="672"/>
      <c r="KBN137" s="672"/>
      <c r="KBO137" s="672"/>
      <c r="KBP137" s="672"/>
      <c r="KBQ137" s="672"/>
      <c r="KBR137" s="672"/>
      <c r="KBS137" s="672"/>
      <c r="KBT137" s="672"/>
      <c r="KBU137" s="672"/>
      <c r="KBV137" s="672"/>
      <c r="KBW137" s="672"/>
      <c r="KBX137" s="672"/>
      <c r="KBY137" s="672"/>
      <c r="KBZ137" s="672"/>
      <c r="KCA137" s="672"/>
      <c r="KCB137" s="672"/>
      <c r="KCC137" s="672"/>
      <c r="KCD137" s="672"/>
      <c r="KCE137" s="672"/>
      <c r="KCF137" s="672"/>
      <c r="KCG137" s="672"/>
      <c r="KCH137" s="672"/>
      <c r="KCI137" s="672"/>
      <c r="KCJ137" s="672"/>
      <c r="KCK137" s="672"/>
      <c r="KCL137" s="672"/>
      <c r="KCM137" s="672"/>
      <c r="KCN137" s="672"/>
      <c r="KCO137" s="672"/>
      <c r="KCP137" s="672"/>
      <c r="KCQ137" s="672"/>
      <c r="KCR137" s="672"/>
      <c r="KCS137" s="672"/>
      <c r="KCT137" s="672"/>
      <c r="KCU137" s="672"/>
      <c r="KCV137" s="672"/>
      <c r="KCW137" s="672"/>
      <c r="KCX137" s="672"/>
      <c r="KCY137" s="672"/>
      <c r="KCZ137" s="672"/>
      <c r="KDA137" s="672"/>
      <c r="KDB137" s="672"/>
      <c r="KDC137" s="672"/>
      <c r="KDD137" s="672"/>
      <c r="KDE137" s="672"/>
      <c r="KDF137" s="672"/>
      <c r="KDG137" s="672"/>
      <c r="KDH137" s="672"/>
      <c r="KDI137" s="672"/>
      <c r="KDJ137" s="672"/>
      <c r="KDK137" s="672"/>
      <c r="KDL137" s="672"/>
      <c r="KDM137" s="672"/>
      <c r="KDN137" s="672"/>
      <c r="KDO137" s="672"/>
      <c r="KDP137" s="672"/>
      <c r="KDQ137" s="672"/>
      <c r="KDR137" s="672"/>
      <c r="KDS137" s="672"/>
      <c r="KDT137" s="672"/>
      <c r="KDU137" s="672"/>
      <c r="KDV137" s="672"/>
      <c r="KDW137" s="672"/>
      <c r="KDX137" s="672"/>
      <c r="KDY137" s="672"/>
      <c r="KDZ137" s="672"/>
      <c r="KEA137" s="672"/>
      <c r="KEB137" s="672"/>
      <c r="KEC137" s="672"/>
      <c r="KED137" s="672"/>
      <c r="KEE137" s="672"/>
      <c r="KEF137" s="672"/>
      <c r="KEG137" s="672"/>
      <c r="KEH137" s="672"/>
      <c r="KEI137" s="672"/>
      <c r="KEJ137" s="672"/>
      <c r="KEK137" s="672"/>
      <c r="KEL137" s="672"/>
      <c r="KEM137" s="672"/>
      <c r="KEN137" s="672"/>
      <c r="KEO137" s="672"/>
      <c r="KEP137" s="672"/>
      <c r="KEQ137" s="672"/>
      <c r="KER137" s="672"/>
      <c r="KES137" s="672"/>
      <c r="KET137" s="672"/>
      <c r="KEU137" s="672"/>
      <c r="KEV137" s="672"/>
      <c r="KEW137" s="672"/>
      <c r="KEX137" s="672"/>
      <c r="KEY137" s="672"/>
      <c r="KEZ137" s="672"/>
      <c r="KFA137" s="672"/>
      <c r="KFB137" s="672"/>
      <c r="KFC137" s="672"/>
      <c r="KFD137" s="672"/>
      <c r="KFE137" s="672"/>
      <c r="KFF137" s="672"/>
      <c r="KFG137" s="672"/>
      <c r="KFH137" s="672"/>
      <c r="KFI137" s="672"/>
      <c r="KFJ137" s="672"/>
      <c r="KFK137" s="672"/>
      <c r="KFL137" s="672"/>
      <c r="KFM137" s="672"/>
      <c r="KFN137" s="672"/>
      <c r="KFO137" s="672"/>
      <c r="KFP137" s="672"/>
      <c r="KFQ137" s="672"/>
      <c r="KFR137" s="672"/>
      <c r="KFS137" s="672"/>
      <c r="KFT137" s="672"/>
      <c r="KFU137" s="672"/>
      <c r="KFV137" s="672"/>
      <c r="KFW137" s="672"/>
      <c r="KFX137" s="672"/>
      <c r="KFY137" s="672"/>
      <c r="KFZ137" s="672"/>
      <c r="KGA137" s="672"/>
      <c r="KGB137" s="672"/>
      <c r="KGC137" s="672"/>
      <c r="KGD137" s="672"/>
      <c r="KGE137" s="672"/>
      <c r="KGF137" s="672"/>
      <c r="KGG137" s="672"/>
      <c r="KGH137" s="672"/>
      <c r="KGI137" s="672"/>
      <c r="KGJ137" s="672"/>
      <c r="KGK137" s="672"/>
      <c r="KGL137" s="672"/>
      <c r="KGM137" s="672"/>
      <c r="KGN137" s="672"/>
      <c r="KGO137" s="672"/>
      <c r="KGP137" s="672"/>
      <c r="KGQ137" s="672"/>
      <c r="KGR137" s="672"/>
      <c r="KGS137" s="672"/>
      <c r="KGT137" s="672"/>
      <c r="KGU137" s="672"/>
      <c r="KGV137" s="672"/>
      <c r="KGW137" s="672"/>
      <c r="KGX137" s="672"/>
      <c r="KGY137" s="672"/>
      <c r="KGZ137" s="672"/>
      <c r="KHA137" s="672"/>
      <c r="KHB137" s="672"/>
      <c r="KHC137" s="672"/>
      <c r="KHD137" s="672"/>
      <c r="KHE137" s="672"/>
      <c r="KHF137" s="672"/>
      <c r="KHG137" s="672"/>
      <c r="KHH137" s="672"/>
      <c r="KHI137" s="672"/>
      <c r="KHJ137" s="672"/>
      <c r="KHK137" s="672"/>
      <c r="KHL137" s="672"/>
      <c r="KHM137" s="672"/>
      <c r="KHN137" s="672"/>
      <c r="KHO137" s="672"/>
      <c r="KHP137" s="672"/>
      <c r="KHQ137" s="672"/>
      <c r="KHR137" s="672"/>
      <c r="KHS137" s="672"/>
      <c r="KHT137" s="672"/>
      <c r="KHU137" s="672"/>
      <c r="KHV137" s="672"/>
      <c r="KHW137" s="672"/>
      <c r="KHX137" s="672"/>
      <c r="KHY137" s="672"/>
      <c r="KHZ137" s="672"/>
      <c r="KIA137" s="672"/>
      <c r="KIB137" s="672"/>
      <c r="KIC137" s="672"/>
      <c r="KID137" s="672"/>
      <c r="KIE137" s="672"/>
      <c r="KIF137" s="672"/>
      <c r="KIG137" s="672"/>
      <c r="KIH137" s="672"/>
      <c r="KII137" s="672"/>
      <c r="KIJ137" s="672"/>
      <c r="KIK137" s="672"/>
      <c r="KIL137" s="672"/>
      <c r="KIM137" s="672"/>
      <c r="KIN137" s="672"/>
      <c r="KIO137" s="672"/>
      <c r="KIP137" s="672"/>
      <c r="KIQ137" s="672"/>
      <c r="KIR137" s="672"/>
      <c r="KIS137" s="672"/>
      <c r="KIT137" s="672"/>
      <c r="KIU137" s="672"/>
      <c r="KIV137" s="672"/>
      <c r="KIW137" s="672"/>
      <c r="KIX137" s="672"/>
      <c r="KIY137" s="672"/>
      <c r="KIZ137" s="672"/>
      <c r="KJA137" s="672"/>
      <c r="KJB137" s="672"/>
      <c r="KJC137" s="672"/>
      <c r="KJD137" s="672"/>
      <c r="KJE137" s="672"/>
      <c r="KJF137" s="672"/>
      <c r="KJG137" s="672"/>
      <c r="KJH137" s="672"/>
      <c r="KJI137" s="672"/>
      <c r="KJJ137" s="672"/>
      <c r="KJK137" s="672"/>
      <c r="KJL137" s="672"/>
      <c r="KJM137" s="672"/>
      <c r="KJN137" s="672"/>
      <c r="KJO137" s="672"/>
      <c r="KJP137" s="672"/>
      <c r="KJQ137" s="672"/>
      <c r="KJR137" s="672"/>
      <c r="KJS137" s="672"/>
      <c r="KJT137" s="672"/>
      <c r="KJU137" s="672"/>
      <c r="KJV137" s="672"/>
      <c r="KJW137" s="672"/>
      <c r="KJX137" s="672"/>
      <c r="KJY137" s="672"/>
      <c r="KJZ137" s="672"/>
      <c r="KKA137" s="672"/>
      <c r="KKB137" s="672"/>
      <c r="KKC137" s="672"/>
      <c r="KKD137" s="672"/>
      <c r="KKE137" s="672"/>
      <c r="KKF137" s="672"/>
      <c r="KKG137" s="672"/>
      <c r="KKH137" s="672"/>
      <c r="KKI137" s="672"/>
      <c r="KKJ137" s="672"/>
      <c r="KKK137" s="672"/>
      <c r="KKL137" s="672"/>
      <c r="KKM137" s="672"/>
      <c r="KKN137" s="672"/>
      <c r="KKO137" s="672"/>
      <c r="KKP137" s="672"/>
      <c r="KKQ137" s="672"/>
      <c r="KKR137" s="672"/>
      <c r="KKS137" s="672"/>
      <c r="KKT137" s="672"/>
      <c r="KKU137" s="672"/>
      <c r="KKV137" s="672"/>
      <c r="KKW137" s="672"/>
      <c r="KKX137" s="672"/>
      <c r="KKY137" s="672"/>
      <c r="KKZ137" s="672"/>
      <c r="KLA137" s="672"/>
      <c r="KLB137" s="672"/>
      <c r="KLC137" s="672"/>
      <c r="KLD137" s="672"/>
      <c r="KLE137" s="672"/>
      <c r="KLF137" s="672"/>
      <c r="KLG137" s="672"/>
      <c r="KLH137" s="672"/>
      <c r="KLI137" s="672"/>
      <c r="KLJ137" s="672"/>
      <c r="KLK137" s="672"/>
      <c r="KLL137" s="672"/>
      <c r="KLM137" s="672"/>
      <c r="KLN137" s="672"/>
      <c r="KLO137" s="672"/>
      <c r="KLP137" s="672"/>
      <c r="KLQ137" s="672"/>
      <c r="KLR137" s="672"/>
      <c r="KLS137" s="672"/>
      <c r="KLT137" s="672"/>
      <c r="KLU137" s="672"/>
      <c r="KLV137" s="672"/>
      <c r="KLW137" s="672"/>
      <c r="KLX137" s="672"/>
      <c r="KLY137" s="672"/>
      <c r="KLZ137" s="672"/>
      <c r="KMA137" s="672"/>
      <c r="KMB137" s="672"/>
      <c r="KMC137" s="672"/>
      <c r="KMD137" s="672"/>
      <c r="KME137" s="672"/>
      <c r="KMF137" s="672"/>
      <c r="KMG137" s="672"/>
      <c r="KMH137" s="672"/>
      <c r="KMI137" s="672"/>
      <c r="KMJ137" s="672"/>
      <c r="KMK137" s="672"/>
      <c r="KML137" s="672"/>
      <c r="KMM137" s="672"/>
      <c r="KMN137" s="672"/>
      <c r="KMO137" s="672"/>
      <c r="KMP137" s="672"/>
      <c r="KMQ137" s="672"/>
      <c r="KMR137" s="672"/>
      <c r="KMS137" s="672"/>
      <c r="KMT137" s="672"/>
      <c r="KMU137" s="672"/>
      <c r="KMV137" s="672"/>
      <c r="KMW137" s="672"/>
      <c r="KMX137" s="672"/>
      <c r="KMY137" s="672"/>
      <c r="KMZ137" s="672"/>
      <c r="KNA137" s="672"/>
      <c r="KNB137" s="672"/>
      <c r="KNC137" s="672"/>
      <c r="KND137" s="672"/>
      <c r="KNE137" s="672"/>
      <c r="KNF137" s="672"/>
      <c r="KNG137" s="672"/>
      <c r="KNH137" s="672"/>
      <c r="KNI137" s="672"/>
      <c r="KNJ137" s="672"/>
      <c r="KNK137" s="672"/>
      <c r="KNL137" s="672"/>
      <c r="KNM137" s="672"/>
      <c r="KNN137" s="672"/>
      <c r="KNO137" s="672"/>
      <c r="KNP137" s="672"/>
      <c r="KNQ137" s="672"/>
      <c r="KNR137" s="672"/>
      <c r="KNS137" s="672"/>
      <c r="KNT137" s="672"/>
      <c r="KNU137" s="672"/>
      <c r="KNV137" s="672"/>
      <c r="KNW137" s="672"/>
      <c r="KNX137" s="672"/>
      <c r="KNY137" s="672"/>
      <c r="KNZ137" s="672"/>
      <c r="KOA137" s="672"/>
      <c r="KOB137" s="672"/>
      <c r="KOC137" s="672"/>
      <c r="KOD137" s="672"/>
      <c r="KOE137" s="672"/>
      <c r="KOF137" s="672"/>
      <c r="KOG137" s="672"/>
      <c r="KOH137" s="672"/>
      <c r="KOI137" s="672"/>
      <c r="KOJ137" s="672"/>
      <c r="KOK137" s="672"/>
      <c r="KOL137" s="672"/>
      <c r="KOM137" s="672"/>
      <c r="KON137" s="672"/>
      <c r="KOO137" s="672"/>
      <c r="KOP137" s="672"/>
      <c r="KOQ137" s="672"/>
      <c r="KOR137" s="672"/>
      <c r="KOS137" s="672"/>
      <c r="KOT137" s="672"/>
      <c r="KOU137" s="672"/>
      <c r="KOV137" s="672"/>
      <c r="KOW137" s="672"/>
      <c r="KOX137" s="672"/>
      <c r="KOY137" s="672"/>
      <c r="KOZ137" s="672"/>
      <c r="KPA137" s="672"/>
      <c r="KPB137" s="672"/>
      <c r="KPC137" s="672"/>
      <c r="KPD137" s="672"/>
      <c r="KPE137" s="672"/>
      <c r="KPF137" s="672"/>
      <c r="KPG137" s="672"/>
      <c r="KPH137" s="672"/>
      <c r="KPI137" s="672"/>
      <c r="KPJ137" s="672"/>
      <c r="KPK137" s="672"/>
      <c r="KPL137" s="672"/>
      <c r="KPM137" s="672"/>
      <c r="KPN137" s="672"/>
      <c r="KPO137" s="672"/>
      <c r="KPP137" s="672"/>
      <c r="KPQ137" s="672"/>
      <c r="KPR137" s="672"/>
      <c r="KPS137" s="672"/>
      <c r="KPT137" s="672"/>
      <c r="KPU137" s="672"/>
      <c r="KPV137" s="672"/>
      <c r="KPW137" s="672"/>
      <c r="KPX137" s="672"/>
      <c r="KPY137" s="672"/>
      <c r="KPZ137" s="672"/>
      <c r="KQA137" s="672"/>
      <c r="KQB137" s="672"/>
      <c r="KQC137" s="672"/>
      <c r="KQD137" s="672"/>
      <c r="KQE137" s="672"/>
      <c r="KQF137" s="672"/>
      <c r="KQG137" s="672"/>
      <c r="KQH137" s="672"/>
      <c r="KQI137" s="672"/>
      <c r="KQJ137" s="672"/>
      <c r="KQK137" s="672"/>
      <c r="KQL137" s="672"/>
      <c r="KQM137" s="672"/>
      <c r="KQN137" s="672"/>
      <c r="KQO137" s="672"/>
      <c r="KQP137" s="672"/>
      <c r="KQQ137" s="672"/>
      <c r="KQR137" s="672"/>
      <c r="KQS137" s="672"/>
      <c r="KQT137" s="672"/>
      <c r="KQU137" s="672"/>
      <c r="KQV137" s="672"/>
      <c r="KQW137" s="672"/>
      <c r="KQX137" s="672"/>
      <c r="KQY137" s="672"/>
      <c r="KQZ137" s="672"/>
      <c r="KRA137" s="672"/>
      <c r="KRB137" s="672"/>
      <c r="KRC137" s="672"/>
      <c r="KRD137" s="672"/>
      <c r="KRE137" s="672"/>
      <c r="KRF137" s="672"/>
      <c r="KRG137" s="672"/>
      <c r="KRH137" s="672"/>
      <c r="KRI137" s="672"/>
      <c r="KRJ137" s="672"/>
      <c r="KRK137" s="672"/>
      <c r="KRL137" s="672"/>
      <c r="KRM137" s="672"/>
      <c r="KRN137" s="672"/>
      <c r="KRO137" s="672"/>
      <c r="KRP137" s="672"/>
      <c r="KRQ137" s="672"/>
      <c r="KRR137" s="672"/>
      <c r="KRS137" s="672"/>
      <c r="KRT137" s="672"/>
      <c r="KRU137" s="672"/>
      <c r="KRV137" s="672"/>
      <c r="KRW137" s="672"/>
      <c r="KRX137" s="672"/>
      <c r="KRY137" s="672"/>
      <c r="KRZ137" s="672"/>
      <c r="KSA137" s="672"/>
      <c r="KSB137" s="672"/>
      <c r="KSC137" s="672"/>
      <c r="KSD137" s="672"/>
      <c r="KSE137" s="672"/>
      <c r="KSF137" s="672"/>
      <c r="KSG137" s="672"/>
      <c r="KSH137" s="672"/>
      <c r="KSI137" s="672"/>
      <c r="KSJ137" s="672"/>
      <c r="KSK137" s="672"/>
      <c r="KSL137" s="672"/>
      <c r="KSM137" s="672"/>
      <c r="KSN137" s="672"/>
      <c r="KSO137" s="672"/>
      <c r="KSP137" s="672"/>
      <c r="KSQ137" s="672"/>
      <c r="KSR137" s="672"/>
      <c r="KSS137" s="672"/>
      <c r="KST137" s="672"/>
      <c r="KSU137" s="672"/>
      <c r="KSV137" s="672"/>
      <c r="KSW137" s="672"/>
      <c r="KSX137" s="672"/>
      <c r="KSY137" s="672"/>
      <c r="KSZ137" s="672"/>
      <c r="KTA137" s="672"/>
      <c r="KTB137" s="672"/>
      <c r="KTC137" s="672"/>
      <c r="KTD137" s="672"/>
      <c r="KTE137" s="672"/>
      <c r="KTF137" s="672"/>
      <c r="KTG137" s="672"/>
      <c r="KTH137" s="672"/>
      <c r="KTI137" s="672"/>
      <c r="KTJ137" s="672"/>
      <c r="KTK137" s="672"/>
      <c r="KTL137" s="672"/>
      <c r="KTM137" s="672"/>
      <c r="KTN137" s="672"/>
      <c r="KTO137" s="672"/>
      <c r="KTP137" s="672"/>
      <c r="KTQ137" s="672"/>
      <c r="KTR137" s="672"/>
      <c r="KTS137" s="672"/>
      <c r="KTT137" s="672"/>
      <c r="KTU137" s="672"/>
      <c r="KTV137" s="672"/>
      <c r="KTW137" s="672"/>
      <c r="KTX137" s="672"/>
      <c r="KTY137" s="672"/>
      <c r="KTZ137" s="672"/>
      <c r="KUA137" s="672"/>
      <c r="KUB137" s="672"/>
      <c r="KUC137" s="672"/>
      <c r="KUD137" s="672"/>
      <c r="KUE137" s="672"/>
      <c r="KUF137" s="672"/>
      <c r="KUG137" s="672"/>
      <c r="KUH137" s="672"/>
      <c r="KUI137" s="672"/>
      <c r="KUJ137" s="672"/>
      <c r="KUK137" s="672"/>
      <c r="KUL137" s="672"/>
      <c r="KUM137" s="672"/>
      <c r="KUN137" s="672"/>
      <c r="KUO137" s="672"/>
      <c r="KUP137" s="672"/>
      <c r="KUQ137" s="672"/>
      <c r="KUR137" s="672"/>
      <c r="KUS137" s="672"/>
      <c r="KUT137" s="672"/>
      <c r="KUU137" s="672"/>
      <c r="KUV137" s="672"/>
      <c r="KUW137" s="672"/>
      <c r="KUX137" s="672"/>
      <c r="KUY137" s="672"/>
      <c r="KUZ137" s="672"/>
      <c r="KVA137" s="672"/>
      <c r="KVB137" s="672"/>
      <c r="KVC137" s="672"/>
      <c r="KVD137" s="672"/>
      <c r="KVE137" s="672"/>
      <c r="KVF137" s="672"/>
      <c r="KVG137" s="672"/>
      <c r="KVH137" s="672"/>
      <c r="KVI137" s="672"/>
      <c r="KVJ137" s="672"/>
      <c r="KVK137" s="672"/>
      <c r="KVL137" s="672"/>
      <c r="KVM137" s="672"/>
      <c r="KVN137" s="672"/>
      <c r="KVO137" s="672"/>
      <c r="KVP137" s="672"/>
      <c r="KVQ137" s="672"/>
      <c r="KVR137" s="672"/>
      <c r="KVS137" s="672"/>
      <c r="KVT137" s="672"/>
      <c r="KVU137" s="672"/>
      <c r="KVV137" s="672"/>
      <c r="KVW137" s="672"/>
      <c r="KVX137" s="672"/>
      <c r="KVY137" s="672"/>
      <c r="KVZ137" s="672"/>
      <c r="KWA137" s="672"/>
      <c r="KWB137" s="672"/>
      <c r="KWC137" s="672"/>
      <c r="KWD137" s="672"/>
      <c r="KWE137" s="672"/>
      <c r="KWF137" s="672"/>
      <c r="KWG137" s="672"/>
      <c r="KWH137" s="672"/>
      <c r="KWI137" s="672"/>
      <c r="KWJ137" s="672"/>
      <c r="KWK137" s="672"/>
      <c r="KWL137" s="672"/>
      <c r="KWM137" s="672"/>
      <c r="KWN137" s="672"/>
      <c r="KWO137" s="672"/>
      <c r="KWP137" s="672"/>
      <c r="KWQ137" s="672"/>
      <c r="KWR137" s="672"/>
      <c r="KWS137" s="672"/>
      <c r="KWT137" s="672"/>
      <c r="KWU137" s="672"/>
      <c r="KWV137" s="672"/>
      <c r="KWW137" s="672"/>
      <c r="KWX137" s="672"/>
      <c r="KWY137" s="672"/>
      <c r="KWZ137" s="672"/>
      <c r="KXA137" s="672"/>
      <c r="KXB137" s="672"/>
      <c r="KXC137" s="672"/>
      <c r="KXD137" s="672"/>
      <c r="KXE137" s="672"/>
      <c r="KXF137" s="672"/>
      <c r="KXG137" s="672"/>
      <c r="KXH137" s="672"/>
      <c r="KXI137" s="672"/>
      <c r="KXJ137" s="672"/>
      <c r="KXK137" s="672"/>
      <c r="KXL137" s="672"/>
      <c r="KXM137" s="672"/>
      <c r="KXN137" s="672"/>
      <c r="KXO137" s="672"/>
      <c r="KXP137" s="672"/>
      <c r="KXQ137" s="672"/>
      <c r="KXR137" s="672"/>
      <c r="KXS137" s="672"/>
      <c r="KXT137" s="672"/>
      <c r="KXU137" s="672"/>
      <c r="KXV137" s="672"/>
      <c r="KXW137" s="672"/>
      <c r="KXX137" s="672"/>
      <c r="KXY137" s="672"/>
      <c r="KXZ137" s="672"/>
      <c r="KYA137" s="672"/>
      <c r="KYB137" s="672"/>
      <c r="KYC137" s="672"/>
      <c r="KYD137" s="672"/>
      <c r="KYE137" s="672"/>
      <c r="KYF137" s="672"/>
      <c r="KYG137" s="672"/>
      <c r="KYH137" s="672"/>
      <c r="KYI137" s="672"/>
      <c r="KYJ137" s="672"/>
      <c r="KYK137" s="672"/>
      <c r="KYL137" s="672"/>
      <c r="KYM137" s="672"/>
      <c r="KYN137" s="672"/>
      <c r="KYO137" s="672"/>
      <c r="KYP137" s="672"/>
      <c r="KYQ137" s="672"/>
      <c r="KYR137" s="672"/>
      <c r="KYS137" s="672"/>
      <c r="KYT137" s="672"/>
      <c r="KYU137" s="672"/>
      <c r="KYV137" s="672"/>
      <c r="KYW137" s="672"/>
      <c r="KYX137" s="672"/>
      <c r="KYY137" s="672"/>
      <c r="KYZ137" s="672"/>
      <c r="KZA137" s="672"/>
      <c r="KZB137" s="672"/>
      <c r="KZC137" s="672"/>
      <c r="KZD137" s="672"/>
      <c r="KZE137" s="672"/>
      <c r="KZF137" s="672"/>
      <c r="KZG137" s="672"/>
      <c r="KZH137" s="672"/>
      <c r="KZI137" s="672"/>
      <c r="KZJ137" s="672"/>
      <c r="KZK137" s="672"/>
      <c r="KZL137" s="672"/>
      <c r="KZM137" s="672"/>
      <c r="KZN137" s="672"/>
      <c r="KZO137" s="672"/>
      <c r="KZP137" s="672"/>
      <c r="KZQ137" s="672"/>
      <c r="KZR137" s="672"/>
      <c r="KZS137" s="672"/>
      <c r="KZT137" s="672"/>
      <c r="KZU137" s="672"/>
      <c r="KZV137" s="672"/>
      <c r="KZW137" s="672"/>
      <c r="KZX137" s="672"/>
      <c r="KZY137" s="672"/>
      <c r="KZZ137" s="672"/>
      <c r="LAA137" s="672"/>
      <c r="LAB137" s="672"/>
      <c r="LAC137" s="672"/>
      <c r="LAD137" s="672"/>
      <c r="LAE137" s="672"/>
      <c r="LAF137" s="672"/>
      <c r="LAG137" s="672"/>
      <c r="LAH137" s="672"/>
      <c r="LAI137" s="672"/>
      <c r="LAJ137" s="672"/>
      <c r="LAK137" s="672"/>
      <c r="LAL137" s="672"/>
      <c r="LAM137" s="672"/>
      <c r="LAN137" s="672"/>
      <c r="LAO137" s="672"/>
      <c r="LAP137" s="672"/>
      <c r="LAQ137" s="672"/>
      <c r="LAR137" s="672"/>
      <c r="LAS137" s="672"/>
      <c r="LAT137" s="672"/>
      <c r="LAU137" s="672"/>
      <c r="LAV137" s="672"/>
      <c r="LAW137" s="672"/>
      <c r="LAX137" s="672"/>
      <c r="LAY137" s="672"/>
      <c r="LAZ137" s="672"/>
      <c r="LBA137" s="672"/>
      <c r="LBB137" s="672"/>
      <c r="LBC137" s="672"/>
      <c r="LBD137" s="672"/>
      <c r="LBE137" s="672"/>
      <c r="LBF137" s="672"/>
      <c r="LBG137" s="672"/>
      <c r="LBH137" s="672"/>
      <c r="LBI137" s="672"/>
      <c r="LBJ137" s="672"/>
      <c r="LBK137" s="672"/>
      <c r="LBL137" s="672"/>
      <c r="LBM137" s="672"/>
      <c r="LBN137" s="672"/>
      <c r="LBO137" s="672"/>
      <c r="LBP137" s="672"/>
      <c r="LBQ137" s="672"/>
      <c r="LBR137" s="672"/>
      <c r="LBS137" s="672"/>
      <c r="LBT137" s="672"/>
      <c r="LBU137" s="672"/>
      <c r="LBV137" s="672"/>
      <c r="LBW137" s="672"/>
      <c r="LBX137" s="672"/>
      <c r="LBY137" s="672"/>
      <c r="LBZ137" s="672"/>
      <c r="LCA137" s="672"/>
      <c r="LCB137" s="672"/>
      <c r="LCC137" s="672"/>
      <c r="LCD137" s="672"/>
      <c r="LCE137" s="672"/>
      <c r="LCF137" s="672"/>
      <c r="LCG137" s="672"/>
      <c r="LCH137" s="672"/>
      <c r="LCI137" s="672"/>
      <c r="LCJ137" s="672"/>
      <c r="LCK137" s="672"/>
      <c r="LCL137" s="672"/>
      <c r="LCM137" s="672"/>
      <c r="LCN137" s="672"/>
      <c r="LCO137" s="672"/>
      <c r="LCP137" s="672"/>
      <c r="LCQ137" s="672"/>
      <c r="LCR137" s="672"/>
      <c r="LCS137" s="672"/>
      <c r="LCT137" s="672"/>
      <c r="LCU137" s="672"/>
      <c r="LCV137" s="672"/>
      <c r="LCW137" s="672"/>
      <c r="LCX137" s="672"/>
      <c r="LCY137" s="672"/>
      <c r="LCZ137" s="672"/>
      <c r="LDA137" s="672"/>
      <c r="LDB137" s="672"/>
      <c r="LDC137" s="672"/>
      <c r="LDD137" s="672"/>
      <c r="LDE137" s="672"/>
      <c r="LDF137" s="672"/>
      <c r="LDG137" s="672"/>
      <c r="LDH137" s="672"/>
      <c r="LDI137" s="672"/>
      <c r="LDJ137" s="672"/>
      <c r="LDK137" s="672"/>
      <c r="LDL137" s="672"/>
      <c r="LDM137" s="672"/>
      <c r="LDN137" s="672"/>
      <c r="LDO137" s="672"/>
      <c r="LDP137" s="672"/>
      <c r="LDQ137" s="672"/>
      <c r="LDR137" s="672"/>
      <c r="LDS137" s="672"/>
      <c r="LDT137" s="672"/>
      <c r="LDU137" s="672"/>
      <c r="LDV137" s="672"/>
      <c r="LDW137" s="672"/>
      <c r="LDX137" s="672"/>
      <c r="LDY137" s="672"/>
      <c r="LDZ137" s="672"/>
      <c r="LEA137" s="672"/>
      <c r="LEB137" s="672"/>
      <c r="LEC137" s="672"/>
      <c r="LED137" s="672"/>
      <c r="LEE137" s="672"/>
      <c r="LEF137" s="672"/>
      <c r="LEG137" s="672"/>
      <c r="LEH137" s="672"/>
      <c r="LEI137" s="672"/>
      <c r="LEJ137" s="672"/>
      <c r="LEK137" s="672"/>
      <c r="LEL137" s="672"/>
      <c r="LEM137" s="672"/>
      <c r="LEN137" s="672"/>
      <c r="LEO137" s="672"/>
      <c r="LEP137" s="672"/>
      <c r="LEQ137" s="672"/>
      <c r="LER137" s="672"/>
      <c r="LES137" s="672"/>
      <c r="LET137" s="672"/>
      <c r="LEU137" s="672"/>
      <c r="LEV137" s="672"/>
      <c r="LEW137" s="672"/>
      <c r="LEX137" s="672"/>
      <c r="LEY137" s="672"/>
      <c r="LEZ137" s="672"/>
      <c r="LFA137" s="672"/>
      <c r="LFB137" s="672"/>
      <c r="LFC137" s="672"/>
      <c r="LFD137" s="672"/>
      <c r="LFE137" s="672"/>
      <c r="LFF137" s="672"/>
      <c r="LFG137" s="672"/>
      <c r="LFH137" s="672"/>
      <c r="LFI137" s="672"/>
      <c r="LFJ137" s="672"/>
      <c r="LFK137" s="672"/>
      <c r="LFL137" s="672"/>
      <c r="LFM137" s="672"/>
      <c r="LFN137" s="672"/>
      <c r="LFO137" s="672"/>
      <c r="LFP137" s="672"/>
      <c r="LFQ137" s="672"/>
      <c r="LFR137" s="672"/>
      <c r="LFS137" s="672"/>
      <c r="LFT137" s="672"/>
      <c r="LFU137" s="672"/>
      <c r="LFV137" s="672"/>
      <c r="LFW137" s="672"/>
      <c r="LFX137" s="672"/>
      <c r="LFY137" s="672"/>
      <c r="LFZ137" s="672"/>
      <c r="LGA137" s="672"/>
      <c r="LGB137" s="672"/>
      <c r="LGC137" s="672"/>
      <c r="LGD137" s="672"/>
      <c r="LGE137" s="672"/>
      <c r="LGF137" s="672"/>
      <c r="LGG137" s="672"/>
      <c r="LGH137" s="672"/>
      <c r="LGI137" s="672"/>
      <c r="LGJ137" s="672"/>
      <c r="LGK137" s="672"/>
      <c r="LGL137" s="672"/>
      <c r="LGM137" s="672"/>
      <c r="LGN137" s="672"/>
      <c r="LGO137" s="672"/>
      <c r="LGP137" s="672"/>
      <c r="LGQ137" s="672"/>
      <c r="LGR137" s="672"/>
      <c r="LGS137" s="672"/>
      <c r="LGT137" s="672"/>
      <c r="LGU137" s="672"/>
      <c r="LGV137" s="672"/>
      <c r="LGW137" s="672"/>
      <c r="LGX137" s="672"/>
      <c r="LGY137" s="672"/>
      <c r="LGZ137" s="672"/>
      <c r="LHA137" s="672"/>
      <c r="LHB137" s="672"/>
      <c r="LHC137" s="672"/>
      <c r="LHD137" s="672"/>
      <c r="LHE137" s="672"/>
      <c r="LHF137" s="672"/>
      <c r="LHG137" s="672"/>
      <c r="LHH137" s="672"/>
      <c r="LHI137" s="672"/>
      <c r="LHJ137" s="672"/>
      <c r="LHK137" s="672"/>
      <c r="LHL137" s="672"/>
      <c r="LHM137" s="672"/>
      <c r="LHN137" s="672"/>
      <c r="LHO137" s="672"/>
      <c r="LHP137" s="672"/>
      <c r="LHQ137" s="672"/>
      <c r="LHR137" s="672"/>
      <c r="LHS137" s="672"/>
      <c r="LHT137" s="672"/>
      <c r="LHU137" s="672"/>
      <c r="LHV137" s="672"/>
      <c r="LHW137" s="672"/>
      <c r="LHX137" s="672"/>
      <c r="LHY137" s="672"/>
      <c r="LHZ137" s="672"/>
      <c r="LIA137" s="672"/>
      <c r="LIB137" s="672"/>
      <c r="LIC137" s="672"/>
      <c r="LID137" s="672"/>
      <c r="LIE137" s="672"/>
      <c r="LIF137" s="672"/>
      <c r="LIG137" s="672"/>
      <c r="LIH137" s="672"/>
      <c r="LII137" s="672"/>
      <c r="LIJ137" s="672"/>
      <c r="LIK137" s="672"/>
      <c r="LIL137" s="672"/>
      <c r="LIM137" s="672"/>
      <c r="LIN137" s="672"/>
      <c r="LIO137" s="672"/>
      <c r="LIP137" s="672"/>
      <c r="LIQ137" s="672"/>
      <c r="LIR137" s="672"/>
      <c r="LIS137" s="672"/>
      <c r="LIT137" s="672"/>
      <c r="LIU137" s="672"/>
      <c r="LIV137" s="672"/>
      <c r="LIW137" s="672"/>
      <c r="LIX137" s="672"/>
      <c r="LIY137" s="672"/>
      <c r="LIZ137" s="672"/>
      <c r="LJA137" s="672"/>
      <c r="LJB137" s="672"/>
      <c r="LJC137" s="672"/>
      <c r="LJD137" s="672"/>
      <c r="LJE137" s="672"/>
      <c r="LJF137" s="672"/>
      <c r="LJG137" s="672"/>
      <c r="LJH137" s="672"/>
      <c r="LJI137" s="672"/>
      <c r="LJJ137" s="672"/>
      <c r="LJK137" s="672"/>
      <c r="LJL137" s="672"/>
      <c r="LJM137" s="672"/>
      <c r="LJN137" s="672"/>
      <c r="LJO137" s="672"/>
      <c r="LJP137" s="672"/>
      <c r="LJQ137" s="672"/>
      <c r="LJR137" s="672"/>
      <c r="LJS137" s="672"/>
      <c r="LJT137" s="672"/>
      <c r="LJU137" s="672"/>
      <c r="LJV137" s="672"/>
      <c r="LJW137" s="672"/>
      <c r="LJX137" s="672"/>
      <c r="LJY137" s="672"/>
      <c r="LJZ137" s="672"/>
      <c r="LKA137" s="672"/>
      <c r="LKB137" s="672"/>
      <c r="LKC137" s="672"/>
      <c r="LKD137" s="672"/>
      <c r="LKE137" s="672"/>
      <c r="LKF137" s="672"/>
      <c r="LKG137" s="672"/>
      <c r="LKH137" s="672"/>
      <c r="LKI137" s="672"/>
      <c r="LKJ137" s="672"/>
      <c r="LKK137" s="672"/>
      <c r="LKL137" s="672"/>
      <c r="LKM137" s="672"/>
      <c r="LKN137" s="672"/>
      <c r="LKO137" s="672"/>
      <c r="LKP137" s="672"/>
      <c r="LKQ137" s="672"/>
      <c r="LKR137" s="672"/>
      <c r="LKS137" s="672"/>
      <c r="LKT137" s="672"/>
      <c r="LKU137" s="672"/>
      <c r="LKV137" s="672"/>
      <c r="LKW137" s="672"/>
      <c r="LKX137" s="672"/>
      <c r="LKY137" s="672"/>
      <c r="LKZ137" s="672"/>
      <c r="LLA137" s="672"/>
      <c r="LLB137" s="672"/>
      <c r="LLC137" s="672"/>
      <c r="LLD137" s="672"/>
      <c r="LLE137" s="672"/>
      <c r="LLF137" s="672"/>
      <c r="LLG137" s="672"/>
      <c r="LLH137" s="672"/>
      <c r="LLI137" s="672"/>
      <c r="LLJ137" s="672"/>
      <c r="LLK137" s="672"/>
      <c r="LLL137" s="672"/>
      <c r="LLM137" s="672"/>
      <c r="LLN137" s="672"/>
      <c r="LLO137" s="672"/>
      <c r="LLP137" s="672"/>
      <c r="LLQ137" s="672"/>
      <c r="LLR137" s="672"/>
      <c r="LLS137" s="672"/>
      <c r="LLT137" s="672"/>
      <c r="LLU137" s="672"/>
      <c r="LLV137" s="672"/>
      <c r="LLW137" s="672"/>
      <c r="LLX137" s="672"/>
      <c r="LLY137" s="672"/>
      <c r="LLZ137" s="672"/>
      <c r="LMA137" s="672"/>
      <c r="LMB137" s="672"/>
      <c r="LMC137" s="672"/>
      <c r="LMD137" s="672"/>
      <c r="LME137" s="672"/>
      <c r="LMF137" s="672"/>
      <c r="LMG137" s="672"/>
      <c r="LMH137" s="672"/>
      <c r="LMI137" s="672"/>
      <c r="LMJ137" s="672"/>
      <c r="LMK137" s="672"/>
      <c r="LML137" s="672"/>
      <c r="LMM137" s="672"/>
      <c r="LMN137" s="672"/>
      <c r="LMO137" s="672"/>
      <c r="LMP137" s="672"/>
      <c r="LMQ137" s="672"/>
      <c r="LMR137" s="672"/>
      <c r="LMS137" s="672"/>
      <c r="LMT137" s="672"/>
      <c r="LMU137" s="672"/>
      <c r="LMV137" s="672"/>
      <c r="LMW137" s="672"/>
      <c r="LMX137" s="672"/>
      <c r="LMY137" s="672"/>
      <c r="LMZ137" s="672"/>
      <c r="LNA137" s="672"/>
      <c r="LNB137" s="672"/>
      <c r="LNC137" s="672"/>
      <c r="LND137" s="672"/>
      <c r="LNE137" s="672"/>
      <c r="LNF137" s="672"/>
      <c r="LNG137" s="672"/>
      <c r="LNH137" s="672"/>
      <c r="LNI137" s="672"/>
      <c r="LNJ137" s="672"/>
      <c r="LNK137" s="672"/>
      <c r="LNL137" s="672"/>
      <c r="LNM137" s="672"/>
      <c r="LNN137" s="672"/>
      <c r="LNO137" s="672"/>
      <c r="LNP137" s="672"/>
      <c r="LNQ137" s="672"/>
      <c r="LNR137" s="672"/>
      <c r="LNS137" s="672"/>
      <c r="LNT137" s="672"/>
      <c r="LNU137" s="672"/>
      <c r="LNV137" s="672"/>
      <c r="LNW137" s="672"/>
      <c r="LNX137" s="672"/>
      <c r="LNY137" s="672"/>
      <c r="LNZ137" s="672"/>
      <c r="LOA137" s="672"/>
      <c r="LOB137" s="672"/>
      <c r="LOC137" s="672"/>
      <c r="LOD137" s="672"/>
      <c r="LOE137" s="672"/>
      <c r="LOF137" s="672"/>
      <c r="LOG137" s="672"/>
      <c r="LOH137" s="672"/>
      <c r="LOI137" s="672"/>
      <c r="LOJ137" s="672"/>
      <c r="LOK137" s="672"/>
      <c r="LOL137" s="672"/>
      <c r="LOM137" s="672"/>
      <c r="LON137" s="672"/>
      <c r="LOO137" s="672"/>
      <c r="LOP137" s="672"/>
      <c r="LOQ137" s="672"/>
      <c r="LOR137" s="672"/>
      <c r="LOS137" s="672"/>
      <c r="LOT137" s="672"/>
      <c r="LOU137" s="672"/>
      <c r="LOV137" s="672"/>
      <c r="LOW137" s="672"/>
      <c r="LOX137" s="672"/>
      <c r="LOY137" s="672"/>
      <c r="LOZ137" s="672"/>
      <c r="LPA137" s="672"/>
      <c r="LPB137" s="672"/>
      <c r="LPC137" s="672"/>
      <c r="LPD137" s="672"/>
      <c r="LPE137" s="672"/>
      <c r="LPF137" s="672"/>
      <c r="LPG137" s="672"/>
      <c r="LPH137" s="672"/>
      <c r="LPI137" s="672"/>
      <c r="LPJ137" s="672"/>
      <c r="LPK137" s="672"/>
      <c r="LPL137" s="672"/>
      <c r="LPM137" s="672"/>
      <c r="LPN137" s="672"/>
      <c r="LPO137" s="672"/>
      <c r="LPP137" s="672"/>
      <c r="LPQ137" s="672"/>
      <c r="LPR137" s="672"/>
      <c r="LPS137" s="672"/>
      <c r="LPT137" s="672"/>
      <c r="LPU137" s="672"/>
      <c r="LPV137" s="672"/>
      <c r="LPW137" s="672"/>
      <c r="LPX137" s="672"/>
      <c r="LPY137" s="672"/>
      <c r="LPZ137" s="672"/>
      <c r="LQA137" s="672"/>
      <c r="LQB137" s="672"/>
      <c r="LQC137" s="672"/>
      <c r="LQD137" s="672"/>
      <c r="LQE137" s="672"/>
      <c r="LQF137" s="672"/>
      <c r="LQG137" s="672"/>
      <c r="LQH137" s="672"/>
      <c r="LQI137" s="672"/>
      <c r="LQJ137" s="672"/>
      <c r="LQK137" s="672"/>
      <c r="LQL137" s="672"/>
      <c r="LQM137" s="672"/>
      <c r="LQN137" s="672"/>
      <c r="LQO137" s="672"/>
      <c r="LQP137" s="672"/>
      <c r="LQQ137" s="672"/>
      <c r="LQR137" s="672"/>
      <c r="LQS137" s="672"/>
      <c r="LQT137" s="672"/>
      <c r="LQU137" s="672"/>
      <c r="LQV137" s="672"/>
      <c r="LQW137" s="672"/>
      <c r="LQX137" s="672"/>
      <c r="LQY137" s="672"/>
      <c r="LQZ137" s="672"/>
      <c r="LRA137" s="672"/>
      <c r="LRB137" s="672"/>
      <c r="LRC137" s="672"/>
      <c r="LRD137" s="672"/>
      <c r="LRE137" s="672"/>
      <c r="LRF137" s="672"/>
      <c r="LRG137" s="672"/>
      <c r="LRH137" s="672"/>
      <c r="LRI137" s="672"/>
      <c r="LRJ137" s="672"/>
      <c r="LRK137" s="672"/>
      <c r="LRL137" s="672"/>
      <c r="LRM137" s="672"/>
      <c r="LRN137" s="672"/>
      <c r="LRO137" s="672"/>
      <c r="LRP137" s="672"/>
      <c r="LRQ137" s="672"/>
      <c r="LRR137" s="672"/>
      <c r="LRS137" s="672"/>
      <c r="LRT137" s="672"/>
      <c r="LRU137" s="672"/>
      <c r="LRV137" s="672"/>
      <c r="LRW137" s="672"/>
      <c r="LRX137" s="672"/>
      <c r="LRY137" s="672"/>
      <c r="LRZ137" s="672"/>
      <c r="LSA137" s="672"/>
      <c r="LSB137" s="672"/>
      <c r="LSC137" s="672"/>
      <c r="LSD137" s="672"/>
      <c r="LSE137" s="672"/>
      <c r="LSF137" s="672"/>
      <c r="LSG137" s="672"/>
      <c r="LSH137" s="672"/>
      <c r="LSI137" s="672"/>
      <c r="LSJ137" s="672"/>
      <c r="LSK137" s="672"/>
      <c r="LSL137" s="672"/>
      <c r="LSM137" s="672"/>
      <c r="LSN137" s="672"/>
      <c r="LSO137" s="672"/>
      <c r="LSP137" s="672"/>
      <c r="LSQ137" s="672"/>
      <c r="LSR137" s="672"/>
      <c r="LSS137" s="672"/>
      <c r="LST137" s="672"/>
      <c r="LSU137" s="672"/>
      <c r="LSV137" s="672"/>
      <c r="LSW137" s="672"/>
      <c r="LSX137" s="672"/>
      <c r="LSY137" s="672"/>
      <c r="LSZ137" s="672"/>
      <c r="LTA137" s="672"/>
      <c r="LTB137" s="672"/>
      <c r="LTC137" s="672"/>
      <c r="LTD137" s="672"/>
      <c r="LTE137" s="672"/>
      <c r="LTF137" s="672"/>
      <c r="LTG137" s="672"/>
      <c r="LTH137" s="672"/>
      <c r="LTI137" s="672"/>
      <c r="LTJ137" s="672"/>
      <c r="LTK137" s="672"/>
      <c r="LTL137" s="672"/>
      <c r="LTM137" s="672"/>
      <c r="LTN137" s="672"/>
      <c r="LTO137" s="672"/>
      <c r="LTP137" s="672"/>
      <c r="LTQ137" s="672"/>
      <c r="LTR137" s="672"/>
      <c r="LTS137" s="672"/>
      <c r="LTT137" s="672"/>
      <c r="LTU137" s="672"/>
      <c r="LTV137" s="672"/>
      <c r="LTW137" s="672"/>
      <c r="LTX137" s="672"/>
      <c r="LTY137" s="672"/>
      <c r="LTZ137" s="672"/>
      <c r="LUA137" s="672"/>
      <c r="LUB137" s="672"/>
      <c r="LUC137" s="672"/>
      <c r="LUD137" s="672"/>
      <c r="LUE137" s="672"/>
      <c r="LUF137" s="672"/>
      <c r="LUG137" s="672"/>
      <c r="LUH137" s="672"/>
      <c r="LUI137" s="672"/>
      <c r="LUJ137" s="672"/>
      <c r="LUK137" s="672"/>
      <c r="LUL137" s="672"/>
      <c r="LUM137" s="672"/>
      <c r="LUN137" s="672"/>
      <c r="LUO137" s="672"/>
      <c r="LUP137" s="672"/>
      <c r="LUQ137" s="672"/>
      <c r="LUR137" s="672"/>
      <c r="LUS137" s="672"/>
      <c r="LUT137" s="672"/>
      <c r="LUU137" s="672"/>
      <c r="LUV137" s="672"/>
      <c r="LUW137" s="672"/>
      <c r="LUX137" s="672"/>
      <c r="LUY137" s="672"/>
      <c r="LUZ137" s="672"/>
      <c r="LVA137" s="672"/>
      <c r="LVB137" s="672"/>
      <c r="LVC137" s="672"/>
      <c r="LVD137" s="672"/>
      <c r="LVE137" s="672"/>
      <c r="LVF137" s="672"/>
      <c r="LVG137" s="672"/>
      <c r="LVH137" s="672"/>
      <c r="LVI137" s="672"/>
      <c r="LVJ137" s="672"/>
      <c r="LVK137" s="672"/>
      <c r="LVL137" s="672"/>
      <c r="LVM137" s="672"/>
      <c r="LVN137" s="672"/>
      <c r="LVO137" s="672"/>
      <c r="LVP137" s="672"/>
      <c r="LVQ137" s="672"/>
      <c r="LVR137" s="672"/>
      <c r="LVS137" s="672"/>
      <c r="LVT137" s="672"/>
      <c r="LVU137" s="672"/>
      <c r="LVV137" s="672"/>
      <c r="LVW137" s="672"/>
      <c r="LVX137" s="672"/>
      <c r="LVY137" s="672"/>
      <c r="LVZ137" s="672"/>
      <c r="LWA137" s="672"/>
      <c r="LWB137" s="672"/>
      <c r="LWC137" s="672"/>
      <c r="LWD137" s="672"/>
      <c r="LWE137" s="672"/>
      <c r="LWF137" s="672"/>
      <c r="LWG137" s="672"/>
      <c r="LWH137" s="672"/>
      <c r="LWI137" s="672"/>
      <c r="LWJ137" s="672"/>
      <c r="LWK137" s="672"/>
      <c r="LWL137" s="672"/>
      <c r="LWM137" s="672"/>
      <c r="LWN137" s="672"/>
      <c r="LWO137" s="672"/>
      <c r="LWP137" s="672"/>
      <c r="LWQ137" s="672"/>
      <c r="LWR137" s="672"/>
      <c r="LWS137" s="672"/>
      <c r="LWT137" s="672"/>
      <c r="LWU137" s="672"/>
      <c r="LWV137" s="672"/>
      <c r="LWW137" s="672"/>
      <c r="LWX137" s="672"/>
      <c r="LWY137" s="672"/>
      <c r="LWZ137" s="672"/>
      <c r="LXA137" s="672"/>
      <c r="LXB137" s="672"/>
      <c r="LXC137" s="672"/>
      <c r="LXD137" s="672"/>
      <c r="LXE137" s="672"/>
      <c r="LXF137" s="672"/>
      <c r="LXG137" s="672"/>
      <c r="LXH137" s="672"/>
      <c r="LXI137" s="672"/>
      <c r="LXJ137" s="672"/>
      <c r="LXK137" s="672"/>
      <c r="LXL137" s="672"/>
      <c r="LXM137" s="672"/>
      <c r="LXN137" s="672"/>
      <c r="LXO137" s="672"/>
      <c r="LXP137" s="672"/>
      <c r="LXQ137" s="672"/>
      <c r="LXR137" s="672"/>
      <c r="LXS137" s="672"/>
      <c r="LXT137" s="672"/>
      <c r="LXU137" s="672"/>
      <c r="LXV137" s="672"/>
      <c r="LXW137" s="672"/>
      <c r="LXX137" s="672"/>
      <c r="LXY137" s="672"/>
      <c r="LXZ137" s="672"/>
      <c r="LYA137" s="672"/>
      <c r="LYB137" s="672"/>
      <c r="LYC137" s="672"/>
      <c r="LYD137" s="672"/>
      <c r="LYE137" s="672"/>
      <c r="LYF137" s="672"/>
      <c r="LYG137" s="672"/>
      <c r="LYH137" s="672"/>
      <c r="LYI137" s="672"/>
      <c r="LYJ137" s="672"/>
      <c r="LYK137" s="672"/>
      <c r="LYL137" s="672"/>
      <c r="LYM137" s="672"/>
      <c r="LYN137" s="672"/>
      <c r="LYO137" s="672"/>
      <c r="LYP137" s="672"/>
      <c r="LYQ137" s="672"/>
      <c r="LYR137" s="672"/>
      <c r="LYS137" s="672"/>
      <c r="LYT137" s="672"/>
      <c r="LYU137" s="672"/>
      <c r="LYV137" s="672"/>
      <c r="LYW137" s="672"/>
      <c r="LYX137" s="672"/>
      <c r="LYY137" s="672"/>
      <c r="LYZ137" s="672"/>
      <c r="LZA137" s="672"/>
      <c r="LZB137" s="672"/>
      <c r="LZC137" s="672"/>
      <c r="LZD137" s="672"/>
      <c r="LZE137" s="672"/>
      <c r="LZF137" s="672"/>
      <c r="LZG137" s="672"/>
      <c r="LZH137" s="672"/>
      <c r="LZI137" s="672"/>
      <c r="LZJ137" s="672"/>
      <c r="LZK137" s="672"/>
      <c r="LZL137" s="672"/>
      <c r="LZM137" s="672"/>
      <c r="LZN137" s="672"/>
      <c r="LZO137" s="672"/>
      <c r="LZP137" s="672"/>
      <c r="LZQ137" s="672"/>
      <c r="LZR137" s="672"/>
      <c r="LZS137" s="672"/>
      <c r="LZT137" s="672"/>
      <c r="LZU137" s="672"/>
      <c r="LZV137" s="672"/>
      <c r="LZW137" s="672"/>
      <c r="LZX137" s="672"/>
      <c r="LZY137" s="672"/>
      <c r="LZZ137" s="672"/>
      <c r="MAA137" s="672"/>
      <c r="MAB137" s="672"/>
      <c r="MAC137" s="672"/>
      <c r="MAD137" s="672"/>
      <c r="MAE137" s="672"/>
      <c r="MAF137" s="672"/>
      <c r="MAG137" s="672"/>
      <c r="MAH137" s="672"/>
      <c r="MAI137" s="672"/>
      <c r="MAJ137" s="672"/>
      <c r="MAK137" s="672"/>
      <c r="MAL137" s="672"/>
      <c r="MAM137" s="672"/>
      <c r="MAN137" s="672"/>
      <c r="MAO137" s="672"/>
      <c r="MAP137" s="672"/>
      <c r="MAQ137" s="672"/>
      <c r="MAR137" s="672"/>
      <c r="MAS137" s="672"/>
      <c r="MAT137" s="672"/>
      <c r="MAU137" s="672"/>
      <c r="MAV137" s="672"/>
      <c r="MAW137" s="672"/>
      <c r="MAX137" s="672"/>
      <c r="MAY137" s="672"/>
      <c r="MAZ137" s="672"/>
      <c r="MBA137" s="672"/>
      <c r="MBB137" s="672"/>
      <c r="MBC137" s="672"/>
      <c r="MBD137" s="672"/>
      <c r="MBE137" s="672"/>
      <c r="MBF137" s="672"/>
      <c r="MBG137" s="672"/>
      <c r="MBH137" s="672"/>
      <c r="MBI137" s="672"/>
      <c r="MBJ137" s="672"/>
      <c r="MBK137" s="672"/>
      <c r="MBL137" s="672"/>
      <c r="MBM137" s="672"/>
      <c r="MBN137" s="672"/>
      <c r="MBO137" s="672"/>
      <c r="MBP137" s="672"/>
      <c r="MBQ137" s="672"/>
      <c r="MBR137" s="672"/>
      <c r="MBS137" s="672"/>
      <c r="MBT137" s="672"/>
      <c r="MBU137" s="672"/>
      <c r="MBV137" s="672"/>
      <c r="MBW137" s="672"/>
      <c r="MBX137" s="672"/>
      <c r="MBY137" s="672"/>
      <c r="MBZ137" s="672"/>
      <c r="MCA137" s="672"/>
      <c r="MCB137" s="672"/>
      <c r="MCC137" s="672"/>
      <c r="MCD137" s="672"/>
      <c r="MCE137" s="672"/>
      <c r="MCF137" s="672"/>
      <c r="MCG137" s="672"/>
      <c r="MCH137" s="672"/>
      <c r="MCI137" s="672"/>
      <c r="MCJ137" s="672"/>
      <c r="MCK137" s="672"/>
      <c r="MCL137" s="672"/>
      <c r="MCM137" s="672"/>
      <c r="MCN137" s="672"/>
      <c r="MCO137" s="672"/>
      <c r="MCP137" s="672"/>
      <c r="MCQ137" s="672"/>
      <c r="MCR137" s="672"/>
      <c r="MCS137" s="672"/>
      <c r="MCT137" s="672"/>
      <c r="MCU137" s="672"/>
      <c r="MCV137" s="672"/>
      <c r="MCW137" s="672"/>
      <c r="MCX137" s="672"/>
      <c r="MCY137" s="672"/>
      <c r="MCZ137" s="672"/>
      <c r="MDA137" s="672"/>
      <c r="MDB137" s="672"/>
      <c r="MDC137" s="672"/>
      <c r="MDD137" s="672"/>
      <c r="MDE137" s="672"/>
      <c r="MDF137" s="672"/>
      <c r="MDG137" s="672"/>
      <c r="MDH137" s="672"/>
      <c r="MDI137" s="672"/>
      <c r="MDJ137" s="672"/>
      <c r="MDK137" s="672"/>
      <c r="MDL137" s="672"/>
      <c r="MDM137" s="672"/>
      <c r="MDN137" s="672"/>
      <c r="MDO137" s="672"/>
      <c r="MDP137" s="672"/>
      <c r="MDQ137" s="672"/>
      <c r="MDR137" s="672"/>
      <c r="MDS137" s="672"/>
      <c r="MDT137" s="672"/>
      <c r="MDU137" s="672"/>
      <c r="MDV137" s="672"/>
      <c r="MDW137" s="672"/>
      <c r="MDX137" s="672"/>
      <c r="MDY137" s="672"/>
      <c r="MDZ137" s="672"/>
      <c r="MEA137" s="672"/>
      <c r="MEB137" s="672"/>
      <c r="MEC137" s="672"/>
      <c r="MED137" s="672"/>
      <c r="MEE137" s="672"/>
      <c r="MEF137" s="672"/>
      <c r="MEG137" s="672"/>
      <c r="MEH137" s="672"/>
      <c r="MEI137" s="672"/>
      <c r="MEJ137" s="672"/>
      <c r="MEK137" s="672"/>
      <c r="MEL137" s="672"/>
      <c r="MEM137" s="672"/>
      <c r="MEN137" s="672"/>
      <c r="MEO137" s="672"/>
      <c r="MEP137" s="672"/>
      <c r="MEQ137" s="672"/>
      <c r="MER137" s="672"/>
      <c r="MES137" s="672"/>
      <c r="MET137" s="672"/>
      <c r="MEU137" s="672"/>
      <c r="MEV137" s="672"/>
      <c r="MEW137" s="672"/>
      <c r="MEX137" s="672"/>
      <c r="MEY137" s="672"/>
      <c r="MEZ137" s="672"/>
      <c r="MFA137" s="672"/>
      <c r="MFB137" s="672"/>
      <c r="MFC137" s="672"/>
      <c r="MFD137" s="672"/>
      <c r="MFE137" s="672"/>
      <c r="MFF137" s="672"/>
      <c r="MFG137" s="672"/>
      <c r="MFH137" s="672"/>
      <c r="MFI137" s="672"/>
      <c r="MFJ137" s="672"/>
      <c r="MFK137" s="672"/>
      <c r="MFL137" s="672"/>
      <c r="MFM137" s="672"/>
      <c r="MFN137" s="672"/>
      <c r="MFO137" s="672"/>
      <c r="MFP137" s="672"/>
      <c r="MFQ137" s="672"/>
      <c r="MFR137" s="672"/>
      <c r="MFS137" s="672"/>
      <c r="MFT137" s="672"/>
      <c r="MFU137" s="672"/>
      <c r="MFV137" s="672"/>
      <c r="MFW137" s="672"/>
      <c r="MFX137" s="672"/>
      <c r="MFY137" s="672"/>
      <c r="MFZ137" s="672"/>
      <c r="MGA137" s="672"/>
      <c r="MGB137" s="672"/>
      <c r="MGC137" s="672"/>
      <c r="MGD137" s="672"/>
      <c r="MGE137" s="672"/>
      <c r="MGF137" s="672"/>
      <c r="MGG137" s="672"/>
      <c r="MGH137" s="672"/>
      <c r="MGI137" s="672"/>
      <c r="MGJ137" s="672"/>
      <c r="MGK137" s="672"/>
      <c r="MGL137" s="672"/>
      <c r="MGM137" s="672"/>
      <c r="MGN137" s="672"/>
      <c r="MGO137" s="672"/>
      <c r="MGP137" s="672"/>
      <c r="MGQ137" s="672"/>
      <c r="MGR137" s="672"/>
      <c r="MGS137" s="672"/>
      <c r="MGT137" s="672"/>
      <c r="MGU137" s="672"/>
      <c r="MGV137" s="672"/>
      <c r="MGW137" s="672"/>
      <c r="MGX137" s="672"/>
      <c r="MGY137" s="672"/>
      <c r="MGZ137" s="672"/>
      <c r="MHA137" s="672"/>
      <c r="MHB137" s="672"/>
      <c r="MHC137" s="672"/>
      <c r="MHD137" s="672"/>
      <c r="MHE137" s="672"/>
      <c r="MHF137" s="672"/>
      <c r="MHG137" s="672"/>
      <c r="MHH137" s="672"/>
      <c r="MHI137" s="672"/>
      <c r="MHJ137" s="672"/>
      <c r="MHK137" s="672"/>
      <c r="MHL137" s="672"/>
      <c r="MHM137" s="672"/>
      <c r="MHN137" s="672"/>
      <c r="MHO137" s="672"/>
      <c r="MHP137" s="672"/>
      <c r="MHQ137" s="672"/>
      <c r="MHR137" s="672"/>
      <c r="MHS137" s="672"/>
      <c r="MHT137" s="672"/>
      <c r="MHU137" s="672"/>
      <c r="MHV137" s="672"/>
      <c r="MHW137" s="672"/>
      <c r="MHX137" s="672"/>
      <c r="MHY137" s="672"/>
      <c r="MHZ137" s="672"/>
      <c r="MIA137" s="672"/>
      <c r="MIB137" s="672"/>
      <c r="MIC137" s="672"/>
      <c r="MID137" s="672"/>
      <c r="MIE137" s="672"/>
      <c r="MIF137" s="672"/>
      <c r="MIG137" s="672"/>
      <c r="MIH137" s="672"/>
      <c r="MII137" s="672"/>
      <c r="MIJ137" s="672"/>
      <c r="MIK137" s="672"/>
      <c r="MIL137" s="672"/>
      <c r="MIM137" s="672"/>
      <c r="MIN137" s="672"/>
      <c r="MIO137" s="672"/>
      <c r="MIP137" s="672"/>
      <c r="MIQ137" s="672"/>
      <c r="MIR137" s="672"/>
      <c r="MIS137" s="672"/>
      <c r="MIT137" s="672"/>
      <c r="MIU137" s="672"/>
      <c r="MIV137" s="672"/>
      <c r="MIW137" s="672"/>
      <c r="MIX137" s="672"/>
      <c r="MIY137" s="672"/>
      <c r="MIZ137" s="672"/>
      <c r="MJA137" s="672"/>
      <c r="MJB137" s="672"/>
      <c r="MJC137" s="672"/>
      <c r="MJD137" s="672"/>
      <c r="MJE137" s="672"/>
      <c r="MJF137" s="672"/>
      <c r="MJG137" s="672"/>
      <c r="MJH137" s="672"/>
      <c r="MJI137" s="672"/>
      <c r="MJJ137" s="672"/>
      <c r="MJK137" s="672"/>
      <c r="MJL137" s="672"/>
      <c r="MJM137" s="672"/>
      <c r="MJN137" s="672"/>
      <c r="MJO137" s="672"/>
      <c r="MJP137" s="672"/>
      <c r="MJQ137" s="672"/>
      <c r="MJR137" s="672"/>
      <c r="MJS137" s="672"/>
      <c r="MJT137" s="672"/>
      <c r="MJU137" s="672"/>
      <c r="MJV137" s="672"/>
      <c r="MJW137" s="672"/>
      <c r="MJX137" s="672"/>
      <c r="MJY137" s="672"/>
      <c r="MJZ137" s="672"/>
      <c r="MKA137" s="672"/>
      <c r="MKB137" s="672"/>
      <c r="MKC137" s="672"/>
      <c r="MKD137" s="672"/>
      <c r="MKE137" s="672"/>
      <c r="MKF137" s="672"/>
      <c r="MKG137" s="672"/>
      <c r="MKH137" s="672"/>
      <c r="MKI137" s="672"/>
      <c r="MKJ137" s="672"/>
      <c r="MKK137" s="672"/>
      <c r="MKL137" s="672"/>
      <c r="MKM137" s="672"/>
      <c r="MKN137" s="672"/>
      <c r="MKO137" s="672"/>
      <c r="MKP137" s="672"/>
      <c r="MKQ137" s="672"/>
      <c r="MKR137" s="672"/>
      <c r="MKS137" s="672"/>
      <c r="MKT137" s="672"/>
      <c r="MKU137" s="672"/>
      <c r="MKV137" s="672"/>
      <c r="MKW137" s="672"/>
      <c r="MKX137" s="672"/>
      <c r="MKY137" s="672"/>
      <c r="MKZ137" s="672"/>
      <c r="MLA137" s="672"/>
      <c r="MLB137" s="672"/>
      <c r="MLC137" s="672"/>
      <c r="MLD137" s="672"/>
      <c r="MLE137" s="672"/>
      <c r="MLF137" s="672"/>
      <c r="MLG137" s="672"/>
      <c r="MLH137" s="672"/>
      <c r="MLI137" s="672"/>
      <c r="MLJ137" s="672"/>
      <c r="MLK137" s="672"/>
      <c r="MLL137" s="672"/>
      <c r="MLM137" s="672"/>
      <c r="MLN137" s="672"/>
      <c r="MLO137" s="672"/>
      <c r="MLP137" s="672"/>
      <c r="MLQ137" s="672"/>
      <c r="MLR137" s="672"/>
      <c r="MLS137" s="672"/>
      <c r="MLT137" s="672"/>
      <c r="MLU137" s="672"/>
      <c r="MLV137" s="672"/>
      <c r="MLW137" s="672"/>
      <c r="MLX137" s="672"/>
      <c r="MLY137" s="672"/>
      <c r="MLZ137" s="672"/>
      <c r="MMA137" s="672"/>
      <c r="MMB137" s="672"/>
      <c r="MMC137" s="672"/>
      <c r="MMD137" s="672"/>
      <c r="MME137" s="672"/>
      <c r="MMF137" s="672"/>
      <c r="MMG137" s="672"/>
      <c r="MMH137" s="672"/>
      <c r="MMI137" s="672"/>
      <c r="MMJ137" s="672"/>
      <c r="MMK137" s="672"/>
      <c r="MML137" s="672"/>
      <c r="MMM137" s="672"/>
      <c r="MMN137" s="672"/>
      <c r="MMO137" s="672"/>
      <c r="MMP137" s="672"/>
      <c r="MMQ137" s="672"/>
      <c r="MMR137" s="672"/>
      <c r="MMS137" s="672"/>
      <c r="MMT137" s="672"/>
      <c r="MMU137" s="672"/>
      <c r="MMV137" s="672"/>
      <c r="MMW137" s="672"/>
      <c r="MMX137" s="672"/>
      <c r="MMY137" s="672"/>
      <c r="MMZ137" s="672"/>
      <c r="MNA137" s="672"/>
      <c r="MNB137" s="672"/>
      <c r="MNC137" s="672"/>
      <c r="MND137" s="672"/>
      <c r="MNE137" s="672"/>
      <c r="MNF137" s="672"/>
      <c r="MNG137" s="672"/>
      <c r="MNH137" s="672"/>
      <c r="MNI137" s="672"/>
      <c r="MNJ137" s="672"/>
      <c r="MNK137" s="672"/>
      <c r="MNL137" s="672"/>
      <c r="MNM137" s="672"/>
      <c r="MNN137" s="672"/>
      <c r="MNO137" s="672"/>
      <c r="MNP137" s="672"/>
      <c r="MNQ137" s="672"/>
      <c r="MNR137" s="672"/>
      <c r="MNS137" s="672"/>
      <c r="MNT137" s="672"/>
      <c r="MNU137" s="672"/>
      <c r="MNV137" s="672"/>
      <c r="MNW137" s="672"/>
      <c r="MNX137" s="672"/>
      <c r="MNY137" s="672"/>
      <c r="MNZ137" s="672"/>
      <c r="MOA137" s="672"/>
      <c r="MOB137" s="672"/>
      <c r="MOC137" s="672"/>
      <c r="MOD137" s="672"/>
      <c r="MOE137" s="672"/>
      <c r="MOF137" s="672"/>
      <c r="MOG137" s="672"/>
      <c r="MOH137" s="672"/>
      <c r="MOI137" s="672"/>
      <c r="MOJ137" s="672"/>
      <c r="MOK137" s="672"/>
      <c r="MOL137" s="672"/>
      <c r="MOM137" s="672"/>
      <c r="MON137" s="672"/>
      <c r="MOO137" s="672"/>
      <c r="MOP137" s="672"/>
      <c r="MOQ137" s="672"/>
      <c r="MOR137" s="672"/>
      <c r="MOS137" s="672"/>
      <c r="MOT137" s="672"/>
      <c r="MOU137" s="672"/>
      <c r="MOV137" s="672"/>
      <c r="MOW137" s="672"/>
      <c r="MOX137" s="672"/>
      <c r="MOY137" s="672"/>
      <c r="MOZ137" s="672"/>
      <c r="MPA137" s="672"/>
      <c r="MPB137" s="672"/>
      <c r="MPC137" s="672"/>
      <c r="MPD137" s="672"/>
      <c r="MPE137" s="672"/>
      <c r="MPF137" s="672"/>
      <c r="MPG137" s="672"/>
      <c r="MPH137" s="672"/>
      <c r="MPI137" s="672"/>
      <c r="MPJ137" s="672"/>
      <c r="MPK137" s="672"/>
      <c r="MPL137" s="672"/>
      <c r="MPM137" s="672"/>
      <c r="MPN137" s="672"/>
      <c r="MPO137" s="672"/>
      <c r="MPP137" s="672"/>
      <c r="MPQ137" s="672"/>
      <c r="MPR137" s="672"/>
      <c r="MPS137" s="672"/>
      <c r="MPT137" s="672"/>
      <c r="MPU137" s="672"/>
      <c r="MPV137" s="672"/>
      <c r="MPW137" s="672"/>
      <c r="MPX137" s="672"/>
      <c r="MPY137" s="672"/>
      <c r="MPZ137" s="672"/>
      <c r="MQA137" s="672"/>
      <c r="MQB137" s="672"/>
      <c r="MQC137" s="672"/>
      <c r="MQD137" s="672"/>
      <c r="MQE137" s="672"/>
      <c r="MQF137" s="672"/>
      <c r="MQG137" s="672"/>
      <c r="MQH137" s="672"/>
      <c r="MQI137" s="672"/>
      <c r="MQJ137" s="672"/>
      <c r="MQK137" s="672"/>
      <c r="MQL137" s="672"/>
      <c r="MQM137" s="672"/>
      <c r="MQN137" s="672"/>
      <c r="MQO137" s="672"/>
      <c r="MQP137" s="672"/>
      <c r="MQQ137" s="672"/>
      <c r="MQR137" s="672"/>
      <c r="MQS137" s="672"/>
      <c r="MQT137" s="672"/>
      <c r="MQU137" s="672"/>
      <c r="MQV137" s="672"/>
      <c r="MQW137" s="672"/>
      <c r="MQX137" s="672"/>
      <c r="MQY137" s="672"/>
      <c r="MQZ137" s="672"/>
      <c r="MRA137" s="672"/>
      <c r="MRB137" s="672"/>
      <c r="MRC137" s="672"/>
      <c r="MRD137" s="672"/>
      <c r="MRE137" s="672"/>
      <c r="MRF137" s="672"/>
      <c r="MRG137" s="672"/>
      <c r="MRH137" s="672"/>
      <c r="MRI137" s="672"/>
      <c r="MRJ137" s="672"/>
      <c r="MRK137" s="672"/>
      <c r="MRL137" s="672"/>
      <c r="MRM137" s="672"/>
      <c r="MRN137" s="672"/>
      <c r="MRO137" s="672"/>
      <c r="MRP137" s="672"/>
      <c r="MRQ137" s="672"/>
      <c r="MRR137" s="672"/>
      <c r="MRS137" s="672"/>
      <c r="MRT137" s="672"/>
      <c r="MRU137" s="672"/>
      <c r="MRV137" s="672"/>
      <c r="MRW137" s="672"/>
      <c r="MRX137" s="672"/>
      <c r="MRY137" s="672"/>
      <c r="MRZ137" s="672"/>
      <c r="MSA137" s="672"/>
      <c r="MSB137" s="672"/>
      <c r="MSC137" s="672"/>
      <c r="MSD137" s="672"/>
      <c r="MSE137" s="672"/>
      <c r="MSF137" s="672"/>
      <c r="MSG137" s="672"/>
      <c r="MSH137" s="672"/>
      <c r="MSI137" s="672"/>
      <c r="MSJ137" s="672"/>
      <c r="MSK137" s="672"/>
      <c r="MSL137" s="672"/>
      <c r="MSM137" s="672"/>
      <c r="MSN137" s="672"/>
      <c r="MSO137" s="672"/>
      <c r="MSP137" s="672"/>
      <c r="MSQ137" s="672"/>
      <c r="MSR137" s="672"/>
      <c r="MSS137" s="672"/>
      <c r="MST137" s="672"/>
      <c r="MSU137" s="672"/>
      <c r="MSV137" s="672"/>
      <c r="MSW137" s="672"/>
      <c r="MSX137" s="672"/>
      <c r="MSY137" s="672"/>
      <c r="MSZ137" s="672"/>
      <c r="MTA137" s="672"/>
      <c r="MTB137" s="672"/>
      <c r="MTC137" s="672"/>
      <c r="MTD137" s="672"/>
      <c r="MTE137" s="672"/>
      <c r="MTF137" s="672"/>
      <c r="MTG137" s="672"/>
      <c r="MTH137" s="672"/>
      <c r="MTI137" s="672"/>
      <c r="MTJ137" s="672"/>
      <c r="MTK137" s="672"/>
      <c r="MTL137" s="672"/>
      <c r="MTM137" s="672"/>
      <c r="MTN137" s="672"/>
      <c r="MTO137" s="672"/>
      <c r="MTP137" s="672"/>
      <c r="MTQ137" s="672"/>
      <c r="MTR137" s="672"/>
      <c r="MTS137" s="672"/>
      <c r="MTT137" s="672"/>
      <c r="MTU137" s="672"/>
      <c r="MTV137" s="672"/>
      <c r="MTW137" s="672"/>
      <c r="MTX137" s="672"/>
      <c r="MTY137" s="672"/>
      <c r="MTZ137" s="672"/>
      <c r="MUA137" s="672"/>
      <c r="MUB137" s="672"/>
      <c r="MUC137" s="672"/>
      <c r="MUD137" s="672"/>
      <c r="MUE137" s="672"/>
      <c r="MUF137" s="672"/>
      <c r="MUG137" s="672"/>
      <c r="MUH137" s="672"/>
      <c r="MUI137" s="672"/>
      <c r="MUJ137" s="672"/>
      <c r="MUK137" s="672"/>
      <c r="MUL137" s="672"/>
      <c r="MUM137" s="672"/>
      <c r="MUN137" s="672"/>
      <c r="MUO137" s="672"/>
      <c r="MUP137" s="672"/>
      <c r="MUQ137" s="672"/>
      <c r="MUR137" s="672"/>
      <c r="MUS137" s="672"/>
      <c r="MUT137" s="672"/>
      <c r="MUU137" s="672"/>
      <c r="MUV137" s="672"/>
      <c r="MUW137" s="672"/>
      <c r="MUX137" s="672"/>
      <c r="MUY137" s="672"/>
      <c r="MUZ137" s="672"/>
      <c r="MVA137" s="672"/>
      <c r="MVB137" s="672"/>
      <c r="MVC137" s="672"/>
      <c r="MVD137" s="672"/>
      <c r="MVE137" s="672"/>
      <c r="MVF137" s="672"/>
      <c r="MVG137" s="672"/>
      <c r="MVH137" s="672"/>
      <c r="MVI137" s="672"/>
      <c r="MVJ137" s="672"/>
      <c r="MVK137" s="672"/>
      <c r="MVL137" s="672"/>
      <c r="MVM137" s="672"/>
      <c r="MVN137" s="672"/>
      <c r="MVO137" s="672"/>
      <c r="MVP137" s="672"/>
      <c r="MVQ137" s="672"/>
      <c r="MVR137" s="672"/>
      <c r="MVS137" s="672"/>
      <c r="MVT137" s="672"/>
      <c r="MVU137" s="672"/>
      <c r="MVV137" s="672"/>
      <c r="MVW137" s="672"/>
      <c r="MVX137" s="672"/>
      <c r="MVY137" s="672"/>
      <c r="MVZ137" s="672"/>
      <c r="MWA137" s="672"/>
      <c r="MWB137" s="672"/>
      <c r="MWC137" s="672"/>
      <c r="MWD137" s="672"/>
      <c r="MWE137" s="672"/>
      <c r="MWF137" s="672"/>
      <c r="MWG137" s="672"/>
      <c r="MWH137" s="672"/>
      <c r="MWI137" s="672"/>
      <c r="MWJ137" s="672"/>
      <c r="MWK137" s="672"/>
      <c r="MWL137" s="672"/>
      <c r="MWM137" s="672"/>
      <c r="MWN137" s="672"/>
      <c r="MWO137" s="672"/>
      <c r="MWP137" s="672"/>
      <c r="MWQ137" s="672"/>
      <c r="MWR137" s="672"/>
      <c r="MWS137" s="672"/>
      <c r="MWT137" s="672"/>
      <c r="MWU137" s="672"/>
      <c r="MWV137" s="672"/>
      <c r="MWW137" s="672"/>
      <c r="MWX137" s="672"/>
      <c r="MWY137" s="672"/>
      <c r="MWZ137" s="672"/>
      <c r="MXA137" s="672"/>
      <c r="MXB137" s="672"/>
      <c r="MXC137" s="672"/>
      <c r="MXD137" s="672"/>
      <c r="MXE137" s="672"/>
      <c r="MXF137" s="672"/>
      <c r="MXG137" s="672"/>
      <c r="MXH137" s="672"/>
      <c r="MXI137" s="672"/>
      <c r="MXJ137" s="672"/>
      <c r="MXK137" s="672"/>
      <c r="MXL137" s="672"/>
      <c r="MXM137" s="672"/>
      <c r="MXN137" s="672"/>
      <c r="MXO137" s="672"/>
      <c r="MXP137" s="672"/>
      <c r="MXQ137" s="672"/>
      <c r="MXR137" s="672"/>
      <c r="MXS137" s="672"/>
      <c r="MXT137" s="672"/>
      <c r="MXU137" s="672"/>
      <c r="MXV137" s="672"/>
      <c r="MXW137" s="672"/>
      <c r="MXX137" s="672"/>
      <c r="MXY137" s="672"/>
      <c r="MXZ137" s="672"/>
      <c r="MYA137" s="672"/>
      <c r="MYB137" s="672"/>
      <c r="MYC137" s="672"/>
      <c r="MYD137" s="672"/>
      <c r="MYE137" s="672"/>
      <c r="MYF137" s="672"/>
      <c r="MYG137" s="672"/>
      <c r="MYH137" s="672"/>
      <c r="MYI137" s="672"/>
      <c r="MYJ137" s="672"/>
      <c r="MYK137" s="672"/>
      <c r="MYL137" s="672"/>
      <c r="MYM137" s="672"/>
      <c r="MYN137" s="672"/>
      <c r="MYO137" s="672"/>
      <c r="MYP137" s="672"/>
      <c r="MYQ137" s="672"/>
      <c r="MYR137" s="672"/>
      <c r="MYS137" s="672"/>
      <c r="MYT137" s="672"/>
      <c r="MYU137" s="672"/>
      <c r="MYV137" s="672"/>
      <c r="MYW137" s="672"/>
      <c r="MYX137" s="672"/>
      <c r="MYY137" s="672"/>
      <c r="MYZ137" s="672"/>
      <c r="MZA137" s="672"/>
      <c r="MZB137" s="672"/>
      <c r="MZC137" s="672"/>
      <c r="MZD137" s="672"/>
      <c r="MZE137" s="672"/>
      <c r="MZF137" s="672"/>
      <c r="MZG137" s="672"/>
      <c r="MZH137" s="672"/>
      <c r="MZI137" s="672"/>
      <c r="MZJ137" s="672"/>
      <c r="MZK137" s="672"/>
      <c r="MZL137" s="672"/>
      <c r="MZM137" s="672"/>
      <c r="MZN137" s="672"/>
      <c r="MZO137" s="672"/>
      <c r="MZP137" s="672"/>
      <c r="MZQ137" s="672"/>
      <c r="MZR137" s="672"/>
      <c r="MZS137" s="672"/>
      <c r="MZT137" s="672"/>
      <c r="MZU137" s="672"/>
      <c r="MZV137" s="672"/>
      <c r="MZW137" s="672"/>
      <c r="MZX137" s="672"/>
      <c r="MZY137" s="672"/>
      <c r="MZZ137" s="672"/>
      <c r="NAA137" s="672"/>
      <c r="NAB137" s="672"/>
      <c r="NAC137" s="672"/>
      <c r="NAD137" s="672"/>
      <c r="NAE137" s="672"/>
      <c r="NAF137" s="672"/>
      <c r="NAG137" s="672"/>
      <c r="NAH137" s="672"/>
      <c r="NAI137" s="672"/>
      <c r="NAJ137" s="672"/>
      <c r="NAK137" s="672"/>
      <c r="NAL137" s="672"/>
      <c r="NAM137" s="672"/>
      <c r="NAN137" s="672"/>
      <c r="NAO137" s="672"/>
      <c r="NAP137" s="672"/>
      <c r="NAQ137" s="672"/>
      <c r="NAR137" s="672"/>
      <c r="NAS137" s="672"/>
      <c r="NAT137" s="672"/>
      <c r="NAU137" s="672"/>
      <c r="NAV137" s="672"/>
      <c r="NAW137" s="672"/>
      <c r="NAX137" s="672"/>
      <c r="NAY137" s="672"/>
      <c r="NAZ137" s="672"/>
      <c r="NBA137" s="672"/>
      <c r="NBB137" s="672"/>
      <c r="NBC137" s="672"/>
      <c r="NBD137" s="672"/>
      <c r="NBE137" s="672"/>
      <c r="NBF137" s="672"/>
      <c r="NBG137" s="672"/>
      <c r="NBH137" s="672"/>
      <c r="NBI137" s="672"/>
      <c r="NBJ137" s="672"/>
      <c r="NBK137" s="672"/>
      <c r="NBL137" s="672"/>
      <c r="NBM137" s="672"/>
      <c r="NBN137" s="672"/>
      <c r="NBO137" s="672"/>
      <c r="NBP137" s="672"/>
      <c r="NBQ137" s="672"/>
      <c r="NBR137" s="672"/>
      <c r="NBS137" s="672"/>
      <c r="NBT137" s="672"/>
      <c r="NBU137" s="672"/>
      <c r="NBV137" s="672"/>
      <c r="NBW137" s="672"/>
      <c r="NBX137" s="672"/>
      <c r="NBY137" s="672"/>
      <c r="NBZ137" s="672"/>
      <c r="NCA137" s="672"/>
      <c r="NCB137" s="672"/>
      <c r="NCC137" s="672"/>
      <c r="NCD137" s="672"/>
      <c r="NCE137" s="672"/>
      <c r="NCF137" s="672"/>
      <c r="NCG137" s="672"/>
      <c r="NCH137" s="672"/>
      <c r="NCI137" s="672"/>
      <c r="NCJ137" s="672"/>
      <c r="NCK137" s="672"/>
      <c r="NCL137" s="672"/>
      <c r="NCM137" s="672"/>
      <c r="NCN137" s="672"/>
      <c r="NCO137" s="672"/>
      <c r="NCP137" s="672"/>
      <c r="NCQ137" s="672"/>
      <c r="NCR137" s="672"/>
      <c r="NCS137" s="672"/>
      <c r="NCT137" s="672"/>
      <c r="NCU137" s="672"/>
      <c r="NCV137" s="672"/>
      <c r="NCW137" s="672"/>
      <c r="NCX137" s="672"/>
      <c r="NCY137" s="672"/>
      <c r="NCZ137" s="672"/>
      <c r="NDA137" s="672"/>
      <c r="NDB137" s="672"/>
      <c r="NDC137" s="672"/>
      <c r="NDD137" s="672"/>
      <c r="NDE137" s="672"/>
      <c r="NDF137" s="672"/>
      <c r="NDG137" s="672"/>
      <c r="NDH137" s="672"/>
      <c r="NDI137" s="672"/>
      <c r="NDJ137" s="672"/>
      <c r="NDK137" s="672"/>
      <c r="NDL137" s="672"/>
      <c r="NDM137" s="672"/>
      <c r="NDN137" s="672"/>
      <c r="NDO137" s="672"/>
      <c r="NDP137" s="672"/>
      <c r="NDQ137" s="672"/>
      <c r="NDR137" s="672"/>
      <c r="NDS137" s="672"/>
      <c r="NDT137" s="672"/>
      <c r="NDU137" s="672"/>
      <c r="NDV137" s="672"/>
      <c r="NDW137" s="672"/>
      <c r="NDX137" s="672"/>
      <c r="NDY137" s="672"/>
      <c r="NDZ137" s="672"/>
      <c r="NEA137" s="672"/>
      <c r="NEB137" s="672"/>
      <c r="NEC137" s="672"/>
      <c r="NED137" s="672"/>
      <c r="NEE137" s="672"/>
      <c r="NEF137" s="672"/>
      <c r="NEG137" s="672"/>
      <c r="NEH137" s="672"/>
      <c r="NEI137" s="672"/>
      <c r="NEJ137" s="672"/>
      <c r="NEK137" s="672"/>
      <c r="NEL137" s="672"/>
      <c r="NEM137" s="672"/>
      <c r="NEN137" s="672"/>
      <c r="NEO137" s="672"/>
      <c r="NEP137" s="672"/>
      <c r="NEQ137" s="672"/>
      <c r="NER137" s="672"/>
      <c r="NES137" s="672"/>
      <c r="NET137" s="672"/>
      <c r="NEU137" s="672"/>
      <c r="NEV137" s="672"/>
      <c r="NEW137" s="672"/>
      <c r="NEX137" s="672"/>
      <c r="NEY137" s="672"/>
      <c r="NEZ137" s="672"/>
      <c r="NFA137" s="672"/>
      <c r="NFB137" s="672"/>
      <c r="NFC137" s="672"/>
      <c r="NFD137" s="672"/>
      <c r="NFE137" s="672"/>
      <c r="NFF137" s="672"/>
      <c r="NFG137" s="672"/>
      <c r="NFH137" s="672"/>
      <c r="NFI137" s="672"/>
      <c r="NFJ137" s="672"/>
      <c r="NFK137" s="672"/>
      <c r="NFL137" s="672"/>
      <c r="NFM137" s="672"/>
      <c r="NFN137" s="672"/>
      <c r="NFO137" s="672"/>
      <c r="NFP137" s="672"/>
      <c r="NFQ137" s="672"/>
      <c r="NFR137" s="672"/>
      <c r="NFS137" s="672"/>
      <c r="NFT137" s="672"/>
      <c r="NFU137" s="672"/>
      <c r="NFV137" s="672"/>
      <c r="NFW137" s="672"/>
      <c r="NFX137" s="672"/>
      <c r="NFY137" s="672"/>
      <c r="NFZ137" s="672"/>
      <c r="NGA137" s="672"/>
      <c r="NGB137" s="672"/>
      <c r="NGC137" s="672"/>
      <c r="NGD137" s="672"/>
      <c r="NGE137" s="672"/>
      <c r="NGF137" s="672"/>
      <c r="NGG137" s="672"/>
      <c r="NGH137" s="672"/>
      <c r="NGI137" s="672"/>
      <c r="NGJ137" s="672"/>
      <c r="NGK137" s="672"/>
      <c r="NGL137" s="672"/>
      <c r="NGM137" s="672"/>
      <c r="NGN137" s="672"/>
      <c r="NGO137" s="672"/>
      <c r="NGP137" s="672"/>
      <c r="NGQ137" s="672"/>
      <c r="NGR137" s="672"/>
      <c r="NGS137" s="672"/>
      <c r="NGT137" s="672"/>
      <c r="NGU137" s="672"/>
      <c r="NGV137" s="672"/>
      <c r="NGW137" s="672"/>
      <c r="NGX137" s="672"/>
      <c r="NGY137" s="672"/>
      <c r="NGZ137" s="672"/>
      <c r="NHA137" s="672"/>
      <c r="NHB137" s="672"/>
      <c r="NHC137" s="672"/>
      <c r="NHD137" s="672"/>
      <c r="NHE137" s="672"/>
      <c r="NHF137" s="672"/>
      <c r="NHG137" s="672"/>
      <c r="NHH137" s="672"/>
      <c r="NHI137" s="672"/>
      <c r="NHJ137" s="672"/>
      <c r="NHK137" s="672"/>
      <c r="NHL137" s="672"/>
      <c r="NHM137" s="672"/>
      <c r="NHN137" s="672"/>
      <c r="NHO137" s="672"/>
      <c r="NHP137" s="672"/>
      <c r="NHQ137" s="672"/>
      <c r="NHR137" s="672"/>
      <c r="NHS137" s="672"/>
      <c r="NHT137" s="672"/>
      <c r="NHU137" s="672"/>
      <c r="NHV137" s="672"/>
      <c r="NHW137" s="672"/>
      <c r="NHX137" s="672"/>
      <c r="NHY137" s="672"/>
      <c r="NHZ137" s="672"/>
      <c r="NIA137" s="672"/>
      <c r="NIB137" s="672"/>
      <c r="NIC137" s="672"/>
      <c r="NID137" s="672"/>
      <c r="NIE137" s="672"/>
      <c r="NIF137" s="672"/>
      <c r="NIG137" s="672"/>
      <c r="NIH137" s="672"/>
      <c r="NII137" s="672"/>
      <c r="NIJ137" s="672"/>
      <c r="NIK137" s="672"/>
      <c r="NIL137" s="672"/>
      <c r="NIM137" s="672"/>
      <c r="NIN137" s="672"/>
      <c r="NIO137" s="672"/>
      <c r="NIP137" s="672"/>
      <c r="NIQ137" s="672"/>
      <c r="NIR137" s="672"/>
      <c r="NIS137" s="672"/>
      <c r="NIT137" s="672"/>
      <c r="NIU137" s="672"/>
      <c r="NIV137" s="672"/>
      <c r="NIW137" s="672"/>
      <c r="NIX137" s="672"/>
      <c r="NIY137" s="672"/>
      <c r="NIZ137" s="672"/>
      <c r="NJA137" s="672"/>
      <c r="NJB137" s="672"/>
      <c r="NJC137" s="672"/>
      <c r="NJD137" s="672"/>
      <c r="NJE137" s="672"/>
      <c r="NJF137" s="672"/>
      <c r="NJG137" s="672"/>
      <c r="NJH137" s="672"/>
      <c r="NJI137" s="672"/>
      <c r="NJJ137" s="672"/>
      <c r="NJK137" s="672"/>
      <c r="NJL137" s="672"/>
      <c r="NJM137" s="672"/>
      <c r="NJN137" s="672"/>
      <c r="NJO137" s="672"/>
      <c r="NJP137" s="672"/>
      <c r="NJQ137" s="672"/>
      <c r="NJR137" s="672"/>
      <c r="NJS137" s="672"/>
      <c r="NJT137" s="672"/>
      <c r="NJU137" s="672"/>
      <c r="NJV137" s="672"/>
      <c r="NJW137" s="672"/>
      <c r="NJX137" s="672"/>
      <c r="NJY137" s="672"/>
      <c r="NJZ137" s="672"/>
      <c r="NKA137" s="672"/>
      <c r="NKB137" s="672"/>
      <c r="NKC137" s="672"/>
      <c r="NKD137" s="672"/>
      <c r="NKE137" s="672"/>
      <c r="NKF137" s="672"/>
      <c r="NKG137" s="672"/>
      <c r="NKH137" s="672"/>
      <c r="NKI137" s="672"/>
      <c r="NKJ137" s="672"/>
      <c r="NKK137" s="672"/>
      <c r="NKL137" s="672"/>
      <c r="NKM137" s="672"/>
      <c r="NKN137" s="672"/>
      <c r="NKO137" s="672"/>
      <c r="NKP137" s="672"/>
      <c r="NKQ137" s="672"/>
      <c r="NKR137" s="672"/>
      <c r="NKS137" s="672"/>
      <c r="NKT137" s="672"/>
      <c r="NKU137" s="672"/>
      <c r="NKV137" s="672"/>
      <c r="NKW137" s="672"/>
      <c r="NKX137" s="672"/>
      <c r="NKY137" s="672"/>
      <c r="NKZ137" s="672"/>
      <c r="NLA137" s="672"/>
      <c r="NLB137" s="672"/>
      <c r="NLC137" s="672"/>
      <c r="NLD137" s="672"/>
      <c r="NLE137" s="672"/>
      <c r="NLF137" s="672"/>
      <c r="NLG137" s="672"/>
      <c r="NLH137" s="672"/>
      <c r="NLI137" s="672"/>
      <c r="NLJ137" s="672"/>
      <c r="NLK137" s="672"/>
      <c r="NLL137" s="672"/>
      <c r="NLM137" s="672"/>
      <c r="NLN137" s="672"/>
      <c r="NLO137" s="672"/>
      <c r="NLP137" s="672"/>
      <c r="NLQ137" s="672"/>
      <c r="NLR137" s="672"/>
      <c r="NLS137" s="672"/>
      <c r="NLT137" s="672"/>
      <c r="NLU137" s="672"/>
      <c r="NLV137" s="672"/>
      <c r="NLW137" s="672"/>
      <c r="NLX137" s="672"/>
      <c r="NLY137" s="672"/>
      <c r="NLZ137" s="672"/>
      <c r="NMA137" s="672"/>
      <c r="NMB137" s="672"/>
      <c r="NMC137" s="672"/>
      <c r="NMD137" s="672"/>
      <c r="NME137" s="672"/>
      <c r="NMF137" s="672"/>
      <c r="NMG137" s="672"/>
      <c r="NMH137" s="672"/>
      <c r="NMI137" s="672"/>
      <c r="NMJ137" s="672"/>
      <c r="NMK137" s="672"/>
      <c r="NML137" s="672"/>
      <c r="NMM137" s="672"/>
      <c r="NMN137" s="672"/>
      <c r="NMO137" s="672"/>
      <c r="NMP137" s="672"/>
      <c r="NMQ137" s="672"/>
      <c r="NMR137" s="672"/>
      <c r="NMS137" s="672"/>
      <c r="NMT137" s="672"/>
      <c r="NMU137" s="672"/>
      <c r="NMV137" s="672"/>
      <c r="NMW137" s="672"/>
      <c r="NMX137" s="672"/>
      <c r="NMY137" s="672"/>
      <c r="NMZ137" s="672"/>
      <c r="NNA137" s="672"/>
      <c r="NNB137" s="672"/>
      <c r="NNC137" s="672"/>
      <c r="NND137" s="672"/>
      <c r="NNE137" s="672"/>
      <c r="NNF137" s="672"/>
      <c r="NNG137" s="672"/>
      <c r="NNH137" s="672"/>
      <c r="NNI137" s="672"/>
      <c r="NNJ137" s="672"/>
      <c r="NNK137" s="672"/>
      <c r="NNL137" s="672"/>
      <c r="NNM137" s="672"/>
      <c r="NNN137" s="672"/>
      <c r="NNO137" s="672"/>
      <c r="NNP137" s="672"/>
      <c r="NNQ137" s="672"/>
      <c r="NNR137" s="672"/>
      <c r="NNS137" s="672"/>
      <c r="NNT137" s="672"/>
      <c r="NNU137" s="672"/>
      <c r="NNV137" s="672"/>
      <c r="NNW137" s="672"/>
      <c r="NNX137" s="672"/>
      <c r="NNY137" s="672"/>
      <c r="NNZ137" s="672"/>
      <c r="NOA137" s="672"/>
      <c r="NOB137" s="672"/>
      <c r="NOC137" s="672"/>
      <c r="NOD137" s="672"/>
      <c r="NOE137" s="672"/>
      <c r="NOF137" s="672"/>
      <c r="NOG137" s="672"/>
      <c r="NOH137" s="672"/>
      <c r="NOI137" s="672"/>
      <c r="NOJ137" s="672"/>
      <c r="NOK137" s="672"/>
      <c r="NOL137" s="672"/>
      <c r="NOM137" s="672"/>
      <c r="NON137" s="672"/>
      <c r="NOO137" s="672"/>
      <c r="NOP137" s="672"/>
      <c r="NOQ137" s="672"/>
      <c r="NOR137" s="672"/>
      <c r="NOS137" s="672"/>
      <c r="NOT137" s="672"/>
      <c r="NOU137" s="672"/>
      <c r="NOV137" s="672"/>
      <c r="NOW137" s="672"/>
      <c r="NOX137" s="672"/>
      <c r="NOY137" s="672"/>
      <c r="NOZ137" s="672"/>
      <c r="NPA137" s="672"/>
      <c r="NPB137" s="672"/>
      <c r="NPC137" s="672"/>
      <c r="NPD137" s="672"/>
      <c r="NPE137" s="672"/>
      <c r="NPF137" s="672"/>
      <c r="NPG137" s="672"/>
      <c r="NPH137" s="672"/>
      <c r="NPI137" s="672"/>
      <c r="NPJ137" s="672"/>
      <c r="NPK137" s="672"/>
      <c r="NPL137" s="672"/>
      <c r="NPM137" s="672"/>
      <c r="NPN137" s="672"/>
      <c r="NPO137" s="672"/>
      <c r="NPP137" s="672"/>
      <c r="NPQ137" s="672"/>
      <c r="NPR137" s="672"/>
      <c r="NPS137" s="672"/>
      <c r="NPT137" s="672"/>
      <c r="NPU137" s="672"/>
      <c r="NPV137" s="672"/>
      <c r="NPW137" s="672"/>
      <c r="NPX137" s="672"/>
      <c r="NPY137" s="672"/>
      <c r="NPZ137" s="672"/>
      <c r="NQA137" s="672"/>
      <c r="NQB137" s="672"/>
      <c r="NQC137" s="672"/>
      <c r="NQD137" s="672"/>
      <c r="NQE137" s="672"/>
      <c r="NQF137" s="672"/>
      <c r="NQG137" s="672"/>
      <c r="NQH137" s="672"/>
      <c r="NQI137" s="672"/>
      <c r="NQJ137" s="672"/>
      <c r="NQK137" s="672"/>
      <c r="NQL137" s="672"/>
      <c r="NQM137" s="672"/>
      <c r="NQN137" s="672"/>
      <c r="NQO137" s="672"/>
      <c r="NQP137" s="672"/>
      <c r="NQQ137" s="672"/>
      <c r="NQR137" s="672"/>
      <c r="NQS137" s="672"/>
      <c r="NQT137" s="672"/>
      <c r="NQU137" s="672"/>
      <c r="NQV137" s="672"/>
      <c r="NQW137" s="672"/>
      <c r="NQX137" s="672"/>
      <c r="NQY137" s="672"/>
      <c r="NQZ137" s="672"/>
      <c r="NRA137" s="672"/>
      <c r="NRB137" s="672"/>
      <c r="NRC137" s="672"/>
      <c r="NRD137" s="672"/>
      <c r="NRE137" s="672"/>
      <c r="NRF137" s="672"/>
      <c r="NRG137" s="672"/>
      <c r="NRH137" s="672"/>
      <c r="NRI137" s="672"/>
      <c r="NRJ137" s="672"/>
      <c r="NRK137" s="672"/>
      <c r="NRL137" s="672"/>
      <c r="NRM137" s="672"/>
      <c r="NRN137" s="672"/>
      <c r="NRO137" s="672"/>
      <c r="NRP137" s="672"/>
      <c r="NRQ137" s="672"/>
      <c r="NRR137" s="672"/>
      <c r="NRS137" s="672"/>
      <c r="NRT137" s="672"/>
      <c r="NRU137" s="672"/>
      <c r="NRV137" s="672"/>
      <c r="NRW137" s="672"/>
      <c r="NRX137" s="672"/>
      <c r="NRY137" s="672"/>
      <c r="NRZ137" s="672"/>
      <c r="NSA137" s="672"/>
      <c r="NSB137" s="672"/>
      <c r="NSC137" s="672"/>
      <c r="NSD137" s="672"/>
      <c r="NSE137" s="672"/>
      <c r="NSF137" s="672"/>
      <c r="NSG137" s="672"/>
      <c r="NSH137" s="672"/>
      <c r="NSI137" s="672"/>
      <c r="NSJ137" s="672"/>
      <c r="NSK137" s="672"/>
      <c r="NSL137" s="672"/>
      <c r="NSM137" s="672"/>
      <c r="NSN137" s="672"/>
      <c r="NSO137" s="672"/>
      <c r="NSP137" s="672"/>
      <c r="NSQ137" s="672"/>
      <c r="NSR137" s="672"/>
      <c r="NSS137" s="672"/>
      <c r="NST137" s="672"/>
      <c r="NSU137" s="672"/>
      <c r="NSV137" s="672"/>
      <c r="NSW137" s="672"/>
      <c r="NSX137" s="672"/>
      <c r="NSY137" s="672"/>
      <c r="NSZ137" s="672"/>
      <c r="NTA137" s="672"/>
      <c r="NTB137" s="672"/>
      <c r="NTC137" s="672"/>
      <c r="NTD137" s="672"/>
      <c r="NTE137" s="672"/>
      <c r="NTF137" s="672"/>
      <c r="NTG137" s="672"/>
      <c r="NTH137" s="672"/>
      <c r="NTI137" s="672"/>
      <c r="NTJ137" s="672"/>
      <c r="NTK137" s="672"/>
      <c r="NTL137" s="672"/>
      <c r="NTM137" s="672"/>
      <c r="NTN137" s="672"/>
      <c r="NTO137" s="672"/>
      <c r="NTP137" s="672"/>
      <c r="NTQ137" s="672"/>
      <c r="NTR137" s="672"/>
      <c r="NTS137" s="672"/>
      <c r="NTT137" s="672"/>
      <c r="NTU137" s="672"/>
      <c r="NTV137" s="672"/>
      <c r="NTW137" s="672"/>
      <c r="NTX137" s="672"/>
      <c r="NTY137" s="672"/>
      <c r="NTZ137" s="672"/>
      <c r="NUA137" s="672"/>
      <c r="NUB137" s="672"/>
      <c r="NUC137" s="672"/>
      <c r="NUD137" s="672"/>
      <c r="NUE137" s="672"/>
      <c r="NUF137" s="672"/>
      <c r="NUG137" s="672"/>
      <c r="NUH137" s="672"/>
      <c r="NUI137" s="672"/>
      <c r="NUJ137" s="672"/>
      <c r="NUK137" s="672"/>
      <c r="NUL137" s="672"/>
      <c r="NUM137" s="672"/>
      <c r="NUN137" s="672"/>
      <c r="NUO137" s="672"/>
      <c r="NUP137" s="672"/>
      <c r="NUQ137" s="672"/>
      <c r="NUR137" s="672"/>
      <c r="NUS137" s="672"/>
      <c r="NUT137" s="672"/>
      <c r="NUU137" s="672"/>
      <c r="NUV137" s="672"/>
      <c r="NUW137" s="672"/>
      <c r="NUX137" s="672"/>
      <c r="NUY137" s="672"/>
      <c r="NUZ137" s="672"/>
      <c r="NVA137" s="672"/>
      <c r="NVB137" s="672"/>
      <c r="NVC137" s="672"/>
      <c r="NVD137" s="672"/>
      <c r="NVE137" s="672"/>
      <c r="NVF137" s="672"/>
      <c r="NVG137" s="672"/>
      <c r="NVH137" s="672"/>
      <c r="NVI137" s="672"/>
      <c r="NVJ137" s="672"/>
      <c r="NVK137" s="672"/>
      <c r="NVL137" s="672"/>
      <c r="NVM137" s="672"/>
      <c r="NVN137" s="672"/>
      <c r="NVO137" s="672"/>
      <c r="NVP137" s="672"/>
      <c r="NVQ137" s="672"/>
      <c r="NVR137" s="672"/>
      <c r="NVS137" s="672"/>
      <c r="NVT137" s="672"/>
      <c r="NVU137" s="672"/>
      <c r="NVV137" s="672"/>
      <c r="NVW137" s="672"/>
      <c r="NVX137" s="672"/>
      <c r="NVY137" s="672"/>
      <c r="NVZ137" s="672"/>
      <c r="NWA137" s="672"/>
      <c r="NWB137" s="672"/>
      <c r="NWC137" s="672"/>
      <c r="NWD137" s="672"/>
      <c r="NWE137" s="672"/>
      <c r="NWF137" s="672"/>
      <c r="NWG137" s="672"/>
      <c r="NWH137" s="672"/>
      <c r="NWI137" s="672"/>
      <c r="NWJ137" s="672"/>
      <c r="NWK137" s="672"/>
      <c r="NWL137" s="672"/>
      <c r="NWM137" s="672"/>
      <c r="NWN137" s="672"/>
      <c r="NWO137" s="672"/>
      <c r="NWP137" s="672"/>
      <c r="NWQ137" s="672"/>
      <c r="NWR137" s="672"/>
      <c r="NWS137" s="672"/>
      <c r="NWT137" s="672"/>
      <c r="NWU137" s="672"/>
      <c r="NWV137" s="672"/>
      <c r="NWW137" s="672"/>
      <c r="NWX137" s="672"/>
      <c r="NWY137" s="672"/>
      <c r="NWZ137" s="672"/>
      <c r="NXA137" s="672"/>
      <c r="NXB137" s="672"/>
      <c r="NXC137" s="672"/>
      <c r="NXD137" s="672"/>
      <c r="NXE137" s="672"/>
      <c r="NXF137" s="672"/>
      <c r="NXG137" s="672"/>
      <c r="NXH137" s="672"/>
      <c r="NXI137" s="672"/>
      <c r="NXJ137" s="672"/>
      <c r="NXK137" s="672"/>
      <c r="NXL137" s="672"/>
      <c r="NXM137" s="672"/>
      <c r="NXN137" s="672"/>
      <c r="NXO137" s="672"/>
      <c r="NXP137" s="672"/>
      <c r="NXQ137" s="672"/>
      <c r="NXR137" s="672"/>
      <c r="NXS137" s="672"/>
      <c r="NXT137" s="672"/>
      <c r="NXU137" s="672"/>
      <c r="NXV137" s="672"/>
      <c r="NXW137" s="672"/>
      <c r="NXX137" s="672"/>
      <c r="NXY137" s="672"/>
      <c r="NXZ137" s="672"/>
      <c r="NYA137" s="672"/>
      <c r="NYB137" s="672"/>
      <c r="NYC137" s="672"/>
      <c r="NYD137" s="672"/>
      <c r="NYE137" s="672"/>
      <c r="NYF137" s="672"/>
      <c r="NYG137" s="672"/>
      <c r="NYH137" s="672"/>
      <c r="NYI137" s="672"/>
      <c r="NYJ137" s="672"/>
      <c r="NYK137" s="672"/>
      <c r="NYL137" s="672"/>
      <c r="NYM137" s="672"/>
      <c r="NYN137" s="672"/>
      <c r="NYO137" s="672"/>
      <c r="NYP137" s="672"/>
      <c r="NYQ137" s="672"/>
      <c r="NYR137" s="672"/>
      <c r="NYS137" s="672"/>
      <c r="NYT137" s="672"/>
      <c r="NYU137" s="672"/>
      <c r="NYV137" s="672"/>
      <c r="NYW137" s="672"/>
      <c r="NYX137" s="672"/>
      <c r="NYY137" s="672"/>
      <c r="NYZ137" s="672"/>
      <c r="NZA137" s="672"/>
      <c r="NZB137" s="672"/>
      <c r="NZC137" s="672"/>
      <c r="NZD137" s="672"/>
      <c r="NZE137" s="672"/>
      <c r="NZF137" s="672"/>
      <c r="NZG137" s="672"/>
      <c r="NZH137" s="672"/>
      <c r="NZI137" s="672"/>
      <c r="NZJ137" s="672"/>
      <c r="NZK137" s="672"/>
      <c r="NZL137" s="672"/>
      <c r="NZM137" s="672"/>
      <c r="NZN137" s="672"/>
      <c r="NZO137" s="672"/>
      <c r="NZP137" s="672"/>
      <c r="NZQ137" s="672"/>
      <c r="NZR137" s="672"/>
      <c r="NZS137" s="672"/>
      <c r="NZT137" s="672"/>
      <c r="NZU137" s="672"/>
      <c r="NZV137" s="672"/>
      <c r="NZW137" s="672"/>
      <c r="NZX137" s="672"/>
      <c r="NZY137" s="672"/>
      <c r="NZZ137" s="672"/>
      <c r="OAA137" s="672"/>
      <c r="OAB137" s="672"/>
      <c r="OAC137" s="672"/>
      <c r="OAD137" s="672"/>
      <c r="OAE137" s="672"/>
      <c r="OAF137" s="672"/>
      <c r="OAG137" s="672"/>
      <c r="OAH137" s="672"/>
      <c r="OAI137" s="672"/>
      <c r="OAJ137" s="672"/>
      <c r="OAK137" s="672"/>
      <c r="OAL137" s="672"/>
      <c r="OAM137" s="672"/>
      <c r="OAN137" s="672"/>
      <c r="OAO137" s="672"/>
      <c r="OAP137" s="672"/>
      <c r="OAQ137" s="672"/>
      <c r="OAR137" s="672"/>
      <c r="OAS137" s="672"/>
      <c r="OAT137" s="672"/>
      <c r="OAU137" s="672"/>
      <c r="OAV137" s="672"/>
      <c r="OAW137" s="672"/>
      <c r="OAX137" s="672"/>
      <c r="OAY137" s="672"/>
      <c r="OAZ137" s="672"/>
      <c r="OBA137" s="672"/>
      <c r="OBB137" s="672"/>
      <c r="OBC137" s="672"/>
      <c r="OBD137" s="672"/>
      <c r="OBE137" s="672"/>
      <c r="OBF137" s="672"/>
      <c r="OBG137" s="672"/>
      <c r="OBH137" s="672"/>
      <c r="OBI137" s="672"/>
      <c r="OBJ137" s="672"/>
      <c r="OBK137" s="672"/>
      <c r="OBL137" s="672"/>
      <c r="OBM137" s="672"/>
      <c r="OBN137" s="672"/>
      <c r="OBO137" s="672"/>
      <c r="OBP137" s="672"/>
      <c r="OBQ137" s="672"/>
      <c r="OBR137" s="672"/>
      <c r="OBS137" s="672"/>
      <c r="OBT137" s="672"/>
      <c r="OBU137" s="672"/>
      <c r="OBV137" s="672"/>
      <c r="OBW137" s="672"/>
      <c r="OBX137" s="672"/>
      <c r="OBY137" s="672"/>
      <c r="OBZ137" s="672"/>
      <c r="OCA137" s="672"/>
      <c r="OCB137" s="672"/>
      <c r="OCC137" s="672"/>
      <c r="OCD137" s="672"/>
      <c r="OCE137" s="672"/>
      <c r="OCF137" s="672"/>
      <c r="OCG137" s="672"/>
      <c r="OCH137" s="672"/>
      <c r="OCI137" s="672"/>
      <c r="OCJ137" s="672"/>
      <c r="OCK137" s="672"/>
      <c r="OCL137" s="672"/>
      <c r="OCM137" s="672"/>
      <c r="OCN137" s="672"/>
      <c r="OCO137" s="672"/>
      <c r="OCP137" s="672"/>
      <c r="OCQ137" s="672"/>
      <c r="OCR137" s="672"/>
      <c r="OCS137" s="672"/>
      <c r="OCT137" s="672"/>
      <c r="OCU137" s="672"/>
      <c r="OCV137" s="672"/>
      <c r="OCW137" s="672"/>
      <c r="OCX137" s="672"/>
      <c r="OCY137" s="672"/>
      <c r="OCZ137" s="672"/>
      <c r="ODA137" s="672"/>
      <c r="ODB137" s="672"/>
      <c r="ODC137" s="672"/>
      <c r="ODD137" s="672"/>
      <c r="ODE137" s="672"/>
      <c r="ODF137" s="672"/>
      <c r="ODG137" s="672"/>
      <c r="ODH137" s="672"/>
      <c r="ODI137" s="672"/>
      <c r="ODJ137" s="672"/>
      <c r="ODK137" s="672"/>
      <c r="ODL137" s="672"/>
      <c r="ODM137" s="672"/>
      <c r="ODN137" s="672"/>
      <c r="ODO137" s="672"/>
      <c r="ODP137" s="672"/>
      <c r="ODQ137" s="672"/>
      <c r="ODR137" s="672"/>
      <c r="ODS137" s="672"/>
      <c r="ODT137" s="672"/>
      <c r="ODU137" s="672"/>
      <c r="ODV137" s="672"/>
      <c r="ODW137" s="672"/>
      <c r="ODX137" s="672"/>
      <c r="ODY137" s="672"/>
      <c r="ODZ137" s="672"/>
      <c r="OEA137" s="672"/>
      <c r="OEB137" s="672"/>
      <c r="OEC137" s="672"/>
      <c r="OED137" s="672"/>
      <c r="OEE137" s="672"/>
      <c r="OEF137" s="672"/>
      <c r="OEG137" s="672"/>
      <c r="OEH137" s="672"/>
      <c r="OEI137" s="672"/>
      <c r="OEJ137" s="672"/>
      <c r="OEK137" s="672"/>
      <c r="OEL137" s="672"/>
      <c r="OEM137" s="672"/>
      <c r="OEN137" s="672"/>
      <c r="OEO137" s="672"/>
      <c r="OEP137" s="672"/>
      <c r="OEQ137" s="672"/>
      <c r="OER137" s="672"/>
      <c r="OES137" s="672"/>
      <c r="OET137" s="672"/>
      <c r="OEU137" s="672"/>
      <c r="OEV137" s="672"/>
      <c r="OEW137" s="672"/>
      <c r="OEX137" s="672"/>
      <c r="OEY137" s="672"/>
      <c r="OEZ137" s="672"/>
      <c r="OFA137" s="672"/>
      <c r="OFB137" s="672"/>
      <c r="OFC137" s="672"/>
      <c r="OFD137" s="672"/>
      <c r="OFE137" s="672"/>
      <c r="OFF137" s="672"/>
      <c r="OFG137" s="672"/>
      <c r="OFH137" s="672"/>
      <c r="OFI137" s="672"/>
      <c r="OFJ137" s="672"/>
      <c r="OFK137" s="672"/>
      <c r="OFL137" s="672"/>
      <c r="OFM137" s="672"/>
      <c r="OFN137" s="672"/>
      <c r="OFO137" s="672"/>
      <c r="OFP137" s="672"/>
      <c r="OFQ137" s="672"/>
      <c r="OFR137" s="672"/>
      <c r="OFS137" s="672"/>
      <c r="OFT137" s="672"/>
      <c r="OFU137" s="672"/>
      <c r="OFV137" s="672"/>
      <c r="OFW137" s="672"/>
      <c r="OFX137" s="672"/>
      <c r="OFY137" s="672"/>
      <c r="OFZ137" s="672"/>
      <c r="OGA137" s="672"/>
      <c r="OGB137" s="672"/>
      <c r="OGC137" s="672"/>
      <c r="OGD137" s="672"/>
      <c r="OGE137" s="672"/>
      <c r="OGF137" s="672"/>
      <c r="OGG137" s="672"/>
      <c r="OGH137" s="672"/>
      <c r="OGI137" s="672"/>
      <c r="OGJ137" s="672"/>
      <c r="OGK137" s="672"/>
      <c r="OGL137" s="672"/>
      <c r="OGM137" s="672"/>
      <c r="OGN137" s="672"/>
      <c r="OGO137" s="672"/>
      <c r="OGP137" s="672"/>
      <c r="OGQ137" s="672"/>
      <c r="OGR137" s="672"/>
      <c r="OGS137" s="672"/>
      <c r="OGT137" s="672"/>
      <c r="OGU137" s="672"/>
      <c r="OGV137" s="672"/>
      <c r="OGW137" s="672"/>
      <c r="OGX137" s="672"/>
      <c r="OGY137" s="672"/>
      <c r="OGZ137" s="672"/>
      <c r="OHA137" s="672"/>
      <c r="OHB137" s="672"/>
      <c r="OHC137" s="672"/>
      <c r="OHD137" s="672"/>
      <c r="OHE137" s="672"/>
      <c r="OHF137" s="672"/>
      <c r="OHG137" s="672"/>
      <c r="OHH137" s="672"/>
      <c r="OHI137" s="672"/>
      <c r="OHJ137" s="672"/>
      <c r="OHK137" s="672"/>
      <c r="OHL137" s="672"/>
      <c r="OHM137" s="672"/>
      <c r="OHN137" s="672"/>
      <c r="OHO137" s="672"/>
      <c r="OHP137" s="672"/>
      <c r="OHQ137" s="672"/>
      <c r="OHR137" s="672"/>
      <c r="OHS137" s="672"/>
      <c r="OHT137" s="672"/>
      <c r="OHU137" s="672"/>
      <c r="OHV137" s="672"/>
      <c r="OHW137" s="672"/>
      <c r="OHX137" s="672"/>
      <c r="OHY137" s="672"/>
      <c r="OHZ137" s="672"/>
      <c r="OIA137" s="672"/>
      <c r="OIB137" s="672"/>
      <c r="OIC137" s="672"/>
      <c r="OID137" s="672"/>
      <c r="OIE137" s="672"/>
      <c r="OIF137" s="672"/>
      <c r="OIG137" s="672"/>
      <c r="OIH137" s="672"/>
      <c r="OII137" s="672"/>
      <c r="OIJ137" s="672"/>
      <c r="OIK137" s="672"/>
      <c r="OIL137" s="672"/>
      <c r="OIM137" s="672"/>
      <c r="OIN137" s="672"/>
      <c r="OIO137" s="672"/>
      <c r="OIP137" s="672"/>
      <c r="OIQ137" s="672"/>
      <c r="OIR137" s="672"/>
      <c r="OIS137" s="672"/>
      <c r="OIT137" s="672"/>
      <c r="OIU137" s="672"/>
      <c r="OIV137" s="672"/>
      <c r="OIW137" s="672"/>
      <c r="OIX137" s="672"/>
      <c r="OIY137" s="672"/>
      <c r="OIZ137" s="672"/>
      <c r="OJA137" s="672"/>
      <c r="OJB137" s="672"/>
      <c r="OJC137" s="672"/>
      <c r="OJD137" s="672"/>
      <c r="OJE137" s="672"/>
      <c r="OJF137" s="672"/>
      <c r="OJG137" s="672"/>
      <c r="OJH137" s="672"/>
      <c r="OJI137" s="672"/>
      <c r="OJJ137" s="672"/>
      <c r="OJK137" s="672"/>
      <c r="OJL137" s="672"/>
      <c r="OJM137" s="672"/>
      <c r="OJN137" s="672"/>
      <c r="OJO137" s="672"/>
      <c r="OJP137" s="672"/>
      <c r="OJQ137" s="672"/>
      <c r="OJR137" s="672"/>
      <c r="OJS137" s="672"/>
      <c r="OJT137" s="672"/>
      <c r="OJU137" s="672"/>
      <c r="OJV137" s="672"/>
      <c r="OJW137" s="672"/>
      <c r="OJX137" s="672"/>
      <c r="OJY137" s="672"/>
      <c r="OJZ137" s="672"/>
      <c r="OKA137" s="672"/>
      <c r="OKB137" s="672"/>
      <c r="OKC137" s="672"/>
      <c r="OKD137" s="672"/>
      <c r="OKE137" s="672"/>
      <c r="OKF137" s="672"/>
      <c r="OKG137" s="672"/>
      <c r="OKH137" s="672"/>
      <c r="OKI137" s="672"/>
      <c r="OKJ137" s="672"/>
      <c r="OKK137" s="672"/>
      <c r="OKL137" s="672"/>
      <c r="OKM137" s="672"/>
      <c r="OKN137" s="672"/>
      <c r="OKO137" s="672"/>
      <c r="OKP137" s="672"/>
      <c r="OKQ137" s="672"/>
      <c r="OKR137" s="672"/>
      <c r="OKS137" s="672"/>
      <c r="OKT137" s="672"/>
      <c r="OKU137" s="672"/>
      <c r="OKV137" s="672"/>
      <c r="OKW137" s="672"/>
      <c r="OKX137" s="672"/>
      <c r="OKY137" s="672"/>
      <c r="OKZ137" s="672"/>
      <c r="OLA137" s="672"/>
      <c r="OLB137" s="672"/>
      <c r="OLC137" s="672"/>
      <c r="OLD137" s="672"/>
      <c r="OLE137" s="672"/>
      <c r="OLF137" s="672"/>
      <c r="OLG137" s="672"/>
      <c r="OLH137" s="672"/>
      <c r="OLI137" s="672"/>
      <c r="OLJ137" s="672"/>
      <c r="OLK137" s="672"/>
      <c r="OLL137" s="672"/>
      <c r="OLM137" s="672"/>
      <c r="OLN137" s="672"/>
      <c r="OLO137" s="672"/>
      <c r="OLP137" s="672"/>
      <c r="OLQ137" s="672"/>
      <c r="OLR137" s="672"/>
      <c r="OLS137" s="672"/>
      <c r="OLT137" s="672"/>
      <c r="OLU137" s="672"/>
      <c r="OLV137" s="672"/>
      <c r="OLW137" s="672"/>
      <c r="OLX137" s="672"/>
      <c r="OLY137" s="672"/>
      <c r="OLZ137" s="672"/>
      <c r="OMA137" s="672"/>
      <c r="OMB137" s="672"/>
      <c r="OMC137" s="672"/>
      <c r="OMD137" s="672"/>
      <c r="OME137" s="672"/>
      <c r="OMF137" s="672"/>
      <c r="OMG137" s="672"/>
      <c r="OMH137" s="672"/>
      <c r="OMI137" s="672"/>
      <c r="OMJ137" s="672"/>
      <c r="OMK137" s="672"/>
      <c r="OML137" s="672"/>
      <c r="OMM137" s="672"/>
      <c r="OMN137" s="672"/>
      <c r="OMO137" s="672"/>
      <c r="OMP137" s="672"/>
      <c r="OMQ137" s="672"/>
      <c r="OMR137" s="672"/>
      <c r="OMS137" s="672"/>
      <c r="OMT137" s="672"/>
      <c r="OMU137" s="672"/>
      <c r="OMV137" s="672"/>
      <c r="OMW137" s="672"/>
      <c r="OMX137" s="672"/>
      <c r="OMY137" s="672"/>
      <c r="OMZ137" s="672"/>
      <c r="ONA137" s="672"/>
      <c r="ONB137" s="672"/>
      <c r="ONC137" s="672"/>
      <c r="OND137" s="672"/>
      <c r="ONE137" s="672"/>
      <c r="ONF137" s="672"/>
      <c r="ONG137" s="672"/>
      <c r="ONH137" s="672"/>
      <c r="ONI137" s="672"/>
      <c r="ONJ137" s="672"/>
      <c r="ONK137" s="672"/>
      <c r="ONL137" s="672"/>
      <c r="ONM137" s="672"/>
      <c r="ONN137" s="672"/>
      <c r="ONO137" s="672"/>
      <c r="ONP137" s="672"/>
      <c r="ONQ137" s="672"/>
      <c r="ONR137" s="672"/>
      <c r="ONS137" s="672"/>
      <c r="ONT137" s="672"/>
      <c r="ONU137" s="672"/>
      <c r="ONV137" s="672"/>
      <c r="ONW137" s="672"/>
      <c r="ONX137" s="672"/>
      <c r="ONY137" s="672"/>
      <c r="ONZ137" s="672"/>
      <c r="OOA137" s="672"/>
      <c r="OOB137" s="672"/>
      <c r="OOC137" s="672"/>
      <c r="OOD137" s="672"/>
      <c r="OOE137" s="672"/>
      <c r="OOF137" s="672"/>
      <c r="OOG137" s="672"/>
      <c r="OOH137" s="672"/>
      <c r="OOI137" s="672"/>
      <c r="OOJ137" s="672"/>
      <c r="OOK137" s="672"/>
      <c r="OOL137" s="672"/>
      <c r="OOM137" s="672"/>
      <c r="OON137" s="672"/>
      <c r="OOO137" s="672"/>
      <c r="OOP137" s="672"/>
      <c r="OOQ137" s="672"/>
      <c r="OOR137" s="672"/>
      <c r="OOS137" s="672"/>
      <c r="OOT137" s="672"/>
      <c r="OOU137" s="672"/>
      <c r="OOV137" s="672"/>
      <c r="OOW137" s="672"/>
      <c r="OOX137" s="672"/>
      <c r="OOY137" s="672"/>
      <c r="OOZ137" s="672"/>
      <c r="OPA137" s="672"/>
      <c r="OPB137" s="672"/>
      <c r="OPC137" s="672"/>
      <c r="OPD137" s="672"/>
      <c r="OPE137" s="672"/>
      <c r="OPF137" s="672"/>
      <c r="OPG137" s="672"/>
      <c r="OPH137" s="672"/>
      <c r="OPI137" s="672"/>
      <c r="OPJ137" s="672"/>
      <c r="OPK137" s="672"/>
      <c r="OPL137" s="672"/>
      <c r="OPM137" s="672"/>
      <c r="OPN137" s="672"/>
      <c r="OPO137" s="672"/>
      <c r="OPP137" s="672"/>
      <c r="OPQ137" s="672"/>
      <c r="OPR137" s="672"/>
      <c r="OPS137" s="672"/>
      <c r="OPT137" s="672"/>
      <c r="OPU137" s="672"/>
      <c r="OPV137" s="672"/>
      <c r="OPW137" s="672"/>
      <c r="OPX137" s="672"/>
      <c r="OPY137" s="672"/>
      <c r="OPZ137" s="672"/>
      <c r="OQA137" s="672"/>
      <c r="OQB137" s="672"/>
      <c r="OQC137" s="672"/>
      <c r="OQD137" s="672"/>
      <c r="OQE137" s="672"/>
      <c r="OQF137" s="672"/>
      <c r="OQG137" s="672"/>
      <c r="OQH137" s="672"/>
      <c r="OQI137" s="672"/>
      <c r="OQJ137" s="672"/>
      <c r="OQK137" s="672"/>
      <c r="OQL137" s="672"/>
      <c r="OQM137" s="672"/>
      <c r="OQN137" s="672"/>
      <c r="OQO137" s="672"/>
      <c r="OQP137" s="672"/>
      <c r="OQQ137" s="672"/>
      <c r="OQR137" s="672"/>
      <c r="OQS137" s="672"/>
      <c r="OQT137" s="672"/>
      <c r="OQU137" s="672"/>
      <c r="OQV137" s="672"/>
      <c r="OQW137" s="672"/>
      <c r="OQX137" s="672"/>
      <c r="OQY137" s="672"/>
      <c r="OQZ137" s="672"/>
      <c r="ORA137" s="672"/>
      <c r="ORB137" s="672"/>
      <c r="ORC137" s="672"/>
      <c r="ORD137" s="672"/>
      <c r="ORE137" s="672"/>
      <c r="ORF137" s="672"/>
      <c r="ORG137" s="672"/>
      <c r="ORH137" s="672"/>
      <c r="ORI137" s="672"/>
      <c r="ORJ137" s="672"/>
      <c r="ORK137" s="672"/>
      <c r="ORL137" s="672"/>
      <c r="ORM137" s="672"/>
      <c r="ORN137" s="672"/>
      <c r="ORO137" s="672"/>
      <c r="ORP137" s="672"/>
      <c r="ORQ137" s="672"/>
      <c r="ORR137" s="672"/>
      <c r="ORS137" s="672"/>
      <c r="ORT137" s="672"/>
      <c r="ORU137" s="672"/>
      <c r="ORV137" s="672"/>
      <c r="ORW137" s="672"/>
      <c r="ORX137" s="672"/>
      <c r="ORY137" s="672"/>
      <c r="ORZ137" s="672"/>
      <c r="OSA137" s="672"/>
      <c r="OSB137" s="672"/>
      <c r="OSC137" s="672"/>
      <c r="OSD137" s="672"/>
      <c r="OSE137" s="672"/>
      <c r="OSF137" s="672"/>
      <c r="OSG137" s="672"/>
      <c r="OSH137" s="672"/>
      <c r="OSI137" s="672"/>
      <c r="OSJ137" s="672"/>
      <c r="OSK137" s="672"/>
      <c r="OSL137" s="672"/>
      <c r="OSM137" s="672"/>
      <c r="OSN137" s="672"/>
      <c r="OSO137" s="672"/>
      <c r="OSP137" s="672"/>
      <c r="OSQ137" s="672"/>
      <c r="OSR137" s="672"/>
      <c r="OSS137" s="672"/>
      <c r="OST137" s="672"/>
      <c r="OSU137" s="672"/>
      <c r="OSV137" s="672"/>
      <c r="OSW137" s="672"/>
      <c r="OSX137" s="672"/>
      <c r="OSY137" s="672"/>
      <c r="OSZ137" s="672"/>
      <c r="OTA137" s="672"/>
      <c r="OTB137" s="672"/>
      <c r="OTC137" s="672"/>
      <c r="OTD137" s="672"/>
      <c r="OTE137" s="672"/>
      <c r="OTF137" s="672"/>
      <c r="OTG137" s="672"/>
      <c r="OTH137" s="672"/>
      <c r="OTI137" s="672"/>
      <c r="OTJ137" s="672"/>
      <c r="OTK137" s="672"/>
      <c r="OTL137" s="672"/>
      <c r="OTM137" s="672"/>
      <c r="OTN137" s="672"/>
      <c r="OTO137" s="672"/>
      <c r="OTP137" s="672"/>
      <c r="OTQ137" s="672"/>
      <c r="OTR137" s="672"/>
      <c r="OTS137" s="672"/>
      <c r="OTT137" s="672"/>
      <c r="OTU137" s="672"/>
      <c r="OTV137" s="672"/>
      <c r="OTW137" s="672"/>
      <c r="OTX137" s="672"/>
      <c r="OTY137" s="672"/>
      <c r="OTZ137" s="672"/>
      <c r="OUA137" s="672"/>
      <c r="OUB137" s="672"/>
      <c r="OUC137" s="672"/>
      <c r="OUD137" s="672"/>
      <c r="OUE137" s="672"/>
      <c r="OUF137" s="672"/>
      <c r="OUG137" s="672"/>
      <c r="OUH137" s="672"/>
      <c r="OUI137" s="672"/>
      <c r="OUJ137" s="672"/>
      <c r="OUK137" s="672"/>
      <c r="OUL137" s="672"/>
      <c r="OUM137" s="672"/>
      <c r="OUN137" s="672"/>
      <c r="OUO137" s="672"/>
      <c r="OUP137" s="672"/>
      <c r="OUQ137" s="672"/>
      <c r="OUR137" s="672"/>
      <c r="OUS137" s="672"/>
      <c r="OUT137" s="672"/>
      <c r="OUU137" s="672"/>
      <c r="OUV137" s="672"/>
      <c r="OUW137" s="672"/>
      <c r="OUX137" s="672"/>
      <c r="OUY137" s="672"/>
      <c r="OUZ137" s="672"/>
      <c r="OVA137" s="672"/>
      <c r="OVB137" s="672"/>
      <c r="OVC137" s="672"/>
      <c r="OVD137" s="672"/>
      <c r="OVE137" s="672"/>
      <c r="OVF137" s="672"/>
      <c r="OVG137" s="672"/>
      <c r="OVH137" s="672"/>
      <c r="OVI137" s="672"/>
      <c r="OVJ137" s="672"/>
      <c r="OVK137" s="672"/>
      <c r="OVL137" s="672"/>
      <c r="OVM137" s="672"/>
      <c r="OVN137" s="672"/>
      <c r="OVO137" s="672"/>
      <c r="OVP137" s="672"/>
      <c r="OVQ137" s="672"/>
      <c r="OVR137" s="672"/>
      <c r="OVS137" s="672"/>
      <c r="OVT137" s="672"/>
      <c r="OVU137" s="672"/>
      <c r="OVV137" s="672"/>
      <c r="OVW137" s="672"/>
      <c r="OVX137" s="672"/>
      <c r="OVY137" s="672"/>
      <c r="OVZ137" s="672"/>
      <c r="OWA137" s="672"/>
      <c r="OWB137" s="672"/>
      <c r="OWC137" s="672"/>
      <c r="OWD137" s="672"/>
      <c r="OWE137" s="672"/>
      <c r="OWF137" s="672"/>
      <c r="OWG137" s="672"/>
      <c r="OWH137" s="672"/>
      <c r="OWI137" s="672"/>
      <c r="OWJ137" s="672"/>
      <c r="OWK137" s="672"/>
      <c r="OWL137" s="672"/>
      <c r="OWM137" s="672"/>
      <c r="OWN137" s="672"/>
      <c r="OWO137" s="672"/>
      <c r="OWP137" s="672"/>
      <c r="OWQ137" s="672"/>
      <c r="OWR137" s="672"/>
      <c r="OWS137" s="672"/>
      <c r="OWT137" s="672"/>
      <c r="OWU137" s="672"/>
      <c r="OWV137" s="672"/>
      <c r="OWW137" s="672"/>
      <c r="OWX137" s="672"/>
      <c r="OWY137" s="672"/>
      <c r="OWZ137" s="672"/>
      <c r="OXA137" s="672"/>
      <c r="OXB137" s="672"/>
      <c r="OXC137" s="672"/>
      <c r="OXD137" s="672"/>
      <c r="OXE137" s="672"/>
      <c r="OXF137" s="672"/>
      <c r="OXG137" s="672"/>
      <c r="OXH137" s="672"/>
      <c r="OXI137" s="672"/>
      <c r="OXJ137" s="672"/>
      <c r="OXK137" s="672"/>
      <c r="OXL137" s="672"/>
      <c r="OXM137" s="672"/>
      <c r="OXN137" s="672"/>
      <c r="OXO137" s="672"/>
      <c r="OXP137" s="672"/>
      <c r="OXQ137" s="672"/>
      <c r="OXR137" s="672"/>
      <c r="OXS137" s="672"/>
      <c r="OXT137" s="672"/>
      <c r="OXU137" s="672"/>
      <c r="OXV137" s="672"/>
      <c r="OXW137" s="672"/>
      <c r="OXX137" s="672"/>
      <c r="OXY137" s="672"/>
      <c r="OXZ137" s="672"/>
      <c r="OYA137" s="672"/>
      <c r="OYB137" s="672"/>
      <c r="OYC137" s="672"/>
      <c r="OYD137" s="672"/>
      <c r="OYE137" s="672"/>
      <c r="OYF137" s="672"/>
      <c r="OYG137" s="672"/>
      <c r="OYH137" s="672"/>
      <c r="OYI137" s="672"/>
      <c r="OYJ137" s="672"/>
      <c r="OYK137" s="672"/>
      <c r="OYL137" s="672"/>
      <c r="OYM137" s="672"/>
      <c r="OYN137" s="672"/>
      <c r="OYO137" s="672"/>
      <c r="OYP137" s="672"/>
      <c r="OYQ137" s="672"/>
      <c r="OYR137" s="672"/>
      <c r="OYS137" s="672"/>
      <c r="OYT137" s="672"/>
      <c r="OYU137" s="672"/>
      <c r="OYV137" s="672"/>
      <c r="OYW137" s="672"/>
      <c r="OYX137" s="672"/>
      <c r="OYY137" s="672"/>
      <c r="OYZ137" s="672"/>
      <c r="OZA137" s="672"/>
      <c r="OZB137" s="672"/>
      <c r="OZC137" s="672"/>
      <c r="OZD137" s="672"/>
      <c r="OZE137" s="672"/>
      <c r="OZF137" s="672"/>
      <c r="OZG137" s="672"/>
      <c r="OZH137" s="672"/>
      <c r="OZI137" s="672"/>
      <c r="OZJ137" s="672"/>
      <c r="OZK137" s="672"/>
      <c r="OZL137" s="672"/>
      <c r="OZM137" s="672"/>
      <c r="OZN137" s="672"/>
      <c r="OZO137" s="672"/>
      <c r="OZP137" s="672"/>
      <c r="OZQ137" s="672"/>
      <c r="OZR137" s="672"/>
      <c r="OZS137" s="672"/>
      <c r="OZT137" s="672"/>
      <c r="OZU137" s="672"/>
      <c r="OZV137" s="672"/>
      <c r="OZW137" s="672"/>
      <c r="OZX137" s="672"/>
      <c r="OZY137" s="672"/>
      <c r="OZZ137" s="672"/>
      <c r="PAA137" s="672"/>
      <c r="PAB137" s="672"/>
      <c r="PAC137" s="672"/>
      <c r="PAD137" s="672"/>
      <c r="PAE137" s="672"/>
      <c r="PAF137" s="672"/>
      <c r="PAG137" s="672"/>
      <c r="PAH137" s="672"/>
      <c r="PAI137" s="672"/>
      <c r="PAJ137" s="672"/>
      <c r="PAK137" s="672"/>
      <c r="PAL137" s="672"/>
      <c r="PAM137" s="672"/>
      <c r="PAN137" s="672"/>
      <c r="PAO137" s="672"/>
      <c r="PAP137" s="672"/>
      <c r="PAQ137" s="672"/>
      <c r="PAR137" s="672"/>
      <c r="PAS137" s="672"/>
      <c r="PAT137" s="672"/>
      <c r="PAU137" s="672"/>
      <c r="PAV137" s="672"/>
      <c r="PAW137" s="672"/>
      <c r="PAX137" s="672"/>
      <c r="PAY137" s="672"/>
      <c r="PAZ137" s="672"/>
      <c r="PBA137" s="672"/>
      <c r="PBB137" s="672"/>
      <c r="PBC137" s="672"/>
      <c r="PBD137" s="672"/>
      <c r="PBE137" s="672"/>
      <c r="PBF137" s="672"/>
      <c r="PBG137" s="672"/>
      <c r="PBH137" s="672"/>
      <c r="PBI137" s="672"/>
      <c r="PBJ137" s="672"/>
      <c r="PBK137" s="672"/>
      <c r="PBL137" s="672"/>
      <c r="PBM137" s="672"/>
      <c r="PBN137" s="672"/>
      <c r="PBO137" s="672"/>
      <c r="PBP137" s="672"/>
      <c r="PBQ137" s="672"/>
      <c r="PBR137" s="672"/>
      <c r="PBS137" s="672"/>
      <c r="PBT137" s="672"/>
      <c r="PBU137" s="672"/>
      <c r="PBV137" s="672"/>
      <c r="PBW137" s="672"/>
      <c r="PBX137" s="672"/>
      <c r="PBY137" s="672"/>
      <c r="PBZ137" s="672"/>
      <c r="PCA137" s="672"/>
      <c r="PCB137" s="672"/>
      <c r="PCC137" s="672"/>
      <c r="PCD137" s="672"/>
      <c r="PCE137" s="672"/>
      <c r="PCF137" s="672"/>
      <c r="PCG137" s="672"/>
      <c r="PCH137" s="672"/>
      <c r="PCI137" s="672"/>
      <c r="PCJ137" s="672"/>
      <c r="PCK137" s="672"/>
      <c r="PCL137" s="672"/>
      <c r="PCM137" s="672"/>
      <c r="PCN137" s="672"/>
      <c r="PCO137" s="672"/>
      <c r="PCP137" s="672"/>
      <c r="PCQ137" s="672"/>
      <c r="PCR137" s="672"/>
      <c r="PCS137" s="672"/>
      <c r="PCT137" s="672"/>
      <c r="PCU137" s="672"/>
      <c r="PCV137" s="672"/>
      <c r="PCW137" s="672"/>
      <c r="PCX137" s="672"/>
      <c r="PCY137" s="672"/>
      <c r="PCZ137" s="672"/>
      <c r="PDA137" s="672"/>
      <c r="PDB137" s="672"/>
      <c r="PDC137" s="672"/>
      <c r="PDD137" s="672"/>
      <c r="PDE137" s="672"/>
      <c r="PDF137" s="672"/>
      <c r="PDG137" s="672"/>
      <c r="PDH137" s="672"/>
      <c r="PDI137" s="672"/>
      <c r="PDJ137" s="672"/>
      <c r="PDK137" s="672"/>
      <c r="PDL137" s="672"/>
      <c r="PDM137" s="672"/>
      <c r="PDN137" s="672"/>
      <c r="PDO137" s="672"/>
      <c r="PDP137" s="672"/>
      <c r="PDQ137" s="672"/>
      <c r="PDR137" s="672"/>
      <c r="PDS137" s="672"/>
      <c r="PDT137" s="672"/>
      <c r="PDU137" s="672"/>
      <c r="PDV137" s="672"/>
      <c r="PDW137" s="672"/>
      <c r="PDX137" s="672"/>
      <c r="PDY137" s="672"/>
      <c r="PDZ137" s="672"/>
      <c r="PEA137" s="672"/>
      <c r="PEB137" s="672"/>
      <c r="PEC137" s="672"/>
      <c r="PED137" s="672"/>
      <c r="PEE137" s="672"/>
      <c r="PEF137" s="672"/>
      <c r="PEG137" s="672"/>
      <c r="PEH137" s="672"/>
      <c r="PEI137" s="672"/>
      <c r="PEJ137" s="672"/>
      <c r="PEK137" s="672"/>
      <c r="PEL137" s="672"/>
      <c r="PEM137" s="672"/>
      <c r="PEN137" s="672"/>
      <c r="PEO137" s="672"/>
      <c r="PEP137" s="672"/>
      <c r="PEQ137" s="672"/>
      <c r="PER137" s="672"/>
      <c r="PES137" s="672"/>
      <c r="PET137" s="672"/>
      <c r="PEU137" s="672"/>
      <c r="PEV137" s="672"/>
      <c r="PEW137" s="672"/>
      <c r="PEX137" s="672"/>
      <c r="PEY137" s="672"/>
      <c r="PEZ137" s="672"/>
      <c r="PFA137" s="672"/>
      <c r="PFB137" s="672"/>
      <c r="PFC137" s="672"/>
      <c r="PFD137" s="672"/>
      <c r="PFE137" s="672"/>
      <c r="PFF137" s="672"/>
      <c r="PFG137" s="672"/>
      <c r="PFH137" s="672"/>
      <c r="PFI137" s="672"/>
      <c r="PFJ137" s="672"/>
      <c r="PFK137" s="672"/>
      <c r="PFL137" s="672"/>
      <c r="PFM137" s="672"/>
      <c r="PFN137" s="672"/>
      <c r="PFO137" s="672"/>
      <c r="PFP137" s="672"/>
      <c r="PFQ137" s="672"/>
      <c r="PFR137" s="672"/>
      <c r="PFS137" s="672"/>
      <c r="PFT137" s="672"/>
      <c r="PFU137" s="672"/>
      <c r="PFV137" s="672"/>
      <c r="PFW137" s="672"/>
      <c r="PFX137" s="672"/>
      <c r="PFY137" s="672"/>
      <c r="PFZ137" s="672"/>
      <c r="PGA137" s="672"/>
      <c r="PGB137" s="672"/>
      <c r="PGC137" s="672"/>
      <c r="PGD137" s="672"/>
      <c r="PGE137" s="672"/>
      <c r="PGF137" s="672"/>
      <c r="PGG137" s="672"/>
      <c r="PGH137" s="672"/>
      <c r="PGI137" s="672"/>
      <c r="PGJ137" s="672"/>
      <c r="PGK137" s="672"/>
      <c r="PGL137" s="672"/>
      <c r="PGM137" s="672"/>
      <c r="PGN137" s="672"/>
      <c r="PGO137" s="672"/>
      <c r="PGP137" s="672"/>
      <c r="PGQ137" s="672"/>
      <c r="PGR137" s="672"/>
      <c r="PGS137" s="672"/>
      <c r="PGT137" s="672"/>
      <c r="PGU137" s="672"/>
      <c r="PGV137" s="672"/>
      <c r="PGW137" s="672"/>
      <c r="PGX137" s="672"/>
      <c r="PGY137" s="672"/>
      <c r="PGZ137" s="672"/>
      <c r="PHA137" s="672"/>
      <c r="PHB137" s="672"/>
      <c r="PHC137" s="672"/>
      <c r="PHD137" s="672"/>
      <c r="PHE137" s="672"/>
      <c r="PHF137" s="672"/>
      <c r="PHG137" s="672"/>
      <c r="PHH137" s="672"/>
      <c r="PHI137" s="672"/>
      <c r="PHJ137" s="672"/>
      <c r="PHK137" s="672"/>
      <c r="PHL137" s="672"/>
      <c r="PHM137" s="672"/>
      <c r="PHN137" s="672"/>
      <c r="PHO137" s="672"/>
      <c r="PHP137" s="672"/>
      <c r="PHQ137" s="672"/>
      <c r="PHR137" s="672"/>
      <c r="PHS137" s="672"/>
      <c r="PHT137" s="672"/>
      <c r="PHU137" s="672"/>
      <c r="PHV137" s="672"/>
      <c r="PHW137" s="672"/>
      <c r="PHX137" s="672"/>
      <c r="PHY137" s="672"/>
      <c r="PHZ137" s="672"/>
      <c r="PIA137" s="672"/>
      <c r="PIB137" s="672"/>
      <c r="PIC137" s="672"/>
      <c r="PID137" s="672"/>
      <c r="PIE137" s="672"/>
      <c r="PIF137" s="672"/>
      <c r="PIG137" s="672"/>
      <c r="PIH137" s="672"/>
      <c r="PII137" s="672"/>
      <c r="PIJ137" s="672"/>
      <c r="PIK137" s="672"/>
      <c r="PIL137" s="672"/>
      <c r="PIM137" s="672"/>
      <c r="PIN137" s="672"/>
      <c r="PIO137" s="672"/>
      <c r="PIP137" s="672"/>
      <c r="PIQ137" s="672"/>
      <c r="PIR137" s="672"/>
      <c r="PIS137" s="672"/>
      <c r="PIT137" s="672"/>
      <c r="PIU137" s="672"/>
      <c r="PIV137" s="672"/>
      <c r="PIW137" s="672"/>
      <c r="PIX137" s="672"/>
      <c r="PIY137" s="672"/>
      <c r="PIZ137" s="672"/>
      <c r="PJA137" s="672"/>
      <c r="PJB137" s="672"/>
      <c r="PJC137" s="672"/>
      <c r="PJD137" s="672"/>
      <c r="PJE137" s="672"/>
      <c r="PJF137" s="672"/>
      <c r="PJG137" s="672"/>
      <c r="PJH137" s="672"/>
      <c r="PJI137" s="672"/>
      <c r="PJJ137" s="672"/>
      <c r="PJK137" s="672"/>
      <c r="PJL137" s="672"/>
      <c r="PJM137" s="672"/>
      <c r="PJN137" s="672"/>
      <c r="PJO137" s="672"/>
      <c r="PJP137" s="672"/>
      <c r="PJQ137" s="672"/>
      <c r="PJR137" s="672"/>
      <c r="PJS137" s="672"/>
      <c r="PJT137" s="672"/>
      <c r="PJU137" s="672"/>
      <c r="PJV137" s="672"/>
      <c r="PJW137" s="672"/>
      <c r="PJX137" s="672"/>
      <c r="PJY137" s="672"/>
      <c r="PJZ137" s="672"/>
      <c r="PKA137" s="672"/>
      <c r="PKB137" s="672"/>
      <c r="PKC137" s="672"/>
      <c r="PKD137" s="672"/>
      <c r="PKE137" s="672"/>
      <c r="PKF137" s="672"/>
      <c r="PKG137" s="672"/>
      <c r="PKH137" s="672"/>
      <c r="PKI137" s="672"/>
      <c r="PKJ137" s="672"/>
      <c r="PKK137" s="672"/>
      <c r="PKL137" s="672"/>
      <c r="PKM137" s="672"/>
      <c r="PKN137" s="672"/>
      <c r="PKO137" s="672"/>
      <c r="PKP137" s="672"/>
      <c r="PKQ137" s="672"/>
      <c r="PKR137" s="672"/>
      <c r="PKS137" s="672"/>
      <c r="PKT137" s="672"/>
      <c r="PKU137" s="672"/>
      <c r="PKV137" s="672"/>
      <c r="PKW137" s="672"/>
      <c r="PKX137" s="672"/>
      <c r="PKY137" s="672"/>
      <c r="PKZ137" s="672"/>
      <c r="PLA137" s="672"/>
      <c r="PLB137" s="672"/>
      <c r="PLC137" s="672"/>
      <c r="PLD137" s="672"/>
      <c r="PLE137" s="672"/>
      <c r="PLF137" s="672"/>
      <c r="PLG137" s="672"/>
      <c r="PLH137" s="672"/>
      <c r="PLI137" s="672"/>
      <c r="PLJ137" s="672"/>
      <c r="PLK137" s="672"/>
      <c r="PLL137" s="672"/>
      <c r="PLM137" s="672"/>
      <c r="PLN137" s="672"/>
      <c r="PLO137" s="672"/>
      <c r="PLP137" s="672"/>
      <c r="PLQ137" s="672"/>
      <c r="PLR137" s="672"/>
      <c r="PLS137" s="672"/>
      <c r="PLT137" s="672"/>
      <c r="PLU137" s="672"/>
      <c r="PLV137" s="672"/>
      <c r="PLW137" s="672"/>
      <c r="PLX137" s="672"/>
      <c r="PLY137" s="672"/>
      <c r="PLZ137" s="672"/>
      <c r="PMA137" s="672"/>
      <c r="PMB137" s="672"/>
      <c r="PMC137" s="672"/>
      <c r="PMD137" s="672"/>
      <c r="PME137" s="672"/>
      <c r="PMF137" s="672"/>
      <c r="PMG137" s="672"/>
      <c r="PMH137" s="672"/>
      <c r="PMI137" s="672"/>
      <c r="PMJ137" s="672"/>
      <c r="PMK137" s="672"/>
      <c r="PML137" s="672"/>
      <c r="PMM137" s="672"/>
      <c r="PMN137" s="672"/>
      <c r="PMO137" s="672"/>
      <c r="PMP137" s="672"/>
      <c r="PMQ137" s="672"/>
      <c r="PMR137" s="672"/>
      <c r="PMS137" s="672"/>
      <c r="PMT137" s="672"/>
      <c r="PMU137" s="672"/>
      <c r="PMV137" s="672"/>
      <c r="PMW137" s="672"/>
      <c r="PMX137" s="672"/>
      <c r="PMY137" s="672"/>
      <c r="PMZ137" s="672"/>
      <c r="PNA137" s="672"/>
      <c r="PNB137" s="672"/>
      <c r="PNC137" s="672"/>
      <c r="PND137" s="672"/>
      <c r="PNE137" s="672"/>
      <c r="PNF137" s="672"/>
      <c r="PNG137" s="672"/>
      <c r="PNH137" s="672"/>
      <c r="PNI137" s="672"/>
      <c r="PNJ137" s="672"/>
      <c r="PNK137" s="672"/>
      <c r="PNL137" s="672"/>
      <c r="PNM137" s="672"/>
      <c r="PNN137" s="672"/>
      <c r="PNO137" s="672"/>
      <c r="PNP137" s="672"/>
      <c r="PNQ137" s="672"/>
      <c r="PNR137" s="672"/>
      <c r="PNS137" s="672"/>
      <c r="PNT137" s="672"/>
      <c r="PNU137" s="672"/>
      <c r="PNV137" s="672"/>
      <c r="PNW137" s="672"/>
      <c r="PNX137" s="672"/>
      <c r="PNY137" s="672"/>
      <c r="PNZ137" s="672"/>
      <c r="POA137" s="672"/>
      <c r="POB137" s="672"/>
      <c r="POC137" s="672"/>
      <c r="POD137" s="672"/>
      <c r="POE137" s="672"/>
      <c r="POF137" s="672"/>
      <c r="POG137" s="672"/>
      <c r="POH137" s="672"/>
      <c r="POI137" s="672"/>
      <c r="POJ137" s="672"/>
      <c r="POK137" s="672"/>
      <c r="POL137" s="672"/>
      <c r="POM137" s="672"/>
      <c r="PON137" s="672"/>
      <c r="POO137" s="672"/>
      <c r="POP137" s="672"/>
      <c r="POQ137" s="672"/>
      <c r="POR137" s="672"/>
      <c r="POS137" s="672"/>
      <c r="POT137" s="672"/>
      <c r="POU137" s="672"/>
      <c r="POV137" s="672"/>
      <c r="POW137" s="672"/>
      <c r="POX137" s="672"/>
      <c r="POY137" s="672"/>
      <c r="POZ137" s="672"/>
      <c r="PPA137" s="672"/>
      <c r="PPB137" s="672"/>
      <c r="PPC137" s="672"/>
      <c r="PPD137" s="672"/>
      <c r="PPE137" s="672"/>
      <c r="PPF137" s="672"/>
      <c r="PPG137" s="672"/>
      <c r="PPH137" s="672"/>
      <c r="PPI137" s="672"/>
      <c r="PPJ137" s="672"/>
      <c r="PPK137" s="672"/>
      <c r="PPL137" s="672"/>
      <c r="PPM137" s="672"/>
      <c r="PPN137" s="672"/>
      <c r="PPO137" s="672"/>
      <c r="PPP137" s="672"/>
      <c r="PPQ137" s="672"/>
      <c r="PPR137" s="672"/>
      <c r="PPS137" s="672"/>
      <c r="PPT137" s="672"/>
      <c r="PPU137" s="672"/>
      <c r="PPV137" s="672"/>
      <c r="PPW137" s="672"/>
      <c r="PPX137" s="672"/>
      <c r="PPY137" s="672"/>
      <c r="PPZ137" s="672"/>
      <c r="PQA137" s="672"/>
      <c r="PQB137" s="672"/>
      <c r="PQC137" s="672"/>
      <c r="PQD137" s="672"/>
      <c r="PQE137" s="672"/>
      <c r="PQF137" s="672"/>
      <c r="PQG137" s="672"/>
      <c r="PQH137" s="672"/>
      <c r="PQI137" s="672"/>
      <c r="PQJ137" s="672"/>
      <c r="PQK137" s="672"/>
      <c r="PQL137" s="672"/>
      <c r="PQM137" s="672"/>
      <c r="PQN137" s="672"/>
      <c r="PQO137" s="672"/>
      <c r="PQP137" s="672"/>
      <c r="PQQ137" s="672"/>
      <c r="PQR137" s="672"/>
      <c r="PQS137" s="672"/>
      <c r="PQT137" s="672"/>
      <c r="PQU137" s="672"/>
      <c r="PQV137" s="672"/>
      <c r="PQW137" s="672"/>
      <c r="PQX137" s="672"/>
      <c r="PQY137" s="672"/>
      <c r="PQZ137" s="672"/>
      <c r="PRA137" s="672"/>
      <c r="PRB137" s="672"/>
      <c r="PRC137" s="672"/>
      <c r="PRD137" s="672"/>
      <c r="PRE137" s="672"/>
      <c r="PRF137" s="672"/>
      <c r="PRG137" s="672"/>
      <c r="PRH137" s="672"/>
      <c r="PRI137" s="672"/>
      <c r="PRJ137" s="672"/>
      <c r="PRK137" s="672"/>
      <c r="PRL137" s="672"/>
      <c r="PRM137" s="672"/>
      <c r="PRN137" s="672"/>
      <c r="PRO137" s="672"/>
      <c r="PRP137" s="672"/>
      <c r="PRQ137" s="672"/>
      <c r="PRR137" s="672"/>
      <c r="PRS137" s="672"/>
      <c r="PRT137" s="672"/>
      <c r="PRU137" s="672"/>
      <c r="PRV137" s="672"/>
      <c r="PRW137" s="672"/>
      <c r="PRX137" s="672"/>
      <c r="PRY137" s="672"/>
      <c r="PRZ137" s="672"/>
      <c r="PSA137" s="672"/>
      <c r="PSB137" s="672"/>
      <c r="PSC137" s="672"/>
      <c r="PSD137" s="672"/>
      <c r="PSE137" s="672"/>
      <c r="PSF137" s="672"/>
      <c r="PSG137" s="672"/>
      <c r="PSH137" s="672"/>
      <c r="PSI137" s="672"/>
      <c r="PSJ137" s="672"/>
      <c r="PSK137" s="672"/>
      <c r="PSL137" s="672"/>
      <c r="PSM137" s="672"/>
      <c r="PSN137" s="672"/>
      <c r="PSO137" s="672"/>
      <c r="PSP137" s="672"/>
      <c r="PSQ137" s="672"/>
      <c r="PSR137" s="672"/>
      <c r="PSS137" s="672"/>
      <c r="PST137" s="672"/>
      <c r="PSU137" s="672"/>
      <c r="PSV137" s="672"/>
      <c r="PSW137" s="672"/>
      <c r="PSX137" s="672"/>
      <c r="PSY137" s="672"/>
      <c r="PSZ137" s="672"/>
      <c r="PTA137" s="672"/>
      <c r="PTB137" s="672"/>
      <c r="PTC137" s="672"/>
      <c r="PTD137" s="672"/>
      <c r="PTE137" s="672"/>
      <c r="PTF137" s="672"/>
      <c r="PTG137" s="672"/>
      <c r="PTH137" s="672"/>
      <c r="PTI137" s="672"/>
      <c r="PTJ137" s="672"/>
      <c r="PTK137" s="672"/>
      <c r="PTL137" s="672"/>
      <c r="PTM137" s="672"/>
      <c r="PTN137" s="672"/>
      <c r="PTO137" s="672"/>
      <c r="PTP137" s="672"/>
      <c r="PTQ137" s="672"/>
      <c r="PTR137" s="672"/>
      <c r="PTS137" s="672"/>
      <c r="PTT137" s="672"/>
      <c r="PTU137" s="672"/>
      <c r="PTV137" s="672"/>
      <c r="PTW137" s="672"/>
      <c r="PTX137" s="672"/>
      <c r="PTY137" s="672"/>
      <c r="PTZ137" s="672"/>
      <c r="PUA137" s="672"/>
      <c r="PUB137" s="672"/>
      <c r="PUC137" s="672"/>
      <c r="PUD137" s="672"/>
      <c r="PUE137" s="672"/>
      <c r="PUF137" s="672"/>
      <c r="PUG137" s="672"/>
      <c r="PUH137" s="672"/>
      <c r="PUI137" s="672"/>
      <c r="PUJ137" s="672"/>
      <c r="PUK137" s="672"/>
      <c r="PUL137" s="672"/>
      <c r="PUM137" s="672"/>
      <c r="PUN137" s="672"/>
      <c r="PUO137" s="672"/>
      <c r="PUP137" s="672"/>
      <c r="PUQ137" s="672"/>
      <c r="PUR137" s="672"/>
      <c r="PUS137" s="672"/>
      <c r="PUT137" s="672"/>
      <c r="PUU137" s="672"/>
      <c r="PUV137" s="672"/>
      <c r="PUW137" s="672"/>
      <c r="PUX137" s="672"/>
      <c r="PUY137" s="672"/>
      <c r="PUZ137" s="672"/>
      <c r="PVA137" s="672"/>
      <c r="PVB137" s="672"/>
      <c r="PVC137" s="672"/>
      <c r="PVD137" s="672"/>
      <c r="PVE137" s="672"/>
      <c r="PVF137" s="672"/>
      <c r="PVG137" s="672"/>
      <c r="PVH137" s="672"/>
      <c r="PVI137" s="672"/>
      <c r="PVJ137" s="672"/>
      <c r="PVK137" s="672"/>
      <c r="PVL137" s="672"/>
      <c r="PVM137" s="672"/>
      <c r="PVN137" s="672"/>
      <c r="PVO137" s="672"/>
      <c r="PVP137" s="672"/>
      <c r="PVQ137" s="672"/>
      <c r="PVR137" s="672"/>
      <c r="PVS137" s="672"/>
      <c r="PVT137" s="672"/>
      <c r="PVU137" s="672"/>
      <c r="PVV137" s="672"/>
      <c r="PVW137" s="672"/>
      <c r="PVX137" s="672"/>
      <c r="PVY137" s="672"/>
      <c r="PVZ137" s="672"/>
      <c r="PWA137" s="672"/>
      <c r="PWB137" s="672"/>
      <c r="PWC137" s="672"/>
      <c r="PWD137" s="672"/>
      <c r="PWE137" s="672"/>
      <c r="PWF137" s="672"/>
      <c r="PWG137" s="672"/>
      <c r="PWH137" s="672"/>
      <c r="PWI137" s="672"/>
      <c r="PWJ137" s="672"/>
      <c r="PWK137" s="672"/>
      <c r="PWL137" s="672"/>
      <c r="PWM137" s="672"/>
      <c r="PWN137" s="672"/>
      <c r="PWO137" s="672"/>
      <c r="PWP137" s="672"/>
      <c r="PWQ137" s="672"/>
      <c r="PWR137" s="672"/>
      <c r="PWS137" s="672"/>
      <c r="PWT137" s="672"/>
      <c r="PWU137" s="672"/>
      <c r="PWV137" s="672"/>
      <c r="PWW137" s="672"/>
      <c r="PWX137" s="672"/>
      <c r="PWY137" s="672"/>
      <c r="PWZ137" s="672"/>
      <c r="PXA137" s="672"/>
      <c r="PXB137" s="672"/>
      <c r="PXC137" s="672"/>
      <c r="PXD137" s="672"/>
      <c r="PXE137" s="672"/>
      <c r="PXF137" s="672"/>
      <c r="PXG137" s="672"/>
      <c r="PXH137" s="672"/>
      <c r="PXI137" s="672"/>
      <c r="PXJ137" s="672"/>
      <c r="PXK137" s="672"/>
      <c r="PXL137" s="672"/>
      <c r="PXM137" s="672"/>
      <c r="PXN137" s="672"/>
      <c r="PXO137" s="672"/>
      <c r="PXP137" s="672"/>
      <c r="PXQ137" s="672"/>
      <c r="PXR137" s="672"/>
      <c r="PXS137" s="672"/>
      <c r="PXT137" s="672"/>
      <c r="PXU137" s="672"/>
      <c r="PXV137" s="672"/>
      <c r="PXW137" s="672"/>
      <c r="PXX137" s="672"/>
      <c r="PXY137" s="672"/>
      <c r="PXZ137" s="672"/>
      <c r="PYA137" s="672"/>
      <c r="PYB137" s="672"/>
      <c r="PYC137" s="672"/>
      <c r="PYD137" s="672"/>
      <c r="PYE137" s="672"/>
      <c r="PYF137" s="672"/>
      <c r="PYG137" s="672"/>
      <c r="PYH137" s="672"/>
      <c r="PYI137" s="672"/>
      <c r="PYJ137" s="672"/>
      <c r="PYK137" s="672"/>
      <c r="PYL137" s="672"/>
      <c r="PYM137" s="672"/>
      <c r="PYN137" s="672"/>
      <c r="PYO137" s="672"/>
      <c r="PYP137" s="672"/>
      <c r="PYQ137" s="672"/>
      <c r="PYR137" s="672"/>
      <c r="PYS137" s="672"/>
      <c r="PYT137" s="672"/>
      <c r="PYU137" s="672"/>
      <c r="PYV137" s="672"/>
      <c r="PYW137" s="672"/>
      <c r="PYX137" s="672"/>
      <c r="PYY137" s="672"/>
      <c r="PYZ137" s="672"/>
      <c r="PZA137" s="672"/>
      <c r="PZB137" s="672"/>
      <c r="PZC137" s="672"/>
      <c r="PZD137" s="672"/>
      <c r="PZE137" s="672"/>
      <c r="PZF137" s="672"/>
      <c r="PZG137" s="672"/>
      <c r="PZH137" s="672"/>
      <c r="PZI137" s="672"/>
      <c r="PZJ137" s="672"/>
      <c r="PZK137" s="672"/>
      <c r="PZL137" s="672"/>
      <c r="PZM137" s="672"/>
      <c r="PZN137" s="672"/>
      <c r="PZO137" s="672"/>
      <c r="PZP137" s="672"/>
      <c r="PZQ137" s="672"/>
      <c r="PZR137" s="672"/>
      <c r="PZS137" s="672"/>
      <c r="PZT137" s="672"/>
      <c r="PZU137" s="672"/>
      <c r="PZV137" s="672"/>
      <c r="PZW137" s="672"/>
      <c r="PZX137" s="672"/>
      <c r="PZY137" s="672"/>
      <c r="PZZ137" s="672"/>
      <c r="QAA137" s="672"/>
      <c r="QAB137" s="672"/>
      <c r="QAC137" s="672"/>
      <c r="QAD137" s="672"/>
      <c r="QAE137" s="672"/>
      <c r="QAF137" s="672"/>
      <c r="QAG137" s="672"/>
      <c r="QAH137" s="672"/>
      <c r="QAI137" s="672"/>
      <c r="QAJ137" s="672"/>
      <c r="QAK137" s="672"/>
      <c r="QAL137" s="672"/>
      <c r="QAM137" s="672"/>
      <c r="QAN137" s="672"/>
      <c r="QAO137" s="672"/>
      <c r="QAP137" s="672"/>
      <c r="QAQ137" s="672"/>
      <c r="QAR137" s="672"/>
      <c r="QAS137" s="672"/>
      <c r="QAT137" s="672"/>
      <c r="QAU137" s="672"/>
      <c r="QAV137" s="672"/>
      <c r="QAW137" s="672"/>
      <c r="QAX137" s="672"/>
      <c r="QAY137" s="672"/>
      <c r="QAZ137" s="672"/>
      <c r="QBA137" s="672"/>
      <c r="QBB137" s="672"/>
      <c r="QBC137" s="672"/>
      <c r="QBD137" s="672"/>
      <c r="QBE137" s="672"/>
      <c r="QBF137" s="672"/>
      <c r="QBG137" s="672"/>
      <c r="QBH137" s="672"/>
      <c r="QBI137" s="672"/>
      <c r="QBJ137" s="672"/>
      <c r="QBK137" s="672"/>
      <c r="QBL137" s="672"/>
      <c r="QBM137" s="672"/>
      <c r="QBN137" s="672"/>
      <c r="QBO137" s="672"/>
      <c r="QBP137" s="672"/>
      <c r="QBQ137" s="672"/>
      <c r="QBR137" s="672"/>
      <c r="QBS137" s="672"/>
      <c r="QBT137" s="672"/>
      <c r="QBU137" s="672"/>
      <c r="QBV137" s="672"/>
      <c r="QBW137" s="672"/>
      <c r="QBX137" s="672"/>
      <c r="QBY137" s="672"/>
      <c r="QBZ137" s="672"/>
      <c r="QCA137" s="672"/>
      <c r="QCB137" s="672"/>
      <c r="QCC137" s="672"/>
      <c r="QCD137" s="672"/>
      <c r="QCE137" s="672"/>
      <c r="QCF137" s="672"/>
      <c r="QCG137" s="672"/>
      <c r="QCH137" s="672"/>
      <c r="QCI137" s="672"/>
      <c r="QCJ137" s="672"/>
      <c r="QCK137" s="672"/>
      <c r="QCL137" s="672"/>
      <c r="QCM137" s="672"/>
      <c r="QCN137" s="672"/>
      <c r="QCO137" s="672"/>
      <c r="QCP137" s="672"/>
      <c r="QCQ137" s="672"/>
      <c r="QCR137" s="672"/>
      <c r="QCS137" s="672"/>
      <c r="QCT137" s="672"/>
      <c r="QCU137" s="672"/>
      <c r="QCV137" s="672"/>
      <c r="QCW137" s="672"/>
      <c r="QCX137" s="672"/>
      <c r="QCY137" s="672"/>
      <c r="QCZ137" s="672"/>
      <c r="QDA137" s="672"/>
      <c r="QDB137" s="672"/>
      <c r="QDC137" s="672"/>
      <c r="QDD137" s="672"/>
      <c r="QDE137" s="672"/>
      <c r="QDF137" s="672"/>
      <c r="QDG137" s="672"/>
      <c r="QDH137" s="672"/>
      <c r="QDI137" s="672"/>
      <c r="QDJ137" s="672"/>
      <c r="QDK137" s="672"/>
      <c r="QDL137" s="672"/>
      <c r="QDM137" s="672"/>
      <c r="QDN137" s="672"/>
      <c r="QDO137" s="672"/>
      <c r="QDP137" s="672"/>
      <c r="QDQ137" s="672"/>
      <c r="QDR137" s="672"/>
      <c r="QDS137" s="672"/>
      <c r="QDT137" s="672"/>
      <c r="QDU137" s="672"/>
      <c r="QDV137" s="672"/>
      <c r="QDW137" s="672"/>
      <c r="QDX137" s="672"/>
      <c r="QDY137" s="672"/>
      <c r="QDZ137" s="672"/>
      <c r="QEA137" s="672"/>
      <c r="QEB137" s="672"/>
      <c r="QEC137" s="672"/>
      <c r="QED137" s="672"/>
      <c r="QEE137" s="672"/>
      <c r="QEF137" s="672"/>
      <c r="QEG137" s="672"/>
      <c r="QEH137" s="672"/>
      <c r="QEI137" s="672"/>
      <c r="QEJ137" s="672"/>
      <c r="QEK137" s="672"/>
      <c r="QEL137" s="672"/>
      <c r="QEM137" s="672"/>
      <c r="QEN137" s="672"/>
      <c r="QEO137" s="672"/>
      <c r="QEP137" s="672"/>
      <c r="QEQ137" s="672"/>
      <c r="QER137" s="672"/>
      <c r="QES137" s="672"/>
      <c r="QET137" s="672"/>
      <c r="QEU137" s="672"/>
      <c r="QEV137" s="672"/>
      <c r="QEW137" s="672"/>
      <c r="QEX137" s="672"/>
      <c r="QEY137" s="672"/>
      <c r="QEZ137" s="672"/>
      <c r="QFA137" s="672"/>
      <c r="QFB137" s="672"/>
      <c r="QFC137" s="672"/>
      <c r="QFD137" s="672"/>
      <c r="QFE137" s="672"/>
      <c r="QFF137" s="672"/>
      <c r="QFG137" s="672"/>
      <c r="QFH137" s="672"/>
      <c r="QFI137" s="672"/>
      <c r="QFJ137" s="672"/>
      <c r="QFK137" s="672"/>
      <c r="QFL137" s="672"/>
      <c r="QFM137" s="672"/>
      <c r="QFN137" s="672"/>
      <c r="QFO137" s="672"/>
      <c r="QFP137" s="672"/>
      <c r="QFQ137" s="672"/>
      <c r="QFR137" s="672"/>
      <c r="QFS137" s="672"/>
      <c r="QFT137" s="672"/>
      <c r="QFU137" s="672"/>
      <c r="QFV137" s="672"/>
      <c r="QFW137" s="672"/>
      <c r="QFX137" s="672"/>
      <c r="QFY137" s="672"/>
      <c r="QFZ137" s="672"/>
      <c r="QGA137" s="672"/>
      <c r="QGB137" s="672"/>
      <c r="QGC137" s="672"/>
      <c r="QGD137" s="672"/>
      <c r="QGE137" s="672"/>
      <c r="QGF137" s="672"/>
      <c r="QGG137" s="672"/>
      <c r="QGH137" s="672"/>
      <c r="QGI137" s="672"/>
      <c r="QGJ137" s="672"/>
      <c r="QGK137" s="672"/>
      <c r="QGL137" s="672"/>
      <c r="QGM137" s="672"/>
      <c r="QGN137" s="672"/>
      <c r="QGO137" s="672"/>
      <c r="QGP137" s="672"/>
      <c r="QGQ137" s="672"/>
      <c r="QGR137" s="672"/>
      <c r="QGS137" s="672"/>
      <c r="QGT137" s="672"/>
      <c r="QGU137" s="672"/>
      <c r="QGV137" s="672"/>
      <c r="QGW137" s="672"/>
      <c r="QGX137" s="672"/>
      <c r="QGY137" s="672"/>
      <c r="QGZ137" s="672"/>
      <c r="QHA137" s="672"/>
      <c r="QHB137" s="672"/>
      <c r="QHC137" s="672"/>
      <c r="QHD137" s="672"/>
      <c r="QHE137" s="672"/>
      <c r="QHF137" s="672"/>
      <c r="QHG137" s="672"/>
      <c r="QHH137" s="672"/>
      <c r="QHI137" s="672"/>
      <c r="QHJ137" s="672"/>
      <c r="QHK137" s="672"/>
      <c r="QHL137" s="672"/>
      <c r="QHM137" s="672"/>
      <c r="QHN137" s="672"/>
      <c r="QHO137" s="672"/>
      <c r="QHP137" s="672"/>
      <c r="QHQ137" s="672"/>
      <c r="QHR137" s="672"/>
      <c r="QHS137" s="672"/>
      <c r="QHT137" s="672"/>
      <c r="QHU137" s="672"/>
      <c r="QHV137" s="672"/>
      <c r="QHW137" s="672"/>
      <c r="QHX137" s="672"/>
      <c r="QHY137" s="672"/>
      <c r="QHZ137" s="672"/>
      <c r="QIA137" s="672"/>
      <c r="QIB137" s="672"/>
      <c r="QIC137" s="672"/>
      <c r="QID137" s="672"/>
      <c r="QIE137" s="672"/>
      <c r="QIF137" s="672"/>
      <c r="QIG137" s="672"/>
      <c r="QIH137" s="672"/>
      <c r="QII137" s="672"/>
      <c r="QIJ137" s="672"/>
      <c r="QIK137" s="672"/>
      <c r="QIL137" s="672"/>
      <c r="QIM137" s="672"/>
      <c r="QIN137" s="672"/>
      <c r="QIO137" s="672"/>
      <c r="QIP137" s="672"/>
      <c r="QIQ137" s="672"/>
      <c r="QIR137" s="672"/>
      <c r="QIS137" s="672"/>
      <c r="QIT137" s="672"/>
      <c r="QIU137" s="672"/>
      <c r="QIV137" s="672"/>
      <c r="QIW137" s="672"/>
      <c r="QIX137" s="672"/>
      <c r="QIY137" s="672"/>
      <c r="QIZ137" s="672"/>
      <c r="QJA137" s="672"/>
      <c r="QJB137" s="672"/>
      <c r="QJC137" s="672"/>
      <c r="QJD137" s="672"/>
      <c r="QJE137" s="672"/>
      <c r="QJF137" s="672"/>
      <c r="QJG137" s="672"/>
      <c r="QJH137" s="672"/>
      <c r="QJI137" s="672"/>
      <c r="QJJ137" s="672"/>
      <c r="QJK137" s="672"/>
      <c r="QJL137" s="672"/>
      <c r="QJM137" s="672"/>
      <c r="QJN137" s="672"/>
      <c r="QJO137" s="672"/>
      <c r="QJP137" s="672"/>
      <c r="QJQ137" s="672"/>
      <c r="QJR137" s="672"/>
      <c r="QJS137" s="672"/>
      <c r="QJT137" s="672"/>
      <c r="QJU137" s="672"/>
      <c r="QJV137" s="672"/>
      <c r="QJW137" s="672"/>
      <c r="QJX137" s="672"/>
      <c r="QJY137" s="672"/>
      <c r="QJZ137" s="672"/>
      <c r="QKA137" s="672"/>
      <c r="QKB137" s="672"/>
      <c r="QKC137" s="672"/>
      <c r="QKD137" s="672"/>
      <c r="QKE137" s="672"/>
      <c r="QKF137" s="672"/>
      <c r="QKG137" s="672"/>
      <c r="QKH137" s="672"/>
      <c r="QKI137" s="672"/>
      <c r="QKJ137" s="672"/>
      <c r="QKK137" s="672"/>
      <c r="QKL137" s="672"/>
      <c r="QKM137" s="672"/>
      <c r="QKN137" s="672"/>
      <c r="QKO137" s="672"/>
      <c r="QKP137" s="672"/>
      <c r="QKQ137" s="672"/>
      <c r="QKR137" s="672"/>
      <c r="QKS137" s="672"/>
      <c r="QKT137" s="672"/>
      <c r="QKU137" s="672"/>
      <c r="QKV137" s="672"/>
      <c r="QKW137" s="672"/>
      <c r="QKX137" s="672"/>
      <c r="QKY137" s="672"/>
      <c r="QKZ137" s="672"/>
      <c r="QLA137" s="672"/>
      <c r="QLB137" s="672"/>
      <c r="QLC137" s="672"/>
      <c r="QLD137" s="672"/>
      <c r="QLE137" s="672"/>
      <c r="QLF137" s="672"/>
      <c r="QLG137" s="672"/>
      <c r="QLH137" s="672"/>
      <c r="QLI137" s="672"/>
      <c r="QLJ137" s="672"/>
      <c r="QLK137" s="672"/>
      <c r="QLL137" s="672"/>
      <c r="QLM137" s="672"/>
      <c r="QLN137" s="672"/>
      <c r="QLO137" s="672"/>
      <c r="QLP137" s="672"/>
      <c r="QLQ137" s="672"/>
      <c r="QLR137" s="672"/>
      <c r="QLS137" s="672"/>
      <c r="QLT137" s="672"/>
      <c r="QLU137" s="672"/>
      <c r="QLV137" s="672"/>
      <c r="QLW137" s="672"/>
      <c r="QLX137" s="672"/>
      <c r="QLY137" s="672"/>
      <c r="QLZ137" s="672"/>
      <c r="QMA137" s="672"/>
      <c r="QMB137" s="672"/>
      <c r="QMC137" s="672"/>
      <c r="QMD137" s="672"/>
      <c r="QME137" s="672"/>
      <c r="QMF137" s="672"/>
      <c r="QMG137" s="672"/>
      <c r="QMH137" s="672"/>
      <c r="QMI137" s="672"/>
      <c r="QMJ137" s="672"/>
      <c r="QMK137" s="672"/>
      <c r="QML137" s="672"/>
      <c r="QMM137" s="672"/>
      <c r="QMN137" s="672"/>
      <c r="QMO137" s="672"/>
      <c r="QMP137" s="672"/>
      <c r="QMQ137" s="672"/>
      <c r="QMR137" s="672"/>
      <c r="QMS137" s="672"/>
      <c r="QMT137" s="672"/>
      <c r="QMU137" s="672"/>
      <c r="QMV137" s="672"/>
      <c r="QMW137" s="672"/>
      <c r="QMX137" s="672"/>
      <c r="QMY137" s="672"/>
      <c r="QMZ137" s="672"/>
      <c r="QNA137" s="672"/>
      <c r="QNB137" s="672"/>
      <c r="QNC137" s="672"/>
      <c r="QND137" s="672"/>
      <c r="QNE137" s="672"/>
      <c r="QNF137" s="672"/>
      <c r="QNG137" s="672"/>
      <c r="QNH137" s="672"/>
      <c r="QNI137" s="672"/>
      <c r="QNJ137" s="672"/>
      <c r="QNK137" s="672"/>
      <c r="QNL137" s="672"/>
      <c r="QNM137" s="672"/>
      <c r="QNN137" s="672"/>
      <c r="QNO137" s="672"/>
      <c r="QNP137" s="672"/>
      <c r="QNQ137" s="672"/>
      <c r="QNR137" s="672"/>
      <c r="QNS137" s="672"/>
      <c r="QNT137" s="672"/>
      <c r="QNU137" s="672"/>
      <c r="QNV137" s="672"/>
      <c r="QNW137" s="672"/>
      <c r="QNX137" s="672"/>
      <c r="QNY137" s="672"/>
      <c r="QNZ137" s="672"/>
      <c r="QOA137" s="672"/>
      <c r="QOB137" s="672"/>
      <c r="QOC137" s="672"/>
      <c r="QOD137" s="672"/>
      <c r="QOE137" s="672"/>
      <c r="QOF137" s="672"/>
      <c r="QOG137" s="672"/>
      <c r="QOH137" s="672"/>
      <c r="QOI137" s="672"/>
      <c r="QOJ137" s="672"/>
      <c r="QOK137" s="672"/>
      <c r="QOL137" s="672"/>
      <c r="QOM137" s="672"/>
      <c r="QON137" s="672"/>
      <c r="QOO137" s="672"/>
      <c r="QOP137" s="672"/>
      <c r="QOQ137" s="672"/>
      <c r="QOR137" s="672"/>
      <c r="QOS137" s="672"/>
      <c r="QOT137" s="672"/>
      <c r="QOU137" s="672"/>
      <c r="QOV137" s="672"/>
      <c r="QOW137" s="672"/>
      <c r="QOX137" s="672"/>
      <c r="QOY137" s="672"/>
      <c r="QOZ137" s="672"/>
      <c r="QPA137" s="672"/>
      <c r="QPB137" s="672"/>
      <c r="QPC137" s="672"/>
      <c r="QPD137" s="672"/>
      <c r="QPE137" s="672"/>
      <c r="QPF137" s="672"/>
      <c r="QPG137" s="672"/>
      <c r="QPH137" s="672"/>
      <c r="QPI137" s="672"/>
      <c r="QPJ137" s="672"/>
      <c r="QPK137" s="672"/>
      <c r="QPL137" s="672"/>
      <c r="QPM137" s="672"/>
      <c r="QPN137" s="672"/>
      <c r="QPO137" s="672"/>
      <c r="QPP137" s="672"/>
      <c r="QPQ137" s="672"/>
      <c r="QPR137" s="672"/>
      <c r="QPS137" s="672"/>
      <c r="QPT137" s="672"/>
      <c r="QPU137" s="672"/>
      <c r="QPV137" s="672"/>
      <c r="QPW137" s="672"/>
      <c r="QPX137" s="672"/>
      <c r="QPY137" s="672"/>
      <c r="QPZ137" s="672"/>
      <c r="QQA137" s="672"/>
      <c r="QQB137" s="672"/>
      <c r="QQC137" s="672"/>
      <c r="QQD137" s="672"/>
      <c r="QQE137" s="672"/>
      <c r="QQF137" s="672"/>
      <c r="QQG137" s="672"/>
      <c r="QQH137" s="672"/>
      <c r="QQI137" s="672"/>
      <c r="QQJ137" s="672"/>
      <c r="QQK137" s="672"/>
      <c r="QQL137" s="672"/>
      <c r="QQM137" s="672"/>
      <c r="QQN137" s="672"/>
      <c r="QQO137" s="672"/>
      <c r="QQP137" s="672"/>
      <c r="QQQ137" s="672"/>
      <c r="QQR137" s="672"/>
      <c r="QQS137" s="672"/>
      <c r="QQT137" s="672"/>
      <c r="QQU137" s="672"/>
      <c r="QQV137" s="672"/>
      <c r="QQW137" s="672"/>
      <c r="QQX137" s="672"/>
      <c r="QQY137" s="672"/>
      <c r="QQZ137" s="672"/>
      <c r="QRA137" s="672"/>
      <c r="QRB137" s="672"/>
      <c r="QRC137" s="672"/>
      <c r="QRD137" s="672"/>
      <c r="QRE137" s="672"/>
      <c r="QRF137" s="672"/>
      <c r="QRG137" s="672"/>
      <c r="QRH137" s="672"/>
      <c r="QRI137" s="672"/>
      <c r="QRJ137" s="672"/>
      <c r="QRK137" s="672"/>
      <c r="QRL137" s="672"/>
      <c r="QRM137" s="672"/>
      <c r="QRN137" s="672"/>
      <c r="QRO137" s="672"/>
      <c r="QRP137" s="672"/>
      <c r="QRQ137" s="672"/>
      <c r="QRR137" s="672"/>
      <c r="QRS137" s="672"/>
      <c r="QRT137" s="672"/>
      <c r="QRU137" s="672"/>
      <c r="QRV137" s="672"/>
      <c r="QRW137" s="672"/>
      <c r="QRX137" s="672"/>
      <c r="QRY137" s="672"/>
      <c r="QRZ137" s="672"/>
      <c r="QSA137" s="672"/>
      <c r="QSB137" s="672"/>
      <c r="QSC137" s="672"/>
      <c r="QSD137" s="672"/>
      <c r="QSE137" s="672"/>
      <c r="QSF137" s="672"/>
      <c r="QSG137" s="672"/>
      <c r="QSH137" s="672"/>
      <c r="QSI137" s="672"/>
      <c r="QSJ137" s="672"/>
      <c r="QSK137" s="672"/>
      <c r="QSL137" s="672"/>
      <c r="QSM137" s="672"/>
      <c r="QSN137" s="672"/>
      <c r="QSO137" s="672"/>
      <c r="QSP137" s="672"/>
      <c r="QSQ137" s="672"/>
      <c r="QSR137" s="672"/>
      <c r="QSS137" s="672"/>
      <c r="QST137" s="672"/>
      <c r="QSU137" s="672"/>
      <c r="QSV137" s="672"/>
      <c r="QSW137" s="672"/>
      <c r="QSX137" s="672"/>
      <c r="QSY137" s="672"/>
      <c r="QSZ137" s="672"/>
      <c r="QTA137" s="672"/>
      <c r="QTB137" s="672"/>
      <c r="QTC137" s="672"/>
      <c r="QTD137" s="672"/>
      <c r="QTE137" s="672"/>
      <c r="QTF137" s="672"/>
      <c r="QTG137" s="672"/>
      <c r="QTH137" s="672"/>
      <c r="QTI137" s="672"/>
      <c r="QTJ137" s="672"/>
      <c r="QTK137" s="672"/>
      <c r="QTL137" s="672"/>
      <c r="QTM137" s="672"/>
      <c r="QTN137" s="672"/>
      <c r="QTO137" s="672"/>
      <c r="QTP137" s="672"/>
      <c r="QTQ137" s="672"/>
      <c r="QTR137" s="672"/>
      <c r="QTS137" s="672"/>
      <c r="QTT137" s="672"/>
      <c r="QTU137" s="672"/>
      <c r="QTV137" s="672"/>
      <c r="QTW137" s="672"/>
      <c r="QTX137" s="672"/>
      <c r="QTY137" s="672"/>
      <c r="QTZ137" s="672"/>
      <c r="QUA137" s="672"/>
      <c r="QUB137" s="672"/>
      <c r="QUC137" s="672"/>
      <c r="QUD137" s="672"/>
      <c r="QUE137" s="672"/>
      <c r="QUF137" s="672"/>
      <c r="QUG137" s="672"/>
      <c r="QUH137" s="672"/>
      <c r="QUI137" s="672"/>
      <c r="QUJ137" s="672"/>
      <c r="QUK137" s="672"/>
      <c r="QUL137" s="672"/>
      <c r="QUM137" s="672"/>
      <c r="QUN137" s="672"/>
      <c r="QUO137" s="672"/>
      <c r="QUP137" s="672"/>
      <c r="QUQ137" s="672"/>
      <c r="QUR137" s="672"/>
      <c r="QUS137" s="672"/>
      <c r="QUT137" s="672"/>
      <c r="QUU137" s="672"/>
      <c r="QUV137" s="672"/>
      <c r="QUW137" s="672"/>
      <c r="QUX137" s="672"/>
      <c r="QUY137" s="672"/>
      <c r="QUZ137" s="672"/>
      <c r="QVA137" s="672"/>
      <c r="QVB137" s="672"/>
      <c r="QVC137" s="672"/>
      <c r="QVD137" s="672"/>
      <c r="QVE137" s="672"/>
      <c r="QVF137" s="672"/>
      <c r="QVG137" s="672"/>
      <c r="QVH137" s="672"/>
      <c r="QVI137" s="672"/>
      <c r="QVJ137" s="672"/>
      <c r="QVK137" s="672"/>
      <c r="QVL137" s="672"/>
      <c r="QVM137" s="672"/>
      <c r="QVN137" s="672"/>
      <c r="QVO137" s="672"/>
      <c r="QVP137" s="672"/>
      <c r="QVQ137" s="672"/>
      <c r="QVR137" s="672"/>
      <c r="QVS137" s="672"/>
      <c r="QVT137" s="672"/>
      <c r="QVU137" s="672"/>
      <c r="QVV137" s="672"/>
      <c r="QVW137" s="672"/>
      <c r="QVX137" s="672"/>
      <c r="QVY137" s="672"/>
      <c r="QVZ137" s="672"/>
      <c r="QWA137" s="672"/>
      <c r="QWB137" s="672"/>
      <c r="QWC137" s="672"/>
      <c r="QWD137" s="672"/>
      <c r="QWE137" s="672"/>
      <c r="QWF137" s="672"/>
      <c r="QWG137" s="672"/>
      <c r="QWH137" s="672"/>
      <c r="QWI137" s="672"/>
      <c r="QWJ137" s="672"/>
      <c r="QWK137" s="672"/>
      <c r="QWL137" s="672"/>
      <c r="QWM137" s="672"/>
      <c r="QWN137" s="672"/>
      <c r="QWO137" s="672"/>
      <c r="QWP137" s="672"/>
      <c r="QWQ137" s="672"/>
      <c r="QWR137" s="672"/>
      <c r="QWS137" s="672"/>
      <c r="QWT137" s="672"/>
      <c r="QWU137" s="672"/>
      <c r="QWV137" s="672"/>
      <c r="QWW137" s="672"/>
      <c r="QWX137" s="672"/>
      <c r="QWY137" s="672"/>
      <c r="QWZ137" s="672"/>
      <c r="QXA137" s="672"/>
      <c r="QXB137" s="672"/>
      <c r="QXC137" s="672"/>
      <c r="QXD137" s="672"/>
      <c r="QXE137" s="672"/>
      <c r="QXF137" s="672"/>
      <c r="QXG137" s="672"/>
      <c r="QXH137" s="672"/>
      <c r="QXI137" s="672"/>
      <c r="QXJ137" s="672"/>
      <c r="QXK137" s="672"/>
      <c r="QXL137" s="672"/>
      <c r="QXM137" s="672"/>
      <c r="QXN137" s="672"/>
      <c r="QXO137" s="672"/>
      <c r="QXP137" s="672"/>
      <c r="QXQ137" s="672"/>
      <c r="QXR137" s="672"/>
      <c r="QXS137" s="672"/>
      <c r="QXT137" s="672"/>
      <c r="QXU137" s="672"/>
      <c r="QXV137" s="672"/>
      <c r="QXW137" s="672"/>
      <c r="QXX137" s="672"/>
      <c r="QXY137" s="672"/>
      <c r="QXZ137" s="672"/>
      <c r="QYA137" s="672"/>
      <c r="QYB137" s="672"/>
      <c r="QYC137" s="672"/>
      <c r="QYD137" s="672"/>
      <c r="QYE137" s="672"/>
      <c r="QYF137" s="672"/>
      <c r="QYG137" s="672"/>
      <c r="QYH137" s="672"/>
      <c r="QYI137" s="672"/>
      <c r="QYJ137" s="672"/>
      <c r="QYK137" s="672"/>
      <c r="QYL137" s="672"/>
      <c r="QYM137" s="672"/>
      <c r="QYN137" s="672"/>
      <c r="QYO137" s="672"/>
      <c r="QYP137" s="672"/>
      <c r="QYQ137" s="672"/>
      <c r="QYR137" s="672"/>
      <c r="QYS137" s="672"/>
      <c r="QYT137" s="672"/>
      <c r="QYU137" s="672"/>
      <c r="QYV137" s="672"/>
      <c r="QYW137" s="672"/>
      <c r="QYX137" s="672"/>
      <c r="QYY137" s="672"/>
      <c r="QYZ137" s="672"/>
      <c r="QZA137" s="672"/>
      <c r="QZB137" s="672"/>
      <c r="QZC137" s="672"/>
      <c r="QZD137" s="672"/>
      <c r="QZE137" s="672"/>
      <c r="QZF137" s="672"/>
      <c r="QZG137" s="672"/>
      <c r="QZH137" s="672"/>
      <c r="QZI137" s="672"/>
      <c r="QZJ137" s="672"/>
      <c r="QZK137" s="672"/>
      <c r="QZL137" s="672"/>
      <c r="QZM137" s="672"/>
      <c r="QZN137" s="672"/>
      <c r="QZO137" s="672"/>
      <c r="QZP137" s="672"/>
      <c r="QZQ137" s="672"/>
      <c r="QZR137" s="672"/>
      <c r="QZS137" s="672"/>
      <c r="QZT137" s="672"/>
      <c r="QZU137" s="672"/>
      <c r="QZV137" s="672"/>
      <c r="QZW137" s="672"/>
      <c r="QZX137" s="672"/>
      <c r="QZY137" s="672"/>
      <c r="QZZ137" s="672"/>
      <c r="RAA137" s="672"/>
      <c r="RAB137" s="672"/>
      <c r="RAC137" s="672"/>
      <c r="RAD137" s="672"/>
      <c r="RAE137" s="672"/>
      <c r="RAF137" s="672"/>
      <c r="RAG137" s="672"/>
      <c r="RAH137" s="672"/>
      <c r="RAI137" s="672"/>
      <c r="RAJ137" s="672"/>
      <c r="RAK137" s="672"/>
      <c r="RAL137" s="672"/>
      <c r="RAM137" s="672"/>
      <c r="RAN137" s="672"/>
      <c r="RAO137" s="672"/>
      <c r="RAP137" s="672"/>
      <c r="RAQ137" s="672"/>
      <c r="RAR137" s="672"/>
      <c r="RAS137" s="672"/>
      <c r="RAT137" s="672"/>
      <c r="RAU137" s="672"/>
      <c r="RAV137" s="672"/>
      <c r="RAW137" s="672"/>
      <c r="RAX137" s="672"/>
      <c r="RAY137" s="672"/>
      <c r="RAZ137" s="672"/>
      <c r="RBA137" s="672"/>
      <c r="RBB137" s="672"/>
      <c r="RBC137" s="672"/>
      <c r="RBD137" s="672"/>
      <c r="RBE137" s="672"/>
      <c r="RBF137" s="672"/>
      <c r="RBG137" s="672"/>
      <c r="RBH137" s="672"/>
      <c r="RBI137" s="672"/>
      <c r="RBJ137" s="672"/>
      <c r="RBK137" s="672"/>
      <c r="RBL137" s="672"/>
      <c r="RBM137" s="672"/>
      <c r="RBN137" s="672"/>
      <c r="RBO137" s="672"/>
      <c r="RBP137" s="672"/>
      <c r="RBQ137" s="672"/>
      <c r="RBR137" s="672"/>
      <c r="RBS137" s="672"/>
      <c r="RBT137" s="672"/>
      <c r="RBU137" s="672"/>
      <c r="RBV137" s="672"/>
      <c r="RBW137" s="672"/>
      <c r="RBX137" s="672"/>
      <c r="RBY137" s="672"/>
      <c r="RBZ137" s="672"/>
      <c r="RCA137" s="672"/>
      <c r="RCB137" s="672"/>
      <c r="RCC137" s="672"/>
      <c r="RCD137" s="672"/>
      <c r="RCE137" s="672"/>
      <c r="RCF137" s="672"/>
      <c r="RCG137" s="672"/>
      <c r="RCH137" s="672"/>
      <c r="RCI137" s="672"/>
      <c r="RCJ137" s="672"/>
      <c r="RCK137" s="672"/>
      <c r="RCL137" s="672"/>
      <c r="RCM137" s="672"/>
      <c r="RCN137" s="672"/>
      <c r="RCO137" s="672"/>
      <c r="RCP137" s="672"/>
      <c r="RCQ137" s="672"/>
      <c r="RCR137" s="672"/>
      <c r="RCS137" s="672"/>
      <c r="RCT137" s="672"/>
      <c r="RCU137" s="672"/>
      <c r="RCV137" s="672"/>
      <c r="RCW137" s="672"/>
      <c r="RCX137" s="672"/>
      <c r="RCY137" s="672"/>
      <c r="RCZ137" s="672"/>
      <c r="RDA137" s="672"/>
      <c r="RDB137" s="672"/>
      <c r="RDC137" s="672"/>
      <c r="RDD137" s="672"/>
      <c r="RDE137" s="672"/>
      <c r="RDF137" s="672"/>
      <c r="RDG137" s="672"/>
      <c r="RDH137" s="672"/>
      <c r="RDI137" s="672"/>
      <c r="RDJ137" s="672"/>
      <c r="RDK137" s="672"/>
      <c r="RDL137" s="672"/>
      <c r="RDM137" s="672"/>
      <c r="RDN137" s="672"/>
      <c r="RDO137" s="672"/>
      <c r="RDP137" s="672"/>
      <c r="RDQ137" s="672"/>
      <c r="RDR137" s="672"/>
      <c r="RDS137" s="672"/>
      <c r="RDT137" s="672"/>
      <c r="RDU137" s="672"/>
      <c r="RDV137" s="672"/>
      <c r="RDW137" s="672"/>
      <c r="RDX137" s="672"/>
      <c r="RDY137" s="672"/>
      <c r="RDZ137" s="672"/>
      <c r="REA137" s="672"/>
      <c r="REB137" s="672"/>
      <c r="REC137" s="672"/>
      <c r="RED137" s="672"/>
      <c r="REE137" s="672"/>
      <c r="REF137" s="672"/>
      <c r="REG137" s="672"/>
      <c r="REH137" s="672"/>
      <c r="REI137" s="672"/>
      <c r="REJ137" s="672"/>
      <c r="REK137" s="672"/>
      <c r="REL137" s="672"/>
      <c r="REM137" s="672"/>
      <c r="REN137" s="672"/>
      <c r="REO137" s="672"/>
      <c r="REP137" s="672"/>
      <c r="REQ137" s="672"/>
      <c r="RER137" s="672"/>
      <c r="RES137" s="672"/>
      <c r="RET137" s="672"/>
      <c r="REU137" s="672"/>
      <c r="REV137" s="672"/>
      <c r="REW137" s="672"/>
      <c r="REX137" s="672"/>
      <c r="REY137" s="672"/>
      <c r="REZ137" s="672"/>
      <c r="RFA137" s="672"/>
      <c r="RFB137" s="672"/>
      <c r="RFC137" s="672"/>
      <c r="RFD137" s="672"/>
      <c r="RFE137" s="672"/>
      <c r="RFF137" s="672"/>
      <c r="RFG137" s="672"/>
      <c r="RFH137" s="672"/>
      <c r="RFI137" s="672"/>
      <c r="RFJ137" s="672"/>
      <c r="RFK137" s="672"/>
      <c r="RFL137" s="672"/>
      <c r="RFM137" s="672"/>
      <c r="RFN137" s="672"/>
      <c r="RFO137" s="672"/>
      <c r="RFP137" s="672"/>
      <c r="RFQ137" s="672"/>
      <c r="RFR137" s="672"/>
      <c r="RFS137" s="672"/>
      <c r="RFT137" s="672"/>
      <c r="RFU137" s="672"/>
      <c r="RFV137" s="672"/>
      <c r="RFW137" s="672"/>
      <c r="RFX137" s="672"/>
      <c r="RFY137" s="672"/>
      <c r="RFZ137" s="672"/>
      <c r="RGA137" s="672"/>
      <c r="RGB137" s="672"/>
      <c r="RGC137" s="672"/>
      <c r="RGD137" s="672"/>
      <c r="RGE137" s="672"/>
      <c r="RGF137" s="672"/>
      <c r="RGG137" s="672"/>
      <c r="RGH137" s="672"/>
      <c r="RGI137" s="672"/>
      <c r="RGJ137" s="672"/>
      <c r="RGK137" s="672"/>
      <c r="RGL137" s="672"/>
      <c r="RGM137" s="672"/>
      <c r="RGN137" s="672"/>
      <c r="RGO137" s="672"/>
      <c r="RGP137" s="672"/>
      <c r="RGQ137" s="672"/>
      <c r="RGR137" s="672"/>
      <c r="RGS137" s="672"/>
      <c r="RGT137" s="672"/>
      <c r="RGU137" s="672"/>
      <c r="RGV137" s="672"/>
      <c r="RGW137" s="672"/>
      <c r="RGX137" s="672"/>
      <c r="RGY137" s="672"/>
      <c r="RGZ137" s="672"/>
      <c r="RHA137" s="672"/>
      <c r="RHB137" s="672"/>
      <c r="RHC137" s="672"/>
      <c r="RHD137" s="672"/>
      <c r="RHE137" s="672"/>
      <c r="RHF137" s="672"/>
      <c r="RHG137" s="672"/>
      <c r="RHH137" s="672"/>
      <c r="RHI137" s="672"/>
      <c r="RHJ137" s="672"/>
      <c r="RHK137" s="672"/>
      <c r="RHL137" s="672"/>
      <c r="RHM137" s="672"/>
      <c r="RHN137" s="672"/>
      <c r="RHO137" s="672"/>
      <c r="RHP137" s="672"/>
      <c r="RHQ137" s="672"/>
      <c r="RHR137" s="672"/>
      <c r="RHS137" s="672"/>
      <c r="RHT137" s="672"/>
      <c r="RHU137" s="672"/>
      <c r="RHV137" s="672"/>
      <c r="RHW137" s="672"/>
      <c r="RHX137" s="672"/>
      <c r="RHY137" s="672"/>
      <c r="RHZ137" s="672"/>
      <c r="RIA137" s="672"/>
      <c r="RIB137" s="672"/>
      <c r="RIC137" s="672"/>
      <c r="RID137" s="672"/>
      <c r="RIE137" s="672"/>
      <c r="RIF137" s="672"/>
      <c r="RIG137" s="672"/>
      <c r="RIH137" s="672"/>
      <c r="RII137" s="672"/>
      <c r="RIJ137" s="672"/>
      <c r="RIK137" s="672"/>
      <c r="RIL137" s="672"/>
      <c r="RIM137" s="672"/>
      <c r="RIN137" s="672"/>
      <c r="RIO137" s="672"/>
      <c r="RIP137" s="672"/>
      <c r="RIQ137" s="672"/>
      <c r="RIR137" s="672"/>
      <c r="RIS137" s="672"/>
      <c r="RIT137" s="672"/>
      <c r="RIU137" s="672"/>
      <c r="RIV137" s="672"/>
      <c r="RIW137" s="672"/>
      <c r="RIX137" s="672"/>
      <c r="RIY137" s="672"/>
      <c r="RIZ137" s="672"/>
      <c r="RJA137" s="672"/>
      <c r="RJB137" s="672"/>
      <c r="RJC137" s="672"/>
      <c r="RJD137" s="672"/>
      <c r="RJE137" s="672"/>
      <c r="RJF137" s="672"/>
      <c r="RJG137" s="672"/>
      <c r="RJH137" s="672"/>
      <c r="RJI137" s="672"/>
      <c r="RJJ137" s="672"/>
      <c r="RJK137" s="672"/>
      <c r="RJL137" s="672"/>
      <c r="RJM137" s="672"/>
      <c r="RJN137" s="672"/>
      <c r="RJO137" s="672"/>
      <c r="RJP137" s="672"/>
      <c r="RJQ137" s="672"/>
      <c r="RJR137" s="672"/>
      <c r="RJS137" s="672"/>
      <c r="RJT137" s="672"/>
      <c r="RJU137" s="672"/>
      <c r="RJV137" s="672"/>
      <c r="RJW137" s="672"/>
      <c r="RJX137" s="672"/>
      <c r="RJY137" s="672"/>
      <c r="RJZ137" s="672"/>
      <c r="RKA137" s="672"/>
      <c r="RKB137" s="672"/>
      <c r="RKC137" s="672"/>
      <c r="RKD137" s="672"/>
      <c r="RKE137" s="672"/>
      <c r="RKF137" s="672"/>
      <c r="RKG137" s="672"/>
      <c r="RKH137" s="672"/>
      <c r="RKI137" s="672"/>
      <c r="RKJ137" s="672"/>
      <c r="RKK137" s="672"/>
      <c r="RKL137" s="672"/>
      <c r="RKM137" s="672"/>
      <c r="RKN137" s="672"/>
      <c r="RKO137" s="672"/>
      <c r="RKP137" s="672"/>
      <c r="RKQ137" s="672"/>
      <c r="RKR137" s="672"/>
      <c r="RKS137" s="672"/>
      <c r="RKT137" s="672"/>
      <c r="RKU137" s="672"/>
      <c r="RKV137" s="672"/>
      <c r="RKW137" s="672"/>
      <c r="RKX137" s="672"/>
      <c r="RKY137" s="672"/>
      <c r="RKZ137" s="672"/>
      <c r="RLA137" s="672"/>
      <c r="RLB137" s="672"/>
      <c r="RLC137" s="672"/>
      <c r="RLD137" s="672"/>
      <c r="RLE137" s="672"/>
      <c r="RLF137" s="672"/>
      <c r="RLG137" s="672"/>
      <c r="RLH137" s="672"/>
      <c r="RLI137" s="672"/>
      <c r="RLJ137" s="672"/>
      <c r="RLK137" s="672"/>
      <c r="RLL137" s="672"/>
      <c r="RLM137" s="672"/>
      <c r="RLN137" s="672"/>
      <c r="RLO137" s="672"/>
      <c r="RLP137" s="672"/>
      <c r="RLQ137" s="672"/>
      <c r="RLR137" s="672"/>
      <c r="RLS137" s="672"/>
      <c r="RLT137" s="672"/>
      <c r="RLU137" s="672"/>
      <c r="RLV137" s="672"/>
      <c r="RLW137" s="672"/>
      <c r="RLX137" s="672"/>
      <c r="RLY137" s="672"/>
      <c r="RLZ137" s="672"/>
      <c r="RMA137" s="672"/>
      <c r="RMB137" s="672"/>
      <c r="RMC137" s="672"/>
      <c r="RMD137" s="672"/>
      <c r="RME137" s="672"/>
      <c r="RMF137" s="672"/>
      <c r="RMG137" s="672"/>
      <c r="RMH137" s="672"/>
      <c r="RMI137" s="672"/>
      <c r="RMJ137" s="672"/>
      <c r="RMK137" s="672"/>
      <c r="RML137" s="672"/>
      <c r="RMM137" s="672"/>
      <c r="RMN137" s="672"/>
      <c r="RMO137" s="672"/>
      <c r="RMP137" s="672"/>
      <c r="RMQ137" s="672"/>
      <c r="RMR137" s="672"/>
      <c r="RMS137" s="672"/>
      <c r="RMT137" s="672"/>
      <c r="RMU137" s="672"/>
      <c r="RMV137" s="672"/>
      <c r="RMW137" s="672"/>
      <c r="RMX137" s="672"/>
      <c r="RMY137" s="672"/>
      <c r="RMZ137" s="672"/>
      <c r="RNA137" s="672"/>
      <c r="RNB137" s="672"/>
      <c r="RNC137" s="672"/>
      <c r="RND137" s="672"/>
      <c r="RNE137" s="672"/>
      <c r="RNF137" s="672"/>
      <c r="RNG137" s="672"/>
      <c r="RNH137" s="672"/>
      <c r="RNI137" s="672"/>
      <c r="RNJ137" s="672"/>
      <c r="RNK137" s="672"/>
      <c r="RNL137" s="672"/>
      <c r="RNM137" s="672"/>
      <c r="RNN137" s="672"/>
      <c r="RNO137" s="672"/>
      <c r="RNP137" s="672"/>
      <c r="RNQ137" s="672"/>
      <c r="RNR137" s="672"/>
      <c r="RNS137" s="672"/>
      <c r="RNT137" s="672"/>
      <c r="RNU137" s="672"/>
      <c r="RNV137" s="672"/>
      <c r="RNW137" s="672"/>
      <c r="RNX137" s="672"/>
      <c r="RNY137" s="672"/>
      <c r="RNZ137" s="672"/>
      <c r="ROA137" s="672"/>
      <c r="ROB137" s="672"/>
      <c r="ROC137" s="672"/>
      <c r="ROD137" s="672"/>
      <c r="ROE137" s="672"/>
      <c r="ROF137" s="672"/>
      <c r="ROG137" s="672"/>
      <c r="ROH137" s="672"/>
      <c r="ROI137" s="672"/>
      <c r="ROJ137" s="672"/>
      <c r="ROK137" s="672"/>
      <c r="ROL137" s="672"/>
      <c r="ROM137" s="672"/>
      <c r="RON137" s="672"/>
      <c r="ROO137" s="672"/>
      <c r="ROP137" s="672"/>
      <c r="ROQ137" s="672"/>
      <c r="ROR137" s="672"/>
      <c r="ROS137" s="672"/>
      <c r="ROT137" s="672"/>
      <c r="ROU137" s="672"/>
      <c r="ROV137" s="672"/>
      <c r="ROW137" s="672"/>
      <c r="ROX137" s="672"/>
      <c r="ROY137" s="672"/>
      <c r="ROZ137" s="672"/>
      <c r="RPA137" s="672"/>
      <c r="RPB137" s="672"/>
      <c r="RPC137" s="672"/>
      <c r="RPD137" s="672"/>
      <c r="RPE137" s="672"/>
      <c r="RPF137" s="672"/>
      <c r="RPG137" s="672"/>
      <c r="RPH137" s="672"/>
      <c r="RPI137" s="672"/>
      <c r="RPJ137" s="672"/>
      <c r="RPK137" s="672"/>
      <c r="RPL137" s="672"/>
      <c r="RPM137" s="672"/>
      <c r="RPN137" s="672"/>
      <c r="RPO137" s="672"/>
      <c r="RPP137" s="672"/>
      <c r="RPQ137" s="672"/>
      <c r="RPR137" s="672"/>
      <c r="RPS137" s="672"/>
      <c r="RPT137" s="672"/>
      <c r="RPU137" s="672"/>
      <c r="RPV137" s="672"/>
      <c r="RPW137" s="672"/>
      <c r="RPX137" s="672"/>
      <c r="RPY137" s="672"/>
      <c r="RPZ137" s="672"/>
      <c r="RQA137" s="672"/>
      <c r="RQB137" s="672"/>
      <c r="RQC137" s="672"/>
      <c r="RQD137" s="672"/>
      <c r="RQE137" s="672"/>
      <c r="RQF137" s="672"/>
      <c r="RQG137" s="672"/>
      <c r="RQH137" s="672"/>
      <c r="RQI137" s="672"/>
      <c r="RQJ137" s="672"/>
      <c r="RQK137" s="672"/>
      <c r="RQL137" s="672"/>
      <c r="RQM137" s="672"/>
      <c r="RQN137" s="672"/>
      <c r="RQO137" s="672"/>
      <c r="RQP137" s="672"/>
      <c r="RQQ137" s="672"/>
      <c r="RQR137" s="672"/>
      <c r="RQS137" s="672"/>
      <c r="RQT137" s="672"/>
      <c r="RQU137" s="672"/>
      <c r="RQV137" s="672"/>
      <c r="RQW137" s="672"/>
      <c r="RQX137" s="672"/>
      <c r="RQY137" s="672"/>
      <c r="RQZ137" s="672"/>
      <c r="RRA137" s="672"/>
      <c r="RRB137" s="672"/>
      <c r="RRC137" s="672"/>
      <c r="RRD137" s="672"/>
      <c r="RRE137" s="672"/>
      <c r="RRF137" s="672"/>
      <c r="RRG137" s="672"/>
      <c r="RRH137" s="672"/>
      <c r="RRI137" s="672"/>
      <c r="RRJ137" s="672"/>
      <c r="RRK137" s="672"/>
      <c r="RRL137" s="672"/>
      <c r="RRM137" s="672"/>
      <c r="RRN137" s="672"/>
      <c r="RRO137" s="672"/>
      <c r="RRP137" s="672"/>
      <c r="RRQ137" s="672"/>
      <c r="RRR137" s="672"/>
      <c r="RRS137" s="672"/>
      <c r="RRT137" s="672"/>
      <c r="RRU137" s="672"/>
      <c r="RRV137" s="672"/>
      <c r="RRW137" s="672"/>
      <c r="RRX137" s="672"/>
      <c r="RRY137" s="672"/>
      <c r="RRZ137" s="672"/>
      <c r="RSA137" s="672"/>
      <c r="RSB137" s="672"/>
      <c r="RSC137" s="672"/>
      <c r="RSD137" s="672"/>
      <c r="RSE137" s="672"/>
      <c r="RSF137" s="672"/>
      <c r="RSG137" s="672"/>
      <c r="RSH137" s="672"/>
      <c r="RSI137" s="672"/>
      <c r="RSJ137" s="672"/>
      <c r="RSK137" s="672"/>
      <c r="RSL137" s="672"/>
      <c r="RSM137" s="672"/>
      <c r="RSN137" s="672"/>
      <c r="RSO137" s="672"/>
      <c r="RSP137" s="672"/>
      <c r="RSQ137" s="672"/>
      <c r="RSR137" s="672"/>
      <c r="RSS137" s="672"/>
      <c r="RST137" s="672"/>
      <c r="RSU137" s="672"/>
      <c r="RSV137" s="672"/>
      <c r="RSW137" s="672"/>
      <c r="RSX137" s="672"/>
      <c r="RSY137" s="672"/>
      <c r="RSZ137" s="672"/>
      <c r="RTA137" s="672"/>
      <c r="RTB137" s="672"/>
      <c r="RTC137" s="672"/>
      <c r="RTD137" s="672"/>
      <c r="RTE137" s="672"/>
      <c r="RTF137" s="672"/>
      <c r="RTG137" s="672"/>
      <c r="RTH137" s="672"/>
      <c r="RTI137" s="672"/>
      <c r="RTJ137" s="672"/>
      <c r="RTK137" s="672"/>
      <c r="RTL137" s="672"/>
      <c r="RTM137" s="672"/>
      <c r="RTN137" s="672"/>
      <c r="RTO137" s="672"/>
      <c r="RTP137" s="672"/>
      <c r="RTQ137" s="672"/>
      <c r="RTR137" s="672"/>
      <c r="RTS137" s="672"/>
      <c r="RTT137" s="672"/>
      <c r="RTU137" s="672"/>
      <c r="RTV137" s="672"/>
      <c r="RTW137" s="672"/>
      <c r="RTX137" s="672"/>
      <c r="RTY137" s="672"/>
      <c r="RTZ137" s="672"/>
      <c r="RUA137" s="672"/>
      <c r="RUB137" s="672"/>
      <c r="RUC137" s="672"/>
      <c r="RUD137" s="672"/>
      <c r="RUE137" s="672"/>
      <c r="RUF137" s="672"/>
      <c r="RUG137" s="672"/>
      <c r="RUH137" s="672"/>
      <c r="RUI137" s="672"/>
      <c r="RUJ137" s="672"/>
      <c r="RUK137" s="672"/>
      <c r="RUL137" s="672"/>
      <c r="RUM137" s="672"/>
      <c r="RUN137" s="672"/>
      <c r="RUO137" s="672"/>
      <c r="RUP137" s="672"/>
      <c r="RUQ137" s="672"/>
      <c r="RUR137" s="672"/>
      <c r="RUS137" s="672"/>
      <c r="RUT137" s="672"/>
      <c r="RUU137" s="672"/>
      <c r="RUV137" s="672"/>
      <c r="RUW137" s="672"/>
      <c r="RUX137" s="672"/>
      <c r="RUY137" s="672"/>
      <c r="RUZ137" s="672"/>
      <c r="RVA137" s="672"/>
      <c r="RVB137" s="672"/>
      <c r="RVC137" s="672"/>
      <c r="RVD137" s="672"/>
      <c r="RVE137" s="672"/>
      <c r="RVF137" s="672"/>
      <c r="RVG137" s="672"/>
      <c r="RVH137" s="672"/>
      <c r="RVI137" s="672"/>
      <c r="RVJ137" s="672"/>
      <c r="RVK137" s="672"/>
      <c r="RVL137" s="672"/>
      <c r="RVM137" s="672"/>
      <c r="RVN137" s="672"/>
      <c r="RVO137" s="672"/>
      <c r="RVP137" s="672"/>
      <c r="RVQ137" s="672"/>
      <c r="RVR137" s="672"/>
      <c r="RVS137" s="672"/>
      <c r="RVT137" s="672"/>
      <c r="RVU137" s="672"/>
      <c r="RVV137" s="672"/>
      <c r="RVW137" s="672"/>
      <c r="RVX137" s="672"/>
      <c r="RVY137" s="672"/>
      <c r="RVZ137" s="672"/>
      <c r="RWA137" s="672"/>
      <c r="RWB137" s="672"/>
      <c r="RWC137" s="672"/>
      <c r="RWD137" s="672"/>
      <c r="RWE137" s="672"/>
      <c r="RWF137" s="672"/>
      <c r="RWG137" s="672"/>
      <c r="RWH137" s="672"/>
      <c r="RWI137" s="672"/>
      <c r="RWJ137" s="672"/>
      <c r="RWK137" s="672"/>
      <c r="RWL137" s="672"/>
      <c r="RWM137" s="672"/>
      <c r="RWN137" s="672"/>
      <c r="RWO137" s="672"/>
      <c r="RWP137" s="672"/>
      <c r="RWQ137" s="672"/>
      <c r="RWR137" s="672"/>
      <c r="RWS137" s="672"/>
      <c r="RWT137" s="672"/>
      <c r="RWU137" s="672"/>
      <c r="RWV137" s="672"/>
      <c r="RWW137" s="672"/>
      <c r="RWX137" s="672"/>
      <c r="RWY137" s="672"/>
      <c r="RWZ137" s="672"/>
      <c r="RXA137" s="672"/>
      <c r="RXB137" s="672"/>
      <c r="RXC137" s="672"/>
      <c r="RXD137" s="672"/>
      <c r="RXE137" s="672"/>
      <c r="RXF137" s="672"/>
      <c r="RXG137" s="672"/>
      <c r="RXH137" s="672"/>
      <c r="RXI137" s="672"/>
      <c r="RXJ137" s="672"/>
      <c r="RXK137" s="672"/>
      <c r="RXL137" s="672"/>
      <c r="RXM137" s="672"/>
      <c r="RXN137" s="672"/>
      <c r="RXO137" s="672"/>
      <c r="RXP137" s="672"/>
      <c r="RXQ137" s="672"/>
      <c r="RXR137" s="672"/>
      <c r="RXS137" s="672"/>
      <c r="RXT137" s="672"/>
      <c r="RXU137" s="672"/>
      <c r="RXV137" s="672"/>
      <c r="RXW137" s="672"/>
      <c r="RXX137" s="672"/>
      <c r="RXY137" s="672"/>
      <c r="RXZ137" s="672"/>
      <c r="RYA137" s="672"/>
      <c r="RYB137" s="672"/>
      <c r="RYC137" s="672"/>
      <c r="RYD137" s="672"/>
      <c r="RYE137" s="672"/>
      <c r="RYF137" s="672"/>
      <c r="RYG137" s="672"/>
      <c r="RYH137" s="672"/>
      <c r="RYI137" s="672"/>
      <c r="RYJ137" s="672"/>
      <c r="RYK137" s="672"/>
      <c r="RYL137" s="672"/>
      <c r="RYM137" s="672"/>
      <c r="RYN137" s="672"/>
      <c r="RYO137" s="672"/>
      <c r="RYP137" s="672"/>
      <c r="RYQ137" s="672"/>
      <c r="RYR137" s="672"/>
      <c r="RYS137" s="672"/>
      <c r="RYT137" s="672"/>
      <c r="RYU137" s="672"/>
      <c r="RYV137" s="672"/>
      <c r="RYW137" s="672"/>
      <c r="RYX137" s="672"/>
      <c r="RYY137" s="672"/>
      <c r="RYZ137" s="672"/>
      <c r="RZA137" s="672"/>
      <c r="RZB137" s="672"/>
      <c r="RZC137" s="672"/>
      <c r="RZD137" s="672"/>
      <c r="RZE137" s="672"/>
      <c r="RZF137" s="672"/>
      <c r="RZG137" s="672"/>
      <c r="RZH137" s="672"/>
      <c r="RZI137" s="672"/>
      <c r="RZJ137" s="672"/>
      <c r="RZK137" s="672"/>
      <c r="RZL137" s="672"/>
      <c r="RZM137" s="672"/>
      <c r="RZN137" s="672"/>
      <c r="RZO137" s="672"/>
      <c r="RZP137" s="672"/>
      <c r="RZQ137" s="672"/>
      <c r="RZR137" s="672"/>
      <c r="RZS137" s="672"/>
      <c r="RZT137" s="672"/>
      <c r="RZU137" s="672"/>
      <c r="RZV137" s="672"/>
      <c r="RZW137" s="672"/>
      <c r="RZX137" s="672"/>
      <c r="RZY137" s="672"/>
      <c r="RZZ137" s="672"/>
      <c r="SAA137" s="672"/>
      <c r="SAB137" s="672"/>
      <c r="SAC137" s="672"/>
      <c r="SAD137" s="672"/>
      <c r="SAE137" s="672"/>
      <c r="SAF137" s="672"/>
      <c r="SAG137" s="672"/>
      <c r="SAH137" s="672"/>
      <c r="SAI137" s="672"/>
      <c r="SAJ137" s="672"/>
      <c r="SAK137" s="672"/>
      <c r="SAL137" s="672"/>
      <c r="SAM137" s="672"/>
      <c r="SAN137" s="672"/>
      <c r="SAO137" s="672"/>
      <c r="SAP137" s="672"/>
      <c r="SAQ137" s="672"/>
      <c r="SAR137" s="672"/>
      <c r="SAS137" s="672"/>
      <c r="SAT137" s="672"/>
      <c r="SAU137" s="672"/>
      <c r="SAV137" s="672"/>
      <c r="SAW137" s="672"/>
      <c r="SAX137" s="672"/>
      <c r="SAY137" s="672"/>
      <c r="SAZ137" s="672"/>
      <c r="SBA137" s="672"/>
      <c r="SBB137" s="672"/>
      <c r="SBC137" s="672"/>
      <c r="SBD137" s="672"/>
      <c r="SBE137" s="672"/>
      <c r="SBF137" s="672"/>
      <c r="SBG137" s="672"/>
      <c r="SBH137" s="672"/>
      <c r="SBI137" s="672"/>
      <c r="SBJ137" s="672"/>
      <c r="SBK137" s="672"/>
      <c r="SBL137" s="672"/>
      <c r="SBM137" s="672"/>
      <c r="SBN137" s="672"/>
      <c r="SBO137" s="672"/>
      <c r="SBP137" s="672"/>
      <c r="SBQ137" s="672"/>
      <c r="SBR137" s="672"/>
      <c r="SBS137" s="672"/>
      <c r="SBT137" s="672"/>
      <c r="SBU137" s="672"/>
      <c r="SBV137" s="672"/>
      <c r="SBW137" s="672"/>
      <c r="SBX137" s="672"/>
      <c r="SBY137" s="672"/>
      <c r="SBZ137" s="672"/>
      <c r="SCA137" s="672"/>
      <c r="SCB137" s="672"/>
      <c r="SCC137" s="672"/>
      <c r="SCD137" s="672"/>
      <c r="SCE137" s="672"/>
      <c r="SCF137" s="672"/>
      <c r="SCG137" s="672"/>
      <c r="SCH137" s="672"/>
      <c r="SCI137" s="672"/>
      <c r="SCJ137" s="672"/>
      <c r="SCK137" s="672"/>
      <c r="SCL137" s="672"/>
      <c r="SCM137" s="672"/>
      <c r="SCN137" s="672"/>
      <c r="SCO137" s="672"/>
      <c r="SCP137" s="672"/>
      <c r="SCQ137" s="672"/>
      <c r="SCR137" s="672"/>
      <c r="SCS137" s="672"/>
      <c r="SCT137" s="672"/>
      <c r="SCU137" s="672"/>
      <c r="SCV137" s="672"/>
      <c r="SCW137" s="672"/>
      <c r="SCX137" s="672"/>
      <c r="SCY137" s="672"/>
      <c r="SCZ137" s="672"/>
      <c r="SDA137" s="672"/>
      <c r="SDB137" s="672"/>
      <c r="SDC137" s="672"/>
      <c r="SDD137" s="672"/>
      <c r="SDE137" s="672"/>
      <c r="SDF137" s="672"/>
      <c r="SDG137" s="672"/>
      <c r="SDH137" s="672"/>
      <c r="SDI137" s="672"/>
      <c r="SDJ137" s="672"/>
      <c r="SDK137" s="672"/>
      <c r="SDL137" s="672"/>
      <c r="SDM137" s="672"/>
      <c r="SDN137" s="672"/>
      <c r="SDO137" s="672"/>
      <c r="SDP137" s="672"/>
      <c r="SDQ137" s="672"/>
      <c r="SDR137" s="672"/>
      <c r="SDS137" s="672"/>
      <c r="SDT137" s="672"/>
      <c r="SDU137" s="672"/>
      <c r="SDV137" s="672"/>
      <c r="SDW137" s="672"/>
      <c r="SDX137" s="672"/>
      <c r="SDY137" s="672"/>
      <c r="SDZ137" s="672"/>
      <c r="SEA137" s="672"/>
      <c r="SEB137" s="672"/>
      <c r="SEC137" s="672"/>
      <c r="SED137" s="672"/>
      <c r="SEE137" s="672"/>
      <c r="SEF137" s="672"/>
      <c r="SEG137" s="672"/>
      <c r="SEH137" s="672"/>
      <c r="SEI137" s="672"/>
      <c r="SEJ137" s="672"/>
      <c r="SEK137" s="672"/>
      <c r="SEL137" s="672"/>
      <c r="SEM137" s="672"/>
      <c r="SEN137" s="672"/>
      <c r="SEO137" s="672"/>
      <c r="SEP137" s="672"/>
      <c r="SEQ137" s="672"/>
      <c r="SER137" s="672"/>
      <c r="SES137" s="672"/>
      <c r="SET137" s="672"/>
      <c r="SEU137" s="672"/>
      <c r="SEV137" s="672"/>
      <c r="SEW137" s="672"/>
      <c r="SEX137" s="672"/>
      <c r="SEY137" s="672"/>
      <c r="SEZ137" s="672"/>
      <c r="SFA137" s="672"/>
      <c r="SFB137" s="672"/>
      <c r="SFC137" s="672"/>
      <c r="SFD137" s="672"/>
      <c r="SFE137" s="672"/>
      <c r="SFF137" s="672"/>
      <c r="SFG137" s="672"/>
      <c r="SFH137" s="672"/>
      <c r="SFI137" s="672"/>
      <c r="SFJ137" s="672"/>
      <c r="SFK137" s="672"/>
      <c r="SFL137" s="672"/>
      <c r="SFM137" s="672"/>
      <c r="SFN137" s="672"/>
      <c r="SFO137" s="672"/>
      <c r="SFP137" s="672"/>
      <c r="SFQ137" s="672"/>
      <c r="SFR137" s="672"/>
      <c r="SFS137" s="672"/>
      <c r="SFT137" s="672"/>
      <c r="SFU137" s="672"/>
      <c r="SFV137" s="672"/>
      <c r="SFW137" s="672"/>
      <c r="SFX137" s="672"/>
      <c r="SFY137" s="672"/>
      <c r="SFZ137" s="672"/>
      <c r="SGA137" s="672"/>
      <c r="SGB137" s="672"/>
      <c r="SGC137" s="672"/>
      <c r="SGD137" s="672"/>
      <c r="SGE137" s="672"/>
      <c r="SGF137" s="672"/>
      <c r="SGG137" s="672"/>
      <c r="SGH137" s="672"/>
      <c r="SGI137" s="672"/>
      <c r="SGJ137" s="672"/>
      <c r="SGK137" s="672"/>
      <c r="SGL137" s="672"/>
      <c r="SGM137" s="672"/>
      <c r="SGN137" s="672"/>
      <c r="SGO137" s="672"/>
      <c r="SGP137" s="672"/>
      <c r="SGQ137" s="672"/>
      <c r="SGR137" s="672"/>
      <c r="SGS137" s="672"/>
      <c r="SGT137" s="672"/>
      <c r="SGU137" s="672"/>
      <c r="SGV137" s="672"/>
      <c r="SGW137" s="672"/>
      <c r="SGX137" s="672"/>
      <c r="SGY137" s="672"/>
      <c r="SGZ137" s="672"/>
      <c r="SHA137" s="672"/>
      <c r="SHB137" s="672"/>
      <c r="SHC137" s="672"/>
      <c r="SHD137" s="672"/>
      <c r="SHE137" s="672"/>
      <c r="SHF137" s="672"/>
      <c r="SHG137" s="672"/>
      <c r="SHH137" s="672"/>
      <c r="SHI137" s="672"/>
      <c r="SHJ137" s="672"/>
      <c r="SHK137" s="672"/>
      <c r="SHL137" s="672"/>
      <c r="SHM137" s="672"/>
      <c r="SHN137" s="672"/>
      <c r="SHO137" s="672"/>
      <c r="SHP137" s="672"/>
      <c r="SHQ137" s="672"/>
      <c r="SHR137" s="672"/>
      <c r="SHS137" s="672"/>
      <c r="SHT137" s="672"/>
      <c r="SHU137" s="672"/>
      <c r="SHV137" s="672"/>
      <c r="SHW137" s="672"/>
      <c r="SHX137" s="672"/>
      <c r="SHY137" s="672"/>
      <c r="SHZ137" s="672"/>
      <c r="SIA137" s="672"/>
      <c r="SIB137" s="672"/>
      <c r="SIC137" s="672"/>
      <c r="SID137" s="672"/>
      <c r="SIE137" s="672"/>
      <c r="SIF137" s="672"/>
      <c r="SIG137" s="672"/>
      <c r="SIH137" s="672"/>
      <c r="SII137" s="672"/>
      <c r="SIJ137" s="672"/>
      <c r="SIK137" s="672"/>
      <c r="SIL137" s="672"/>
      <c r="SIM137" s="672"/>
      <c r="SIN137" s="672"/>
      <c r="SIO137" s="672"/>
      <c r="SIP137" s="672"/>
      <c r="SIQ137" s="672"/>
      <c r="SIR137" s="672"/>
      <c r="SIS137" s="672"/>
      <c r="SIT137" s="672"/>
      <c r="SIU137" s="672"/>
      <c r="SIV137" s="672"/>
      <c r="SIW137" s="672"/>
      <c r="SIX137" s="672"/>
      <c r="SIY137" s="672"/>
      <c r="SIZ137" s="672"/>
      <c r="SJA137" s="672"/>
      <c r="SJB137" s="672"/>
      <c r="SJC137" s="672"/>
      <c r="SJD137" s="672"/>
      <c r="SJE137" s="672"/>
      <c r="SJF137" s="672"/>
      <c r="SJG137" s="672"/>
      <c r="SJH137" s="672"/>
      <c r="SJI137" s="672"/>
      <c r="SJJ137" s="672"/>
      <c r="SJK137" s="672"/>
      <c r="SJL137" s="672"/>
      <c r="SJM137" s="672"/>
      <c r="SJN137" s="672"/>
      <c r="SJO137" s="672"/>
      <c r="SJP137" s="672"/>
      <c r="SJQ137" s="672"/>
      <c r="SJR137" s="672"/>
      <c r="SJS137" s="672"/>
      <c r="SJT137" s="672"/>
      <c r="SJU137" s="672"/>
      <c r="SJV137" s="672"/>
      <c r="SJW137" s="672"/>
      <c r="SJX137" s="672"/>
      <c r="SJY137" s="672"/>
      <c r="SJZ137" s="672"/>
      <c r="SKA137" s="672"/>
      <c r="SKB137" s="672"/>
      <c r="SKC137" s="672"/>
      <c r="SKD137" s="672"/>
      <c r="SKE137" s="672"/>
      <c r="SKF137" s="672"/>
      <c r="SKG137" s="672"/>
      <c r="SKH137" s="672"/>
      <c r="SKI137" s="672"/>
      <c r="SKJ137" s="672"/>
      <c r="SKK137" s="672"/>
      <c r="SKL137" s="672"/>
      <c r="SKM137" s="672"/>
      <c r="SKN137" s="672"/>
      <c r="SKO137" s="672"/>
      <c r="SKP137" s="672"/>
      <c r="SKQ137" s="672"/>
      <c r="SKR137" s="672"/>
      <c r="SKS137" s="672"/>
      <c r="SKT137" s="672"/>
      <c r="SKU137" s="672"/>
      <c r="SKV137" s="672"/>
      <c r="SKW137" s="672"/>
      <c r="SKX137" s="672"/>
      <c r="SKY137" s="672"/>
      <c r="SKZ137" s="672"/>
      <c r="SLA137" s="672"/>
      <c r="SLB137" s="672"/>
      <c r="SLC137" s="672"/>
      <c r="SLD137" s="672"/>
      <c r="SLE137" s="672"/>
      <c r="SLF137" s="672"/>
      <c r="SLG137" s="672"/>
      <c r="SLH137" s="672"/>
      <c r="SLI137" s="672"/>
      <c r="SLJ137" s="672"/>
      <c r="SLK137" s="672"/>
      <c r="SLL137" s="672"/>
      <c r="SLM137" s="672"/>
      <c r="SLN137" s="672"/>
      <c r="SLO137" s="672"/>
      <c r="SLP137" s="672"/>
      <c r="SLQ137" s="672"/>
      <c r="SLR137" s="672"/>
      <c r="SLS137" s="672"/>
      <c r="SLT137" s="672"/>
      <c r="SLU137" s="672"/>
      <c r="SLV137" s="672"/>
      <c r="SLW137" s="672"/>
      <c r="SLX137" s="672"/>
      <c r="SLY137" s="672"/>
      <c r="SLZ137" s="672"/>
      <c r="SMA137" s="672"/>
      <c r="SMB137" s="672"/>
      <c r="SMC137" s="672"/>
      <c r="SMD137" s="672"/>
      <c r="SME137" s="672"/>
      <c r="SMF137" s="672"/>
      <c r="SMG137" s="672"/>
      <c r="SMH137" s="672"/>
      <c r="SMI137" s="672"/>
      <c r="SMJ137" s="672"/>
      <c r="SMK137" s="672"/>
      <c r="SML137" s="672"/>
      <c r="SMM137" s="672"/>
      <c r="SMN137" s="672"/>
      <c r="SMO137" s="672"/>
      <c r="SMP137" s="672"/>
      <c r="SMQ137" s="672"/>
      <c r="SMR137" s="672"/>
      <c r="SMS137" s="672"/>
      <c r="SMT137" s="672"/>
      <c r="SMU137" s="672"/>
      <c r="SMV137" s="672"/>
      <c r="SMW137" s="672"/>
      <c r="SMX137" s="672"/>
      <c r="SMY137" s="672"/>
      <c r="SMZ137" s="672"/>
      <c r="SNA137" s="672"/>
      <c r="SNB137" s="672"/>
      <c r="SNC137" s="672"/>
      <c r="SND137" s="672"/>
      <c r="SNE137" s="672"/>
      <c r="SNF137" s="672"/>
      <c r="SNG137" s="672"/>
      <c r="SNH137" s="672"/>
      <c r="SNI137" s="672"/>
      <c r="SNJ137" s="672"/>
      <c r="SNK137" s="672"/>
      <c r="SNL137" s="672"/>
      <c r="SNM137" s="672"/>
      <c r="SNN137" s="672"/>
      <c r="SNO137" s="672"/>
      <c r="SNP137" s="672"/>
      <c r="SNQ137" s="672"/>
      <c r="SNR137" s="672"/>
      <c r="SNS137" s="672"/>
      <c r="SNT137" s="672"/>
      <c r="SNU137" s="672"/>
      <c r="SNV137" s="672"/>
      <c r="SNW137" s="672"/>
      <c r="SNX137" s="672"/>
      <c r="SNY137" s="672"/>
      <c r="SNZ137" s="672"/>
      <c r="SOA137" s="672"/>
      <c r="SOB137" s="672"/>
      <c r="SOC137" s="672"/>
      <c r="SOD137" s="672"/>
      <c r="SOE137" s="672"/>
      <c r="SOF137" s="672"/>
      <c r="SOG137" s="672"/>
      <c r="SOH137" s="672"/>
      <c r="SOI137" s="672"/>
      <c r="SOJ137" s="672"/>
      <c r="SOK137" s="672"/>
      <c r="SOL137" s="672"/>
      <c r="SOM137" s="672"/>
      <c r="SON137" s="672"/>
      <c r="SOO137" s="672"/>
      <c r="SOP137" s="672"/>
      <c r="SOQ137" s="672"/>
      <c r="SOR137" s="672"/>
      <c r="SOS137" s="672"/>
      <c r="SOT137" s="672"/>
      <c r="SOU137" s="672"/>
      <c r="SOV137" s="672"/>
      <c r="SOW137" s="672"/>
      <c r="SOX137" s="672"/>
      <c r="SOY137" s="672"/>
      <c r="SOZ137" s="672"/>
      <c r="SPA137" s="672"/>
      <c r="SPB137" s="672"/>
      <c r="SPC137" s="672"/>
      <c r="SPD137" s="672"/>
      <c r="SPE137" s="672"/>
      <c r="SPF137" s="672"/>
      <c r="SPG137" s="672"/>
      <c r="SPH137" s="672"/>
      <c r="SPI137" s="672"/>
      <c r="SPJ137" s="672"/>
      <c r="SPK137" s="672"/>
      <c r="SPL137" s="672"/>
      <c r="SPM137" s="672"/>
      <c r="SPN137" s="672"/>
      <c r="SPO137" s="672"/>
      <c r="SPP137" s="672"/>
      <c r="SPQ137" s="672"/>
      <c r="SPR137" s="672"/>
      <c r="SPS137" s="672"/>
      <c r="SPT137" s="672"/>
      <c r="SPU137" s="672"/>
      <c r="SPV137" s="672"/>
      <c r="SPW137" s="672"/>
      <c r="SPX137" s="672"/>
      <c r="SPY137" s="672"/>
      <c r="SPZ137" s="672"/>
      <c r="SQA137" s="672"/>
      <c r="SQB137" s="672"/>
      <c r="SQC137" s="672"/>
      <c r="SQD137" s="672"/>
      <c r="SQE137" s="672"/>
      <c r="SQF137" s="672"/>
      <c r="SQG137" s="672"/>
      <c r="SQH137" s="672"/>
      <c r="SQI137" s="672"/>
      <c r="SQJ137" s="672"/>
      <c r="SQK137" s="672"/>
      <c r="SQL137" s="672"/>
      <c r="SQM137" s="672"/>
      <c r="SQN137" s="672"/>
      <c r="SQO137" s="672"/>
      <c r="SQP137" s="672"/>
      <c r="SQQ137" s="672"/>
      <c r="SQR137" s="672"/>
      <c r="SQS137" s="672"/>
      <c r="SQT137" s="672"/>
      <c r="SQU137" s="672"/>
      <c r="SQV137" s="672"/>
      <c r="SQW137" s="672"/>
      <c r="SQX137" s="672"/>
      <c r="SQY137" s="672"/>
      <c r="SQZ137" s="672"/>
      <c r="SRA137" s="672"/>
      <c r="SRB137" s="672"/>
      <c r="SRC137" s="672"/>
      <c r="SRD137" s="672"/>
      <c r="SRE137" s="672"/>
      <c r="SRF137" s="672"/>
      <c r="SRG137" s="672"/>
      <c r="SRH137" s="672"/>
      <c r="SRI137" s="672"/>
      <c r="SRJ137" s="672"/>
      <c r="SRK137" s="672"/>
      <c r="SRL137" s="672"/>
      <c r="SRM137" s="672"/>
      <c r="SRN137" s="672"/>
      <c r="SRO137" s="672"/>
      <c r="SRP137" s="672"/>
      <c r="SRQ137" s="672"/>
      <c r="SRR137" s="672"/>
      <c r="SRS137" s="672"/>
      <c r="SRT137" s="672"/>
      <c r="SRU137" s="672"/>
      <c r="SRV137" s="672"/>
      <c r="SRW137" s="672"/>
      <c r="SRX137" s="672"/>
      <c r="SRY137" s="672"/>
      <c r="SRZ137" s="672"/>
      <c r="SSA137" s="672"/>
      <c r="SSB137" s="672"/>
      <c r="SSC137" s="672"/>
      <c r="SSD137" s="672"/>
      <c r="SSE137" s="672"/>
      <c r="SSF137" s="672"/>
      <c r="SSG137" s="672"/>
      <c r="SSH137" s="672"/>
      <c r="SSI137" s="672"/>
      <c r="SSJ137" s="672"/>
      <c r="SSK137" s="672"/>
      <c r="SSL137" s="672"/>
      <c r="SSM137" s="672"/>
      <c r="SSN137" s="672"/>
      <c r="SSO137" s="672"/>
      <c r="SSP137" s="672"/>
      <c r="SSQ137" s="672"/>
      <c r="SSR137" s="672"/>
      <c r="SSS137" s="672"/>
      <c r="SST137" s="672"/>
      <c r="SSU137" s="672"/>
      <c r="SSV137" s="672"/>
      <c r="SSW137" s="672"/>
      <c r="SSX137" s="672"/>
      <c r="SSY137" s="672"/>
      <c r="SSZ137" s="672"/>
      <c r="STA137" s="672"/>
      <c r="STB137" s="672"/>
      <c r="STC137" s="672"/>
      <c r="STD137" s="672"/>
      <c r="STE137" s="672"/>
      <c r="STF137" s="672"/>
      <c r="STG137" s="672"/>
      <c r="STH137" s="672"/>
      <c r="STI137" s="672"/>
      <c r="STJ137" s="672"/>
      <c r="STK137" s="672"/>
      <c r="STL137" s="672"/>
      <c r="STM137" s="672"/>
      <c r="STN137" s="672"/>
      <c r="STO137" s="672"/>
      <c r="STP137" s="672"/>
      <c r="STQ137" s="672"/>
      <c r="STR137" s="672"/>
      <c r="STS137" s="672"/>
      <c r="STT137" s="672"/>
      <c r="STU137" s="672"/>
      <c r="STV137" s="672"/>
      <c r="STW137" s="672"/>
      <c r="STX137" s="672"/>
      <c r="STY137" s="672"/>
      <c r="STZ137" s="672"/>
      <c r="SUA137" s="672"/>
      <c r="SUB137" s="672"/>
      <c r="SUC137" s="672"/>
      <c r="SUD137" s="672"/>
      <c r="SUE137" s="672"/>
      <c r="SUF137" s="672"/>
      <c r="SUG137" s="672"/>
      <c r="SUH137" s="672"/>
      <c r="SUI137" s="672"/>
      <c r="SUJ137" s="672"/>
      <c r="SUK137" s="672"/>
      <c r="SUL137" s="672"/>
      <c r="SUM137" s="672"/>
      <c r="SUN137" s="672"/>
      <c r="SUO137" s="672"/>
      <c r="SUP137" s="672"/>
      <c r="SUQ137" s="672"/>
      <c r="SUR137" s="672"/>
      <c r="SUS137" s="672"/>
      <c r="SUT137" s="672"/>
      <c r="SUU137" s="672"/>
      <c r="SUV137" s="672"/>
      <c r="SUW137" s="672"/>
      <c r="SUX137" s="672"/>
      <c r="SUY137" s="672"/>
      <c r="SUZ137" s="672"/>
      <c r="SVA137" s="672"/>
      <c r="SVB137" s="672"/>
      <c r="SVC137" s="672"/>
      <c r="SVD137" s="672"/>
      <c r="SVE137" s="672"/>
      <c r="SVF137" s="672"/>
      <c r="SVG137" s="672"/>
      <c r="SVH137" s="672"/>
      <c r="SVI137" s="672"/>
      <c r="SVJ137" s="672"/>
      <c r="SVK137" s="672"/>
      <c r="SVL137" s="672"/>
      <c r="SVM137" s="672"/>
      <c r="SVN137" s="672"/>
      <c r="SVO137" s="672"/>
      <c r="SVP137" s="672"/>
      <c r="SVQ137" s="672"/>
      <c r="SVR137" s="672"/>
      <c r="SVS137" s="672"/>
      <c r="SVT137" s="672"/>
      <c r="SVU137" s="672"/>
      <c r="SVV137" s="672"/>
      <c r="SVW137" s="672"/>
      <c r="SVX137" s="672"/>
      <c r="SVY137" s="672"/>
      <c r="SVZ137" s="672"/>
      <c r="SWA137" s="672"/>
      <c r="SWB137" s="672"/>
      <c r="SWC137" s="672"/>
      <c r="SWD137" s="672"/>
      <c r="SWE137" s="672"/>
      <c r="SWF137" s="672"/>
      <c r="SWG137" s="672"/>
      <c r="SWH137" s="672"/>
      <c r="SWI137" s="672"/>
      <c r="SWJ137" s="672"/>
      <c r="SWK137" s="672"/>
      <c r="SWL137" s="672"/>
      <c r="SWM137" s="672"/>
      <c r="SWN137" s="672"/>
      <c r="SWO137" s="672"/>
      <c r="SWP137" s="672"/>
      <c r="SWQ137" s="672"/>
      <c r="SWR137" s="672"/>
      <c r="SWS137" s="672"/>
      <c r="SWT137" s="672"/>
      <c r="SWU137" s="672"/>
      <c r="SWV137" s="672"/>
      <c r="SWW137" s="672"/>
      <c r="SWX137" s="672"/>
      <c r="SWY137" s="672"/>
      <c r="SWZ137" s="672"/>
      <c r="SXA137" s="672"/>
      <c r="SXB137" s="672"/>
      <c r="SXC137" s="672"/>
      <c r="SXD137" s="672"/>
      <c r="SXE137" s="672"/>
      <c r="SXF137" s="672"/>
      <c r="SXG137" s="672"/>
      <c r="SXH137" s="672"/>
      <c r="SXI137" s="672"/>
      <c r="SXJ137" s="672"/>
      <c r="SXK137" s="672"/>
      <c r="SXL137" s="672"/>
      <c r="SXM137" s="672"/>
      <c r="SXN137" s="672"/>
      <c r="SXO137" s="672"/>
      <c r="SXP137" s="672"/>
      <c r="SXQ137" s="672"/>
      <c r="SXR137" s="672"/>
      <c r="SXS137" s="672"/>
      <c r="SXT137" s="672"/>
      <c r="SXU137" s="672"/>
      <c r="SXV137" s="672"/>
      <c r="SXW137" s="672"/>
      <c r="SXX137" s="672"/>
      <c r="SXY137" s="672"/>
      <c r="SXZ137" s="672"/>
      <c r="SYA137" s="672"/>
      <c r="SYB137" s="672"/>
      <c r="SYC137" s="672"/>
      <c r="SYD137" s="672"/>
      <c r="SYE137" s="672"/>
      <c r="SYF137" s="672"/>
      <c r="SYG137" s="672"/>
      <c r="SYH137" s="672"/>
      <c r="SYI137" s="672"/>
      <c r="SYJ137" s="672"/>
      <c r="SYK137" s="672"/>
      <c r="SYL137" s="672"/>
      <c r="SYM137" s="672"/>
      <c r="SYN137" s="672"/>
      <c r="SYO137" s="672"/>
      <c r="SYP137" s="672"/>
      <c r="SYQ137" s="672"/>
      <c r="SYR137" s="672"/>
      <c r="SYS137" s="672"/>
      <c r="SYT137" s="672"/>
      <c r="SYU137" s="672"/>
      <c r="SYV137" s="672"/>
      <c r="SYW137" s="672"/>
      <c r="SYX137" s="672"/>
      <c r="SYY137" s="672"/>
      <c r="SYZ137" s="672"/>
      <c r="SZA137" s="672"/>
      <c r="SZB137" s="672"/>
      <c r="SZC137" s="672"/>
      <c r="SZD137" s="672"/>
      <c r="SZE137" s="672"/>
      <c r="SZF137" s="672"/>
      <c r="SZG137" s="672"/>
      <c r="SZH137" s="672"/>
      <c r="SZI137" s="672"/>
      <c r="SZJ137" s="672"/>
      <c r="SZK137" s="672"/>
      <c r="SZL137" s="672"/>
      <c r="SZM137" s="672"/>
      <c r="SZN137" s="672"/>
      <c r="SZO137" s="672"/>
      <c r="SZP137" s="672"/>
      <c r="SZQ137" s="672"/>
      <c r="SZR137" s="672"/>
      <c r="SZS137" s="672"/>
      <c r="SZT137" s="672"/>
      <c r="SZU137" s="672"/>
      <c r="SZV137" s="672"/>
      <c r="SZW137" s="672"/>
      <c r="SZX137" s="672"/>
      <c r="SZY137" s="672"/>
      <c r="SZZ137" s="672"/>
      <c r="TAA137" s="672"/>
      <c r="TAB137" s="672"/>
      <c r="TAC137" s="672"/>
      <c r="TAD137" s="672"/>
      <c r="TAE137" s="672"/>
      <c r="TAF137" s="672"/>
      <c r="TAG137" s="672"/>
      <c r="TAH137" s="672"/>
      <c r="TAI137" s="672"/>
      <c r="TAJ137" s="672"/>
      <c r="TAK137" s="672"/>
      <c r="TAL137" s="672"/>
      <c r="TAM137" s="672"/>
      <c r="TAN137" s="672"/>
      <c r="TAO137" s="672"/>
      <c r="TAP137" s="672"/>
      <c r="TAQ137" s="672"/>
      <c r="TAR137" s="672"/>
      <c r="TAS137" s="672"/>
      <c r="TAT137" s="672"/>
      <c r="TAU137" s="672"/>
      <c r="TAV137" s="672"/>
      <c r="TAW137" s="672"/>
      <c r="TAX137" s="672"/>
      <c r="TAY137" s="672"/>
      <c r="TAZ137" s="672"/>
      <c r="TBA137" s="672"/>
      <c r="TBB137" s="672"/>
      <c r="TBC137" s="672"/>
      <c r="TBD137" s="672"/>
      <c r="TBE137" s="672"/>
      <c r="TBF137" s="672"/>
      <c r="TBG137" s="672"/>
      <c r="TBH137" s="672"/>
      <c r="TBI137" s="672"/>
      <c r="TBJ137" s="672"/>
      <c r="TBK137" s="672"/>
      <c r="TBL137" s="672"/>
      <c r="TBM137" s="672"/>
      <c r="TBN137" s="672"/>
      <c r="TBO137" s="672"/>
      <c r="TBP137" s="672"/>
      <c r="TBQ137" s="672"/>
      <c r="TBR137" s="672"/>
      <c r="TBS137" s="672"/>
      <c r="TBT137" s="672"/>
      <c r="TBU137" s="672"/>
      <c r="TBV137" s="672"/>
      <c r="TBW137" s="672"/>
      <c r="TBX137" s="672"/>
      <c r="TBY137" s="672"/>
      <c r="TBZ137" s="672"/>
      <c r="TCA137" s="672"/>
      <c r="TCB137" s="672"/>
      <c r="TCC137" s="672"/>
      <c r="TCD137" s="672"/>
      <c r="TCE137" s="672"/>
      <c r="TCF137" s="672"/>
      <c r="TCG137" s="672"/>
      <c r="TCH137" s="672"/>
      <c r="TCI137" s="672"/>
      <c r="TCJ137" s="672"/>
      <c r="TCK137" s="672"/>
      <c r="TCL137" s="672"/>
      <c r="TCM137" s="672"/>
      <c r="TCN137" s="672"/>
      <c r="TCO137" s="672"/>
      <c r="TCP137" s="672"/>
      <c r="TCQ137" s="672"/>
      <c r="TCR137" s="672"/>
      <c r="TCS137" s="672"/>
      <c r="TCT137" s="672"/>
      <c r="TCU137" s="672"/>
      <c r="TCV137" s="672"/>
      <c r="TCW137" s="672"/>
      <c r="TCX137" s="672"/>
      <c r="TCY137" s="672"/>
      <c r="TCZ137" s="672"/>
      <c r="TDA137" s="672"/>
      <c r="TDB137" s="672"/>
      <c r="TDC137" s="672"/>
      <c r="TDD137" s="672"/>
      <c r="TDE137" s="672"/>
      <c r="TDF137" s="672"/>
      <c r="TDG137" s="672"/>
      <c r="TDH137" s="672"/>
      <c r="TDI137" s="672"/>
      <c r="TDJ137" s="672"/>
      <c r="TDK137" s="672"/>
      <c r="TDL137" s="672"/>
      <c r="TDM137" s="672"/>
      <c r="TDN137" s="672"/>
      <c r="TDO137" s="672"/>
      <c r="TDP137" s="672"/>
      <c r="TDQ137" s="672"/>
      <c r="TDR137" s="672"/>
      <c r="TDS137" s="672"/>
      <c r="TDT137" s="672"/>
      <c r="TDU137" s="672"/>
      <c r="TDV137" s="672"/>
      <c r="TDW137" s="672"/>
      <c r="TDX137" s="672"/>
      <c r="TDY137" s="672"/>
      <c r="TDZ137" s="672"/>
      <c r="TEA137" s="672"/>
      <c r="TEB137" s="672"/>
      <c r="TEC137" s="672"/>
      <c r="TED137" s="672"/>
      <c r="TEE137" s="672"/>
      <c r="TEF137" s="672"/>
      <c r="TEG137" s="672"/>
      <c r="TEH137" s="672"/>
      <c r="TEI137" s="672"/>
      <c r="TEJ137" s="672"/>
      <c r="TEK137" s="672"/>
      <c r="TEL137" s="672"/>
      <c r="TEM137" s="672"/>
      <c r="TEN137" s="672"/>
      <c r="TEO137" s="672"/>
      <c r="TEP137" s="672"/>
      <c r="TEQ137" s="672"/>
      <c r="TER137" s="672"/>
      <c r="TES137" s="672"/>
      <c r="TET137" s="672"/>
      <c r="TEU137" s="672"/>
      <c r="TEV137" s="672"/>
      <c r="TEW137" s="672"/>
      <c r="TEX137" s="672"/>
      <c r="TEY137" s="672"/>
      <c r="TEZ137" s="672"/>
      <c r="TFA137" s="672"/>
      <c r="TFB137" s="672"/>
      <c r="TFC137" s="672"/>
      <c r="TFD137" s="672"/>
      <c r="TFE137" s="672"/>
      <c r="TFF137" s="672"/>
      <c r="TFG137" s="672"/>
      <c r="TFH137" s="672"/>
      <c r="TFI137" s="672"/>
      <c r="TFJ137" s="672"/>
      <c r="TFK137" s="672"/>
      <c r="TFL137" s="672"/>
      <c r="TFM137" s="672"/>
      <c r="TFN137" s="672"/>
      <c r="TFO137" s="672"/>
      <c r="TFP137" s="672"/>
      <c r="TFQ137" s="672"/>
      <c r="TFR137" s="672"/>
      <c r="TFS137" s="672"/>
      <c r="TFT137" s="672"/>
      <c r="TFU137" s="672"/>
      <c r="TFV137" s="672"/>
      <c r="TFW137" s="672"/>
      <c r="TFX137" s="672"/>
      <c r="TFY137" s="672"/>
      <c r="TFZ137" s="672"/>
      <c r="TGA137" s="672"/>
      <c r="TGB137" s="672"/>
      <c r="TGC137" s="672"/>
      <c r="TGD137" s="672"/>
      <c r="TGE137" s="672"/>
      <c r="TGF137" s="672"/>
      <c r="TGG137" s="672"/>
      <c r="TGH137" s="672"/>
      <c r="TGI137" s="672"/>
      <c r="TGJ137" s="672"/>
      <c r="TGK137" s="672"/>
      <c r="TGL137" s="672"/>
      <c r="TGM137" s="672"/>
      <c r="TGN137" s="672"/>
      <c r="TGO137" s="672"/>
      <c r="TGP137" s="672"/>
      <c r="TGQ137" s="672"/>
      <c r="TGR137" s="672"/>
      <c r="TGS137" s="672"/>
      <c r="TGT137" s="672"/>
      <c r="TGU137" s="672"/>
      <c r="TGV137" s="672"/>
      <c r="TGW137" s="672"/>
      <c r="TGX137" s="672"/>
      <c r="TGY137" s="672"/>
      <c r="TGZ137" s="672"/>
      <c r="THA137" s="672"/>
      <c r="THB137" s="672"/>
      <c r="THC137" s="672"/>
      <c r="THD137" s="672"/>
      <c r="THE137" s="672"/>
      <c r="THF137" s="672"/>
      <c r="THG137" s="672"/>
      <c r="THH137" s="672"/>
      <c r="THI137" s="672"/>
      <c r="THJ137" s="672"/>
      <c r="THK137" s="672"/>
      <c r="THL137" s="672"/>
      <c r="THM137" s="672"/>
      <c r="THN137" s="672"/>
      <c r="THO137" s="672"/>
      <c r="THP137" s="672"/>
      <c r="THQ137" s="672"/>
      <c r="THR137" s="672"/>
      <c r="THS137" s="672"/>
      <c r="THT137" s="672"/>
      <c r="THU137" s="672"/>
      <c r="THV137" s="672"/>
      <c r="THW137" s="672"/>
      <c r="THX137" s="672"/>
      <c r="THY137" s="672"/>
      <c r="THZ137" s="672"/>
      <c r="TIA137" s="672"/>
      <c r="TIB137" s="672"/>
      <c r="TIC137" s="672"/>
      <c r="TID137" s="672"/>
      <c r="TIE137" s="672"/>
      <c r="TIF137" s="672"/>
      <c r="TIG137" s="672"/>
      <c r="TIH137" s="672"/>
      <c r="TII137" s="672"/>
      <c r="TIJ137" s="672"/>
      <c r="TIK137" s="672"/>
      <c r="TIL137" s="672"/>
      <c r="TIM137" s="672"/>
      <c r="TIN137" s="672"/>
      <c r="TIO137" s="672"/>
      <c r="TIP137" s="672"/>
      <c r="TIQ137" s="672"/>
      <c r="TIR137" s="672"/>
      <c r="TIS137" s="672"/>
      <c r="TIT137" s="672"/>
      <c r="TIU137" s="672"/>
      <c r="TIV137" s="672"/>
      <c r="TIW137" s="672"/>
      <c r="TIX137" s="672"/>
      <c r="TIY137" s="672"/>
      <c r="TIZ137" s="672"/>
      <c r="TJA137" s="672"/>
      <c r="TJB137" s="672"/>
      <c r="TJC137" s="672"/>
      <c r="TJD137" s="672"/>
      <c r="TJE137" s="672"/>
      <c r="TJF137" s="672"/>
      <c r="TJG137" s="672"/>
      <c r="TJH137" s="672"/>
      <c r="TJI137" s="672"/>
      <c r="TJJ137" s="672"/>
      <c r="TJK137" s="672"/>
      <c r="TJL137" s="672"/>
      <c r="TJM137" s="672"/>
      <c r="TJN137" s="672"/>
      <c r="TJO137" s="672"/>
      <c r="TJP137" s="672"/>
      <c r="TJQ137" s="672"/>
      <c r="TJR137" s="672"/>
      <c r="TJS137" s="672"/>
      <c r="TJT137" s="672"/>
      <c r="TJU137" s="672"/>
      <c r="TJV137" s="672"/>
      <c r="TJW137" s="672"/>
      <c r="TJX137" s="672"/>
      <c r="TJY137" s="672"/>
      <c r="TJZ137" s="672"/>
      <c r="TKA137" s="672"/>
      <c r="TKB137" s="672"/>
      <c r="TKC137" s="672"/>
      <c r="TKD137" s="672"/>
      <c r="TKE137" s="672"/>
      <c r="TKF137" s="672"/>
      <c r="TKG137" s="672"/>
      <c r="TKH137" s="672"/>
      <c r="TKI137" s="672"/>
      <c r="TKJ137" s="672"/>
      <c r="TKK137" s="672"/>
      <c r="TKL137" s="672"/>
      <c r="TKM137" s="672"/>
      <c r="TKN137" s="672"/>
      <c r="TKO137" s="672"/>
      <c r="TKP137" s="672"/>
      <c r="TKQ137" s="672"/>
      <c r="TKR137" s="672"/>
      <c r="TKS137" s="672"/>
      <c r="TKT137" s="672"/>
      <c r="TKU137" s="672"/>
      <c r="TKV137" s="672"/>
      <c r="TKW137" s="672"/>
      <c r="TKX137" s="672"/>
      <c r="TKY137" s="672"/>
      <c r="TKZ137" s="672"/>
      <c r="TLA137" s="672"/>
      <c r="TLB137" s="672"/>
      <c r="TLC137" s="672"/>
      <c r="TLD137" s="672"/>
      <c r="TLE137" s="672"/>
      <c r="TLF137" s="672"/>
      <c r="TLG137" s="672"/>
      <c r="TLH137" s="672"/>
      <c r="TLI137" s="672"/>
      <c r="TLJ137" s="672"/>
      <c r="TLK137" s="672"/>
      <c r="TLL137" s="672"/>
      <c r="TLM137" s="672"/>
      <c r="TLN137" s="672"/>
      <c r="TLO137" s="672"/>
      <c r="TLP137" s="672"/>
      <c r="TLQ137" s="672"/>
      <c r="TLR137" s="672"/>
      <c r="TLS137" s="672"/>
      <c r="TLT137" s="672"/>
      <c r="TLU137" s="672"/>
      <c r="TLV137" s="672"/>
      <c r="TLW137" s="672"/>
      <c r="TLX137" s="672"/>
      <c r="TLY137" s="672"/>
      <c r="TLZ137" s="672"/>
      <c r="TMA137" s="672"/>
      <c r="TMB137" s="672"/>
      <c r="TMC137" s="672"/>
      <c r="TMD137" s="672"/>
      <c r="TME137" s="672"/>
      <c r="TMF137" s="672"/>
      <c r="TMG137" s="672"/>
      <c r="TMH137" s="672"/>
      <c r="TMI137" s="672"/>
      <c r="TMJ137" s="672"/>
      <c r="TMK137" s="672"/>
      <c r="TML137" s="672"/>
      <c r="TMM137" s="672"/>
      <c r="TMN137" s="672"/>
      <c r="TMO137" s="672"/>
      <c r="TMP137" s="672"/>
      <c r="TMQ137" s="672"/>
      <c r="TMR137" s="672"/>
      <c r="TMS137" s="672"/>
      <c r="TMT137" s="672"/>
      <c r="TMU137" s="672"/>
      <c r="TMV137" s="672"/>
      <c r="TMW137" s="672"/>
      <c r="TMX137" s="672"/>
      <c r="TMY137" s="672"/>
      <c r="TMZ137" s="672"/>
      <c r="TNA137" s="672"/>
      <c r="TNB137" s="672"/>
      <c r="TNC137" s="672"/>
      <c r="TND137" s="672"/>
      <c r="TNE137" s="672"/>
      <c r="TNF137" s="672"/>
      <c r="TNG137" s="672"/>
      <c r="TNH137" s="672"/>
      <c r="TNI137" s="672"/>
      <c r="TNJ137" s="672"/>
      <c r="TNK137" s="672"/>
      <c r="TNL137" s="672"/>
      <c r="TNM137" s="672"/>
      <c r="TNN137" s="672"/>
      <c r="TNO137" s="672"/>
      <c r="TNP137" s="672"/>
      <c r="TNQ137" s="672"/>
      <c r="TNR137" s="672"/>
      <c r="TNS137" s="672"/>
      <c r="TNT137" s="672"/>
      <c r="TNU137" s="672"/>
      <c r="TNV137" s="672"/>
      <c r="TNW137" s="672"/>
      <c r="TNX137" s="672"/>
      <c r="TNY137" s="672"/>
      <c r="TNZ137" s="672"/>
      <c r="TOA137" s="672"/>
      <c r="TOB137" s="672"/>
      <c r="TOC137" s="672"/>
      <c r="TOD137" s="672"/>
      <c r="TOE137" s="672"/>
      <c r="TOF137" s="672"/>
      <c r="TOG137" s="672"/>
      <c r="TOH137" s="672"/>
      <c r="TOI137" s="672"/>
      <c r="TOJ137" s="672"/>
      <c r="TOK137" s="672"/>
      <c r="TOL137" s="672"/>
      <c r="TOM137" s="672"/>
      <c r="TON137" s="672"/>
      <c r="TOO137" s="672"/>
      <c r="TOP137" s="672"/>
      <c r="TOQ137" s="672"/>
      <c r="TOR137" s="672"/>
      <c r="TOS137" s="672"/>
      <c r="TOT137" s="672"/>
      <c r="TOU137" s="672"/>
      <c r="TOV137" s="672"/>
      <c r="TOW137" s="672"/>
      <c r="TOX137" s="672"/>
      <c r="TOY137" s="672"/>
      <c r="TOZ137" s="672"/>
      <c r="TPA137" s="672"/>
      <c r="TPB137" s="672"/>
      <c r="TPC137" s="672"/>
      <c r="TPD137" s="672"/>
      <c r="TPE137" s="672"/>
      <c r="TPF137" s="672"/>
      <c r="TPG137" s="672"/>
      <c r="TPH137" s="672"/>
      <c r="TPI137" s="672"/>
      <c r="TPJ137" s="672"/>
      <c r="TPK137" s="672"/>
      <c r="TPL137" s="672"/>
      <c r="TPM137" s="672"/>
      <c r="TPN137" s="672"/>
      <c r="TPO137" s="672"/>
      <c r="TPP137" s="672"/>
      <c r="TPQ137" s="672"/>
      <c r="TPR137" s="672"/>
      <c r="TPS137" s="672"/>
      <c r="TPT137" s="672"/>
      <c r="TPU137" s="672"/>
      <c r="TPV137" s="672"/>
      <c r="TPW137" s="672"/>
      <c r="TPX137" s="672"/>
      <c r="TPY137" s="672"/>
      <c r="TPZ137" s="672"/>
      <c r="TQA137" s="672"/>
      <c r="TQB137" s="672"/>
      <c r="TQC137" s="672"/>
      <c r="TQD137" s="672"/>
      <c r="TQE137" s="672"/>
      <c r="TQF137" s="672"/>
      <c r="TQG137" s="672"/>
      <c r="TQH137" s="672"/>
      <c r="TQI137" s="672"/>
      <c r="TQJ137" s="672"/>
      <c r="TQK137" s="672"/>
      <c r="TQL137" s="672"/>
      <c r="TQM137" s="672"/>
      <c r="TQN137" s="672"/>
      <c r="TQO137" s="672"/>
      <c r="TQP137" s="672"/>
      <c r="TQQ137" s="672"/>
      <c r="TQR137" s="672"/>
      <c r="TQS137" s="672"/>
      <c r="TQT137" s="672"/>
      <c r="TQU137" s="672"/>
      <c r="TQV137" s="672"/>
      <c r="TQW137" s="672"/>
      <c r="TQX137" s="672"/>
      <c r="TQY137" s="672"/>
      <c r="TQZ137" s="672"/>
      <c r="TRA137" s="672"/>
      <c r="TRB137" s="672"/>
      <c r="TRC137" s="672"/>
      <c r="TRD137" s="672"/>
      <c r="TRE137" s="672"/>
      <c r="TRF137" s="672"/>
      <c r="TRG137" s="672"/>
      <c r="TRH137" s="672"/>
      <c r="TRI137" s="672"/>
      <c r="TRJ137" s="672"/>
      <c r="TRK137" s="672"/>
      <c r="TRL137" s="672"/>
      <c r="TRM137" s="672"/>
      <c r="TRN137" s="672"/>
      <c r="TRO137" s="672"/>
      <c r="TRP137" s="672"/>
      <c r="TRQ137" s="672"/>
      <c r="TRR137" s="672"/>
      <c r="TRS137" s="672"/>
      <c r="TRT137" s="672"/>
      <c r="TRU137" s="672"/>
      <c r="TRV137" s="672"/>
      <c r="TRW137" s="672"/>
      <c r="TRX137" s="672"/>
      <c r="TRY137" s="672"/>
      <c r="TRZ137" s="672"/>
      <c r="TSA137" s="672"/>
      <c r="TSB137" s="672"/>
      <c r="TSC137" s="672"/>
      <c r="TSD137" s="672"/>
      <c r="TSE137" s="672"/>
      <c r="TSF137" s="672"/>
      <c r="TSG137" s="672"/>
      <c r="TSH137" s="672"/>
      <c r="TSI137" s="672"/>
      <c r="TSJ137" s="672"/>
      <c r="TSK137" s="672"/>
      <c r="TSL137" s="672"/>
      <c r="TSM137" s="672"/>
      <c r="TSN137" s="672"/>
      <c r="TSO137" s="672"/>
      <c r="TSP137" s="672"/>
      <c r="TSQ137" s="672"/>
      <c r="TSR137" s="672"/>
      <c r="TSS137" s="672"/>
      <c r="TST137" s="672"/>
      <c r="TSU137" s="672"/>
      <c r="TSV137" s="672"/>
      <c r="TSW137" s="672"/>
      <c r="TSX137" s="672"/>
      <c r="TSY137" s="672"/>
      <c r="TSZ137" s="672"/>
      <c r="TTA137" s="672"/>
      <c r="TTB137" s="672"/>
      <c r="TTC137" s="672"/>
      <c r="TTD137" s="672"/>
      <c r="TTE137" s="672"/>
      <c r="TTF137" s="672"/>
      <c r="TTG137" s="672"/>
      <c r="TTH137" s="672"/>
      <c r="TTI137" s="672"/>
      <c r="TTJ137" s="672"/>
      <c r="TTK137" s="672"/>
      <c r="TTL137" s="672"/>
      <c r="TTM137" s="672"/>
      <c r="TTN137" s="672"/>
      <c r="TTO137" s="672"/>
      <c r="TTP137" s="672"/>
      <c r="TTQ137" s="672"/>
      <c r="TTR137" s="672"/>
      <c r="TTS137" s="672"/>
      <c r="TTT137" s="672"/>
      <c r="TTU137" s="672"/>
      <c r="TTV137" s="672"/>
      <c r="TTW137" s="672"/>
      <c r="TTX137" s="672"/>
      <c r="TTY137" s="672"/>
      <c r="TTZ137" s="672"/>
      <c r="TUA137" s="672"/>
      <c r="TUB137" s="672"/>
      <c r="TUC137" s="672"/>
      <c r="TUD137" s="672"/>
      <c r="TUE137" s="672"/>
      <c r="TUF137" s="672"/>
      <c r="TUG137" s="672"/>
      <c r="TUH137" s="672"/>
      <c r="TUI137" s="672"/>
      <c r="TUJ137" s="672"/>
      <c r="TUK137" s="672"/>
      <c r="TUL137" s="672"/>
      <c r="TUM137" s="672"/>
      <c r="TUN137" s="672"/>
      <c r="TUO137" s="672"/>
      <c r="TUP137" s="672"/>
      <c r="TUQ137" s="672"/>
      <c r="TUR137" s="672"/>
      <c r="TUS137" s="672"/>
      <c r="TUT137" s="672"/>
      <c r="TUU137" s="672"/>
      <c r="TUV137" s="672"/>
      <c r="TUW137" s="672"/>
      <c r="TUX137" s="672"/>
      <c r="TUY137" s="672"/>
      <c r="TUZ137" s="672"/>
      <c r="TVA137" s="672"/>
      <c r="TVB137" s="672"/>
      <c r="TVC137" s="672"/>
      <c r="TVD137" s="672"/>
      <c r="TVE137" s="672"/>
      <c r="TVF137" s="672"/>
      <c r="TVG137" s="672"/>
      <c r="TVH137" s="672"/>
      <c r="TVI137" s="672"/>
      <c r="TVJ137" s="672"/>
      <c r="TVK137" s="672"/>
      <c r="TVL137" s="672"/>
      <c r="TVM137" s="672"/>
      <c r="TVN137" s="672"/>
      <c r="TVO137" s="672"/>
      <c r="TVP137" s="672"/>
      <c r="TVQ137" s="672"/>
      <c r="TVR137" s="672"/>
      <c r="TVS137" s="672"/>
      <c r="TVT137" s="672"/>
      <c r="TVU137" s="672"/>
      <c r="TVV137" s="672"/>
      <c r="TVW137" s="672"/>
      <c r="TVX137" s="672"/>
      <c r="TVY137" s="672"/>
      <c r="TVZ137" s="672"/>
      <c r="TWA137" s="672"/>
      <c r="TWB137" s="672"/>
      <c r="TWC137" s="672"/>
      <c r="TWD137" s="672"/>
      <c r="TWE137" s="672"/>
      <c r="TWF137" s="672"/>
      <c r="TWG137" s="672"/>
      <c r="TWH137" s="672"/>
      <c r="TWI137" s="672"/>
      <c r="TWJ137" s="672"/>
      <c r="TWK137" s="672"/>
      <c r="TWL137" s="672"/>
      <c r="TWM137" s="672"/>
      <c r="TWN137" s="672"/>
      <c r="TWO137" s="672"/>
      <c r="TWP137" s="672"/>
      <c r="TWQ137" s="672"/>
      <c r="TWR137" s="672"/>
      <c r="TWS137" s="672"/>
      <c r="TWT137" s="672"/>
      <c r="TWU137" s="672"/>
      <c r="TWV137" s="672"/>
      <c r="TWW137" s="672"/>
      <c r="TWX137" s="672"/>
      <c r="TWY137" s="672"/>
      <c r="TWZ137" s="672"/>
      <c r="TXA137" s="672"/>
      <c r="TXB137" s="672"/>
      <c r="TXC137" s="672"/>
      <c r="TXD137" s="672"/>
      <c r="TXE137" s="672"/>
      <c r="TXF137" s="672"/>
      <c r="TXG137" s="672"/>
      <c r="TXH137" s="672"/>
      <c r="TXI137" s="672"/>
      <c r="TXJ137" s="672"/>
      <c r="TXK137" s="672"/>
      <c r="TXL137" s="672"/>
      <c r="TXM137" s="672"/>
      <c r="TXN137" s="672"/>
      <c r="TXO137" s="672"/>
      <c r="TXP137" s="672"/>
      <c r="TXQ137" s="672"/>
      <c r="TXR137" s="672"/>
      <c r="TXS137" s="672"/>
      <c r="TXT137" s="672"/>
      <c r="TXU137" s="672"/>
      <c r="TXV137" s="672"/>
      <c r="TXW137" s="672"/>
      <c r="TXX137" s="672"/>
      <c r="TXY137" s="672"/>
      <c r="TXZ137" s="672"/>
      <c r="TYA137" s="672"/>
      <c r="TYB137" s="672"/>
      <c r="TYC137" s="672"/>
      <c r="TYD137" s="672"/>
      <c r="TYE137" s="672"/>
      <c r="TYF137" s="672"/>
      <c r="TYG137" s="672"/>
      <c r="TYH137" s="672"/>
      <c r="TYI137" s="672"/>
      <c r="TYJ137" s="672"/>
      <c r="TYK137" s="672"/>
      <c r="TYL137" s="672"/>
      <c r="TYM137" s="672"/>
      <c r="TYN137" s="672"/>
      <c r="TYO137" s="672"/>
      <c r="TYP137" s="672"/>
      <c r="TYQ137" s="672"/>
      <c r="TYR137" s="672"/>
      <c r="TYS137" s="672"/>
      <c r="TYT137" s="672"/>
      <c r="TYU137" s="672"/>
      <c r="TYV137" s="672"/>
      <c r="TYW137" s="672"/>
      <c r="TYX137" s="672"/>
      <c r="TYY137" s="672"/>
      <c r="TYZ137" s="672"/>
      <c r="TZA137" s="672"/>
      <c r="TZB137" s="672"/>
      <c r="TZC137" s="672"/>
      <c r="TZD137" s="672"/>
      <c r="TZE137" s="672"/>
      <c r="TZF137" s="672"/>
      <c r="TZG137" s="672"/>
      <c r="TZH137" s="672"/>
      <c r="TZI137" s="672"/>
      <c r="TZJ137" s="672"/>
      <c r="TZK137" s="672"/>
      <c r="TZL137" s="672"/>
      <c r="TZM137" s="672"/>
      <c r="TZN137" s="672"/>
      <c r="TZO137" s="672"/>
      <c r="TZP137" s="672"/>
      <c r="TZQ137" s="672"/>
      <c r="TZR137" s="672"/>
      <c r="TZS137" s="672"/>
      <c r="TZT137" s="672"/>
      <c r="TZU137" s="672"/>
      <c r="TZV137" s="672"/>
      <c r="TZW137" s="672"/>
      <c r="TZX137" s="672"/>
      <c r="TZY137" s="672"/>
      <c r="TZZ137" s="672"/>
      <c r="UAA137" s="672"/>
      <c r="UAB137" s="672"/>
      <c r="UAC137" s="672"/>
      <c r="UAD137" s="672"/>
      <c r="UAE137" s="672"/>
      <c r="UAF137" s="672"/>
      <c r="UAG137" s="672"/>
      <c r="UAH137" s="672"/>
      <c r="UAI137" s="672"/>
      <c r="UAJ137" s="672"/>
      <c r="UAK137" s="672"/>
      <c r="UAL137" s="672"/>
      <c r="UAM137" s="672"/>
      <c r="UAN137" s="672"/>
      <c r="UAO137" s="672"/>
      <c r="UAP137" s="672"/>
      <c r="UAQ137" s="672"/>
      <c r="UAR137" s="672"/>
      <c r="UAS137" s="672"/>
      <c r="UAT137" s="672"/>
      <c r="UAU137" s="672"/>
      <c r="UAV137" s="672"/>
      <c r="UAW137" s="672"/>
      <c r="UAX137" s="672"/>
      <c r="UAY137" s="672"/>
      <c r="UAZ137" s="672"/>
      <c r="UBA137" s="672"/>
      <c r="UBB137" s="672"/>
      <c r="UBC137" s="672"/>
      <c r="UBD137" s="672"/>
      <c r="UBE137" s="672"/>
      <c r="UBF137" s="672"/>
      <c r="UBG137" s="672"/>
      <c r="UBH137" s="672"/>
      <c r="UBI137" s="672"/>
      <c r="UBJ137" s="672"/>
      <c r="UBK137" s="672"/>
      <c r="UBL137" s="672"/>
      <c r="UBM137" s="672"/>
      <c r="UBN137" s="672"/>
      <c r="UBO137" s="672"/>
      <c r="UBP137" s="672"/>
      <c r="UBQ137" s="672"/>
      <c r="UBR137" s="672"/>
      <c r="UBS137" s="672"/>
      <c r="UBT137" s="672"/>
      <c r="UBU137" s="672"/>
      <c r="UBV137" s="672"/>
      <c r="UBW137" s="672"/>
      <c r="UBX137" s="672"/>
      <c r="UBY137" s="672"/>
      <c r="UBZ137" s="672"/>
      <c r="UCA137" s="672"/>
      <c r="UCB137" s="672"/>
      <c r="UCC137" s="672"/>
      <c r="UCD137" s="672"/>
      <c r="UCE137" s="672"/>
      <c r="UCF137" s="672"/>
      <c r="UCG137" s="672"/>
      <c r="UCH137" s="672"/>
      <c r="UCI137" s="672"/>
      <c r="UCJ137" s="672"/>
      <c r="UCK137" s="672"/>
      <c r="UCL137" s="672"/>
      <c r="UCM137" s="672"/>
      <c r="UCN137" s="672"/>
      <c r="UCO137" s="672"/>
      <c r="UCP137" s="672"/>
      <c r="UCQ137" s="672"/>
      <c r="UCR137" s="672"/>
      <c r="UCS137" s="672"/>
      <c r="UCT137" s="672"/>
      <c r="UCU137" s="672"/>
      <c r="UCV137" s="672"/>
      <c r="UCW137" s="672"/>
      <c r="UCX137" s="672"/>
      <c r="UCY137" s="672"/>
      <c r="UCZ137" s="672"/>
      <c r="UDA137" s="672"/>
      <c r="UDB137" s="672"/>
      <c r="UDC137" s="672"/>
      <c r="UDD137" s="672"/>
      <c r="UDE137" s="672"/>
      <c r="UDF137" s="672"/>
      <c r="UDG137" s="672"/>
      <c r="UDH137" s="672"/>
      <c r="UDI137" s="672"/>
      <c r="UDJ137" s="672"/>
      <c r="UDK137" s="672"/>
      <c r="UDL137" s="672"/>
      <c r="UDM137" s="672"/>
      <c r="UDN137" s="672"/>
      <c r="UDO137" s="672"/>
      <c r="UDP137" s="672"/>
      <c r="UDQ137" s="672"/>
      <c r="UDR137" s="672"/>
      <c r="UDS137" s="672"/>
      <c r="UDT137" s="672"/>
      <c r="UDU137" s="672"/>
      <c r="UDV137" s="672"/>
      <c r="UDW137" s="672"/>
      <c r="UDX137" s="672"/>
      <c r="UDY137" s="672"/>
      <c r="UDZ137" s="672"/>
      <c r="UEA137" s="672"/>
      <c r="UEB137" s="672"/>
      <c r="UEC137" s="672"/>
      <c r="UED137" s="672"/>
      <c r="UEE137" s="672"/>
      <c r="UEF137" s="672"/>
      <c r="UEG137" s="672"/>
      <c r="UEH137" s="672"/>
      <c r="UEI137" s="672"/>
      <c r="UEJ137" s="672"/>
      <c r="UEK137" s="672"/>
      <c r="UEL137" s="672"/>
      <c r="UEM137" s="672"/>
      <c r="UEN137" s="672"/>
      <c r="UEO137" s="672"/>
      <c r="UEP137" s="672"/>
      <c r="UEQ137" s="672"/>
      <c r="UER137" s="672"/>
      <c r="UES137" s="672"/>
      <c r="UET137" s="672"/>
      <c r="UEU137" s="672"/>
      <c r="UEV137" s="672"/>
      <c r="UEW137" s="672"/>
      <c r="UEX137" s="672"/>
      <c r="UEY137" s="672"/>
      <c r="UEZ137" s="672"/>
      <c r="UFA137" s="672"/>
      <c r="UFB137" s="672"/>
      <c r="UFC137" s="672"/>
      <c r="UFD137" s="672"/>
      <c r="UFE137" s="672"/>
      <c r="UFF137" s="672"/>
      <c r="UFG137" s="672"/>
      <c r="UFH137" s="672"/>
      <c r="UFI137" s="672"/>
      <c r="UFJ137" s="672"/>
      <c r="UFK137" s="672"/>
      <c r="UFL137" s="672"/>
      <c r="UFM137" s="672"/>
      <c r="UFN137" s="672"/>
      <c r="UFO137" s="672"/>
      <c r="UFP137" s="672"/>
      <c r="UFQ137" s="672"/>
      <c r="UFR137" s="672"/>
      <c r="UFS137" s="672"/>
      <c r="UFT137" s="672"/>
      <c r="UFU137" s="672"/>
      <c r="UFV137" s="672"/>
      <c r="UFW137" s="672"/>
      <c r="UFX137" s="672"/>
      <c r="UFY137" s="672"/>
      <c r="UFZ137" s="672"/>
      <c r="UGA137" s="672"/>
      <c r="UGB137" s="672"/>
      <c r="UGC137" s="672"/>
      <c r="UGD137" s="672"/>
      <c r="UGE137" s="672"/>
      <c r="UGF137" s="672"/>
      <c r="UGG137" s="672"/>
      <c r="UGH137" s="672"/>
      <c r="UGI137" s="672"/>
      <c r="UGJ137" s="672"/>
      <c r="UGK137" s="672"/>
      <c r="UGL137" s="672"/>
      <c r="UGM137" s="672"/>
      <c r="UGN137" s="672"/>
      <c r="UGO137" s="672"/>
      <c r="UGP137" s="672"/>
      <c r="UGQ137" s="672"/>
      <c r="UGR137" s="672"/>
      <c r="UGS137" s="672"/>
      <c r="UGT137" s="672"/>
      <c r="UGU137" s="672"/>
      <c r="UGV137" s="672"/>
      <c r="UGW137" s="672"/>
      <c r="UGX137" s="672"/>
      <c r="UGY137" s="672"/>
      <c r="UGZ137" s="672"/>
      <c r="UHA137" s="672"/>
      <c r="UHB137" s="672"/>
      <c r="UHC137" s="672"/>
      <c r="UHD137" s="672"/>
      <c r="UHE137" s="672"/>
      <c r="UHF137" s="672"/>
      <c r="UHG137" s="672"/>
      <c r="UHH137" s="672"/>
      <c r="UHI137" s="672"/>
      <c r="UHJ137" s="672"/>
      <c r="UHK137" s="672"/>
      <c r="UHL137" s="672"/>
      <c r="UHM137" s="672"/>
      <c r="UHN137" s="672"/>
      <c r="UHO137" s="672"/>
      <c r="UHP137" s="672"/>
      <c r="UHQ137" s="672"/>
      <c r="UHR137" s="672"/>
      <c r="UHS137" s="672"/>
      <c r="UHT137" s="672"/>
      <c r="UHU137" s="672"/>
      <c r="UHV137" s="672"/>
      <c r="UHW137" s="672"/>
      <c r="UHX137" s="672"/>
      <c r="UHY137" s="672"/>
      <c r="UHZ137" s="672"/>
      <c r="UIA137" s="672"/>
      <c r="UIB137" s="672"/>
      <c r="UIC137" s="672"/>
      <c r="UID137" s="672"/>
      <c r="UIE137" s="672"/>
      <c r="UIF137" s="672"/>
      <c r="UIG137" s="672"/>
      <c r="UIH137" s="672"/>
      <c r="UII137" s="672"/>
      <c r="UIJ137" s="672"/>
      <c r="UIK137" s="672"/>
      <c r="UIL137" s="672"/>
      <c r="UIM137" s="672"/>
      <c r="UIN137" s="672"/>
      <c r="UIO137" s="672"/>
      <c r="UIP137" s="672"/>
      <c r="UIQ137" s="672"/>
      <c r="UIR137" s="672"/>
      <c r="UIS137" s="672"/>
      <c r="UIT137" s="672"/>
      <c r="UIU137" s="672"/>
      <c r="UIV137" s="672"/>
      <c r="UIW137" s="672"/>
      <c r="UIX137" s="672"/>
      <c r="UIY137" s="672"/>
      <c r="UIZ137" s="672"/>
      <c r="UJA137" s="672"/>
      <c r="UJB137" s="672"/>
      <c r="UJC137" s="672"/>
      <c r="UJD137" s="672"/>
      <c r="UJE137" s="672"/>
      <c r="UJF137" s="672"/>
      <c r="UJG137" s="672"/>
      <c r="UJH137" s="672"/>
      <c r="UJI137" s="672"/>
      <c r="UJJ137" s="672"/>
      <c r="UJK137" s="672"/>
      <c r="UJL137" s="672"/>
      <c r="UJM137" s="672"/>
      <c r="UJN137" s="672"/>
      <c r="UJO137" s="672"/>
      <c r="UJP137" s="672"/>
      <c r="UJQ137" s="672"/>
      <c r="UJR137" s="672"/>
      <c r="UJS137" s="672"/>
      <c r="UJT137" s="672"/>
      <c r="UJU137" s="672"/>
      <c r="UJV137" s="672"/>
      <c r="UJW137" s="672"/>
      <c r="UJX137" s="672"/>
      <c r="UJY137" s="672"/>
      <c r="UJZ137" s="672"/>
      <c r="UKA137" s="672"/>
      <c r="UKB137" s="672"/>
      <c r="UKC137" s="672"/>
      <c r="UKD137" s="672"/>
      <c r="UKE137" s="672"/>
      <c r="UKF137" s="672"/>
      <c r="UKG137" s="672"/>
      <c r="UKH137" s="672"/>
      <c r="UKI137" s="672"/>
      <c r="UKJ137" s="672"/>
      <c r="UKK137" s="672"/>
      <c r="UKL137" s="672"/>
      <c r="UKM137" s="672"/>
      <c r="UKN137" s="672"/>
      <c r="UKO137" s="672"/>
      <c r="UKP137" s="672"/>
      <c r="UKQ137" s="672"/>
      <c r="UKR137" s="672"/>
      <c r="UKS137" s="672"/>
      <c r="UKT137" s="672"/>
      <c r="UKU137" s="672"/>
      <c r="UKV137" s="672"/>
      <c r="UKW137" s="672"/>
      <c r="UKX137" s="672"/>
      <c r="UKY137" s="672"/>
      <c r="UKZ137" s="672"/>
      <c r="ULA137" s="672"/>
      <c r="ULB137" s="672"/>
      <c r="ULC137" s="672"/>
      <c r="ULD137" s="672"/>
      <c r="ULE137" s="672"/>
      <c r="ULF137" s="672"/>
      <c r="ULG137" s="672"/>
      <c r="ULH137" s="672"/>
      <c r="ULI137" s="672"/>
      <c r="ULJ137" s="672"/>
      <c r="ULK137" s="672"/>
      <c r="ULL137" s="672"/>
      <c r="ULM137" s="672"/>
      <c r="ULN137" s="672"/>
      <c r="ULO137" s="672"/>
      <c r="ULP137" s="672"/>
      <c r="ULQ137" s="672"/>
      <c r="ULR137" s="672"/>
      <c r="ULS137" s="672"/>
      <c r="ULT137" s="672"/>
      <c r="ULU137" s="672"/>
      <c r="ULV137" s="672"/>
      <c r="ULW137" s="672"/>
      <c r="ULX137" s="672"/>
      <c r="ULY137" s="672"/>
      <c r="ULZ137" s="672"/>
      <c r="UMA137" s="672"/>
      <c r="UMB137" s="672"/>
      <c r="UMC137" s="672"/>
      <c r="UMD137" s="672"/>
      <c r="UME137" s="672"/>
      <c r="UMF137" s="672"/>
      <c r="UMG137" s="672"/>
      <c r="UMH137" s="672"/>
      <c r="UMI137" s="672"/>
      <c r="UMJ137" s="672"/>
      <c r="UMK137" s="672"/>
      <c r="UML137" s="672"/>
      <c r="UMM137" s="672"/>
      <c r="UMN137" s="672"/>
      <c r="UMO137" s="672"/>
      <c r="UMP137" s="672"/>
      <c r="UMQ137" s="672"/>
      <c r="UMR137" s="672"/>
      <c r="UMS137" s="672"/>
      <c r="UMT137" s="672"/>
      <c r="UMU137" s="672"/>
      <c r="UMV137" s="672"/>
      <c r="UMW137" s="672"/>
      <c r="UMX137" s="672"/>
      <c r="UMY137" s="672"/>
      <c r="UMZ137" s="672"/>
      <c r="UNA137" s="672"/>
      <c r="UNB137" s="672"/>
      <c r="UNC137" s="672"/>
      <c r="UND137" s="672"/>
      <c r="UNE137" s="672"/>
      <c r="UNF137" s="672"/>
      <c r="UNG137" s="672"/>
      <c r="UNH137" s="672"/>
      <c r="UNI137" s="672"/>
      <c r="UNJ137" s="672"/>
      <c r="UNK137" s="672"/>
      <c r="UNL137" s="672"/>
      <c r="UNM137" s="672"/>
      <c r="UNN137" s="672"/>
      <c r="UNO137" s="672"/>
      <c r="UNP137" s="672"/>
      <c r="UNQ137" s="672"/>
      <c r="UNR137" s="672"/>
      <c r="UNS137" s="672"/>
      <c r="UNT137" s="672"/>
      <c r="UNU137" s="672"/>
      <c r="UNV137" s="672"/>
      <c r="UNW137" s="672"/>
      <c r="UNX137" s="672"/>
      <c r="UNY137" s="672"/>
      <c r="UNZ137" s="672"/>
      <c r="UOA137" s="672"/>
      <c r="UOB137" s="672"/>
      <c r="UOC137" s="672"/>
      <c r="UOD137" s="672"/>
      <c r="UOE137" s="672"/>
      <c r="UOF137" s="672"/>
      <c r="UOG137" s="672"/>
      <c r="UOH137" s="672"/>
      <c r="UOI137" s="672"/>
      <c r="UOJ137" s="672"/>
      <c r="UOK137" s="672"/>
      <c r="UOL137" s="672"/>
      <c r="UOM137" s="672"/>
      <c r="UON137" s="672"/>
      <c r="UOO137" s="672"/>
      <c r="UOP137" s="672"/>
      <c r="UOQ137" s="672"/>
      <c r="UOR137" s="672"/>
      <c r="UOS137" s="672"/>
      <c r="UOT137" s="672"/>
      <c r="UOU137" s="672"/>
      <c r="UOV137" s="672"/>
      <c r="UOW137" s="672"/>
      <c r="UOX137" s="672"/>
      <c r="UOY137" s="672"/>
      <c r="UOZ137" s="672"/>
      <c r="UPA137" s="672"/>
      <c r="UPB137" s="672"/>
      <c r="UPC137" s="672"/>
      <c r="UPD137" s="672"/>
      <c r="UPE137" s="672"/>
      <c r="UPF137" s="672"/>
      <c r="UPG137" s="672"/>
      <c r="UPH137" s="672"/>
      <c r="UPI137" s="672"/>
      <c r="UPJ137" s="672"/>
      <c r="UPK137" s="672"/>
      <c r="UPL137" s="672"/>
      <c r="UPM137" s="672"/>
      <c r="UPN137" s="672"/>
      <c r="UPO137" s="672"/>
      <c r="UPP137" s="672"/>
      <c r="UPQ137" s="672"/>
      <c r="UPR137" s="672"/>
      <c r="UPS137" s="672"/>
      <c r="UPT137" s="672"/>
      <c r="UPU137" s="672"/>
      <c r="UPV137" s="672"/>
      <c r="UPW137" s="672"/>
      <c r="UPX137" s="672"/>
      <c r="UPY137" s="672"/>
      <c r="UPZ137" s="672"/>
      <c r="UQA137" s="672"/>
      <c r="UQB137" s="672"/>
      <c r="UQC137" s="672"/>
      <c r="UQD137" s="672"/>
      <c r="UQE137" s="672"/>
      <c r="UQF137" s="672"/>
      <c r="UQG137" s="672"/>
      <c r="UQH137" s="672"/>
      <c r="UQI137" s="672"/>
      <c r="UQJ137" s="672"/>
      <c r="UQK137" s="672"/>
      <c r="UQL137" s="672"/>
      <c r="UQM137" s="672"/>
      <c r="UQN137" s="672"/>
      <c r="UQO137" s="672"/>
      <c r="UQP137" s="672"/>
      <c r="UQQ137" s="672"/>
      <c r="UQR137" s="672"/>
      <c r="UQS137" s="672"/>
      <c r="UQT137" s="672"/>
      <c r="UQU137" s="672"/>
      <c r="UQV137" s="672"/>
      <c r="UQW137" s="672"/>
      <c r="UQX137" s="672"/>
      <c r="UQY137" s="672"/>
      <c r="UQZ137" s="672"/>
      <c r="URA137" s="672"/>
      <c r="URB137" s="672"/>
      <c r="URC137" s="672"/>
      <c r="URD137" s="672"/>
      <c r="URE137" s="672"/>
      <c r="URF137" s="672"/>
      <c r="URG137" s="672"/>
      <c r="URH137" s="672"/>
      <c r="URI137" s="672"/>
      <c r="URJ137" s="672"/>
      <c r="URK137" s="672"/>
      <c r="URL137" s="672"/>
      <c r="URM137" s="672"/>
      <c r="URN137" s="672"/>
      <c r="URO137" s="672"/>
      <c r="URP137" s="672"/>
      <c r="URQ137" s="672"/>
      <c r="URR137" s="672"/>
      <c r="URS137" s="672"/>
      <c r="URT137" s="672"/>
      <c r="URU137" s="672"/>
      <c r="URV137" s="672"/>
      <c r="URW137" s="672"/>
      <c r="URX137" s="672"/>
      <c r="URY137" s="672"/>
      <c r="URZ137" s="672"/>
      <c r="USA137" s="672"/>
      <c r="USB137" s="672"/>
      <c r="USC137" s="672"/>
      <c r="USD137" s="672"/>
      <c r="USE137" s="672"/>
      <c r="USF137" s="672"/>
      <c r="USG137" s="672"/>
      <c r="USH137" s="672"/>
      <c r="USI137" s="672"/>
      <c r="USJ137" s="672"/>
      <c r="USK137" s="672"/>
      <c r="USL137" s="672"/>
      <c r="USM137" s="672"/>
      <c r="USN137" s="672"/>
      <c r="USO137" s="672"/>
      <c r="USP137" s="672"/>
      <c r="USQ137" s="672"/>
      <c r="USR137" s="672"/>
      <c r="USS137" s="672"/>
      <c r="UST137" s="672"/>
      <c r="USU137" s="672"/>
      <c r="USV137" s="672"/>
      <c r="USW137" s="672"/>
      <c r="USX137" s="672"/>
      <c r="USY137" s="672"/>
      <c r="USZ137" s="672"/>
      <c r="UTA137" s="672"/>
      <c r="UTB137" s="672"/>
      <c r="UTC137" s="672"/>
      <c r="UTD137" s="672"/>
      <c r="UTE137" s="672"/>
      <c r="UTF137" s="672"/>
      <c r="UTG137" s="672"/>
      <c r="UTH137" s="672"/>
      <c r="UTI137" s="672"/>
      <c r="UTJ137" s="672"/>
      <c r="UTK137" s="672"/>
      <c r="UTL137" s="672"/>
      <c r="UTM137" s="672"/>
      <c r="UTN137" s="672"/>
      <c r="UTO137" s="672"/>
      <c r="UTP137" s="672"/>
      <c r="UTQ137" s="672"/>
      <c r="UTR137" s="672"/>
      <c r="UTS137" s="672"/>
      <c r="UTT137" s="672"/>
      <c r="UTU137" s="672"/>
      <c r="UTV137" s="672"/>
      <c r="UTW137" s="672"/>
      <c r="UTX137" s="672"/>
      <c r="UTY137" s="672"/>
      <c r="UTZ137" s="672"/>
      <c r="UUA137" s="672"/>
      <c r="UUB137" s="672"/>
      <c r="UUC137" s="672"/>
      <c r="UUD137" s="672"/>
      <c r="UUE137" s="672"/>
      <c r="UUF137" s="672"/>
      <c r="UUG137" s="672"/>
      <c r="UUH137" s="672"/>
      <c r="UUI137" s="672"/>
      <c r="UUJ137" s="672"/>
      <c r="UUK137" s="672"/>
      <c r="UUL137" s="672"/>
      <c r="UUM137" s="672"/>
      <c r="UUN137" s="672"/>
      <c r="UUO137" s="672"/>
      <c r="UUP137" s="672"/>
      <c r="UUQ137" s="672"/>
      <c r="UUR137" s="672"/>
      <c r="UUS137" s="672"/>
      <c r="UUT137" s="672"/>
      <c r="UUU137" s="672"/>
      <c r="UUV137" s="672"/>
      <c r="UUW137" s="672"/>
      <c r="UUX137" s="672"/>
      <c r="UUY137" s="672"/>
      <c r="UUZ137" s="672"/>
      <c r="UVA137" s="672"/>
      <c r="UVB137" s="672"/>
      <c r="UVC137" s="672"/>
      <c r="UVD137" s="672"/>
      <c r="UVE137" s="672"/>
      <c r="UVF137" s="672"/>
      <c r="UVG137" s="672"/>
      <c r="UVH137" s="672"/>
      <c r="UVI137" s="672"/>
      <c r="UVJ137" s="672"/>
      <c r="UVK137" s="672"/>
      <c r="UVL137" s="672"/>
      <c r="UVM137" s="672"/>
      <c r="UVN137" s="672"/>
      <c r="UVO137" s="672"/>
      <c r="UVP137" s="672"/>
      <c r="UVQ137" s="672"/>
      <c r="UVR137" s="672"/>
      <c r="UVS137" s="672"/>
      <c r="UVT137" s="672"/>
      <c r="UVU137" s="672"/>
      <c r="UVV137" s="672"/>
      <c r="UVW137" s="672"/>
      <c r="UVX137" s="672"/>
      <c r="UVY137" s="672"/>
      <c r="UVZ137" s="672"/>
      <c r="UWA137" s="672"/>
      <c r="UWB137" s="672"/>
      <c r="UWC137" s="672"/>
      <c r="UWD137" s="672"/>
      <c r="UWE137" s="672"/>
      <c r="UWF137" s="672"/>
      <c r="UWG137" s="672"/>
      <c r="UWH137" s="672"/>
      <c r="UWI137" s="672"/>
      <c r="UWJ137" s="672"/>
      <c r="UWK137" s="672"/>
      <c r="UWL137" s="672"/>
      <c r="UWM137" s="672"/>
      <c r="UWN137" s="672"/>
      <c r="UWO137" s="672"/>
      <c r="UWP137" s="672"/>
      <c r="UWQ137" s="672"/>
      <c r="UWR137" s="672"/>
      <c r="UWS137" s="672"/>
      <c r="UWT137" s="672"/>
      <c r="UWU137" s="672"/>
      <c r="UWV137" s="672"/>
      <c r="UWW137" s="672"/>
      <c r="UWX137" s="672"/>
      <c r="UWY137" s="672"/>
      <c r="UWZ137" s="672"/>
      <c r="UXA137" s="672"/>
      <c r="UXB137" s="672"/>
      <c r="UXC137" s="672"/>
      <c r="UXD137" s="672"/>
      <c r="UXE137" s="672"/>
      <c r="UXF137" s="672"/>
      <c r="UXG137" s="672"/>
      <c r="UXH137" s="672"/>
      <c r="UXI137" s="672"/>
      <c r="UXJ137" s="672"/>
      <c r="UXK137" s="672"/>
      <c r="UXL137" s="672"/>
      <c r="UXM137" s="672"/>
      <c r="UXN137" s="672"/>
      <c r="UXO137" s="672"/>
      <c r="UXP137" s="672"/>
      <c r="UXQ137" s="672"/>
      <c r="UXR137" s="672"/>
      <c r="UXS137" s="672"/>
      <c r="UXT137" s="672"/>
      <c r="UXU137" s="672"/>
      <c r="UXV137" s="672"/>
      <c r="UXW137" s="672"/>
      <c r="UXX137" s="672"/>
      <c r="UXY137" s="672"/>
      <c r="UXZ137" s="672"/>
      <c r="UYA137" s="672"/>
      <c r="UYB137" s="672"/>
      <c r="UYC137" s="672"/>
      <c r="UYD137" s="672"/>
      <c r="UYE137" s="672"/>
      <c r="UYF137" s="672"/>
      <c r="UYG137" s="672"/>
      <c r="UYH137" s="672"/>
      <c r="UYI137" s="672"/>
      <c r="UYJ137" s="672"/>
      <c r="UYK137" s="672"/>
      <c r="UYL137" s="672"/>
      <c r="UYM137" s="672"/>
      <c r="UYN137" s="672"/>
      <c r="UYO137" s="672"/>
      <c r="UYP137" s="672"/>
      <c r="UYQ137" s="672"/>
      <c r="UYR137" s="672"/>
      <c r="UYS137" s="672"/>
      <c r="UYT137" s="672"/>
      <c r="UYU137" s="672"/>
      <c r="UYV137" s="672"/>
      <c r="UYW137" s="672"/>
      <c r="UYX137" s="672"/>
      <c r="UYY137" s="672"/>
      <c r="UYZ137" s="672"/>
      <c r="UZA137" s="672"/>
      <c r="UZB137" s="672"/>
      <c r="UZC137" s="672"/>
      <c r="UZD137" s="672"/>
      <c r="UZE137" s="672"/>
      <c r="UZF137" s="672"/>
      <c r="UZG137" s="672"/>
      <c r="UZH137" s="672"/>
      <c r="UZI137" s="672"/>
      <c r="UZJ137" s="672"/>
      <c r="UZK137" s="672"/>
      <c r="UZL137" s="672"/>
      <c r="UZM137" s="672"/>
      <c r="UZN137" s="672"/>
      <c r="UZO137" s="672"/>
      <c r="UZP137" s="672"/>
      <c r="UZQ137" s="672"/>
      <c r="UZR137" s="672"/>
      <c r="UZS137" s="672"/>
      <c r="UZT137" s="672"/>
      <c r="UZU137" s="672"/>
      <c r="UZV137" s="672"/>
      <c r="UZW137" s="672"/>
      <c r="UZX137" s="672"/>
      <c r="UZY137" s="672"/>
      <c r="UZZ137" s="672"/>
      <c r="VAA137" s="672"/>
      <c r="VAB137" s="672"/>
      <c r="VAC137" s="672"/>
      <c r="VAD137" s="672"/>
      <c r="VAE137" s="672"/>
      <c r="VAF137" s="672"/>
      <c r="VAG137" s="672"/>
      <c r="VAH137" s="672"/>
      <c r="VAI137" s="672"/>
      <c r="VAJ137" s="672"/>
      <c r="VAK137" s="672"/>
      <c r="VAL137" s="672"/>
      <c r="VAM137" s="672"/>
      <c r="VAN137" s="672"/>
      <c r="VAO137" s="672"/>
      <c r="VAP137" s="672"/>
      <c r="VAQ137" s="672"/>
      <c r="VAR137" s="672"/>
      <c r="VAS137" s="672"/>
      <c r="VAT137" s="672"/>
      <c r="VAU137" s="672"/>
      <c r="VAV137" s="672"/>
      <c r="VAW137" s="672"/>
      <c r="VAX137" s="672"/>
      <c r="VAY137" s="672"/>
      <c r="VAZ137" s="672"/>
      <c r="VBA137" s="672"/>
      <c r="VBB137" s="672"/>
      <c r="VBC137" s="672"/>
      <c r="VBD137" s="672"/>
      <c r="VBE137" s="672"/>
      <c r="VBF137" s="672"/>
      <c r="VBG137" s="672"/>
      <c r="VBH137" s="672"/>
      <c r="VBI137" s="672"/>
      <c r="VBJ137" s="672"/>
      <c r="VBK137" s="672"/>
      <c r="VBL137" s="672"/>
      <c r="VBM137" s="672"/>
      <c r="VBN137" s="672"/>
      <c r="VBO137" s="672"/>
      <c r="VBP137" s="672"/>
      <c r="VBQ137" s="672"/>
      <c r="VBR137" s="672"/>
      <c r="VBS137" s="672"/>
      <c r="VBT137" s="672"/>
      <c r="VBU137" s="672"/>
      <c r="VBV137" s="672"/>
      <c r="VBW137" s="672"/>
      <c r="VBX137" s="672"/>
      <c r="VBY137" s="672"/>
      <c r="VBZ137" s="672"/>
      <c r="VCA137" s="672"/>
      <c r="VCB137" s="672"/>
      <c r="VCC137" s="672"/>
      <c r="VCD137" s="672"/>
      <c r="VCE137" s="672"/>
      <c r="VCF137" s="672"/>
      <c r="VCG137" s="672"/>
      <c r="VCH137" s="672"/>
      <c r="VCI137" s="672"/>
      <c r="VCJ137" s="672"/>
      <c r="VCK137" s="672"/>
      <c r="VCL137" s="672"/>
      <c r="VCM137" s="672"/>
      <c r="VCN137" s="672"/>
      <c r="VCO137" s="672"/>
      <c r="VCP137" s="672"/>
      <c r="VCQ137" s="672"/>
      <c r="VCR137" s="672"/>
      <c r="VCS137" s="672"/>
      <c r="VCT137" s="672"/>
      <c r="VCU137" s="672"/>
      <c r="VCV137" s="672"/>
      <c r="VCW137" s="672"/>
      <c r="VCX137" s="672"/>
      <c r="VCY137" s="672"/>
      <c r="VCZ137" s="672"/>
      <c r="VDA137" s="672"/>
      <c r="VDB137" s="672"/>
      <c r="VDC137" s="672"/>
      <c r="VDD137" s="672"/>
      <c r="VDE137" s="672"/>
      <c r="VDF137" s="672"/>
      <c r="VDG137" s="672"/>
      <c r="VDH137" s="672"/>
      <c r="VDI137" s="672"/>
      <c r="VDJ137" s="672"/>
      <c r="VDK137" s="672"/>
      <c r="VDL137" s="672"/>
      <c r="VDM137" s="672"/>
      <c r="VDN137" s="672"/>
      <c r="VDO137" s="672"/>
      <c r="VDP137" s="672"/>
      <c r="VDQ137" s="672"/>
      <c r="VDR137" s="672"/>
      <c r="VDS137" s="672"/>
      <c r="VDT137" s="672"/>
      <c r="VDU137" s="672"/>
      <c r="VDV137" s="672"/>
      <c r="VDW137" s="672"/>
      <c r="VDX137" s="672"/>
      <c r="VDY137" s="672"/>
      <c r="VDZ137" s="672"/>
      <c r="VEA137" s="672"/>
      <c r="VEB137" s="672"/>
      <c r="VEC137" s="672"/>
      <c r="VED137" s="672"/>
      <c r="VEE137" s="672"/>
      <c r="VEF137" s="672"/>
      <c r="VEG137" s="672"/>
      <c r="VEH137" s="672"/>
      <c r="VEI137" s="672"/>
      <c r="VEJ137" s="672"/>
      <c r="VEK137" s="672"/>
      <c r="VEL137" s="672"/>
      <c r="VEM137" s="672"/>
      <c r="VEN137" s="672"/>
      <c r="VEO137" s="672"/>
      <c r="VEP137" s="672"/>
      <c r="VEQ137" s="672"/>
      <c r="VER137" s="672"/>
      <c r="VES137" s="672"/>
      <c r="VET137" s="672"/>
      <c r="VEU137" s="672"/>
      <c r="VEV137" s="672"/>
      <c r="VEW137" s="672"/>
      <c r="VEX137" s="672"/>
      <c r="VEY137" s="672"/>
      <c r="VEZ137" s="672"/>
      <c r="VFA137" s="672"/>
      <c r="VFB137" s="672"/>
      <c r="VFC137" s="672"/>
      <c r="VFD137" s="672"/>
      <c r="VFE137" s="672"/>
      <c r="VFF137" s="672"/>
      <c r="VFG137" s="672"/>
      <c r="VFH137" s="672"/>
      <c r="VFI137" s="672"/>
      <c r="VFJ137" s="672"/>
      <c r="VFK137" s="672"/>
      <c r="VFL137" s="672"/>
      <c r="VFM137" s="672"/>
      <c r="VFN137" s="672"/>
      <c r="VFO137" s="672"/>
      <c r="VFP137" s="672"/>
      <c r="VFQ137" s="672"/>
      <c r="VFR137" s="672"/>
      <c r="VFS137" s="672"/>
      <c r="VFT137" s="672"/>
      <c r="VFU137" s="672"/>
      <c r="VFV137" s="672"/>
      <c r="VFW137" s="672"/>
      <c r="VFX137" s="672"/>
      <c r="VFY137" s="672"/>
      <c r="VFZ137" s="672"/>
      <c r="VGA137" s="672"/>
      <c r="VGB137" s="672"/>
      <c r="VGC137" s="672"/>
      <c r="VGD137" s="672"/>
      <c r="VGE137" s="672"/>
      <c r="VGF137" s="672"/>
      <c r="VGG137" s="672"/>
      <c r="VGH137" s="672"/>
      <c r="VGI137" s="672"/>
      <c r="VGJ137" s="672"/>
      <c r="VGK137" s="672"/>
      <c r="VGL137" s="672"/>
      <c r="VGM137" s="672"/>
      <c r="VGN137" s="672"/>
      <c r="VGO137" s="672"/>
      <c r="VGP137" s="672"/>
      <c r="VGQ137" s="672"/>
      <c r="VGR137" s="672"/>
      <c r="VGS137" s="672"/>
      <c r="VGT137" s="672"/>
      <c r="VGU137" s="672"/>
      <c r="VGV137" s="672"/>
      <c r="VGW137" s="672"/>
      <c r="VGX137" s="672"/>
      <c r="VGY137" s="672"/>
      <c r="VGZ137" s="672"/>
      <c r="VHA137" s="672"/>
      <c r="VHB137" s="672"/>
      <c r="VHC137" s="672"/>
      <c r="VHD137" s="672"/>
      <c r="VHE137" s="672"/>
      <c r="VHF137" s="672"/>
      <c r="VHG137" s="672"/>
      <c r="VHH137" s="672"/>
      <c r="VHI137" s="672"/>
      <c r="VHJ137" s="672"/>
      <c r="VHK137" s="672"/>
      <c r="VHL137" s="672"/>
      <c r="VHM137" s="672"/>
      <c r="VHN137" s="672"/>
      <c r="VHO137" s="672"/>
      <c r="VHP137" s="672"/>
      <c r="VHQ137" s="672"/>
      <c r="VHR137" s="672"/>
      <c r="VHS137" s="672"/>
      <c r="VHT137" s="672"/>
      <c r="VHU137" s="672"/>
      <c r="VHV137" s="672"/>
      <c r="VHW137" s="672"/>
      <c r="VHX137" s="672"/>
      <c r="VHY137" s="672"/>
      <c r="VHZ137" s="672"/>
      <c r="VIA137" s="672"/>
      <c r="VIB137" s="672"/>
      <c r="VIC137" s="672"/>
      <c r="VID137" s="672"/>
      <c r="VIE137" s="672"/>
      <c r="VIF137" s="672"/>
      <c r="VIG137" s="672"/>
      <c r="VIH137" s="672"/>
      <c r="VII137" s="672"/>
      <c r="VIJ137" s="672"/>
      <c r="VIK137" s="672"/>
      <c r="VIL137" s="672"/>
      <c r="VIM137" s="672"/>
      <c r="VIN137" s="672"/>
      <c r="VIO137" s="672"/>
      <c r="VIP137" s="672"/>
      <c r="VIQ137" s="672"/>
      <c r="VIR137" s="672"/>
      <c r="VIS137" s="672"/>
      <c r="VIT137" s="672"/>
      <c r="VIU137" s="672"/>
      <c r="VIV137" s="672"/>
      <c r="VIW137" s="672"/>
      <c r="VIX137" s="672"/>
      <c r="VIY137" s="672"/>
      <c r="VIZ137" s="672"/>
      <c r="VJA137" s="672"/>
      <c r="VJB137" s="672"/>
      <c r="VJC137" s="672"/>
      <c r="VJD137" s="672"/>
      <c r="VJE137" s="672"/>
      <c r="VJF137" s="672"/>
      <c r="VJG137" s="672"/>
      <c r="VJH137" s="672"/>
      <c r="VJI137" s="672"/>
      <c r="VJJ137" s="672"/>
      <c r="VJK137" s="672"/>
      <c r="VJL137" s="672"/>
      <c r="VJM137" s="672"/>
      <c r="VJN137" s="672"/>
      <c r="VJO137" s="672"/>
      <c r="VJP137" s="672"/>
      <c r="VJQ137" s="672"/>
      <c r="VJR137" s="672"/>
      <c r="VJS137" s="672"/>
      <c r="VJT137" s="672"/>
      <c r="VJU137" s="672"/>
      <c r="VJV137" s="672"/>
      <c r="VJW137" s="672"/>
      <c r="VJX137" s="672"/>
      <c r="VJY137" s="672"/>
      <c r="VJZ137" s="672"/>
      <c r="VKA137" s="672"/>
      <c r="VKB137" s="672"/>
      <c r="VKC137" s="672"/>
      <c r="VKD137" s="672"/>
      <c r="VKE137" s="672"/>
      <c r="VKF137" s="672"/>
      <c r="VKG137" s="672"/>
      <c r="VKH137" s="672"/>
      <c r="VKI137" s="672"/>
      <c r="VKJ137" s="672"/>
      <c r="VKK137" s="672"/>
      <c r="VKL137" s="672"/>
      <c r="VKM137" s="672"/>
      <c r="VKN137" s="672"/>
      <c r="VKO137" s="672"/>
      <c r="VKP137" s="672"/>
      <c r="VKQ137" s="672"/>
      <c r="VKR137" s="672"/>
      <c r="VKS137" s="672"/>
      <c r="VKT137" s="672"/>
      <c r="VKU137" s="672"/>
      <c r="VKV137" s="672"/>
      <c r="VKW137" s="672"/>
      <c r="VKX137" s="672"/>
      <c r="VKY137" s="672"/>
      <c r="VKZ137" s="672"/>
      <c r="VLA137" s="672"/>
      <c r="VLB137" s="672"/>
      <c r="VLC137" s="672"/>
      <c r="VLD137" s="672"/>
      <c r="VLE137" s="672"/>
      <c r="VLF137" s="672"/>
      <c r="VLG137" s="672"/>
      <c r="VLH137" s="672"/>
      <c r="VLI137" s="672"/>
      <c r="VLJ137" s="672"/>
      <c r="VLK137" s="672"/>
      <c r="VLL137" s="672"/>
      <c r="VLM137" s="672"/>
      <c r="VLN137" s="672"/>
      <c r="VLO137" s="672"/>
      <c r="VLP137" s="672"/>
      <c r="VLQ137" s="672"/>
      <c r="VLR137" s="672"/>
      <c r="VLS137" s="672"/>
      <c r="VLT137" s="672"/>
      <c r="VLU137" s="672"/>
      <c r="VLV137" s="672"/>
      <c r="VLW137" s="672"/>
      <c r="VLX137" s="672"/>
      <c r="VLY137" s="672"/>
      <c r="VLZ137" s="672"/>
      <c r="VMA137" s="672"/>
      <c r="VMB137" s="672"/>
      <c r="VMC137" s="672"/>
      <c r="VMD137" s="672"/>
      <c r="VME137" s="672"/>
      <c r="VMF137" s="672"/>
      <c r="VMG137" s="672"/>
      <c r="VMH137" s="672"/>
      <c r="VMI137" s="672"/>
      <c r="VMJ137" s="672"/>
      <c r="VMK137" s="672"/>
      <c r="VML137" s="672"/>
      <c r="VMM137" s="672"/>
      <c r="VMN137" s="672"/>
      <c r="VMO137" s="672"/>
      <c r="VMP137" s="672"/>
      <c r="VMQ137" s="672"/>
      <c r="VMR137" s="672"/>
      <c r="VMS137" s="672"/>
      <c r="VMT137" s="672"/>
      <c r="VMU137" s="672"/>
      <c r="VMV137" s="672"/>
      <c r="VMW137" s="672"/>
      <c r="VMX137" s="672"/>
      <c r="VMY137" s="672"/>
      <c r="VMZ137" s="672"/>
      <c r="VNA137" s="672"/>
      <c r="VNB137" s="672"/>
      <c r="VNC137" s="672"/>
      <c r="VND137" s="672"/>
      <c r="VNE137" s="672"/>
      <c r="VNF137" s="672"/>
      <c r="VNG137" s="672"/>
      <c r="VNH137" s="672"/>
      <c r="VNI137" s="672"/>
      <c r="VNJ137" s="672"/>
      <c r="VNK137" s="672"/>
      <c r="VNL137" s="672"/>
      <c r="VNM137" s="672"/>
      <c r="VNN137" s="672"/>
      <c r="VNO137" s="672"/>
      <c r="VNP137" s="672"/>
      <c r="VNQ137" s="672"/>
      <c r="VNR137" s="672"/>
      <c r="VNS137" s="672"/>
      <c r="VNT137" s="672"/>
      <c r="VNU137" s="672"/>
      <c r="VNV137" s="672"/>
      <c r="VNW137" s="672"/>
      <c r="VNX137" s="672"/>
      <c r="VNY137" s="672"/>
      <c r="VNZ137" s="672"/>
      <c r="VOA137" s="672"/>
      <c r="VOB137" s="672"/>
      <c r="VOC137" s="672"/>
      <c r="VOD137" s="672"/>
      <c r="VOE137" s="672"/>
      <c r="VOF137" s="672"/>
      <c r="VOG137" s="672"/>
      <c r="VOH137" s="672"/>
      <c r="VOI137" s="672"/>
      <c r="VOJ137" s="672"/>
      <c r="VOK137" s="672"/>
      <c r="VOL137" s="672"/>
      <c r="VOM137" s="672"/>
      <c r="VON137" s="672"/>
      <c r="VOO137" s="672"/>
      <c r="VOP137" s="672"/>
      <c r="VOQ137" s="672"/>
      <c r="VOR137" s="672"/>
      <c r="VOS137" s="672"/>
      <c r="VOT137" s="672"/>
      <c r="VOU137" s="672"/>
      <c r="VOV137" s="672"/>
      <c r="VOW137" s="672"/>
      <c r="VOX137" s="672"/>
      <c r="VOY137" s="672"/>
      <c r="VOZ137" s="672"/>
      <c r="VPA137" s="672"/>
      <c r="VPB137" s="672"/>
      <c r="VPC137" s="672"/>
      <c r="VPD137" s="672"/>
      <c r="VPE137" s="672"/>
      <c r="VPF137" s="672"/>
      <c r="VPG137" s="672"/>
      <c r="VPH137" s="672"/>
      <c r="VPI137" s="672"/>
      <c r="VPJ137" s="672"/>
      <c r="VPK137" s="672"/>
      <c r="VPL137" s="672"/>
      <c r="VPM137" s="672"/>
      <c r="VPN137" s="672"/>
      <c r="VPO137" s="672"/>
      <c r="VPP137" s="672"/>
      <c r="VPQ137" s="672"/>
      <c r="VPR137" s="672"/>
      <c r="VPS137" s="672"/>
      <c r="VPT137" s="672"/>
      <c r="VPU137" s="672"/>
      <c r="VPV137" s="672"/>
      <c r="VPW137" s="672"/>
      <c r="VPX137" s="672"/>
      <c r="VPY137" s="672"/>
      <c r="VPZ137" s="672"/>
      <c r="VQA137" s="672"/>
      <c r="VQB137" s="672"/>
      <c r="VQC137" s="672"/>
      <c r="VQD137" s="672"/>
      <c r="VQE137" s="672"/>
      <c r="VQF137" s="672"/>
      <c r="VQG137" s="672"/>
      <c r="VQH137" s="672"/>
      <c r="VQI137" s="672"/>
      <c r="VQJ137" s="672"/>
      <c r="VQK137" s="672"/>
      <c r="VQL137" s="672"/>
      <c r="VQM137" s="672"/>
      <c r="VQN137" s="672"/>
      <c r="VQO137" s="672"/>
      <c r="VQP137" s="672"/>
      <c r="VQQ137" s="672"/>
      <c r="VQR137" s="672"/>
      <c r="VQS137" s="672"/>
      <c r="VQT137" s="672"/>
      <c r="VQU137" s="672"/>
      <c r="VQV137" s="672"/>
      <c r="VQW137" s="672"/>
      <c r="VQX137" s="672"/>
      <c r="VQY137" s="672"/>
      <c r="VQZ137" s="672"/>
      <c r="VRA137" s="672"/>
      <c r="VRB137" s="672"/>
      <c r="VRC137" s="672"/>
      <c r="VRD137" s="672"/>
      <c r="VRE137" s="672"/>
      <c r="VRF137" s="672"/>
      <c r="VRG137" s="672"/>
      <c r="VRH137" s="672"/>
      <c r="VRI137" s="672"/>
      <c r="VRJ137" s="672"/>
      <c r="VRK137" s="672"/>
      <c r="VRL137" s="672"/>
      <c r="VRM137" s="672"/>
      <c r="VRN137" s="672"/>
      <c r="VRO137" s="672"/>
      <c r="VRP137" s="672"/>
      <c r="VRQ137" s="672"/>
      <c r="VRR137" s="672"/>
      <c r="VRS137" s="672"/>
      <c r="VRT137" s="672"/>
      <c r="VRU137" s="672"/>
      <c r="VRV137" s="672"/>
      <c r="VRW137" s="672"/>
      <c r="VRX137" s="672"/>
      <c r="VRY137" s="672"/>
      <c r="VRZ137" s="672"/>
      <c r="VSA137" s="672"/>
      <c r="VSB137" s="672"/>
      <c r="VSC137" s="672"/>
      <c r="VSD137" s="672"/>
      <c r="VSE137" s="672"/>
      <c r="VSF137" s="672"/>
      <c r="VSG137" s="672"/>
      <c r="VSH137" s="672"/>
      <c r="VSI137" s="672"/>
      <c r="VSJ137" s="672"/>
      <c r="VSK137" s="672"/>
      <c r="VSL137" s="672"/>
      <c r="VSM137" s="672"/>
      <c r="VSN137" s="672"/>
      <c r="VSO137" s="672"/>
      <c r="VSP137" s="672"/>
      <c r="VSQ137" s="672"/>
      <c r="VSR137" s="672"/>
      <c r="VSS137" s="672"/>
      <c r="VST137" s="672"/>
      <c r="VSU137" s="672"/>
      <c r="VSV137" s="672"/>
      <c r="VSW137" s="672"/>
      <c r="VSX137" s="672"/>
      <c r="VSY137" s="672"/>
      <c r="VSZ137" s="672"/>
      <c r="VTA137" s="672"/>
      <c r="VTB137" s="672"/>
      <c r="VTC137" s="672"/>
      <c r="VTD137" s="672"/>
      <c r="VTE137" s="672"/>
      <c r="VTF137" s="672"/>
      <c r="VTG137" s="672"/>
      <c r="VTH137" s="672"/>
      <c r="VTI137" s="672"/>
      <c r="VTJ137" s="672"/>
      <c r="VTK137" s="672"/>
      <c r="VTL137" s="672"/>
      <c r="VTM137" s="672"/>
      <c r="VTN137" s="672"/>
      <c r="VTO137" s="672"/>
      <c r="VTP137" s="672"/>
      <c r="VTQ137" s="672"/>
      <c r="VTR137" s="672"/>
      <c r="VTS137" s="672"/>
      <c r="VTT137" s="672"/>
      <c r="VTU137" s="672"/>
      <c r="VTV137" s="672"/>
      <c r="VTW137" s="672"/>
      <c r="VTX137" s="672"/>
      <c r="VTY137" s="672"/>
      <c r="VTZ137" s="672"/>
      <c r="VUA137" s="672"/>
      <c r="VUB137" s="672"/>
      <c r="VUC137" s="672"/>
      <c r="VUD137" s="672"/>
      <c r="VUE137" s="672"/>
      <c r="VUF137" s="672"/>
      <c r="VUG137" s="672"/>
      <c r="VUH137" s="672"/>
      <c r="VUI137" s="672"/>
      <c r="VUJ137" s="672"/>
      <c r="VUK137" s="672"/>
      <c r="VUL137" s="672"/>
      <c r="VUM137" s="672"/>
      <c r="VUN137" s="672"/>
      <c r="VUO137" s="672"/>
      <c r="VUP137" s="672"/>
      <c r="VUQ137" s="672"/>
      <c r="VUR137" s="672"/>
      <c r="VUS137" s="672"/>
      <c r="VUT137" s="672"/>
      <c r="VUU137" s="672"/>
      <c r="VUV137" s="672"/>
      <c r="VUW137" s="672"/>
      <c r="VUX137" s="672"/>
      <c r="VUY137" s="672"/>
      <c r="VUZ137" s="672"/>
      <c r="VVA137" s="672"/>
      <c r="VVB137" s="672"/>
      <c r="VVC137" s="672"/>
      <c r="VVD137" s="672"/>
      <c r="VVE137" s="672"/>
      <c r="VVF137" s="672"/>
      <c r="VVG137" s="672"/>
      <c r="VVH137" s="672"/>
      <c r="VVI137" s="672"/>
      <c r="VVJ137" s="672"/>
      <c r="VVK137" s="672"/>
      <c r="VVL137" s="672"/>
      <c r="VVM137" s="672"/>
      <c r="VVN137" s="672"/>
      <c r="VVO137" s="672"/>
      <c r="VVP137" s="672"/>
      <c r="VVQ137" s="672"/>
      <c r="VVR137" s="672"/>
      <c r="VVS137" s="672"/>
      <c r="VVT137" s="672"/>
      <c r="VVU137" s="672"/>
      <c r="VVV137" s="672"/>
      <c r="VVW137" s="672"/>
      <c r="VVX137" s="672"/>
      <c r="VVY137" s="672"/>
      <c r="VVZ137" s="672"/>
      <c r="VWA137" s="672"/>
      <c r="VWB137" s="672"/>
      <c r="VWC137" s="672"/>
      <c r="VWD137" s="672"/>
      <c r="VWE137" s="672"/>
      <c r="VWF137" s="672"/>
      <c r="VWG137" s="672"/>
      <c r="VWH137" s="672"/>
      <c r="VWI137" s="672"/>
      <c r="VWJ137" s="672"/>
      <c r="VWK137" s="672"/>
      <c r="VWL137" s="672"/>
      <c r="VWM137" s="672"/>
      <c r="VWN137" s="672"/>
      <c r="VWO137" s="672"/>
      <c r="VWP137" s="672"/>
      <c r="VWQ137" s="672"/>
      <c r="VWR137" s="672"/>
      <c r="VWS137" s="672"/>
      <c r="VWT137" s="672"/>
      <c r="VWU137" s="672"/>
      <c r="VWV137" s="672"/>
      <c r="VWW137" s="672"/>
      <c r="VWX137" s="672"/>
      <c r="VWY137" s="672"/>
      <c r="VWZ137" s="672"/>
      <c r="VXA137" s="672"/>
      <c r="VXB137" s="672"/>
      <c r="VXC137" s="672"/>
      <c r="VXD137" s="672"/>
      <c r="VXE137" s="672"/>
      <c r="VXF137" s="672"/>
      <c r="VXG137" s="672"/>
      <c r="VXH137" s="672"/>
      <c r="VXI137" s="672"/>
      <c r="VXJ137" s="672"/>
      <c r="VXK137" s="672"/>
      <c r="VXL137" s="672"/>
      <c r="VXM137" s="672"/>
      <c r="VXN137" s="672"/>
      <c r="VXO137" s="672"/>
      <c r="VXP137" s="672"/>
      <c r="VXQ137" s="672"/>
      <c r="VXR137" s="672"/>
      <c r="VXS137" s="672"/>
      <c r="VXT137" s="672"/>
      <c r="VXU137" s="672"/>
      <c r="VXV137" s="672"/>
      <c r="VXW137" s="672"/>
      <c r="VXX137" s="672"/>
      <c r="VXY137" s="672"/>
      <c r="VXZ137" s="672"/>
      <c r="VYA137" s="672"/>
      <c r="VYB137" s="672"/>
      <c r="VYC137" s="672"/>
      <c r="VYD137" s="672"/>
      <c r="VYE137" s="672"/>
      <c r="VYF137" s="672"/>
      <c r="VYG137" s="672"/>
      <c r="VYH137" s="672"/>
      <c r="VYI137" s="672"/>
      <c r="VYJ137" s="672"/>
      <c r="VYK137" s="672"/>
      <c r="VYL137" s="672"/>
      <c r="VYM137" s="672"/>
      <c r="VYN137" s="672"/>
      <c r="VYO137" s="672"/>
      <c r="VYP137" s="672"/>
      <c r="VYQ137" s="672"/>
      <c r="VYR137" s="672"/>
      <c r="VYS137" s="672"/>
      <c r="VYT137" s="672"/>
      <c r="VYU137" s="672"/>
      <c r="VYV137" s="672"/>
      <c r="VYW137" s="672"/>
      <c r="VYX137" s="672"/>
      <c r="VYY137" s="672"/>
      <c r="VYZ137" s="672"/>
      <c r="VZA137" s="672"/>
      <c r="VZB137" s="672"/>
      <c r="VZC137" s="672"/>
      <c r="VZD137" s="672"/>
      <c r="VZE137" s="672"/>
      <c r="VZF137" s="672"/>
      <c r="VZG137" s="672"/>
      <c r="VZH137" s="672"/>
      <c r="VZI137" s="672"/>
      <c r="VZJ137" s="672"/>
      <c r="VZK137" s="672"/>
      <c r="VZL137" s="672"/>
      <c r="VZM137" s="672"/>
      <c r="VZN137" s="672"/>
      <c r="VZO137" s="672"/>
      <c r="VZP137" s="672"/>
      <c r="VZQ137" s="672"/>
      <c r="VZR137" s="672"/>
      <c r="VZS137" s="672"/>
      <c r="VZT137" s="672"/>
      <c r="VZU137" s="672"/>
      <c r="VZV137" s="672"/>
      <c r="VZW137" s="672"/>
      <c r="VZX137" s="672"/>
      <c r="VZY137" s="672"/>
      <c r="VZZ137" s="672"/>
      <c r="WAA137" s="672"/>
      <c r="WAB137" s="672"/>
      <c r="WAC137" s="672"/>
      <c r="WAD137" s="672"/>
      <c r="WAE137" s="672"/>
      <c r="WAF137" s="672"/>
      <c r="WAG137" s="672"/>
      <c r="WAH137" s="672"/>
      <c r="WAI137" s="672"/>
      <c r="WAJ137" s="672"/>
      <c r="WAK137" s="672"/>
      <c r="WAL137" s="672"/>
      <c r="WAM137" s="672"/>
      <c r="WAN137" s="672"/>
      <c r="WAO137" s="672"/>
      <c r="WAP137" s="672"/>
      <c r="WAQ137" s="672"/>
      <c r="WAR137" s="672"/>
      <c r="WAS137" s="672"/>
      <c r="WAT137" s="672"/>
      <c r="WAU137" s="672"/>
      <c r="WAV137" s="672"/>
      <c r="WAW137" s="672"/>
      <c r="WAX137" s="672"/>
      <c r="WAY137" s="672"/>
      <c r="WAZ137" s="672"/>
      <c r="WBA137" s="672"/>
      <c r="WBB137" s="672"/>
      <c r="WBC137" s="672"/>
      <c r="WBD137" s="672"/>
      <c r="WBE137" s="672"/>
      <c r="WBF137" s="672"/>
      <c r="WBG137" s="672"/>
      <c r="WBH137" s="672"/>
      <c r="WBI137" s="672"/>
      <c r="WBJ137" s="672"/>
      <c r="WBK137" s="672"/>
      <c r="WBL137" s="672"/>
      <c r="WBM137" s="672"/>
      <c r="WBN137" s="672"/>
      <c r="WBO137" s="672"/>
      <c r="WBP137" s="672"/>
      <c r="WBQ137" s="672"/>
      <c r="WBR137" s="672"/>
      <c r="WBS137" s="672"/>
      <c r="WBT137" s="672"/>
      <c r="WBU137" s="672"/>
      <c r="WBV137" s="672"/>
      <c r="WBW137" s="672"/>
      <c r="WBX137" s="672"/>
      <c r="WBY137" s="672"/>
      <c r="WBZ137" s="672"/>
      <c r="WCA137" s="672"/>
      <c r="WCB137" s="672"/>
      <c r="WCC137" s="672"/>
      <c r="WCD137" s="672"/>
      <c r="WCE137" s="672"/>
      <c r="WCF137" s="672"/>
      <c r="WCG137" s="672"/>
      <c r="WCH137" s="672"/>
      <c r="WCI137" s="672"/>
      <c r="WCJ137" s="672"/>
      <c r="WCK137" s="672"/>
      <c r="WCL137" s="672"/>
      <c r="WCM137" s="672"/>
      <c r="WCN137" s="672"/>
      <c r="WCO137" s="672"/>
      <c r="WCP137" s="672"/>
      <c r="WCQ137" s="672"/>
      <c r="WCR137" s="672"/>
      <c r="WCS137" s="672"/>
      <c r="WCT137" s="672"/>
      <c r="WCU137" s="672"/>
      <c r="WCV137" s="672"/>
      <c r="WCW137" s="672"/>
      <c r="WCX137" s="672"/>
      <c r="WCY137" s="672"/>
      <c r="WCZ137" s="672"/>
      <c r="WDA137" s="672"/>
      <c r="WDB137" s="672"/>
      <c r="WDC137" s="672"/>
      <c r="WDD137" s="672"/>
      <c r="WDE137" s="672"/>
      <c r="WDF137" s="672"/>
      <c r="WDG137" s="672"/>
      <c r="WDH137" s="672"/>
      <c r="WDI137" s="672"/>
      <c r="WDJ137" s="672"/>
      <c r="WDK137" s="672"/>
      <c r="WDL137" s="672"/>
      <c r="WDM137" s="672"/>
      <c r="WDN137" s="672"/>
      <c r="WDO137" s="672"/>
      <c r="WDP137" s="672"/>
      <c r="WDQ137" s="672"/>
      <c r="WDR137" s="672"/>
      <c r="WDS137" s="672"/>
      <c r="WDT137" s="672"/>
      <c r="WDU137" s="672"/>
      <c r="WDV137" s="672"/>
      <c r="WDW137" s="672"/>
      <c r="WDX137" s="672"/>
      <c r="WDY137" s="672"/>
      <c r="WDZ137" s="672"/>
      <c r="WEA137" s="672"/>
      <c r="WEB137" s="672"/>
      <c r="WEC137" s="672"/>
      <c r="WED137" s="672"/>
      <c r="WEE137" s="672"/>
      <c r="WEF137" s="672"/>
      <c r="WEG137" s="672"/>
      <c r="WEH137" s="672"/>
      <c r="WEI137" s="672"/>
      <c r="WEJ137" s="672"/>
      <c r="WEK137" s="672"/>
      <c r="WEL137" s="672"/>
      <c r="WEM137" s="672"/>
      <c r="WEN137" s="672"/>
      <c r="WEO137" s="672"/>
      <c r="WEP137" s="672"/>
      <c r="WEQ137" s="672"/>
      <c r="WER137" s="672"/>
      <c r="WES137" s="672"/>
      <c r="WET137" s="672"/>
      <c r="WEU137" s="672"/>
      <c r="WEV137" s="672"/>
      <c r="WEW137" s="672"/>
      <c r="WEX137" s="672"/>
      <c r="WEY137" s="672"/>
      <c r="WEZ137" s="672"/>
      <c r="WFA137" s="672"/>
      <c r="WFB137" s="672"/>
      <c r="WFC137" s="672"/>
      <c r="WFD137" s="672"/>
      <c r="WFE137" s="672"/>
      <c r="WFF137" s="672"/>
      <c r="WFG137" s="672"/>
      <c r="WFH137" s="672"/>
      <c r="WFI137" s="672"/>
      <c r="WFJ137" s="672"/>
      <c r="WFK137" s="672"/>
      <c r="WFL137" s="672"/>
      <c r="WFM137" s="672"/>
      <c r="WFN137" s="672"/>
      <c r="WFO137" s="672"/>
      <c r="WFP137" s="672"/>
      <c r="WFQ137" s="672"/>
      <c r="WFR137" s="672"/>
      <c r="WFS137" s="672"/>
      <c r="WFT137" s="672"/>
      <c r="WFU137" s="672"/>
      <c r="WFV137" s="672"/>
      <c r="WFW137" s="672"/>
      <c r="WFX137" s="672"/>
      <c r="WFY137" s="672"/>
      <c r="WFZ137" s="672"/>
      <c r="WGA137" s="672"/>
      <c r="WGB137" s="672"/>
      <c r="WGC137" s="672"/>
      <c r="WGD137" s="672"/>
      <c r="WGE137" s="672"/>
      <c r="WGF137" s="672"/>
      <c r="WGG137" s="672"/>
      <c r="WGH137" s="672"/>
      <c r="WGI137" s="672"/>
      <c r="WGJ137" s="672"/>
      <c r="WGK137" s="672"/>
      <c r="WGL137" s="672"/>
      <c r="WGM137" s="672"/>
      <c r="WGN137" s="672"/>
      <c r="WGO137" s="672"/>
      <c r="WGP137" s="672"/>
      <c r="WGQ137" s="672"/>
      <c r="WGR137" s="672"/>
      <c r="WGS137" s="672"/>
      <c r="WGT137" s="672"/>
      <c r="WGU137" s="672"/>
      <c r="WGV137" s="672"/>
      <c r="WGW137" s="672"/>
      <c r="WGX137" s="672"/>
      <c r="WGY137" s="672"/>
      <c r="WGZ137" s="672"/>
      <c r="WHA137" s="672"/>
      <c r="WHB137" s="672"/>
      <c r="WHC137" s="672"/>
      <c r="WHD137" s="672"/>
      <c r="WHE137" s="672"/>
      <c r="WHF137" s="672"/>
      <c r="WHG137" s="672"/>
      <c r="WHH137" s="672"/>
      <c r="WHI137" s="672"/>
      <c r="WHJ137" s="672"/>
      <c r="WHK137" s="672"/>
      <c r="WHL137" s="672"/>
      <c r="WHM137" s="672"/>
      <c r="WHN137" s="672"/>
      <c r="WHO137" s="672"/>
      <c r="WHP137" s="672"/>
      <c r="WHQ137" s="672"/>
      <c r="WHR137" s="672"/>
      <c r="WHS137" s="672"/>
      <c r="WHT137" s="672"/>
      <c r="WHU137" s="672"/>
      <c r="WHV137" s="672"/>
      <c r="WHW137" s="672"/>
      <c r="WHX137" s="672"/>
      <c r="WHY137" s="672"/>
      <c r="WHZ137" s="672"/>
      <c r="WIA137" s="672"/>
      <c r="WIB137" s="672"/>
      <c r="WIC137" s="672"/>
      <c r="WID137" s="672"/>
      <c r="WIE137" s="672"/>
      <c r="WIF137" s="672"/>
      <c r="WIG137" s="672"/>
      <c r="WIH137" s="672"/>
      <c r="WII137" s="672"/>
      <c r="WIJ137" s="672"/>
      <c r="WIK137" s="672"/>
      <c r="WIL137" s="672"/>
      <c r="WIM137" s="672"/>
      <c r="WIN137" s="672"/>
      <c r="WIO137" s="672"/>
      <c r="WIP137" s="672"/>
      <c r="WIQ137" s="672"/>
      <c r="WIR137" s="672"/>
      <c r="WIS137" s="672"/>
      <c r="WIT137" s="672"/>
      <c r="WIU137" s="672"/>
      <c r="WIV137" s="672"/>
      <c r="WIW137" s="672"/>
      <c r="WIX137" s="672"/>
      <c r="WIY137" s="672"/>
      <c r="WIZ137" s="672"/>
      <c r="WJA137" s="672"/>
      <c r="WJB137" s="672"/>
      <c r="WJC137" s="672"/>
      <c r="WJD137" s="672"/>
      <c r="WJE137" s="672"/>
      <c r="WJF137" s="672"/>
      <c r="WJG137" s="672"/>
      <c r="WJH137" s="672"/>
      <c r="WJI137" s="672"/>
      <c r="WJJ137" s="672"/>
      <c r="WJK137" s="672"/>
      <c r="WJL137" s="672"/>
      <c r="WJM137" s="672"/>
      <c r="WJN137" s="672"/>
      <c r="WJO137" s="672"/>
      <c r="WJP137" s="672"/>
      <c r="WJQ137" s="672"/>
      <c r="WJR137" s="672"/>
      <c r="WJS137" s="672"/>
      <c r="WJT137" s="672"/>
      <c r="WJU137" s="672"/>
      <c r="WJV137" s="672"/>
      <c r="WJW137" s="672"/>
      <c r="WJX137" s="672"/>
      <c r="WJY137" s="672"/>
      <c r="WJZ137" s="672"/>
      <c r="WKA137" s="672"/>
      <c r="WKB137" s="672"/>
      <c r="WKC137" s="672"/>
      <c r="WKD137" s="672"/>
      <c r="WKE137" s="672"/>
      <c r="WKF137" s="672"/>
      <c r="WKG137" s="672"/>
      <c r="WKH137" s="672"/>
      <c r="WKI137" s="672"/>
      <c r="WKJ137" s="672"/>
      <c r="WKK137" s="672"/>
      <c r="WKL137" s="672"/>
      <c r="WKM137" s="672"/>
      <c r="WKN137" s="672"/>
      <c r="WKO137" s="672"/>
      <c r="WKP137" s="672"/>
      <c r="WKQ137" s="672"/>
      <c r="WKR137" s="672"/>
      <c r="WKS137" s="672"/>
      <c r="WKT137" s="672"/>
      <c r="WKU137" s="672"/>
      <c r="WKV137" s="672"/>
      <c r="WKW137" s="672"/>
      <c r="WKX137" s="672"/>
      <c r="WKY137" s="672"/>
      <c r="WKZ137" s="672"/>
      <c r="WLA137" s="672"/>
      <c r="WLB137" s="672"/>
      <c r="WLC137" s="672"/>
      <c r="WLD137" s="672"/>
      <c r="WLE137" s="672"/>
      <c r="WLF137" s="672"/>
      <c r="WLG137" s="672"/>
      <c r="WLH137" s="672"/>
      <c r="WLI137" s="672"/>
      <c r="WLJ137" s="672"/>
      <c r="WLK137" s="672"/>
      <c r="WLL137" s="672"/>
      <c r="WLM137" s="672"/>
      <c r="WLN137" s="672"/>
      <c r="WLO137" s="672"/>
      <c r="WLP137" s="672"/>
      <c r="WLQ137" s="672"/>
      <c r="WLR137" s="672"/>
      <c r="WLS137" s="672"/>
      <c r="WLT137" s="672"/>
      <c r="WLU137" s="672"/>
      <c r="WLV137" s="672"/>
      <c r="WLW137" s="672"/>
      <c r="WLX137" s="672"/>
      <c r="WLY137" s="672"/>
      <c r="WLZ137" s="672"/>
      <c r="WMA137" s="672"/>
      <c r="WMB137" s="672"/>
      <c r="WMC137" s="672"/>
      <c r="WMD137" s="672"/>
      <c r="WME137" s="672"/>
      <c r="WMF137" s="672"/>
      <c r="WMG137" s="672"/>
      <c r="WMH137" s="672"/>
      <c r="WMI137" s="672"/>
      <c r="WMJ137" s="672"/>
      <c r="WMK137" s="672"/>
      <c r="WML137" s="672"/>
      <c r="WMM137" s="672"/>
      <c r="WMN137" s="672"/>
      <c r="WMO137" s="672"/>
      <c r="WMP137" s="672"/>
      <c r="WMQ137" s="672"/>
      <c r="WMR137" s="672"/>
      <c r="WMS137" s="672"/>
      <c r="WMT137" s="672"/>
      <c r="WMU137" s="672"/>
      <c r="WMV137" s="672"/>
      <c r="WMW137" s="672"/>
      <c r="WMX137" s="672"/>
      <c r="WMY137" s="672"/>
      <c r="WMZ137" s="672"/>
      <c r="WNA137" s="672"/>
      <c r="WNB137" s="672"/>
      <c r="WNC137" s="672"/>
      <c r="WND137" s="672"/>
      <c r="WNE137" s="672"/>
      <c r="WNF137" s="672"/>
      <c r="WNG137" s="672"/>
      <c r="WNH137" s="672"/>
      <c r="WNI137" s="672"/>
      <c r="WNJ137" s="672"/>
      <c r="WNK137" s="672"/>
      <c r="WNL137" s="672"/>
      <c r="WNM137" s="672"/>
      <c r="WNN137" s="672"/>
      <c r="WNO137" s="672"/>
      <c r="WNP137" s="672"/>
      <c r="WNQ137" s="672"/>
      <c r="WNR137" s="672"/>
      <c r="WNS137" s="672"/>
      <c r="WNT137" s="672"/>
      <c r="WNU137" s="672"/>
      <c r="WNV137" s="672"/>
      <c r="WNW137" s="672"/>
      <c r="WNX137" s="672"/>
      <c r="WNY137" s="672"/>
      <c r="WNZ137" s="672"/>
      <c r="WOA137" s="672"/>
      <c r="WOB137" s="672"/>
      <c r="WOC137" s="672"/>
      <c r="WOD137" s="672"/>
      <c r="WOE137" s="672"/>
      <c r="WOF137" s="672"/>
      <c r="WOG137" s="672"/>
      <c r="WOH137" s="672"/>
      <c r="WOI137" s="672"/>
      <c r="WOJ137" s="672"/>
      <c r="WOK137" s="672"/>
      <c r="WOL137" s="672"/>
      <c r="WOM137" s="672"/>
      <c r="WON137" s="672"/>
      <c r="WOO137" s="672"/>
      <c r="WOP137" s="672"/>
      <c r="WOQ137" s="672"/>
      <c r="WOR137" s="672"/>
      <c r="WOS137" s="672"/>
      <c r="WOT137" s="672"/>
      <c r="WOU137" s="672"/>
      <c r="WOV137" s="672"/>
      <c r="WOW137" s="672"/>
      <c r="WOX137" s="672"/>
      <c r="WOY137" s="672"/>
      <c r="WOZ137" s="672"/>
      <c r="WPA137" s="672"/>
      <c r="WPB137" s="672"/>
      <c r="WPC137" s="672"/>
      <c r="WPD137" s="672"/>
      <c r="WPE137" s="672"/>
      <c r="WPF137" s="672"/>
      <c r="WPG137" s="672"/>
      <c r="WPH137" s="672"/>
      <c r="WPI137" s="672"/>
      <c r="WPJ137" s="672"/>
      <c r="WPK137" s="672"/>
      <c r="WPL137" s="672"/>
      <c r="WPM137" s="672"/>
      <c r="WPN137" s="672"/>
      <c r="WPO137" s="672"/>
      <c r="WPP137" s="672"/>
      <c r="WPQ137" s="672"/>
      <c r="WPR137" s="672"/>
      <c r="WPS137" s="672"/>
      <c r="WPT137" s="672"/>
      <c r="WPU137" s="672"/>
      <c r="WPV137" s="672"/>
      <c r="WPW137" s="672"/>
      <c r="WPX137" s="672"/>
      <c r="WPY137" s="672"/>
      <c r="WPZ137" s="672"/>
      <c r="WQA137" s="672"/>
      <c r="WQB137" s="672"/>
      <c r="WQC137" s="672"/>
      <c r="WQD137" s="672"/>
      <c r="WQE137" s="672"/>
      <c r="WQF137" s="672"/>
      <c r="WQG137" s="672"/>
      <c r="WQH137" s="672"/>
      <c r="WQI137" s="672"/>
      <c r="WQJ137" s="672"/>
      <c r="WQK137" s="672"/>
      <c r="WQL137" s="672"/>
      <c r="WQM137" s="672"/>
      <c r="WQN137" s="672"/>
      <c r="WQO137" s="672"/>
      <c r="WQP137" s="672"/>
      <c r="WQQ137" s="672"/>
      <c r="WQR137" s="672"/>
      <c r="WQS137" s="672"/>
      <c r="WQT137" s="672"/>
      <c r="WQU137" s="672"/>
      <c r="WQV137" s="672"/>
      <c r="WQW137" s="672"/>
      <c r="WQX137" s="672"/>
      <c r="WQY137" s="672"/>
      <c r="WQZ137" s="672"/>
      <c r="WRA137" s="672"/>
      <c r="WRB137" s="672"/>
      <c r="WRC137" s="672"/>
      <c r="WRD137" s="672"/>
      <c r="WRE137" s="672"/>
      <c r="WRF137" s="672"/>
      <c r="WRG137" s="672"/>
      <c r="WRH137" s="672"/>
      <c r="WRI137" s="672"/>
      <c r="WRJ137" s="672"/>
      <c r="WRK137" s="672"/>
      <c r="WRL137" s="672"/>
      <c r="WRM137" s="672"/>
      <c r="WRN137" s="672"/>
      <c r="WRO137" s="672"/>
      <c r="WRP137" s="672"/>
      <c r="WRQ137" s="672"/>
      <c r="WRR137" s="672"/>
      <c r="WRS137" s="672"/>
      <c r="WRT137" s="672"/>
      <c r="WRU137" s="672"/>
      <c r="WRV137" s="672"/>
      <c r="WRW137" s="672"/>
      <c r="WRX137" s="672"/>
      <c r="WRY137" s="672"/>
      <c r="WRZ137" s="672"/>
      <c r="WSA137" s="672"/>
      <c r="WSB137" s="672"/>
      <c r="WSC137" s="672"/>
      <c r="WSD137" s="672"/>
      <c r="WSE137" s="672"/>
      <c r="WSF137" s="672"/>
      <c r="WSG137" s="672"/>
      <c r="WSH137" s="672"/>
      <c r="WSI137" s="672"/>
      <c r="WSJ137" s="672"/>
      <c r="WSK137" s="672"/>
      <c r="WSL137" s="672"/>
      <c r="WSM137" s="672"/>
      <c r="WSN137" s="672"/>
      <c r="WSO137" s="672"/>
      <c r="WSP137" s="672"/>
      <c r="WSQ137" s="672"/>
      <c r="WSR137" s="672"/>
      <c r="WSS137" s="672"/>
      <c r="WST137" s="672"/>
      <c r="WSU137" s="672"/>
      <c r="WSV137" s="672"/>
      <c r="WSW137" s="672"/>
      <c r="WSX137" s="672"/>
      <c r="WSY137" s="672"/>
      <c r="WSZ137" s="672"/>
      <c r="WTA137" s="672"/>
      <c r="WTB137" s="672"/>
      <c r="WTC137" s="672"/>
      <c r="WTD137" s="672"/>
      <c r="WTE137" s="672"/>
      <c r="WTF137" s="672"/>
      <c r="WTG137" s="672"/>
      <c r="WTH137" s="672"/>
      <c r="WTI137" s="672"/>
      <c r="WTJ137" s="672"/>
      <c r="WTK137" s="672"/>
      <c r="WTL137" s="672"/>
      <c r="WTM137" s="672"/>
      <c r="WTN137" s="672"/>
      <c r="WTO137" s="672"/>
      <c r="WTP137" s="672"/>
      <c r="WTQ137" s="672"/>
      <c r="WTR137" s="672"/>
      <c r="WTS137" s="672"/>
      <c r="WTT137" s="672"/>
      <c r="WTU137" s="672"/>
      <c r="WTV137" s="672"/>
      <c r="WTW137" s="672"/>
      <c r="WTX137" s="672"/>
      <c r="WTY137" s="672"/>
      <c r="WTZ137" s="672"/>
      <c r="WUA137" s="672"/>
      <c r="WUB137" s="672"/>
      <c r="WUC137" s="672"/>
      <c r="WUD137" s="672"/>
      <c r="WUE137" s="672"/>
      <c r="WUF137" s="672"/>
      <c r="WUG137" s="672"/>
      <c r="WUH137" s="672"/>
      <c r="WUI137" s="672"/>
      <c r="WUJ137" s="672"/>
      <c r="WUK137" s="672"/>
      <c r="WUL137" s="672"/>
      <c r="WUM137" s="672"/>
      <c r="WUN137" s="672"/>
      <c r="WUO137" s="672"/>
      <c r="WUP137" s="672"/>
      <c r="WUQ137" s="672"/>
      <c r="WUR137" s="672"/>
      <c r="WUS137" s="672"/>
      <c r="WUT137" s="672"/>
      <c r="WUU137" s="672"/>
      <c r="WUV137" s="672"/>
      <c r="WUW137" s="672"/>
      <c r="WUX137" s="672"/>
      <c r="WUY137" s="672"/>
      <c r="WUZ137" s="672"/>
      <c r="WVA137" s="672"/>
      <c r="WVB137" s="672"/>
      <c r="WVC137" s="672"/>
      <c r="WVD137" s="672"/>
      <c r="WVE137" s="672"/>
      <c r="WVF137" s="672"/>
      <c r="WVG137" s="672"/>
      <c r="WVH137" s="672"/>
      <c r="WVI137" s="672"/>
      <c r="WVJ137" s="672"/>
      <c r="WVK137" s="672"/>
      <c r="WVL137" s="672"/>
      <c r="WVM137" s="672"/>
      <c r="WVN137" s="672"/>
      <c r="WVO137" s="672"/>
      <c r="WVP137" s="672"/>
      <c r="WVQ137" s="672"/>
      <c r="WVR137" s="672"/>
      <c r="WVS137" s="672"/>
      <c r="WVT137" s="672"/>
      <c r="WVU137" s="672"/>
      <c r="WVV137" s="672"/>
      <c r="WVW137" s="672"/>
      <c r="WVX137" s="672"/>
      <c r="WVY137" s="672"/>
      <c r="WVZ137" s="672"/>
      <c r="WWA137" s="672"/>
      <c r="WWB137" s="672"/>
      <c r="WWC137" s="672"/>
      <c r="WWD137" s="672"/>
      <c r="WWE137" s="672"/>
      <c r="WWF137" s="672"/>
      <c r="WWG137" s="672"/>
      <c r="WWH137" s="672"/>
      <c r="WWI137" s="672"/>
      <c r="WWJ137" s="672"/>
      <c r="WWK137" s="672"/>
      <c r="WWL137" s="672"/>
      <c r="WWM137" s="672"/>
      <c r="WWN137" s="672"/>
      <c r="WWO137" s="672"/>
      <c r="WWP137" s="672"/>
      <c r="WWQ137" s="672"/>
      <c r="WWR137" s="672"/>
      <c r="WWS137" s="672"/>
      <c r="WWT137" s="672"/>
      <c r="WWU137" s="672"/>
      <c r="WWV137" s="672"/>
      <c r="WWW137" s="672"/>
      <c r="WWX137" s="672"/>
      <c r="WWY137" s="672"/>
      <c r="WWZ137" s="672"/>
      <c r="WXA137" s="672"/>
      <c r="WXB137" s="672"/>
      <c r="WXC137" s="672"/>
      <c r="WXD137" s="672"/>
      <c r="WXE137" s="672"/>
      <c r="WXF137" s="672"/>
      <c r="WXG137" s="672"/>
      <c r="WXH137" s="672"/>
      <c r="WXI137" s="672"/>
      <c r="WXJ137" s="672"/>
      <c r="WXK137" s="672"/>
      <c r="WXL137" s="672"/>
      <c r="WXM137" s="672"/>
      <c r="WXN137" s="672"/>
      <c r="WXO137" s="672"/>
      <c r="WXP137" s="672"/>
      <c r="WXQ137" s="672"/>
      <c r="WXR137" s="672"/>
      <c r="WXS137" s="672"/>
      <c r="WXT137" s="672"/>
      <c r="WXU137" s="672"/>
      <c r="WXV137" s="672"/>
      <c r="WXW137" s="672"/>
      <c r="WXX137" s="672"/>
      <c r="WXY137" s="672"/>
      <c r="WXZ137" s="672"/>
      <c r="WYA137" s="672"/>
      <c r="WYB137" s="672"/>
      <c r="WYC137" s="672"/>
      <c r="WYD137" s="672"/>
      <c r="WYE137" s="672"/>
      <c r="WYF137" s="672"/>
      <c r="WYG137" s="672"/>
      <c r="WYH137" s="672"/>
      <c r="WYI137" s="672"/>
      <c r="WYJ137" s="672"/>
      <c r="WYK137" s="672"/>
      <c r="WYL137" s="672"/>
      <c r="WYM137" s="672"/>
      <c r="WYN137" s="672"/>
      <c r="WYO137" s="672"/>
      <c r="WYP137" s="672"/>
      <c r="WYQ137" s="672"/>
      <c r="WYR137" s="672"/>
      <c r="WYS137" s="672"/>
      <c r="WYT137" s="672"/>
      <c r="WYU137" s="672"/>
      <c r="WYV137" s="672"/>
      <c r="WYW137" s="672"/>
      <c r="WYX137" s="672"/>
      <c r="WYY137" s="672"/>
      <c r="WYZ137" s="672"/>
      <c r="WZA137" s="672"/>
      <c r="WZB137" s="672"/>
      <c r="WZC137" s="672"/>
      <c r="WZD137" s="672"/>
      <c r="WZE137" s="672"/>
      <c r="WZF137" s="672"/>
      <c r="WZG137" s="672"/>
      <c r="WZH137" s="672"/>
      <c r="WZI137" s="672"/>
      <c r="WZJ137" s="672"/>
      <c r="WZK137" s="672"/>
      <c r="WZL137" s="672"/>
      <c r="WZM137" s="672"/>
      <c r="WZN137" s="672"/>
      <c r="WZO137" s="672"/>
      <c r="WZP137" s="672"/>
      <c r="WZQ137" s="672"/>
      <c r="WZR137" s="672"/>
      <c r="WZS137" s="672"/>
      <c r="WZT137" s="672"/>
      <c r="WZU137" s="672"/>
      <c r="WZV137" s="672"/>
      <c r="WZW137" s="672"/>
      <c r="WZX137" s="672"/>
      <c r="WZY137" s="672"/>
      <c r="WZZ137" s="672"/>
      <c r="XAA137" s="672"/>
      <c r="XAB137" s="672"/>
      <c r="XAC137" s="672"/>
      <c r="XAD137" s="672"/>
      <c r="XAE137" s="672"/>
      <c r="XAF137" s="672"/>
      <c r="XAG137" s="672"/>
      <c r="XAH137" s="672"/>
      <c r="XAI137" s="672"/>
      <c r="XAJ137" s="672"/>
      <c r="XAK137" s="672"/>
      <c r="XAL137" s="672"/>
      <c r="XAM137" s="672"/>
      <c r="XAN137" s="672"/>
      <c r="XAO137" s="672"/>
      <c r="XAP137" s="672"/>
      <c r="XAQ137" s="672"/>
      <c r="XAR137" s="672"/>
      <c r="XAS137" s="672"/>
      <c r="XAT137" s="672"/>
      <c r="XAU137" s="672"/>
      <c r="XAV137" s="672"/>
      <c r="XAW137" s="672"/>
      <c r="XAX137" s="672"/>
      <c r="XAY137" s="672"/>
      <c r="XAZ137" s="672"/>
      <c r="XBA137" s="672"/>
      <c r="XBB137" s="672"/>
      <c r="XBC137" s="672"/>
      <c r="XBD137" s="672"/>
      <c r="XBE137" s="672"/>
      <c r="XBF137" s="672"/>
      <c r="XBG137" s="672"/>
      <c r="XBH137" s="672"/>
      <c r="XBI137" s="672"/>
      <c r="XBJ137" s="672"/>
      <c r="XBK137" s="672"/>
      <c r="XBL137" s="672"/>
      <c r="XBM137" s="672"/>
      <c r="XBN137" s="672"/>
      <c r="XBO137" s="672"/>
      <c r="XBP137" s="672"/>
      <c r="XBQ137" s="672"/>
      <c r="XBR137" s="672"/>
      <c r="XBS137" s="672"/>
      <c r="XBT137" s="672"/>
      <c r="XBU137" s="672"/>
      <c r="XBV137" s="672"/>
      <c r="XBW137" s="672"/>
      <c r="XBX137" s="672"/>
      <c r="XBY137" s="672"/>
      <c r="XBZ137" s="672"/>
      <c r="XCA137" s="672"/>
      <c r="XCB137" s="672"/>
      <c r="XCC137" s="672"/>
      <c r="XCD137" s="672"/>
      <c r="XCE137" s="672"/>
      <c r="XCF137" s="672"/>
      <c r="XCG137" s="672"/>
      <c r="XCH137" s="672"/>
      <c r="XCI137" s="672"/>
      <c r="XCJ137" s="672"/>
      <c r="XCK137" s="672"/>
      <c r="XCL137" s="672"/>
      <c r="XCM137" s="672"/>
      <c r="XCN137" s="672"/>
      <c r="XCO137" s="672"/>
      <c r="XCP137" s="672"/>
      <c r="XCQ137" s="672"/>
      <c r="XCR137" s="672"/>
      <c r="XCS137" s="672"/>
      <c r="XCT137" s="672"/>
      <c r="XCU137" s="672"/>
      <c r="XCV137" s="672"/>
      <c r="XCW137" s="672"/>
      <c r="XCX137" s="672"/>
      <c r="XCY137" s="672"/>
      <c r="XCZ137" s="672"/>
      <c r="XDA137" s="672"/>
      <c r="XDB137" s="672"/>
      <c r="XDC137" s="672"/>
      <c r="XDD137" s="672"/>
      <c r="XDE137" s="672"/>
      <c r="XDF137" s="672"/>
      <c r="XDG137" s="672"/>
      <c r="XDH137" s="672"/>
      <c r="XDI137" s="672"/>
      <c r="XDJ137" s="672"/>
      <c r="XDK137" s="672"/>
      <c r="XDL137" s="672"/>
      <c r="XDM137" s="672"/>
      <c r="XDN137" s="672"/>
      <c r="XDO137" s="672"/>
      <c r="XDP137" s="672"/>
      <c r="XDQ137" s="672"/>
      <c r="XDR137" s="672"/>
      <c r="XDS137" s="672"/>
      <c r="XDT137" s="672"/>
      <c r="XDU137" s="672"/>
      <c r="XDV137" s="672"/>
      <c r="XDW137" s="672"/>
      <c r="XDX137" s="672"/>
      <c r="XDY137" s="672"/>
      <c r="XDZ137" s="672"/>
      <c r="XEA137" s="672"/>
      <c r="XEB137" s="672"/>
      <c r="XEC137" s="672"/>
      <c r="XED137" s="672"/>
      <c r="XEE137" s="672"/>
      <c r="XEF137" s="672"/>
      <c r="XEG137" s="672"/>
      <c r="XEH137" s="672"/>
      <c r="XEI137" s="672"/>
      <c r="XEJ137" s="672"/>
      <c r="XEK137" s="672"/>
      <c r="XEL137" s="672"/>
      <c r="XEM137" s="672"/>
      <c r="XEN137" s="672"/>
      <c r="XEO137" s="672"/>
      <c r="XEP137" s="672"/>
      <c r="XEQ137" s="672"/>
      <c r="XER137" s="672"/>
      <c r="XES137" s="672"/>
      <c r="XET137" s="672"/>
      <c r="XEU137" s="672"/>
      <c r="XEV137" s="672"/>
      <c r="XEW137" s="672"/>
      <c r="XEX137" s="672"/>
      <c r="XEY137" s="672"/>
      <c r="XEZ137" s="672"/>
      <c r="XFA137" s="672"/>
      <c r="XFB137" s="672"/>
      <c r="XFC137" s="672"/>
      <c r="XFD137" s="672"/>
    </row>
    <row r="138" spans="1:16384">
      <c r="A138" s="69"/>
      <c r="B138" s="1" t="s">
        <v>133</v>
      </c>
      <c r="E138" s="155">
        <f ca="1">SUM(F138:AE138)</f>
        <v>613999878.26387823</v>
      </c>
      <c r="F138" s="11"/>
      <c r="G138" s="11"/>
      <c r="H138" s="11">
        <f t="shared" ref="H138:AE138" ca="1" si="73">+MAX(0,((1+H18)/(1+H17)-1)*(H118)-((1+H18)/(1+H17)-1)*H154)</f>
        <v>65861800.063445114</v>
      </c>
      <c r="I138" s="11">
        <f t="shared" ca="1" si="73"/>
        <v>54611521.192379653</v>
      </c>
      <c r="J138" s="11">
        <f t="shared" ca="1" si="73"/>
        <v>53399986.257268682</v>
      </c>
      <c r="K138" s="11">
        <f t="shared" ca="1" si="73"/>
        <v>51938319.258141637</v>
      </c>
      <c r="L138" s="11">
        <f t="shared" ca="1" si="73"/>
        <v>50223092.016010344</v>
      </c>
      <c r="M138" s="11">
        <f t="shared" ca="1" si="73"/>
        <v>43231281.922193035</v>
      </c>
      <c r="N138" s="11">
        <f t="shared" ca="1" si="73"/>
        <v>41249905.320954621</v>
      </c>
      <c r="O138" s="11">
        <f t="shared" ca="1" si="73"/>
        <v>39044481.856661811</v>
      </c>
      <c r="P138" s="11">
        <f t="shared" ca="1" si="73"/>
        <v>36612491.396693818</v>
      </c>
      <c r="Q138" s="11">
        <f t="shared" ca="1" si="73"/>
        <v>34005161.75094863</v>
      </c>
      <c r="R138" s="11">
        <f t="shared" ca="1" si="73"/>
        <v>31341728.736803219</v>
      </c>
      <c r="S138" s="11">
        <f t="shared" ca="1" si="73"/>
        <v>28624712.486878365</v>
      </c>
      <c r="T138" s="11">
        <f t="shared" ca="1" si="73"/>
        <v>25852316.593920745</v>
      </c>
      <c r="U138" s="11">
        <f t="shared" ca="1" si="73"/>
        <v>22361674.387784641</v>
      </c>
      <c r="V138" s="11">
        <f t="shared" ca="1" si="73"/>
        <v>16888977.236392953</v>
      </c>
      <c r="W138" s="11">
        <f t="shared" ca="1" si="73"/>
        <v>11416280.08500126</v>
      </c>
      <c r="X138" s="11">
        <f t="shared" ca="1" si="73"/>
        <v>5943086.3766006045</v>
      </c>
      <c r="Y138" s="11">
        <f t="shared" ca="1" si="73"/>
        <v>1393061.3257991313</v>
      </c>
      <c r="Z138" s="11">
        <f t="shared" ca="1" si="73"/>
        <v>0</v>
      </c>
      <c r="AA138" s="11">
        <f t="shared" ca="1" si="73"/>
        <v>0</v>
      </c>
      <c r="AB138" s="11">
        <f t="shared" ca="1" si="73"/>
        <v>0</v>
      </c>
      <c r="AC138" s="11">
        <f t="shared" ca="1" si="73"/>
        <v>0</v>
      </c>
      <c r="AD138" s="11">
        <f t="shared" ca="1" si="73"/>
        <v>0</v>
      </c>
      <c r="AE138" s="11">
        <f t="shared" ca="1" si="73"/>
        <v>0</v>
      </c>
    </row>
    <row r="139" spans="1:16384">
      <c r="A139" s="69"/>
      <c r="E139" s="510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671"/>
    </row>
    <row r="140" spans="1:16384">
      <c r="E140" s="510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671"/>
    </row>
    <row r="141" spans="1:16384">
      <c r="A141" s="585"/>
      <c r="B141" s="585" t="s">
        <v>519</v>
      </c>
      <c r="C141" s="585"/>
      <c r="D141" s="585"/>
      <c r="E141" s="581">
        <f ca="1">+SUM(G141:AE141)</f>
        <v>4735505985.3491621</v>
      </c>
      <c r="F141" s="586"/>
      <c r="G141" s="586"/>
      <c r="H141" s="586">
        <f ca="1">+H115-H121-H123-H124</f>
        <v>0</v>
      </c>
      <c r="I141" s="586">
        <f t="shared" ref="I141:AE141" ca="1" si="74">+I115-I121-I123-I124</f>
        <v>60415345.913370416</v>
      </c>
      <c r="J141" s="586">
        <f t="shared" ca="1" si="74"/>
        <v>65191966.562641963</v>
      </c>
      <c r="K141" s="586">
        <f t="shared" ca="1" si="74"/>
        <v>57390795.260196567</v>
      </c>
      <c r="L141" s="586">
        <f t="shared" ca="1" si="74"/>
        <v>54500648.862314068</v>
      </c>
      <c r="M141" s="586">
        <f t="shared" ca="1" si="74"/>
        <v>74578866.453965127</v>
      </c>
      <c r="N141" s="586">
        <f t="shared" ca="1" si="74"/>
        <v>83523843.973654032</v>
      </c>
      <c r="O141" s="586">
        <f t="shared" ca="1" si="74"/>
        <v>93488983.245500818</v>
      </c>
      <c r="P141" s="586">
        <f t="shared" ca="1" si="74"/>
        <v>104173062.54579177</v>
      </c>
      <c r="Q141" s="586">
        <f t="shared" ca="1" si="74"/>
        <v>121277961.81046699</v>
      </c>
      <c r="R141" s="586">
        <f t="shared" ca="1" si="74"/>
        <v>137952222.03753388</v>
      </c>
      <c r="S141" s="586">
        <f t="shared" ca="1" si="74"/>
        <v>155408564.36453667</v>
      </c>
      <c r="T141" s="586">
        <f t="shared" ca="1" si="74"/>
        <v>173439961.59144551</v>
      </c>
      <c r="U141" s="586">
        <f t="shared" ca="1" si="74"/>
        <v>119215780.75429398</v>
      </c>
      <c r="V141" s="586">
        <f t="shared" ca="1" si="74"/>
        <v>157762533.21249196</v>
      </c>
      <c r="W141" s="586">
        <f t="shared" ca="1" si="74"/>
        <v>184896819.40594295</v>
      </c>
      <c r="X141" s="586">
        <f t="shared" ca="1" si="74"/>
        <v>212785149.91052529</v>
      </c>
      <c r="Y141" s="586">
        <f t="shared" ca="1" si="74"/>
        <v>343048452.37530637</v>
      </c>
      <c r="Z141" s="586">
        <f t="shared" ca="1" si="74"/>
        <v>401757974.83023173</v>
      </c>
      <c r="AA141" s="586">
        <f t="shared" ca="1" si="74"/>
        <v>412825539.12003684</v>
      </c>
      <c r="AB141" s="586">
        <f t="shared" ca="1" si="74"/>
        <v>433466816.07603872</v>
      </c>
      <c r="AC141" s="586">
        <f t="shared" ca="1" si="74"/>
        <v>455140156.87984067</v>
      </c>
      <c r="AD141" s="586">
        <f t="shared" ca="1" si="74"/>
        <v>477897164.72383261</v>
      </c>
      <c r="AE141" s="586">
        <f t="shared" ca="1" si="74"/>
        <v>355367375.43920326</v>
      </c>
      <c r="AF141" s="671"/>
    </row>
    <row r="142" spans="1:16384">
      <c r="E142" s="542"/>
      <c r="F142" s="11"/>
      <c r="G142" s="11"/>
      <c r="H142" s="106"/>
      <c r="I142" s="204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</row>
    <row r="143" spans="1:16384">
      <c r="E143" s="155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7" spans="1:31">
      <c r="A147" s="108" t="s">
        <v>131</v>
      </c>
      <c r="B147" s="109"/>
      <c r="C147" s="109"/>
      <c r="D147" s="109"/>
      <c r="E147" s="548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  <c r="AE147" s="109"/>
    </row>
    <row r="148" spans="1:31">
      <c r="E148" s="510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spans="1:31">
      <c r="B149" s="510" t="s">
        <v>522</v>
      </c>
      <c r="E149" s="510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spans="1:31">
      <c r="B150" s="510"/>
      <c r="E150" s="510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spans="1:31">
      <c r="B151" s="110" t="s">
        <v>132</v>
      </c>
      <c r="E151" s="510"/>
      <c r="F151" s="11"/>
      <c r="G151" s="23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spans="1:31">
      <c r="B152" s="587">
        <f>+Supuestos!J45</f>
        <v>3</v>
      </c>
      <c r="E152" s="510"/>
      <c r="F152" s="11"/>
      <c r="G152" s="23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spans="1:31">
      <c r="C153" s="1" t="s">
        <v>41</v>
      </c>
      <c r="E153" s="155">
        <f t="shared" ref="E153:E158" ca="1" si="75">SUM(F153:AE153)</f>
        <v>640098261.04599094</v>
      </c>
      <c r="F153" s="11"/>
      <c r="G153" s="11"/>
      <c r="H153" s="11">
        <f t="shared" ref="H153:AE153" si="76">+G158</f>
        <v>0</v>
      </c>
      <c r="I153" s="11">
        <f t="shared" ca="1" si="76"/>
        <v>35738044.150692746</v>
      </c>
      <c r="J153" s="11">
        <f t="shared" ca="1" si="76"/>
        <v>34457426.530295536</v>
      </c>
      <c r="K153" s="11">
        <f t="shared" ca="1" si="76"/>
        <v>35204884.607000738</v>
      </c>
      <c r="L153" s="11">
        <f t="shared" ca="1" si="76"/>
        <v>35823352.889328897</v>
      </c>
      <c r="M153" s="11">
        <f t="shared" ca="1" si="76"/>
        <v>36384480.31813278</v>
      </c>
      <c r="N153" s="11">
        <f t="shared" ca="1" si="76"/>
        <v>36673320.070854053</v>
      </c>
      <c r="O153" s="11">
        <f t="shared" ca="1" si="76"/>
        <v>36904818.970051058</v>
      </c>
      <c r="P153" s="11">
        <f t="shared" ca="1" si="76"/>
        <v>37007328.074871004</v>
      </c>
      <c r="Q153" s="11">
        <f t="shared" ca="1" si="76"/>
        <v>37039650.479798801</v>
      </c>
      <c r="R153" s="11">
        <f t="shared" ca="1" si="76"/>
        <v>35806470.620548189</v>
      </c>
      <c r="S153" s="11">
        <f t="shared" ca="1" si="76"/>
        <v>34601244.548316076</v>
      </c>
      <c r="T153" s="11">
        <f t="shared" ca="1" si="76"/>
        <v>33365169.168617565</v>
      </c>
      <c r="U153" s="11">
        <f t="shared" ca="1" si="76"/>
        <v>32140160.65069687</v>
      </c>
      <c r="V153" s="11">
        <f t="shared" ca="1" si="76"/>
        <v>46393107.96462065</v>
      </c>
      <c r="W153" s="11">
        <f t="shared" ca="1" si="76"/>
        <v>43242329.280990995</v>
      </c>
      <c r="X153" s="11">
        <f t="shared" ca="1" si="76"/>
        <v>40091550.597361341</v>
      </c>
      <c r="Y153" s="11">
        <f t="shared" ca="1" si="76"/>
        <v>36952358.243940927</v>
      </c>
      <c r="Z153" s="11">
        <f t="shared" ca="1" si="76"/>
        <v>12272563.879872829</v>
      </c>
      <c r="AA153" s="11">
        <f t="shared" ca="1" si="76"/>
        <v>0</v>
      </c>
      <c r="AB153" s="11">
        <f t="shared" ca="1" si="76"/>
        <v>0</v>
      </c>
      <c r="AC153" s="11">
        <f t="shared" ca="1" si="76"/>
        <v>0</v>
      </c>
      <c r="AD153" s="11">
        <f t="shared" ca="1" si="76"/>
        <v>0</v>
      </c>
      <c r="AE153" s="11">
        <f t="shared" ca="1" si="76"/>
        <v>0</v>
      </c>
    </row>
    <row r="154" spans="1:31">
      <c r="C154" s="1" t="s">
        <v>353</v>
      </c>
      <c r="E154" s="155">
        <f t="shared" ca="1" si="75"/>
        <v>640098261.04599094</v>
      </c>
      <c r="F154" s="11"/>
      <c r="G154" s="11"/>
      <c r="H154" s="11">
        <f ca="1">+H128*($B$152/12)</f>
        <v>35738044.150692746</v>
      </c>
      <c r="I154" s="11">
        <f t="shared" ref="I154:AE154" ca="1" si="77">+I128*($B$152/12)</f>
        <v>34457426.530295536</v>
      </c>
      <c r="J154" s="11">
        <f t="shared" ca="1" si="77"/>
        <v>35204884.607000738</v>
      </c>
      <c r="K154" s="11">
        <f t="shared" ca="1" si="77"/>
        <v>35823352.889328897</v>
      </c>
      <c r="L154" s="11">
        <f t="shared" ca="1" si="77"/>
        <v>36384480.31813278</v>
      </c>
      <c r="M154" s="11">
        <f t="shared" ca="1" si="77"/>
        <v>36673320.070854053</v>
      </c>
      <c r="N154" s="11">
        <f t="shared" ca="1" si="77"/>
        <v>36904818.970051058</v>
      </c>
      <c r="O154" s="11">
        <f t="shared" ca="1" si="77"/>
        <v>37007328.074871004</v>
      </c>
      <c r="P154" s="11">
        <f t="shared" ca="1" si="77"/>
        <v>37039650.479798801</v>
      </c>
      <c r="Q154" s="11">
        <f t="shared" ca="1" si="77"/>
        <v>35806470.620548189</v>
      </c>
      <c r="R154" s="11">
        <f t="shared" ca="1" si="77"/>
        <v>34601244.548316076</v>
      </c>
      <c r="S154" s="11">
        <f t="shared" ca="1" si="77"/>
        <v>33365169.168617565</v>
      </c>
      <c r="T154" s="11">
        <f t="shared" ca="1" si="77"/>
        <v>32140160.65069687</v>
      </c>
      <c r="U154" s="11">
        <f t="shared" ca="1" si="77"/>
        <v>46393107.96462065</v>
      </c>
      <c r="V154" s="11">
        <f t="shared" ca="1" si="77"/>
        <v>43242329.280990995</v>
      </c>
      <c r="W154" s="11">
        <f t="shared" ca="1" si="77"/>
        <v>40091550.597361341</v>
      </c>
      <c r="X154" s="11">
        <f t="shared" ca="1" si="77"/>
        <v>36952358.243940927</v>
      </c>
      <c r="Y154" s="11">
        <f t="shared" ca="1" si="77"/>
        <v>12272563.879872827</v>
      </c>
      <c r="Z154" s="11">
        <f t="shared" ca="1" si="77"/>
        <v>0</v>
      </c>
      <c r="AA154" s="11">
        <f t="shared" ca="1" si="77"/>
        <v>0</v>
      </c>
      <c r="AB154" s="11">
        <f t="shared" ca="1" si="77"/>
        <v>0</v>
      </c>
      <c r="AC154" s="11">
        <f t="shared" ca="1" si="77"/>
        <v>0</v>
      </c>
      <c r="AD154" s="11">
        <f t="shared" ca="1" si="77"/>
        <v>0</v>
      </c>
      <c r="AE154" s="11">
        <f t="shared" ca="1" si="77"/>
        <v>0</v>
      </c>
    </row>
    <row r="155" spans="1:31">
      <c r="C155" s="69" t="s">
        <v>42</v>
      </c>
      <c r="E155" s="155">
        <f t="shared" ca="1" si="75"/>
        <v>52573215.414119795</v>
      </c>
      <c r="F155" s="11"/>
      <c r="G155" s="11"/>
      <c r="H155" s="11">
        <f t="shared" ref="H155:AE155" ca="1" si="78">+MAX(0,H154-H153)</f>
        <v>35738044.150692746</v>
      </c>
      <c r="I155" s="11">
        <f t="shared" ca="1" si="78"/>
        <v>0</v>
      </c>
      <c r="J155" s="11">
        <f t="shared" ca="1" si="78"/>
        <v>747458.07670520246</v>
      </c>
      <c r="K155" s="11">
        <f t="shared" ca="1" si="78"/>
        <v>618468.28232815862</v>
      </c>
      <c r="L155" s="11">
        <f t="shared" ca="1" si="78"/>
        <v>561127.42880388349</v>
      </c>
      <c r="M155" s="11">
        <f t="shared" ca="1" si="78"/>
        <v>288839.75272127241</v>
      </c>
      <c r="N155" s="11">
        <f t="shared" ca="1" si="78"/>
        <v>231498.89919700474</v>
      </c>
      <c r="O155" s="11">
        <f t="shared" ca="1" si="78"/>
        <v>102509.10481994599</v>
      </c>
      <c r="P155" s="11">
        <f t="shared" ca="1" si="78"/>
        <v>32322.404927797616</v>
      </c>
      <c r="Q155" s="11">
        <f t="shared" ca="1" si="78"/>
        <v>0</v>
      </c>
      <c r="R155" s="11">
        <f t="shared" ca="1" si="78"/>
        <v>0</v>
      </c>
      <c r="S155" s="11">
        <f t="shared" ca="1" si="78"/>
        <v>0</v>
      </c>
      <c r="T155" s="11">
        <f t="shared" ca="1" si="78"/>
        <v>0</v>
      </c>
      <c r="U155" s="11">
        <f t="shared" ca="1" si="78"/>
        <v>14252947.31392378</v>
      </c>
      <c r="V155" s="11">
        <f t="shared" ca="1" si="78"/>
        <v>0</v>
      </c>
      <c r="W155" s="11">
        <f t="shared" ca="1" si="78"/>
        <v>0</v>
      </c>
      <c r="X155" s="11">
        <f t="shared" ca="1" si="78"/>
        <v>0</v>
      </c>
      <c r="Y155" s="11">
        <f t="shared" ca="1" si="78"/>
        <v>0</v>
      </c>
      <c r="Z155" s="11">
        <f t="shared" ca="1" si="78"/>
        <v>0</v>
      </c>
      <c r="AA155" s="11">
        <f t="shared" ca="1" si="78"/>
        <v>0</v>
      </c>
      <c r="AB155" s="11">
        <f t="shared" ca="1" si="78"/>
        <v>0</v>
      </c>
      <c r="AC155" s="11">
        <f t="shared" ca="1" si="78"/>
        <v>0</v>
      </c>
      <c r="AD155" s="11">
        <f t="shared" ca="1" si="78"/>
        <v>0</v>
      </c>
      <c r="AE155" s="11">
        <f t="shared" ca="1" si="78"/>
        <v>0</v>
      </c>
    </row>
    <row r="156" spans="1:31">
      <c r="C156" s="1" t="s">
        <v>354</v>
      </c>
      <c r="E156" s="155">
        <f t="shared" ca="1" si="75"/>
        <v>52573215.414119795</v>
      </c>
      <c r="F156" s="11"/>
      <c r="G156" s="11"/>
      <c r="H156" s="11">
        <f t="shared" ref="H156:AE156" ca="1" si="79">+MAX(0,H153-H154)</f>
        <v>0</v>
      </c>
      <c r="I156" s="11">
        <f t="shared" ca="1" si="79"/>
        <v>1280617.6203972101</v>
      </c>
      <c r="J156" s="11">
        <f t="shared" ca="1" si="79"/>
        <v>0</v>
      </c>
      <c r="K156" s="11">
        <f t="shared" ca="1" si="79"/>
        <v>0</v>
      </c>
      <c r="L156" s="11">
        <f t="shared" ca="1" si="79"/>
        <v>0</v>
      </c>
      <c r="M156" s="11">
        <f t="shared" ca="1" si="79"/>
        <v>0</v>
      </c>
      <c r="N156" s="11">
        <f t="shared" ca="1" si="79"/>
        <v>0</v>
      </c>
      <c r="O156" s="11">
        <f t="shared" ca="1" si="79"/>
        <v>0</v>
      </c>
      <c r="P156" s="11">
        <f t="shared" ca="1" si="79"/>
        <v>0</v>
      </c>
      <c r="Q156" s="11">
        <f t="shared" ca="1" si="79"/>
        <v>1233179.8592506126</v>
      </c>
      <c r="R156" s="11">
        <f t="shared" ca="1" si="79"/>
        <v>1205226.0722321123</v>
      </c>
      <c r="S156" s="11">
        <f t="shared" ca="1" si="79"/>
        <v>1236075.3796985112</v>
      </c>
      <c r="T156" s="11">
        <f t="shared" ca="1" si="79"/>
        <v>1225008.5179206952</v>
      </c>
      <c r="U156" s="11">
        <f t="shared" ca="1" si="79"/>
        <v>0</v>
      </c>
      <c r="V156" s="11">
        <f t="shared" ca="1" si="79"/>
        <v>3150778.6836296543</v>
      </c>
      <c r="W156" s="11">
        <f t="shared" ca="1" si="79"/>
        <v>3150778.6836296543</v>
      </c>
      <c r="X156" s="11">
        <f t="shared" ca="1" si="79"/>
        <v>3139192.353420414</v>
      </c>
      <c r="Y156" s="11">
        <f t="shared" ca="1" si="79"/>
        <v>24679794.364068098</v>
      </c>
      <c r="Z156" s="11">
        <f t="shared" ca="1" si="79"/>
        <v>12272563.879872829</v>
      </c>
      <c r="AA156" s="11">
        <f t="shared" ca="1" si="79"/>
        <v>0</v>
      </c>
      <c r="AB156" s="11">
        <f t="shared" ca="1" si="79"/>
        <v>0</v>
      </c>
      <c r="AC156" s="11">
        <f t="shared" ca="1" si="79"/>
        <v>0</v>
      </c>
      <c r="AD156" s="11">
        <f t="shared" ca="1" si="79"/>
        <v>0</v>
      </c>
      <c r="AE156" s="11">
        <f t="shared" ca="1" si="79"/>
        <v>0</v>
      </c>
    </row>
    <row r="157" spans="1:31">
      <c r="C157" s="1" t="s">
        <v>370</v>
      </c>
      <c r="E157" s="155">
        <f t="shared" ca="1" si="75"/>
        <v>52573215.414119795</v>
      </c>
      <c r="F157" s="11"/>
      <c r="G157" s="11"/>
      <c r="H157" s="11">
        <f ca="1">+MAX(0,H153-H154)</f>
        <v>0</v>
      </c>
      <c r="I157" s="11">
        <f t="shared" ref="I157:AE157" ca="1" si="80">+MAX(0,I153-I154)</f>
        <v>1280617.6203972101</v>
      </c>
      <c r="J157" s="11">
        <f t="shared" ca="1" si="80"/>
        <v>0</v>
      </c>
      <c r="K157" s="11">
        <f t="shared" ca="1" si="80"/>
        <v>0</v>
      </c>
      <c r="L157" s="11">
        <f t="shared" ca="1" si="80"/>
        <v>0</v>
      </c>
      <c r="M157" s="11">
        <f t="shared" ca="1" si="80"/>
        <v>0</v>
      </c>
      <c r="N157" s="11">
        <f t="shared" ca="1" si="80"/>
        <v>0</v>
      </c>
      <c r="O157" s="11">
        <f t="shared" ca="1" si="80"/>
        <v>0</v>
      </c>
      <c r="P157" s="11">
        <f t="shared" ca="1" si="80"/>
        <v>0</v>
      </c>
      <c r="Q157" s="11">
        <f t="shared" ca="1" si="80"/>
        <v>1233179.8592506126</v>
      </c>
      <c r="R157" s="11">
        <f t="shared" ca="1" si="80"/>
        <v>1205226.0722321123</v>
      </c>
      <c r="S157" s="11">
        <f t="shared" ca="1" si="80"/>
        <v>1236075.3796985112</v>
      </c>
      <c r="T157" s="11">
        <f t="shared" ca="1" si="80"/>
        <v>1225008.5179206952</v>
      </c>
      <c r="U157" s="11">
        <f t="shared" ca="1" si="80"/>
        <v>0</v>
      </c>
      <c r="V157" s="11">
        <f t="shared" ca="1" si="80"/>
        <v>3150778.6836296543</v>
      </c>
      <c r="W157" s="11">
        <f t="shared" ca="1" si="80"/>
        <v>3150778.6836296543</v>
      </c>
      <c r="X157" s="11">
        <f t="shared" ca="1" si="80"/>
        <v>3139192.353420414</v>
      </c>
      <c r="Y157" s="11">
        <f t="shared" ca="1" si="80"/>
        <v>24679794.364068098</v>
      </c>
      <c r="Z157" s="11">
        <f t="shared" ca="1" si="80"/>
        <v>12272563.879872829</v>
      </c>
      <c r="AA157" s="11">
        <f t="shared" ca="1" si="80"/>
        <v>0</v>
      </c>
      <c r="AB157" s="11">
        <f t="shared" ca="1" si="80"/>
        <v>0</v>
      </c>
      <c r="AC157" s="11">
        <f t="shared" ca="1" si="80"/>
        <v>0</v>
      </c>
      <c r="AD157" s="11">
        <f t="shared" ca="1" si="80"/>
        <v>0</v>
      </c>
      <c r="AE157" s="11">
        <f t="shared" ca="1" si="80"/>
        <v>0</v>
      </c>
    </row>
    <row r="158" spans="1:31">
      <c r="C158" s="1" t="s">
        <v>43</v>
      </c>
      <c r="E158" s="155">
        <f t="shared" ca="1" si="75"/>
        <v>640098261.04599094</v>
      </c>
      <c r="F158" s="11"/>
      <c r="G158" s="11"/>
      <c r="H158" s="11">
        <f t="shared" ref="H158:AE158" ca="1" si="81">+H153+H155-H156</f>
        <v>35738044.150692746</v>
      </c>
      <c r="I158" s="11">
        <f t="shared" ca="1" si="81"/>
        <v>34457426.530295536</v>
      </c>
      <c r="J158" s="11">
        <f t="shared" ca="1" si="81"/>
        <v>35204884.607000738</v>
      </c>
      <c r="K158" s="11">
        <f t="shared" ca="1" si="81"/>
        <v>35823352.889328897</v>
      </c>
      <c r="L158" s="11">
        <f t="shared" ca="1" si="81"/>
        <v>36384480.31813278</v>
      </c>
      <c r="M158" s="11">
        <f t="shared" ca="1" si="81"/>
        <v>36673320.070854053</v>
      </c>
      <c r="N158" s="11">
        <f t="shared" ca="1" si="81"/>
        <v>36904818.970051058</v>
      </c>
      <c r="O158" s="11">
        <f t="shared" ca="1" si="81"/>
        <v>37007328.074871004</v>
      </c>
      <c r="P158" s="11">
        <f t="shared" ca="1" si="81"/>
        <v>37039650.479798801</v>
      </c>
      <c r="Q158" s="11">
        <f t="shared" ca="1" si="81"/>
        <v>35806470.620548189</v>
      </c>
      <c r="R158" s="11">
        <f t="shared" ca="1" si="81"/>
        <v>34601244.548316076</v>
      </c>
      <c r="S158" s="11">
        <f t="shared" ca="1" si="81"/>
        <v>33365169.168617565</v>
      </c>
      <c r="T158" s="11">
        <f t="shared" ca="1" si="81"/>
        <v>32140160.65069687</v>
      </c>
      <c r="U158" s="11">
        <f t="shared" ca="1" si="81"/>
        <v>46393107.96462065</v>
      </c>
      <c r="V158" s="11">
        <f t="shared" ca="1" si="81"/>
        <v>43242329.280990995</v>
      </c>
      <c r="W158" s="11">
        <f t="shared" ca="1" si="81"/>
        <v>40091550.597361341</v>
      </c>
      <c r="X158" s="11">
        <f t="shared" ca="1" si="81"/>
        <v>36952358.243940927</v>
      </c>
      <c r="Y158" s="11">
        <f t="shared" ca="1" si="81"/>
        <v>12272563.879872829</v>
      </c>
      <c r="Z158" s="11">
        <f t="shared" ca="1" si="81"/>
        <v>0</v>
      </c>
      <c r="AA158" s="11">
        <f t="shared" ca="1" si="81"/>
        <v>0</v>
      </c>
      <c r="AB158" s="11">
        <f t="shared" ca="1" si="81"/>
        <v>0</v>
      </c>
      <c r="AC158" s="11">
        <f t="shared" ca="1" si="81"/>
        <v>0</v>
      </c>
      <c r="AD158" s="11">
        <f t="shared" ca="1" si="81"/>
        <v>0</v>
      </c>
      <c r="AE158" s="11">
        <f t="shared" ca="1" si="81"/>
        <v>0</v>
      </c>
    </row>
    <row r="159" spans="1:31">
      <c r="E159" s="510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spans="1:31">
      <c r="A160" s="585"/>
      <c r="B160" s="585" t="s">
        <v>521</v>
      </c>
      <c r="C160" s="585"/>
      <c r="D160" s="585"/>
      <c r="E160" s="581">
        <f ca="1">+SUM(G160:AE160)</f>
        <v>4735505985.3491621</v>
      </c>
      <c r="F160" s="586"/>
      <c r="G160" s="586"/>
      <c r="H160" s="586">
        <f ca="1">+H141</f>
        <v>0</v>
      </c>
      <c r="I160" s="586">
        <f t="shared" ref="I160:AE160" ca="1" si="82">+I141</f>
        <v>60415345.913370416</v>
      </c>
      <c r="J160" s="586">
        <f t="shared" ca="1" si="82"/>
        <v>65191966.562641963</v>
      </c>
      <c r="K160" s="586">
        <f t="shared" ca="1" si="82"/>
        <v>57390795.260196567</v>
      </c>
      <c r="L160" s="586">
        <f t="shared" ca="1" si="82"/>
        <v>54500648.862314068</v>
      </c>
      <c r="M160" s="586">
        <f t="shared" ca="1" si="82"/>
        <v>74578866.453965127</v>
      </c>
      <c r="N160" s="586">
        <f t="shared" ca="1" si="82"/>
        <v>83523843.973654032</v>
      </c>
      <c r="O160" s="586">
        <f t="shared" ca="1" si="82"/>
        <v>93488983.245500818</v>
      </c>
      <c r="P160" s="586">
        <f t="shared" ca="1" si="82"/>
        <v>104173062.54579177</v>
      </c>
      <c r="Q160" s="586">
        <f t="shared" ca="1" si="82"/>
        <v>121277961.81046699</v>
      </c>
      <c r="R160" s="586">
        <f t="shared" ca="1" si="82"/>
        <v>137952222.03753388</v>
      </c>
      <c r="S160" s="586">
        <f t="shared" ca="1" si="82"/>
        <v>155408564.36453667</v>
      </c>
      <c r="T160" s="586">
        <f t="shared" ca="1" si="82"/>
        <v>173439961.59144551</v>
      </c>
      <c r="U160" s="586">
        <f t="shared" ca="1" si="82"/>
        <v>119215780.75429398</v>
      </c>
      <c r="V160" s="586">
        <f t="shared" ca="1" si="82"/>
        <v>157762533.21249196</v>
      </c>
      <c r="W160" s="586">
        <f t="shared" ca="1" si="82"/>
        <v>184896819.40594295</v>
      </c>
      <c r="X160" s="586">
        <f t="shared" ca="1" si="82"/>
        <v>212785149.91052529</v>
      </c>
      <c r="Y160" s="586">
        <f t="shared" ca="1" si="82"/>
        <v>343048452.37530637</v>
      </c>
      <c r="Z160" s="586">
        <f t="shared" ca="1" si="82"/>
        <v>401757974.83023173</v>
      </c>
      <c r="AA160" s="586">
        <f t="shared" ca="1" si="82"/>
        <v>412825539.12003684</v>
      </c>
      <c r="AB160" s="586">
        <f t="shared" ca="1" si="82"/>
        <v>433466816.07603872</v>
      </c>
      <c r="AC160" s="586">
        <f t="shared" ca="1" si="82"/>
        <v>455140156.87984067</v>
      </c>
      <c r="AD160" s="586">
        <f t="shared" ca="1" si="82"/>
        <v>477897164.72383261</v>
      </c>
      <c r="AE160" s="586">
        <f t="shared" ca="1" si="82"/>
        <v>355367375.43920326</v>
      </c>
    </row>
    <row r="161" spans="1:31">
      <c r="A161" s="14"/>
      <c r="B161" s="14"/>
      <c r="C161" s="14"/>
      <c r="D161" s="14"/>
      <c r="E161" s="642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</row>
    <row r="162" spans="1:31">
      <c r="A162" s="14"/>
      <c r="B162" s="14"/>
      <c r="C162" s="14"/>
      <c r="D162" s="14"/>
      <c r="E162" s="642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</row>
    <row r="163" spans="1:31">
      <c r="A163" s="108" t="s">
        <v>540</v>
      </c>
      <c r="B163" s="109"/>
      <c r="C163" s="109"/>
      <c r="D163" s="109"/>
      <c r="E163" s="548"/>
      <c r="F163" s="643">
        <v>2014</v>
      </c>
      <c r="G163" s="643">
        <f t="shared" ref="G163:AE163" si="83">+F163+1</f>
        <v>2015</v>
      </c>
      <c r="H163" s="643">
        <f t="shared" si="83"/>
        <v>2016</v>
      </c>
      <c r="I163" s="643">
        <f t="shared" si="83"/>
        <v>2017</v>
      </c>
      <c r="J163" s="643">
        <f t="shared" si="83"/>
        <v>2018</v>
      </c>
      <c r="K163" s="643">
        <f t="shared" si="83"/>
        <v>2019</v>
      </c>
      <c r="L163" s="643">
        <f t="shared" si="83"/>
        <v>2020</v>
      </c>
      <c r="M163" s="643">
        <f t="shared" si="83"/>
        <v>2021</v>
      </c>
      <c r="N163" s="643">
        <f t="shared" si="83"/>
        <v>2022</v>
      </c>
      <c r="O163" s="643">
        <f t="shared" si="83"/>
        <v>2023</v>
      </c>
      <c r="P163" s="643">
        <f t="shared" si="83"/>
        <v>2024</v>
      </c>
      <c r="Q163" s="643">
        <f t="shared" si="83"/>
        <v>2025</v>
      </c>
      <c r="R163" s="643">
        <f t="shared" si="83"/>
        <v>2026</v>
      </c>
      <c r="S163" s="643">
        <f t="shared" si="83"/>
        <v>2027</v>
      </c>
      <c r="T163" s="643">
        <f t="shared" si="83"/>
        <v>2028</v>
      </c>
      <c r="U163" s="643">
        <f t="shared" si="83"/>
        <v>2029</v>
      </c>
      <c r="V163" s="643">
        <f t="shared" si="83"/>
        <v>2030</v>
      </c>
      <c r="W163" s="643">
        <f t="shared" si="83"/>
        <v>2031</v>
      </c>
      <c r="X163" s="643">
        <f t="shared" si="83"/>
        <v>2032</v>
      </c>
      <c r="Y163" s="643">
        <f t="shared" si="83"/>
        <v>2033</v>
      </c>
      <c r="Z163" s="643">
        <f t="shared" si="83"/>
        <v>2034</v>
      </c>
      <c r="AA163" s="643">
        <f t="shared" si="83"/>
        <v>2035</v>
      </c>
      <c r="AB163" s="643">
        <f t="shared" si="83"/>
        <v>2036</v>
      </c>
      <c r="AC163" s="643">
        <f t="shared" si="83"/>
        <v>2037</v>
      </c>
      <c r="AD163" s="643">
        <f t="shared" si="83"/>
        <v>2038</v>
      </c>
      <c r="AE163" s="643">
        <f t="shared" si="83"/>
        <v>2039</v>
      </c>
    </row>
    <row r="164" spans="1:31">
      <c r="A164" s="14"/>
      <c r="B164" s="14"/>
      <c r="C164" s="14"/>
      <c r="D164" s="14"/>
      <c r="E164" s="642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spans="1:31">
      <c r="A165" s="14"/>
      <c r="B165" s="577" t="s">
        <v>515</v>
      </c>
      <c r="C165" s="14"/>
      <c r="D165" s="14"/>
      <c r="E165" s="642"/>
      <c r="F165" s="579">
        <f>+Supuestos!$J$49</f>
        <v>0.12</v>
      </c>
      <c r="G165" s="579">
        <f>+Supuestos!$J$49</f>
        <v>0.12</v>
      </c>
      <c r="H165" s="579">
        <f>+Supuestos!$J$49</f>
        <v>0.12</v>
      </c>
      <c r="I165" s="579">
        <f>+Supuestos!$J$49</f>
        <v>0.12</v>
      </c>
      <c r="J165" s="579">
        <f>+Supuestos!$J$49</f>
        <v>0.12</v>
      </c>
      <c r="K165" s="579">
        <f>+Supuestos!$J$49</f>
        <v>0.12</v>
      </c>
      <c r="L165" s="579">
        <f>+Supuestos!$J$49</f>
        <v>0.12</v>
      </c>
      <c r="M165" s="579">
        <f>+Supuestos!$J$49</f>
        <v>0.12</v>
      </c>
      <c r="N165" s="579">
        <f>+Supuestos!$J$49</f>
        <v>0.12</v>
      </c>
      <c r="O165" s="579">
        <f>+Supuestos!$J$49</f>
        <v>0.12</v>
      </c>
      <c r="P165" s="579">
        <f>+Supuestos!$J$49</f>
        <v>0.12</v>
      </c>
      <c r="Q165" s="579">
        <f>+Supuestos!$J$49</f>
        <v>0.12</v>
      </c>
      <c r="R165" s="579">
        <f>+Supuestos!$J$49</f>
        <v>0.12</v>
      </c>
      <c r="S165" s="579">
        <f>+Supuestos!$J$49</f>
        <v>0.12</v>
      </c>
      <c r="T165" s="579">
        <f>+Supuestos!$J$49</f>
        <v>0.12</v>
      </c>
      <c r="U165" s="579">
        <f>+Supuestos!$J$49</f>
        <v>0.12</v>
      </c>
      <c r="V165" s="579">
        <f>+Supuestos!$J$49</f>
        <v>0.12</v>
      </c>
      <c r="W165" s="579">
        <f>+Supuestos!$J$49</f>
        <v>0.12</v>
      </c>
      <c r="X165" s="579">
        <f>+Supuestos!$J$49</f>
        <v>0.12</v>
      </c>
      <c r="Y165" s="579">
        <f>+Supuestos!$J$49</f>
        <v>0.12</v>
      </c>
      <c r="Z165" s="579">
        <f>+Supuestos!$J$49</f>
        <v>0.12</v>
      </c>
      <c r="AA165" s="579">
        <f>+Supuestos!$J$49</f>
        <v>0.12</v>
      </c>
      <c r="AB165" s="579">
        <f>+Supuestos!$J$49</f>
        <v>0.12</v>
      </c>
      <c r="AC165" s="579">
        <f>+Supuestos!$J$49</f>
        <v>0.12</v>
      </c>
      <c r="AD165" s="579">
        <f>+Supuestos!$J$49</f>
        <v>0.12</v>
      </c>
      <c r="AE165" s="579">
        <f>+Supuestos!$J$49</f>
        <v>0.12</v>
      </c>
    </row>
    <row r="166" spans="1:31">
      <c r="A166" s="14"/>
      <c r="B166" s="15"/>
      <c r="C166" s="14"/>
      <c r="D166" s="14"/>
      <c r="E166" s="642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</row>
    <row r="167" spans="1:31">
      <c r="A167" s="14"/>
      <c r="B167" s="15" t="s">
        <v>355</v>
      </c>
      <c r="C167" s="14"/>
      <c r="D167" s="75"/>
      <c r="E167" s="155">
        <f ca="1">SUM(F167:AE167)</f>
        <v>4735505985.3491621</v>
      </c>
      <c r="F167" s="75">
        <f t="shared" ref="F167:AE167" si="84">+F160</f>
        <v>0</v>
      </c>
      <c r="G167" s="75">
        <f t="shared" si="84"/>
        <v>0</v>
      </c>
      <c r="H167" s="75">
        <f t="shared" ca="1" si="84"/>
        <v>0</v>
      </c>
      <c r="I167" s="75">
        <f t="shared" ca="1" si="84"/>
        <v>60415345.913370416</v>
      </c>
      <c r="J167" s="75">
        <f t="shared" ca="1" si="84"/>
        <v>65191966.562641963</v>
      </c>
      <c r="K167" s="75">
        <f t="shared" ca="1" si="84"/>
        <v>57390795.260196567</v>
      </c>
      <c r="L167" s="75">
        <f t="shared" ca="1" si="84"/>
        <v>54500648.862314068</v>
      </c>
      <c r="M167" s="75">
        <f t="shared" ca="1" si="84"/>
        <v>74578866.453965127</v>
      </c>
      <c r="N167" s="75">
        <f t="shared" ca="1" si="84"/>
        <v>83523843.973654032</v>
      </c>
      <c r="O167" s="75">
        <f t="shared" ca="1" si="84"/>
        <v>93488983.245500818</v>
      </c>
      <c r="P167" s="75">
        <f t="shared" ca="1" si="84"/>
        <v>104173062.54579177</v>
      </c>
      <c r="Q167" s="75">
        <f t="shared" ca="1" si="84"/>
        <v>121277961.81046699</v>
      </c>
      <c r="R167" s="75">
        <f t="shared" ca="1" si="84"/>
        <v>137952222.03753388</v>
      </c>
      <c r="S167" s="75">
        <f t="shared" ca="1" si="84"/>
        <v>155408564.36453667</v>
      </c>
      <c r="T167" s="75">
        <f t="shared" ca="1" si="84"/>
        <v>173439961.59144551</v>
      </c>
      <c r="U167" s="75">
        <f t="shared" ca="1" si="84"/>
        <v>119215780.75429398</v>
      </c>
      <c r="V167" s="75">
        <f t="shared" ca="1" si="84"/>
        <v>157762533.21249196</v>
      </c>
      <c r="W167" s="75">
        <f t="shared" ca="1" si="84"/>
        <v>184896819.40594295</v>
      </c>
      <c r="X167" s="75">
        <f t="shared" ca="1" si="84"/>
        <v>212785149.91052529</v>
      </c>
      <c r="Y167" s="75">
        <f t="shared" ca="1" si="84"/>
        <v>343048452.37530637</v>
      </c>
      <c r="Z167" s="75">
        <f t="shared" ca="1" si="84"/>
        <v>401757974.83023173</v>
      </c>
      <c r="AA167" s="75">
        <f t="shared" ca="1" si="84"/>
        <v>412825539.12003684</v>
      </c>
      <c r="AB167" s="75">
        <f t="shared" ca="1" si="84"/>
        <v>433466816.07603872</v>
      </c>
      <c r="AC167" s="75">
        <f t="shared" ca="1" si="84"/>
        <v>455140156.87984067</v>
      </c>
      <c r="AD167" s="75">
        <f t="shared" ca="1" si="84"/>
        <v>477897164.72383261</v>
      </c>
      <c r="AE167" s="75">
        <f t="shared" ca="1" si="84"/>
        <v>355367375.43920326</v>
      </c>
    </row>
    <row r="168" spans="1:31">
      <c r="A168" s="14"/>
      <c r="B168" s="15"/>
      <c r="C168" s="14"/>
      <c r="D168" s="14"/>
      <c r="E168" s="642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</row>
    <row r="169" spans="1:31">
      <c r="A169" s="14"/>
      <c r="B169" s="15"/>
      <c r="C169" s="644"/>
      <c r="D169" s="151"/>
      <c r="E169" s="155">
        <f ca="1">SUM(F169:AE169)</f>
        <v>404363336.09878176</v>
      </c>
      <c r="F169" s="75">
        <f ca="1">+'Construcción y Equipamiento'!E220</f>
        <v>244314087.50913104</v>
      </c>
      <c r="G169" s="75">
        <f ca="1">+'Construcción y Equipamiento'!F220</f>
        <v>160049248.58965072</v>
      </c>
      <c r="H169" s="75">
        <f ca="1">+'Construcción y Equipamiento'!G220*'Prestación de Servicios'!$C$169</f>
        <v>0</v>
      </c>
      <c r="I169" s="75">
        <f>+'Construcción y Equipamiento'!H217*'Prestación de Servicios'!$C$169</f>
        <v>0</v>
      </c>
      <c r="J169" s="75">
        <f>+'Construcción y Equipamiento'!I217*'Prestación de Servicios'!$C$169</f>
        <v>0</v>
      </c>
      <c r="K169" s="75">
        <f>+'Construcción y Equipamiento'!J217*'Prestación de Servicios'!$C$169</f>
        <v>0</v>
      </c>
      <c r="L169" s="75">
        <f>+'Construcción y Equipamiento'!K217*'Prestación de Servicios'!$C$169</f>
        <v>0</v>
      </c>
      <c r="M169" s="75">
        <f>+'Construcción y Equipamiento'!L217*'Prestación de Servicios'!$C$169</f>
        <v>0</v>
      </c>
      <c r="N169" s="75">
        <f>+'Construcción y Equipamiento'!M217*'Prestación de Servicios'!$C$169</f>
        <v>0</v>
      </c>
      <c r="O169" s="75">
        <f>+'Construcción y Equipamiento'!N217*'Prestación de Servicios'!$C$169</f>
        <v>0</v>
      </c>
      <c r="P169" s="75">
        <f>+'Construcción y Equipamiento'!O217*'Prestación de Servicios'!$C$169</f>
        <v>0</v>
      </c>
      <c r="Q169" s="75">
        <f>+'Construcción y Equipamiento'!P217*'Prestación de Servicios'!$C$169</f>
        <v>0</v>
      </c>
      <c r="R169" s="75">
        <f>+'Construcción y Equipamiento'!Q217*'Prestación de Servicios'!$C$169</f>
        <v>0</v>
      </c>
      <c r="S169" s="75">
        <f>+'Construcción y Equipamiento'!R217*'Prestación de Servicios'!$C$169</f>
        <v>0</v>
      </c>
      <c r="T169" s="75">
        <f>+'Construcción y Equipamiento'!S217*'Prestación de Servicios'!$C$169</f>
        <v>0</v>
      </c>
      <c r="U169" s="75">
        <f>+'Construcción y Equipamiento'!T217*'Prestación de Servicios'!$C$169</f>
        <v>0</v>
      </c>
      <c r="V169" s="75">
        <f>+'Construcción y Equipamiento'!U217*'Prestación de Servicios'!$C$169</f>
        <v>0</v>
      </c>
      <c r="W169" s="75">
        <f>+'Construcción y Equipamiento'!V217*'Prestación de Servicios'!$C$169</f>
        <v>0</v>
      </c>
      <c r="X169" s="75">
        <f>+'Construcción y Equipamiento'!W217*'Prestación de Servicios'!$C$169</f>
        <v>0</v>
      </c>
      <c r="Y169" s="75">
        <f>+'Construcción y Equipamiento'!X217*'Prestación de Servicios'!$C$169</f>
        <v>0</v>
      </c>
      <c r="Z169" s="75">
        <f>+'Construcción y Equipamiento'!Y217*'Prestación de Servicios'!$C$169</f>
        <v>0</v>
      </c>
      <c r="AA169" s="75">
        <f>+'Construcción y Equipamiento'!Z217*'Prestación de Servicios'!$C$169</f>
        <v>0</v>
      </c>
      <c r="AB169" s="75">
        <f>+'Construcción y Equipamiento'!AA217*'Prestación de Servicios'!$C$169</f>
        <v>0</v>
      </c>
      <c r="AC169" s="75">
        <f>+'Construcción y Equipamiento'!AB217*'Prestación de Servicios'!$C$169</f>
        <v>0</v>
      </c>
      <c r="AD169" s="75">
        <f>+'Construcción y Equipamiento'!AC217*'Prestación de Servicios'!$C$169</f>
        <v>0</v>
      </c>
      <c r="AE169" s="75">
        <f>+'Construcción y Equipamiento'!AD217*'Prestación de Servicios'!$C$169</f>
        <v>0</v>
      </c>
    </row>
    <row r="170" spans="1:31">
      <c r="A170" s="14"/>
      <c r="C170" s="14"/>
      <c r="D170" s="151"/>
      <c r="E170" s="642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</row>
    <row r="171" spans="1:31">
      <c r="A171" s="14"/>
      <c r="B171" s="778" t="s">
        <v>41</v>
      </c>
      <c r="C171" s="482"/>
      <c r="D171" s="482"/>
      <c r="E171" s="541">
        <f t="shared" ref="E171:E181" ca="1" si="85">SUM(F171:AE171)</f>
        <v>0</v>
      </c>
      <c r="F171" s="777">
        <v>0</v>
      </c>
      <c r="G171" s="777"/>
      <c r="H171" s="493">
        <f ca="1">+'Construcción y Equipamiento'!T185</f>
        <v>0</v>
      </c>
      <c r="I171" s="493">
        <f t="shared" ref="I171:AE171" ca="1" si="86">+H177</f>
        <v>0</v>
      </c>
      <c r="J171" s="777">
        <f t="shared" ca="1" si="86"/>
        <v>0</v>
      </c>
      <c r="K171" s="777">
        <f t="shared" ca="1" si="86"/>
        <v>0</v>
      </c>
      <c r="L171" s="777">
        <f t="shared" ca="1" si="86"/>
        <v>0</v>
      </c>
      <c r="M171" s="777">
        <f t="shared" ca="1" si="86"/>
        <v>0</v>
      </c>
      <c r="N171" s="777">
        <f t="shared" ca="1" si="86"/>
        <v>0</v>
      </c>
      <c r="O171" s="777">
        <f t="shared" ca="1" si="86"/>
        <v>0</v>
      </c>
      <c r="P171" s="777">
        <f t="shared" ca="1" si="86"/>
        <v>0</v>
      </c>
      <c r="Q171" s="777">
        <f t="shared" ca="1" si="86"/>
        <v>0</v>
      </c>
      <c r="R171" s="777">
        <f t="shared" ca="1" si="86"/>
        <v>0</v>
      </c>
      <c r="S171" s="777">
        <f t="shared" ca="1" si="86"/>
        <v>0</v>
      </c>
      <c r="T171" s="777">
        <f t="shared" ca="1" si="86"/>
        <v>0</v>
      </c>
      <c r="U171" s="777">
        <f t="shared" ca="1" si="86"/>
        <v>0</v>
      </c>
      <c r="V171" s="777">
        <f t="shared" ca="1" si="86"/>
        <v>0</v>
      </c>
      <c r="W171" s="777">
        <f t="shared" ca="1" si="86"/>
        <v>0</v>
      </c>
      <c r="X171" s="777">
        <f t="shared" ca="1" si="86"/>
        <v>0</v>
      </c>
      <c r="Y171" s="777">
        <f t="shared" ca="1" si="86"/>
        <v>0</v>
      </c>
      <c r="Z171" s="777">
        <f t="shared" ca="1" si="86"/>
        <v>0</v>
      </c>
      <c r="AA171" s="777">
        <f t="shared" ca="1" si="86"/>
        <v>0</v>
      </c>
      <c r="AB171" s="777">
        <f t="shared" ca="1" si="86"/>
        <v>0</v>
      </c>
      <c r="AC171" s="777">
        <f t="shared" ca="1" si="86"/>
        <v>0</v>
      </c>
      <c r="AD171" s="777">
        <f t="shared" ca="1" si="86"/>
        <v>0</v>
      </c>
      <c r="AE171" s="777">
        <f t="shared" ca="1" si="86"/>
        <v>0</v>
      </c>
    </row>
    <row r="172" spans="1:31">
      <c r="A172" s="14"/>
      <c r="B172" s="778" t="s">
        <v>42</v>
      </c>
      <c r="C172" s="482"/>
      <c r="D172" s="482"/>
      <c r="E172" s="541">
        <f t="shared" ca="1" si="85"/>
        <v>0</v>
      </c>
      <c r="F172" s="777"/>
      <c r="G172" s="777"/>
      <c r="H172" s="493">
        <f t="shared" ref="H172:AE172" ca="1" si="87">+H169</f>
        <v>0</v>
      </c>
      <c r="I172" s="493">
        <f t="shared" si="87"/>
        <v>0</v>
      </c>
      <c r="J172" s="777">
        <f t="shared" si="87"/>
        <v>0</v>
      </c>
      <c r="K172" s="777">
        <f t="shared" si="87"/>
        <v>0</v>
      </c>
      <c r="L172" s="777">
        <f t="shared" si="87"/>
        <v>0</v>
      </c>
      <c r="M172" s="777">
        <f t="shared" si="87"/>
        <v>0</v>
      </c>
      <c r="N172" s="777">
        <f t="shared" si="87"/>
        <v>0</v>
      </c>
      <c r="O172" s="777">
        <f t="shared" si="87"/>
        <v>0</v>
      </c>
      <c r="P172" s="777">
        <f t="shared" si="87"/>
        <v>0</v>
      </c>
      <c r="Q172" s="777">
        <f t="shared" si="87"/>
        <v>0</v>
      </c>
      <c r="R172" s="777">
        <f t="shared" si="87"/>
        <v>0</v>
      </c>
      <c r="S172" s="777">
        <f t="shared" si="87"/>
        <v>0</v>
      </c>
      <c r="T172" s="777">
        <f t="shared" si="87"/>
        <v>0</v>
      </c>
      <c r="U172" s="777">
        <f t="shared" si="87"/>
        <v>0</v>
      </c>
      <c r="V172" s="777">
        <f t="shared" si="87"/>
        <v>0</v>
      </c>
      <c r="W172" s="777">
        <f t="shared" si="87"/>
        <v>0</v>
      </c>
      <c r="X172" s="777">
        <f t="shared" si="87"/>
        <v>0</v>
      </c>
      <c r="Y172" s="777">
        <f t="shared" si="87"/>
        <v>0</v>
      </c>
      <c r="Z172" s="777">
        <f t="shared" si="87"/>
        <v>0</v>
      </c>
      <c r="AA172" s="777">
        <f t="shared" si="87"/>
        <v>0</v>
      </c>
      <c r="AB172" s="777">
        <f t="shared" si="87"/>
        <v>0</v>
      </c>
      <c r="AC172" s="777">
        <f t="shared" si="87"/>
        <v>0</v>
      </c>
      <c r="AD172" s="777">
        <f t="shared" si="87"/>
        <v>0</v>
      </c>
      <c r="AE172" s="777">
        <f t="shared" si="87"/>
        <v>0</v>
      </c>
    </row>
    <row r="173" spans="1:31">
      <c r="A173" s="14"/>
      <c r="B173" s="479" t="s">
        <v>73</v>
      </c>
      <c r="C173" s="482"/>
      <c r="D173" s="482"/>
      <c r="E173" s="541">
        <f t="shared" ca="1" si="85"/>
        <v>0</v>
      </c>
      <c r="F173" s="493">
        <f t="shared" ref="F173:AE173" si="88">(F171+F172)*(F165*(1.01388888888889))</f>
        <v>0</v>
      </c>
      <c r="G173" s="493">
        <f t="shared" si="88"/>
        <v>0</v>
      </c>
      <c r="H173" s="493">
        <f t="shared" ca="1" si="88"/>
        <v>0</v>
      </c>
      <c r="I173" s="493">
        <f t="shared" ca="1" si="88"/>
        <v>0</v>
      </c>
      <c r="J173" s="493">
        <f t="shared" ca="1" si="88"/>
        <v>0</v>
      </c>
      <c r="K173" s="493">
        <f t="shared" ca="1" si="88"/>
        <v>0</v>
      </c>
      <c r="L173" s="493">
        <f t="shared" ca="1" si="88"/>
        <v>0</v>
      </c>
      <c r="M173" s="493">
        <f t="shared" ca="1" si="88"/>
        <v>0</v>
      </c>
      <c r="N173" s="493">
        <f t="shared" ca="1" si="88"/>
        <v>0</v>
      </c>
      <c r="O173" s="493">
        <f t="shared" ca="1" si="88"/>
        <v>0</v>
      </c>
      <c r="P173" s="493">
        <f t="shared" ca="1" si="88"/>
        <v>0</v>
      </c>
      <c r="Q173" s="493">
        <f t="shared" ca="1" si="88"/>
        <v>0</v>
      </c>
      <c r="R173" s="493">
        <f t="shared" ca="1" si="88"/>
        <v>0</v>
      </c>
      <c r="S173" s="493">
        <f t="shared" ca="1" si="88"/>
        <v>0</v>
      </c>
      <c r="T173" s="493">
        <f t="shared" ca="1" si="88"/>
        <v>0</v>
      </c>
      <c r="U173" s="493">
        <f t="shared" ca="1" si="88"/>
        <v>0</v>
      </c>
      <c r="V173" s="493">
        <f t="shared" ca="1" si="88"/>
        <v>0</v>
      </c>
      <c r="W173" s="493">
        <f t="shared" ca="1" si="88"/>
        <v>0</v>
      </c>
      <c r="X173" s="493">
        <f t="shared" ca="1" si="88"/>
        <v>0</v>
      </c>
      <c r="Y173" s="493">
        <f t="shared" ca="1" si="88"/>
        <v>0</v>
      </c>
      <c r="Z173" s="493">
        <f t="shared" ca="1" si="88"/>
        <v>0</v>
      </c>
      <c r="AA173" s="493">
        <f t="shared" ca="1" si="88"/>
        <v>0</v>
      </c>
      <c r="AB173" s="493">
        <f t="shared" ca="1" si="88"/>
        <v>0</v>
      </c>
      <c r="AC173" s="493">
        <f t="shared" ca="1" si="88"/>
        <v>0</v>
      </c>
      <c r="AD173" s="493">
        <f t="shared" ca="1" si="88"/>
        <v>0</v>
      </c>
      <c r="AE173" s="493">
        <f t="shared" ca="1" si="88"/>
        <v>0</v>
      </c>
    </row>
    <row r="174" spans="1:31">
      <c r="A174" s="6"/>
      <c r="B174" s="483" t="s">
        <v>74</v>
      </c>
      <c r="C174" s="482"/>
      <c r="D174" s="482"/>
      <c r="E174" s="541">
        <f t="shared" ca="1" si="85"/>
        <v>0</v>
      </c>
      <c r="F174" s="777">
        <v>0</v>
      </c>
      <c r="G174" s="777">
        <v>0</v>
      </c>
      <c r="H174" s="493">
        <f ca="1">+MIN(H173,H167)</f>
        <v>0</v>
      </c>
      <c r="I174" s="493">
        <f t="shared" ref="I174:AE174" ca="1" si="89">+MIN(I173,I167)</f>
        <v>0</v>
      </c>
      <c r="J174" s="484">
        <f t="shared" ca="1" si="89"/>
        <v>0</v>
      </c>
      <c r="K174" s="484">
        <f t="shared" ca="1" si="89"/>
        <v>0</v>
      </c>
      <c r="L174" s="484">
        <f t="shared" ca="1" si="89"/>
        <v>0</v>
      </c>
      <c r="M174" s="484">
        <f t="shared" ca="1" si="89"/>
        <v>0</v>
      </c>
      <c r="N174" s="484">
        <f t="shared" ca="1" si="89"/>
        <v>0</v>
      </c>
      <c r="O174" s="484">
        <f t="shared" ca="1" si="89"/>
        <v>0</v>
      </c>
      <c r="P174" s="484">
        <f t="shared" ca="1" si="89"/>
        <v>0</v>
      </c>
      <c r="Q174" s="484">
        <f t="shared" ca="1" si="89"/>
        <v>0</v>
      </c>
      <c r="R174" s="484">
        <f t="shared" ca="1" si="89"/>
        <v>0</v>
      </c>
      <c r="S174" s="484">
        <f t="shared" ca="1" si="89"/>
        <v>0</v>
      </c>
      <c r="T174" s="484">
        <f t="shared" ca="1" si="89"/>
        <v>0</v>
      </c>
      <c r="U174" s="484">
        <f t="shared" ca="1" si="89"/>
        <v>0</v>
      </c>
      <c r="V174" s="484">
        <f t="shared" ca="1" si="89"/>
        <v>0</v>
      </c>
      <c r="W174" s="484">
        <f t="shared" ca="1" si="89"/>
        <v>0</v>
      </c>
      <c r="X174" s="484">
        <f t="shared" ca="1" si="89"/>
        <v>0</v>
      </c>
      <c r="Y174" s="484">
        <f t="shared" ca="1" si="89"/>
        <v>0</v>
      </c>
      <c r="Z174" s="484">
        <f t="shared" ca="1" si="89"/>
        <v>0</v>
      </c>
      <c r="AA174" s="484">
        <f t="shared" ca="1" si="89"/>
        <v>0</v>
      </c>
      <c r="AB174" s="484">
        <f t="shared" ca="1" si="89"/>
        <v>0</v>
      </c>
      <c r="AC174" s="484">
        <f t="shared" ca="1" si="89"/>
        <v>0</v>
      </c>
      <c r="AD174" s="484">
        <f t="shared" ca="1" si="89"/>
        <v>0</v>
      </c>
      <c r="AE174" s="484">
        <f t="shared" ca="1" si="89"/>
        <v>0</v>
      </c>
    </row>
    <row r="175" spans="1:31">
      <c r="A175" s="14"/>
      <c r="B175" s="483" t="s">
        <v>269</v>
      </c>
      <c r="C175" s="482"/>
      <c r="D175" s="482"/>
      <c r="E175" s="541">
        <f t="shared" ca="1" si="85"/>
        <v>0</v>
      </c>
      <c r="F175" s="484">
        <f>+F173-F174</f>
        <v>0</v>
      </c>
      <c r="G175" s="484">
        <f t="shared" ref="G175:AE175" si="90">+G173-G174</f>
        <v>0</v>
      </c>
      <c r="H175" s="493">
        <f t="shared" ca="1" si="90"/>
        <v>0</v>
      </c>
      <c r="I175" s="493">
        <f t="shared" ca="1" si="90"/>
        <v>0</v>
      </c>
      <c r="J175" s="484">
        <f t="shared" ca="1" si="90"/>
        <v>0</v>
      </c>
      <c r="K175" s="484">
        <f t="shared" ca="1" si="90"/>
        <v>0</v>
      </c>
      <c r="L175" s="484">
        <f t="shared" ca="1" si="90"/>
        <v>0</v>
      </c>
      <c r="M175" s="484">
        <f t="shared" ca="1" si="90"/>
        <v>0</v>
      </c>
      <c r="N175" s="484">
        <f t="shared" ca="1" si="90"/>
        <v>0</v>
      </c>
      <c r="O175" s="484">
        <f t="shared" ca="1" si="90"/>
        <v>0</v>
      </c>
      <c r="P175" s="484">
        <f t="shared" ca="1" si="90"/>
        <v>0</v>
      </c>
      <c r="Q175" s="484">
        <f t="shared" ca="1" si="90"/>
        <v>0</v>
      </c>
      <c r="R175" s="484">
        <f t="shared" ca="1" si="90"/>
        <v>0</v>
      </c>
      <c r="S175" s="484">
        <f t="shared" ca="1" si="90"/>
        <v>0</v>
      </c>
      <c r="T175" s="484">
        <f t="shared" ca="1" si="90"/>
        <v>0</v>
      </c>
      <c r="U175" s="484">
        <f t="shared" ca="1" si="90"/>
        <v>0</v>
      </c>
      <c r="V175" s="484">
        <f t="shared" ca="1" si="90"/>
        <v>0</v>
      </c>
      <c r="W175" s="484">
        <f t="shared" ca="1" si="90"/>
        <v>0</v>
      </c>
      <c r="X175" s="484">
        <f t="shared" ca="1" si="90"/>
        <v>0</v>
      </c>
      <c r="Y175" s="484">
        <f t="shared" ca="1" si="90"/>
        <v>0</v>
      </c>
      <c r="Z175" s="484">
        <f t="shared" ca="1" si="90"/>
        <v>0</v>
      </c>
      <c r="AA175" s="484">
        <f t="shared" ca="1" si="90"/>
        <v>0</v>
      </c>
      <c r="AB175" s="484">
        <f t="shared" ca="1" si="90"/>
        <v>0</v>
      </c>
      <c r="AC175" s="484">
        <f t="shared" ca="1" si="90"/>
        <v>0</v>
      </c>
      <c r="AD175" s="484">
        <f t="shared" ca="1" si="90"/>
        <v>0</v>
      </c>
      <c r="AE175" s="484">
        <f t="shared" ca="1" si="90"/>
        <v>0</v>
      </c>
    </row>
    <row r="176" spans="1:31">
      <c r="A176" s="14"/>
      <c r="B176" s="483" t="s">
        <v>47</v>
      </c>
      <c r="C176" s="482"/>
      <c r="D176" s="482"/>
      <c r="E176" s="541">
        <f t="shared" ca="1" si="85"/>
        <v>0</v>
      </c>
      <c r="F176" s="484">
        <v>0</v>
      </c>
      <c r="G176" s="484">
        <v>0</v>
      </c>
      <c r="H176" s="493">
        <f ca="1">+MIN(H171,MAX(0,H167-H174))</f>
        <v>0</v>
      </c>
      <c r="I176" s="493">
        <f ca="1">+MIN(I171,MAX(0,I167-I174))</f>
        <v>0</v>
      </c>
      <c r="J176" s="484">
        <f t="shared" ref="J176:AE176" ca="1" si="91">+MIN(J171,MAX(0,J167-J174))</f>
        <v>0</v>
      </c>
      <c r="K176" s="484">
        <f t="shared" ca="1" si="91"/>
        <v>0</v>
      </c>
      <c r="L176" s="484">
        <f t="shared" ca="1" si="91"/>
        <v>0</v>
      </c>
      <c r="M176" s="484">
        <f t="shared" ca="1" si="91"/>
        <v>0</v>
      </c>
      <c r="N176" s="484">
        <f t="shared" ca="1" si="91"/>
        <v>0</v>
      </c>
      <c r="O176" s="484">
        <f t="shared" ca="1" si="91"/>
        <v>0</v>
      </c>
      <c r="P176" s="484">
        <f t="shared" ca="1" si="91"/>
        <v>0</v>
      </c>
      <c r="Q176" s="484">
        <f t="shared" ca="1" si="91"/>
        <v>0</v>
      </c>
      <c r="R176" s="484">
        <f t="shared" ca="1" si="91"/>
        <v>0</v>
      </c>
      <c r="S176" s="484">
        <f t="shared" ca="1" si="91"/>
        <v>0</v>
      </c>
      <c r="T176" s="484">
        <f t="shared" ca="1" si="91"/>
        <v>0</v>
      </c>
      <c r="U176" s="484">
        <f t="shared" ca="1" si="91"/>
        <v>0</v>
      </c>
      <c r="V176" s="484">
        <f t="shared" ca="1" si="91"/>
        <v>0</v>
      </c>
      <c r="W176" s="484">
        <f t="shared" ca="1" si="91"/>
        <v>0</v>
      </c>
      <c r="X176" s="484">
        <f t="shared" ca="1" si="91"/>
        <v>0</v>
      </c>
      <c r="Y176" s="484">
        <f t="shared" ca="1" si="91"/>
        <v>0</v>
      </c>
      <c r="Z176" s="484">
        <f t="shared" ca="1" si="91"/>
        <v>0</v>
      </c>
      <c r="AA176" s="484">
        <f t="shared" ca="1" si="91"/>
        <v>0</v>
      </c>
      <c r="AB176" s="484">
        <f t="shared" ca="1" si="91"/>
        <v>0</v>
      </c>
      <c r="AC176" s="484">
        <f t="shared" ca="1" si="91"/>
        <v>0</v>
      </c>
      <c r="AD176" s="484">
        <f t="shared" ca="1" si="91"/>
        <v>0</v>
      </c>
      <c r="AE176" s="484">
        <f t="shared" ca="1" si="91"/>
        <v>0</v>
      </c>
    </row>
    <row r="177" spans="1:33">
      <c r="A177" s="14"/>
      <c r="B177" s="483" t="s">
        <v>43</v>
      </c>
      <c r="C177" s="482"/>
      <c r="D177" s="482"/>
      <c r="E177" s="541">
        <f t="shared" ca="1" si="85"/>
        <v>0</v>
      </c>
      <c r="F177" s="484">
        <f>+F171+F172+F175-F176</f>
        <v>0</v>
      </c>
      <c r="G177" s="484">
        <f>+G171+G172+G175-G176</f>
        <v>0</v>
      </c>
      <c r="H177" s="493">
        <f t="shared" ref="H177:AE177" ca="1" si="92">+H171+H172+H175-H176</f>
        <v>0</v>
      </c>
      <c r="I177" s="493">
        <f t="shared" ca="1" si="92"/>
        <v>0</v>
      </c>
      <c r="J177" s="484">
        <f t="shared" ca="1" si="92"/>
        <v>0</v>
      </c>
      <c r="K177" s="484">
        <f t="shared" ca="1" si="92"/>
        <v>0</v>
      </c>
      <c r="L177" s="484">
        <f t="shared" ca="1" si="92"/>
        <v>0</v>
      </c>
      <c r="M177" s="484">
        <f t="shared" ca="1" si="92"/>
        <v>0</v>
      </c>
      <c r="N177" s="484">
        <f t="shared" ca="1" si="92"/>
        <v>0</v>
      </c>
      <c r="O177" s="484">
        <f t="shared" ca="1" si="92"/>
        <v>0</v>
      </c>
      <c r="P177" s="484">
        <f t="shared" ca="1" si="92"/>
        <v>0</v>
      </c>
      <c r="Q177" s="484">
        <f t="shared" ca="1" si="92"/>
        <v>0</v>
      </c>
      <c r="R177" s="484">
        <f t="shared" ca="1" si="92"/>
        <v>0</v>
      </c>
      <c r="S177" s="484">
        <f t="shared" ca="1" si="92"/>
        <v>0</v>
      </c>
      <c r="T177" s="484">
        <f t="shared" ca="1" si="92"/>
        <v>0</v>
      </c>
      <c r="U177" s="484">
        <f t="shared" ca="1" si="92"/>
        <v>0</v>
      </c>
      <c r="V177" s="484">
        <f t="shared" ca="1" si="92"/>
        <v>0</v>
      </c>
      <c r="W177" s="484">
        <f t="shared" ca="1" si="92"/>
        <v>0</v>
      </c>
      <c r="X177" s="484">
        <f t="shared" ca="1" si="92"/>
        <v>0</v>
      </c>
      <c r="Y177" s="484">
        <f t="shared" ca="1" si="92"/>
        <v>0</v>
      </c>
      <c r="Z177" s="484">
        <f t="shared" ca="1" si="92"/>
        <v>0</v>
      </c>
      <c r="AA177" s="484">
        <f t="shared" ca="1" si="92"/>
        <v>0</v>
      </c>
      <c r="AB177" s="484">
        <f t="shared" ca="1" si="92"/>
        <v>0</v>
      </c>
      <c r="AC177" s="484">
        <f t="shared" ca="1" si="92"/>
        <v>0</v>
      </c>
      <c r="AD177" s="484">
        <f t="shared" ca="1" si="92"/>
        <v>0</v>
      </c>
      <c r="AE177" s="484">
        <f t="shared" ca="1" si="92"/>
        <v>0</v>
      </c>
    </row>
    <row r="178" spans="1:33">
      <c r="A178" s="14"/>
      <c r="B178" s="6"/>
      <c r="C178" s="14"/>
      <c r="D178" s="14"/>
      <c r="E178" s="155"/>
      <c r="F178" s="96"/>
      <c r="G178" s="96"/>
      <c r="H178" s="8"/>
      <c r="I178" s="8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</row>
    <row r="179" spans="1:33">
      <c r="A179" s="14"/>
      <c r="B179" s="6" t="s">
        <v>133</v>
      </c>
      <c r="C179" s="14"/>
      <c r="D179" s="14"/>
      <c r="E179" s="155">
        <f t="shared" ca="1" si="85"/>
        <v>0</v>
      </c>
      <c r="F179" s="96">
        <f>+MAX(0,((1+H18)/(1+H17)-1)*F172)</f>
        <v>0</v>
      </c>
      <c r="G179" s="96">
        <f t="shared" ref="G179:AE179" si="93">+MAX(0,((1+I18)/(1+I17)-1)*G171)</f>
        <v>0</v>
      </c>
      <c r="H179" s="8">
        <f t="shared" ca="1" si="93"/>
        <v>0</v>
      </c>
      <c r="I179" s="8">
        <f t="shared" ca="1" si="93"/>
        <v>0</v>
      </c>
      <c r="J179" s="96">
        <f t="shared" ca="1" si="93"/>
        <v>0</v>
      </c>
      <c r="K179" s="96">
        <f t="shared" ca="1" si="93"/>
        <v>0</v>
      </c>
      <c r="L179" s="96">
        <f t="shared" ca="1" si="93"/>
        <v>0</v>
      </c>
      <c r="M179" s="96">
        <f t="shared" ca="1" si="93"/>
        <v>0</v>
      </c>
      <c r="N179" s="96">
        <f t="shared" ca="1" si="93"/>
        <v>0</v>
      </c>
      <c r="O179" s="96">
        <f t="shared" ca="1" si="93"/>
        <v>0</v>
      </c>
      <c r="P179" s="96">
        <f t="shared" ca="1" si="93"/>
        <v>0</v>
      </c>
      <c r="Q179" s="96">
        <f t="shared" ca="1" si="93"/>
        <v>0</v>
      </c>
      <c r="R179" s="96">
        <f t="shared" ca="1" si="93"/>
        <v>0</v>
      </c>
      <c r="S179" s="96">
        <f t="shared" ca="1" si="93"/>
        <v>0</v>
      </c>
      <c r="T179" s="96">
        <f t="shared" ca="1" si="93"/>
        <v>0</v>
      </c>
      <c r="U179" s="96">
        <f t="shared" ca="1" si="93"/>
        <v>0</v>
      </c>
      <c r="V179" s="96">
        <f t="shared" ca="1" si="93"/>
        <v>0</v>
      </c>
      <c r="W179" s="96">
        <f t="shared" ca="1" si="93"/>
        <v>0</v>
      </c>
      <c r="X179" s="96">
        <f t="shared" ca="1" si="93"/>
        <v>0</v>
      </c>
      <c r="Y179" s="96">
        <f t="shared" ca="1" si="93"/>
        <v>0</v>
      </c>
      <c r="Z179" s="96">
        <f t="shared" ca="1" si="93"/>
        <v>0</v>
      </c>
      <c r="AA179" s="96">
        <f t="shared" ca="1" si="93"/>
        <v>0</v>
      </c>
      <c r="AB179" s="96">
        <f t="shared" ca="1" si="93"/>
        <v>0</v>
      </c>
      <c r="AC179" s="96">
        <f t="shared" ca="1" si="93"/>
        <v>0</v>
      </c>
      <c r="AD179" s="96">
        <f t="shared" ca="1" si="93"/>
        <v>0</v>
      </c>
      <c r="AE179" s="96">
        <f t="shared" ca="1" si="93"/>
        <v>0</v>
      </c>
      <c r="AF179" s="158"/>
      <c r="AG179" s="158"/>
    </row>
    <row r="180" spans="1:33">
      <c r="A180" s="14"/>
      <c r="B180" s="6"/>
      <c r="C180" s="14"/>
      <c r="D180" s="14"/>
      <c r="E180" s="155"/>
      <c r="F180" s="96"/>
      <c r="G180" s="96"/>
      <c r="H180" s="8"/>
      <c r="I180" s="8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</row>
    <row r="181" spans="1:33">
      <c r="A181" s="14"/>
      <c r="B181" s="650" t="s">
        <v>557</v>
      </c>
      <c r="C181" s="651"/>
      <c r="D181" s="651"/>
      <c r="E181" s="652">
        <f t="shared" ca="1" si="85"/>
        <v>0</v>
      </c>
      <c r="F181" s="653">
        <f t="shared" ref="F181" si="94">+F174+F176</f>
        <v>0</v>
      </c>
      <c r="G181" s="653">
        <f t="shared" ref="G181:J181" si="95">+G173+G176</f>
        <v>0</v>
      </c>
      <c r="H181" s="653">
        <f t="shared" ca="1" si="95"/>
        <v>0</v>
      </c>
      <c r="I181" s="653">
        <f t="shared" ca="1" si="95"/>
        <v>0</v>
      </c>
      <c r="J181" s="653">
        <f t="shared" ca="1" si="95"/>
        <v>0</v>
      </c>
      <c r="K181" s="653">
        <f ca="1">+K173+K176</f>
        <v>0</v>
      </c>
      <c r="L181" s="653">
        <f t="shared" ref="L181:AE181" ca="1" si="96">+L173+L176</f>
        <v>0</v>
      </c>
      <c r="M181" s="653">
        <f t="shared" ca="1" si="96"/>
        <v>0</v>
      </c>
      <c r="N181" s="653">
        <f t="shared" ca="1" si="96"/>
        <v>0</v>
      </c>
      <c r="O181" s="653">
        <f t="shared" ca="1" si="96"/>
        <v>0</v>
      </c>
      <c r="P181" s="653">
        <f t="shared" ca="1" si="96"/>
        <v>0</v>
      </c>
      <c r="Q181" s="653">
        <f t="shared" ca="1" si="96"/>
        <v>0</v>
      </c>
      <c r="R181" s="653">
        <f t="shared" ca="1" si="96"/>
        <v>0</v>
      </c>
      <c r="S181" s="653">
        <f t="shared" ca="1" si="96"/>
        <v>0</v>
      </c>
      <c r="T181" s="653">
        <f t="shared" ca="1" si="96"/>
        <v>0</v>
      </c>
      <c r="U181" s="653">
        <f t="shared" ca="1" si="96"/>
        <v>0</v>
      </c>
      <c r="V181" s="653">
        <f t="shared" ca="1" si="96"/>
        <v>0</v>
      </c>
      <c r="W181" s="653">
        <f t="shared" ca="1" si="96"/>
        <v>0</v>
      </c>
      <c r="X181" s="653">
        <f t="shared" ca="1" si="96"/>
        <v>0</v>
      </c>
      <c r="Y181" s="653">
        <f t="shared" ca="1" si="96"/>
        <v>0</v>
      </c>
      <c r="Z181" s="653">
        <f t="shared" ca="1" si="96"/>
        <v>0</v>
      </c>
      <c r="AA181" s="653">
        <f t="shared" ca="1" si="96"/>
        <v>0</v>
      </c>
      <c r="AB181" s="653">
        <f t="shared" ca="1" si="96"/>
        <v>0</v>
      </c>
      <c r="AC181" s="653">
        <f t="shared" ca="1" si="96"/>
        <v>0</v>
      </c>
      <c r="AD181" s="653">
        <f t="shared" ca="1" si="96"/>
        <v>0</v>
      </c>
      <c r="AE181" s="653">
        <f t="shared" ca="1" si="96"/>
        <v>0</v>
      </c>
    </row>
    <row r="182" spans="1:33">
      <c r="A182" s="14"/>
      <c r="B182" s="6"/>
      <c r="C182" s="14"/>
      <c r="D182" s="14"/>
      <c r="E182" s="155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</row>
    <row r="183" spans="1:33">
      <c r="A183" s="108" t="s">
        <v>548</v>
      </c>
      <c r="B183" s="109"/>
      <c r="C183" s="109"/>
      <c r="D183" s="109"/>
      <c r="E183" s="548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  <c r="AE183" s="109"/>
    </row>
    <row r="184" spans="1:33">
      <c r="A184" s="14"/>
      <c r="B184" s="6"/>
      <c r="C184" s="14"/>
      <c r="D184" s="14"/>
      <c r="E184" s="155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</row>
    <row r="185" spans="1:33">
      <c r="A185" s="14"/>
      <c r="B185" s="110" t="s">
        <v>132</v>
      </c>
      <c r="C185" s="14"/>
      <c r="D185" s="14"/>
      <c r="E185" s="155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</row>
    <row r="186" spans="1:33">
      <c r="A186" s="14"/>
      <c r="B186" s="587">
        <f>+B152</f>
        <v>3</v>
      </c>
      <c r="C186" s="14"/>
      <c r="D186" s="14"/>
      <c r="E186" s="155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</row>
    <row r="187" spans="1:33">
      <c r="A187" s="14"/>
      <c r="B187" s="6"/>
      <c r="C187" s="1" t="s">
        <v>41</v>
      </c>
      <c r="D187" s="14"/>
      <c r="E187" s="155">
        <f t="shared" ref="E187:E192" ca="1" si="97">SUM(F187:AE187)</f>
        <v>0</v>
      </c>
      <c r="F187" s="96">
        <v>0</v>
      </c>
      <c r="G187" s="96">
        <v>0</v>
      </c>
      <c r="H187" s="96">
        <f>+G192</f>
        <v>0</v>
      </c>
      <c r="I187" s="96">
        <f ca="1">+H192</f>
        <v>0</v>
      </c>
      <c r="J187" s="11">
        <f t="shared" ref="J187:AE187" ca="1" si="98">+I192</f>
        <v>0</v>
      </c>
      <c r="K187" s="96">
        <f t="shared" ca="1" si="98"/>
        <v>0</v>
      </c>
      <c r="L187" s="96">
        <f t="shared" ca="1" si="98"/>
        <v>0</v>
      </c>
      <c r="M187" s="96">
        <f t="shared" ca="1" si="98"/>
        <v>0</v>
      </c>
      <c r="N187" s="96">
        <f t="shared" ca="1" si="98"/>
        <v>0</v>
      </c>
      <c r="O187" s="96">
        <f t="shared" ca="1" si="98"/>
        <v>0</v>
      </c>
      <c r="P187" s="96">
        <f t="shared" ca="1" si="98"/>
        <v>0</v>
      </c>
      <c r="Q187" s="96">
        <f t="shared" ca="1" si="98"/>
        <v>0</v>
      </c>
      <c r="R187" s="96">
        <f t="shared" ca="1" si="98"/>
        <v>0</v>
      </c>
      <c r="S187" s="96">
        <f t="shared" ca="1" si="98"/>
        <v>0</v>
      </c>
      <c r="T187" s="96">
        <f t="shared" ca="1" si="98"/>
        <v>0</v>
      </c>
      <c r="U187" s="96">
        <f t="shared" ca="1" si="98"/>
        <v>0</v>
      </c>
      <c r="V187" s="96">
        <f t="shared" ca="1" si="98"/>
        <v>0</v>
      </c>
      <c r="W187" s="96">
        <f t="shared" ca="1" si="98"/>
        <v>0</v>
      </c>
      <c r="X187" s="96">
        <f t="shared" ca="1" si="98"/>
        <v>0</v>
      </c>
      <c r="Y187" s="96">
        <f t="shared" ca="1" si="98"/>
        <v>0</v>
      </c>
      <c r="Z187" s="96">
        <f t="shared" ca="1" si="98"/>
        <v>0</v>
      </c>
      <c r="AA187" s="96">
        <f t="shared" ca="1" si="98"/>
        <v>0</v>
      </c>
      <c r="AB187" s="96">
        <f t="shared" ca="1" si="98"/>
        <v>0</v>
      </c>
      <c r="AC187" s="96">
        <f t="shared" ca="1" si="98"/>
        <v>0</v>
      </c>
      <c r="AD187" s="96">
        <f t="shared" ca="1" si="98"/>
        <v>0</v>
      </c>
      <c r="AE187" s="96">
        <f t="shared" ca="1" si="98"/>
        <v>0</v>
      </c>
    </row>
    <row r="188" spans="1:33">
      <c r="A188" s="14"/>
      <c r="B188" s="6"/>
      <c r="C188" s="1" t="s">
        <v>353</v>
      </c>
      <c r="D188" s="14"/>
      <c r="E188" s="155">
        <f t="shared" ca="1" si="97"/>
        <v>0</v>
      </c>
      <c r="F188" s="96">
        <v>0</v>
      </c>
      <c r="G188" s="96">
        <v>0</v>
      </c>
      <c r="H188" s="96">
        <f t="shared" ref="H188:AE188" ca="1" si="99">+H181*($B$186/12)</f>
        <v>0</v>
      </c>
      <c r="I188" s="96">
        <f t="shared" ca="1" si="99"/>
        <v>0</v>
      </c>
      <c r="J188" s="11">
        <f t="shared" ca="1" si="99"/>
        <v>0</v>
      </c>
      <c r="K188" s="96">
        <f t="shared" ca="1" si="99"/>
        <v>0</v>
      </c>
      <c r="L188" s="96">
        <f t="shared" ca="1" si="99"/>
        <v>0</v>
      </c>
      <c r="M188" s="96">
        <f t="shared" ca="1" si="99"/>
        <v>0</v>
      </c>
      <c r="N188" s="96">
        <f t="shared" ca="1" si="99"/>
        <v>0</v>
      </c>
      <c r="O188" s="96">
        <f t="shared" ca="1" si="99"/>
        <v>0</v>
      </c>
      <c r="P188" s="96">
        <f t="shared" ca="1" si="99"/>
        <v>0</v>
      </c>
      <c r="Q188" s="96">
        <f t="shared" ca="1" si="99"/>
        <v>0</v>
      </c>
      <c r="R188" s="96">
        <f t="shared" ca="1" si="99"/>
        <v>0</v>
      </c>
      <c r="S188" s="96">
        <f t="shared" ca="1" si="99"/>
        <v>0</v>
      </c>
      <c r="T188" s="96">
        <f t="shared" ca="1" si="99"/>
        <v>0</v>
      </c>
      <c r="U188" s="96">
        <f t="shared" ca="1" si="99"/>
        <v>0</v>
      </c>
      <c r="V188" s="96">
        <f t="shared" ca="1" si="99"/>
        <v>0</v>
      </c>
      <c r="W188" s="96">
        <f t="shared" ca="1" si="99"/>
        <v>0</v>
      </c>
      <c r="X188" s="96">
        <f t="shared" ca="1" si="99"/>
        <v>0</v>
      </c>
      <c r="Y188" s="96">
        <f t="shared" ca="1" si="99"/>
        <v>0</v>
      </c>
      <c r="Z188" s="96">
        <f t="shared" ca="1" si="99"/>
        <v>0</v>
      </c>
      <c r="AA188" s="96">
        <f t="shared" ca="1" si="99"/>
        <v>0</v>
      </c>
      <c r="AB188" s="96">
        <f t="shared" ca="1" si="99"/>
        <v>0</v>
      </c>
      <c r="AC188" s="96">
        <f t="shared" ca="1" si="99"/>
        <v>0</v>
      </c>
      <c r="AD188" s="96">
        <f t="shared" ca="1" si="99"/>
        <v>0</v>
      </c>
      <c r="AE188" s="96">
        <f t="shared" ca="1" si="99"/>
        <v>0</v>
      </c>
    </row>
    <row r="189" spans="1:33">
      <c r="A189" s="14"/>
      <c r="B189" s="6"/>
      <c r="C189" s="69" t="s">
        <v>42</v>
      </c>
      <c r="D189" s="14"/>
      <c r="E189" s="155">
        <f t="shared" ca="1" si="97"/>
        <v>0</v>
      </c>
      <c r="F189" s="96">
        <v>0</v>
      </c>
      <c r="G189" s="96">
        <v>0</v>
      </c>
      <c r="H189" s="11">
        <f t="shared" ref="H189:AE189" ca="1" si="100">+MAX(0,H188-H187)</f>
        <v>0</v>
      </c>
      <c r="I189" s="11">
        <f t="shared" ca="1" si="100"/>
        <v>0</v>
      </c>
      <c r="J189" s="11">
        <f t="shared" ca="1" si="100"/>
        <v>0</v>
      </c>
      <c r="K189" s="11">
        <f t="shared" ca="1" si="100"/>
        <v>0</v>
      </c>
      <c r="L189" s="11">
        <f t="shared" ca="1" si="100"/>
        <v>0</v>
      </c>
      <c r="M189" s="11">
        <f t="shared" ca="1" si="100"/>
        <v>0</v>
      </c>
      <c r="N189" s="11">
        <f t="shared" ca="1" si="100"/>
        <v>0</v>
      </c>
      <c r="O189" s="11">
        <f t="shared" ca="1" si="100"/>
        <v>0</v>
      </c>
      <c r="P189" s="11">
        <f t="shared" ca="1" si="100"/>
        <v>0</v>
      </c>
      <c r="Q189" s="11">
        <f t="shared" ca="1" si="100"/>
        <v>0</v>
      </c>
      <c r="R189" s="11">
        <f t="shared" ca="1" si="100"/>
        <v>0</v>
      </c>
      <c r="S189" s="11">
        <f t="shared" ca="1" si="100"/>
        <v>0</v>
      </c>
      <c r="T189" s="11">
        <f t="shared" ca="1" si="100"/>
        <v>0</v>
      </c>
      <c r="U189" s="11">
        <f t="shared" ca="1" si="100"/>
        <v>0</v>
      </c>
      <c r="V189" s="11">
        <f t="shared" ca="1" si="100"/>
        <v>0</v>
      </c>
      <c r="W189" s="11">
        <f t="shared" ca="1" si="100"/>
        <v>0</v>
      </c>
      <c r="X189" s="11">
        <f t="shared" ca="1" si="100"/>
        <v>0</v>
      </c>
      <c r="Y189" s="11">
        <f t="shared" ca="1" si="100"/>
        <v>0</v>
      </c>
      <c r="Z189" s="11">
        <f t="shared" ca="1" si="100"/>
        <v>0</v>
      </c>
      <c r="AA189" s="11">
        <f t="shared" ca="1" si="100"/>
        <v>0</v>
      </c>
      <c r="AB189" s="11">
        <f t="shared" ca="1" si="100"/>
        <v>0</v>
      </c>
      <c r="AC189" s="11">
        <f t="shared" ca="1" si="100"/>
        <v>0</v>
      </c>
      <c r="AD189" s="11">
        <f t="shared" ca="1" si="100"/>
        <v>0</v>
      </c>
      <c r="AE189" s="11">
        <f t="shared" ca="1" si="100"/>
        <v>0</v>
      </c>
    </row>
    <row r="190" spans="1:33">
      <c r="A190" s="14"/>
      <c r="B190" s="6"/>
      <c r="C190" s="1" t="s">
        <v>354</v>
      </c>
      <c r="D190" s="14"/>
      <c r="E190" s="155">
        <f t="shared" ca="1" si="97"/>
        <v>0</v>
      </c>
      <c r="F190" s="96">
        <v>0</v>
      </c>
      <c r="G190" s="96">
        <v>0</v>
      </c>
      <c r="H190" s="11">
        <f t="shared" ref="H190:AE190" ca="1" si="101">+MAX(0,H187-H188)</f>
        <v>0</v>
      </c>
      <c r="I190" s="11">
        <f t="shared" ca="1" si="101"/>
        <v>0</v>
      </c>
      <c r="J190" s="11">
        <f t="shared" ca="1" si="101"/>
        <v>0</v>
      </c>
      <c r="K190" s="11">
        <f t="shared" ca="1" si="101"/>
        <v>0</v>
      </c>
      <c r="L190" s="11">
        <f t="shared" ca="1" si="101"/>
        <v>0</v>
      </c>
      <c r="M190" s="11">
        <f t="shared" ca="1" si="101"/>
        <v>0</v>
      </c>
      <c r="N190" s="11">
        <f t="shared" ca="1" si="101"/>
        <v>0</v>
      </c>
      <c r="O190" s="11">
        <f t="shared" ca="1" si="101"/>
        <v>0</v>
      </c>
      <c r="P190" s="11">
        <f t="shared" ca="1" si="101"/>
        <v>0</v>
      </c>
      <c r="Q190" s="11">
        <f t="shared" ca="1" si="101"/>
        <v>0</v>
      </c>
      <c r="R190" s="11">
        <f t="shared" ca="1" si="101"/>
        <v>0</v>
      </c>
      <c r="S190" s="11">
        <f t="shared" ca="1" si="101"/>
        <v>0</v>
      </c>
      <c r="T190" s="11">
        <f t="shared" ca="1" si="101"/>
        <v>0</v>
      </c>
      <c r="U190" s="11">
        <f t="shared" ca="1" si="101"/>
        <v>0</v>
      </c>
      <c r="V190" s="11">
        <f t="shared" ca="1" si="101"/>
        <v>0</v>
      </c>
      <c r="W190" s="11">
        <f t="shared" ca="1" si="101"/>
        <v>0</v>
      </c>
      <c r="X190" s="11">
        <f t="shared" ca="1" si="101"/>
        <v>0</v>
      </c>
      <c r="Y190" s="11">
        <f t="shared" ca="1" si="101"/>
        <v>0</v>
      </c>
      <c r="Z190" s="11">
        <f t="shared" ca="1" si="101"/>
        <v>0</v>
      </c>
      <c r="AA190" s="11">
        <f t="shared" ca="1" si="101"/>
        <v>0</v>
      </c>
      <c r="AB190" s="11">
        <f t="shared" ca="1" si="101"/>
        <v>0</v>
      </c>
      <c r="AC190" s="11">
        <f t="shared" ca="1" si="101"/>
        <v>0</v>
      </c>
      <c r="AD190" s="11">
        <f t="shared" ca="1" si="101"/>
        <v>0</v>
      </c>
      <c r="AE190" s="11">
        <f t="shared" ca="1" si="101"/>
        <v>0</v>
      </c>
    </row>
    <row r="191" spans="1:33">
      <c r="A191" s="14"/>
      <c r="B191" s="6"/>
      <c r="C191" s="1" t="s">
        <v>370</v>
      </c>
      <c r="D191" s="14"/>
      <c r="E191" s="155">
        <f t="shared" ca="1" si="97"/>
        <v>0</v>
      </c>
      <c r="F191" s="96">
        <v>0</v>
      </c>
      <c r="G191" s="96">
        <v>0</v>
      </c>
      <c r="H191" s="11">
        <f ca="1">+MAX(0,H187-H188)</f>
        <v>0</v>
      </c>
      <c r="I191" s="11">
        <f t="shared" ref="I191:AE191" ca="1" si="102">+MAX(0,I187-I188)</f>
        <v>0</v>
      </c>
      <c r="J191" s="11">
        <f t="shared" ca="1" si="102"/>
        <v>0</v>
      </c>
      <c r="K191" s="11">
        <f t="shared" ca="1" si="102"/>
        <v>0</v>
      </c>
      <c r="L191" s="11">
        <f t="shared" ca="1" si="102"/>
        <v>0</v>
      </c>
      <c r="M191" s="11">
        <f t="shared" ca="1" si="102"/>
        <v>0</v>
      </c>
      <c r="N191" s="11">
        <f t="shared" ca="1" si="102"/>
        <v>0</v>
      </c>
      <c r="O191" s="11">
        <f t="shared" ca="1" si="102"/>
        <v>0</v>
      </c>
      <c r="P191" s="11">
        <f t="shared" ca="1" si="102"/>
        <v>0</v>
      </c>
      <c r="Q191" s="11">
        <f t="shared" ca="1" si="102"/>
        <v>0</v>
      </c>
      <c r="R191" s="11">
        <f t="shared" ca="1" si="102"/>
        <v>0</v>
      </c>
      <c r="S191" s="11">
        <f t="shared" ca="1" si="102"/>
        <v>0</v>
      </c>
      <c r="T191" s="11">
        <f t="shared" ca="1" si="102"/>
        <v>0</v>
      </c>
      <c r="U191" s="11">
        <f t="shared" ca="1" si="102"/>
        <v>0</v>
      </c>
      <c r="V191" s="11">
        <f t="shared" ca="1" si="102"/>
        <v>0</v>
      </c>
      <c r="W191" s="11">
        <f t="shared" ca="1" si="102"/>
        <v>0</v>
      </c>
      <c r="X191" s="11">
        <f t="shared" ca="1" si="102"/>
        <v>0</v>
      </c>
      <c r="Y191" s="11">
        <f t="shared" ca="1" si="102"/>
        <v>0</v>
      </c>
      <c r="Z191" s="11">
        <f t="shared" ca="1" si="102"/>
        <v>0</v>
      </c>
      <c r="AA191" s="11">
        <f t="shared" ca="1" si="102"/>
        <v>0</v>
      </c>
      <c r="AB191" s="11">
        <f t="shared" ca="1" si="102"/>
        <v>0</v>
      </c>
      <c r="AC191" s="11">
        <f t="shared" ca="1" si="102"/>
        <v>0</v>
      </c>
      <c r="AD191" s="11">
        <f t="shared" ca="1" si="102"/>
        <v>0</v>
      </c>
      <c r="AE191" s="11">
        <f t="shared" ca="1" si="102"/>
        <v>0</v>
      </c>
    </row>
    <row r="192" spans="1:33">
      <c r="A192" s="14"/>
      <c r="B192" s="6"/>
      <c r="C192" s="1" t="s">
        <v>43</v>
      </c>
      <c r="D192" s="14"/>
      <c r="E192" s="155">
        <f t="shared" ca="1" si="97"/>
        <v>0</v>
      </c>
      <c r="F192" s="96">
        <v>0</v>
      </c>
      <c r="G192" s="96">
        <v>0</v>
      </c>
      <c r="H192" s="11">
        <f t="shared" ref="H192:AE192" ca="1" si="103">+H187+H189-H190</f>
        <v>0</v>
      </c>
      <c r="I192" s="11">
        <f t="shared" ca="1" si="103"/>
        <v>0</v>
      </c>
      <c r="J192" s="11">
        <f t="shared" ca="1" si="103"/>
        <v>0</v>
      </c>
      <c r="K192" s="11">
        <f t="shared" ca="1" si="103"/>
        <v>0</v>
      </c>
      <c r="L192" s="11">
        <f t="shared" ca="1" si="103"/>
        <v>0</v>
      </c>
      <c r="M192" s="11">
        <f t="shared" ca="1" si="103"/>
        <v>0</v>
      </c>
      <c r="N192" s="11">
        <f t="shared" ca="1" si="103"/>
        <v>0</v>
      </c>
      <c r="O192" s="11">
        <f t="shared" ca="1" si="103"/>
        <v>0</v>
      </c>
      <c r="P192" s="11">
        <f t="shared" ca="1" si="103"/>
        <v>0</v>
      </c>
      <c r="Q192" s="11">
        <f t="shared" ca="1" si="103"/>
        <v>0</v>
      </c>
      <c r="R192" s="11">
        <f t="shared" ca="1" si="103"/>
        <v>0</v>
      </c>
      <c r="S192" s="11">
        <f t="shared" ca="1" si="103"/>
        <v>0</v>
      </c>
      <c r="T192" s="11">
        <f t="shared" ca="1" si="103"/>
        <v>0</v>
      </c>
      <c r="U192" s="11">
        <f t="shared" ca="1" si="103"/>
        <v>0</v>
      </c>
      <c r="V192" s="11">
        <f t="shared" ca="1" si="103"/>
        <v>0</v>
      </c>
      <c r="W192" s="11">
        <f t="shared" ca="1" si="103"/>
        <v>0</v>
      </c>
      <c r="X192" s="11">
        <f t="shared" ca="1" si="103"/>
        <v>0</v>
      </c>
      <c r="Y192" s="11">
        <f t="shared" ca="1" si="103"/>
        <v>0</v>
      </c>
      <c r="Z192" s="11">
        <f t="shared" ca="1" si="103"/>
        <v>0</v>
      </c>
      <c r="AA192" s="11">
        <f t="shared" ca="1" si="103"/>
        <v>0</v>
      </c>
      <c r="AB192" s="11">
        <f t="shared" ca="1" si="103"/>
        <v>0</v>
      </c>
      <c r="AC192" s="11">
        <f t="shared" ca="1" si="103"/>
        <v>0</v>
      </c>
      <c r="AD192" s="11">
        <f t="shared" ca="1" si="103"/>
        <v>0</v>
      </c>
      <c r="AE192" s="11">
        <f t="shared" ca="1" si="103"/>
        <v>0</v>
      </c>
    </row>
    <row r="193" spans="1:31">
      <c r="A193" s="14"/>
      <c r="B193" s="6"/>
      <c r="C193" s="14"/>
      <c r="D193" s="14"/>
      <c r="E193" s="155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</row>
    <row r="194" spans="1:31">
      <c r="A194" s="14"/>
      <c r="B194" s="651" t="s">
        <v>521</v>
      </c>
      <c r="C194" s="651"/>
      <c r="D194" s="651"/>
      <c r="E194" s="652">
        <f t="shared" ref="E194" ca="1" si="104">SUM(F194:AE194)</f>
        <v>4735505985.3491621</v>
      </c>
      <c r="F194" s="653">
        <f>MAX(0,F160-F181)</f>
        <v>0</v>
      </c>
      <c r="G194" s="653">
        <f t="shared" ref="G194:AE194" si="105">MAX(0,G160-G181)</f>
        <v>0</v>
      </c>
      <c r="H194" s="653">
        <f ca="1">MAX(0,H160-H181)</f>
        <v>0</v>
      </c>
      <c r="I194" s="653">
        <f t="shared" ca="1" si="105"/>
        <v>60415345.913370416</v>
      </c>
      <c r="J194" s="653">
        <f t="shared" ca="1" si="105"/>
        <v>65191966.562641963</v>
      </c>
      <c r="K194" s="653">
        <f t="shared" ca="1" si="105"/>
        <v>57390795.260196567</v>
      </c>
      <c r="L194" s="653">
        <f t="shared" ca="1" si="105"/>
        <v>54500648.862314068</v>
      </c>
      <c r="M194" s="653">
        <f t="shared" ca="1" si="105"/>
        <v>74578866.453965127</v>
      </c>
      <c r="N194" s="653">
        <f t="shared" ca="1" si="105"/>
        <v>83523843.973654032</v>
      </c>
      <c r="O194" s="653">
        <f t="shared" ca="1" si="105"/>
        <v>93488983.245500818</v>
      </c>
      <c r="P194" s="653">
        <f t="shared" ca="1" si="105"/>
        <v>104173062.54579177</v>
      </c>
      <c r="Q194" s="653">
        <f t="shared" ca="1" si="105"/>
        <v>121277961.81046699</v>
      </c>
      <c r="R194" s="653">
        <f t="shared" ca="1" si="105"/>
        <v>137952222.03753388</v>
      </c>
      <c r="S194" s="653">
        <f t="shared" ca="1" si="105"/>
        <v>155408564.36453667</v>
      </c>
      <c r="T194" s="653">
        <f t="shared" ca="1" si="105"/>
        <v>173439961.59144551</v>
      </c>
      <c r="U194" s="653">
        <f t="shared" ca="1" si="105"/>
        <v>119215780.75429398</v>
      </c>
      <c r="V194" s="653">
        <f t="shared" ca="1" si="105"/>
        <v>157762533.21249196</v>
      </c>
      <c r="W194" s="653">
        <f t="shared" ca="1" si="105"/>
        <v>184896819.40594295</v>
      </c>
      <c r="X194" s="653">
        <f t="shared" ca="1" si="105"/>
        <v>212785149.91052529</v>
      </c>
      <c r="Y194" s="653">
        <f t="shared" ca="1" si="105"/>
        <v>343048452.37530637</v>
      </c>
      <c r="Z194" s="653">
        <f t="shared" ca="1" si="105"/>
        <v>401757974.83023173</v>
      </c>
      <c r="AA194" s="653">
        <f t="shared" ca="1" si="105"/>
        <v>412825539.12003684</v>
      </c>
      <c r="AB194" s="653">
        <f t="shared" ca="1" si="105"/>
        <v>433466816.07603872</v>
      </c>
      <c r="AC194" s="653">
        <f t="shared" ca="1" si="105"/>
        <v>455140156.87984067</v>
      </c>
      <c r="AD194" s="653">
        <f t="shared" ca="1" si="105"/>
        <v>477897164.72383261</v>
      </c>
      <c r="AE194" s="653">
        <f t="shared" ca="1" si="105"/>
        <v>355367375.43920326</v>
      </c>
    </row>
    <row r="195" spans="1:31">
      <c r="A195" s="14"/>
      <c r="B195" s="6"/>
      <c r="C195" s="14"/>
      <c r="D195" s="14"/>
      <c r="E195" s="155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</row>
    <row r="196" spans="1:31">
      <c r="A196" s="14"/>
      <c r="B196" s="6"/>
      <c r="C196" s="14"/>
      <c r="D196" s="14"/>
      <c r="E196" s="155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</row>
    <row r="197" spans="1:31">
      <c r="A197" s="14"/>
      <c r="B197" s="6"/>
      <c r="C197" s="14"/>
      <c r="D197" s="14"/>
      <c r="E197" s="155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</row>
    <row r="198" spans="1:31">
      <c r="A198" s="14"/>
      <c r="B198" s="14"/>
      <c r="C198" s="14"/>
      <c r="D198" s="14"/>
      <c r="E198" s="642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</row>
    <row r="199" spans="1:31">
      <c r="A199" s="108" t="s">
        <v>528</v>
      </c>
      <c r="B199" s="108"/>
      <c r="C199" s="108"/>
      <c r="D199" s="108"/>
      <c r="E199" s="549"/>
      <c r="F199" s="108">
        <v>2014</v>
      </c>
      <c r="G199" s="108">
        <f t="shared" ref="G199:AE199" si="106">+F199+1</f>
        <v>2015</v>
      </c>
      <c r="H199" s="108">
        <f t="shared" si="106"/>
        <v>2016</v>
      </c>
      <c r="I199" s="108">
        <f t="shared" si="106"/>
        <v>2017</v>
      </c>
      <c r="J199" s="108">
        <f t="shared" si="106"/>
        <v>2018</v>
      </c>
      <c r="K199" s="108">
        <f t="shared" si="106"/>
        <v>2019</v>
      </c>
      <c r="L199" s="108">
        <f t="shared" si="106"/>
        <v>2020</v>
      </c>
      <c r="M199" s="108">
        <f t="shared" si="106"/>
        <v>2021</v>
      </c>
      <c r="N199" s="108">
        <f t="shared" si="106"/>
        <v>2022</v>
      </c>
      <c r="O199" s="108">
        <f t="shared" si="106"/>
        <v>2023</v>
      </c>
      <c r="P199" s="108">
        <f t="shared" si="106"/>
        <v>2024</v>
      </c>
      <c r="Q199" s="108">
        <f t="shared" si="106"/>
        <v>2025</v>
      </c>
      <c r="R199" s="108">
        <f t="shared" si="106"/>
        <v>2026</v>
      </c>
      <c r="S199" s="108">
        <f t="shared" si="106"/>
        <v>2027</v>
      </c>
      <c r="T199" s="108">
        <f t="shared" si="106"/>
        <v>2028</v>
      </c>
      <c r="U199" s="108">
        <f t="shared" si="106"/>
        <v>2029</v>
      </c>
      <c r="V199" s="108">
        <f t="shared" si="106"/>
        <v>2030</v>
      </c>
      <c r="W199" s="108">
        <f t="shared" si="106"/>
        <v>2031</v>
      </c>
      <c r="X199" s="108">
        <f t="shared" si="106"/>
        <v>2032</v>
      </c>
      <c r="Y199" s="108">
        <f t="shared" si="106"/>
        <v>2033</v>
      </c>
      <c r="Z199" s="108">
        <f t="shared" si="106"/>
        <v>2034</v>
      </c>
      <c r="AA199" s="108">
        <f t="shared" si="106"/>
        <v>2035</v>
      </c>
      <c r="AB199" s="108">
        <f t="shared" si="106"/>
        <v>2036</v>
      </c>
      <c r="AC199" s="108">
        <f t="shared" si="106"/>
        <v>2037</v>
      </c>
      <c r="AD199" s="108">
        <f t="shared" si="106"/>
        <v>2038</v>
      </c>
      <c r="AE199" s="108">
        <f t="shared" si="106"/>
        <v>2039</v>
      </c>
    </row>
    <row r="200" spans="1:31">
      <c r="E200" s="510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spans="1:31">
      <c r="E201" s="510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spans="1:31">
      <c r="B202" s="1" t="s">
        <v>529</v>
      </c>
      <c r="E202" s="102">
        <f>SUM(F202:AE202)</f>
        <v>103458789.3953069</v>
      </c>
      <c r="F202" s="11">
        <f t="shared" ref="F202:AE202" si="107">+F66*F$21*F$22</f>
        <v>0</v>
      </c>
      <c r="G202" s="11">
        <f t="shared" si="107"/>
        <v>0</v>
      </c>
      <c r="H202" s="11">
        <f t="shared" si="107"/>
        <v>0</v>
      </c>
      <c r="I202" s="11">
        <f t="shared" si="107"/>
        <v>0</v>
      </c>
      <c r="J202" s="11">
        <f t="shared" si="107"/>
        <v>0</v>
      </c>
      <c r="K202" s="11">
        <f t="shared" si="107"/>
        <v>0</v>
      </c>
      <c r="L202" s="11">
        <f t="shared" si="107"/>
        <v>103458789.3953069</v>
      </c>
      <c r="M202" s="11">
        <f t="shared" si="107"/>
        <v>0</v>
      </c>
      <c r="N202" s="11">
        <f t="shared" si="107"/>
        <v>0</v>
      </c>
      <c r="O202" s="11">
        <f t="shared" si="107"/>
        <v>0</v>
      </c>
      <c r="P202" s="11">
        <f t="shared" si="107"/>
        <v>0</v>
      </c>
      <c r="Q202" s="11">
        <f t="shared" si="107"/>
        <v>0</v>
      </c>
      <c r="R202" s="11">
        <f t="shared" si="107"/>
        <v>0</v>
      </c>
      <c r="S202" s="11">
        <f t="shared" si="107"/>
        <v>0</v>
      </c>
      <c r="T202" s="11">
        <f t="shared" si="107"/>
        <v>0</v>
      </c>
      <c r="U202" s="11">
        <f t="shared" si="107"/>
        <v>0</v>
      </c>
      <c r="V202" s="11">
        <f t="shared" si="107"/>
        <v>0</v>
      </c>
      <c r="W202" s="11">
        <f t="shared" si="107"/>
        <v>0</v>
      </c>
      <c r="X202" s="11">
        <f t="shared" si="107"/>
        <v>0</v>
      </c>
      <c r="Y202" s="11">
        <f t="shared" si="107"/>
        <v>0</v>
      </c>
      <c r="Z202" s="11">
        <f t="shared" si="107"/>
        <v>0</v>
      </c>
      <c r="AA202" s="11">
        <f t="shared" si="107"/>
        <v>0</v>
      </c>
      <c r="AB202" s="11">
        <f t="shared" si="107"/>
        <v>0</v>
      </c>
      <c r="AC202" s="11">
        <f t="shared" si="107"/>
        <v>0</v>
      </c>
      <c r="AD202" s="11">
        <f t="shared" si="107"/>
        <v>0</v>
      </c>
      <c r="AE202" s="11">
        <f t="shared" si="107"/>
        <v>0</v>
      </c>
    </row>
    <row r="203" spans="1:31">
      <c r="E203" s="510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spans="1:31">
      <c r="B204" s="1" t="s">
        <v>41</v>
      </c>
      <c r="E204" s="510"/>
      <c r="F204" s="11"/>
      <c r="G204" s="11"/>
      <c r="H204" s="11">
        <v>0</v>
      </c>
      <c r="I204" s="11">
        <f t="shared" ref="I204:AE204" si="108">+H207</f>
        <v>20691757.879061379</v>
      </c>
      <c r="J204" s="11">
        <f t="shared" si="108"/>
        <v>41383515.758122757</v>
      </c>
      <c r="K204" s="11">
        <f t="shared" si="108"/>
        <v>62075273.637184136</v>
      </c>
      <c r="L204" s="11">
        <f t="shared" si="108"/>
        <v>82767031.516245514</v>
      </c>
      <c r="M204" s="11">
        <f t="shared" si="108"/>
        <v>0</v>
      </c>
      <c r="N204" s="11">
        <f t="shared" si="108"/>
        <v>0</v>
      </c>
      <c r="O204" s="11">
        <f t="shared" si="108"/>
        <v>0</v>
      </c>
      <c r="P204" s="11">
        <f t="shared" si="108"/>
        <v>0</v>
      </c>
      <c r="Q204" s="11">
        <f t="shared" si="108"/>
        <v>0</v>
      </c>
      <c r="R204" s="11">
        <f t="shared" si="108"/>
        <v>0</v>
      </c>
      <c r="S204" s="11">
        <f t="shared" si="108"/>
        <v>0</v>
      </c>
      <c r="T204" s="11">
        <f t="shared" si="108"/>
        <v>0</v>
      </c>
      <c r="U204" s="11">
        <f t="shared" si="108"/>
        <v>0</v>
      </c>
      <c r="V204" s="11">
        <f t="shared" si="108"/>
        <v>0</v>
      </c>
      <c r="W204" s="11">
        <f t="shared" si="108"/>
        <v>0</v>
      </c>
      <c r="X204" s="11">
        <f t="shared" si="108"/>
        <v>0</v>
      </c>
      <c r="Y204" s="11">
        <f t="shared" si="108"/>
        <v>0</v>
      </c>
      <c r="Z204" s="11">
        <f t="shared" si="108"/>
        <v>0</v>
      </c>
      <c r="AA204" s="11">
        <f t="shared" si="108"/>
        <v>0</v>
      </c>
      <c r="AB204" s="11">
        <f t="shared" si="108"/>
        <v>0</v>
      </c>
      <c r="AC204" s="11">
        <f t="shared" si="108"/>
        <v>0</v>
      </c>
      <c r="AD204" s="11">
        <f t="shared" si="108"/>
        <v>0</v>
      </c>
      <c r="AE204" s="11">
        <f t="shared" si="108"/>
        <v>0</v>
      </c>
    </row>
    <row r="205" spans="1:31">
      <c r="B205" s="1" t="s">
        <v>530</v>
      </c>
      <c r="E205" s="510"/>
      <c r="F205" s="11"/>
      <c r="G205" s="11"/>
      <c r="H205" s="11">
        <f>+$L$202/5</f>
        <v>20691757.879061379</v>
      </c>
      <c r="I205" s="11">
        <f>+$L$202/5</f>
        <v>20691757.879061379</v>
      </c>
      <c r="J205" s="11">
        <f>+$L$202/5</f>
        <v>20691757.879061379</v>
      </c>
      <c r="K205" s="11">
        <f>+$L$202/5</f>
        <v>20691757.879061379</v>
      </c>
      <c r="L205" s="11">
        <f>+$L$202/5</f>
        <v>20691757.879061379</v>
      </c>
      <c r="M205" s="11">
        <f>+$N$202/2</f>
        <v>0</v>
      </c>
      <c r="N205" s="11">
        <f>+$N$202/2</f>
        <v>0</v>
      </c>
      <c r="O205" s="11">
        <f>+$Q$202/3+$R$202/4+$S$202/5+$T$202/6+$U$202/7+$V$202/8</f>
        <v>0</v>
      </c>
      <c r="P205" s="11">
        <f>+$Q$202/3+$R$202/4+$S$202/5+$T$202/6+$U$202/7+$V$202/8</f>
        <v>0</v>
      </c>
      <c r="Q205" s="11">
        <f>+$Q$202/3+$R$202/4+$S$202/5+$T$202/6+$U$202/7+$V$202/8</f>
        <v>0</v>
      </c>
      <c r="R205" s="11">
        <f>$R$202/4+$S$202/5+$T$202/6+$U$202/7+$V$202/8</f>
        <v>0</v>
      </c>
      <c r="S205" s="84">
        <f>$S$202/5+$T$202/6+$U$202/7+$V$202/8</f>
        <v>0</v>
      </c>
      <c r="T205" s="11">
        <f>+$T$202/6+$U$202/7+$V$202/8</f>
        <v>0</v>
      </c>
      <c r="U205" s="11">
        <f>$U$202/7+$V$202/8</f>
        <v>0</v>
      </c>
      <c r="V205" s="11">
        <f>$V$202/8</f>
        <v>0</v>
      </c>
      <c r="W205" s="11">
        <f>$Z$202/4+$AA$202/5+$AB$202/6+$AD$202/8</f>
        <v>0</v>
      </c>
      <c r="X205" s="11">
        <f>$Z$202/4+$AA$202/5+$AB$202/6+$AD$202/8</f>
        <v>0</v>
      </c>
      <c r="Y205" s="11">
        <f>$Z$202/4+$AA$202/5+$AB$202/6+$AD$202/8</f>
        <v>0</v>
      </c>
      <c r="Z205" s="11">
        <f>$Z$202/4+$AA$202/5+$AB$202/6+$AD$202/8</f>
        <v>0</v>
      </c>
      <c r="AA205" s="11">
        <f>$AA$202/5+$AB$202/6+$AD$202/8</f>
        <v>0</v>
      </c>
      <c r="AB205" s="11">
        <f>$AB$202/6+$AD$202/8</f>
        <v>0</v>
      </c>
      <c r="AC205" s="11">
        <f>$AD$202/8</f>
        <v>0</v>
      </c>
      <c r="AD205" s="11">
        <f>$AD$202/8</f>
        <v>0</v>
      </c>
      <c r="AE205" s="11">
        <v>0</v>
      </c>
    </row>
    <row r="206" spans="1:31">
      <c r="B206" s="1" t="s">
        <v>354</v>
      </c>
      <c r="E206" s="510"/>
      <c r="F206" s="11"/>
      <c r="G206" s="11"/>
      <c r="H206" s="11">
        <f t="shared" ref="H206:AE206" si="109">+MIN(H204+H205,H202)</f>
        <v>0</v>
      </c>
      <c r="I206" s="11">
        <f t="shared" si="109"/>
        <v>0</v>
      </c>
      <c r="J206" s="11">
        <f t="shared" si="109"/>
        <v>0</v>
      </c>
      <c r="K206" s="11">
        <f t="shared" si="109"/>
        <v>0</v>
      </c>
      <c r="L206" s="11">
        <f t="shared" si="109"/>
        <v>103458789.39530689</v>
      </c>
      <c r="M206" s="11">
        <f t="shared" si="109"/>
        <v>0</v>
      </c>
      <c r="N206" s="11">
        <f t="shared" si="109"/>
        <v>0</v>
      </c>
      <c r="O206" s="11">
        <f t="shared" si="109"/>
        <v>0</v>
      </c>
      <c r="P206" s="11">
        <f t="shared" si="109"/>
        <v>0</v>
      </c>
      <c r="Q206" s="11">
        <f t="shared" si="109"/>
        <v>0</v>
      </c>
      <c r="R206" s="11">
        <f t="shared" si="109"/>
        <v>0</v>
      </c>
      <c r="S206" s="11">
        <f t="shared" si="109"/>
        <v>0</v>
      </c>
      <c r="T206" s="11">
        <f t="shared" si="109"/>
        <v>0</v>
      </c>
      <c r="U206" s="11">
        <f t="shared" si="109"/>
        <v>0</v>
      </c>
      <c r="V206" s="11">
        <f t="shared" si="109"/>
        <v>0</v>
      </c>
      <c r="W206" s="11">
        <f t="shared" si="109"/>
        <v>0</v>
      </c>
      <c r="X206" s="11">
        <f t="shared" si="109"/>
        <v>0</v>
      </c>
      <c r="Y206" s="11">
        <f t="shared" si="109"/>
        <v>0</v>
      </c>
      <c r="Z206" s="11">
        <f t="shared" si="109"/>
        <v>0</v>
      </c>
      <c r="AA206" s="11">
        <f t="shared" si="109"/>
        <v>0</v>
      </c>
      <c r="AB206" s="11">
        <f t="shared" si="109"/>
        <v>0</v>
      </c>
      <c r="AC206" s="11">
        <f t="shared" si="109"/>
        <v>0</v>
      </c>
      <c r="AD206" s="11">
        <f t="shared" si="109"/>
        <v>0</v>
      </c>
      <c r="AE206" s="11">
        <f t="shared" si="109"/>
        <v>0</v>
      </c>
    </row>
    <row r="207" spans="1:31">
      <c r="B207" s="1" t="s">
        <v>43</v>
      </c>
      <c r="E207" s="510"/>
      <c r="F207" s="11"/>
      <c r="G207" s="11"/>
      <c r="H207" s="11">
        <f t="shared" ref="H207:AE207" si="110">+H204+H205-H206</f>
        <v>20691757.879061379</v>
      </c>
      <c r="I207" s="11">
        <f t="shared" si="110"/>
        <v>41383515.758122757</v>
      </c>
      <c r="J207" s="11">
        <f t="shared" si="110"/>
        <v>62075273.637184136</v>
      </c>
      <c r="K207" s="11">
        <f t="shared" si="110"/>
        <v>82767031.516245514</v>
      </c>
      <c r="L207" s="11">
        <f t="shared" si="110"/>
        <v>0</v>
      </c>
      <c r="M207" s="11">
        <f t="shared" si="110"/>
        <v>0</v>
      </c>
      <c r="N207" s="11">
        <f t="shared" si="110"/>
        <v>0</v>
      </c>
      <c r="O207" s="11">
        <f t="shared" si="110"/>
        <v>0</v>
      </c>
      <c r="P207" s="11">
        <f t="shared" si="110"/>
        <v>0</v>
      </c>
      <c r="Q207" s="11">
        <f t="shared" si="110"/>
        <v>0</v>
      </c>
      <c r="R207" s="11">
        <f t="shared" si="110"/>
        <v>0</v>
      </c>
      <c r="S207" s="11">
        <f t="shared" si="110"/>
        <v>0</v>
      </c>
      <c r="T207" s="11">
        <f t="shared" si="110"/>
        <v>0</v>
      </c>
      <c r="U207" s="11">
        <f t="shared" si="110"/>
        <v>0</v>
      </c>
      <c r="V207" s="11">
        <f t="shared" si="110"/>
        <v>0</v>
      </c>
      <c r="W207" s="11">
        <f t="shared" si="110"/>
        <v>0</v>
      </c>
      <c r="X207" s="11">
        <f t="shared" si="110"/>
        <v>0</v>
      </c>
      <c r="Y207" s="11">
        <f t="shared" si="110"/>
        <v>0</v>
      </c>
      <c r="Z207" s="11">
        <f t="shared" si="110"/>
        <v>0</v>
      </c>
      <c r="AA207" s="11">
        <f t="shared" si="110"/>
        <v>0</v>
      </c>
      <c r="AB207" s="11">
        <f t="shared" si="110"/>
        <v>0</v>
      </c>
      <c r="AC207" s="11">
        <f t="shared" si="110"/>
        <v>0</v>
      </c>
      <c r="AD207" s="11">
        <f t="shared" si="110"/>
        <v>0</v>
      </c>
      <c r="AE207" s="11">
        <f t="shared" si="110"/>
        <v>0</v>
      </c>
    </row>
    <row r="208" spans="1:31">
      <c r="E208" s="510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spans="1:31">
      <c r="E209" s="510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spans="1:31">
      <c r="B210" s="4" t="s">
        <v>146</v>
      </c>
      <c r="C210" s="613">
        <f>+Supuestos!$S$37</f>
        <v>1</v>
      </c>
      <c r="E210" s="102">
        <f>SUM(F210:AE210)</f>
        <v>103458789.39530689</v>
      </c>
      <c r="F210" s="11">
        <f>IF($C$210=1,(F205)*(Supuestos!$S$37=1)+(F202)*(Supuestos!$S$37=0),F202)</f>
        <v>0</v>
      </c>
      <c r="G210" s="11">
        <f>IF($C$210=1,(G205)*(Supuestos!$S$37=1)+(G202)*(Supuestos!$S$37=0),G202)</f>
        <v>0</v>
      </c>
      <c r="H210" s="11">
        <f>IF($C$210=1,(H205)*(Supuestos!$S$37=1)+(H202)*(Supuestos!$S$37=0),H202)</f>
        <v>20691757.879061379</v>
      </c>
      <c r="I210" s="11">
        <f>IF($C$210=1,(I205)*(Supuestos!$S$37=1)+(I202)*(Supuestos!$S$37=0),I202)</f>
        <v>20691757.879061379</v>
      </c>
      <c r="J210" s="11">
        <f>IF($C$210=1,(J205)*(Supuestos!$S$37=1)+(J202)*(Supuestos!$S$37=0),J202)</f>
        <v>20691757.879061379</v>
      </c>
      <c r="K210" s="11">
        <f>IF($C$210=1,(K205)*(Supuestos!$S$37=1)+(K202)*(Supuestos!$S$37=0),K202)</f>
        <v>20691757.879061379</v>
      </c>
      <c r="L210" s="11">
        <f>IF($C$210=1,(L205)*(Supuestos!$S$37=1)+(L202)*(Supuestos!$S$37=0),L202)</f>
        <v>20691757.879061379</v>
      </c>
      <c r="M210" s="11">
        <f>IF($C$210=1,(M205)*(Supuestos!$S$37=1)+(M202)*(Supuestos!$S$37=0),M202)</f>
        <v>0</v>
      </c>
      <c r="N210" s="11">
        <f>IF($C$210=1,(N205)*(Supuestos!$S$37=1)+(N202)*(Supuestos!$S$37=0),N202)</f>
        <v>0</v>
      </c>
      <c r="O210" s="11">
        <f>IF($C$210=1,(O205)*(Supuestos!$S$37=1)+(O202)*(Supuestos!$S$37=0),O202)</f>
        <v>0</v>
      </c>
      <c r="P210" s="11">
        <f>IF($C$210=1,(P205)*(Supuestos!$S$37=1)+(P202)*(Supuestos!$S$37=0),P202)</f>
        <v>0</v>
      </c>
      <c r="Q210" s="11">
        <f>IF($C$210=1,(Q205)*(Supuestos!$S$37=1)+(Q202)*(Supuestos!$S$37=0),Q202)</f>
        <v>0</v>
      </c>
      <c r="R210" s="11">
        <f>IF($C$210=1,(R205)*(Supuestos!$S$37=1)+(R202)*(Supuestos!$S$37=0),R202)</f>
        <v>0</v>
      </c>
      <c r="S210" s="11">
        <f>IF($C$210=1,(S205)*(Supuestos!$S$37=1)+(S202)*(Supuestos!$S$37=0),S202)</f>
        <v>0</v>
      </c>
      <c r="T210" s="11">
        <f>IF($C$210=1,(T205)*(Supuestos!$S$37=1)+(T202)*(Supuestos!$S$37=0),T202)</f>
        <v>0</v>
      </c>
      <c r="U210" s="11">
        <f>IF($C$210=1,(U205)*(Supuestos!$S$37=1)+(U202)*(Supuestos!$S$37=0),U202)</f>
        <v>0</v>
      </c>
      <c r="V210" s="11">
        <f>IF($C$210=1,(V205)*(Supuestos!$S$37=1)+(V202)*(Supuestos!$S$37=0),V202)</f>
        <v>0</v>
      </c>
      <c r="W210" s="11">
        <f>IF($C$210=1,(W205)*(Supuestos!$S$37=1)+(W202)*(Supuestos!$S$37=0),W202)</f>
        <v>0</v>
      </c>
      <c r="X210" s="11">
        <f>IF($C$210=1,(X205)*(Supuestos!$S$37=1)+(X202)*(Supuestos!$S$37=0),X202)</f>
        <v>0</v>
      </c>
      <c r="Y210" s="11">
        <f>IF($C$210=1,(Y205)*(Supuestos!$S$37=1)+(Y202)*(Supuestos!$S$37=0),Y202)</f>
        <v>0</v>
      </c>
      <c r="Z210" s="11">
        <f>IF($C$210=1,(Z205)*(Supuestos!$S$37=1)+(Z202)*(Supuestos!$S$37=0),Z202)</f>
        <v>0</v>
      </c>
      <c r="AA210" s="11">
        <f>IF($C$210=1,(AA205)*(Supuestos!$S$37=1)+(AA202)*(Supuestos!$S$37=0),AA202)</f>
        <v>0</v>
      </c>
      <c r="AB210" s="11">
        <f>IF($C$210=1,(AB205)*(Supuestos!$S$37=1)+(AB202)*(Supuestos!$S$37=0),AB202)</f>
        <v>0</v>
      </c>
      <c r="AC210" s="11">
        <f>IF($C$210=1,(AC205)*(Supuestos!$S$37=1)+(AC202)*(Supuestos!$S$37=0),AC202)</f>
        <v>0</v>
      </c>
      <c r="AD210" s="11">
        <f>IF($C$210=1,(AD205)*(Supuestos!$S$37=1)+(AD202)*(Supuestos!$S$37=0),AD202)</f>
        <v>0</v>
      </c>
      <c r="AE210" s="11">
        <f>IF($C$210=1,(AE205)*(Supuestos!$S$37=1)+(AE202)*(Supuestos!$S$37=0),AE202)</f>
        <v>0</v>
      </c>
    </row>
    <row r="211" spans="1:31">
      <c r="E211" s="510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spans="1:31">
      <c r="E212" s="510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spans="1:31">
      <c r="A213" s="108" t="s">
        <v>119</v>
      </c>
      <c r="B213" s="108"/>
      <c r="C213" s="108"/>
      <c r="D213" s="108"/>
      <c r="E213" s="549"/>
      <c r="F213" s="108">
        <v>2014</v>
      </c>
      <c r="G213" s="108">
        <f t="shared" ref="G213:AE213" si="111">+F213+1</f>
        <v>2015</v>
      </c>
      <c r="H213" s="108">
        <f t="shared" si="111"/>
        <v>2016</v>
      </c>
      <c r="I213" s="108">
        <f t="shared" si="111"/>
        <v>2017</v>
      </c>
      <c r="J213" s="108">
        <f t="shared" si="111"/>
        <v>2018</v>
      </c>
      <c r="K213" s="108">
        <f t="shared" si="111"/>
        <v>2019</v>
      </c>
      <c r="L213" s="108">
        <f t="shared" si="111"/>
        <v>2020</v>
      </c>
      <c r="M213" s="108">
        <f t="shared" si="111"/>
        <v>2021</v>
      </c>
      <c r="N213" s="108">
        <f t="shared" si="111"/>
        <v>2022</v>
      </c>
      <c r="O213" s="108">
        <f t="shared" si="111"/>
        <v>2023</v>
      </c>
      <c r="P213" s="108">
        <f t="shared" si="111"/>
        <v>2024</v>
      </c>
      <c r="Q213" s="108">
        <f t="shared" si="111"/>
        <v>2025</v>
      </c>
      <c r="R213" s="108">
        <f t="shared" si="111"/>
        <v>2026</v>
      </c>
      <c r="S213" s="108">
        <f t="shared" si="111"/>
        <v>2027</v>
      </c>
      <c r="T213" s="108">
        <f t="shared" si="111"/>
        <v>2028</v>
      </c>
      <c r="U213" s="108">
        <f t="shared" si="111"/>
        <v>2029</v>
      </c>
      <c r="V213" s="108">
        <f t="shared" si="111"/>
        <v>2030</v>
      </c>
      <c r="W213" s="108">
        <f t="shared" si="111"/>
        <v>2031</v>
      </c>
      <c r="X213" s="108">
        <f t="shared" si="111"/>
        <v>2032</v>
      </c>
      <c r="Y213" s="108">
        <f t="shared" si="111"/>
        <v>2033</v>
      </c>
      <c r="Z213" s="108">
        <f t="shared" si="111"/>
        <v>2034</v>
      </c>
      <c r="AA213" s="108">
        <f t="shared" si="111"/>
        <v>2035</v>
      </c>
      <c r="AB213" s="108">
        <f t="shared" si="111"/>
        <v>2036</v>
      </c>
      <c r="AC213" s="108">
        <f t="shared" si="111"/>
        <v>2037</v>
      </c>
      <c r="AD213" s="108">
        <f t="shared" si="111"/>
        <v>2038</v>
      </c>
      <c r="AE213" s="108">
        <f t="shared" si="111"/>
        <v>2039</v>
      </c>
    </row>
    <row r="214" spans="1:31">
      <c r="E214" s="510"/>
    </row>
    <row r="215" spans="1:31">
      <c r="B215" s="1" t="s">
        <v>53</v>
      </c>
      <c r="E215" s="102">
        <f ca="1">SUM(F215:AE215)</f>
        <v>8790023784.4850216</v>
      </c>
      <c r="F215" s="11">
        <v>0</v>
      </c>
      <c r="G215" s="11">
        <v>0</v>
      </c>
      <c r="H215" s="11">
        <f t="shared" ref="H215:AE215" ca="1" si="112">+H92</f>
        <v>149349305.61925709</v>
      </c>
      <c r="I215" s="11">
        <f t="shared" ca="1" si="112"/>
        <v>198245052.03455254</v>
      </c>
      <c r="J215" s="11">
        <f t="shared" ca="1" si="112"/>
        <v>206011504.99064493</v>
      </c>
      <c r="K215" s="11">
        <f t="shared" ca="1" si="112"/>
        <v>216375777.22761047</v>
      </c>
      <c r="L215" s="11">
        <f t="shared" ca="1" si="112"/>
        <v>227128988.23363975</v>
      </c>
      <c r="M215" s="11">
        <f t="shared" ca="1" si="112"/>
        <v>258788929.44248131</v>
      </c>
      <c r="N215" s="11">
        <f t="shared" ca="1" si="112"/>
        <v>271800158.75576574</v>
      </c>
      <c r="O215" s="11">
        <f t="shared" ca="1" si="112"/>
        <v>285530731.43289095</v>
      </c>
      <c r="P215" s="11">
        <f t="shared" ca="1" si="112"/>
        <v>299882580.15966868</v>
      </c>
      <c r="Q215" s="11">
        <f t="shared" ca="1" si="112"/>
        <v>316143827.55207694</v>
      </c>
      <c r="R215" s="11">
        <f t="shared" ca="1" si="112"/>
        <v>331861406.14969975</v>
      </c>
      <c r="S215" s="11">
        <f t="shared" ca="1" si="112"/>
        <v>348425064.46103954</v>
      </c>
      <c r="T215" s="11">
        <f t="shared" ca="1" si="112"/>
        <v>365773447.05332887</v>
      </c>
      <c r="U215" s="11">
        <f t="shared" ca="1" si="112"/>
        <v>368522913.14825475</v>
      </c>
      <c r="V215" s="11">
        <f t="shared" ca="1" si="112"/>
        <v>405065432.16891718</v>
      </c>
      <c r="W215" s="11">
        <f t="shared" ca="1" si="112"/>
        <v>425161164.84318161</v>
      </c>
      <c r="X215" s="11">
        <f t="shared" ca="1" si="112"/>
        <v>446250097.82094991</v>
      </c>
      <c r="Y215" s="11">
        <f t="shared" ca="1" si="112"/>
        <v>489946245.10497415</v>
      </c>
      <c r="Z215" s="11">
        <f t="shared" ca="1" si="112"/>
        <v>500802337.1578241</v>
      </c>
      <c r="AA215" s="11">
        <f t="shared" ca="1" si="112"/>
        <v>512956261.94184893</v>
      </c>
      <c r="AB215" s="11">
        <f t="shared" ca="1" si="112"/>
        <v>538604075.03894138</v>
      </c>
      <c r="AC215" s="11">
        <f t="shared" ca="1" si="112"/>
        <v>565534278.79088843</v>
      </c>
      <c r="AD215" s="11">
        <f t="shared" ca="1" si="112"/>
        <v>593810992.73043275</v>
      </c>
      <c r="AE215" s="11">
        <f t="shared" ca="1" si="112"/>
        <v>468053212.62615216</v>
      </c>
    </row>
    <row r="216" spans="1:31">
      <c r="B216" s="19" t="s">
        <v>57</v>
      </c>
      <c r="C216" s="19"/>
      <c r="D216" s="19"/>
      <c r="E216" s="520">
        <f ca="1">SUM(F216:AE216)</f>
        <v>1487727625.9354093</v>
      </c>
      <c r="F216" s="152">
        <f ca="1">+Fiscal!D60</f>
        <v>0</v>
      </c>
      <c r="G216" s="152">
        <f ca="1">+Fiscal!E60</f>
        <v>0</v>
      </c>
      <c r="H216" s="152">
        <f ca="1">+Fiscal!F60</f>
        <v>0</v>
      </c>
      <c r="I216" s="152">
        <f ca="1">+Fiscal!G60</f>
        <v>0</v>
      </c>
      <c r="J216" s="152">
        <f ca="1">+Fiscal!H60</f>
        <v>0</v>
      </c>
      <c r="K216" s="152">
        <f ca="1">+Fiscal!I60</f>
        <v>15691570.410098299</v>
      </c>
      <c r="L216" s="152">
        <f ca="1">+Fiscal!J60</f>
        <v>27090418.09879455</v>
      </c>
      <c r="M216" s="152">
        <f ca="1">+Fiscal!K60</f>
        <v>37516782.70509997</v>
      </c>
      <c r="N216" s="152">
        <f ca="1">+Fiscal!L60</f>
        <v>40657038.901907489</v>
      </c>
      <c r="O216" s="152">
        <f ca="1">+Fiscal!M60</f>
        <v>44012435.887906104</v>
      </c>
      <c r="P216" s="152">
        <f ca="1">+Fiscal!N60</f>
        <v>47550915.694681682</v>
      </c>
      <c r="Q216" s="152">
        <f ca="1">+Fiscal!O60</f>
        <v>51639983.259417169</v>
      </c>
      <c r="R216" s="152">
        <f ca="1">+Fiscal!P60</f>
        <v>55504205.91890157</v>
      </c>
      <c r="S216" s="152">
        <f ca="1">+Fiscal!Q60</f>
        <v>59555823.422032595</v>
      </c>
      <c r="T216" s="152">
        <f ca="1">+Fiscal!R60</f>
        <v>63772842.859095886</v>
      </c>
      <c r="U216" s="152">
        <f ca="1">+Fiscal!S60</f>
        <v>63734700.53547816</v>
      </c>
      <c r="V216" s="152">
        <f ca="1">+Fiscal!T60</f>
        <v>74333581.832461238</v>
      </c>
      <c r="W216" s="152">
        <f ca="1">+Fiscal!U60</f>
        <v>79898143.047793284</v>
      </c>
      <c r="X216" s="152">
        <f ca="1">+Fiscal!V60</f>
        <v>85655514.934660912</v>
      </c>
      <c r="Y216" s="152">
        <f ca="1">+Fiscal!W60</f>
        <v>97807537.210176438</v>
      </c>
      <c r="Z216" s="152">
        <f ca="1">+Fiscal!X60</f>
        <v>99044362.327592358</v>
      </c>
      <c r="AA216" s="152">
        <f ca="1">+Fiscal!Y60</f>
        <v>100130722.82181206</v>
      </c>
      <c r="AB216" s="152">
        <f ca="1">+Fiscal!Z60</f>
        <v>105137258.96290265</v>
      </c>
      <c r="AC216" s="152">
        <f ca="1">+Fiscal!AA60</f>
        <v>110394121.91104777</v>
      </c>
      <c r="AD216" s="152">
        <f ca="1">+Fiscal!AB60</f>
        <v>115913828.00660016</v>
      </c>
      <c r="AE216" s="152">
        <f ca="1">+Fiscal!AC60</f>
        <v>112685837.18694891</v>
      </c>
    </row>
    <row r="217" spans="1:31">
      <c r="B217" s="1" t="s">
        <v>523</v>
      </c>
      <c r="E217" s="102">
        <f ca="1">SUM(F217:AE217)</f>
        <v>7302296158.549612</v>
      </c>
      <c r="F217" s="7">
        <f t="shared" ref="F217:AE217" ca="1" si="113">+F215-F216</f>
        <v>0</v>
      </c>
      <c r="G217" s="7">
        <f t="shared" ca="1" si="113"/>
        <v>0</v>
      </c>
      <c r="H217" s="7">
        <f t="shared" ca="1" si="113"/>
        <v>149349305.61925709</v>
      </c>
      <c r="I217" s="7">
        <f t="shared" ca="1" si="113"/>
        <v>198245052.03455254</v>
      </c>
      <c r="J217" s="7">
        <f t="shared" ca="1" si="113"/>
        <v>206011504.99064493</v>
      </c>
      <c r="K217" s="7">
        <f t="shared" ca="1" si="113"/>
        <v>200684206.81751215</v>
      </c>
      <c r="L217" s="7">
        <f t="shared" ca="1" si="113"/>
        <v>200038570.1348452</v>
      </c>
      <c r="M217" s="7">
        <f t="shared" ca="1" si="113"/>
        <v>221272146.73738134</v>
      </c>
      <c r="N217" s="7">
        <f t="shared" ca="1" si="113"/>
        <v>231143119.85385823</v>
      </c>
      <c r="O217" s="7">
        <f t="shared" ca="1" si="113"/>
        <v>241518295.54498485</v>
      </c>
      <c r="P217" s="7">
        <f t="shared" ca="1" si="113"/>
        <v>252331664.46498701</v>
      </c>
      <c r="Q217" s="7">
        <f t="shared" ca="1" si="113"/>
        <v>264503844.29265976</v>
      </c>
      <c r="R217" s="7">
        <f t="shared" ca="1" si="113"/>
        <v>276357200.23079818</v>
      </c>
      <c r="S217" s="7">
        <f t="shared" ca="1" si="113"/>
        <v>288869241.03900695</v>
      </c>
      <c r="T217" s="7">
        <f t="shared" ca="1" si="113"/>
        <v>302000604.194233</v>
      </c>
      <c r="U217" s="7">
        <f t="shared" ca="1" si="113"/>
        <v>304788212.61277658</v>
      </c>
      <c r="V217" s="7">
        <f t="shared" ca="1" si="113"/>
        <v>330731850.33645594</v>
      </c>
      <c r="W217" s="7">
        <f t="shared" ca="1" si="113"/>
        <v>345263021.79538834</v>
      </c>
      <c r="X217" s="7">
        <f t="shared" ca="1" si="113"/>
        <v>360594582.886289</v>
      </c>
      <c r="Y217" s="7">
        <f t="shared" ca="1" si="113"/>
        <v>392138707.89479768</v>
      </c>
      <c r="Z217" s="7">
        <f t="shared" ca="1" si="113"/>
        <v>401757974.83023173</v>
      </c>
      <c r="AA217" s="7">
        <f t="shared" ca="1" si="113"/>
        <v>412825539.12003684</v>
      </c>
      <c r="AB217" s="7">
        <f t="shared" ca="1" si="113"/>
        <v>433466816.07603872</v>
      </c>
      <c r="AC217" s="7">
        <f t="shared" ca="1" si="113"/>
        <v>455140156.87984067</v>
      </c>
      <c r="AD217" s="7">
        <f t="shared" ca="1" si="113"/>
        <v>477897164.72383261</v>
      </c>
      <c r="AE217" s="7">
        <f t="shared" ca="1" si="113"/>
        <v>355367375.43920326</v>
      </c>
    </row>
    <row r="218" spans="1:31">
      <c r="E218" s="102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>
      <c r="B219" s="1" t="s">
        <v>560</v>
      </c>
      <c r="E219" s="102">
        <f ca="1">SUM(F219:AE219)</f>
        <v>1365337952.5981333</v>
      </c>
      <c r="F219" s="8">
        <f t="shared" ref="F219:G219" si="114">+F121</f>
        <v>0</v>
      </c>
      <c r="G219" s="8">
        <f t="shared" si="114"/>
        <v>0</v>
      </c>
      <c r="H219" s="8">
        <f ca="1">+H121</f>
        <v>123735304.46796981</v>
      </c>
      <c r="I219" s="8">
        <f t="shared" ref="I219:AE219" ca="1" si="115">+I121</f>
        <v>113256084.05406795</v>
      </c>
      <c r="J219" s="8">
        <f t="shared" ca="1" si="115"/>
        <v>110889166.42857578</v>
      </c>
      <c r="K219" s="8">
        <f t="shared" ca="1" si="115"/>
        <v>108006289.62557541</v>
      </c>
      <c r="L219" s="8">
        <f t="shared" ca="1" si="115"/>
        <v>104894049.40847795</v>
      </c>
      <c r="M219" s="8">
        <f t="shared" ca="1" si="115"/>
        <v>100692658.48705003</v>
      </c>
      <c r="N219" s="8">
        <f t="shared" ca="1" si="115"/>
        <v>96261904.151525036</v>
      </c>
      <c r="O219" s="8">
        <f t="shared" ca="1" si="115"/>
        <v>91315190.638491839</v>
      </c>
      <c r="P219" s="8">
        <f t="shared" ca="1" si="115"/>
        <v>86087730.32589002</v>
      </c>
      <c r="Q219" s="8">
        <f t="shared" ca="1" si="115"/>
        <v>79873886.079900831</v>
      </c>
      <c r="R219" s="8">
        <f t="shared" ca="1" si="115"/>
        <v>73771856.981985629</v>
      </c>
      <c r="S219" s="8">
        <f t="shared" ca="1" si="115"/>
        <v>67546430.654204831</v>
      </c>
      <c r="T219" s="8">
        <f t="shared" ca="1" si="115"/>
        <v>61365271.773535296</v>
      </c>
      <c r="U219" s="8">
        <f t="shared" ca="1" si="115"/>
        <v>54725386.309046417</v>
      </c>
      <c r="V219" s="8">
        <f t="shared" ca="1" si="115"/>
        <v>42122271.574527808</v>
      </c>
      <c r="W219" s="8">
        <f t="shared" ca="1" si="115"/>
        <v>29519156.84000919</v>
      </c>
      <c r="X219" s="8">
        <f t="shared" ca="1" si="115"/>
        <v>16962387.426327538</v>
      </c>
      <c r="Y219" s="8">
        <f t="shared" ca="1" si="115"/>
        <v>4312927.3709719675</v>
      </c>
      <c r="Z219" s="8">
        <f t="shared" ca="1" si="115"/>
        <v>0</v>
      </c>
      <c r="AA219" s="8">
        <f t="shared" ca="1" si="115"/>
        <v>0</v>
      </c>
      <c r="AB219" s="8">
        <f t="shared" ca="1" si="115"/>
        <v>0</v>
      </c>
      <c r="AC219" s="8">
        <f t="shared" ca="1" si="115"/>
        <v>0</v>
      </c>
      <c r="AD219" s="8">
        <f t="shared" ca="1" si="115"/>
        <v>0</v>
      </c>
      <c r="AE219" s="8">
        <f t="shared" ca="1" si="115"/>
        <v>0</v>
      </c>
    </row>
    <row r="220" spans="1:31">
      <c r="B220" s="1" t="s">
        <v>558</v>
      </c>
      <c r="E220" s="102">
        <f ca="1">SUM(F220:AE220)</f>
        <v>1201452220.6023171</v>
      </c>
      <c r="F220" s="11">
        <f t="shared" ref="F220:G220" si="116">+F123+F124</f>
        <v>0</v>
      </c>
      <c r="G220" s="11">
        <f t="shared" si="116"/>
        <v>0</v>
      </c>
      <c r="H220" s="11">
        <f ca="1">+H123+H124</f>
        <v>25614001.151287287</v>
      </c>
      <c r="I220" s="11">
        <f t="shared" ref="I220:AE220" ca="1" si="117">+I123+I124+I125</f>
        <v>24573622.067114178</v>
      </c>
      <c r="J220" s="11">
        <f t="shared" ca="1" si="117"/>
        <v>29930371.999427181</v>
      </c>
      <c r="K220" s="11">
        <f t="shared" ca="1" si="117"/>
        <v>35287121.93174018</v>
      </c>
      <c r="L220" s="11">
        <f t="shared" ca="1" si="117"/>
        <v>40643871.864053182</v>
      </c>
      <c r="M220" s="11">
        <f t="shared" ca="1" si="117"/>
        <v>46000621.796366185</v>
      </c>
      <c r="N220" s="11">
        <f t="shared" ca="1" si="117"/>
        <v>51357371.728679188</v>
      </c>
      <c r="O220" s="11">
        <f t="shared" ca="1" si="117"/>
        <v>56714121.66099219</v>
      </c>
      <c r="P220" s="11">
        <f t="shared" ca="1" si="117"/>
        <v>62070871.593305193</v>
      </c>
      <c r="Q220" s="11">
        <f t="shared" ca="1" si="117"/>
        <v>63351996.402291939</v>
      </c>
      <c r="R220" s="11">
        <f t="shared" ca="1" si="117"/>
        <v>64633121.211278684</v>
      </c>
      <c r="S220" s="11">
        <f t="shared" ca="1" si="117"/>
        <v>65914246.02026543</v>
      </c>
      <c r="T220" s="11">
        <f t="shared" ca="1" si="117"/>
        <v>67195370.829252183</v>
      </c>
      <c r="U220" s="11">
        <f t="shared" ca="1" si="117"/>
        <v>130847045.54943618</v>
      </c>
      <c r="V220" s="11">
        <f t="shared" ca="1" si="117"/>
        <v>130847045.54943618</v>
      </c>
      <c r="W220" s="11">
        <f t="shared" ca="1" si="117"/>
        <v>130847045.54943618</v>
      </c>
      <c r="X220" s="11">
        <f t="shared" ca="1" si="117"/>
        <v>130847045.54943618</v>
      </c>
      <c r="Y220" s="11">
        <f t="shared" ca="1" si="117"/>
        <v>44777328.148519337</v>
      </c>
      <c r="Z220" s="11">
        <f t="shared" ca="1" si="117"/>
        <v>0</v>
      </c>
      <c r="AA220" s="11">
        <f t="shared" ca="1" si="117"/>
        <v>0</v>
      </c>
      <c r="AB220" s="11">
        <f t="shared" ca="1" si="117"/>
        <v>0</v>
      </c>
      <c r="AC220" s="11">
        <f t="shared" ca="1" si="117"/>
        <v>0</v>
      </c>
      <c r="AD220" s="11">
        <f t="shared" ca="1" si="117"/>
        <v>0</v>
      </c>
      <c r="AE220" s="11">
        <f t="shared" ca="1" si="117"/>
        <v>0</v>
      </c>
    </row>
    <row r="221" spans="1:31">
      <c r="E221" s="102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spans="1:31">
      <c r="B222" s="1" t="s">
        <v>561</v>
      </c>
      <c r="E222" s="102">
        <f ca="1">SUM(F222:AE222)</f>
        <v>0</v>
      </c>
      <c r="F222" s="8">
        <f t="shared" ref="F222:G222" si="118">+F174</f>
        <v>0</v>
      </c>
      <c r="G222" s="8">
        <f t="shared" si="118"/>
        <v>0</v>
      </c>
      <c r="H222" s="8">
        <f ca="1">+H174</f>
        <v>0</v>
      </c>
      <c r="I222" s="8">
        <f t="shared" ref="I222:AE222" ca="1" si="119">+I174</f>
        <v>0</v>
      </c>
      <c r="J222" s="8">
        <f t="shared" ca="1" si="119"/>
        <v>0</v>
      </c>
      <c r="K222" s="8">
        <f t="shared" ca="1" si="119"/>
        <v>0</v>
      </c>
      <c r="L222" s="8">
        <f t="shared" ca="1" si="119"/>
        <v>0</v>
      </c>
      <c r="M222" s="8">
        <f t="shared" ca="1" si="119"/>
        <v>0</v>
      </c>
      <c r="N222" s="8">
        <f t="shared" ca="1" si="119"/>
        <v>0</v>
      </c>
      <c r="O222" s="8">
        <f t="shared" ca="1" si="119"/>
        <v>0</v>
      </c>
      <c r="P222" s="8">
        <f t="shared" ca="1" si="119"/>
        <v>0</v>
      </c>
      <c r="Q222" s="8">
        <f t="shared" ca="1" si="119"/>
        <v>0</v>
      </c>
      <c r="R222" s="8">
        <f t="shared" ca="1" si="119"/>
        <v>0</v>
      </c>
      <c r="S222" s="8">
        <f t="shared" ca="1" si="119"/>
        <v>0</v>
      </c>
      <c r="T222" s="8">
        <f t="shared" ca="1" si="119"/>
        <v>0</v>
      </c>
      <c r="U222" s="8">
        <f t="shared" ca="1" si="119"/>
        <v>0</v>
      </c>
      <c r="V222" s="8">
        <f t="shared" ca="1" si="119"/>
        <v>0</v>
      </c>
      <c r="W222" s="8">
        <f t="shared" ca="1" si="119"/>
        <v>0</v>
      </c>
      <c r="X222" s="8">
        <f t="shared" ca="1" si="119"/>
        <v>0</v>
      </c>
      <c r="Y222" s="8">
        <f t="shared" ca="1" si="119"/>
        <v>0</v>
      </c>
      <c r="Z222" s="8">
        <f t="shared" ca="1" si="119"/>
        <v>0</v>
      </c>
      <c r="AA222" s="8">
        <f t="shared" ca="1" si="119"/>
        <v>0</v>
      </c>
      <c r="AB222" s="8">
        <f t="shared" ca="1" si="119"/>
        <v>0</v>
      </c>
      <c r="AC222" s="8">
        <f t="shared" ca="1" si="119"/>
        <v>0</v>
      </c>
      <c r="AD222" s="8">
        <f t="shared" ca="1" si="119"/>
        <v>0</v>
      </c>
      <c r="AE222" s="8">
        <f t="shared" ca="1" si="119"/>
        <v>0</v>
      </c>
    </row>
    <row r="223" spans="1:31">
      <c r="B223" s="1" t="s">
        <v>559</v>
      </c>
      <c r="E223" s="102">
        <f ca="1">SUM(F223:AE223)</f>
        <v>0</v>
      </c>
      <c r="F223" s="11">
        <f t="shared" ref="F223:G223" si="120">+F176</f>
        <v>0</v>
      </c>
      <c r="G223" s="11">
        <f t="shared" si="120"/>
        <v>0</v>
      </c>
      <c r="H223" s="11">
        <f ca="1">+H176</f>
        <v>0</v>
      </c>
      <c r="I223" s="11">
        <f t="shared" ref="I223:AE223" ca="1" si="121">+I176</f>
        <v>0</v>
      </c>
      <c r="J223" s="11">
        <f t="shared" ca="1" si="121"/>
        <v>0</v>
      </c>
      <c r="K223" s="11">
        <f t="shared" ca="1" si="121"/>
        <v>0</v>
      </c>
      <c r="L223" s="11">
        <f t="shared" ca="1" si="121"/>
        <v>0</v>
      </c>
      <c r="M223" s="11">
        <f t="shared" ca="1" si="121"/>
        <v>0</v>
      </c>
      <c r="N223" s="11">
        <f t="shared" ca="1" si="121"/>
        <v>0</v>
      </c>
      <c r="O223" s="11">
        <f t="shared" ca="1" si="121"/>
        <v>0</v>
      </c>
      <c r="P223" s="11">
        <f t="shared" ca="1" si="121"/>
        <v>0</v>
      </c>
      <c r="Q223" s="11">
        <f t="shared" ca="1" si="121"/>
        <v>0</v>
      </c>
      <c r="R223" s="11">
        <f t="shared" ca="1" si="121"/>
        <v>0</v>
      </c>
      <c r="S223" s="11">
        <f t="shared" ca="1" si="121"/>
        <v>0</v>
      </c>
      <c r="T223" s="11">
        <f t="shared" ca="1" si="121"/>
        <v>0</v>
      </c>
      <c r="U223" s="11">
        <f t="shared" ca="1" si="121"/>
        <v>0</v>
      </c>
      <c r="V223" s="11">
        <f t="shared" ca="1" si="121"/>
        <v>0</v>
      </c>
      <c r="W223" s="11">
        <f t="shared" ca="1" si="121"/>
        <v>0</v>
      </c>
      <c r="X223" s="11">
        <f t="shared" ca="1" si="121"/>
        <v>0</v>
      </c>
      <c r="Y223" s="11">
        <f t="shared" ca="1" si="121"/>
        <v>0</v>
      </c>
      <c r="Z223" s="11">
        <f t="shared" ca="1" si="121"/>
        <v>0</v>
      </c>
      <c r="AA223" s="11">
        <f t="shared" ca="1" si="121"/>
        <v>0</v>
      </c>
      <c r="AB223" s="11">
        <f t="shared" ca="1" si="121"/>
        <v>0</v>
      </c>
      <c r="AC223" s="11">
        <f t="shared" ca="1" si="121"/>
        <v>0</v>
      </c>
      <c r="AD223" s="11">
        <f t="shared" ca="1" si="121"/>
        <v>0</v>
      </c>
      <c r="AE223" s="11">
        <f t="shared" ca="1" si="121"/>
        <v>0</v>
      </c>
    </row>
    <row r="224" spans="1:31">
      <c r="E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spans="2:31">
      <c r="B225" s="588" t="s">
        <v>524</v>
      </c>
      <c r="C225" s="48"/>
      <c r="D225" s="48"/>
      <c r="E225" s="49">
        <f ca="1">SUM(F225:AE225)</f>
        <v>4735505985.3491621</v>
      </c>
      <c r="F225" s="49">
        <f t="shared" ref="F225:G225" ca="1" si="122">+F217-SUM(F219:F220)-SUM(F222:F223)</f>
        <v>0</v>
      </c>
      <c r="G225" s="49">
        <f t="shared" ca="1" si="122"/>
        <v>0</v>
      </c>
      <c r="H225" s="49">
        <f ca="1">+H217-SUM(H219:H220)-SUM(H222:H223)</f>
        <v>0</v>
      </c>
      <c r="I225" s="49">
        <f t="shared" ref="I225:AE225" ca="1" si="123">+I217-SUM(I219:I220)-SUM(I222:I223)</f>
        <v>60415345.913370401</v>
      </c>
      <c r="J225" s="49">
        <f t="shared" ca="1" si="123"/>
        <v>65191966.562641978</v>
      </c>
      <c r="K225" s="49">
        <f t="shared" ca="1" si="123"/>
        <v>57390795.260196567</v>
      </c>
      <c r="L225" s="49">
        <f t="shared" ca="1" si="123"/>
        <v>54500648.862314075</v>
      </c>
      <c r="M225" s="49">
        <f t="shared" ca="1" si="123"/>
        <v>74578866.453965127</v>
      </c>
      <c r="N225" s="49">
        <f t="shared" ca="1" si="123"/>
        <v>83523843.973654002</v>
      </c>
      <c r="O225" s="49">
        <f t="shared" ca="1" si="123"/>
        <v>93488983.245500833</v>
      </c>
      <c r="P225" s="49">
        <f t="shared" ca="1" si="123"/>
        <v>104173062.5457918</v>
      </c>
      <c r="Q225" s="49">
        <f t="shared" ca="1" si="123"/>
        <v>121277961.810467</v>
      </c>
      <c r="R225" s="49">
        <f t="shared" ca="1" si="123"/>
        <v>137952222.03753388</v>
      </c>
      <c r="S225" s="49">
        <f t="shared" ca="1" si="123"/>
        <v>155408564.3645367</v>
      </c>
      <c r="T225" s="49">
        <f t="shared" ca="1" si="123"/>
        <v>173439961.59144551</v>
      </c>
      <c r="U225" s="49">
        <f t="shared" ca="1" si="123"/>
        <v>119215780.75429398</v>
      </c>
      <c r="V225" s="49">
        <f t="shared" ca="1" si="123"/>
        <v>157762533.21249196</v>
      </c>
      <c r="W225" s="49">
        <f t="shared" ca="1" si="123"/>
        <v>184896819.40594298</v>
      </c>
      <c r="X225" s="49">
        <f t="shared" ca="1" si="123"/>
        <v>212785149.91052529</v>
      </c>
      <c r="Y225" s="49">
        <f t="shared" ca="1" si="123"/>
        <v>343048452.37530637</v>
      </c>
      <c r="Z225" s="49">
        <f t="shared" ca="1" si="123"/>
        <v>401757974.83023173</v>
      </c>
      <c r="AA225" s="49">
        <f t="shared" ca="1" si="123"/>
        <v>412825539.12003684</v>
      </c>
      <c r="AB225" s="49">
        <f t="shared" ca="1" si="123"/>
        <v>433466816.07603872</v>
      </c>
      <c r="AC225" s="49">
        <f t="shared" ca="1" si="123"/>
        <v>455140156.87984067</v>
      </c>
      <c r="AD225" s="49">
        <f t="shared" ca="1" si="123"/>
        <v>477897164.72383261</v>
      </c>
      <c r="AE225" s="49">
        <f t="shared" ca="1" si="123"/>
        <v>355367375.43920326</v>
      </c>
    </row>
    <row r="227" spans="2:31">
      <c r="E227" s="11"/>
    </row>
    <row r="250" spans="1:31">
      <c r="A250" s="44"/>
      <c r="B250" s="44"/>
      <c r="C250" s="44"/>
      <c r="D250" s="44"/>
    </row>
    <row r="251" spans="1:31">
      <c r="A251" s="2" t="s">
        <v>27</v>
      </c>
      <c r="B251" s="2"/>
      <c r="C251" s="2"/>
      <c r="D251" s="2"/>
      <c r="E251" s="2" t="s">
        <v>25</v>
      </c>
      <c r="F251" s="39">
        <v>2014</v>
      </c>
      <c r="G251" s="39">
        <f t="shared" ref="G251:AE251" si="124">+F251+1</f>
        <v>2015</v>
      </c>
      <c r="H251" s="39">
        <f t="shared" si="124"/>
        <v>2016</v>
      </c>
      <c r="I251" s="39">
        <f t="shared" si="124"/>
        <v>2017</v>
      </c>
      <c r="J251" s="39">
        <f t="shared" si="124"/>
        <v>2018</v>
      </c>
      <c r="K251" s="39">
        <f t="shared" si="124"/>
        <v>2019</v>
      </c>
      <c r="L251" s="39">
        <f t="shared" si="124"/>
        <v>2020</v>
      </c>
      <c r="M251" s="39">
        <f t="shared" si="124"/>
        <v>2021</v>
      </c>
      <c r="N251" s="39">
        <f t="shared" si="124"/>
        <v>2022</v>
      </c>
      <c r="O251" s="39">
        <f t="shared" si="124"/>
        <v>2023</v>
      </c>
      <c r="P251" s="39">
        <f t="shared" si="124"/>
        <v>2024</v>
      </c>
      <c r="Q251" s="39">
        <f t="shared" si="124"/>
        <v>2025</v>
      </c>
      <c r="R251" s="39">
        <f t="shared" si="124"/>
        <v>2026</v>
      </c>
      <c r="S251" s="39">
        <f t="shared" si="124"/>
        <v>2027</v>
      </c>
      <c r="T251" s="39">
        <f t="shared" si="124"/>
        <v>2028</v>
      </c>
      <c r="U251" s="39">
        <f t="shared" si="124"/>
        <v>2029</v>
      </c>
      <c r="V251" s="39">
        <f t="shared" si="124"/>
        <v>2030</v>
      </c>
      <c r="W251" s="39">
        <f t="shared" si="124"/>
        <v>2031</v>
      </c>
      <c r="X251" s="39">
        <f t="shared" si="124"/>
        <v>2032</v>
      </c>
      <c r="Y251" s="39">
        <f t="shared" si="124"/>
        <v>2033</v>
      </c>
      <c r="Z251" s="39">
        <f t="shared" si="124"/>
        <v>2034</v>
      </c>
      <c r="AA251" s="39">
        <f t="shared" si="124"/>
        <v>2035</v>
      </c>
      <c r="AB251" s="39">
        <f t="shared" si="124"/>
        <v>2036</v>
      </c>
      <c r="AC251" s="39">
        <f t="shared" si="124"/>
        <v>2037</v>
      </c>
      <c r="AD251" s="39">
        <f t="shared" si="124"/>
        <v>2038</v>
      </c>
      <c r="AE251" s="39">
        <f t="shared" si="124"/>
        <v>2039</v>
      </c>
    </row>
    <row r="253" spans="1:31">
      <c r="B253" s="1" t="s">
        <v>62</v>
      </c>
      <c r="F253" s="475">
        <v>1</v>
      </c>
      <c r="G253" s="475">
        <f>+F253*(1+F$17)</f>
        <v>1.038</v>
      </c>
      <c r="H253" s="475">
        <f t="shared" ref="H253:AE253" si="125">+G253*(1+G$17)</f>
        <v>1.07952</v>
      </c>
      <c r="I253" s="475">
        <f t="shared" si="125"/>
        <v>1.1227008000000001</v>
      </c>
      <c r="J253" s="475">
        <f t="shared" si="125"/>
        <v>1.173222336</v>
      </c>
      <c r="K253" s="475">
        <f t="shared" si="125"/>
        <v>1.2260173411199999</v>
      </c>
      <c r="L253" s="475">
        <f t="shared" si="125"/>
        <v>1.2811881214704</v>
      </c>
      <c r="M253" s="475">
        <f t="shared" si="125"/>
        <v>1.338841586936568</v>
      </c>
      <c r="N253" s="475">
        <f t="shared" si="125"/>
        <v>1.4057836662833965</v>
      </c>
      <c r="O253" s="475">
        <f t="shared" si="125"/>
        <v>1.4760728495975663</v>
      </c>
      <c r="P253" s="475">
        <f t="shared" si="125"/>
        <v>1.5498764920774448</v>
      </c>
      <c r="Q253" s="475">
        <f t="shared" si="125"/>
        <v>1.6273703166813172</v>
      </c>
      <c r="R253" s="475">
        <f t="shared" si="125"/>
        <v>1.7087388325153832</v>
      </c>
      <c r="S253" s="475">
        <f t="shared" si="125"/>
        <v>1.7941757741411524</v>
      </c>
      <c r="T253" s="475">
        <f t="shared" si="125"/>
        <v>1.8838845628482102</v>
      </c>
      <c r="U253" s="475">
        <f t="shared" si="125"/>
        <v>1.9780787909906208</v>
      </c>
      <c r="V253" s="475">
        <f t="shared" si="125"/>
        <v>2.076982730540152</v>
      </c>
      <c r="W253" s="475">
        <f t="shared" si="125"/>
        <v>2.1808318670671598</v>
      </c>
      <c r="X253" s="475">
        <f t="shared" si="125"/>
        <v>2.2898734604205178</v>
      </c>
      <c r="Y253" s="475">
        <f t="shared" si="125"/>
        <v>2.4043671334415437</v>
      </c>
      <c r="Z253" s="475">
        <f t="shared" si="125"/>
        <v>2.5245854901136209</v>
      </c>
      <c r="AA253" s="475">
        <f t="shared" si="125"/>
        <v>2.6508147646193021</v>
      </c>
      <c r="AB253" s="475">
        <f t="shared" si="125"/>
        <v>2.7833555028502674</v>
      </c>
      <c r="AC253" s="475">
        <f t="shared" si="125"/>
        <v>2.9225232779927808</v>
      </c>
      <c r="AD253" s="475">
        <f t="shared" si="125"/>
        <v>3.0686494418924197</v>
      </c>
      <c r="AE253" s="475">
        <f t="shared" si="125"/>
        <v>3.2220819139870409</v>
      </c>
    </row>
    <row r="255" spans="1:31">
      <c r="A255" s="479"/>
      <c r="B255" s="479" t="s">
        <v>120</v>
      </c>
      <c r="C255" s="479"/>
      <c r="D255" s="479"/>
      <c r="E255" s="480">
        <f ca="1">SUM(F255:AE255)</f>
        <v>4735505985.3491621</v>
      </c>
      <c r="F255" s="493">
        <f ca="1">+Fiscal!D107</f>
        <v>0</v>
      </c>
      <c r="G255" s="493">
        <f ca="1">+Fiscal!E107</f>
        <v>0</v>
      </c>
      <c r="H255" s="493">
        <f ca="1">+Fiscal!F107</f>
        <v>0</v>
      </c>
      <c r="I255" s="493">
        <f ca="1">+Fiscal!G107</f>
        <v>60415345.913370401</v>
      </c>
      <c r="J255" s="493">
        <f ca="1">+Fiscal!H107</f>
        <v>65191966.562641978</v>
      </c>
      <c r="K255" s="493">
        <f ca="1">+Fiscal!I107</f>
        <v>57390795.260196567</v>
      </c>
      <c r="L255" s="493">
        <f ca="1">+Fiscal!J107</f>
        <v>54500648.862314075</v>
      </c>
      <c r="M255" s="493">
        <f ca="1">+Fiscal!K107</f>
        <v>74578866.453965127</v>
      </c>
      <c r="N255" s="493">
        <f ca="1">+Fiscal!L107</f>
        <v>83523843.973654002</v>
      </c>
      <c r="O255" s="493">
        <f ca="1">+Fiscal!M107</f>
        <v>93488983.245500833</v>
      </c>
      <c r="P255" s="493">
        <f ca="1">+Fiscal!N107</f>
        <v>104173062.5457918</v>
      </c>
      <c r="Q255" s="493">
        <f ca="1">+Fiscal!O107</f>
        <v>121277961.810467</v>
      </c>
      <c r="R255" s="493">
        <f ca="1">+Fiscal!P107</f>
        <v>137952222.03753388</v>
      </c>
      <c r="S255" s="493">
        <f ca="1">+Fiscal!Q107</f>
        <v>155408564.3645367</v>
      </c>
      <c r="T255" s="493">
        <f ca="1">+Fiscal!R107</f>
        <v>173439961.59144551</v>
      </c>
      <c r="U255" s="493">
        <f ca="1">+Fiscal!S107</f>
        <v>119215780.75429398</v>
      </c>
      <c r="V255" s="493">
        <f ca="1">+Fiscal!T107</f>
        <v>157762533.21249196</v>
      </c>
      <c r="W255" s="493">
        <f ca="1">+Fiscal!U107</f>
        <v>184896819.40594298</v>
      </c>
      <c r="X255" s="493">
        <f ca="1">+Fiscal!V107</f>
        <v>212785149.91052529</v>
      </c>
      <c r="Y255" s="493">
        <f ca="1">+Fiscal!W107</f>
        <v>343048452.37530637</v>
      </c>
      <c r="Z255" s="493">
        <f ca="1">+Fiscal!X107</f>
        <v>401757974.83023173</v>
      </c>
      <c r="AA255" s="493">
        <f ca="1">+Fiscal!Y107</f>
        <v>412825539.12003684</v>
      </c>
      <c r="AB255" s="493">
        <f ca="1">+Fiscal!Z107</f>
        <v>433466816.07603872</v>
      </c>
      <c r="AC255" s="493">
        <f ca="1">+Fiscal!AA107</f>
        <v>455140156.87984067</v>
      </c>
      <c r="AD255" s="493">
        <f ca="1">+Fiscal!AB107</f>
        <v>477897164.72383261</v>
      </c>
      <c r="AE255" s="493">
        <f ca="1">+Fiscal!AC107</f>
        <v>355367375.43920326</v>
      </c>
    </row>
    <row r="256" spans="1:31">
      <c r="D256" s="11"/>
      <c r="E256" s="1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 spans="1:31">
      <c r="B257" s="1" t="s">
        <v>121</v>
      </c>
      <c r="D257" s="11"/>
      <c r="E257" s="18">
        <f ca="1">SUM(F257:AE257)</f>
        <v>404363336.09878176</v>
      </c>
      <c r="F257" s="8">
        <f ca="1">+'Construcción y Equipamiento'!E220</f>
        <v>244314087.50913104</v>
      </c>
      <c r="G257" s="8">
        <f ca="1">+'Construcción y Equipamiento'!F220</f>
        <v>160049248.58965072</v>
      </c>
      <c r="H257" s="8">
        <f ca="1">+'Construcción y Equipamiento'!G220</f>
        <v>0</v>
      </c>
      <c r="I257" s="8">
        <f>+'Construcción y Equipamiento'!H221</f>
        <v>0</v>
      </c>
      <c r="J257" s="8">
        <f>+'Construcción y Equipamiento'!I221</f>
        <v>0</v>
      </c>
      <c r="K257" s="8">
        <f>+'Construcción y Equipamiento'!J221</f>
        <v>0</v>
      </c>
      <c r="L257" s="8">
        <f>+'Construcción y Equipamiento'!K221</f>
        <v>0</v>
      </c>
      <c r="M257" s="8">
        <f>+'Construcción y Equipamiento'!L221</f>
        <v>0</v>
      </c>
      <c r="N257" s="8">
        <f>+'Construcción y Equipamiento'!M221</f>
        <v>0</v>
      </c>
      <c r="O257" s="8">
        <f>+'Construcción y Equipamiento'!N221</f>
        <v>0</v>
      </c>
      <c r="P257" s="8">
        <f>+'Construcción y Equipamiento'!O221</f>
        <v>0</v>
      </c>
      <c r="Q257" s="8">
        <f>+'Construcción y Equipamiento'!P221</f>
        <v>0</v>
      </c>
      <c r="R257" s="8">
        <f>+'Construcción y Equipamiento'!Q221</f>
        <v>0</v>
      </c>
      <c r="S257" s="8">
        <f>+'Construcción y Equipamiento'!R221</f>
        <v>0</v>
      </c>
      <c r="T257" s="8">
        <f>+'Construcción y Equipamiento'!S221</f>
        <v>0</v>
      </c>
      <c r="U257" s="8">
        <f>+'Construcción y Equipamiento'!T221</f>
        <v>0</v>
      </c>
      <c r="V257" s="8">
        <f>+'Construcción y Equipamiento'!U221</f>
        <v>0</v>
      </c>
      <c r="W257" s="8">
        <f>+'Construcción y Equipamiento'!V221</f>
        <v>0</v>
      </c>
      <c r="X257" s="8">
        <f>+'Construcción y Equipamiento'!W221</f>
        <v>0</v>
      </c>
      <c r="Y257" s="8">
        <f>+'Construcción y Equipamiento'!X221</f>
        <v>0</v>
      </c>
      <c r="Z257" s="8">
        <f>+'Construcción y Equipamiento'!Y221</f>
        <v>0</v>
      </c>
      <c r="AA257" s="8">
        <f>+'Construcción y Equipamiento'!Z221</f>
        <v>0</v>
      </c>
      <c r="AB257" s="8">
        <f>+'Construcción y Equipamiento'!AA221</f>
        <v>0</v>
      </c>
      <c r="AC257" s="8">
        <f>+'Construcción y Equipamiento'!AB221</f>
        <v>0</v>
      </c>
      <c r="AD257" s="8">
        <f>+'Construcción y Equipamiento'!AC221</f>
        <v>0</v>
      </c>
      <c r="AE257" s="8">
        <f>+'Construcción y Equipamiento'!AD221</f>
        <v>0</v>
      </c>
    </row>
    <row r="258" spans="1:31">
      <c r="B258" s="1" t="s">
        <v>122</v>
      </c>
      <c r="E258" s="18">
        <f ca="1">SUM(F258:AE258)</f>
        <v>4331142649.2503805</v>
      </c>
      <c r="F258" s="594">
        <f ca="1">+F255-F257</f>
        <v>-244314087.50913104</v>
      </c>
      <c r="G258" s="594">
        <f t="shared" ref="G258:AE258" ca="1" si="126">+G255-G257</f>
        <v>-160049248.58965072</v>
      </c>
      <c r="H258" s="594">
        <f t="shared" ca="1" si="126"/>
        <v>0</v>
      </c>
      <c r="I258" s="594">
        <f t="shared" ca="1" si="126"/>
        <v>60415345.913370401</v>
      </c>
      <c r="J258" s="594">
        <f t="shared" ca="1" si="126"/>
        <v>65191966.562641978</v>
      </c>
      <c r="K258" s="594">
        <f t="shared" ca="1" si="126"/>
        <v>57390795.260196567</v>
      </c>
      <c r="L258" s="594">
        <f t="shared" ca="1" si="126"/>
        <v>54500648.862314075</v>
      </c>
      <c r="M258" s="594">
        <f t="shared" ca="1" si="126"/>
        <v>74578866.453965127</v>
      </c>
      <c r="N258" s="594">
        <f t="shared" ca="1" si="126"/>
        <v>83523843.973654002</v>
      </c>
      <c r="O258" s="594">
        <f t="shared" ca="1" si="126"/>
        <v>93488983.245500833</v>
      </c>
      <c r="P258" s="594">
        <f t="shared" ca="1" si="126"/>
        <v>104173062.5457918</v>
      </c>
      <c r="Q258" s="594">
        <f t="shared" ca="1" si="126"/>
        <v>121277961.810467</v>
      </c>
      <c r="R258" s="594">
        <f t="shared" ca="1" si="126"/>
        <v>137952222.03753388</v>
      </c>
      <c r="S258" s="594">
        <f t="shared" ca="1" si="126"/>
        <v>155408564.3645367</v>
      </c>
      <c r="T258" s="594">
        <f t="shared" ca="1" si="126"/>
        <v>173439961.59144551</v>
      </c>
      <c r="U258" s="594">
        <f t="shared" ca="1" si="126"/>
        <v>119215780.75429398</v>
      </c>
      <c r="V258" s="594">
        <f t="shared" ca="1" si="126"/>
        <v>157762533.21249196</v>
      </c>
      <c r="W258" s="594">
        <f t="shared" ca="1" si="126"/>
        <v>184896819.40594298</v>
      </c>
      <c r="X258" s="594">
        <f t="shared" ca="1" si="126"/>
        <v>212785149.91052529</v>
      </c>
      <c r="Y258" s="594">
        <f t="shared" ca="1" si="126"/>
        <v>343048452.37530637</v>
      </c>
      <c r="Z258" s="594">
        <f t="shared" ca="1" si="126"/>
        <v>401757974.83023173</v>
      </c>
      <c r="AA258" s="594">
        <f t="shared" ca="1" si="126"/>
        <v>412825539.12003684</v>
      </c>
      <c r="AB258" s="594">
        <f t="shared" ca="1" si="126"/>
        <v>433466816.07603872</v>
      </c>
      <c r="AC258" s="594">
        <f t="shared" ca="1" si="126"/>
        <v>455140156.87984067</v>
      </c>
      <c r="AD258" s="594">
        <f t="shared" ca="1" si="126"/>
        <v>477897164.72383261</v>
      </c>
      <c r="AE258" s="594">
        <f t="shared" ca="1" si="126"/>
        <v>355367375.43920326</v>
      </c>
    </row>
    <row r="259" spans="1:31">
      <c r="B259" s="1" t="s">
        <v>123</v>
      </c>
      <c r="E259" s="18">
        <f ca="1">SUM(F259:AE259)</f>
        <v>1728815256.9928827</v>
      </c>
      <c r="F259" s="594">
        <f ca="1">+F258/F$253</f>
        <v>-244314087.50913104</v>
      </c>
      <c r="G259" s="594">
        <f t="shared" ref="G259:AE259" ca="1" si="127">+G258/G$253</f>
        <v>-154190027.54301611</v>
      </c>
      <c r="H259" s="594">
        <f t="shared" ca="1" si="127"/>
        <v>0</v>
      </c>
      <c r="I259" s="594">
        <f t="shared" ca="1" si="127"/>
        <v>53812508.117363416</v>
      </c>
      <c r="J259" s="594">
        <f t="shared" ca="1" si="127"/>
        <v>55566591.73819375</v>
      </c>
      <c r="K259" s="594">
        <f t="shared" ca="1" si="127"/>
        <v>46810753.270233952</v>
      </c>
      <c r="L259" s="594">
        <f t="shared" ca="1" si="127"/>
        <v>42539146.24166552</v>
      </c>
      <c r="M259" s="594">
        <f t="shared" ca="1" si="127"/>
        <v>55704025.914380677</v>
      </c>
      <c r="N259" s="594">
        <f t="shared" ca="1" si="127"/>
        <v>59414436.215832487</v>
      </c>
      <c r="O259" s="594">
        <f t="shared" ca="1" si="127"/>
        <v>63336293.510845006</v>
      </c>
      <c r="P259" s="594">
        <f t="shared" ca="1" si="127"/>
        <v>67213783.213240996</v>
      </c>
      <c r="Q259" s="594">
        <f t="shared" ca="1" si="127"/>
        <v>74523887.137002811</v>
      </c>
      <c r="R259" s="594">
        <f t="shared" ca="1" si="127"/>
        <v>80733356.913565636</v>
      </c>
      <c r="S259" s="594">
        <f t="shared" ca="1" si="127"/>
        <v>86618360.700432867</v>
      </c>
      <c r="T259" s="594">
        <f t="shared" ca="1" si="127"/>
        <v>92065068.641586423</v>
      </c>
      <c r="U259" s="594">
        <f t="shared" ca="1" si="127"/>
        <v>60268469.232507557</v>
      </c>
      <c r="V259" s="594">
        <f t="shared" ca="1" si="127"/>
        <v>75957556.551981211</v>
      </c>
      <c r="W259" s="594">
        <f t="shared" ca="1" si="127"/>
        <v>84782702.508193389</v>
      </c>
      <c r="X259" s="594">
        <f t="shared" ca="1" si="127"/>
        <v>92924414.203852519</v>
      </c>
      <c r="Y259" s="594">
        <f t="shared" ca="1" si="127"/>
        <v>142677234.10620591</v>
      </c>
      <c r="Z259" s="594">
        <f t="shared" ca="1" si="127"/>
        <v>159138193.73656872</v>
      </c>
      <c r="AA259" s="594">
        <f t="shared" ca="1" si="127"/>
        <v>155735340.17920145</v>
      </c>
      <c r="AB259" s="594">
        <f t="shared" ca="1" si="127"/>
        <v>155735340.17920145</v>
      </c>
      <c r="AC259" s="594">
        <f t="shared" ca="1" si="127"/>
        <v>155735340.17920145</v>
      </c>
      <c r="AD259" s="594">
        <f t="shared" ca="1" si="127"/>
        <v>155735340.17920142</v>
      </c>
      <c r="AE259" s="594">
        <f t="shared" ca="1" si="127"/>
        <v>110291229.37457155</v>
      </c>
    </row>
    <row r="261" spans="1:31">
      <c r="B261" s="1" t="s">
        <v>124</v>
      </c>
      <c r="E261" s="94">
        <f ca="1">+MAX(F261:AE261)</f>
        <v>0.1848440261288895</v>
      </c>
      <c r="F261" s="595" t="str">
        <f ca="1">+IFERROR(IRR($F258:F258),"NA")</f>
        <v>NA</v>
      </c>
      <c r="G261" s="595" t="str">
        <f ca="1">+IFERROR(IRR($F258:G258),"NA")</f>
        <v>NA</v>
      </c>
      <c r="H261" s="595" t="str">
        <f ca="1">+IFERROR(IRR($F258:H258),"NA")</f>
        <v>NA</v>
      </c>
      <c r="I261" s="595">
        <f ca="1">+IFERROR(IRR($F258:I258),"NA")</f>
        <v>-0.53097785704239009</v>
      </c>
      <c r="J261" s="595">
        <f ca="1">+IFERROR(IRR($F258:J258),"NA")</f>
        <v>-0.31221386575012078</v>
      </c>
      <c r="K261" s="595">
        <f ca="1">+IFERROR(IRR($F258:K258),"NA")</f>
        <v>-0.19614246373109967</v>
      </c>
      <c r="L261" s="595">
        <f ca="1">+IFERROR(IRR($F258:L258),"NA")</f>
        <v>-0.12134805847023589</v>
      </c>
      <c r="M261" s="595">
        <f ca="1">+IFERROR(IRR($F258:M258),"NA")</f>
        <v>-5.3494380054476043E-2</v>
      </c>
      <c r="N261" s="595">
        <f ca="1">+IFERROR(IRR($F258:N258),"NA")</f>
        <v>-4.1340305164095925E-3</v>
      </c>
      <c r="O261" s="595">
        <f ca="1">+IFERROR(IRR($F258:O258),"NA")</f>
        <v>3.3040645894534038E-2</v>
      </c>
      <c r="P261" s="595">
        <f ca="1">+IFERROR(IRR($F258:P258),"NA")</f>
        <v>6.1655345154936869E-2</v>
      </c>
      <c r="Q261" s="595">
        <f ca="1">+IFERROR(IRR($F258:Q258),"NA")</f>
        <v>8.5034666883420762E-2</v>
      </c>
      <c r="R261" s="595">
        <f ca="1">+IFERROR(IRR($F258:R258),"NA")</f>
        <v>0.10391453036599296</v>
      </c>
      <c r="S261" s="595">
        <f ca="1">+IFERROR(IRR($F258:S258),"NA")</f>
        <v>0.11923232714887799</v>
      </c>
      <c r="T261" s="595">
        <f ca="1">+IFERROR(IRR($F258:T258),"NA")</f>
        <v>0.1317171624320852</v>
      </c>
      <c r="U261" s="595">
        <f ca="1">+IFERROR(IRR($F258:U258),"NA")</f>
        <v>0.13826449892326176</v>
      </c>
      <c r="V261" s="595">
        <f ca="1">+IFERROR(IRR($F258:V258),"NA")</f>
        <v>0.14505639626879718</v>
      </c>
      <c r="W261" s="595">
        <f ca="1">+IFERROR(IRR($F258:W258),"NA")</f>
        <v>0.15123075770460792</v>
      </c>
      <c r="X261" s="595">
        <f ca="1">+IFERROR(IRR($F258:X258),"NA")</f>
        <v>0.1567380407970258</v>
      </c>
      <c r="Y261" s="595">
        <f ca="1">+IFERROR(IRR($F258:Y258),"NA")</f>
        <v>0.16349139847113192</v>
      </c>
      <c r="Z261" s="595">
        <f ca="1">+IFERROR(IRR($F258:Z258),"NA")</f>
        <v>0.16941312712545842</v>
      </c>
      <c r="AA261" s="595">
        <f ca="1">+IFERROR(IRR($F258:AA258),"NA")</f>
        <v>0.17402793042962683</v>
      </c>
      <c r="AB261" s="595">
        <f ca="1">+IFERROR(IRR($F258:AB258),"NA")</f>
        <v>0.17776234331748952</v>
      </c>
      <c r="AC261" s="595">
        <f ca="1">+IFERROR(IRR($F258:AC258),"NA")</f>
        <v>0.18081881810733003</v>
      </c>
      <c r="AD261" s="595">
        <f ca="1">+IFERROR(IRR($F258:AD258),"NA")</f>
        <v>0.18334334180118295</v>
      </c>
      <c r="AE261" s="595">
        <f ca="1">+IFERROR(IRR($F258:AE258),"NA")</f>
        <v>0.1848440261288895</v>
      </c>
    </row>
    <row r="262" spans="1:31">
      <c r="B262" s="1" t="s">
        <v>125</v>
      </c>
      <c r="E262" s="94">
        <f ca="1">+MAX(F262:AE262)</f>
        <v>0.13277611218584462</v>
      </c>
      <c r="F262" s="595" t="str">
        <f ca="1">+IFERROR(IRR($F259:F259),"NA")</f>
        <v>NA</v>
      </c>
      <c r="G262" s="595" t="str">
        <f ca="1">+IFERROR(IRR($F259:G259),"NA")</f>
        <v>NA</v>
      </c>
      <c r="H262" s="595" t="str">
        <f ca="1">+IFERROR(IRR($F259:H259),"NA")</f>
        <v>NA</v>
      </c>
      <c r="I262" s="595">
        <f ca="1">+IFERROR(IRR($F259:I259),"NA")</f>
        <v>-0.54886735974250267</v>
      </c>
      <c r="J262" s="595">
        <f ca="1">+IFERROR(IRR($F259:J259),"NA")</f>
        <v>-0.33907830556951035</v>
      </c>
      <c r="K262" s="595">
        <f ca="1">+IFERROR(IRR($F259:K259),"NA")</f>
        <v>-0.22796913957905363</v>
      </c>
      <c r="L262" s="595">
        <f ca="1">+IFERROR(IRR($F259:L259),"NA")</f>
        <v>-0.15647309246798613</v>
      </c>
      <c r="M262" s="595">
        <f ca="1">+IFERROR(IRR($F259:M259),"NA")</f>
        <v>-9.1668769599501543E-2</v>
      </c>
      <c r="N262" s="595">
        <f ca="1">+IFERROR(IRR($F259:N259),"NA")</f>
        <v>-4.4739596879320276E-2</v>
      </c>
      <c r="O262" s="595">
        <f ca="1">+IFERROR(IRR($F259:O259),"NA")</f>
        <v>-9.5136656598342473E-3</v>
      </c>
      <c r="P262" s="595">
        <f ca="1">+IFERROR(IRR($F259:P259),"NA")</f>
        <v>1.7527125962961687E-2</v>
      </c>
      <c r="Q262" s="595">
        <f ca="1">+IFERROR(IRR($F259:Q259),"NA")</f>
        <v>3.9569734139783153E-2</v>
      </c>
      <c r="R262" s="595">
        <f ca="1">+IFERROR(IRR($F259:R259),"NA")</f>
        <v>5.7334386665442549E-2</v>
      </c>
      <c r="S262" s="595">
        <f ca="1">+IFERROR(IRR($F259:S259),"NA")</f>
        <v>7.1720484720929845E-2</v>
      </c>
      <c r="T262" s="595">
        <f ca="1">+IFERROR(IRR($F259:T259),"NA")</f>
        <v>8.3424937206529881E-2</v>
      </c>
      <c r="U262" s="595">
        <f ca="1">+IFERROR(IRR($F259:U259),"NA")</f>
        <v>8.9548602864595317E-2</v>
      </c>
      <c r="V262" s="595">
        <f ca="1">+IFERROR(IRR($F259:V259),"NA")</f>
        <v>9.5884851076543542E-2</v>
      </c>
      <c r="W262" s="595">
        <f ca="1">+IFERROR(IRR($F259:W259),"NA")</f>
        <v>0.10163305687073532</v>
      </c>
      <c r="X262" s="595">
        <f ca="1">+IFERROR(IRR($F259:X259),"NA")</f>
        <v>0.10675071478420528</v>
      </c>
      <c r="Y262" s="595">
        <f ca="1">+IFERROR(IRR($F259:Y259),"NA")</f>
        <v>0.11301878862998715</v>
      </c>
      <c r="Z262" s="595">
        <f ca="1">+IFERROR(IRR($F259:Z259),"NA")</f>
        <v>0.11851108240700103</v>
      </c>
      <c r="AA262" s="595">
        <f ca="1">+IFERROR(IRR($F259:AA259),"NA")</f>
        <v>0.12278697496893898</v>
      </c>
      <c r="AB262" s="595">
        <f ca="1">+IFERROR(IRR($F259:AB259),"NA")</f>
        <v>0.12624252465075614</v>
      </c>
      <c r="AC262" s="595">
        <f ca="1">+IFERROR(IRR($F259:AC259),"NA")</f>
        <v>0.12906640980254869</v>
      </c>
      <c r="AD262" s="595">
        <f ca="1">+IFERROR(IRR($F259:AD259),"NA")</f>
        <v>0.13139487595140698</v>
      </c>
      <c r="AE262" s="595">
        <f ca="1">+IFERROR(IRR($F259:AE259),"NA")</f>
        <v>0.13277611218584462</v>
      </c>
    </row>
    <row r="265" spans="1:31">
      <c r="A265" s="2" t="s">
        <v>562</v>
      </c>
      <c r="B265" s="2"/>
      <c r="C265" s="2"/>
      <c r="D265" s="2"/>
      <c r="E265" s="2" t="s">
        <v>25</v>
      </c>
      <c r="F265" s="39">
        <v>2014</v>
      </c>
      <c r="G265" s="39">
        <f t="shared" ref="G265:AE265" si="128">+F265+1</f>
        <v>2015</v>
      </c>
      <c r="H265" s="39">
        <f t="shared" si="128"/>
        <v>2016</v>
      </c>
      <c r="I265" s="39">
        <f t="shared" si="128"/>
        <v>2017</v>
      </c>
      <c r="J265" s="39">
        <f t="shared" si="128"/>
        <v>2018</v>
      </c>
      <c r="K265" s="39">
        <f t="shared" si="128"/>
        <v>2019</v>
      </c>
      <c r="L265" s="39">
        <f t="shared" si="128"/>
        <v>2020</v>
      </c>
      <c r="M265" s="39">
        <f t="shared" si="128"/>
        <v>2021</v>
      </c>
      <c r="N265" s="39">
        <f t="shared" si="128"/>
        <v>2022</v>
      </c>
      <c r="O265" s="39">
        <f t="shared" si="128"/>
        <v>2023</v>
      </c>
      <c r="P265" s="39">
        <f t="shared" si="128"/>
        <v>2024</v>
      </c>
      <c r="Q265" s="39">
        <f t="shared" si="128"/>
        <v>2025</v>
      </c>
      <c r="R265" s="39">
        <f t="shared" si="128"/>
        <v>2026</v>
      </c>
      <c r="S265" s="39">
        <f t="shared" si="128"/>
        <v>2027</v>
      </c>
      <c r="T265" s="39">
        <f t="shared" si="128"/>
        <v>2028</v>
      </c>
      <c r="U265" s="39">
        <f t="shared" si="128"/>
        <v>2029</v>
      </c>
      <c r="V265" s="39">
        <f t="shared" si="128"/>
        <v>2030</v>
      </c>
      <c r="W265" s="39">
        <f t="shared" si="128"/>
        <v>2031</v>
      </c>
      <c r="X265" s="39">
        <f t="shared" si="128"/>
        <v>2032</v>
      </c>
      <c r="Y265" s="39">
        <f t="shared" si="128"/>
        <v>2033</v>
      </c>
      <c r="Z265" s="39">
        <f t="shared" si="128"/>
        <v>2034</v>
      </c>
      <c r="AA265" s="39">
        <f t="shared" si="128"/>
        <v>2035</v>
      </c>
      <c r="AB265" s="39">
        <f t="shared" si="128"/>
        <v>2036</v>
      </c>
      <c r="AC265" s="39">
        <f t="shared" si="128"/>
        <v>2037</v>
      </c>
      <c r="AD265" s="39">
        <f t="shared" si="128"/>
        <v>2038</v>
      </c>
      <c r="AE265" s="39">
        <f t="shared" si="128"/>
        <v>2039</v>
      </c>
    </row>
    <row r="267" spans="1:31">
      <c r="B267" s="1" t="s">
        <v>478</v>
      </c>
      <c r="E267" s="510"/>
      <c r="F267" s="16">
        <f>+Supuestos!$J$40</f>
        <v>9.5000000000000001E-2</v>
      </c>
      <c r="G267" s="16">
        <f>+Supuestos!$J$40</f>
        <v>9.5000000000000001E-2</v>
      </c>
      <c r="H267" s="16">
        <f>+Supuestos!$J$40</f>
        <v>9.5000000000000001E-2</v>
      </c>
      <c r="I267" s="16">
        <f>+Supuestos!$J$40</f>
        <v>9.5000000000000001E-2</v>
      </c>
      <c r="J267" s="16">
        <f>+Supuestos!$J$40</f>
        <v>9.5000000000000001E-2</v>
      </c>
      <c r="K267" s="16">
        <f>+Supuestos!$J$40</f>
        <v>9.5000000000000001E-2</v>
      </c>
      <c r="L267" s="16">
        <f>+Supuestos!$J$40</f>
        <v>9.5000000000000001E-2</v>
      </c>
      <c r="M267" s="16">
        <f>+Supuestos!$J$40</f>
        <v>9.5000000000000001E-2</v>
      </c>
      <c r="N267" s="16">
        <f>+Supuestos!$J$40</f>
        <v>9.5000000000000001E-2</v>
      </c>
      <c r="O267" s="16">
        <f>+Supuestos!$J$40</f>
        <v>9.5000000000000001E-2</v>
      </c>
      <c r="P267" s="16">
        <f>+Supuestos!$J$40</f>
        <v>9.5000000000000001E-2</v>
      </c>
      <c r="Q267" s="16">
        <f>+Supuestos!$J$40</f>
        <v>9.5000000000000001E-2</v>
      </c>
      <c r="R267" s="16">
        <f>+Supuestos!$J$40</f>
        <v>9.5000000000000001E-2</v>
      </c>
      <c r="S267" s="16">
        <f>+Supuestos!$J$40</f>
        <v>9.5000000000000001E-2</v>
      </c>
      <c r="T267" s="16">
        <f>+Supuestos!$J$40</f>
        <v>9.5000000000000001E-2</v>
      </c>
      <c r="U267" s="16">
        <f>+Supuestos!$J$40</f>
        <v>9.5000000000000001E-2</v>
      </c>
      <c r="V267" s="16">
        <f>+Supuestos!$J$40</f>
        <v>9.5000000000000001E-2</v>
      </c>
      <c r="W267" s="16">
        <f>+Supuestos!$J$40</f>
        <v>9.5000000000000001E-2</v>
      </c>
      <c r="X267" s="16">
        <f>+Supuestos!$J$40</f>
        <v>9.5000000000000001E-2</v>
      </c>
      <c r="Y267" s="16">
        <f>+Supuestos!$J$40</f>
        <v>9.5000000000000001E-2</v>
      </c>
      <c r="Z267" s="16">
        <f>+Supuestos!$J$40</f>
        <v>9.5000000000000001E-2</v>
      </c>
      <c r="AA267" s="16">
        <f>+Supuestos!$J$40</f>
        <v>9.5000000000000001E-2</v>
      </c>
      <c r="AB267" s="16">
        <f>+Supuestos!$J$40</f>
        <v>9.5000000000000001E-2</v>
      </c>
      <c r="AC267" s="16">
        <f>+Supuestos!$J$40</f>
        <v>9.5000000000000001E-2</v>
      </c>
      <c r="AD267" s="16">
        <f>+Supuestos!$J$40</f>
        <v>9.5000000000000001E-2</v>
      </c>
      <c r="AE267" s="16">
        <f>+Supuestos!$J$40</f>
        <v>9.5000000000000001E-2</v>
      </c>
    </row>
    <row r="268" spans="1:31">
      <c r="E268" s="510"/>
    </row>
    <row r="269" spans="1:31">
      <c r="B269" s="1" t="s">
        <v>479</v>
      </c>
      <c r="E269" s="102">
        <f ca="1">+SUM(F269:AE269)</f>
        <v>1783360287.3284996</v>
      </c>
      <c r="F269" s="8">
        <f ca="1">+'Construcción y Equipamiento'!E210-'Construcción y Equipamiento'!E208+'Construcción y Equipamiento'!E212+'Construcción y Equipamiento'!E213+'Construcción y Equipamiento'!E215+'Construcción y Equipamiento'!E216</f>
        <v>1092608390.2821748</v>
      </c>
      <c r="G269" s="8">
        <f ca="1">+'Construcción y Equipamiento'!F210-'Construcción y Equipamiento'!F208+'Construcción y Equipamiento'!F212+'Construcción y Equipamiento'!F213+'Construcción y Equipamiento'!F215+'Construcción y Equipamiento'!F216</f>
        <v>690751897.04632473</v>
      </c>
      <c r="H269" s="8">
        <f>+'Construcción y Equipamiento'!G210-'Construcción y Equipamiento'!G208+'Construcción y Equipamiento'!G212+'Construcción y Equipamiento'!G213+'Construcción y Equipamiento'!G215+'Construcción y Equipamiento'!G216</f>
        <v>0</v>
      </c>
      <c r="I269" s="8">
        <f>+'Construcción y Equipamiento'!H210+'Construcción y Equipamiento'!H212+'Construcción y Equipamiento'!H213</f>
        <v>0</v>
      </c>
      <c r="J269" s="8">
        <f>+'Construcción y Equipamiento'!I210+'Construcción y Equipamiento'!I212+'Construcción y Equipamiento'!I213</f>
        <v>0</v>
      </c>
      <c r="K269" s="8">
        <f>+'Construcción y Equipamiento'!J210+'Construcción y Equipamiento'!J212+'Construcción y Equipamiento'!J213</f>
        <v>0</v>
      </c>
      <c r="L269" s="8">
        <f>+'Construcción y Equipamiento'!K210+'Construcción y Equipamiento'!K212+'Construcción y Equipamiento'!K213</f>
        <v>0</v>
      </c>
      <c r="M269" s="8">
        <f>+'Construcción y Equipamiento'!L210+'Construcción y Equipamiento'!L212+'Construcción y Equipamiento'!L213</f>
        <v>0</v>
      </c>
      <c r="N269" s="8">
        <f>+'Construcción y Equipamiento'!M210+'Construcción y Equipamiento'!M212+'Construcción y Equipamiento'!M213</f>
        <v>0</v>
      </c>
      <c r="O269" s="8">
        <f>+'Construcción y Equipamiento'!N210+'Construcción y Equipamiento'!N212+'Construcción y Equipamiento'!N213</f>
        <v>0</v>
      </c>
      <c r="P269" s="8">
        <f>+'Construcción y Equipamiento'!O210+'Construcción y Equipamiento'!O212+'Construcción y Equipamiento'!O213</f>
        <v>0</v>
      </c>
      <c r="Q269" s="8">
        <f>+'Construcción y Equipamiento'!P210+'Construcción y Equipamiento'!P212+'Construcción y Equipamiento'!P213</f>
        <v>0</v>
      </c>
      <c r="R269" s="8">
        <f>+'Construcción y Equipamiento'!Q210+'Construcción y Equipamiento'!Q212+'Construcción y Equipamiento'!Q213</f>
        <v>0</v>
      </c>
      <c r="S269" s="8">
        <f>+'Construcción y Equipamiento'!R210+'Construcción y Equipamiento'!R212+'Construcción y Equipamiento'!R213</f>
        <v>0</v>
      </c>
      <c r="T269" s="8">
        <f>+'Construcción y Equipamiento'!S210+'Construcción y Equipamiento'!S212+'Construcción y Equipamiento'!S213</f>
        <v>0</v>
      </c>
      <c r="U269" s="8">
        <f>+'Construcción y Equipamiento'!T210+'Construcción y Equipamiento'!T212+'Construcción y Equipamiento'!T213</f>
        <v>0</v>
      </c>
      <c r="V269" s="8">
        <f>+'Construcción y Equipamiento'!U210+'Construcción y Equipamiento'!U212+'Construcción y Equipamiento'!U213</f>
        <v>0</v>
      </c>
      <c r="W269" s="8">
        <f>+'Construcción y Equipamiento'!V210+'Construcción y Equipamiento'!V212+'Construcción y Equipamiento'!V213</f>
        <v>0</v>
      </c>
      <c r="X269" s="8">
        <f>+'Construcción y Equipamiento'!W210+'Construcción y Equipamiento'!W212+'Construcción y Equipamiento'!W213</f>
        <v>0</v>
      </c>
      <c r="Y269" s="8">
        <f>+'Construcción y Equipamiento'!X210+'Construcción y Equipamiento'!X212+'Construcción y Equipamiento'!X213</f>
        <v>0</v>
      </c>
      <c r="Z269" s="8">
        <f>+'Construcción y Equipamiento'!Y210+'Construcción y Equipamiento'!Y212+'Construcción y Equipamiento'!Y213</f>
        <v>0</v>
      </c>
      <c r="AA269" s="8">
        <f>+'Construcción y Equipamiento'!Z210+'Construcción y Equipamiento'!Z212+'Construcción y Equipamiento'!Z213</f>
        <v>0</v>
      </c>
      <c r="AB269" s="8">
        <f>+'Construcción y Equipamiento'!AA210+'Construcción y Equipamiento'!AA212+'Construcción y Equipamiento'!AA213</f>
        <v>0</v>
      </c>
      <c r="AC269" s="8">
        <f>+'Construcción y Equipamiento'!AB210+'Construcción y Equipamiento'!AB212+'Construcción y Equipamiento'!AB213</f>
        <v>0</v>
      </c>
      <c r="AD269" s="8">
        <f>+'Construcción y Equipamiento'!AC210+'Construcción y Equipamiento'!AC212+'Construcción y Equipamiento'!AC213</f>
        <v>0</v>
      </c>
      <c r="AE269" s="8">
        <f>+'Construcción y Equipamiento'!AD210+'Construcción y Equipamiento'!AD212+'Construcción y Equipamiento'!AD213</f>
        <v>0</v>
      </c>
    </row>
    <row r="270" spans="1:31">
      <c r="B270" s="1" t="s">
        <v>477</v>
      </c>
      <c r="C270" s="12">
        <v>0.16</v>
      </c>
      <c r="E270" s="102">
        <f ca="1">+SUM(F270:AE270)</f>
        <v>285337645.97255993</v>
      </c>
      <c r="F270" s="8">
        <f ca="1">+F269*'Prestación de Servicios'!$C$270</f>
        <v>174817342.44514796</v>
      </c>
      <c r="G270" s="8">
        <f ca="1">+G269*'Prestación de Servicios'!$C$270</f>
        <v>110520303.52741195</v>
      </c>
      <c r="H270" s="8">
        <f>+H269*'Prestación de Servicios'!$C$270</f>
        <v>0</v>
      </c>
      <c r="I270" s="8">
        <f>+I269*'Prestación de Servicios'!$C$270</f>
        <v>0</v>
      </c>
      <c r="J270" s="8">
        <f>+J269*'Prestación de Servicios'!$C$270</f>
        <v>0</v>
      </c>
      <c r="K270" s="8">
        <f>+K269*'Prestación de Servicios'!$C$270</f>
        <v>0</v>
      </c>
      <c r="L270" s="8">
        <f>+L269*'Prestación de Servicios'!$C$270</f>
        <v>0</v>
      </c>
      <c r="M270" s="8">
        <f>+M269*'Prestación de Servicios'!$C$270</f>
        <v>0</v>
      </c>
      <c r="N270" s="8">
        <f>+N269*'Prestación de Servicios'!$C$270</f>
        <v>0</v>
      </c>
      <c r="O270" s="8">
        <f>+O269*'Prestación de Servicios'!$C$270</f>
        <v>0</v>
      </c>
      <c r="P270" s="8">
        <f>+P269*'Prestación de Servicios'!$C$270</f>
        <v>0</v>
      </c>
      <c r="Q270" s="8">
        <f>+Q269*'Prestación de Servicios'!$C$270</f>
        <v>0</v>
      </c>
      <c r="R270" s="8">
        <f>+R269*'Prestación de Servicios'!$C$270</f>
        <v>0</v>
      </c>
      <c r="S270" s="8">
        <f>+S269*'Prestación de Servicios'!$C$270</f>
        <v>0</v>
      </c>
      <c r="T270" s="8">
        <f>+T269*'Prestación de Servicios'!$C$270</f>
        <v>0</v>
      </c>
      <c r="U270" s="8">
        <f>+U269*'Prestación de Servicios'!$C$270</f>
        <v>0</v>
      </c>
      <c r="V270" s="8">
        <f>+V269*'Prestación de Servicios'!$C$270</f>
        <v>0</v>
      </c>
      <c r="W270" s="8">
        <f>+W269*'Prestación de Servicios'!$C$270</f>
        <v>0</v>
      </c>
      <c r="X270" s="8">
        <f>+X269*'Prestación de Servicios'!$C$270</f>
        <v>0</v>
      </c>
      <c r="Y270" s="8">
        <f>+Y269*'Prestación de Servicios'!$C$270</f>
        <v>0</v>
      </c>
      <c r="Z270" s="8">
        <f>+Z269*'Prestación de Servicios'!$C$270</f>
        <v>0</v>
      </c>
      <c r="AA270" s="8">
        <f>+AA269*'Prestación de Servicios'!$C$270</f>
        <v>0</v>
      </c>
      <c r="AB270" s="8">
        <f>+AB269*'Prestación de Servicios'!$C$270</f>
        <v>0</v>
      </c>
      <c r="AC270" s="8">
        <f>+AC269*'Prestación de Servicios'!$C$270</f>
        <v>0</v>
      </c>
      <c r="AD270" s="8">
        <f>+AD269*'Prestación de Servicios'!$C$270</f>
        <v>0</v>
      </c>
      <c r="AE270" s="8">
        <f>+AE269*'Prestación de Servicios'!$C$270</f>
        <v>0</v>
      </c>
    </row>
    <row r="271" spans="1:31">
      <c r="E271" s="569"/>
      <c r="F271" s="22"/>
    </row>
    <row r="272" spans="1:31">
      <c r="B272" s="1" t="s">
        <v>480</v>
      </c>
      <c r="E272" s="102">
        <f ca="1">+SUM(F272:AE272)</f>
        <v>205337645.97255999</v>
      </c>
      <c r="F272" s="450">
        <v>0</v>
      </c>
      <c r="G272" s="11">
        <f ca="1">+((('Construcción y Equipamiento'!E201+'Construcción y Equipamiento'!E202+'Construcción y Equipamiento'!E203+'Construcción y Equipamiento'!E204)*'Prestación de Servicios'!$C$270)*(1-'Construcción y Equipamiento'!$B$101))+(('Construcción y Equipamiento'!E200+'Construcción y Equipamiento'!E205+'Construcción y Equipamiento'!E206+'Construcción y Equipamiento'!E207+'Construcción y Equipamiento'!E209)*'Prestación de Servicios'!$C$270)+(('Construcción y Equipamiento'!E215+'Construcción y Equipamiento'!E216)*'Prestación de Servicios'!$C$270)</f>
        <v>125665057.58813201</v>
      </c>
      <c r="H272" s="11">
        <f ca="1">+((('Construcción y Equipamiento'!F201+'Construcción y Equipamiento'!F202+'Construcción y Equipamiento'!F203+'Construcción y Equipamiento'!F204)*'Prestación de Servicios'!$C$270)*(1-'Construcción y Equipamiento'!$B$101))+(('Construcción y Equipamiento'!F200+'Construcción y Equipamiento'!F205+'Construcción y Equipamiento'!F206+'Construcción y Equipamiento'!F207+'Construcción y Equipamiento'!F209)*'Prestación de Servicios'!$C$270)+(('Construcción y Equipamiento'!F215+'Construcción y Equipamiento'!F216)*'Prestación de Servicios'!$C$270)</f>
        <v>79672588.384427965</v>
      </c>
      <c r="I272" s="11">
        <f>+((('Construcción y Equipamiento'!G201+'Construcción y Equipamiento'!G202+'Construcción y Equipamiento'!G203+'Construcción y Equipamiento'!G204)*'Prestación de Servicios'!$C$270)*(1-'Construcción y Equipamiento'!$B$101))+(('Construcción y Equipamiento'!G200+'Construcción y Equipamiento'!G205+'Construcción y Equipamiento'!G206+'Construcción y Equipamiento'!G207+'Construcción y Equipamiento'!G209)*'Prestación de Servicios'!$C$270)+(('Construcción y Equipamiento'!G215+'Construcción y Equipamiento'!G216)*'Prestación de Servicios'!$C$270)</f>
        <v>0</v>
      </c>
      <c r="J272" s="11">
        <f>+I270</f>
        <v>0</v>
      </c>
      <c r="K272" s="11">
        <f>+J270</f>
        <v>0</v>
      </c>
      <c r="L272" s="11">
        <f>+K270</f>
        <v>0</v>
      </c>
    </row>
    <row r="273" spans="1:33">
      <c r="B273" s="1" t="s">
        <v>538</v>
      </c>
      <c r="E273" s="102">
        <f ca="1">+SUM(F273:AE273)</f>
        <v>79999999.99999994</v>
      </c>
      <c r="G273" s="11">
        <f ca="1">+F270-G272</f>
        <v>49152284.857015952</v>
      </c>
      <c r="H273" s="11">
        <f ca="1">+G270-H272</f>
        <v>30847715.142983988</v>
      </c>
      <c r="I273" s="11">
        <f>+H270-I272</f>
        <v>0</v>
      </c>
    </row>
    <row r="274" spans="1:33">
      <c r="E274" s="547"/>
    </row>
    <row r="275" spans="1:33">
      <c r="E275" s="102"/>
      <c r="F275" s="607"/>
      <c r="G275" s="607"/>
      <c r="H275" s="607"/>
      <c r="I275" s="607"/>
      <c r="J275" s="607"/>
      <c r="K275" s="607"/>
      <c r="L275" s="607"/>
    </row>
    <row r="278" spans="1:33">
      <c r="A278" s="2"/>
      <c r="B278" s="2"/>
      <c r="C278" s="2"/>
      <c r="D278" s="2"/>
      <c r="E278" s="2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</row>
    <row r="280" spans="1:33"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</row>
    <row r="287" spans="1:33" s="131" customForma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4"/>
      <c r="AG287" s="14"/>
    </row>
  </sheetData>
  <printOptions horizontalCentered="1" verticalCentered="1"/>
  <pageMargins left="0.25" right="0.25" top="0.75" bottom="0.75" header="0.3" footer="0.3"/>
  <pageSetup scale="37" fitToWidth="3" fitToHeight="3" pageOrder="overThenDown" orientation="landscape" r:id="rId1"/>
  <headerFooter>
    <oddFooter>&amp;LSr. Gilberto Francisco Villegas Navarro
Representante Comun</oddFooter>
  </headerFooter>
  <rowBreaks count="3" manualBreakCount="3">
    <brk id="72" max="30" man="1"/>
    <brk id="146" max="30" man="1"/>
    <brk id="212" max="30" man="1"/>
  </rowBreaks>
  <colBreaks count="2" manualBreakCount="2">
    <brk id="13" max="225" man="1"/>
    <brk id="23" max="22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4"/>
  <sheetViews>
    <sheetView topLeftCell="A7" zoomScale="60" zoomScaleNormal="60" workbookViewId="0">
      <selection activeCell="C54" sqref="C54"/>
    </sheetView>
  </sheetViews>
  <sheetFormatPr baseColWidth="10" defaultRowHeight="15"/>
  <cols>
    <col min="1" max="1" width="3.28515625" style="1" customWidth="1"/>
    <col min="2" max="2" width="3.85546875" style="1" customWidth="1"/>
    <col min="3" max="3" width="54.7109375" style="1" bestFit="1" customWidth="1"/>
    <col min="4" max="4" width="25.140625" style="1" bestFit="1" customWidth="1"/>
    <col min="5" max="5" width="19.42578125" style="1" bestFit="1" customWidth="1"/>
    <col min="6" max="6" width="19.7109375" style="1" customWidth="1"/>
    <col min="7" max="7" width="20.7109375" style="1" customWidth="1"/>
    <col min="8" max="20" width="17.85546875" style="1" bestFit="1" customWidth="1"/>
    <col min="21" max="22" width="17.7109375" style="1" bestFit="1" customWidth="1"/>
    <col min="23" max="25" width="18.28515625" style="1" bestFit="1" customWidth="1"/>
    <col min="26" max="26" width="17.7109375" style="1" bestFit="1" customWidth="1"/>
    <col min="27" max="30" width="18.28515625" style="1" bestFit="1" customWidth="1"/>
    <col min="31" max="16384" width="11.42578125" style="14"/>
  </cols>
  <sheetData>
    <row r="1" spans="1:30">
      <c r="B1" s="12"/>
    </row>
    <row r="11" spans="1:30">
      <c r="A11" s="36" t="s">
        <v>48</v>
      </c>
    </row>
    <row r="13" spans="1:30">
      <c r="A13" s="34" t="s">
        <v>49</v>
      </c>
      <c r="B13" s="35" t="s">
        <v>23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</row>
    <row r="14" spans="1:30">
      <c r="C14" s="1" t="s">
        <v>488</v>
      </c>
      <c r="D14" s="18">
        <f ca="1">+SUM(E14:AD14)</f>
        <v>12570251762.229923</v>
      </c>
      <c r="E14" s="37">
        <f>+'Prestación de Servicios'!F43</f>
        <v>0</v>
      </c>
      <c r="F14" s="37">
        <f ca="1">+'Construcción y Equipamiento'!T163</f>
        <v>125665057.58813201</v>
      </c>
      <c r="G14" s="37">
        <f ca="1">+'Prestación de Servicios'!H43+'Prestación de Servicios'!H125</f>
        <v>370063468.38442796</v>
      </c>
      <c r="H14" s="37">
        <f>+'Prestación de Servicios'!I43</f>
        <v>302006515.19999999</v>
      </c>
      <c r="I14" s="37">
        <f>+'Prestación de Servicios'!J43</f>
        <v>315596808.384</v>
      </c>
      <c r="J14" s="37">
        <f>+'Prestación de Servicios'!K43</f>
        <v>329798664.76128</v>
      </c>
      <c r="K14" s="37">
        <f>+'Prestación de Servicios'!L43</f>
        <v>344639604.67553759</v>
      </c>
      <c r="L14" s="37">
        <f>+'Prestación de Servicios'!M43</f>
        <v>360148386.8859368</v>
      </c>
      <c r="M14" s="37">
        <f>+'Prestación de Servicios'!N43</f>
        <v>378155806.23023367</v>
      </c>
      <c r="N14" s="37">
        <f>+'Prestación de Servicios'!O43</f>
        <v>397063596.54174536</v>
      </c>
      <c r="O14" s="37">
        <f>+'Prestación de Servicios'!P43</f>
        <v>416916776.36883265</v>
      </c>
      <c r="P14" s="37">
        <f>+'Prestación de Servicios'!Q43</f>
        <v>437762615.18727434</v>
      </c>
      <c r="Q14" s="37">
        <f>+'Prestación de Servicios'!R43</f>
        <v>459650745.94663805</v>
      </c>
      <c r="R14" s="37">
        <f>+'Prestación de Servicios'!S43</f>
        <v>482633283.24396998</v>
      </c>
      <c r="S14" s="37">
        <f>+'Prestación de Servicios'!T43</f>
        <v>506764947.40616852</v>
      </c>
      <c r="T14" s="37">
        <f>+'Prestación de Servicios'!U43</f>
        <v>532103194.77647698</v>
      </c>
      <c r="U14" s="37">
        <f>+'Prestación de Servicios'!V43</f>
        <v>558708354.51530087</v>
      </c>
      <c r="V14" s="37">
        <f>+'Prestación de Servicios'!W43</f>
        <v>586643772.24106598</v>
      </c>
      <c r="W14" s="37">
        <f>+'Prestación de Servicios'!X43</f>
        <v>615975960.85311925</v>
      </c>
      <c r="X14" s="37">
        <f>+'Prestación de Servicios'!Y43</f>
        <v>646774758.89577532</v>
      </c>
      <c r="Y14" s="37">
        <f>+'Prestación de Servicios'!Z43</f>
        <v>679113496.84056401</v>
      </c>
      <c r="Z14" s="37">
        <f>+'Prestación de Servicios'!AA43</f>
        <v>713069171.68259227</v>
      </c>
      <c r="AA14" s="37">
        <f>+'Prestación de Servicios'!AB43</f>
        <v>748722630.26672196</v>
      </c>
      <c r="AB14" s="37">
        <f>+'Prestación de Servicios'!AC43</f>
        <v>786158761.78005803</v>
      </c>
      <c r="AC14" s="37">
        <f>+'Prestación de Servicios'!AD43</f>
        <v>825466699.86906087</v>
      </c>
      <c r="AD14" s="37">
        <f>+'Prestación de Servicios'!AE43</f>
        <v>650648683.70501053</v>
      </c>
    </row>
    <row r="15" spans="1:30">
      <c r="D15" s="18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7" spans="1:30">
      <c r="A17" s="34" t="s">
        <v>50</v>
      </c>
      <c r="B17" s="35" t="s">
        <v>51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</row>
    <row r="18" spans="1:30">
      <c r="C18" s="1" t="str">
        <f>+'Prestación de Servicios'!B54</f>
        <v>Servicio 1. CAU</v>
      </c>
      <c r="D18" s="7">
        <f t="shared" ref="D18:D34" si="0">SUM(E18:AD18)</f>
        <v>159175122.9401837</v>
      </c>
      <c r="E18" s="38">
        <f>+'Prestación de Servicios'!F75</f>
        <v>0</v>
      </c>
      <c r="F18" s="38">
        <f>+'Prestación de Servicios'!G75</f>
        <v>0</v>
      </c>
      <c r="G18" s="38">
        <f>+'Prestación de Servicios'!H75</f>
        <v>3705309.1691616005</v>
      </c>
      <c r="H18" s="38">
        <f>+'Prestación de Servicios'!I75</f>
        <v>3872048.0817738716</v>
      </c>
      <c r="I18" s="38">
        <f>+'Prestación de Servicios'!J75</f>
        <v>4046290.2454536953</v>
      </c>
      <c r="J18" s="38">
        <f>+'Prestación de Servicios'!K75</f>
        <v>4228373.3064991115</v>
      </c>
      <c r="K18" s="38">
        <f>+'Prestación de Servicios'!L75</f>
        <v>4418650.1052915715</v>
      </c>
      <c r="L18" s="38">
        <f>+'Prestación de Servicios'!M75</f>
        <v>4639582.6105561499</v>
      </c>
      <c r="M18" s="38">
        <f>+'Prestación de Servicios'!N75</f>
        <v>4871561.7410839582</v>
      </c>
      <c r="N18" s="38">
        <f>+'Prestación de Servicios'!O75</f>
        <v>5115139.8281381559</v>
      </c>
      <c r="O18" s="38">
        <f>+'Prestación de Servicios'!P75</f>
        <v>5370896.8195450641</v>
      </c>
      <c r="P18" s="38">
        <f>+'Prestación de Servicios'!Q75</f>
        <v>5639441.6605223175</v>
      </c>
      <c r="Q18" s="38">
        <f>+'Prestación de Servicios'!R75</f>
        <v>5921413.7435484333</v>
      </c>
      <c r="R18" s="38">
        <f>+'Prestación de Servicios'!S75</f>
        <v>6217484.4307258558</v>
      </c>
      <c r="S18" s="38">
        <f>+'Prestación de Servicios'!T75</f>
        <v>6528358.6522621484</v>
      </c>
      <c r="T18" s="38">
        <f>+'Prestación de Servicios'!U75</f>
        <v>6854776.5848752568</v>
      </c>
      <c r="U18" s="38">
        <f>+'Prestación de Servicios'!V75</f>
        <v>7197515.4141190201</v>
      </c>
      <c r="V18" s="38">
        <f>+'Prestación de Servicios'!W75</f>
        <v>7557391.1848249715</v>
      </c>
      <c r="W18" s="38">
        <f>+'Prestación de Servicios'!X75</f>
        <v>7935260.7440662207</v>
      </c>
      <c r="X18" s="38">
        <f>+'Prestación de Servicios'!Y75</f>
        <v>8332023.7812695317</v>
      </c>
      <c r="Y18" s="38">
        <f>+'Prestación de Servicios'!Z75</f>
        <v>8748624.9703330081</v>
      </c>
      <c r="Z18" s="38">
        <f>+'Prestación de Servicios'!AA75</f>
        <v>9186056.218849659</v>
      </c>
      <c r="AA18" s="38">
        <f>+'Prestación de Servicios'!AB75</f>
        <v>9645359.029792143</v>
      </c>
      <c r="AB18" s="38">
        <f>+'Prestación de Servicios'!AC75</f>
        <v>10127626.98128175</v>
      </c>
      <c r="AC18" s="38">
        <f>+'Prestación de Servicios'!AD75</f>
        <v>10634008.330345839</v>
      </c>
      <c r="AD18" s="38">
        <f>+'Prestación de Servicios'!AE75</f>
        <v>8381929.3058643779</v>
      </c>
    </row>
    <row r="19" spans="1:30">
      <c r="A19" s="1" t="s">
        <v>79</v>
      </c>
      <c r="C19" s="1" t="str">
        <f>+'Prestación de Servicios'!B55</f>
        <v>Servicio 2. Mantenimiento</v>
      </c>
      <c r="D19" s="7">
        <f t="shared" si="0"/>
        <v>591844277.79761565</v>
      </c>
      <c r="E19" s="38">
        <f>+'Prestación de Servicios'!F76</f>
        <v>0</v>
      </c>
      <c r="F19" s="38">
        <f>+'Prestación de Servicios'!G76</f>
        <v>0</v>
      </c>
      <c r="G19" s="38">
        <f>+'Prestación de Servicios'!H76</f>
        <v>13777065.088640915</v>
      </c>
      <c r="H19" s="38">
        <f>+'Prestación de Servicios'!I76</f>
        <v>14397033.017629754</v>
      </c>
      <c r="I19" s="38">
        <f>+'Prestación de Servicios'!J76</f>
        <v>15044899.503423091</v>
      </c>
      <c r="J19" s="38">
        <f>+'Prestación de Servicios'!K76</f>
        <v>15721919.981077131</v>
      </c>
      <c r="K19" s="38">
        <f>+'Prestación de Servicios'!L76</f>
        <v>16429406.380225601</v>
      </c>
      <c r="L19" s="38">
        <f>+'Prestación de Servicios'!M76</f>
        <v>17250876.699236881</v>
      </c>
      <c r="M19" s="38">
        <f>+'Prestación de Servicios'!N76</f>
        <v>18113420.534198724</v>
      </c>
      <c r="N19" s="38">
        <f>+'Prestación de Servicios'!O76</f>
        <v>19019091.560908664</v>
      </c>
      <c r="O19" s="38">
        <f>+'Prestación de Servicios'!P76</f>
        <v>19970046.138954099</v>
      </c>
      <c r="P19" s="38">
        <f>+'Prestación de Servicios'!Q76</f>
        <v>20968548.445901804</v>
      </c>
      <c r="Q19" s="38">
        <f>+'Prestación de Servicios'!R76</f>
        <v>22016975.868196893</v>
      </c>
      <c r="R19" s="38">
        <f>+'Prestación de Servicios'!S76</f>
        <v>23117824.66160674</v>
      </c>
      <c r="S19" s="38">
        <f>+'Prestación de Servicios'!T76</f>
        <v>24273715.894687079</v>
      </c>
      <c r="T19" s="38">
        <f>+'Prestación de Servicios'!U76</f>
        <v>25487401.689421434</v>
      </c>
      <c r="U19" s="38">
        <f>+'Prestación de Servicios'!V76</f>
        <v>26761771.773892507</v>
      </c>
      <c r="V19" s="38">
        <f>+'Prestación de Servicios'!W76</f>
        <v>28099860.362587132</v>
      </c>
      <c r="W19" s="38">
        <f>+'Prestación de Servicios'!X76</f>
        <v>29504853.380716491</v>
      </c>
      <c r="X19" s="38">
        <f>+'Prestación de Servicios'!Y76</f>
        <v>30980096.049752317</v>
      </c>
      <c r="Y19" s="38">
        <f>+'Prestación de Servicios'!Z76</f>
        <v>32529100.852239937</v>
      </c>
      <c r="Z19" s="38">
        <f>+'Prestación de Servicios'!AA76</f>
        <v>34155555.89485193</v>
      </c>
      <c r="AA19" s="38">
        <f>+'Prestación de Servicios'!AB76</f>
        <v>35863333.68959453</v>
      </c>
      <c r="AB19" s="38">
        <f>+'Prestación de Servicios'!AC76</f>
        <v>37656500.374074258</v>
      </c>
      <c r="AC19" s="38">
        <f>+'Prestación de Servicios'!AD76</f>
        <v>39539325.392777979</v>
      </c>
      <c r="AD19" s="38">
        <f>+'Prestación de Servicios'!AE76</f>
        <v>31165654.563019793</v>
      </c>
    </row>
    <row r="20" spans="1:30">
      <c r="C20" s="1" t="str">
        <f>+'Prestación de Servicios'!B56</f>
        <v>Servicio 3. Limpieza, recolección y fumigación</v>
      </c>
      <c r="D20" s="7">
        <f t="shared" si="0"/>
        <v>438744753.94818676</v>
      </c>
      <c r="E20" s="38">
        <f>+'Prestación de Servicios'!F77</f>
        <v>0</v>
      </c>
      <c r="F20" s="38">
        <f>+'Prestación de Servicios'!G77</f>
        <v>0</v>
      </c>
      <c r="G20" s="38">
        <f>+'Prestación de Servicios'!H77</f>
        <v>10213184.885283122</v>
      </c>
      <c r="H20" s="38">
        <f>+'Prestación de Servicios'!I77</f>
        <v>10672778.20512086</v>
      </c>
      <c r="I20" s="38">
        <f>+'Prestación de Servicios'!J77</f>
        <v>11153053.224351296</v>
      </c>
      <c r="J20" s="38">
        <f>+'Prestación de Servicios'!K77</f>
        <v>11654940.619447105</v>
      </c>
      <c r="K20" s="38">
        <f>+'Prestación de Servicios'!L77</f>
        <v>12179412.947322223</v>
      </c>
      <c r="L20" s="38">
        <f>+'Prestación de Servicios'!M77</f>
        <v>12788383.594688335</v>
      </c>
      <c r="M20" s="38">
        <f>+'Prestación de Servicios'!N77</f>
        <v>13427802.774422754</v>
      </c>
      <c r="N20" s="38">
        <f>+'Prestación de Servicios'!O77</f>
        <v>14099192.913143892</v>
      </c>
      <c r="O20" s="38">
        <f>+'Prestación de Servicios'!P77</f>
        <v>14804152.558801087</v>
      </c>
      <c r="P20" s="38">
        <f>+'Prestación de Servicios'!Q77</f>
        <v>15544360.186741142</v>
      </c>
      <c r="Q20" s="38">
        <f>+'Prestación de Servicios'!R77</f>
        <v>16321578.1960782</v>
      </c>
      <c r="R20" s="38">
        <f>+'Prestación de Servicios'!S77</f>
        <v>17137657.105882112</v>
      </c>
      <c r="S20" s="38">
        <f>+'Prestación de Servicios'!T77</f>
        <v>17994539.961176217</v>
      </c>
      <c r="T20" s="38">
        <f>+'Prestación de Servicios'!U77</f>
        <v>18894266.959235031</v>
      </c>
      <c r="U20" s="38">
        <f>+'Prestación de Servicios'!V77</f>
        <v>19838980.307196781</v>
      </c>
      <c r="V20" s="38">
        <f>+'Prestación de Servicios'!W77</f>
        <v>20830929.322556622</v>
      </c>
      <c r="W20" s="38">
        <f>+'Prestación de Servicios'!X77</f>
        <v>21872475.788684454</v>
      </c>
      <c r="X20" s="38">
        <f>+'Prestación de Servicios'!Y77</f>
        <v>22966099.578118678</v>
      </c>
      <c r="Y20" s="38">
        <f>+'Prestación de Servicios'!Z77</f>
        <v>24114404.557024613</v>
      </c>
      <c r="Z20" s="38">
        <f>+'Prestación de Servicios'!AA77</f>
        <v>25320124.784875844</v>
      </c>
      <c r="AA20" s="38">
        <f>+'Prestación de Servicios'!AB77</f>
        <v>26586131.024119638</v>
      </c>
      <c r="AB20" s="38">
        <f>+'Prestación de Servicios'!AC77</f>
        <v>27915437.575325619</v>
      </c>
      <c r="AC20" s="38">
        <f>+'Prestación de Servicios'!AD77</f>
        <v>29311209.454091907</v>
      </c>
      <c r="AD20" s="38">
        <f>+'Prestación de Servicios'!AE77</f>
        <v>23103657.424499292</v>
      </c>
    </row>
    <row r="21" spans="1:30">
      <c r="C21" s="1" t="str">
        <f>+'Prestación de Servicios'!B57</f>
        <v>Servicio 4. Almacen</v>
      </c>
      <c r="D21" s="7">
        <f t="shared" si="0"/>
        <v>43002579.294944942</v>
      </c>
      <c r="E21" s="38">
        <f>+'Prestación de Servicios'!F78</f>
        <v>0</v>
      </c>
      <c r="F21" s="38">
        <f>+'Prestación de Servicios'!G78</f>
        <v>0</v>
      </c>
      <c r="G21" s="38">
        <f>+'Prestación de Servicios'!H78</f>
        <v>1001022.3231869953</v>
      </c>
      <c r="H21" s="38">
        <f>+'Prestación de Servicios'!I78</f>
        <v>1046068.3277304099</v>
      </c>
      <c r="I21" s="38">
        <f>+'Prestación de Servicios'!J78</f>
        <v>1093141.4024782781</v>
      </c>
      <c r="J21" s="38">
        <f>+'Prestación de Servicios'!K78</f>
        <v>1142332.7655898009</v>
      </c>
      <c r="K21" s="38">
        <f>+'Prestación de Servicios'!L78</f>
        <v>1193737.7400413416</v>
      </c>
      <c r="L21" s="38">
        <f>+'Prestación de Servicios'!M78</f>
        <v>1253424.6270434088</v>
      </c>
      <c r="M21" s="38">
        <f>+'Prestación de Servicios'!N78</f>
        <v>1316095.8583955793</v>
      </c>
      <c r="N21" s="38">
        <f>+'Prestación de Servicios'!O78</f>
        <v>1381900.6513153585</v>
      </c>
      <c r="O21" s="38">
        <f>+'Prestación de Servicios'!P78</f>
        <v>1450995.6838811263</v>
      </c>
      <c r="P21" s="38">
        <f>+'Prestación de Servicios'!Q78</f>
        <v>1523545.4680751828</v>
      </c>
      <c r="Q21" s="38">
        <f>+'Prestación de Servicios'!R78</f>
        <v>1599722.7414789419</v>
      </c>
      <c r="R21" s="38">
        <f>+'Prestación de Servicios'!S78</f>
        <v>1679708.8785528892</v>
      </c>
      <c r="S21" s="38">
        <f>+'Prestación de Servicios'!T78</f>
        <v>1763694.3224805337</v>
      </c>
      <c r="T21" s="38">
        <f>+'Prestación de Servicios'!U78</f>
        <v>1851879.0386045605</v>
      </c>
      <c r="U21" s="38">
        <f>+'Prestación de Servicios'!V78</f>
        <v>1944472.9905347887</v>
      </c>
      <c r="V21" s="38">
        <f>+'Prestación de Servicios'!W78</f>
        <v>2041696.6400615282</v>
      </c>
      <c r="W21" s="38">
        <f>+'Prestación de Servicios'!X78</f>
        <v>2143781.472064605</v>
      </c>
      <c r="X21" s="38">
        <f>+'Prestación de Servicios'!Y78</f>
        <v>2250970.545667835</v>
      </c>
      <c r="Y21" s="38">
        <f>+'Prestación de Servicios'!Z78</f>
        <v>2363519.072951227</v>
      </c>
      <c r="Z21" s="38">
        <f>+'Prestación de Servicios'!AA78</f>
        <v>2481695.0265987883</v>
      </c>
      <c r="AA21" s="38">
        <f>+'Prestación de Servicios'!AB78</f>
        <v>2605779.7779287281</v>
      </c>
      <c r="AB21" s="38">
        <f>+'Prestación de Servicios'!AC78</f>
        <v>2736068.7668251642</v>
      </c>
      <c r="AC21" s="38">
        <f>+'Prestación de Servicios'!AD78</f>
        <v>2872872.2051664228</v>
      </c>
      <c r="AD21" s="38">
        <f>+'Prestación de Servicios'!AE78</f>
        <v>2264452.9682914517</v>
      </c>
    </row>
    <row r="22" spans="1:30">
      <c r="C22" s="1" t="str">
        <f>+'Prestación de Servicios'!B58</f>
        <v>Servicio 5. Intendencia</v>
      </c>
      <c r="D22" s="7">
        <f t="shared" si="0"/>
        <v>101244654.16088358</v>
      </c>
      <c r="E22" s="38">
        <f>+'Prestación de Servicios'!F79</f>
        <v>0</v>
      </c>
      <c r="F22" s="38">
        <f>+'Prestación de Servicios'!G79</f>
        <v>0</v>
      </c>
      <c r="G22" s="38">
        <f>+'Prestación de Servicios'!H79</f>
        <v>2356792.5594245759</v>
      </c>
      <c r="H22" s="38">
        <f>+'Prestación de Servicios'!I79</f>
        <v>2462848.2245986816</v>
      </c>
      <c r="I22" s="38">
        <f>+'Prestación de Servicios'!J79</f>
        <v>2573676.394705622</v>
      </c>
      <c r="J22" s="38">
        <f>+'Prestación de Servicios'!K79</f>
        <v>2689491.8324673749</v>
      </c>
      <c r="K22" s="38">
        <f>+'Prestación de Servicios'!L79</f>
        <v>2810518.9649284063</v>
      </c>
      <c r="L22" s="38">
        <f>+'Prestación de Servicios'!M79</f>
        <v>2951044.9131748267</v>
      </c>
      <c r="M22" s="38">
        <f>+'Prestación de Servicios'!N79</f>
        <v>3098597.1588335685</v>
      </c>
      <c r="N22" s="38">
        <f>+'Prestación de Servicios'!O79</f>
        <v>3253527.0167752467</v>
      </c>
      <c r="O22" s="38">
        <f>+'Prestación de Servicios'!P79</f>
        <v>3416203.3676140094</v>
      </c>
      <c r="P22" s="38">
        <f>+'Prestación de Servicios'!Q79</f>
        <v>3587013.5359947104</v>
      </c>
      <c r="Q22" s="38">
        <f>+'Prestación de Servicios'!R79</f>
        <v>3766364.2127944455</v>
      </c>
      <c r="R22" s="38">
        <f>+'Prestación de Servicios'!S79</f>
        <v>3954682.4234341681</v>
      </c>
      <c r="S22" s="38">
        <f>+'Prestación de Servicios'!T79</f>
        <v>4152416.5446058768</v>
      </c>
      <c r="T22" s="38">
        <f>+'Prestación de Servicios'!U79</f>
        <v>4360037.3718361715</v>
      </c>
      <c r="U22" s="38">
        <f>+'Prestación de Servicios'!V79</f>
        <v>4578039.2404279793</v>
      </c>
      <c r="V22" s="38">
        <f>+'Prestación de Servicios'!W79</f>
        <v>4806941.2024493786</v>
      </c>
      <c r="W22" s="38">
        <f>+'Prestación de Servicios'!X79</f>
        <v>5047288.262571848</v>
      </c>
      <c r="X22" s="38">
        <f>+'Prestación de Servicios'!Y79</f>
        <v>5299652.675700441</v>
      </c>
      <c r="Y22" s="38">
        <f>+'Prestación de Servicios'!Z79</f>
        <v>5564635.3094854634</v>
      </c>
      <c r="Z22" s="38">
        <f>+'Prestación de Servicios'!AA79</f>
        <v>5842867.0749597363</v>
      </c>
      <c r="AA22" s="38">
        <f>+'Prestación de Servicios'!AB79</f>
        <v>6135010.4287077235</v>
      </c>
      <c r="AB22" s="38">
        <f>+'Prestación de Servicios'!AC79</f>
        <v>6441760.95014311</v>
      </c>
      <c r="AC22" s="38">
        <f>+'Prestación de Servicios'!AD79</f>
        <v>6763848.9976502666</v>
      </c>
      <c r="AD22" s="38">
        <f>+'Prestación de Servicios'!AE79</f>
        <v>5331395.4975999501</v>
      </c>
    </row>
    <row r="23" spans="1:30">
      <c r="C23" s="1" t="str">
        <f>+'Prestación de Servicios'!B59</f>
        <v>Servicio 6. Seguridad</v>
      </c>
      <c r="D23" s="7">
        <f t="shared" si="0"/>
        <v>724640605.68004441</v>
      </c>
      <c r="E23" s="38">
        <f>+'Prestación de Servicios'!F80</f>
        <v>0</v>
      </c>
      <c r="F23" s="38">
        <f>+'Prestación de Servicios'!G80</f>
        <v>0</v>
      </c>
      <c r="G23" s="38">
        <f>+'Prestación de Servicios'!H80</f>
        <v>16868323.58585383</v>
      </c>
      <c r="H23" s="38">
        <f>+'Prestación de Servicios'!I80</f>
        <v>17627398.147217251</v>
      </c>
      <c r="I23" s="38">
        <f>+'Prestación de Servicios'!J80</f>
        <v>18420631.063842025</v>
      </c>
      <c r="J23" s="38">
        <f>+'Prestación de Servicios'!K80</f>
        <v>19249559.461714916</v>
      </c>
      <c r="K23" s="38">
        <f>+'Prestación de Servicios'!L80</f>
        <v>20115789.637492087</v>
      </c>
      <c r="L23" s="38">
        <f>+'Prestación de Servicios'!M80</f>
        <v>21121579.119366691</v>
      </c>
      <c r="M23" s="38">
        <f>+'Prestación de Servicios'!N80</f>
        <v>22177658.075335026</v>
      </c>
      <c r="N23" s="38">
        <f>+'Prestación de Servicios'!O80</f>
        <v>23286540.979101777</v>
      </c>
      <c r="O23" s="38">
        <f>+'Prestación de Servicios'!P80</f>
        <v>24450868.028056871</v>
      </c>
      <c r="P23" s="38">
        <f>+'Prestación de Servicios'!Q80</f>
        <v>25673411.429459713</v>
      </c>
      <c r="Q23" s="38">
        <f>+'Prestación de Servicios'!R80</f>
        <v>26957082.000932701</v>
      </c>
      <c r="R23" s="38">
        <f>+'Prestación de Servicios'!S80</f>
        <v>28304936.100979336</v>
      </c>
      <c r="S23" s="38">
        <f>+'Prestación de Servicios'!T80</f>
        <v>29720182.906028304</v>
      </c>
      <c r="T23" s="38">
        <f>+'Prestación de Servicios'!U80</f>
        <v>31206192.051329724</v>
      </c>
      <c r="U23" s="38">
        <f>+'Prestación de Servicios'!V80</f>
        <v>32766501.653896209</v>
      </c>
      <c r="V23" s="38">
        <f>+'Prestación de Servicios'!W80</f>
        <v>34404826.736591019</v>
      </c>
      <c r="W23" s="38">
        <f>+'Prestación de Servicios'!X80</f>
        <v>36125068.073420577</v>
      </c>
      <c r="X23" s="38">
        <f>+'Prestación de Servicios'!Y80</f>
        <v>37931321.47709161</v>
      </c>
      <c r="Y23" s="38">
        <f>+'Prestación de Servicios'!Z80</f>
        <v>39827887.550946191</v>
      </c>
      <c r="Z23" s="38">
        <f>+'Prestación de Servicios'!AA80</f>
        <v>41819281.9284935</v>
      </c>
      <c r="AA23" s="38">
        <f>+'Prestación de Servicios'!AB80</f>
        <v>43910246.024918176</v>
      </c>
      <c r="AB23" s="38">
        <f>+'Prestación de Servicios'!AC80</f>
        <v>46105758.326164089</v>
      </c>
      <c r="AC23" s="38">
        <f>+'Prestación de Servicios'!AD80</f>
        <v>48411046.242472298</v>
      </c>
      <c r="AD23" s="38">
        <f>+'Prestación de Servicios'!AE80</f>
        <v>38158515.079340495</v>
      </c>
    </row>
    <row r="24" spans="1:30">
      <c r="C24" s="1" t="str">
        <f>+'Prestación de Servicios'!B60</f>
        <v>Servicio 7. Servicios Públicos</v>
      </c>
      <c r="D24" s="7">
        <f t="shared" si="0"/>
        <v>45410270.431703046</v>
      </c>
      <c r="E24" s="38">
        <f>+'Prestación de Servicios'!F81</f>
        <v>0</v>
      </c>
      <c r="F24" s="38">
        <f>+'Prestación de Servicios'!G81</f>
        <v>0</v>
      </c>
      <c r="G24" s="38">
        <f>+'Prestación de Servicios'!H81</f>
        <v>1057069.0211932624</v>
      </c>
      <c r="H24" s="38">
        <f>+'Prestación de Servicios'!I81</f>
        <v>1104637.1271469591</v>
      </c>
      <c r="I24" s="38">
        <f>+'Prestación de Servicios'!J81</f>
        <v>1154345.7978685719</v>
      </c>
      <c r="J24" s="38">
        <f>+'Prestación de Servicios'!K81</f>
        <v>1206291.3587726578</v>
      </c>
      <c r="K24" s="38">
        <f>+'Prestación de Servicios'!L81</f>
        <v>1260574.4699174273</v>
      </c>
      <c r="L24" s="38">
        <f>+'Prestación de Servicios'!M81</f>
        <v>1323603.1934132986</v>
      </c>
      <c r="M24" s="38">
        <f>+'Prestación de Servicios'!N81</f>
        <v>1389783.3530839637</v>
      </c>
      <c r="N24" s="38">
        <f>+'Prestación de Servicios'!O81</f>
        <v>1459272.5207381619</v>
      </c>
      <c r="O24" s="38">
        <f>+'Prestación de Servicios'!P81</f>
        <v>1532236.1467750701</v>
      </c>
      <c r="P24" s="38">
        <f>+'Prestación de Servicios'!Q81</f>
        <v>1608847.9541138238</v>
      </c>
      <c r="Q24" s="38">
        <f>+'Prestación de Servicios'!R81</f>
        <v>1689290.351819515</v>
      </c>
      <c r="R24" s="38">
        <f>+'Prestación de Servicios'!S81</f>
        <v>1773754.8694104908</v>
      </c>
      <c r="S24" s="38">
        <f>+'Prestación de Servicios'!T81</f>
        <v>1862442.6128810153</v>
      </c>
      <c r="T24" s="38">
        <f>+'Prestación de Servicios'!U81</f>
        <v>1955564.7435250664</v>
      </c>
      <c r="U24" s="38">
        <f>+'Prestación de Servicios'!V81</f>
        <v>2053342.9807013196</v>
      </c>
      <c r="V24" s="38">
        <f>+'Prestación de Servicios'!W81</f>
        <v>2156010.1297363858</v>
      </c>
      <c r="W24" s="38">
        <f>+'Prestación de Servicios'!X81</f>
        <v>2263810.6362232054</v>
      </c>
      <c r="X24" s="38">
        <f>+'Prestación de Servicios'!Y81</f>
        <v>2377001.1680343659</v>
      </c>
      <c r="Y24" s="38">
        <f>+'Prestación de Servicios'!Z81</f>
        <v>2495851.2264360841</v>
      </c>
      <c r="Z24" s="38">
        <f>+'Prestación de Servicios'!AA81</f>
        <v>2620643.7877578884</v>
      </c>
      <c r="AA24" s="38">
        <f>+'Prestación de Servicios'!AB81</f>
        <v>2751675.9771457831</v>
      </c>
      <c r="AB24" s="38">
        <f>+'Prestación de Servicios'!AC81</f>
        <v>2889259.776003072</v>
      </c>
      <c r="AC24" s="38">
        <f>+'Prestación de Servicios'!AD81</f>
        <v>3033722.7648032261</v>
      </c>
      <c r="AD24" s="38">
        <f>+'Prestación de Servicios'!AE81</f>
        <v>2391238.4642024334</v>
      </c>
    </row>
    <row r="25" spans="1:30">
      <c r="C25" s="1" t="str">
        <f>+'Prestación de Servicios'!B61</f>
        <v>Servicio 8. Apoyo Museografia</v>
      </c>
      <c r="D25" s="7">
        <f t="shared" si="0"/>
        <v>543850028.66374242</v>
      </c>
      <c r="E25" s="38">
        <f>+'Prestación de Servicios'!F82</f>
        <v>0</v>
      </c>
      <c r="F25" s="38">
        <f>+'Prestación de Servicios'!G82</f>
        <v>0</v>
      </c>
      <c r="G25" s="38">
        <f>+'Prestación de Servicios'!H82</f>
        <v>12659845.713540483</v>
      </c>
      <c r="H25" s="38">
        <f>+'Prestación de Servicios'!I82</f>
        <v>13229538.770649802</v>
      </c>
      <c r="I25" s="38">
        <f>+'Prestación de Servicios'!J82</f>
        <v>13824868.015329041</v>
      </c>
      <c r="J25" s="38">
        <f>+'Prestación de Servicios'!K82</f>
        <v>14446987.076018848</v>
      </c>
      <c r="K25" s="38">
        <f>+'Prestación de Servicios'!L82</f>
        <v>15097101.494439695</v>
      </c>
      <c r="L25" s="38">
        <f>+'Prestación de Servicios'!M82</f>
        <v>15851956.56916168</v>
      </c>
      <c r="M25" s="38">
        <f>+'Prestación de Servicios'!N82</f>
        <v>16644554.397619765</v>
      </c>
      <c r="N25" s="38">
        <f>+'Prestación de Servicios'!O82</f>
        <v>17476782.117500756</v>
      </c>
      <c r="O25" s="38">
        <f>+'Prestación de Servicios'!P82</f>
        <v>18350621.223375794</v>
      </c>
      <c r="P25" s="38">
        <f>+'Prestación de Servicios'!Q82</f>
        <v>19268152.284544583</v>
      </c>
      <c r="Q25" s="38">
        <f>+'Prestación de Servicios'!R82</f>
        <v>20231559.898771811</v>
      </c>
      <c r="R25" s="38">
        <f>+'Prestación de Servicios'!S82</f>
        <v>21243137.893710405</v>
      </c>
      <c r="S25" s="38">
        <f>+'Prestación de Servicios'!T82</f>
        <v>22305294.788395926</v>
      </c>
      <c r="T25" s="38">
        <f>+'Prestación de Servicios'!U82</f>
        <v>23420559.527815726</v>
      </c>
      <c r="U25" s="38">
        <f>+'Prestación de Servicios'!V82</f>
        <v>24591587.504206512</v>
      </c>
      <c r="V25" s="38">
        <f>+'Prestación de Servicios'!W82</f>
        <v>25821166.879416838</v>
      </c>
      <c r="W25" s="38">
        <f>+'Prestación de Servicios'!X82</f>
        <v>27112225.223387685</v>
      </c>
      <c r="X25" s="38">
        <f>+'Prestación de Servicios'!Y82</f>
        <v>28467836.48455707</v>
      </c>
      <c r="Y25" s="38">
        <f>+'Prestación de Servicios'!Z82</f>
        <v>29891228.308784924</v>
      </c>
      <c r="Z25" s="38">
        <f>+'Prestación de Servicios'!AA82</f>
        <v>31385789.724224169</v>
      </c>
      <c r="AA25" s="38">
        <f>+'Prestación de Servicios'!AB82</f>
        <v>32955079.210435383</v>
      </c>
      <c r="AB25" s="38">
        <f>+'Prestación de Servicios'!AC82</f>
        <v>34602833.170957148</v>
      </c>
      <c r="AC25" s="38">
        <f>+'Prestación de Servicios'!AD82</f>
        <v>36332974.829505011</v>
      </c>
      <c r="AD25" s="38">
        <f>+'Prestación de Servicios'!AE82</f>
        <v>28638347.557393406</v>
      </c>
    </row>
    <row r="26" spans="1:30">
      <c r="C26" s="1" t="str">
        <f>+'Prestación de Servicios'!B62</f>
        <v>Operación</v>
      </c>
      <c r="D26" s="7">
        <f t="shared" si="0"/>
        <v>372176317.68211782</v>
      </c>
      <c r="E26" s="38">
        <f>+'Prestación de Servicios'!F83</f>
        <v>0</v>
      </c>
      <c r="F26" s="38">
        <f>+'Prestación de Servicios'!G83</f>
        <v>0</v>
      </c>
      <c r="G26" s="38">
        <f>+'Prestación de Servicios'!H83</f>
        <v>8663592.0047040004</v>
      </c>
      <c r="H26" s="38">
        <f>+'Prestación de Servicios'!I83</f>
        <v>9053453.6449156795</v>
      </c>
      <c r="I26" s="38">
        <f>+'Prestación de Servicios'!J83</f>
        <v>9460859.0589368828</v>
      </c>
      <c r="J26" s="38">
        <f>+'Prestación de Servicios'!K83</f>
        <v>9886597.7165890429</v>
      </c>
      <c r="K26" s="38">
        <f>+'Prestación de Servicios'!L83</f>
        <v>10331494.613835549</v>
      </c>
      <c r="L26" s="38">
        <f>+'Prestación de Servicios'!M83</f>
        <v>10848069.344527327</v>
      </c>
      <c r="M26" s="38">
        <f>+'Prestación de Servicios'!N83</f>
        <v>11390472.811753694</v>
      </c>
      <c r="N26" s="38">
        <f>+'Prestación de Servicios'!O83</f>
        <v>11959996.45234138</v>
      </c>
      <c r="O26" s="38">
        <f>+'Prestación de Servicios'!P83</f>
        <v>12557996.274958448</v>
      </c>
      <c r="P26" s="38">
        <f>+'Prestación de Servicios'!Q83</f>
        <v>13185896.088706372</v>
      </c>
      <c r="Q26" s="38">
        <f>+'Prestación de Servicios'!R83</f>
        <v>13845190.893141691</v>
      </c>
      <c r="R26" s="38">
        <f>+'Prestación de Servicios'!S83</f>
        <v>14537450.437798776</v>
      </c>
      <c r="S26" s="38">
        <f>+'Prestación de Servicios'!T83</f>
        <v>15264322.959688716</v>
      </c>
      <c r="T26" s="38">
        <f>+'Prestación de Servicios'!U83</f>
        <v>16027539.107673153</v>
      </c>
      <c r="U26" s="38">
        <f>+'Prestación de Servicios'!V83</f>
        <v>16828916.063056812</v>
      </c>
      <c r="V26" s="38">
        <f>+'Prestación de Servicios'!W83</f>
        <v>17670361.866209652</v>
      </c>
      <c r="W26" s="38">
        <f>+'Prestación de Servicios'!X83</f>
        <v>18553879.959520135</v>
      </c>
      <c r="X26" s="38">
        <f>+'Prestación de Servicios'!Y83</f>
        <v>19481573.957496144</v>
      </c>
      <c r="Y26" s="38">
        <f>+'Prestación de Servicios'!Z83</f>
        <v>20455652.655370951</v>
      </c>
      <c r="Z26" s="38">
        <f>+'Prestación de Servicios'!AA83</f>
        <v>21478435.2881395</v>
      </c>
      <c r="AA26" s="38">
        <f>+'Prestación de Servicios'!AB83</f>
        <v>22552357.052546479</v>
      </c>
      <c r="AB26" s="38">
        <f>+'Prestación de Servicios'!AC83</f>
        <v>23679974.905173801</v>
      </c>
      <c r="AC26" s="38">
        <f>+'Prestación de Servicios'!AD83</f>
        <v>24863973.650432494</v>
      </c>
      <c r="AD26" s="38">
        <f>+'Prestación de Servicios'!AE83</f>
        <v>19598260.874601174</v>
      </c>
    </row>
    <row r="27" spans="1:30">
      <c r="C27" s="1" t="str">
        <f>+'Prestación de Servicios'!B63</f>
        <v xml:space="preserve">Administración </v>
      </c>
      <c r="D27" s="7">
        <f t="shared" si="0"/>
        <v>249976795.86329713</v>
      </c>
      <c r="E27" s="38">
        <f>+'Prestación de Servicios'!F84</f>
        <v>0</v>
      </c>
      <c r="F27" s="38">
        <f>+'Prestación de Servicios'!G84</f>
        <v>0</v>
      </c>
      <c r="G27" s="38">
        <f>+'Prestación de Servicios'!H84</f>
        <v>5819008.0000000009</v>
      </c>
      <c r="H27" s="38">
        <f>+'Prestación de Servicios'!I84</f>
        <v>6080863.3599999994</v>
      </c>
      <c r="I27" s="38">
        <f>+'Prestación de Servicios'!J84</f>
        <v>6354502.2111999989</v>
      </c>
      <c r="J27" s="38">
        <f>+'Prestación de Servicios'!K84</f>
        <v>6640454.8107039984</v>
      </c>
      <c r="K27" s="38">
        <f>+'Prestación de Servicios'!L84</f>
        <v>6939275.2771856785</v>
      </c>
      <c r="L27" s="38">
        <f>+'Prestación de Servicios'!M84</f>
        <v>7286239.0410449626</v>
      </c>
      <c r="M27" s="38">
        <f>+'Prestación de Servicios'!N84</f>
        <v>7650550.9930972103</v>
      </c>
      <c r="N27" s="38">
        <f>+'Prestación de Servicios'!O84</f>
        <v>8033078.5427520713</v>
      </c>
      <c r="O27" s="38">
        <f>+'Prestación de Servicios'!P84</f>
        <v>8434732.4698896762</v>
      </c>
      <c r="P27" s="38">
        <f>+'Prestación de Servicios'!Q84</f>
        <v>8856469.0933841597</v>
      </c>
      <c r="Q27" s="38">
        <f>+'Prestación de Servicios'!R84</f>
        <v>9299292.5480533671</v>
      </c>
      <c r="R27" s="38">
        <f>+'Prestación de Servicios'!S84</f>
        <v>9764257.1754560377</v>
      </c>
      <c r="S27" s="38">
        <f>+'Prestación de Servicios'!T84</f>
        <v>10252470.034228839</v>
      </c>
      <c r="T27" s="38">
        <f>+'Prestación de Servicios'!U84</f>
        <v>10765093.535940282</v>
      </c>
      <c r="U27" s="38">
        <f>+'Prestación de Servicios'!V84</f>
        <v>11303348.212737298</v>
      </c>
      <c r="V27" s="38">
        <f>+'Prestación de Servicios'!W84</f>
        <v>11868515.623374162</v>
      </c>
      <c r="W27" s="38">
        <f>+'Prestación de Servicios'!X84</f>
        <v>12461941.404542871</v>
      </c>
      <c r="X27" s="38">
        <f>+'Prestación de Servicios'!Y84</f>
        <v>13085038.474770015</v>
      </c>
      <c r="Y27" s="38">
        <f>+'Prestación de Servicios'!Z84</f>
        <v>13739290.398508517</v>
      </c>
      <c r="Z27" s="38">
        <f>+'Prestación de Servicios'!AA84</f>
        <v>14426254.918433944</v>
      </c>
      <c r="AA27" s="38">
        <f>+'Prestación de Servicios'!AB84</f>
        <v>15147567.664355641</v>
      </c>
      <c r="AB27" s="38">
        <f>+'Prestación de Servicios'!AC84</f>
        <v>15904946.047573423</v>
      </c>
      <c r="AC27" s="38">
        <f>+'Prestación de Servicios'!AD84</f>
        <v>16700193.349952096</v>
      </c>
      <c r="AD27" s="38">
        <f>+'Prestación de Servicios'!AE84</f>
        <v>13163412.676112927</v>
      </c>
    </row>
    <row r="28" spans="1:30">
      <c r="C28" s="1" t="str">
        <f>+'Prestación de Servicios'!B64</f>
        <v>Honorarios Fiducuarios</v>
      </c>
      <c r="D28" s="7">
        <f t="shared" si="0"/>
        <v>23232044.22521349</v>
      </c>
      <c r="E28" s="38">
        <f>+'Prestación de Servicios'!F85</f>
        <v>0</v>
      </c>
      <c r="F28" s="38">
        <f>+'Prestación de Servicios'!G85</f>
        <v>0</v>
      </c>
      <c r="G28" s="38">
        <f>+'Prestación de Servicios'!H85</f>
        <v>540800.00000000012</v>
      </c>
      <c r="H28" s="38">
        <f>+'Prestación de Servicios'!I85</f>
        <v>565136</v>
      </c>
      <c r="I28" s="38">
        <f>+'Prestación de Servicios'!J85</f>
        <v>590567.11999999988</v>
      </c>
      <c r="J28" s="38">
        <f>+'Prestación de Servicios'!K85</f>
        <v>617142.64039999992</v>
      </c>
      <c r="K28" s="38">
        <f>+'Prestación de Servicios'!L85</f>
        <v>644914.05921799981</v>
      </c>
      <c r="L28" s="38">
        <f>+'Prestación de Servicios'!M85</f>
        <v>677159.76217889984</v>
      </c>
      <c r="M28" s="38">
        <f>+'Prestación de Servicios'!N85</f>
        <v>711017.75028784492</v>
      </c>
      <c r="N28" s="38">
        <f>+'Prestación de Servicios'!O85</f>
        <v>746568.63780223718</v>
      </c>
      <c r="O28" s="38">
        <f>+'Prestación de Servicios'!P85</f>
        <v>783897.06969234906</v>
      </c>
      <c r="P28" s="38">
        <f>+'Prestación de Servicios'!Q85</f>
        <v>823091.92317696661</v>
      </c>
      <c r="Q28" s="38">
        <f>+'Prestación de Servicios'!R85</f>
        <v>864246.51933581487</v>
      </c>
      <c r="R28" s="38">
        <f>+'Prestación de Servicios'!S85</f>
        <v>907458.84530260565</v>
      </c>
      <c r="S28" s="38">
        <f>+'Prestación de Servicios'!T85</f>
        <v>952831.787567736</v>
      </c>
      <c r="T28" s="38">
        <f>+'Prestación de Servicios'!U85</f>
        <v>1000473.376946123</v>
      </c>
      <c r="U28" s="38">
        <f>+'Prestación de Servicios'!V85</f>
        <v>1050497.045793429</v>
      </c>
      <c r="V28" s="38">
        <f>+'Prestación de Servicios'!W85</f>
        <v>1103021.8980831006</v>
      </c>
      <c r="W28" s="38">
        <f>+'Prestación de Servicios'!X85</f>
        <v>1158172.9929872558</v>
      </c>
      <c r="X28" s="38">
        <f>+'Prestación de Servicios'!Y85</f>
        <v>1216081.6426366186</v>
      </c>
      <c r="Y28" s="38">
        <f>+'Prestación de Servicios'!Z85</f>
        <v>1276885.7247684496</v>
      </c>
      <c r="Z28" s="38">
        <f>+'Prestación de Servicios'!AA85</f>
        <v>1340730.0110068722</v>
      </c>
      <c r="AA28" s="38">
        <f>+'Prestación de Servicios'!AB85</f>
        <v>1407766.5115572158</v>
      </c>
      <c r="AB28" s="38">
        <f>+'Prestación de Servicios'!AC85</f>
        <v>1478154.8371350765</v>
      </c>
      <c r="AC28" s="38">
        <f>+'Prestación de Servicios'!AD85</f>
        <v>1552062.5789918306</v>
      </c>
      <c r="AD28" s="38">
        <f>+'Prestación de Servicios'!AE85</f>
        <v>1223365.4903450676</v>
      </c>
    </row>
    <row r="29" spans="1:30">
      <c r="C29" s="1" t="str">
        <f>+'Prestación de Servicios'!B65</f>
        <v>Deducciones</v>
      </c>
      <c r="D29" s="7">
        <f t="shared" si="0"/>
        <v>0</v>
      </c>
      <c r="E29" s="38">
        <f>+'Prestación de Servicios'!F86</f>
        <v>0</v>
      </c>
      <c r="F29" s="38">
        <f>+'Prestación de Servicios'!G86</f>
        <v>0</v>
      </c>
      <c r="G29" s="38">
        <f>+'Prestación de Servicios'!H86</f>
        <v>0</v>
      </c>
      <c r="H29" s="38">
        <f>+'Prestación de Servicios'!I86</f>
        <v>0</v>
      </c>
      <c r="I29" s="38">
        <f>+'Prestación de Servicios'!J86</f>
        <v>0</v>
      </c>
      <c r="J29" s="38">
        <f>+'Prestación de Servicios'!K86</f>
        <v>0</v>
      </c>
      <c r="K29" s="38">
        <f>+'Prestación de Servicios'!L86</f>
        <v>0</v>
      </c>
      <c r="L29" s="38">
        <f>+'Prestación de Servicios'!M86</f>
        <v>0</v>
      </c>
      <c r="M29" s="38">
        <f>+'Prestación de Servicios'!N86</f>
        <v>0</v>
      </c>
      <c r="N29" s="38">
        <f>+'Prestación de Servicios'!O86</f>
        <v>0</v>
      </c>
      <c r="O29" s="38">
        <f>+'Prestación de Servicios'!P86</f>
        <v>0</v>
      </c>
      <c r="P29" s="38">
        <f>+'Prestación de Servicios'!Q86</f>
        <v>0</v>
      </c>
      <c r="Q29" s="38">
        <f>+'Prestación de Servicios'!R86</f>
        <v>0</v>
      </c>
      <c r="R29" s="38">
        <f>+'Prestación de Servicios'!S86</f>
        <v>0</v>
      </c>
      <c r="S29" s="38">
        <f>+'Prestación de Servicios'!T86</f>
        <v>0</v>
      </c>
      <c r="T29" s="38">
        <f>+'Prestación de Servicios'!U86</f>
        <v>0</v>
      </c>
      <c r="U29" s="38">
        <f>+'Prestación de Servicios'!V86</f>
        <v>0</v>
      </c>
      <c r="V29" s="38">
        <f>+'Prestación de Servicios'!W86</f>
        <v>0</v>
      </c>
      <c r="W29" s="38">
        <f>+'Prestación de Servicios'!X86</f>
        <v>0</v>
      </c>
      <c r="X29" s="38">
        <f>+'Prestación de Servicios'!Y86</f>
        <v>0</v>
      </c>
      <c r="Y29" s="38">
        <f>+'Prestación de Servicios'!Z86</f>
        <v>0</v>
      </c>
      <c r="Z29" s="38">
        <f>+'Prestación de Servicios'!AA86</f>
        <v>0</v>
      </c>
      <c r="AA29" s="38">
        <f>+'Prestación de Servicios'!AB86</f>
        <v>0</v>
      </c>
      <c r="AB29" s="38">
        <f>+'Prestación de Servicios'!AC86</f>
        <v>0</v>
      </c>
      <c r="AC29" s="38">
        <f>+'Prestación de Servicios'!AD86</f>
        <v>0</v>
      </c>
      <c r="AD29" s="38">
        <f>+'Prestación de Servicios'!AE86</f>
        <v>0</v>
      </c>
    </row>
    <row r="30" spans="1:30">
      <c r="C30" s="1" t="str">
        <f>+'Prestación de Servicios'!B66</f>
        <v>Reposiciones</v>
      </c>
      <c r="D30" s="7">
        <f>SUM(E30:AD30)</f>
        <v>103458789.39530689</v>
      </c>
      <c r="E30" s="38">
        <f>+'Prestación de Servicios'!F87</f>
        <v>0</v>
      </c>
      <c r="F30" s="38">
        <f>+'Prestación de Servicios'!G87</f>
        <v>0</v>
      </c>
      <c r="G30" s="38">
        <f>+'Prestación de Servicios'!H87</f>
        <v>20691757.879061379</v>
      </c>
      <c r="H30" s="38">
        <f>+'Prestación de Servicios'!I87</f>
        <v>20691757.879061379</v>
      </c>
      <c r="I30" s="38">
        <f>+'Prestación de Servicios'!J87</f>
        <v>20691757.879061379</v>
      </c>
      <c r="J30" s="38">
        <f>+'Prestación de Servicios'!K87</f>
        <v>20691757.879061379</v>
      </c>
      <c r="K30" s="38">
        <f>+'Prestación de Servicios'!L87</f>
        <v>20691757.879061379</v>
      </c>
      <c r="L30" s="38">
        <f>+'Prestación de Servicios'!M87</f>
        <v>0</v>
      </c>
      <c r="M30" s="38">
        <f>+'Prestación de Servicios'!N87</f>
        <v>0</v>
      </c>
      <c r="N30" s="38">
        <f>+'Prestación de Servicios'!O87</f>
        <v>0</v>
      </c>
      <c r="O30" s="38">
        <f>+'Prestación de Servicios'!P87</f>
        <v>0</v>
      </c>
      <c r="P30" s="38">
        <f>+'Prestación de Servicios'!Q87</f>
        <v>0</v>
      </c>
      <c r="Q30" s="38">
        <f>+'Prestación de Servicios'!R87</f>
        <v>0</v>
      </c>
      <c r="R30" s="38">
        <f>+'Prestación de Servicios'!S87</f>
        <v>0</v>
      </c>
      <c r="S30" s="38">
        <f>+'Prestación de Servicios'!T87</f>
        <v>0</v>
      </c>
      <c r="T30" s="38">
        <f>+'Prestación de Servicios'!U87</f>
        <v>0</v>
      </c>
      <c r="U30" s="38">
        <f>+'Prestación de Servicios'!V87</f>
        <v>0</v>
      </c>
      <c r="V30" s="38">
        <f>+'Prestación de Servicios'!W87</f>
        <v>0</v>
      </c>
      <c r="W30" s="38">
        <f>+'Prestación de Servicios'!X87</f>
        <v>0</v>
      </c>
      <c r="X30" s="38">
        <f>+'Prestación de Servicios'!Y87</f>
        <v>0</v>
      </c>
      <c r="Y30" s="38">
        <f>+'Prestación de Servicios'!Z87</f>
        <v>0</v>
      </c>
      <c r="Z30" s="38">
        <f>+'Prestación de Servicios'!AA87</f>
        <v>0</v>
      </c>
      <c r="AA30" s="38">
        <f>+'Prestación de Servicios'!AB87</f>
        <v>0</v>
      </c>
      <c r="AB30" s="38">
        <f>+'Prestación de Servicios'!AC87</f>
        <v>0</v>
      </c>
      <c r="AC30" s="38">
        <f>+'Prestación de Servicios'!AD87</f>
        <v>0</v>
      </c>
      <c r="AD30" s="38">
        <f>+'Prestación de Servicios'!AE87</f>
        <v>0</v>
      </c>
    </row>
    <row r="31" spans="1:30">
      <c r="C31" s="1" t="str">
        <f>+'Prestación de Servicios'!B67</f>
        <v>Seguros</v>
      </c>
      <c r="D31" s="7">
        <f t="shared" si="0"/>
        <v>178134091.68910125</v>
      </c>
      <c r="E31" s="38">
        <f>+'Prestación de Servicios'!F88</f>
        <v>0</v>
      </c>
      <c r="F31" s="38">
        <f>+'Prestación de Servicios'!G88</f>
        <v>0</v>
      </c>
      <c r="G31" s="38">
        <f>+'Prestación de Servicios'!H88</f>
        <v>7949760.0000000009</v>
      </c>
      <c r="H31" s="38">
        <f>+'Prestación de Servicios'!I88</f>
        <v>4238520</v>
      </c>
      <c r="I31" s="38">
        <f>+'Prestación de Servicios'!J88</f>
        <v>4429253.3999999994</v>
      </c>
      <c r="J31" s="38">
        <f>+'Prestación de Servicios'!K88</f>
        <v>4628569.8029999994</v>
      </c>
      <c r="K31" s="38">
        <f>+'Prestación de Servicios'!L88</f>
        <v>4836855.4441349991</v>
      </c>
      <c r="L31" s="38">
        <f>+'Prestación de Servicios'!M88</f>
        <v>5078698.2163417488</v>
      </c>
      <c r="M31" s="38">
        <f>+'Prestación de Servicios'!N88</f>
        <v>5332633.1271588365</v>
      </c>
      <c r="N31" s="38">
        <f>+'Prestación de Servicios'!O88</f>
        <v>5599264.7835167786</v>
      </c>
      <c r="O31" s="38">
        <f>+'Prestación de Servicios'!P88</f>
        <v>5879228.022692618</v>
      </c>
      <c r="P31" s="38">
        <f>+'Prestación de Servicios'!Q88</f>
        <v>6173189.4238272496</v>
      </c>
      <c r="Q31" s="38">
        <f>+'Prestación de Servicios'!R88</f>
        <v>6481848.8950186111</v>
      </c>
      <c r="R31" s="38">
        <f>+'Prestación de Servicios'!S88</f>
        <v>6805941.3397695422</v>
      </c>
      <c r="S31" s="38">
        <f>+'Prestación de Servicios'!T88</f>
        <v>7146238.4067580197</v>
      </c>
      <c r="T31" s="38">
        <f>+'Prestación de Servicios'!U88</f>
        <v>7503550.3270959221</v>
      </c>
      <c r="U31" s="38">
        <f>+'Prestación de Servicios'!V88</f>
        <v>7878727.8434507176</v>
      </c>
      <c r="V31" s="38">
        <f>+'Prestación de Servicios'!W88</f>
        <v>8272664.2356232544</v>
      </c>
      <c r="W31" s="38">
        <f>+'Prestación de Servicios'!X88</f>
        <v>8686297.4474044181</v>
      </c>
      <c r="X31" s="38">
        <f>+'Prestación de Servicios'!Y88</f>
        <v>9120612.3197746389</v>
      </c>
      <c r="Y31" s="38">
        <f>+'Prestación de Servicios'!Z88</f>
        <v>9576642.9357633721</v>
      </c>
      <c r="Z31" s="38">
        <f>+'Prestación de Servicios'!AA88</f>
        <v>10055475.082551541</v>
      </c>
      <c r="AA31" s="38">
        <f>+'Prestación de Servicios'!AB88</f>
        <v>10558248.836679118</v>
      </c>
      <c r="AB31" s="38">
        <f>+'Prestación de Servicios'!AC88</f>
        <v>11086161.278513074</v>
      </c>
      <c r="AC31" s="38">
        <f>+'Prestación de Servicios'!AD88</f>
        <v>11640469.342438729</v>
      </c>
      <c r="AD31" s="38">
        <f>+'Prestación de Servicios'!AE88</f>
        <v>9175241.1775880065</v>
      </c>
    </row>
    <row r="32" spans="1:30">
      <c r="C32" s="1" t="str">
        <f>+'Prestación de Servicios'!B68</f>
        <v>Fondo SD</v>
      </c>
      <c r="D32" s="7">
        <f t="shared" ca="1" si="0"/>
        <v>0</v>
      </c>
      <c r="E32" s="38">
        <f>+'Prestación de Servicios'!F89</f>
        <v>0</v>
      </c>
      <c r="F32" s="38">
        <f>+'Prestación de Servicios'!G89</f>
        <v>0</v>
      </c>
      <c r="G32" s="38">
        <f ca="1">+'Prestación de Servicios'!H89</f>
        <v>35738044.150692746</v>
      </c>
      <c r="H32" s="38">
        <f ca="1">+'Prestación de Servicios'!I89</f>
        <v>-1280617.6203972101</v>
      </c>
      <c r="I32" s="38">
        <f ca="1">+'Prestación de Servicios'!J89</f>
        <v>747458.07670520246</v>
      </c>
      <c r="J32" s="38">
        <f ca="1">+'Prestación de Servicios'!K89</f>
        <v>618468.28232815862</v>
      </c>
      <c r="K32" s="38">
        <f ca="1">+'Prestación de Servicios'!L89</f>
        <v>561127.42880388349</v>
      </c>
      <c r="L32" s="38">
        <f ca="1">+'Prestación de Servicios'!M89</f>
        <v>288839.75272127241</v>
      </c>
      <c r="M32" s="38">
        <f ca="1">+'Prestación de Servicios'!N89</f>
        <v>231498.89919700474</v>
      </c>
      <c r="N32" s="38">
        <f ca="1">+'Prestación de Servicios'!O89</f>
        <v>102509.10481994599</v>
      </c>
      <c r="O32" s="38">
        <f ca="1">+'Prestación de Servicios'!P89</f>
        <v>32322.404927797616</v>
      </c>
      <c r="P32" s="38">
        <f ca="1">+'Prestación de Servicios'!Q89</f>
        <v>-1233179.8592506126</v>
      </c>
      <c r="Q32" s="38">
        <f ca="1">+'Prestación de Servicios'!R89</f>
        <v>-1205226.0722321123</v>
      </c>
      <c r="R32" s="38">
        <f ca="1">+'Prestación de Servicios'!S89</f>
        <v>-1236075.3796985112</v>
      </c>
      <c r="S32" s="38">
        <f ca="1">+'Prestación de Servicios'!T89</f>
        <v>-1225008.5179206952</v>
      </c>
      <c r="T32" s="38">
        <f ca="1">+'Prestación de Servicios'!U89</f>
        <v>14252947.31392378</v>
      </c>
      <c r="U32" s="38">
        <f ca="1">+'Prestación de Servicios'!V89</f>
        <v>-3150778.6836296543</v>
      </c>
      <c r="V32" s="38">
        <f ca="1">+'Prestación de Servicios'!W89</f>
        <v>-3150778.6836296543</v>
      </c>
      <c r="W32" s="38">
        <f ca="1">+'Prestación de Servicios'!X89</f>
        <v>-3139192.353420414</v>
      </c>
      <c r="X32" s="38">
        <f ca="1">+'Prestación de Servicios'!Y89</f>
        <v>-24679794.364068098</v>
      </c>
      <c r="Y32" s="38">
        <f ca="1">+'Prestación de Servicios'!Z89</f>
        <v>-12272563.879872829</v>
      </c>
      <c r="Z32" s="38">
        <f ca="1">+'Prestación de Servicios'!AA89</f>
        <v>0</v>
      </c>
      <c r="AA32" s="38">
        <f ca="1">+'Prestación de Servicios'!AB89</f>
        <v>0</v>
      </c>
      <c r="AB32" s="38">
        <f ca="1">+'Prestación de Servicios'!AC89</f>
        <v>0</v>
      </c>
      <c r="AC32" s="38">
        <f ca="1">+'Prestación de Servicios'!AD89</f>
        <v>0</v>
      </c>
      <c r="AD32" s="38">
        <f ca="1">+'Prestación de Servicios'!AE89</f>
        <v>0</v>
      </c>
    </row>
    <row r="33" spans="1:30">
      <c r="C33" s="19"/>
      <c r="D33" s="116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</row>
    <row r="34" spans="1:30">
      <c r="C34" s="4" t="s">
        <v>25</v>
      </c>
      <c r="D34" s="7">
        <f t="shared" ca="1" si="0"/>
        <v>3574890331.7723408</v>
      </c>
      <c r="E34" s="7">
        <f t="shared" ref="E34:AD34" si="1">+SUM(E18:E32)</f>
        <v>0</v>
      </c>
      <c r="F34" s="7">
        <f t="shared" si="1"/>
        <v>0</v>
      </c>
      <c r="G34" s="7">
        <f t="shared" ca="1" si="1"/>
        <v>141041574.38074291</v>
      </c>
      <c r="H34" s="7">
        <f t="shared" ca="1" si="1"/>
        <v>103761463.16544744</v>
      </c>
      <c r="I34" s="7">
        <f t="shared" ca="1" si="1"/>
        <v>109585303.39335509</v>
      </c>
      <c r="J34" s="7">
        <f t="shared" ca="1" si="1"/>
        <v>113422887.53366953</v>
      </c>
      <c r="K34" s="7">
        <f t="shared" ca="1" si="1"/>
        <v>117510616.44189784</v>
      </c>
      <c r="L34" s="7">
        <f t="shared" ca="1" si="1"/>
        <v>101359457.44345549</v>
      </c>
      <c r="M34" s="7">
        <f t="shared" ca="1" si="1"/>
        <v>106355647.47446793</v>
      </c>
      <c r="N34" s="7">
        <f t="shared" ca="1" si="1"/>
        <v>111532865.10885441</v>
      </c>
      <c r="O34" s="7">
        <f t="shared" ca="1" si="1"/>
        <v>117034196.20916399</v>
      </c>
      <c r="P34" s="7">
        <f t="shared" ca="1" si="1"/>
        <v>121618787.63519743</v>
      </c>
      <c r="Q34" s="7">
        <f t="shared" ca="1" si="1"/>
        <v>127789339.7969383</v>
      </c>
      <c r="R34" s="7">
        <f t="shared" ca="1" si="1"/>
        <v>134208218.78293043</v>
      </c>
      <c r="S34" s="7">
        <f t="shared" ca="1" si="1"/>
        <v>140991500.35283968</v>
      </c>
      <c r="T34" s="7">
        <f t="shared" ca="1" si="1"/>
        <v>163580281.62822223</v>
      </c>
      <c r="U34" s="7">
        <f t="shared" ca="1" si="1"/>
        <v>153642922.34638372</v>
      </c>
      <c r="V34" s="7">
        <f t="shared" ca="1" si="1"/>
        <v>161482607.39788437</v>
      </c>
      <c r="W34" s="7">
        <f t="shared" ca="1" si="1"/>
        <v>169725863.03216937</v>
      </c>
      <c r="X34" s="7">
        <f t="shared" ca="1" si="1"/>
        <v>156828513.79080117</v>
      </c>
      <c r="Y34" s="7">
        <f t="shared" ca="1" si="1"/>
        <v>178311159.68273991</v>
      </c>
      <c r="Z34" s="7">
        <f t="shared" ca="1" si="1"/>
        <v>200112909.74074334</v>
      </c>
      <c r="AA34" s="7">
        <f t="shared" ca="1" si="1"/>
        <v>210118555.22778055</v>
      </c>
      <c r="AB34" s="7">
        <f t="shared" ca="1" si="1"/>
        <v>220624482.9891696</v>
      </c>
      <c r="AC34" s="7">
        <f t="shared" ca="1" si="1"/>
        <v>231655707.13862813</v>
      </c>
      <c r="AD34" s="7">
        <f t="shared" ca="1" si="1"/>
        <v>182595471.07885838</v>
      </c>
    </row>
    <row r="35" spans="1:30">
      <c r="D35" s="7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>
      <c r="A36" s="82" t="s">
        <v>52</v>
      </c>
      <c r="B36" s="82" t="s">
        <v>53</v>
      </c>
      <c r="C36" s="82"/>
      <c r="D36" s="93">
        <f ca="1">SUM(E36:AD36)</f>
        <v>8995361430.4575806</v>
      </c>
      <c r="E36" s="199">
        <f t="shared" ref="E36:AD36" si="2">+E14-E34+E15</f>
        <v>0</v>
      </c>
      <c r="F36" s="199">
        <f t="shared" ca="1" si="2"/>
        <v>125665057.58813201</v>
      </c>
      <c r="G36" s="199">
        <f t="shared" ca="1" si="2"/>
        <v>229021894.00368506</v>
      </c>
      <c r="H36" s="199">
        <f t="shared" ca="1" si="2"/>
        <v>198245052.03455254</v>
      </c>
      <c r="I36" s="199">
        <f t="shared" ca="1" si="2"/>
        <v>206011504.99064493</v>
      </c>
      <c r="J36" s="199">
        <f t="shared" ca="1" si="2"/>
        <v>216375777.22761047</v>
      </c>
      <c r="K36" s="199">
        <f t="shared" ca="1" si="2"/>
        <v>227128988.23363975</v>
      </c>
      <c r="L36" s="199">
        <f t="shared" ca="1" si="2"/>
        <v>258788929.44248131</v>
      </c>
      <c r="M36" s="199">
        <f t="shared" ca="1" si="2"/>
        <v>271800158.75576574</v>
      </c>
      <c r="N36" s="199">
        <f t="shared" ca="1" si="2"/>
        <v>285530731.43289095</v>
      </c>
      <c r="O36" s="199">
        <f t="shared" ca="1" si="2"/>
        <v>299882580.15966868</v>
      </c>
      <c r="P36" s="199">
        <f t="shared" ca="1" si="2"/>
        <v>316143827.55207694</v>
      </c>
      <c r="Q36" s="199">
        <f t="shared" ca="1" si="2"/>
        <v>331861406.14969975</v>
      </c>
      <c r="R36" s="199">
        <f t="shared" ca="1" si="2"/>
        <v>348425064.46103954</v>
      </c>
      <c r="S36" s="199">
        <f t="shared" ca="1" si="2"/>
        <v>365773447.05332887</v>
      </c>
      <c r="T36" s="199">
        <f t="shared" ca="1" si="2"/>
        <v>368522913.14825475</v>
      </c>
      <c r="U36" s="199">
        <f t="shared" ca="1" si="2"/>
        <v>405065432.16891718</v>
      </c>
      <c r="V36" s="199">
        <f t="shared" ca="1" si="2"/>
        <v>425161164.84318161</v>
      </c>
      <c r="W36" s="199">
        <f t="shared" ca="1" si="2"/>
        <v>446250097.82094991</v>
      </c>
      <c r="X36" s="199">
        <f t="shared" ca="1" si="2"/>
        <v>489946245.10497415</v>
      </c>
      <c r="Y36" s="199">
        <f t="shared" ca="1" si="2"/>
        <v>500802337.1578241</v>
      </c>
      <c r="Z36" s="199">
        <f t="shared" ca="1" si="2"/>
        <v>512956261.94184893</v>
      </c>
      <c r="AA36" s="199">
        <f t="shared" ca="1" si="2"/>
        <v>538604075.03894138</v>
      </c>
      <c r="AB36" s="199">
        <f t="shared" ca="1" si="2"/>
        <v>565534278.79088843</v>
      </c>
      <c r="AC36" s="199">
        <f t="shared" ca="1" si="2"/>
        <v>593810992.73043275</v>
      </c>
      <c r="AD36" s="199">
        <f t="shared" ca="1" si="2"/>
        <v>468053212.62615216</v>
      </c>
    </row>
    <row r="37" spans="1:30"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14.25" customHeight="1">
      <c r="C38" s="1" t="s">
        <v>113</v>
      </c>
      <c r="D38" s="7">
        <f ca="1">SUM(E38:AD38)</f>
        <v>3145187215.0529189</v>
      </c>
      <c r="E38" s="38">
        <f ca="1">+Fiscal!D44</f>
        <v>38909435.686071046</v>
      </c>
      <c r="F38" s="38">
        <f ca="1">+Fiscal!E44</f>
        <v>70165709.582835153</v>
      </c>
      <c r="G38" s="38">
        <f ca="1">+Fiscal!F44</f>
        <v>72972337.966148555</v>
      </c>
      <c r="H38" s="38">
        <f ca="1">+Fiscal!G44</f>
        <v>75891231.484794497</v>
      </c>
      <c r="I38" s="38">
        <f ca="1">+Fiscal!H44</f>
        <v>79306336.90161024</v>
      </c>
      <c r="J38" s="38">
        <f ca="1">+Fiscal!I44</f>
        <v>82875122.062182695</v>
      </c>
      <c r="K38" s="38">
        <f ca="1">+Fiscal!J44</f>
        <v>86604502.554980919</v>
      </c>
      <c r="L38" s="38">
        <f ca="1">+Fiscal!K44</f>
        <v>90501705.16995506</v>
      </c>
      <c r="M38" s="38">
        <f ca="1">+Fiscal!L44</f>
        <v>95026790.42845282</v>
      </c>
      <c r="N38" s="38">
        <f ca="1">+Fiscal!M44</f>
        <v>99778129.949875474</v>
      </c>
      <c r="O38" s="38">
        <f ca="1">+Fiscal!N44</f>
        <v>104767036.44736925</v>
      </c>
      <c r="P38" s="38">
        <f ca="1">+Fiscal!O44</f>
        <v>110005388.26973772</v>
      </c>
      <c r="Q38" s="38">
        <f ca="1">+Fiscal!P44</f>
        <v>115505657.68322462</v>
      </c>
      <c r="R38" s="38">
        <f ca="1">+Fiscal!Q44</f>
        <v>121280940.56738585</v>
      </c>
      <c r="S38" s="38">
        <f ca="1">+Fiscal!R44</f>
        <v>127344987.59575516</v>
      </c>
      <c r="T38" s="38">
        <f ca="1">+Fiscal!S44</f>
        <v>133712236.97554292</v>
      </c>
      <c r="U38" s="38">
        <f ca="1">+Fiscal!T44</f>
        <v>140397848.82432008</v>
      </c>
      <c r="V38" s="38">
        <f ca="1">+Fiscal!U44</f>
        <v>147417741.2655361</v>
      </c>
      <c r="W38" s="38">
        <f ca="1">+Fiscal!V44</f>
        <v>154788628.3288129</v>
      </c>
      <c r="X38" s="38">
        <f ca="1">+Fiscal!W44</f>
        <v>162528059.74525356</v>
      </c>
      <c r="Y38" s="38">
        <f ca="1">+Fiscal!X44</f>
        <v>170654462.73251623</v>
      </c>
      <c r="Z38" s="38">
        <f ca="1">+Fiscal!Y44</f>
        <v>179187185.86914206</v>
      </c>
      <c r="AA38" s="38">
        <f ca="1">+Fiscal!Z44</f>
        <v>188146545.16259918</v>
      </c>
      <c r="AB38" s="38">
        <f ca="1">+Fiscal!AA44</f>
        <v>197553872.42072913</v>
      </c>
      <c r="AC38" s="38">
        <f ca="1">+Fiscal!AB44</f>
        <v>207431566.04176557</v>
      </c>
      <c r="AD38" s="38">
        <f ca="1">+Fiscal!AC44</f>
        <v>92433755.336322397</v>
      </c>
    </row>
    <row r="39" spans="1:30">
      <c r="C39" s="11"/>
      <c r="D39" s="11"/>
    </row>
    <row r="40" spans="1:30">
      <c r="A40" s="82" t="s">
        <v>55</v>
      </c>
      <c r="B40" s="82" t="s">
        <v>56</v>
      </c>
      <c r="C40" s="82"/>
      <c r="D40" s="93">
        <f ca="1">SUM(E40:AD40)</f>
        <v>5850174215.4046612</v>
      </c>
      <c r="E40" s="197">
        <f ca="1">+E36-E38</f>
        <v>-38909435.686071046</v>
      </c>
      <c r="F40" s="198">
        <f t="shared" ref="F40:AD40" ca="1" si="3">+F36-F38</f>
        <v>55499348.005296856</v>
      </c>
      <c r="G40" s="198">
        <f t="shared" ca="1" si="3"/>
        <v>156049556.0375365</v>
      </c>
      <c r="H40" s="198">
        <f t="shared" ca="1" si="3"/>
        <v>122353820.54975805</v>
      </c>
      <c r="I40" s="198">
        <f t="shared" ca="1" si="3"/>
        <v>126705168.08903469</v>
      </c>
      <c r="J40" s="198">
        <f t="shared" ca="1" si="3"/>
        <v>133500655.16542777</v>
      </c>
      <c r="K40" s="198">
        <f t="shared" ca="1" si="3"/>
        <v>140524485.67865884</v>
      </c>
      <c r="L40" s="198">
        <f t="shared" ca="1" si="3"/>
        <v>168287224.27252626</v>
      </c>
      <c r="M40" s="198">
        <f t="shared" ca="1" si="3"/>
        <v>176773368.32731292</v>
      </c>
      <c r="N40" s="198">
        <f t="shared" ca="1" si="3"/>
        <v>185752601.48301548</v>
      </c>
      <c r="O40" s="198">
        <f t="shared" ca="1" si="3"/>
        <v>195115543.71229944</v>
      </c>
      <c r="P40" s="198">
        <f t="shared" ca="1" si="3"/>
        <v>206138439.28233922</v>
      </c>
      <c r="Q40" s="198">
        <f t="shared" ca="1" si="3"/>
        <v>216355748.46647513</v>
      </c>
      <c r="R40" s="198">
        <f t="shared" ca="1" si="3"/>
        <v>227144123.89365369</v>
      </c>
      <c r="S40" s="198">
        <f t="shared" ca="1" si="3"/>
        <v>238428459.45757371</v>
      </c>
      <c r="T40" s="198">
        <f t="shared" ca="1" si="3"/>
        <v>234810676.17271185</v>
      </c>
      <c r="U40" s="198">
        <f t="shared" ca="1" si="3"/>
        <v>264667583.3445971</v>
      </c>
      <c r="V40" s="198">
        <f t="shared" ca="1" si="3"/>
        <v>277743423.57764554</v>
      </c>
      <c r="W40" s="198">
        <f t="shared" ca="1" si="3"/>
        <v>291461469.49213701</v>
      </c>
      <c r="X40" s="198">
        <f t="shared" ca="1" si="3"/>
        <v>327418185.35972059</v>
      </c>
      <c r="Y40" s="198">
        <f t="shared" ca="1" si="3"/>
        <v>330147874.42530787</v>
      </c>
      <c r="Z40" s="198">
        <f t="shared" ca="1" si="3"/>
        <v>333769076.07270688</v>
      </c>
      <c r="AA40" s="198">
        <f t="shared" ca="1" si="3"/>
        <v>350457529.87634218</v>
      </c>
      <c r="AB40" s="198">
        <f t="shared" ca="1" si="3"/>
        <v>367980406.37015927</v>
      </c>
      <c r="AC40" s="198">
        <f t="shared" ca="1" si="3"/>
        <v>386379426.68866718</v>
      </c>
      <c r="AD40" s="198">
        <f t="shared" ca="1" si="3"/>
        <v>375619457.28982973</v>
      </c>
    </row>
    <row r="42" spans="1:30">
      <c r="C42" s="1" t="s">
        <v>356</v>
      </c>
      <c r="D42" s="7">
        <f ca="1">+SUM(E42:AD42)</f>
        <v>1486565587.2844326</v>
      </c>
      <c r="E42" s="100">
        <f ca="1">+'Prestación de Servicios'!F121+'Construcción y Equipamiento'!E217+'Construcción y Equipamiento'!E214+'Prestación de Servicios'!F174</f>
        <v>12511939.780803243</v>
      </c>
      <c r="F42" s="100">
        <f ca="1">+'Prestación de Servicios'!G121+'Construcción y Equipamiento'!F217+'Construcción y Equipamiento'!F214+'Prestación de Servicios'!G174</f>
        <v>108715694.90549611</v>
      </c>
      <c r="G42" s="100">
        <f ca="1">+'Prestación de Servicios'!H121+'Construcción y Equipamiento'!G217+'Construcción y Equipamiento'!G214+'Prestación de Servicios'!H174</f>
        <v>123735304.46796981</v>
      </c>
      <c r="H42" s="100">
        <f ca="1">+'Prestación de Servicios'!I121+'Construcción y Equipamiento'!H217+'Construcción y Equipamiento'!H214+'Prestación de Servicios'!I174</f>
        <v>113256084.05406795</v>
      </c>
      <c r="I42" s="100">
        <f ca="1">+'Prestación de Servicios'!J121+'Construcción y Equipamiento'!I217+'Construcción y Equipamiento'!I214+'Prestación de Servicios'!J174</f>
        <v>110889166.42857578</v>
      </c>
      <c r="J42" s="100">
        <f ca="1">+'Prestación de Servicios'!K121+'Construcción y Equipamiento'!J217+'Construcción y Equipamiento'!J214+'Prestación de Servicios'!K174</f>
        <v>108006289.62557541</v>
      </c>
      <c r="K42" s="100">
        <f ca="1">+'Prestación de Servicios'!L121+'Construcción y Equipamiento'!K217+'Construcción y Equipamiento'!K214+'Prestación de Servicios'!L174</f>
        <v>104894049.40847795</v>
      </c>
      <c r="L42" s="100">
        <f ca="1">+'Prestación de Servicios'!M121+'Construcción y Equipamiento'!L217+'Construcción y Equipamiento'!L214+'Prestación de Servicios'!M174</f>
        <v>100692658.48705003</v>
      </c>
      <c r="M42" s="100">
        <f ca="1">+'Prestación de Servicios'!N121+'Construcción y Equipamiento'!M217+'Construcción y Equipamiento'!M214+'Prestación de Servicios'!N174</f>
        <v>96261904.151525036</v>
      </c>
      <c r="N42" s="100">
        <f ca="1">+'Prestación de Servicios'!O121+'Construcción y Equipamiento'!N217+'Construcción y Equipamiento'!N214+'Prestación de Servicios'!O174</f>
        <v>91315190.638491839</v>
      </c>
      <c r="O42" s="100">
        <f ca="1">+'Prestación de Servicios'!P121+'Construcción y Equipamiento'!O217+'Construcción y Equipamiento'!O214+'Prestación de Servicios'!P174</f>
        <v>86087730.32589002</v>
      </c>
      <c r="P42" s="100">
        <f ca="1">+'Prestación de Servicios'!Q121+'Construcción y Equipamiento'!P217+'Construcción y Equipamiento'!P214+'Prestación de Servicios'!Q174</f>
        <v>79873886.079900831</v>
      </c>
      <c r="Q42" s="100">
        <f ca="1">+'Prestación de Servicios'!R121+'Construcción y Equipamiento'!Q217+'Construcción y Equipamiento'!Q214+'Prestación de Servicios'!R174</f>
        <v>73771856.981985629</v>
      </c>
      <c r="R42" s="100">
        <f ca="1">+'Prestación de Servicios'!S121+'Construcción y Equipamiento'!R217+'Construcción y Equipamiento'!R214+'Prestación de Servicios'!S174</f>
        <v>67546430.654204831</v>
      </c>
      <c r="S42" s="100">
        <f ca="1">+'Prestación de Servicios'!T121+'Construcción y Equipamiento'!S217+'Construcción y Equipamiento'!S214+'Prestación de Servicios'!T174</f>
        <v>61365271.773535296</v>
      </c>
      <c r="T42" s="100">
        <f ca="1">+'Prestación de Servicios'!U121+'Construcción y Equipamiento'!T217+'Construcción y Equipamiento'!T214+'Prestación de Servicios'!U174</f>
        <v>54725386.309046417</v>
      </c>
      <c r="U42" s="100">
        <f ca="1">+'Prestación de Servicios'!V121+'Construcción y Equipamiento'!U217+'Construcción y Equipamiento'!U214+'Prestación de Servicios'!V174</f>
        <v>42122271.574527808</v>
      </c>
      <c r="V42" s="100">
        <f ca="1">+'Prestación de Servicios'!W121+'Construcción y Equipamiento'!V217+'Construcción y Equipamiento'!V214+'Prestación de Servicios'!W174</f>
        <v>29519156.84000919</v>
      </c>
      <c r="W42" s="100">
        <f ca="1">+'Prestación de Servicios'!X121+'Construcción y Equipamiento'!W217+'Construcción y Equipamiento'!W214+'Prestación de Servicios'!X174</f>
        <v>16962387.426327538</v>
      </c>
      <c r="X42" s="100">
        <f ca="1">+'Prestación de Servicios'!Y121+'Construcción y Equipamiento'!X217+'Construcción y Equipamiento'!X214+'Prestación de Servicios'!Y174</f>
        <v>4312927.3709719675</v>
      </c>
      <c r="Y42" s="100">
        <f ca="1">+'Prestación de Servicios'!Z121+'Construcción y Equipamiento'!Y217+'Construcción y Equipamiento'!Y214+'Prestación de Servicios'!Z174</f>
        <v>0</v>
      </c>
      <c r="Z42" s="100">
        <f ca="1">+'Prestación de Servicios'!AA121+'Construcción y Equipamiento'!Z217+'Construcción y Equipamiento'!Z214+'Prestación de Servicios'!AA174</f>
        <v>0</v>
      </c>
      <c r="AA42" s="100">
        <f ca="1">+'Prestación de Servicios'!AB121+'Construcción y Equipamiento'!AA217+'Construcción y Equipamiento'!AA214+'Prestación de Servicios'!AB174</f>
        <v>0</v>
      </c>
      <c r="AB42" s="100">
        <f ca="1">+'Prestación de Servicios'!AC121+'Construcción y Equipamiento'!AB217+'Construcción y Equipamiento'!AB214+'Prestación de Servicios'!AC174</f>
        <v>0</v>
      </c>
      <c r="AC42" s="100">
        <f ca="1">+'Prestación de Servicios'!AD121+'Construcción y Equipamiento'!AC217+'Construcción y Equipamiento'!AC214+'Prestación de Servicios'!AD174</f>
        <v>0</v>
      </c>
      <c r="AD42" s="100">
        <f ca="1">+'Prestación de Servicios'!AE121+'Construcción y Equipamiento'!AD217+'Construcción y Equipamiento'!AD214+'Prestación de Servicios'!AE174</f>
        <v>0</v>
      </c>
    </row>
    <row r="44" spans="1:30">
      <c r="A44" s="82" t="s">
        <v>55</v>
      </c>
      <c r="B44" s="82" t="s">
        <v>78</v>
      </c>
      <c r="C44" s="82"/>
      <c r="D44" s="196">
        <f ca="1">SUM(E44:AD44)</f>
        <v>4363608628.1202297</v>
      </c>
      <c r="E44" s="197">
        <f ca="1">+E40-E42</f>
        <v>-51421375.466874287</v>
      </c>
      <c r="F44" s="198">
        <f t="shared" ref="F44:AC44" ca="1" si="4">+F40-F42</f>
        <v>-53216346.900199249</v>
      </c>
      <c r="G44" s="198">
        <f t="shared" ca="1" si="4"/>
        <v>32314251.569566697</v>
      </c>
      <c r="H44" s="198">
        <f t="shared" ca="1" si="4"/>
        <v>9097736.4956900924</v>
      </c>
      <c r="I44" s="198">
        <f t="shared" ca="1" si="4"/>
        <v>15816001.660458907</v>
      </c>
      <c r="J44" s="198">
        <f t="shared" ca="1" si="4"/>
        <v>25494365.539852366</v>
      </c>
      <c r="K44" s="198">
        <f t="shared" ca="1" si="4"/>
        <v>35630436.270180896</v>
      </c>
      <c r="L44" s="198">
        <f t="shared" ca="1" si="4"/>
        <v>67594565.785476238</v>
      </c>
      <c r="M44" s="198">
        <f t="shared" ca="1" si="4"/>
        <v>80511464.175787881</v>
      </c>
      <c r="N44" s="198">
        <f t="shared" ca="1" si="4"/>
        <v>94437410.844523638</v>
      </c>
      <c r="O44" s="198">
        <f t="shared" ca="1" si="4"/>
        <v>109027813.38640942</v>
      </c>
      <c r="P44" s="198">
        <f t="shared" ca="1" si="4"/>
        <v>126264553.20243838</v>
      </c>
      <c r="Q44" s="198">
        <f t="shared" ca="1" si="4"/>
        <v>142583891.4844895</v>
      </c>
      <c r="R44" s="198">
        <f t="shared" ca="1" si="4"/>
        <v>159597693.23944885</v>
      </c>
      <c r="S44" s="198">
        <f t="shared" ca="1" si="4"/>
        <v>177063187.6840384</v>
      </c>
      <c r="T44" s="198">
        <f t="shared" ca="1" si="4"/>
        <v>180085289.86366543</v>
      </c>
      <c r="U44" s="198">
        <f t="shared" ca="1" si="4"/>
        <v>222545311.7700693</v>
      </c>
      <c r="V44" s="198">
        <f t="shared" ca="1" si="4"/>
        <v>248224266.73763636</v>
      </c>
      <c r="W44" s="198">
        <f t="shared" ca="1" si="4"/>
        <v>274499082.06580949</v>
      </c>
      <c r="X44" s="198">
        <f t="shared" ca="1" si="4"/>
        <v>323105257.98874861</v>
      </c>
      <c r="Y44" s="198">
        <f t="shared" ca="1" si="4"/>
        <v>330147874.42530787</v>
      </c>
      <c r="Z44" s="198">
        <f t="shared" ca="1" si="4"/>
        <v>333769076.07270688</v>
      </c>
      <c r="AA44" s="198">
        <f t="shared" ca="1" si="4"/>
        <v>350457529.87634218</v>
      </c>
      <c r="AB44" s="198">
        <f t="shared" ca="1" si="4"/>
        <v>367980406.37015927</v>
      </c>
      <c r="AC44" s="198">
        <f t="shared" ca="1" si="4"/>
        <v>386379426.68866718</v>
      </c>
      <c r="AD44" s="198">
        <f ca="1">+AD40-AD42</f>
        <v>375619457.28982973</v>
      </c>
    </row>
    <row r="45" spans="1:30">
      <c r="A45" s="4"/>
      <c r="B45" s="4"/>
      <c r="C45" s="4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</row>
    <row r="46" spans="1:30">
      <c r="A46" s="103"/>
      <c r="C46" s="1" t="s">
        <v>57</v>
      </c>
      <c r="D46" s="7">
        <f ca="1">+SUM(E46:AD46)</f>
        <v>1487727625.9354093</v>
      </c>
      <c r="E46" s="38">
        <f ca="1">+Fiscal!D60+Fiscal!D103</f>
        <v>0</v>
      </c>
      <c r="F46" s="38">
        <f ca="1">+Fiscal!E60+Fiscal!E103</f>
        <v>0</v>
      </c>
      <c r="G46" s="38">
        <f ca="1">+Fiscal!F60+Fiscal!F103</f>
        <v>0</v>
      </c>
      <c r="H46" s="38">
        <f ca="1">+Fiscal!G60+Fiscal!G103</f>
        <v>0</v>
      </c>
      <c r="I46" s="38">
        <f ca="1">+Fiscal!H60+Fiscal!H103</f>
        <v>0</v>
      </c>
      <c r="J46" s="38">
        <f ca="1">+Fiscal!I60+Fiscal!I103</f>
        <v>15691570.410098299</v>
      </c>
      <c r="K46" s="38">
        <f ca="1">+Fiscal!J60+Fiscal!J103</f>
        <v>27090418.09879455</v>
      </c>
      <c r="L46" s="38">
        <f ca="1">+Fiscal!K60+Fiscal!K103</f>
        <v>37516782.70509997</v>
      </c>
      <c r="M46" s="38">
        <f ca="1">+Fiscal!L60+Fiscal!L103</f>
        <v>40657038.901907489</v>
      </c>
      <c r="N46" s="38">
        <f ca="1">+Fiscal!M60+Fiscal!M103</f>
        <v>44012435.887906104</v>
      </c>
      <c r="O46" s="38">
        <f ca="1">+Fiscal!N60+Fiscal!N103</f>
        <v>47550915.694681682</v>
      </c>
      <c r="P46" s="38">
        <f ca="1">+Fiscal!O60+Fiscal!O103</f>
        <v>51639983.259417169</v>
      </c>
      <c r="Q46" s="38">
        <f ca="1">+Fiscal!P60+Fiscal!P103</f>
        <v>55504205.91890157</v>
      </c>
      <c r="R46" s="38">
        <f ca="1">+Fiscal!Q60+Fiscal!Q103</f>
        <v>59555823.422032595</v>
      </c>
      <c r="S46" s="38">
        <f ca="1">+Fiscal!R60+Fiscal!R103</f>
        <v>63772842.859095886</v>
      </c>
      <c r="T46" s="38">
        <f ca="1">+Fiscal!S60+Fiscal!S103</f>
        <v>63734700.53547816</v>
      </c>
      <c r="U46" s="38">
        <f ca="1">+Fiscal!T60+Fiscal!T103</f>
        <v>74333581.832461238</v>
      </c>
      <c r="V46" s="38">
        <f ca="1">+Fiscal!U60+Fiscal!U103</f>
        <v>79898143.047793284</v>
      </c>
      <c r="W46" s="38">
        <f ca="1">+Fiscal!V60+Fiscal!V103</f>
        <v>85655514.934660912</v>
      </c>
      <c r="X46" s="38">
        <f ca="1">+Fiscal!W60+Fiscal!W103</f>
        <v>97807537.210176438</v>
      </c>
      <c r="Y46" s="38">
        <f ca="1">+Fiscal!X60+Fiscal!X103</f>
        <v>99044362.327592358</v>
      </c>
      <c r="Z46" s="38">
        <f ca="1">+Fiscal!Y60+Fiscal!Y103</f>
        <v>100130722.82181206</v>
      </c>
      <c r="AA46" s="38">
        <f ca="1">+Fiscal!Z60+Fiscal!Z103</f>
        <v>105137258.96290265</v>
      </c>
      <c r="AB46" s="38">
        <f ca="1">+Fiscal!AA60+Fiscal!AA103</f>
        <v>110394121.91104777</v>
      </c>
      <c r="AC46" s="38">
        <f ca="1">+Fiscal!AB60+Fiscal!AB103</f>
        <v>115913828.00660016</v>
      </c>
      <c r="AD46" s="38">
        <f ca="1">+Fiscal!AC60+Fiscal!AC103</f>
        <v>112685837.18694891</v>
      </c>
    </row>
    <row r="48" spans="1:30">
      <c r="A48" s="82" t="s">
        <v>58</v>
      </c>
      <c r="B48" s="82" t="s">
        <v>59</v>
      </c>
      <c r="C48" s="82"/>
      <c r="D48" s="196">
        <f ca="1">SUM(E48:AD48)</f>
        <v>2875881002.1848207</v>
      </c>
      <c r="E48" s="197">
        <f ca="1">+E44-E46</f>
        <v>-51421375.466874287</v>
      </c>
      <c r="F48" s="198">
        <f t="shared" ref="F48:AC48" ca="1" si="5">+F44-F46</f>
        <v>-53216346.900199249</v>
      </c>
      <c r="G48" s="198">
        <f t="shared" ca="1" si="5"/>
        <v>32314251.569566697</v>
      </c>
      <c r="H48" s="198">
        <f t="shared" ca="1" si="5"/>
        <v>9097736.4956900924</v>
      </c>
      <c r="I48" s="198">
        <f t="shared" ca="1" si="5"/>
        <v>15816001.660458907</v>
      </c>
      <c r="J48" s="198">
        <f t="shared" ca="1" si="5"/>
        <v>9802795.1297540665</v>
      </c>
      <c r="K48" s="198">
        <f t="shared" ca="1" si="5"/>
        <v>8540018.1713863462</v>
      </c>
      <c r="L48" s="198">
        <f t="shared" ca="1" si="5"/>
        <v>30077783.080376267</v>
      </c>
      <c r="M48" s="198">
        <f t="shared" ca="1" si="5"/>
        <v>39854425.273880392</v>
      </c>
      <c r="N48" s="198">
        <f t="shared" ca="1" si="5"/>
        <v>50424974.956617534</v>
      </c>
      <c r="O48" s="198">
        <f t="shared" ca="1" si="5"/>
        <v>61476897.691727735</v>
      </c>
      <c r="P48" s="198">
        <f t="shared" ca="1" si="5"/>
        <v>74624569.943021208</v>
      </c>
      <c r="Q48" s="198">
        <f t="shared" ca="1" si="5"/>
        <v>87079685.565587938</v>
      </c>
      <c r="R48" s="198">
        <f t="shared" ca="1" si="5"/>
        <v>100041869.81741625</v>
      </c>
      <c r="S48" s="198">
        <f t="shared" ca="1" si="5"/>
        <v>113290344.82494251</v>
      </c>
      <c r="T48" s="198">
        <f t="shared" ca="1" si="5"/>
        <v>116350589.32818727</v>
      </c>
      <c r="U48" s="198">
        <f t="shared" ca="1" si="5"/>
        <v>148211729.93760806</v>
      </c>
      <c r="V48" s="198">
        <f t="shared" ca="1" si="5"/>
        <v>168326123.68984306</v>
      </c>
      <c r="W48" s="198">
        <f t="shared" ca="1" si="5"/>
        <v>188843567.13114858</v>
      </c>
      <c r="X48" s="198">
        <f t="shared" ca="1" si="5"/>
        <v>225297720.77857217</v>
      </c>
      <c r="Y48" s="198">
        <f t="shared" ca="1" si="5"/>
        <v>231103512.0977155</v>
      </c>
      <c r="Z48" s="198">
        <f t="shared" ca="1" si="5"/>
        <v>233638353.25089481</v>
      </c>
      <c r="AA48" s="198">
        <f t="shared" ca="1" si="5"/>
        <v>245320270.91343951</v>
      </c>
      <c r="AB48" s="198">
        <f t="shared" ca="1" si="5"/>
        <v>257586284.45911151</v>
      </c>
      <c r="AC48" s="198">
        <f t="shared" ca="1" si="5"/>
        <v>270465598.68206704</v>
      </c>
      <c r="AD48" s="198">
        <f ca="1">+AD44-AD46</f>
        <v>262933620.10288084</v>
      </c>
    </row>
    <row r="49" spans="1:30">
      <c r="D49" s="11"/>
      <c r="F49" s="594"/>
    </row>
    <row r="50" spans="1:30">
      <c r="A50" s="2" t="s">
        <v>138</v>
      </c>
      <c r="B50" s="2"/>
      <c r="C50" s="2"/>
      <c r="D50" s="2"/>
      <c r="E50" s="39">
        <v>2014</v>
      </c>
      <c r="F50" s="39">
        <f t="shared" ref="F50:AD50" si="6">+E50+1</f>
        <v>2015</v>
      </c>
      <c r="G50" s="39">
        <f t="shared" si="6"/>
        <v>2016</v>
      </c>
      <c r="H50" s="39">
        <f t="shared" si="6"/>
        <v>2017</v>
      </c>
      <c r="I50" s="39">
        <f t="shared" si="6"/>
        <v>2018</v>
      </c>
      <c r="J50" s="39">
        <f t="shared" si="6"/>
        <v>2019</v>
      </c>
      <c r="K50" s="39">
        <f t="shared" si="6"/>
        <v>2020</v>
      </c>
      <c r="L50" s="39">
        <f t="shared" si="6"/>
        <v>2021</v>
      </c>
      <c r="M50" s="39">
        <f t="shared" si="6"/>
        <v>2022</v>
      </c>
      <c r="N50" s="39">
        <f t="shared" si="6"/>
        <v>2023</v>
      </c>
      <c r="O50" s="39">
        <f t="shared" si="6"/>
        <v>2024</v>
      </c>
      <c r="P50" s="39">
        <f t="shared" si="6"/>
        <v>2025</v>
      </c>
      <c r="Q50" s="39">
        <f t="shared" si="6"/>
        <v>2026</v>
      </c>
      <c r="R50" s="39">
        <f t="shared" si="6"/>
        <v>2027</v>
      </c>
      <c r="S50" s="39">
        <f t="shared" si="6"/>
        <v>2028</v>
      </c>
      <c r="T50" s="39">
        <f t="shared" si="6"/>
        <v>2029</v>
      </c>
      <c r="U50" s="39">
        <f t="shared" si="6"/>
        <v>2030</v>
      </c>
      <c r="V50" s="39">
        <f t="shared" si="6"/>
        <v>2031</v>
      </c>
      <c r="W50" s="39">
        <f t="shared" si="6"/>
        <v>2032</v>
      </c>
      <c r="X50" s="39">
        <f t="shared" si="6"/>
        <v>2033</v>
      </c>
      <c r="Y50" s="39">
        <f t="shared" si="6"/>
        <v>2034</v>
      </c>
      <c r="Z50" s="39">
        <f t="shared" si="6"/>
        <v>2035</v>
      </c>
      <c r="AA50" s="39">
        <f t="shared" si="6"/>
        <v>2036</v>
      </c>
      <c r="AB50" s="39">
        <f t="shared" si="6"/>
        <v>2037</v>
      </c>
      <c r="AC50" s="39">
        <f t="shared" si="6"/>
        <v>2038</v>
      </c>
      <c r="AD50" s="39">
        <f t="shared" si="6"/>
        <v>2039</v>
      </c>
    </row>
    <row r="51" spans="1:30"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 spans="1:30" s="662" customFormat="1">
      <c r="A52" s="1"/>
      <c r="B52" s="4" t="s">
        <v>24</v>
      </c>
      <c r="C52" s="1"/>
      <c r="D52" s="1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>
      <c r="C53" s="1" t="s">
        <v>139</v>
      </c>
      <c r="D53" s="7">
        <f ca="1">SUM(E53:AD53)</f>
        <v>2189925567.987359</v>
      </c>
      <c r="E53" s="8">
        <f ca="1">+'Construcción y Equipamiento'!E210+'Construcción y Equipamiento'!E215+'Construcción y Equipamiento'!E216+'Construcción y Equipamiento'!E217+'Construcción y Equipamiento'!E212+'Construcción y Equipamiento'!E213+'Construcción y Equipamiento'!E214</f>
        <v>1279937672.508126</v>
      </c>
      <c r="F53" s="8">
        <f ca="1">+'Construcción y Equipamiento'!F210+'Construcción y Equipamiento'!F215+'Construcción y Equipamiento'!F216+'Construcción y Equipamiento'!F217+'Construcción y Equipamiento'!F212+'Construcción y Equipamiento'!F213+'Construcción y Equipamiento'!F214</f>
        <v>909987895.47923279</v>
      </c>
      <c r="G53" s="8">
        <f>+'Construcción y Equipamiento'!G210+'Construcción y Equipamiento'!G215+'Construcción y Equipamiento'!G216+'Construcción y Equipamiento'!G217</f>
        <v>0</v>
      </c>
      <c r="H53" s="22">
        <v>0</v>
      </c>
      <c r="I53" s="22">
        <f>+'Construcción y Equipamiento'!I210</f>
        <v>0</v>
      </c>
      <c r="J53" s="22">
        <f>+'Construcción y Equipamiento'!J210</f>
        <v>0</v>
      </c>
      <c r="K53" s="22">
        <f>+'Construcción y Equipamiento'!K210</f>
        <v>0</v>
      </c>
      <c r="L53" s="22">
        <f>+'Construcción y Equipamiento'!L210</f>
        <v>0</v>
      </c>
      <c r="M53" s="22">
        <f>+'Construcción y Equipamiento'!M210</f>
        <v>0</v>
      </c>
      <c r="N53" s="22">
        <f>+'Construcción y Equipamiento'!N210</f>
        <v>0</v>
      </c>
      <c r="O53" s="22">
        <f>+'Construcción y Equipamiento'!O210</f>
        <v>0</v>
      </c>
      <c r="P53" s="22">
        <f>+'Construcción y Equipamiento'!P210</f>
        <v>0</v>
      </c>
      <c r="Q53" s="22">
        <f>+'Construcción y Equipamiento'!Q210</f>
        <v>0</v>
      </c>
      <c r="R53" s="22">
        <f>+'Construcción y Equipamiento'!R210</f>
        <v>0</v>
      </c>
      <c r="S53" s="22">
        <f>+'Construcción y Equipamiento'!S210</f>
        <v>0</v>
      </c>
      <c r="T53" s="22">
        <f>+'Construcción y Equipamiento'!T210</f>
        <v>0</v>
      </c>
      <c r="U53" s="22">
        <f>+'Construcción y Equipamiento'!U210</f>
        <v>0</v>
      </c>
      <c r="V53" s="22">
        <f>+'Construcción y Equipamiento'!V210</f>
        <v>0</v>
      </c>
      <c r="W53" s="22">
        <f>+'Construcción y Equipamiento'!W210</f>
        <v>0</v>
      </c>
      <c r="X53" s="22">
        <f>+'Construcción y Equipamiento'!X210</f>
        <v>0</v>
      </c>
      <c r="Y53" s="22">
        <f>+'Construcción y Equipamiento'!Y210</f>
        <v>0</v>
      </c>
      <c r="Z53" s="22">
        <f>+'Construcción y Equipamiento'!Z210</f>
        <v>0</v>
      </c>
      <c r="AA53" s="22">
        <f>+'Construcción y Equipamiento'!AA210</f>
        <v>0</v>
      </c>
      <c r="AB53" s="22">
        <f>+'Construcción y Equipamiento'!AB210</f>
        <v>0</v>
      </c>
      <c r="AC53" s="22">
        <f>+'Construcción y Equipamiento'!AC210</f>
        <v>0</v>
      </c>
      <c r="AD53" s="22">
        <f>+'Construcción y Equipamiento'!AD210</f>
        <v>0</v>
      </c>
    </row>
    <row r="55" spans="1:30">
      <c r="B55" s="4" t="s">
        <v>51</v>
      </c>
    </row>
    <row r="56" spans="1:30">
      <c r="B56" s="4"/>
    </row>
    <row r="57" spans="1:30">
      <c r="B57" s="4"/>
      <c r="C57" s="1" t="str">
        <f t="shared" ref="C57:C71" si="7">+C18</f>
        <v>Servicio 1. CAU</v>
      </c>
      <c r="D57" s="7">
        <f>+SUM(E57:AD57)</f>
        <v>159175122.9401837</v>
      </c>
      <c r="E57" s="11">
        <f t="shared" ref="E57:AD57" si="8">+E18</f>
        <v>0</v>
      </c>
      <c r="F57" s="11">
        <f t="shared" si="8"/>
        <v>0</v>
      </c>
      <c r="G57" s="11">
        <f t="shared" si="8"/>
        <v>3705309.1691616005</v>
      </c>
      <c r="H57" s="11">
        <f t="shared" si="8"/>
        <v>3872048.0817738716</v>
      </c>
      <c r="I57" s="11">
        <f t="shared" si="8"/>
        <v>4046290.2454536953</v>
      </c>
      <c r="J57" s="11">
        <f t="shared" si="8"/>
        <v>4228373.3064991115</v>
      </c>
      <c r="K57" s="11">
        <f t="shared" si="8"/>
        <v>4418650.1052915715</v>
      </c>
      <c r="L57" s="11">
        <f t="shared" si="8"/>
        <v>4639582.6105561499</v>
      </c>
      <c r="M57" s="11">
        <f t="shared" si="8"/>
        <v>4871561.7410839582</v>
      </c>
      <c r="N57" s="11">
        <f t="shared" si="8"/>
        <v>5115139.8281381559</v>
      </c>
      <c r="O57" s="11">
        <f t="shared" si="8"/>
        <v>5370896.8195450641</v>
      </c>
      <c r="P57" s="11">
        <f t="shared" si="8"/>
        <v>5639441.6605223175</v>
      </c>
      <c r="Q57" s="11">
        <f t="shared" si="8"/>
        <v>5921413.7435484333</v>
      </c>
      <c r="R57" s="11">
        <f t="shared" si="8"/>
        <v>6217484.4307258558</v>
      </c>
      <c r="S57" s="11">
        <f t="shared" si="8"/>
        <v>6528358.6522621484</v>
      </c>
      <c r="T57" s="11">
        <f t="shared" si="8"/>
        <v>6854776.5848752568</v>
      </c>
      <c r="U57" s="11">
        <f t="shared" si="8"/>
        <v>7197515.4141190201</v>
      </c>
      <c r="V57" s="11">
        <f t="shared" si="8"/>
        <v>7557391.1848249715</v>
      </c>
      <c r="W57" s="11">
        <f t="shared" si="8"/>
        <v>7935260.7440662207</v>
      </c>
      <c r="X57" s="11">
        <f t="shared" si="8"/>
        <v>8332023.7812695317</v>
      </c>
      <c r="Y57" s="11">
        <f t="shared" si="8"/>
        <v>8748624.9703330081</v>
      </c>
      <c r="Z57" s="11">
        <f t="shared" si="8"/>
        <v>9186056.218849659</v>
      </c>
      <c r="AA57" s="11">
        <f t="shared" si="8"/>
        <v>9645359.029792143</v>
      </c>
      <c r="AB57" s="11">
        <f t="shared" si="8"/>
        <v>10127626.98128175</v>
      </c>
      <c r="AC57" s="11">
        <f t="shared" si="8"/>
        <v>10634008.330345839</v>
      </c>
      <c r="AD57" s="11">
        <f t="shared" si="8"/>
        <v>8381929.3058643779</v>
      </c>
    </row>
    <row r="58" spans="1:30">
      <c r="B58" s="4"/>
      <c r="C58" s="1" t="str">
        <f t="shared" si="7"/>
        <v>Servicio 2. Mantenimiento</v>
      </c>
      <c r="D58" s="7">
        <f t="shared" ref="D58:D72" si="9">+SUM(E58:AD58)</f>
        <v>591844277.79761565</v>
      </c>
      <c r="E58" s="11">
        <f t="shared" ref="E58:AD58" si="10">+E19</f>
        <v>0</v>
      </c>
      <c r="F58" s="11">
        <f t="shared" si="10"/>
        <v>0</v>
      </c>
      <c r="G58" s="11">
        <f t="shared" si="10"/>
        <v>13777065.088640915</v>
      </c>
      <c r="H58" s="11">
        <f t="shared" si="10"/>
        <v>14397033.017629754</v>
      </c>
      <c r="I58" s="11">
        <f t="shared" si="10"/>
        <v>15044899.503423091</v>
      </c>
      <c r="J58" s="11">
        <f t="shared" si="10"/>
        <v>15721919.981077131</v>
      </c>
      <c r="K58" s="11">
        <f t="shared" si="10"/>
        <v>16429406.380225601</v>
      </c>
      <c r="L58" s="11">
        <f t="shared" si="10"/>
        <v>17250876.699236881</v>
      </c>
      <c r="M58" s="11">
        <f t="shared" si="10"/>
        <v>18113420.534198724</v>
      </c>
      <c r="N58" s="11">
        <f t="shared" si="10"/>
        <v>19019091.560908664</v>
      </c>
      <c r="O58" s="11">
        <f t="shared" si="10"/>
        <v>19970046.138954099</v>
      </c>
      <c r="P58" s="11">
        <f t="shared" si="10"/>
        <v>20968548.445901804</v>
      </c>
      <c r="Q58" s="11">
        <f t="shared" si="10"/>
        <v>22016975.868196893</v>
      </c>
      <c r="R58" s="11">
        <f t="shared" si="10"/>
        <v>23117824.66160674</v>
      </c>
      <c r="S58" s="11">
        <f t="shared" si="10"/>
        <v>24273715.894687079</v>
      </c>
      <c r="T58" s="11">
        <f t="shared" si="10"/>
        <v>25487401.689421434</v>
      </c>
      <c r="U58" s="11">
        <f t="shared" si="10"/>
        <v>26761771.773892507</v>
      </c>
      <c r="V58" s="11">
        <f t="shared" si="10"/>
        <v>28099860.362587132</v>
      </c>
      <c r="W58" s="11">
        <f t="shared" si="10"/>
        <v>29504853.380716491</v>
      </c>
      <c r="X58" s="11">
        <f t="shared" si="10"/>
        <v>30980096.049752317</v>
      </c>
      <c r="Y58" s="11">
        <f t="shared" si="10"/>
        <v>32529100.852239937</v>
      </c>
      <c r="Z58" s="11">
        <f t="shared" si="10"/>
        <v>34155555.89485193</v>
      </c>
      <c r="AA58" s="11">
        <f t="shared" si="10"/>
        <v>35863333.68959453</v>
      </c>
      <c r="AB58" s="11">
        <f t="shared" si="10"/>
        <v>37656500.374074258</v>
      </c>
      <c r="AC58" s="11">
        <f t="shared" si="10"/>
        <v>39539325.392777979</v>
      </c>
      <c r="AD58" s="11">
        <f t="shared" si="10"/>
        <v>31165654.563019793</v>
      </c>
    </row>
    <row r="59" spans="1:30">
      <c r="B59" s="4"/>
      <c r="C59" s="1" t="str">
        <f t="shared" si="7"/>
        <v>Servicio 3. Limpieza, recolección y fumigación</v>
      </c>
      <c r="D59" s="7">
        <f t="shared" si="9"/>
        <v>438744753.94818676</v>
      </c>
      <c r="E59" s="11">
        <f t="shared" ref="E59:AD59" si="11">+E20</f>
        <v>0</v>
      </c>
      <c r="F59" s="11">
        <f t="shared" si="11"/>
        <v>0</v>
      </c>
      <c r="G59" s="11">
        <f t="shared" si="11"/>
        <v>10213184.885283122</v>
      </c>
      <c r="H59" s="11">
        <f t="shared" si="11"/>
        <v>10672778.20512086</v>
      </c>
      <c r="I59" s="11">
        <f t="shared" si="11"/>
        <v>11153053.224351296</v>
      </c>
      <c r="J59" s="11">
        <f t="shared" si="11"/>
        <v>11654940.619447105</v>
      </c>
      <c r="K59" s="11">
        <f t="shared" si="11"/>
        <v>12179412.947322223</v>
      </c>
      <c r="L59" s="11">
        <f t="shared" si="11"/>
        <v>12788383.594688335</v>
      </c>
      <c r="M59" s="11">
        <f t="shared" si="11"/>
        <v>13427802.774422754</v>
      </c>
      <c r="N59" s="11">
        <f t="shared" si="11"/>
        <v>14099192.913143892</v>
      </c>
      <c r="O59" s="11">
        <f t="shared" si="11"/>
        <v>14804152.558801087</v>
      </c>
      <c r="P59" s="11">
        <f t="shared" si="11"/>
        <v>15544360.186741142</v>
      </c>
      <c r="Q59" s="11">
        <f t="shared" si="11"/>
        <v>16321578.1960782</v>
      </c>
      <c r="R59" s="11">
        <f t="shared" si="11"/>
        <v>17137657.105882112</v>
      </c>
      <c r="S59" s="11">
        <f t="shared" si="11"/>
        <v>17994539.961176217</v>
      </c>
      <c r="T59" s="11">
        <f t="shared" si="11"/>
        <v>18894266.959235031</v>
      </c>
      <c r="U59" s="11">
        <f t="shared" si="11"/>
        <v>19838980.307196781</v>
      </c>
      <c r="V59" s="11">
        <f t="shared" si="11"/>
        <v>20830929.322556622</v>
      </c>
      <c r="W59" s="11">
        <f t="shared" si="11"/>
        <v>21872475.788684454</v>
      </c>
      <c r="X59" s="11">
        <f t="shared" si="11"/>
        <v>22966099.578118678</v>
      </c>
      <c r="Y59" s="11">
        <f t="shared" si="11"/>
        <v>24114404.557024613</v>
      </c>
      <c r="Z59" s="11">
        <f t="shared" si="11"/>
        <v>25320124.784875844</v>
      </c>
      <c r="AA59" s="11">
        <f t="shared" si="11"/>
        <v>26586131.024119638</v>
      </c>
      <c r="AB59" s="11">
        <f t="shared" si="11"/>
        <v>27915437.575325619</v>
      </c>
      <c r="AC59" s="11">
        <f t="shared" si="11"/>
        <v>29311209.454091907</v>
      </c>
      <c r="AD59" s="11">
        <f t="shared" si="11"/>
        <v>23103657.424499292</v>
      </c>
    </row>
    <row r="60" spans="1:30">
      <c r="B60" s="4"/>
      <c r="C60" s="1" t="str">
        <f t="shared" si="7"/>
        <v>Servicio 4. Almacen</v>
      </c>
      <c r="D60" s="7">
        <f t="shared" si="9"/>
        <v>43002579.294944942</v>
      </c>
      <c r="E60" s="11">
        <f t="shared" ref="E60:AD60" si="12">+E21</f>
        <v>0</v>
      </c>
      <c r="F60" s="11">
        <f t="shared" si="12"/>
        <v>0</v>
      </c>
      <c r="G60" s="11">
        <f t="shared" si="12"/>
        <v>1001022.3231869953</v>
      </c>
      <c r="H60" s="11">
        <f t="shared" si="12"/>
        <v>1046068.3277304099</v>
      </c>
      <c r="I60" s="11">
        <f t="shared" si="12"/>
        <v>1093141.4024782781</v>
      </c>
      <c r="J60" s="11">
        <f t="shared" si="12"/>
        <v>1142332.7655898009</v>
      </c>
      <c r="K60" s="11">
        <f t="shared" si="12"/>
        <v>1193737.7400413416</v>
      </c>
      <c r="L60" s="11">
        <f t="shared" si="12"/>
        <v>1253424.6270434088</v>
      </c>
      <c r="M60" s="11">
        <f t="shared" si="12"/>
        <v>1316095.8583955793</v>
      </c>
      <c r="N60" s="11">
        <f t="shared" si="12"/>
        <v>1381900.6513153585</v>
      </c>
      <c r="O60" s="11">
        <f t="shared" si="12"/>
        <v>1450995.6838811263</v>
      </c>
      <c r="P60" s="11">
        <f t="shared" si="12"/>
        <v>1523545.4680751828</v>
      </c>
      <c r="Q60" s="11">
        <f t="shared" si="12"/>
        <v>1599722.7414789419</v>
      </c>
      <c r="R60" s="11">
        <f t="shared" si="12"/>
        <v>1679708.8785528892</v>
      </c>
      <c r="S60" s="11">
        <f t="shared" si="12"/>
        <v>1763694.3224805337</v>
      </c>
      <c r="T60" s="11">
        <f t="shared" si="12"/>
        <v>1851879.0386045605</v>
      </c>
      <c r="U60" s="11">
        <f t="shared" si="12"/>
        <v>1944472.9905347887</v>
      </c>
      <c r="V60" s="11">
        <f t="shared" si="12"/>
        <v>2041696.6400615282</v>
      </c>
      <c r="W60" s="11">
        <f t="shared" si="12"/>
        <v>2143781.472064605</v>
      </c>
      <c r="X60" s="11">
        <f t="shared" si="12"/>
        <v>2250970.545667835</v>
      </c>
      <c r="Y60" s="11">
        <f t="shared" si="12"/>
        <v>2363519.072951227</v>
      </c>
      <c r="Z60" s="11">
        <f t="shared" si="12"/>
        <v>2481695.0265987883</v>
      </c>
      <c r="AA60" s="11">
        <f t="shared" si="12"/>
        <v>2605779.7779287281</v>
      </c>
      <c r="AB60" s="11">
        <f t="shared" si="12"/>
        <v>2736068.7668251642</v>
      </c>
      <c r="AC60" s="11">
        <f t="shared" si="12"/>
        <v>2872872.2051664228</v>
      </c>
      <c r="AD60" s="11">
        <f t="shared" si="12"/>
        <v>2264452.9682914517</v>
      </c>
    </row>
    <row r="61" spans="1:30">
      <c r="B61" s="4"/>
      <c r="C61" s="1" t="str">
        <f t="shared" si="7"/>
        <v>Servicio 5. Intendencia</v>
      </c>
      <c r="D61" s="7">
        <f t="shared" si="9"/>
        <v>101244654.16088358</v>
      </c>
      <c r="E61" s="11">
        <f t="shared" ref="E61:AD61" si="13">+E22</f>
        <v>0</v>
      </c>
      <c r="F61" s="11">
        <f t="shared" si="13"/>
        <v>0</v>
      </c>
      <c r="G61" s="11">
        <f t="shared" si="13"/>
        <v>2356792.5594245759</v>
      </c>
      <c r="H61" s="11">
        <f t="shared" si="13"/>
        <v>2462848.2245986816</v>
      </c>
      <c r="I61" s="11">
        <f t="shared" si="13"/>
        <v>2573676.394705622</v>
      </c>
      <c r="J61" s="11">
        <f t="shared" si="13"/>
        <v>2689491.8324673749</v>
      </c>
      <c r="K61" s="11">
        <f t="shared" si="13"/>
        <v>2810518.9649284063</v>
      </c>
      <c r="L61" s="11">
        <f t="shared" si="13"/>
        <v>2951044.9131748267</v>
      </c>
      <c r="M61" s="11">
        <f t="shared" si="13"/>
        <v>3098597.1588335685</v>
      </c>
      <c r="N61" s="11">
        <f t="shared" si="13"/>
        <v>3253527.0167752467</v>
      </c>
      <c r="O61" s="11">
        <f t="shared" si="13"/>
        <v>3416203.3676140094</v>
      </c>
      <c r="P61" s="11">
        <f t="shared" si="13"/>
        <v>3587013.5359947104</v>
      </c>
      <c r="Q61" s="11">
        <f t="shared" si="13"/>
        <v>3766364.2127944455</v>
      </c>
      <c r="R61" s="11">
        <f t="shared" si="13"/>
        <v>3954682.4234341681</v>
      </c>
      <c r="S61" s="11">
        <f t="shared" si="13"/>
        <v>4152416.5446058768</v>
      </c>
      <c r="T61" s="11">
        <f t="shared" si="13"/>
        <v>4360037.3718361715</v>
      </c>
      <c r="U61" s="11">
        <f t="shared" si="13"/>
        <v>4578039.2404279793</v>
      </c>
      <c r="V61" s="11">
        <f t="shared" si="13"/>
        <v>4806941.2024493786</v>
      </c>
      <c r="W61" s="11">
        <f t="shared" si="13"/>
        <v>5047288.262571848</v>
      </c>
      <c r="X61" s="11">
        <f t="shared" si="13"/>
        <v>5299652.675700441</v>
      </c>
      <c r="Y61" s="11">
        <f t="shared" si="13"/>
        <v>5564635.3094854634</v>
      </c>
      <c r="Z61" s="11">
        <f t="shared" si="13"/>
        <v>5842867.0749597363</v>
      </c>
      <c r="AA61" s="11">
        <f t="shared" si="13"/>
        <v>6135010.4287077235</v>
      </c>
      <c r="AB61" s="11">
        <f t="shared" si="13"/>
        <v>6441760.95014311</v>
      </c>
      <c r="AC61" s="11">
        <f t="shared" si="13"/>
        <v>6763848.9976502666</v>
      </c>
      <c r="AD61" s="11">
        <f t="shared" si="13"/>
        <v>5331395.4975999501</v>
      </c>
    </row>
    <row r="62" spans="1:30">
      <c r="B62" s="4"/>
      <c r="C62" s="1" t="str">
        <f t="shared" si="7"/>
        <v>Servicio 6. Seguridad</v>
      </c>
      <c r="D62" s="7">
        <f t="shared" si="9"/>
        <v>724640605.68004441</v>
      </c>
      <c r="E62" s="11">
        <f t="shared" ref="E62:AD62" si="14">+E23</f>
        <v>0</v>
      </c>
      <c r="F62" s="11">
        <f t="shared" si="14"/>
        <v>0</v>
      </c>
      <c r="G62" s="11">
        <f t="shared" si="14"/>
        <v>16868323.58585383</v>
      </c>
      <c r="H62" s="11">
        <f t="shared" si="14"/>
        <v>17627398.147217251</v>
      </c>
      <c r="I62" s="11">
        <f t="shared" si="14"/>
        <v>18420631.063842025</v>
      </c>
      <c r="J62" s="11">
        <f t="shared" si="14"/>
        <v>19249559.461714916</v>
      </c>
      <c r="K62" s="11">
        <f t="shared" si="14"/>
        <v>20115789.637492087</v>
      </c>
      <c r="L62" s="11">
        <f t="shared" si="14"/>
        <v>21121579.119366691</v>
      </c>
      <c r="M62" s="11">
        <f t="shared" si="14"/>
        <v>22177658.075335026</v>
      </c>
      <c r="N62" s="11">
        <f t="shared" si="14"/>
        <v>23286540.979101777</v>
      </c>
      <c r="O62" s="11">
        <f t="shared" si="14"/>
        <v>24450868.028056871</v>
      </c>
      <c r="P62" s="11">
        <f t="shared" si="14"/>
        <v>25673411.429459713</v>
      </c>
      <c r="Q62" s="11">
        <f t="shared" si="14"/>
        <v>26957082.000932701</v>
      </c>
      <c r="R62" s="11">
        <f t="shared" si="14"/>
        <v>28304936.100979336</v>
      </c>
      <c r="S62" s="11">
        <f t="shared" si="14"/>
        <v>29720182.906028304</v>
      </c>
      <c r="T62" s="11">
        <f t="shared" si="14"/>
        <v>31206192.051329724</v>
      </c>
      <c r="U62" s="11">
        <f t="shared" si="14"/>
        <v>32766501.653896209</v>
      </c>
      <c r="V62" s="11">
        <f t="shared" si="14"/>
        <v>34404826.736591019</v>
      </c>
      <c r="W62" s="11">
        <f t="shared" si="14"/>
        <v>36125068.073420577</v>
      </c>
      <c r="X62" s="11">
        <f t="shared" si="14"/>
        <v>37931321.47709161</v>
      </c>
      <c r="Y62" s="11">
        <f t="shared" si="14"/>
        <v>39827887.550946191</v>
      </c>
      <c r="Z62" s="11">
        <f t="shared" si="14"/>
        <v>41819281.9284935</v>
      </c>
      <c r="AA62" s="11">
        <f t="shared" si="14"/>
        <v>43910246.024918176</v>
      </c>
      <c r="AB62" s="11">
        <f t="shared" si="14"/>
        <v>46105758.326164089</v>
      </c>
      <c r="AC62" s="11">
        <f t="shared" si="14"/>
        <v>48411046.242472298</v>
      </c>
      <c r="AD62" s="11">
        <f t="shared" si="14"/>
        <v>38158515.079340495</v>
      </c>
    </row>
    <row r="63" spans="1:30">
      <c r="C63" s="1" t="str">
        <f t="shared" si="7"/>
        <v>Servicio 7. Servicios Públicos</v>
      </c>
      <c r="D63" s="7">
        <f t="shared" si="9"/>
        <v>45410270.431703046</v>
      </c>
      <c r="E63" s="11">
        <f t="shared" ref="E63:AD63" si="15">+E24</f>
        <v>0</v>
      </c>
      <c r="F63" s="11">
        <f t="shared" si="15"/>
        <v>0</v>
      </c>
      <c r="G63" s="11">
        <f t="shared" si="15"/>
        <v>1057069.0211932624</v>
      </c>
      <c r="H63" s="11">
        <f t="shared" si="15"/>
        <v>1104637.1271469591</v>
      </c>
      <c r="I63" s="11">
        <f t="shared" si="15"/>
        <v>1154345.7978685719</v>
      </c>
      <c r="J63" s="11">
        <f t="shared" si="15"/>
        <v>1206291.3587726578</v>
      </c>
      <c r="K63" s="11">
        <f t="shared" si="15"/>
        <v>1260574.4699174273</v>
      </c>
      <c r="L63" s="11">
        <f t="shared" si="15"/>
        <v>1323603.1934132986</v>
      </c>
      <c r="M63" s="11">
        <f t="shared" si="15"/>
        <v>1389783.3530839637</v>
      </c>
      <c r="N63" s="11">
        <f t="shared" si="15"/>
        <v>1459272.5207381619</v>
      </c>
      <c r="O63" s="11">
        <f t="shared" si="15"/>
        <v>1532236.1467750701</v>
      </c>
      <c r="P63" s="11">
        <f t="shared" si="15"/>
        <v>1608847.9541138238</v>
      </c>
      <c r="Q63" s="11">
        <f t="shared" si="15"/>
        <v>1689290.351819515</v>
      </c>
      <c r="R63" s="11">
        <f t="shared" si="15"/>
        <v>1773754.8694104908</v>
      </c>
      <c r="S63" s="11">
        <f t="shared" si="15"/>
        <v>1862442.6128810153</v>
      </c>
      <c r="T63" s="11">
        <f t="shared" si="15"/>
        <v>1955564.7435250664</v>
      </c>
      <c r="U63" s="11">
        <f t="shared" si="15"/>
        <v>2053342.9807013196</v>
      </c>
      <c r="V63" s="11">
        <f t="shared" si="15"/>
        <v>2156010.1297363858</v>
      </c>
      <c r="W63" s="11">
        <f t="shared" si="15"/>
        <v>2263810.6362232054</v>
      </c>
      <c r="X63" s="11">
        <f t="shared" si="15"/>
        <v>2377001.1680343659</v>
      </c>
      <c r="Y63" s="11">
        <f t="shared" si="15"/>
        <v>2495851.2264360841</v>
      </c>
      <c r="Z63" s="11">
        <f t="shared" si="15"/>
        <v>2620643.7877578884</v>
      </c>
      <c r="AA63" s="11">
        <f t="shared" si="15"/>
        <v>2751675.9771457831</v>
      </c>
      <c r="AB63" s="11">
        <f t="shared" si="15"/>
        <v>2889259.776003072</v>
      </c>
      <c r="AC63" s="11">
        <f t="shared" si="15"/>
        <v>3033722.7648032261</v>
      </c>
      <c r="AD63" s="11">
        <f t="shared" si="15"/>
        <v>2391238.4642024334</v>
      </c>
    </row>
    <row r="64" spans="1:30">
      <c r="C64" s="1" t="str">
        <f t="shared" si="7"/>
        <v>Servicio 8. Apoyo Museografia</v>
      </c>
      <c r="D64" s="7">
        <f t="shared" si="9"/>
        <v>543850028.66374242</v>
      </c>
      <c r="E64" s="11">
        <f t="shared" ref="E64:AD64" si="16">+E25</f>
        <v>0</v>
      </c>
      <c r="F64" s="11">
        <f t="shared" si="16"/>
        <v>0</v>
      </c>
      <c r="G64" s="11">
        <f t="shared" si="16"/>
        <v>12659845.713540483</v>
      </c>
      <c r="H64" s="11">
        <f t="shared" si="16"/>
        <v>13229538.770649802</v>
      </c>
      <c r="I64" s="11">
        <f t="shared" si="16"/>
        <v>13824868.015329041</v>
      </c>
      <c r="J64" s="11">
        <f t="shared" si="16"/>
        <v>14446987.076018848</v>
      </c>
      <c r="K64" s="11">
        <f t="shared" si="16"/>
        <v>15097101.494439695</v>
      </c>
      <c r="L64" s="11">
        <f t="shared" si="16"/>
        <v>15851956.56916168</v>
      </c>
      <c r="M64" s="11">
        <f t="shared" si="16"/>
        <v>16644554.397619765</v>
      </c>
      <c r="N64" s="11">
        <f t="shared" si="16"/>
        <v>17476782.117500756</v>
      </c>
      <c r="O64" s="11">
        <f t="shared" si="16"/>
        <v>18350621.223375794</v>
      </c>
      <c r="P64" s="11">
        <f t="shared" si="16"/>
        <v>19268152.284544583</v>
      </c>
      <c r="Q64" s="11">
        <f t="shared" si="16"/>
        <v>20231559.898771811</v>
      </c>
      <c r="R64" s="11">
        <f t="shared" si="16"/>
        <v>21243137.893710405</v>
      </c>
      <c r="S64" s="11">
        <f t="shared" si="16"/>
        <v>22305294.788395926</v>
      </c>
      <c r="T64" s="11">
        <f t="shared" si="16"/>
        <v>23420559.527815726</v>
      </c>
      <c r="U64" s="11">
        <f t="shared" si="16"/>
        <v>24591587.504206512</v>
      </c>
      <c r="V64" s="11">
        <f t="shared" si="16"/>
        <v>25821166.879416838</v>
      </c>
      <c r="W64" s="11">
        <f t="shared" si="16"/>
        <v>27112225.223387685</v>
      </c>
      <c r="X64" s="11">
        <f t="shared" si="16"/>
        <v>28467836.48455707</v>
      </c>
      <c r="Y64" s="11">
        <f t="shared" si="16"/>
        <v>29891228.308784924</v>
      </c>
      <c r="Z64" s="11">
        <f t="shared" si="16"/>
        <v>31385789.724224169</v>
      </c>
      <c r="AA64" s="11">
        <f t="shared" si="16"/>
        <v>32955079.210435383</v>
      </c>
      <c r="AB64" s="11">
        <f t="shared" si="16"/>
        <v>34602833.170957148</v>
      </c>
      <c r="AC64" s="11">
        <f t="shared" si="16"/>
        <v>36332974.829505011</v>
      </c>
      <c r="AD64" s="11">
        <f t="shared" si="16"/>
        <v>28638347.557393406</v>
      </c>
    </row>
    <row r="65" spans="2:30">
      <c r="C65" s="1" t="str">
        <f t="shared" si="7"/>
        <v>Operación</v>
      </c>
      <c r="D65" s="7">
        <f t="shared" si="9"/>
        <v>372176317.68211782</v>
      </c>
      <c r="E65" s="11">
        <f t="shared" ref="E65:AD65" si="17">+E26</f>
        <v>0</v>
      </c>
      <c r="F65" s="11">
        <f t="shared" si="17"/>
        <v>0</v>
      </c>
      <c r="G65" s="11">
        <f t="shared" si="17"/>
        <v>8663592.0047040004</v>
      </c>
      <c r="H65" s="11">
        <f t="shared" si="17"/>
        <v>9053453.6449156795</v>
      </c>
      <c r="I65" s="11">
        <f t="shared" si="17"/>
        <v>9460859.0589368828</v>
      </c>
      <c r="J65" s="11">
        <f t="shared" si="17"/>
        <v>9886597.7165890429</v>
      </c>
      <c r="K65" s="11">
        <f t="shared" si="17"/>
        <v>10331494.613835549</v>
      </c>
      <c r="L65" s="11">
        <f t="shared" si="17"/>
        <v>10848069.344527327</v>
      </c>
      <c r="M65" s="11">
        <f t="shared" si="17"/>
        <v>11390472.811753694</v>
      </c>
      <c r="N65" s="11">
        <f t="shared" si="17"/>
        <v>11959996.45234138</v>
      </c>
      <c r="O65" s="11">
        <f t="shared" si="17"/>
        <v>12557996.274958448</v>
      </c>
      <c r="P65" s="11">
        <f t="shared" si="17"/>
        <v>13185896.088706372</v>
      </c>
      <c r="Q65" s="11">
        <f t="shared" si="17"/>
        <v>13845190.893141691</v>
      </c>
      <c r="R65" s="11">
        <f t="shared" si="17"/>
        <v>14537450.437798776</v>
      </c>
      <c r="S65" s="11">
        <f t="shared" si="17"/>
        <v>15264322.959688716</v>
      </c>
      <c r="T65" s="11">
        <f t="shared" si="17"/>
        <v>16027539.107673153</v>
      </c>
      <c r="U65" s="11">
        <f t="shared" si="17"/>
        <v>16828916.063056812</v>
      </c>
      <c r="V65" s="11">
        <f t="shared" si="17"/>
        <v>17670361.866209652</v>
      </c>
      <c r="W65" s="11">
        <f t="shared" si="17"/>
        <v>18553879.959520135</v>
      </c>
      <c r="X65" s="11">
        <f t="shared" si="17"/>
        <v>19481573.957496144</v>
      </c>
      <c r="Y65" s="11">
        <f t="shared" si="17"/>
        <v>20455652.655370951</v>
      </c>
      <c r="Z65" s="11">
        <f t="shared" si="17"/>
        <v>21478435.2881395</v>
      </c>
      <c r="AA65" s="11">
        <f t="shared" si="17"/>
        <v>22552357.052546479</v>
      </c>
      <c r="AB65" s="11">
        <f t="shared" si="17"/>
        <v>23679974.905173801</v>
      </c>
      <c r="AC65" s="11">
        <f t="shared" si="17"/>
        <v>24863973.650432494</v>
      </c>
      <c r="AD65" s="11">
        <f t="shared" si="17"/>
        <v>19598260.874601174</v>
      </c>
    </row>
    <row r="66" spans="2:30">
      <c r="C66" s="1" t="str">
        <f t="shared" si="7"/>
        <v xml:space="preserve">Administración </v>
      </c>
      <c r="D66" s="7">
        <f t="shared" si="9"/>
        <v>249976795.86329713</v>
      </c>
      <c r="E66" s="11">
        <f t="shared" ref="E66:AD66" si="18">+E27</f>
        <v>0</v>
      </c>
      <c r="F66" s="11">
        <f t="shared" si="18"/>
        <v>0</v>
      </c>
      <c r="G66" s="11">
        <f t="shared" si="18"/>
        <v>5819008.0000000009</v>
      </c>
      <c r="H66" s="11">
        <f t="shared" si="18"/>
        <v>6080863.3599999994</v>
      </c>
      <c r="I66" s="11">
        <f t="shared" si="18"/>
        <v>6354502.2111999989</v>
      </c>
      <c r="J66" s="11">
        <f t="shared" si="18"/>
        <v>6640454.8107039984</v>
      </c>
      <c r="K66" s="11">
        <f t="shared" si="18"/>
        <v>6939275.2771856785</v>
      </c>
      <c r="L66" s="11">
        <f t="shared" si="18"/>
        <v>7286239.0410449626</v>
      </c>
      <c r="M66" s="11">
        <f t="shared" si="18"/>
        <v>7650550.9930972103</v>
      </c>
      <c r="N66" s="11">
        <f t="shared" si="18"/>
        <v>8033078.5427520713</v>
      </c>
      <c r="O66" s="11">
        <f t="shared" si="18"/>
        <v>8434732.4698896762</v>
      </c>
      <c r="P66" s="11">
        <f t="shared" si="18"/>
        <v>8856469.0933841597</v>
      </c>
      <c r="Q66" s="11">
        <f t="shared" si="18"/>
        <v>9299292.5480533671</v>
      </c>
      <c r="R66" s="11">
        <f t="shared" si="18"/>
        <v>9764257.1754560377</v>
      </c>
      <c r="S66" s="11">
        <f t="shared" si="18"/>
        <v>10252470.034228839</v>
      </c>
      <c r="T66" s="11">
        <f t="shared" si="18"/>
        <v>10765093.535940282</v>
      </c>
      <c r="U66" s="11">
        <f t="shared" si="18"/>
        <v>11303348.212737298</v>
      </c>
      <c r="V66" s="11">
        <f t="shared" si="18"/>
        <v>11868515.623374162</v>
      </c>
      <c r="W66" s="11">
        <f t="shared" si="18"/>
        <v>12461941.404542871</v>
      </c>
      <c r="X66" s="11">
        <f t="shared" si="18"/>
        <v>13085038.474770015</v>
      </c>
      <c r="Y66" s="11">
        <f t="shared" si="18"/>
        <v>13739290.398508517</v>
      </c>
      <c r="Z66" s="11">
        <f t="shared" si="18"/>
        <v>14426254.918433944</v>
      </c>
      <c r="AA66" s="11">
        <f t="shared" si="18"/>
        <v>15147567.664355641</v>
      </c>
      <c r="AB66" s="11">
        <f t="shared" si="18"/>
        <v>15904946.047573423</v>
      </c>
      <c r="AC66" s="11">
        <f t="shared" si="18"/>
        <v>16700193.349952096</v>
      </c>
      <c r="AD66" s="11">
        <f t="shared" si="18"/>
        <v>13163412.676112927</v>
      </c>
    </row>
    <row r="67" spans="2:30">
      <c r="C67" s="1" t="str">
        <f t="shared" si="7"/>
        <v>Honorarios Fiducuarios</v>
      </c>
      <c r="D67" s="7">
        <f t="shared" si="9"/>
        <v>23232044.22521349</v>
      </c>
      <c r="E67" s="11">
        <f t="shared" ref="E67:AD67" si="19">+E28</f>
        <v>0</v>
      </c>
      <c r="F67" s="11">
        <f t="shared" si="19"/>
        <v>0</v>
      </c>
      <c r="G67" s="11">
        <f t="shared" si="19"/>
        <v>540800.00000000012</v>
      </c>
      <c r="H67" s="11">
        <f t="shared" si="19"/>
        <v>565136</v>
      </c>
      <c r="I67" s="11">
        <f t="shared" si="19"/>
        <v>590567.11999999988</v>
      </c>
      <c r="J67" s="11">
        <f t="shared" si="19"/>
        <v>617142.64039999992</v>
      </c>
      <c r="K67" s="11">
        <f t="shared" si="19"/>
        <v>644914.05921799981</v>
      </c>
      <c r="L67" s="11">
        <f t="shared" si="19"/>
        <v>677159.76217889984</v>
      </c>
      <c r="M67" s="11">
        <f t="shared" si="19"/>
        <v>711017.75028784492</v>
      </c>
      <c r="N67" s="11">
        <f t="shared" si="19"/>
        <v>746568.63780223718</v>
      </c>
      <c r="O67" s="11">
        <f t="shared" si="19"/>
        <v>783897.06969234906</v>
      </c>
      <c r="P67" s="11">
        <f t="shared" si="19"/>
        <v>823091.92317696661</v>
      </c>
      <c r="Q67" s="11">
        <f t="shared" si="19"/>
        <v>864246.51933581487</v>
      </c>
      <c r="R67" s="11">
        <f t="shared" si="19"/>
        <v>907458.84530260565</v>
      </c>
      <c r="S67" s="11">
        <f t="shared" si="19"/>
        <v>952831.787567736</v>
      </c>
      <c r="T67" s="11">
        <f t="shared" si="19"/>
        <v>1000473.376946123</v>
      </c>
      <c r="U67" s="11">
        <f t="shared" si="19"/>
        <v>1050497.045793429</v>
      </c>
      <c r="V67" s="11">
        <f t="shared" si="19"/>
        <v>1103021.8980831006</v>
      </c>
      <c r="W67" s="11">
        <f t="shared" si="19"/>
        <v>1158172.9929872558</v>
      </c>
      <c r="X67" s="11">
        <f t="shared" si="19"/>
        <v>1216081.6426366186</v>
      </c>
      <c r="Y67" s="11">
        <f t="shared" si="19"/>
        <v>1276885.7247684496</v>
      </c>
      <c r="Z67" s="11">
        <f t="shared" si="19"/>
        <v>1340730.0110068722</v>
      </c>
      <c r="AA67" s="11">
        <f t="shared" si="19"/>
        <v>1407766.5115572158</v>
      </c>
      <c r="AB67" s="11">
        <f t="shared" si="19"/>
        <v>1478154.8371350765</v>
      </c>
      <c r="AC67" s="11">
        <f t="shared" si="19"/>
        <v>1552062.5789918306</v>
      </c>
      <c r="AD67" s="11">
        <f t="shared" si="19"/>
        <v>1223365.4903450676</v>
      </c>
    </row>
    <row r="68" spans="2:30">
      <c r="C68" s="1" t="str">
        <f t="shared" si="7"/>
        <v>Deducciones</v>
      </c>
      <c r="D68" s="7">
        <f t="shared" si="9"/>
        <v>0</v>
      </c>
      <c r="E68" s="11">
        <f t="shared" ref="E68:AD68" si="20">+E29</f>
        <v>0</v>
      </c>
      <c r="F68" s="11">
        <f t="shared" si="20"/>
        <v>0</v>
      </c>
      <c r="G68" s="11">
        <f t="shared" si="20"/>
        <v>0</v>
      </c>
      <c r="H68" s="11">
        <f t="shared" si="20"/>
        <v>0</v>
      </c>
      <c r="I68" s="11">
        <f t="shared" si="20"/>
        <v>0</v>
      </c>
      <c r="J68" s="11">
        <f t="shared" si="20"/>
        <v>0</v>
      </c>
      <c r="K68" s="11">
        <f t="shared" si="20"/>
        <v>0</v>
      </c>
      <c r="L68" s="11">
        <f t="shared" si="20"/>
        <v>0</v>
      </c>
      <c r="M68" s="11">
        <f t="shared" si="20"/>
        <v>0</v>
      </c>
      <c r="N68" s="11">
        <f t="shared" si="20"/>
        <v>0</v>
      </c>
      <c r="O68" s="11">
        <f t="shared" si="20"/>
        <v>0</v>
      </c>
      <c r="P68" s="11">
        <f t="shared" si="20"/>
        <v>0</v>
      </c>
      <c r="Q68" s="11">
        <f t="shared" si="20"/>
        <v>0</v>
      </c>
      <c r="R68" s="11">
        <f t="shared" si="20"/>
        <v>0</v>
      </c>
      <c r="S68" s="11">
        <f t="shared" si="20"/>
        <v>0</v>
      </c>
      <c r="T68" s="11">
        <f t="shared" si="20"/>
        <v>0</v>
      </c>
      <c r="U68" s="11">
        <f t="shared" si="20"/>
        <v>0</v>
      </c>
      <c r="V68" s="11">
        <f t="shared" si="20"/>
        <v>0</v>
      </c>
      <c r="W68" s="11">
        <f t="shared" si="20"/>
        <v>0</v>
      </c>
      <c r="X68" s="11">
        <f t="shared" si="20"/>
        <v>0</v>
      </c>
      <c r="Y68" s="11">
        <f t="shared" si="20"/>
        <v>0</v>
      </c>
      <c r="Z68" s="11">
        <f t="shared" si="20"/>
        <v>0</v>
      </c>
      <c r="AA68" s="11">
        <f t="shared" si="20"/>
        <v>0</v>
      </c>
      <c r="AB68" s="11">
        <f t="shared" si="20"/>
        <v>0</v>
      </c>
      <c r="AC68" s="11">
        <f t="shared" si="20"/>
        <v>0</v>
      </c>
      <c r="AD68" s="11">
        <f t="shared" si="20"/>
        <v>0</v>
      </c>
    </row>
    <row r="69" spans="2:30">
      <c r="C69" s="1" t="str">
        <f t="shared" si="7"/>
        <v>Reposiciones</v>
      </c>
      <c r="D69" s="7">
        <f t="shared" si="9"/>
        <v>103458789.39530689</v>
      </c>
      <c r="E69" s="11">
        <f t="shared" ref="E69:AD69" si="21">+E30</f>
        <v>0</v>
      </c>
      <c r="F69" s="11">
        <f t="shared" si="21"/>
        <v>0</v>
      </c>
      <c r="G69" s="11">
        <f t="shared" si="21"/>
        <v>20691757.879061379</v>
      </c>
      <c r="H69" s="11">
        <f t="shared" si="21"/>
        <v>20691757.879061379</v>
      </c>
      <c r="I69" s="11">
        <f t="shared" si="21"/>
        <v>20691757.879061379</v>
      </c>
      <c r="J69" s="11">
        <f t="shared" si="21"/>
        <v>20691757.879061379</v>
      </c>
      <c r="K69" s="11">
        <f t="shared" si="21"/>
        <v>20691757.879061379</v>
      </c>
      <c r="L69" s="11">
        <f t="shared" si="21"/>
        <v>0</v>
      </c>
      <c r="M69" s="11">
        <f t="shared" si="21"/>
        <v>0</v>
      </c>
      <c r="N69" s="11">
        <f t="shared" si="21"/>
        <v>0</v>
      </c>
      <c r="O69" s="11">
        <f t="shared" si="21"/>
        <v>0</v>
      </c>
      <c r="P69" s="11">
        <f t="shared" si="21"/>
        <v>0</v>
      </c>
      <c r="Q69" s="11">
        <f t="shared" si="21"/>
        <v>0</v>
      </c>
      <c r="R69" s="11">
        <f t="shared" si="21"/>
        <v>0</v>
      </c>
      <c r="S69" s="11">
        <f t="shared" si="21"/>
        <v>0</v>
      </c>
      <c r="T69" s="11">
        <f t="shared" si="21"/>
        <v>0</v>
      </c>
      <c r="U69" s="11">
        <f t="shared" si="21"/>
        <v>0</v>
      </c>
      <c r="V69" s="11">
        <f t="shared" si="21"/>
        <v>0</v>
      </c>
      <c r="W69" s="11">
        <f t="shared" si="21"/>
        <v>0</v>
      </c>
      <c r="X69" s="11">
        <f t="shared" si="21"/>
        <v>0</v>
      </c>
      <c r="Y69" s="11">
        <f t="shared" si="21"/>
        <v>0</v>
      </c>
      <c r="Z69" s="11">
        <f t="shared" si="21"/>
        <v>0</v>
      </c>
      <c r="AA69" s="11">
        <f t="shared" si="21"/>
        <v>0</v>
      </c>
      <c r="AB69" s="11">
        <f t="shared" si="21"/>
        <v>0</v>
      </c>
      <c r="AC69" s="11">
        <f t="shared" si="21"/>
        <v>0</v>
      </c>
      <c r="AD69" s="11">
        <f t="shared" si="21"/>
        <v>0</v>
      </c>
    </row>
    <row r="70" spans="2:30">
      <c r="C70" s="1" t="str">
        <f t="shared" si="7"/>
        <v>Seguros</v>
      </c>
      <c r="D70" s="7">
        <f t="shared" si="9"/>
        <v>178134091.68910125</v>
      </c>
      <c r="E70" s="11">
        <f t="shared" ref="E70:AD70" si="22">+E31</f>
        <v>0</v>
      </c>
      <c r="F70" s="11">
        <f t="shared" si="22"/>
        <v>0</v>
      </c>
      <c r="G70" s="11">
        <f t="shared" si="22"/>
        <v>7949760.0000000009</v>
      </c>
      <c r="H70" s="11">
        <f t="shared" si="22"/>
        <v>4238520</v>
      </c>
      <c r="I70" s="11">
        <f t="shared" si="22"/>
        <v>4429253.3999999994</v>
      </c>
      <c r="J70" s="11">
        <f t="shared" si="22"/>
        <v>4628569.8029999994</v>
      </c>
      <c r="K70" s="11">
        <f t="shared" si="22"/>
        <v>4836855.4441349991</v>
      </c>
      <c r="L70" s="11">
        <f t="shared" si="22"/>
        <v>5078698.2163417488</v>
      </c>
      <c r="M70" s="11">
        <f t="shared" si="22"/>
        <v>5332633.1271588365</v>
      </c>
      <c r="N70" s="11">
        <f t="shared" si="22"/>
        <v>5599264.7835167786</v>
      </c>
      <c r="O70" s="11">
        <f t="shared" si="22"/>
        <v>5879228.022692618</v>
      </c>
      <c r="P70" s="11">
        <f t="shared" si="22"/>
        <v>6173189.4238272496</v>
      </c>
      <c r="Q70" s="11">
        <f t="shared" si="22"/>
        <v>6481848.8950186111</v>
      </c>
      <c r="R70" s="11">
        <f t="shared" si="22"/>
        <v>6805941.3397695422</v>
      </c>
      <c r="S70" s="11">
        <f t="shared" si="22"/>
        <v>7146238.4067580197</v>
      </c>
      <c r="T70" s="11">
        <f t="shared" si="22"/>
        <v>7503550.3270959221</v>
      </c>
      <c r="U70" s="11">
        <f t="shared" si="22"/>
        <v>7878727.8434507176</v>
      </c>
      <c r="V70" s="11">
        <f t="shared" si="22"/>
        <v>8272664.2356232544</v>
      </c>
      <c r="W70" s="11">
        <f t="shared" si="22"/>
        <v>8686297.4474044181</v>
      </c>
      <c r="X70" s="11">
        <f t="shared" si="22"/>
        <v>9120612.3197746389</v>
      </c>
      <c r="Y70" s="11">
        <f t="shared" si="22"/>
        <v>9576642.9357633721</v>
      </c>
      <c r="Z70" s="11">
        <f t="shared" si="22"/>
        <v>10055475.082551541</v>
      </c>
      <c r="AA70" s="11">
        <f t="shared" si="22"/>
        <v>10558248.836679118</v>
      </c>
      <c r="AB70" s="11">
        <f t="shared" si="22"/>
        <v>11086161.278513074</v>
      </c>
      <c r="AC70" s="11">
        <f t="shared" si="22"/>
        <v>11640469.342438729</v>
      </c>
      <c r="AD70" s="11">
        <f t="shared" si="22"/>
        <v>9175241.1775880065</v>
      </c>
    </row>
    <row r="71" spans="2:30">
      <c r="C71" s="1" t="str">
        <f t="shared" si="7"/>
        <v>Fondo SD</v>
      </c>
      <c r="D71" s="7">
        <f t="shared" ca="1" si="9"/>
        <v>0</v>
      </c>
      <c r="E71" s="11">
        <f t="shared" ref="E71:AD71" si="23">+E32</f>
        <v>0</v>
      </c>
      <c r="F71" s="11">
        <f t="shared" si="23"/>
        <v>0</v>
      </c>
      <c r="G71" s="11">
        <f t="shared" ca="1" si="23"/>
        <v>35738044.150692746</v>
      </c>
      <c r="H71" s="11">
        <f t="shared" ca="1" si="23"/>
        <v>-1280617.6203972101</v>
      </c>
      <c r="I71" s="11">
        <f t="shared" ca="1" si="23"/>
        <v>747458.07670520246</v>
      </c>
      <c r="J71" s="11">
        <f t="shared" ca="1" si="23"/>
        <v>618468.28232815862</v>
      </c>
      <c r="K71" s="11">
        <f t="shared" ca="1" si="23"/>
        <v>561127.42880388349</v>
      </c>
      <c r="L71" s="11">
        <f t="shared" ca="1" si="23"/>
        <v>288839.75272127241</v>
      </c>
      <c r="M71" s="11">
        <f t="shared" ca="1" si="23"/>
        <v>231498.89919700474</v>
      </c>
      <c r="N71" s="11">
        <f t="shared" ca="1" si="23"/>
        <v>102509.10481994599</v>
      </c>
      <c r="O71" s="11">
        <f t="shared" ca="1" si="23"/>
        <v>32322.404927797616</v>
      </c>
      <c r="P71" s="11">
        <f t="shared" ca="1" si="23"/>
        <v>-1233179.8592506126</v>
      </c>
      <c r="Q71" s="11">
        <f t="shared" ca="1" si="23"/>
        <v>-1205226.0722321123</v>
      </c>
      <c r="R71" s="11">
        <f t="shared" ca="1" si="23"/>
        <v>-1236075.3796985112</v>
      </c>
      <c r="S71" s="11">
        <f t="shared" ca="1" si="23"/>
        <v>-1225008.5179206952</v>
      </c>
      <c r="T71" s="11">
        <f t="shared" ca="1" si="23"/>
        <v>14252947.31392378</v>
      </c>
      <c r="U71" s="11">
        <f t="shared" ca="1" si="23"/>
        <v>-3150778.6836296543</v>
      </c>
      <c r="V71" s="11">
        <f t="shared" ca="1" si="23"/>
        <v>-3150778.6836296543</v>
      </c>
      <c r="W71" s="11">
        <f t="shared" ca="1" si="23"/>
        <v>-3139192.353420414</v>
      </c>
      <c r="X71" s="11">
        <f t="shared" ca="1" si="23"/>
        <v>-24679794.364068098</v>
      </c>
      <c r="Y71" s="11">
        <f t="shared" ca="1" si="23"/>
        <v>-12272563.879872829</v>
      </c>
      <c r="Z71" s="11">
        <f t="shared" ca="1" si="23"/>
        <v>0</v>
      </c>
      <c r="AA71" s="11">
        <f t="shared" ca="1" si="23"/>
        <v>0</v>
      </c>
      <c r="AB71" s="11">
        <f t="shared" ca="1" si="23"/>
        <v>0</v>
      </c>
      <c r="AC71" s="11">
        <f t="shared" ca="1" si="23"/>
        <v>0</v>
      </c>
      <c r="AD71" s="11">
        <f t="shared" ca="1" si="23"/>
        <v>0</v>
      </c>
    </row>
    <row r="72" spans="2:30">
      <c r="C72" s="4" t="s">
        <v>25</v>
      </c>
      <c r="D72" s="7">
        <f t="shared" ca="1" si="9"/>
        <v>3574890331.7723408</v>
      </c>
      <c r="E72" s="11">
        <f t="shared" ref="E72:AD72" si="24">+SUM(E57:E71)</f>
        <v>0</v>
      </c>
      <c r="F72" s="11">
        <f t="shared" si="24"/>
        <v>0</v>
      </c>
      <c r="G72" s="11">
        <f t="shared" ca="1" si="24"/>
        <v>141041574.38074291</v>
      </c>
      <c r="H72" s="11">
        <f t="shared" ca="1" si="24"/>
        <v>103761463.16544744</v>
      </c>
      <c r="I72" s="11">
        <f t="shared" ca="1" si="24"/>
        <v>109585303.39335509</v>
      </c>
      <c r="J72" s="11">
        <f t="shared" ca="1" si="24"/>
        <v>113422887.53366953</v>
      </c>
      <c r="K72" s="11">
        <f t="shared" ca="1" si="24"/>
        <v>117510616.44189784</v>
      </c>
      <c r="L72" s="11">
        <f t="shared" ca="1" si="24"/>
        <v>101359457.44345549</v>
      </c>
      <c r="M72" s="11">
        <f t="shared" ca="1" si="24"/>
        <v>106355647.47446793</v>
      </c>
      <c r="N72" s="11">
        <f t="shared" ca="1" si="24"/>
        <v>111532865.10885441</v>
      </c>
      <c r="O72" s="11">
        <f t="shared" ca="1" si="24"/>
        <v>117034196.20916399</v>
      </c>
      <c r="P72" s="11">
        <f t="shared" ca="1" si="24"/>
        <v>121618787.63519743</v>
      </c>
      <c r="Q72" s="11">
        <f t="shared" ca="1" si="24"/>
        <v>127789339.7969383</v>
      </c>
      <c r="R72" s="11">
        <f t="shared" ca="1" si="24"/>
        <v>134208218.78293043</v>
      </c>
      <c r="S72" s="11">
        <f t="shared" ca="1" si="24"/>
        <v>140991500.35283968</v>
      </c>
      <c r="T72" s="11">
        <f t="shared" ca="1" si="24"/>
        <v>163580281.62822223</v>
      </c>
      <c r="U72" s="11">
        <f t="shared" ca="1" si="24"/>
        <v>153642922.34638372</v>
      </c>
      <c r="V72" s="11">
        <f t="shared" ca="1" si="24"/>
        <v>161482607.39788437</v>
      </c>
      <c r="W72" s="11">
        <f t="shared" ca="1" si="24"/>
        <v>169725863.03216937</v>
      </c>
      <c r="X72" s="11">
        <f t="shared" ca="1" si="24"/>
        <v>156828513.79080117</v>
      </c>
      <c r="Y72" s="11">
        <f t="shared" ca="1" si="24"/>
        <v>178311159.68273991</v>
      </c>
      <c r="Z72" s="11">
        <f t="shared" ca="1" si="24"/>
        <v>200112909.74074334</v>
      </c>
      <c r="AA72" s="11">
        <f t="shared" ca="1" si="24"/>
        <v>210118555.22778055</v>
      </c>
      <c r="AB72" s="11">
        <f t="shared" ca="1" si="24"/>
        <v>220624482.9891696</v>
      </c>
      <c r="AC72" s="11">
        <f t="shared" ca="1" si="24"/>
        <v>231655707.13862813</v>
      </c>
      <c r="AD72" s="11">
        <f t="shared" ca="1" si="24"/>
        <v>182595471.07885838</v>
      </c>
    </row>
    <row r="73" spans="2:30">
      <c r="D73" s="11"/>
    </row>
    <row r="74" spans="2:30">
      <c r="B74" s="4" t="s">
        <v>75</v>
      </c>
      <c r="D74" s="22"/>
    </row>
    <row r="75" spans="2:30">
      <c r="C75" s="1" t="s">
        <v>42</v>
      </c>
      <c r="D75" s="7">
        <f ca="1">SUM(E75:AD75)</f>
        <v>121227634.68629935</v>
      </c>
      <c r="E75" s="8">
        <f ca="1">+'Construcción y Equipamiento'!E217+'Prestación de Servicios'!F120-'Prestación de Servicios'!F121</f>
        <v>12511939.780803243</v>
      </c>
      <c r="F75" s="8">
        <f ca="1">+'Construcción y Equipamiento'!F217+'Prestación de Servicios'!G120-'Prestación de Servicios'!G121</f>
        <v>108715694.90549611</v>
      </c>
      <c r="G75" s="8">
        <f ca="1">+'Construcción y Equipamiento'!G217+'Prestación de Servicios'!H120-'Prestación de Servicios'!H121+'Construcción y Equipamiento'!G212+'Construcción y Equipamiento'!G213+'Construcción y Equipamiento'!G214</f>
        <v>0</v>
      </c>
      <c r="H75" s="8">
        <f ca="1">+'Construcción y Equipamiento'!H217+'Prestación de Servicios'!I120-'Prestación de Servicios'!I121+'Construcción y Equipamiento'!H212+'Construcción y Equipamiento'!H213+'Construcción y Equipamiento'!H214</f>
        <v>0</v>
      </c>
      <c r="I75" s="8">
        <f ca="1">+'Construcción y Equipamiento'!I217+'Prestación de Servicios'!J120-'Prestación de Servicios'!J121+'Construcción y Equipamiento'!I212+'Construcción y Equipamiento'!I213+'Construcción y Equipamiento'!I214</f>
        <v>0</v>
      </c>
      <c r="J75" s="8">
        <f ca="1">+'Construcción y Equipamiento'!J217+'Prestación de Servicios'!K120-'Prestación de Servicios'!K121+'Construcción y Equipamiento'!J212+'Construcción y Equipamiento'!J213+'Construcción y Equipamiento'!J214</f>
        <v>0</v>
      </c>
      <c r="K75" s="8">
        <f ca="1">+'Construcción y Equipamiento'!K217+'Prestación de Servicios'!L120-'Prestación de Servicios'!L121+'Construcción y Equipamiento'!K212+'Construcción y Equipamiento'!K213+'Construcción y Equipamiento'!K214</f>
        <v>0</v>
      </c>
      <c r="L75" s="8">
        <f ca="1">+'Construcción y Equipamiento'!L217+'Prestación de Servicios'!M120-'Prestación de Servicios'!M121+'Construcción y Equipamiento'!L212+'Construcción y Equipamiento'!L213+'Construcción y Equipamiento'!L214</f>
        <v>0</v>
      </c>
      <c r="M75" s="8">
        <f ca="1">+'Construcción y Equipamiento'!M217+'Prestación de Servicios'!N120-'Prestación de Servicios'!N121+'Construcción y Equipamiento'!M212+'Construcción y Equipamiento'!M213+'Construcción y Equipamiento'!M214</f>
        <v>0</v>
      </c>
      <c r="N75" s="8">
        <f ca="1">+'Construcción y Equipamiento'!N217+'Prestación de Servicios'!O120-'Prestación de Servicios'!O121+'Construcción y Equipamiento'!N212+'Construcción y Equipamiento'!N213+'Construcción y Equipamiento'!N214</f>
        <v>0</v>
      </c>
      <c r="O75" s="8">
        <f ca="1">+'Construcción y Equipamiento'!O217+'Prestación de Servicios'!P120-'Prestación de Servicios'!P121+'Construcción y Equipamiento'!O212+'Construcción y Equipamiento'!O213+'Construcción y Equipamiento'!O214</f>
        <v>0</v>
      </c>
      <c r="P75" s="8">
        <f ca="1">+'Construcción y Equipamiento'!P217+'Prestación de Servicios'!Q120-'Prestación de Servicios'!Q121+'Construcción y Equipamiento'!P212+'Construcción y Equipamiento'!P213+'Construcción y Equipamiento'!P214</f>
        <v>0</v>
      </c>
      <c r="Q75" s="8">
        <f ca="1">+'Construcción y Equipamiento'!Q217+'Prestación de Servicios'!R120-'Prestación de Servicios'!R121+'Construcción y Equipamiento'!Q212+'Construcción y Equipamiento'!Q213+'Construcción y Equipamiento'!Q214</f>
        <v>0</v>
      </c>
      <c r="R75" s="8">
        <f ca="1">+'Construcción y Equipamiento'!R217+'Prestación de Servicios'!S120-'Prestación de Servicios'!S121+'Construcción y Equipamiento'!R212+'Construcción y Equipamiento'!R213+'Construcción y Equipamiento'!R214</f>
        <v>0</v>
      </c>
      <c r="S75" s="8">
        <f ca="1">+'Construcción y Equipamiento'!S217+'Prestación de Servicios'!T120-'Prestación de Servicios'!T121+'Construcción y Equipamiento'!S212+'Construcción y Equipamiento'!S213+'Construcción y Equipamiento'!S214</f>
        <v>0</v>
      </c>
      <c r="T75" s="8">
        <f ca="1">+'Construcción y Equipamiento'!T217+'Prestación de Servicios'!U120-'Prestación de Servicios'!U121+'Construcción y Equipamiento'!T212+'Construcción y Equipamiento'!T213+'Construcción y Equipamiento'!T214</f>
        <v>0</v>
      </c>
      <c r="U75" s="8">
        <f ca="1">+'Construcción y Equipamiento'!U217+'Prestación de Servicios'!V120-'Prestación de Servicios'!V121+'Construcción y Equipamiento'!U212+'Construcción y Equipamiento'!U213+'Construcción y Equipamiento'!U214</f>
        <v>0</v>
      </c>
      <c r="V75" s="8">
        <f ca="1">+'Construcción y Equipamiento'!V217+'Prestación de Servicios'!W120-'Prestación de Servicios'!W121+'Construcción y Equipamiento'!V212+'Construcción y Equipamiento'!V213+'Construcción y Equipamiento'!V214</f>
        <v>0</v>
      </c>
      <c r="W75" s="8">
        <f ca="1">+'Construcción y Equipamiento'!W217+'Prestación de Servicios'!X120-'Prestación de Servicios'!X121+'Construcción y Equipamiento'!W212+'Construcción y Equipamiento'!W213+'Construcción y Equipamiento'!W214</f>
        <v>0</v>
      </c>
      <c r="X75" s="8">
        <f ca="1">+'Construcción y Equipamiento'!X217+'Prestación de Servicios'!Y120-'Prestación de Servicios'!Y121+'Construcción y Equipamiento'!X212+'Construcción y Equipamiento'!X213+'Construcción y Equipamiento'!X214</f>
        <v>0</v>
      </c>
      <c r="Y75" s="8">
        <f ca="1">+'Construcción y Equipamiento'!Y217+'Prestación de Servicios'!Z120-'Prestación de Servicios'!Z121+'Construcción y Equipamiento'!Y212+'Construcción y Equipamiento'!Y213+'Construcción y Equipamiento'!Y214</f>
        <v>0</v>
      </c>
      <c r="Z75" s="8">
        <f ca="1">+'Construcción y Equipamiento'!Z217+'Prestación de Servicios'!AA120-'Prestación de Servicios'!AA121+'Construcción y Equipamiento'!Z212+'Construcción y Equipamiento'!Z213+'Construcción y Equipamiento'!Z214</f>
        <v>0</v>
      </c>
      <c r="AA75" s="8">
        <f ca="1">+'Construcción y Equipamiento'!AA217+'Prestación de Servicios'!AB120-'Prestación de Servicios'!AB121+'Construcción y Equipamiento'!AA212+'Construcción y Equipamiento'!AA213+'Construcción y Equipamiento'!AA214</f>
        <v>0</v>
      </c>
      <c r="AB75" s="8">
        <f ca="1">+'Construcción y Equipamiento'!AB217+'Prestación de Servicios'!AC120-'Prestación de Servicios'!AC121+'Construcción y Equipamiento'!AB212+'Construcción y Equipamiento'!AB213+'Construcción y Equipamiento'!AB214</f>
        <v>0</v>
      </c>
      <c r="AC75" s="8">
        <f ca="1">+'Construcción y Equipamiento'!AC217+'Prestación de Servicios'!AD120-'Prestación de Servicios'!AD121+'Construcción y Equipamiento'!AC212+'Construcción y Equipamiento'!AC213+'Construcción y Equipamiento'!AC214</f>
        <v>0</v>
      </c>
      <c r="AD75" s="8">
        <f ca="1">+'Construcción y Equipamiento'!AD217+'Prestación de Servicios'!AE120-'Prestación de Servicios'!AE121+'Construcción y Equipamiento'!AD212+'Construcción y Equipamiento'!AD213+'Construcción y Equipamiento'!AD214</f>
        <v>0</v>
      </c>
    </row>
    <row r="76" spans="2:30">
      <c r="C76" s="19" t="s">
        <v>140</v>
      </c>
      <c r="D76" s="116">
        <f ca="1">SUM(E76:AD76)</f>
        <v>2772127819.1730099</v>
      </c>
      <c r="E76" s="152">
        <f>+'Prestación de Servicios'!F121+'Prestación de Servicios'!F123+'Prestación de Servicios'!F124+'Prestación de Servicios'!F174+'Prestación de Servicios'!F176</f>
        <v>0</v>
      </c>
      <c r="F76" s="152">
        <f ca="1">+'Prestación de Servicios'!G121+'Prestación de Servicios'!G123+'Prestación de Servicios'!G124+'Prestación de Servicios'!G174+'Prestación de Servicios'!G176+'Construcción y Equipamiento'!T163</f>
        <v>125665057.58813201</v>
      </c>
      <c r="G76" s="152">
        <f ca="1">+'Prestación de Servicios'!H121+'Prestación de Servicios'!H123+'Prestación de Servicios'!H124+'Prestación de Servicios'!H174+'Prestación de Servicios'!H176+'Prestación de Servicios'!H125</f>
        <v>229021894.00368506</v>
      </c>
      <c r="H76" s="152">
        <f ca="1">+'Prestación de Servicios'!I121+'Prestación de Servicios'!I123+'Prestación de Servicios'!I124+'Prestación de Servicios'!I174+'Prestación de Servicios'!I176</f>
        <v>137829706.12118214</v>
      </c>
      <c r="I76" s="152">
        <f ca="1">+'Prestación de Servicios'!J121+'Prestación de Servicios'!J123+'Prestación de Servicios'!J124+'Prestación de Servicios'!J174+'Prestación de Servicios'!J176</f>
        <v>140819538.42800295</v>
      </c>
      <c r="J76" s="152">
        <f ca="1">+'Prestación de Servicios'!K121+'Prestación de Servicios'!K123+'Prestación de Servicios'!K124+'Prestación de Servicios'!K174+'Prestación de Servicios'!K176</f>
        <v>143293411.55731559</v>
      </c>
      <c r="K76" s="152">
        <f ca="1">+'Prestación de Servicios'!L121+'Prestación de Servicios'!L123+'Prestación de Servicios'!L124+'Prestación de Servicios'!L174+'Prestación de Servicios'!L176</f>
        <v>145537921.27253112</v>
      </c>
      <c r="L76" s="152">
        <f ca="1">+'Prestación de Servicios'!M121+'Prestación de Servicios'!M123+'Prestación de Servicios'!M124+'Prestación de Servicios'!M174+'Prestación de Servicios'!M176</f>
        <v>146693280.28341621</v>
      </c>
      <c r="M76" s="152">
        <f ca="1">+'Prestación de Servicios'!N121+'Prestación de Servicios'!N123+'Prestación de Servicios'!N124+'Prestación de Servicios'!N174+'Prestación de Servicios'!N176</f>
        <v>147619275.88020423</v>
      </c>
      <c r="N76" s="152">
        <f ca="1">+'Prestación de Servicios'!O121+'Prestación de Servicios'!O123+'Prestación de Servicios'!O124+'Prestación de Servicios'!O174+'Prestación de Servicios'!O176</f>
        <v>148029312.29948401</v>
      </c>
      <c r="O76" s="152">
        <f ca="1">+'Prestación de Servicios'!P121+'Prestación de Servicios'!P123+'Prestación de Servicios'!P124+'Prestación de Servicios'!P174+'Prestación de Servicios'!P176</f>
        <v>148158601.9191952</v>
      </c>
      <c r="P76" s="152">
        <f ca="1">+'Prestación de Servicios'!Q121+'Prestación de Servicios'!Q123+'Prestación de Servicios'!Q124+'Prestación de Servicios'!Q174+'Prestación de Servicios'!Q176</f>
        <v>143225882.48219275</v>
      </c>
      <c r="Q76" s="152">
        <f ca="1">+'Prestación de Servicios'!R121+'Prestación de Servicios'!R123+'Prestación de Servicios'!R124+'Prestación de Servicios'!R174+'Prestación de Servicios'!R176</f>
        <v>138404978.19326431</v>
      </c>
      <c r="R76" s="152">
        <f ca="1">+'Prestación de Servicios'!S121+'Prestación de Servicios'!S123+'Prestación de Servicios'!S124+'Prestación de Servicios'!S174+'Prestación de Servicios'!S176</f>
        <v>133460676.67447026</v>
      </c>
      <c r="S76" s="152">
        <f ca="1">+'Prestación de Servicios'!T121+'Prestación de Servicios'!T123+'Prestación de Servicios'!T124+'Prestación de Servicios'!T174+'Prestación de Servicios'!T176</f>
        <v>128560642.60278748</v>
      </c>
      <c r="T76" s="152">
        <f ca="1">+'Prestación de Servicios'!U121+'Prestación de Servicios'!U123+'Prestación de Servicios'!U124+'Prestación de Servicios'!U174+'Prestación de Servicios'!U176</f>
        <v>185572431.8584826</v>
      </c>
      <c r="U76" s="152">
        <f ca="1">+'Prestación de Servicios'!V121+'Prestación de Servicios'!V123+'Prestación de Servicios'!V124+'Prestación de Servicios'!V174+'Prestación de Servicios'!V176</f>
        <v>172969317.12396398</v>
      </c>
      <c r="V76" s="152">
        <f ca="1">+'Prestación de Servicios'!W121+'Prestación de Servicios'!W123+'Prestación de Servicios'!W124+'Prestación de Servicios'!W174+'Prestación de Servicios'!W176</f>
        <v>160366202.38944536</v>
      </c>
      <c r="W76" s="152">
        <f ca="1">+'Prestación de Servicios'!X121+'Prestación de Servicios'!X123+'Prestación de Servicios'!X124+'Prestación de Servicios'!X174+'Prestación de Servicios'!X176</f>
        <v>147809432.97576371</v>
      </c>
      <c r="X76" s="152">
        <f ca="1">+'Prestación de Servicios'!Y121+'Prestación de Servicios'!Y123+'Prestación de Servicios'!Y124+'Prestación de Servicios'!Y174+'Prestación de Servicios'!Y176</f>
        <v>49090255.519491307</v>
      </c>
      <c r="Y76" s="152">
        <f ca="1">+'Prestación de Servicios'!Z121+'Prestación de Servicios'!Z123+'Prestación de Servicios'!Z124+'Prestación de Servicios'!Z174+'Prestación de Servicios'!Z176</f>
        <v>0</v>
      </c>
      <c r="Z76" s="152">
        <f ca="1">+'Prestación de Servicios'!AA121+'Prestación de Servicios'!AA123+'Prestación de Servicios'!AA124+'Prestación de Servicios'!AA174+'Prestación de Servicios'!AA176</f>
        <v>0</v>
      </c>
      <c r="AA76" s="152">
        <f ca="1">+'Prestación de Servicios'!AB121+'Prestación de Servicios'!AB123+'Prestación de Servicios'!AB124+'Prestación de Servicios'!AB174+'Prestación de Servicios'!AB176</f>
        <v>0</v>
      </c>
      <c r="AB76" s="152">
        <f ca="1">+'Prestación de Servicios'!AC121+'Prestación de Servicios'!AC123+'Prestación de Servicios'!AC124+'Prestación de Servicios'!AC174+'Prestación de Servicios'!AC176</f>
        <v>0</v>
      </c>
      <c r="AC76" s="152">
        <f ca="1">+'Prestación de Servicios'!AD121+'Prestación de Servicios'!AD123+'Prestación de Servicios'!AD124+'Prestación de Servicios'!AD174+'Prestación de Servicios'!AD176</f>
        <v>0</v>
      </c>
      <c r="AD76" s="152">
        <f ca="1">+'Prestación de Servicios'!AE121+'Prestación de Servicios'!AE123+'Prestación de Servicios'!AE124+'Prestación de Servicios'!AE174+'Prestación de Servicios'!AE176</f>
        <v>0</v>
      </c>
    </row>
    <row r="77" spans="2:30">
      <c r="C77" s="4" t="s">
        <v>25</v>
      </c>
      <c r="D77" s="7">
        <f ca="1">SUM(E77:AD77)</f>
        <v>2893355453.8593092</v>
      </c>
      <c r="E77" s="7">
        <f t="shared" ref="E77:AD77" ca="1" si="25">SUM(E75:E76)</f>
        <v>12511939.780803243</v>
      </c>
      <c r="F77" s="7">
        <f t="shared" ca="1" si="25"/>
        <v>234380752.49362811</v>
      </c>
      <c r="G77" s="7">
        <f t="shared" ca="1" si="25"/>
        <v>229021894.00368506</v>
      </c>
      <c r="H77" s="7">
        <f t="shared" ca="1" si="25"/>
        <v>137829706.12118214</v>
      </c>
      <c r="I77" s="7">
        <f t="shared" ca="1" si="25"/>
        <v>140819538.42800295</v>
      </c>
      <c r="J77" s="7">
        <f t="shared" ca="1" si="25"/>
        <v>143293411.55731559</v>
      </c>
      <c r="K77" s="7">
        <f t="shared" ca="1" si="25"/>
        <v>145537921.27253112</v>
      </c>
      <c r="L77" s="7">
        <f t="shared" ca="1" si="25"/>
        <v>146693280.28341621</v>
      </c>
      <c r="M77" s="7">
        <f t="shared" ca="1" si="25"/>
        <v>147619275.88020423</v>
      </c>
      <c r="N77" s="7">
        <f t="shared" ca="1" si="25"/>
        <v>148029312.29948401</v>
      </c>
      <c r="O77" s="7">
        <f t="shared" ca="1" si="25"/>
        <v>148158601.9191952</v>
      </c>
      <c r="P77" s="7">
        <f t="shared" ca="1" si="25"/>
        <v>143225882.48219275</v>
      </c>
      <c r="Q77" s="7">
        <f t="shared" ca="1" si="25"/>
        <v>138404978.19326431</v>
      </c>
      <c r="R77" s="7">
        <f t="shared" ca="1" si="25"/>
        <v>133460676.67447026</v>
      </c>
      <c r="S77" s="7">
        <f t="shared" ca="1" si="25"/>
        <v>128560642.60278748</v>
      </c>
      <c r="T77" s="7">
        <f t="shared" ca="1" si="25"/>
        <v>185572431.8584826</v>
      </c>
      <c r="U77" s="7">
        <f t="shared" ca="1" si="25"/>
        <v>172969317.12396398</v>
      </c>
      <c r="V77" s="7">
        <f t="shared" ca="1" si="25"/>
        <v>160366202.38944536</v>
      </c>
      <c r="W77" s="7">
        <f t="shared" ca="1" si="25"/>
        <v>147809432.97576371</v>
      </c>
      <c r="X77" s="7">
        <f t="shared" ca="1" si="25"/>
        <v>49090255.519491307</v>
      </c>
      <c r="Y77" s="7">
        <f t="shared" ca="1" si="25"/>
        <v>0</v>
      </c>
      <c r="Z77" s="18">
        <f t="shared" ca="1" si="25"/>
        <v>0</v>
      </c>
      <c r="AA77" s="18">
        <f t="shared" ca="1" si="25"/>
        <v>0</v>
      </c>
      <c r="AB77" s="18">
        <f t="shared" ca="1" si="25"/>
        <v>0</v>
      </c>
      <c r="AC77" s="18">
        <f t="shared" ca="1" si="25"/>
        <v>0</v>
      </c>
      <c r="AD77" s="18">
        <f t="shared" ca="1" si="25"/>
        <v>0</v>
      </c>
    </row>
    <row r="78" spans="2:30">
      <c r="D78" s="11"/>
      <c r="E78" s="7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2:30">
      <c r="B79" s="4" t="s">
        <v>57</v>
      </c>
      <c r="E79" s="7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2:30">
      <c r="C80" s="14" t="s">
        <v>57</v>
      </c>
      <c r="D80" s="11">
        <f ca="1">SUM(E80:AD80)</f>
        <v>1487727625.9354093</v>
      </c>
      <c r="E80" s="11">
        <f ca="1">+Fiscal!D60</f>
        <v>0</v>
      </c>
      <c r="F80" s="11">
        <f ca="1">+Fiscal!E60</f>
        <v>0</v>
      </c>
      <c r="G80" s="11">
        <f ca="1">+Fiscal!F60</f>
        <v>0</v>
      </c>
      <c r="H80" s="11">
        <f ca="1">+Fiscal!G60</f>
        <v>0</v>
      </c>
      <c r="I80" s="11">
        <f ca="1">+Fiscal!H60</f>
        <v>0</v>
      </c>
      <c r="J80" s="11">
        <f ca="1">+Fiscal!I60</f>
        <v>15691570.410098299</v>
      </c>
      <c r="K80" s="11">
        <f ca="1">+Fiscal!J60</f>
        <v>27090418.09879455</v>
      </c>
      <c r="L80" s="11">
        <f ca="1">+Fiscal!K60</f>
        <v>37516782.70509997</v>
      </c>
      <c r="M80" s="11">
        <f ca="1">+Fiscal!L60</f>
        <v>40657038.901907489</v>
      </c>
      <c r="N80" s="11">
        <f ca="1">+Fiscal!M60</f>
        <v>44012435.887906104</v>
      </c>
      <c r="O80" s="11">
        <f ca="1">+Fiscal!N60</f>
        <v>47550915.694681682</v>
      </c>
      <c r="P80" s="11">
        <f ca="1">+Fiscal!O60</f>
        <v>51639983.259417169</v>
      </c>
      <c r="Q80" s="11">
        <f ca="1">+Fiscal!P60</f>
        <v>55504205.91890157</v>
      </c>
      <c r="R80" s="11">
        <f ca="1">+Fiscal!Q60</f>
        <v>59555823.422032595</v>
      </c>
      <c r="S80" s="11">
        <f ca="1">+Fiscal!R60</f>
        <v>63772842.859095886</v>
      </c>
      <c r="T80" s="11">
        <f ca="1">+Fiscal!S60</f>
        <v>63734700.53547816</v>
      </c>
      <c r="U80" s="11">
        <f ca="1">+Fiscal!T60</f>
        <v>74333581.832461238</v>
      </c>
      <c r="V80" s="11">
        <f ca="1">+Fiscal!U60</f>
        <v>79898143.047793284</v>
      </c>
      <c r="W80" s="11">
        <f ca="1">+Fiscal!V60</f>
        <v>85655514.934660912</v>
      </c>
      <c r="X80" s="11">
        <f ca="1">+Fiscal!W60</f>
        <v>97807537.210176438</v>
      </c>
      <c r="Y80" s="11">
        <f ca="1">+Fiscal!X60</f>
        <v>99044362.327592358</v>
      </c>
      <c r="Z80" s="11">
        <f ca="1">+Fiscal!Y60</f>
        <v>100130722.82181206</v>
      </c>
      <c r="AA80" s="11">
        <f ca="1">+Fiscal!Z60</f>
        <v>105137258.96290265</v>
      </c>
      <c r="AB80" s="11">
        <f ca="1">+Fiscal!AA60</f>
        <v>110394121.91104777</v>
      </c>
      <c r="AC80" s="11">
        <f ca="1">+Fiscal!AB60</f>
        <v>115913828.00660016</v>
      </c>
      <c r="AD80" s="11">
        <f ca="1">+Fiscal!AC60</f>
        <v>112685837.18694891</v>
      </c>
    </row>
    <row r="81" spans="1:30">
      <c r="C81" s="115" t="s">
        <v>145</v>
      </c>
      <c r="D81" s="116">
        <f ca="1">SUM(E81:AD81)</f>
        <v>0</v>
      </c>
      <c r="E81" s="116">
        <f ca="1">+Fiscal!D103</f>
        <v>0</v>
      </c>
      <c r="F81" s="116">
        <f ca="1">+Fiscal!E103</f>
        <v>0</v>
      </c>
      <c r="G81" s="116">
        <f ca="1">+Fiscal!F103</f>
        <v>0</v>
      </c>
      <c r="H81" s="116">
        <f ca="1">+Fiscal!G103</f>
        <v>0</v>
      </c>
      <c r="I81" s="116">
        <f ca="1">+Fiscal!H103</f>
        <v>0</v>
      </c>
      <c r="J81" s="116">
        <f ca="1">+Fiscal!I103</f>
        <v>0</v>
      </c>
      <c r="K81" s="116">
        <f ca="1">+Fiscal!J103</f>
        <v>0</v>
      </c>
      <c r="L81" s="116">
        <f ca="1">+Fiscal!K103</f>
        <v>0</v>
      </c>
      <c r="M81" s="116">
        <f ca="1">+Fiscal!L103</f>
        <v>0</v>
      </c>
      <c r="N81" s="116">
        <f ca="1">+Fiscal!M103</f>
        <v>0</v>
      </c>
      <c r="O81" s="116">
        <f ca="1">+Fiscal!N103</f>
        <v>0</v>
      </c>
      <c r="P81" s="116">
        <f ca="1">+Fiscal!O103</f>
        <v>0</v>
      </c>
      <c r="Q81" s="116">
        <f ca="1">+Fiscal!P103</f>
        <v>0</v>
      </c>
      <c r="R81" s="116">
        <f ca="1">+Fiscal!Q103</f>
        <v>0</v>
      </c>
      <c r="S81" s="116">
        <f ca="1">+Fiscal!R103</f>
        <v>0</v>
      </c>
      <c r="T81" s="116">
        <f ca="1">+Fiscal!S103</f>
        <v>0</v>
      </c>
      <c r="U81" s="116">
        <f ca="1">+Fiscal!T103</f>
        <v>0</v>
      </c>
      <c r="V81" s="116">
        <f ca="1">+Fiscal!U103</f>
        <v>0</v>
      </c>
      <c r="W81" s="116">
        <f ca="1">+Fiscal!V103</f>
        <v>0</v>
      </c>
      <c r="X81" s="116">
        <f ca="1">+Fiscal!W103</f>
        <v>0</v>
      </c>
      <c r="Y81" s="116">
        <f ca="1">+Fiscal!X103</f>
        <v>0</v>
      </c>
      <c r="Z81" s="116">
        <f ca="1">+Fiscal!Y103</f>
        <v>0</v>
      </c>
      <c r="AA81" s="116">
        <f ca="1">+Fiscal!Z103</f>
        <v>0</v>
      </c>
      <c r="AB81" s="116">
        <f ca="1">+Fiscal!AA103</f>
        <v>0</v>
      </c>
      <c r="AC81" s="116">
        <f ca="1">+Fiscal!AB103</f>
        <v>0</v>
      </c>
      <c r="AD81" s="116">
        <f ca="1">+Fiscal!AC103</f>
        <v>0</v>
      </c>
    </row>
    <row r="82" spans="1:30">
      <c r="C82" s="1" t="s">
        <v>25</v>
      </c>
      <c r="D82" s="7">
        <f ca="1">SUM(E82:AD82)</f>
        <v>1487727625.9354093</v>
      </c>
      <c r="E82" s="7">
        <f t="shared" ref="E82:AA82" ca="1" si="26">SUM(E80:E81)</f>
        <v>0</v>
      </c>
      <c r="F82" s="7">
        <f t="shared" ca="1" si="26"/>
        <v>0</v>
      </c>
      <c r="G82" s="7">
        <f t="shared" ca="1" si="26"/>
        <v>0</v>
      </c>
      <c r="H82" s="7">
        <f t="shared" ca="1" si="26"/>
        <v>0</v>
      </c>
      <c r="I82" s="7">
        <f t="shared" ca="1" si="26"/>
        <v>0</v>
      </c>
      <c r="J82" s="7">
        <f t="shared" ca="1" si="26"/>
        <v>15691570.410098299</v>
      </c>
      <c r="K82" s="7">
        <f t="shared" ca="1" si="26"/>
        <v>27090418.09879455</v>
      </c>
      <c r="L82" s="7">
        <f t="shared" ca="1" si="26"/>
        <v>37516782.70509997</v>
      </c>
      <c r="M82" s="7">
        <f t="shared" ca="1" si="26"/>
        <v>40657038.901907489</v>
      </c>
      <c r="N82" s="7">
        <f t="shared" ca="1" si="26"/>
        <v>44012435.887906104</v>
      </c>
      <c r="O82" s="7">
        <f t="shared" ca="1" si="26"/>
        <v>47550915.694681682</v>
      </c>
      <c r="P82" s="7">
        <f t="shared" ca="1" si="26"/>
        <v>51639983.259417169</v>
      </c>
      <c r="Q82" s="7">
        <f t="shared" ca="1" si="26"/>
        <v>55504205.91890157</v>
      </c>
      <c r="R82" s="7">
        <f t="shared" ca="1" si="26"/>
        <v>59555823.422032595</v>
      </c>
      <c r="S82" s="7">
        <f t="shared" ca="1" si="26"/>
        <v>63772842.859095886</v>
      </c>
      <c r="T82" s="7">
        <f t="shared" ca="1" si="26"/>
        <v>63734700.53547816</v>
      </c>
      <c r="U82" s="7">
        <f t="shared" ca="1" si="26"/>
        <v>74333581.832461238</v>
      </c>
      <c r="V82" s="7">
        <f t="shared" ca="1" si="26"/>
        <v>79898143.047793284</v>
      </c>
      <c r="W82" s="7">
        <f t="shared" ca="1" si="26"/>
        <v>85655514.934660912</v>
      </c>
      <c r="X82" s="7">
        <f t="shared" ca="1" si="26"/>
        <v>97807537.210176438</v>
      </c>
      <c r="Y82" s="7">
        <f t="shared" ca="1" si="26"/>
        <v>99044362.327592358</v>
      </c>
      <c r="Z82" s="7">
        <f t="shared" ca="1" si="26"/>
        <v>100130722.82181206</v>
      </c>
      <c r="AA82" s="7">
        <f t="shared" ca="1" si="26"/>
        <v>105137258.96290265</v>
      </c>
      <c r="AB82" s="7">
        <f ca="1">SUM(AB80:AB81)</f>
        <v>110394121.91104777</v>
      </c>
      <c r="AC82" s="7">
        <f ca="1">SUM(AC80:AC81)</f>
        <v>115913828.00660016</v>
      </c>
      <c r="AD82" s="7">
        <f ca="1">SUM(AD80:AD81)</f>
        <v>112685837.18694891</v>
      </c>
    </row>
    <row r="83" spans="1:30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 spans="1:30">
      <c r="B84" s="4" t="s">
        <v>76</v>
      </c>
      <c r="D84" s="7">
        <f ca="1">SUM(E84:AD84)</f>
        <v>4735505985.3491621</v>
      </c>
      <c r="E84" s="8">
        <f ca="1">+'Prestación de Servicios'!F255</f>
        <v>0</v>
      </c>
      <c r="F84" s="8">
        <f ca="1">+'Prestación de Servicios'!G255</f>
        <v>0</v>
      </c>
      <c r="G84" s="8">
        <f ca="1">+'Prestación de Servicios'!H255</f>
        <v>0</v>
      </c>
      <c r="H84" s="8">
        <f ca="1">+'Prestación de Servicios'!I255</f>
        <v>60415345.913370401</v>
      </c>
      <c r="I84" s="8">
        <f ca="1">+'Prestación de Servicios'!J255</f>
        <v>65191966.562641978</v>
      </c>
      <c r="J84" s="8">
        <f ca="1">+'Prestación de Servicios'!K255</f>
        <v>57390795.260196567</v>
      </c>
      <c r="K84" s="8">
        <f ca="1">+'Prestación de Servicios'!L255</f>
        <v>54500648.862314075</v>
      </c>
      <c r="L84" s="8">
        <f ca="1">+'Prestación de Servicios'!M255</f>
        <v>74578866.453965127</v>
      </c>
      <c r="M84" s="8">
        <f ca="1">+'Prestación de Servicios'!N255</f>
        <v>83523843.973654002</v>
      </c>
      <c r="N84" s="8">
        <f ca="1">+'Prestación de Servicios'!O255</f>
        <v>93488983.245500833</v>
      </c>
      <c r="O84" s="8">
        <f ca="1">+'Prestación de Servicios'!P255</f>
        <v>104173062.5457918</v>
      </c>
      <c r="P84" s="8">
        <f ca="1">+'Prestación de Servicios'!Q255</f>
        <v>121277961.810467</v>
      </c>
      <c r="Q84" s="8">
        <f ca="1">+'Prestación de Servicios'!R255</f>
        <v>137952222.03753388</v>
      </c>
      <c r="R84" s="8">
        <f ca="1">+'Prestación de Servicios'!S255</f>
        <v>155408564.3645367</v>
      </c>
      <c r="S84" s="8">
        <f ca="1">+'Prestación de Servicios'!T255</f>
        <v>173439961.59144551</v>
      </c>
      <c r="T84" s="8">
        <f ca="1">+'Prestación de Servicios'!U255</f>
        <v>119215780.75429398</v>
      </c>
      <c r="U84" s="8">
        <f ca="1">+'Prestación de Servicios'!V255</f>
        <v>157762533.21249196</v>
      </c>
      <c r="V84" s="8">
        <f ca="1">+'Prestación de Servicios'!W255</f>
        <v>184896819.40594298</v>
      </c>
      <c r="W84" s="8">
        <f ca="1">+'Prestación de Servicios'!X255</f>
        <v>212785149.91052529</v>
      </c>
      <c r="X84" s="8">
        <f ca="1">+'Prestación de Servicios'!Y255</f>
        <v>343048452.37530637</v>
      </c>
      <c r="Y84" s="8">
        <f ca="1">+'Prestación de Servicios'!Z255</f>
        <v>401757974.83023173</v>
      </c>
      <c r="Z84" s="8">
        <f ca="1">+'Prestación de Servicios'!AA255</f>
        <v>412825539.12003684</v>
      </c>
      <c r="AA84" s="8">
        <f ca="1">+'Prestación de Servicios'!AB255</f>
        <v>433466816.07603872</v>
      </c>
      <c r="AB84" s="8">
        <f ca="1">+'Prestación de Servicios'!AC255</f>
        <v>455140156.87984067</v>
      </c>
      <c r="AC84" s="8">
        <f ca="1">+'Prestación de Servicios'!AD255</f>
        <v>477897164.72383261</v>
      </c>
      <c r="AD84" s="8">
        <f ca="1">+'Prestación de Servicios'!AE255</f>
        <v>355367375.43920326</v>
      </c>
    </row>
    <row r="85" spans="1:30">
      <c r="C85" s="11"/>
      <c r="D85" s="11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thickBot="1">
      <c r="A86" s="4"/>
      <c r="B86" s="117" t="s">
        <v>141</v>
      </c>
      <c r="C86" s="117"/>
      <c r="D86" s="118">
        <f ca="1">SUM(E86:AD86)</f>
        <v>14881404964.903582</v>
      </c>
      <c r="E86" s="203">
        <f t="shared" ref="E86:AD86" ca="1" si="27">+E82+E77+E72+E53+E84</f>
        <v>1292449612.2889292</v>
      </c>
      <c r="F86" s="203">
        <f t="shared" ca="1" si="27"/>
        <v>1144368647.9728608</v>
      </c>
      <c r="G86" s="203">
        <f t="shared" ca="1" si="27"/>
        <v>370063468.38442796</v>
      </c>
      <c r="H86" s="203">
        <f t="shared" ca="1" si="27"/>
        <v>302006515.19999999</v>
      </c>
      <c r="I86" s="203">
        <f t="shared" ca="1" si="27"/>
        <v>315596808.384</v>
      </c>
      <c r="J86" s="203">
        <f t="shared" ca="1" si="27"/>
        <v>329798664.76128</v>
      </c>
      <c r="K86" s="203">
        <f t="shared" ca="1" si="27"/>
        <v>344639604.67553759</v>
      </c>
      <c r="L86" s="203">
        <f t="shared" ca="1" si="27"/>
        <v>360148386.8859368</v>
      </c>
      <c r="M86" s="203">
        <f t="shared" ca="1" si="27"/>
        <v>378155806.23023367</v>
      </c>
      <c r="N86" s="203">
        <f t="shared" ca="1" si="27"/>
        <v>397063596.54174531</v>
      </c>
      <c r="O86" s="203">
        <f t="shared" ca="1" si="27"/>
        <v>416916776.36883265</v>
      </c>
      <c r="P86" s="203">
        <f t="shared" ca="1" si="27"/>
        <v>437762615.18727434</v>
      </c>
      <c r="Q86" s="203">
        <f t="shared" ca="1" si="27"/>
        <v>459650745.94663805</v>
      </c>
      <c r="R86" s="203">
        <f t="shared" ca="1" si="27"/>
        <v>482633283.24396998</v>
      </c>
      <c r="S86" s="203">
        <f t="shared" ca="1" si="27"/>
        <v>506764947.40616852</v>
      </c>
      <c r="T86" s="203">
        <f t="shared" ca="1" si="27"/>
        <v>532103194.77647698</v>
      </c>
      <c r="U86" s="203">
        <f t="shared" ca="1" si="27"/>
        <v>558708354.51530087</v>
      </c>
      <c r="V86" s="203">
        <f t="shared" ca="1" si="27"/>
        <v>586643772.24106598</v>
      </c>
      <c r="W86" s="203">
        <f t="shared" ca="1" si="27"/>
        <v>615975960.85311925</v>
      </c>
      <c r="X86" s="203">
        <f t="shared" ca="1" si="27"/>
        <v>646774758.89577532</v>
      </c>
      <c r="Y86" s="203">
        <f t="shared" ca="1" si="27"/>
        <v>679113496.84056401</v>
      </c>
      <c r="Z86" s="203">
        <f t="shared" ca="1" si="27"/>
        <v>713069171.68259227</v>
      </c>
      <c r="AA86" s="203">
        <f t="shared" ca="1" si="27"/>
        <v>748722630.26672196</v>
      </c>
      <c r="AB86" s="203">
        <f t="shared" ca="1" si="27"/>
        <v>786158761.78005803</v>
      </c>
      <c r="AC86" s="203">
        <f t="shared" ca="1" si="27"/>
        <v>825466699.86906087</v>
      </c>
      <c r="AD86" s="203">
        <f t="shared" ca="1" si="27"/>
        <v>650648683.70501053</v>
      </c>
    </row>
    <row r="87" spans="1:30" ht="15.75" thickTop="1"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>
      <c r="B88" s="1" t="s">
        <v>15</v>
      </c>
      <c r="D88" s="7">
        <f t="shared" ref="D88:D95" ca="1" si="28">SUM(E88:AD88)</f>
        <v>404363336.09878176</v>
      </c>
      <c r="E88" s="8">
        <f ca="1">+'Construcción y Equipamiento'!E220</f>
        <v>244314087.50913104</v>
      </c>
      <c r="F88" s="8">
        <f ca="1">+'Construcción y Equipamiento'!F220</f>
        <v>160049248.58965072</v>
      </c>
      <c r="G88" s="8">
        <f ca="1">+'Construcción y Equipamiento'!G220</f>
        <v>0</v>
      </c>
      <c r="H88" s="8">
        <f>+'Construcción y Equipamiento'!AK36</f>
        <v>0</v>
      </c>
      <c r="I88" s="8">
        <f>+'Construcción y Equipamiento'!AL36</f>
        <v>0</v>
      </c>
      <c r="J88" s="8">
        <f>+'Construcción y Equipamiento'!AM36</f>
        <v>0</v>
      </c>
      <c r="K88" s="8">
        <f>+'Construcción y Equipamiento'!AN36</f>
        <v>0</v>
      </c>
      <c r="L88" s="8">
        <f>+'Construcción y Equipamiento'!AO36</f>
        <v>0</v>
      </c>
      <c r="M88" s="8">
        <f>+'Construcción y Equipamiento'!AP36</f>
        <v>0</v>
      </c>
      <c r="N88" s="8">
        <f>+'Construcción y Equipamiento'!AQ36</f>
        <v>0</v>
      </c>
      <c r="O88" s="8">
        <f>+'Construcción y Equipamiento'!AR36</f>
        <v>0</v>
      </c>
      <c r="P88" s="8">
        <f>+'Construcción y Equipamiento'!AS36</f>
        <v>0</v>
      </c>
      <c r="Q88" s="8">
        <f>+'Construcción y Equipamiento'!AT36</f>
        <v>0</v>
      </c>
      <c r="R88" s="8">
        <f>+'Construcción y Equipamiento'!AU36</f>
        <v>0</v>
      </c>
      <c r="S88" s="8">
        <f>+'Construcción y Equipamiento'!AV36</f>
        <v>0</v>
      </c>
      <c r="T88" s="8">
        <f>+'Construcción y Equipamiento'!AW36</f>
        <v>0</v>
      </c>
      <c r="U88" s="8">
        <f>+'Construcción y Equipamiento'!AX36</f>
        <v>0</v>
      </c>
      <c r="V88" s="8">
        <f>+'Construcción y Equipamiento'!AY36</f>
        <v>0</v>
      </c>
      <c r="W88" s="8">
        <f>+'Construcción y Equipamiento'!AZ36</f>
        <v>0</v>
      </c>
      <c r="X88" s="8">
        <f>+'Construcción y Equipamiento'!BA36</f>
        <v>0</v>
      </c>
      <c r="Y88" s="8">
        <f>+'Construcción y Equipamiento'!BB36</f>
        <v>0</v>
      </c>
      <c r="Z88" s="8">
        <f>+'Construcción y Equipamiento'!BC36</f>
        <v>0</v>
      </c>
      <c r="AA88" s="8">
        <f>+'Construcción y Equipamiento'!BD36</f>
        <v>0</v>
      </c>
      <c r="AB88" s="8">
        <f>+'Construcción y Equipamiento'!BE36</f>
        <v>0</v>
      </c>
      <c r="AC88" s="8">
        <f>+'Construcción y Equipamiento'!BF36</f>
        <v>0</v>
      </c>
      <c r="AD88" s="8">
        <f>+'Construcción y Equipamiento'!BG36</f>
        <v>0</v>
      </c>
    </row>
    <row r="89" spans="1:30">
      <c r="B89" s="1" t="s">
        <v>540</v>
      </c>
      <c r="D89" s="7">
        <f t="shared" ca="1" si="28"/>
        <v>0</v>
      </c>
      <c r="E89" s="8">
        <f ca="1">+'Construcción y Equipamiento'!E221</f>
        <v>0</v>
      </c>
      <c r="F89" s="8">
        <f ca="1">+'Construcción y Equipamiento'!F221</f>
        <v>0</v>
      </c>
      <c r="G89" s="8">
        <f>+'Construcción y Equipamiento'!G221</f>
        <v>0</v>
      </c>
      <c r="H89" s="8">
        <f>+'Construcción y Equipamiento'!H221</f>
        <v>0</v>
      </c>
      <c r="I89" s="8">
        <f>+'Construcción y Equipamiento'!I221</f>
        <v>0</v>
      </c>
      <c r="J89" s="8">
        <f>+'Construcción y Equipamiento'!J221</f>
        <v>0</v>
      </c>
      <c r="K89" s="8">
        <f>+'Construcción y Equipamiento'!K221</f>
        <v>0</v>
      </c>
      <c r="L89" s="8">
        <f>+'Construcción y Equipamiento'!L221</f>
        <v>0</v>
      </c>
      <c r="M89" s="8">
        <f>+'Construcción y Equipamiento'!M221</f>
        <v>0</v>
      </c>
      <c r="N89" s="8">
        <f>+'Construcción y Equipamiento'!N221</f>
        <v>0</v>
      </c>
      <c r="O89" s="8">
        <f>+'Construcción y Equipamiento'!O221</f>
        <v>0</v>
      </c>
      <c r="P89" s="8">
        <f>+'Construcción y Equipamiento'!P221</f>
        <v>0</v>
      </c>
      <c r="Q89" s="8">
        <f>+'Construcción y Equipamiento'!Q221</f>
        <v>0</v>
      </c>
      <c r="R89" s="8">
        <f>+'Construcción y Equipamiento'!R221</f>
        <v>0</v>
      </c>
      <c r="S89" s="8">
        <f>+'Construcción y Equipamiento'!S221</f>
        <v>0</v>
      </c>
      <c r="T89" s="8">
        <f>+'Construcción y Equipamiento'!T221</f>
        <v>0</v>
      </c>
      <c r="U89" s="8">
        <f>+'Construcción y Equipamiento'!U221</f>
        <v>0</v>
      </c>
      <c r="V89" s="8">
        <f>+'Construcción y Equipamiento'!V221</f>
        <v>0</v>
      </c>
      <c r="W89" s="8">
        <f>+'Construcción y Equipamiento'!W221</f>
        <v>0</v>
      </c>
      <c r="X89" s="8">
        <f>+'Construcción y Equipamiento'!X221</f>
        <v>0</v>
      </c>
      <c r="Y89" s="8">
        <f>+'Construcción y Equipamiento'!Y221</f>
        <v>0</v>
      </c>
      <c r="Z89" s="8">
        <f>+'Construcción y Equipamiento'!Z221</f>
        <v>0</v>
      </c>
      <c r="AA89" s="8">
        <f>+'Construcción y Equipamiento'!AA221</f>
        <v>0</v>
      </c>
      <c r="AB89" s="8">
        <f>+'Construcción y Equipamiento'!AB221</f>
        <v>0</v>
      </c>
      <c r="AC89" s="8">
        <f>+'Construcción y Equipamiento'!AC221</f>
        <v>0</v>
      </c>
      <c r="AD89" s="8">
        <f>+'Construcción y Equipamiento'!AD221</f>
        <v>0</v>
      </c>
    </row>
    <row r="90" spans="1:30">
      <c r="B90" s="1" t="s">
        <v>16</v>
      </c>
      <c r="D90" s="7">
        <f t="shared" ca="1" si="28"/>
        <v>1285562231.8885777</v>
      </c>
      <c r="E90" s="8">
        <f ca="1">+'Construcción y Equipamiento'!E222</f>
        <v>728421804.64264536</v>
      </c>
      <c r="F90" s="8">
        <f ca="1">+'Construcción y Equipamiento'!F222</f>
        <v>557140427.24593234</v>
      </c>
      <c r="G90" s="8">
        <f>+'Construcción y Equipamiento'!G222</f>
        <v>0</v>
      </c>
      <c r="H90" s="8">
        <f>+'Construcción y Equipamiento'!AK38</f>
        <v>0</v>
      </c>
      <c r="I90" s="8">
        <f>+'Construcción y Equipamiento'!AL38</f>
        <v>0</v>
      </c>
      <c r="J90" s="8">
        <f>+'Construcción y Equipamiento'!AM38</f>
        <v>0</v>
      </c>
      <c r="K90" s="8">
        <f>+'Construcción y Equipamiento'!AN38</f>
        <v>0</v>
      </c>
      <c r="L90" s="8">
        <f>+'Construcción y Equipamiento'!AO38</f>
        <v>0</v>
      </c>
      <c r="M90" s="8">
        <f>+'Construcción y Equipamiento'!AP38</f>
        <v>0</v>
      </c>
      <c r="N90" s="8">
        <f>+'Construcción y Equipamiento'!AQ38</f>
        <v>0</v>
      </c>
      <c r="O90" s="8">
        <f>+'Construcción y Equipamiento'!AR38</f>
        <v>0</v>
      </c>
      <c r="P90" s="8">
        <f>+'Construcción y Equipamiento'!AS38</f>
        <v>0</v>
      </c>
      <c r="Q90" s="8">
        <f>+'Construcción y Equipamiento'!AT38</f>
        <v>0</v>
      </c>
      <c r="R90" s="8">
        <f>+'Construcción y Equipamiento'!AU38</f>
        <v>0</v>
      </c>
      <c r="S90" s="8">
        <f>+'Construcción y Equipamiento'!AV38</f>
        <v>0</v>
      </c>
      <c r="T90" s="8">
        <f>+'Construcción y Equipamiento'!AW38</f>
        <v>0</v>
      </c>
      <c r="U90" s="8">
        <f>+'Construcción y Equipamiento'!AX38</f>
        <v>0</v>
      </c>
      <c r="V90" s="8">
        <f>+'Construcción y Equipamiento'!AY38</f>
        <v>0</v>
      </c>
      <c r="W90" s="8">
        <f>+'Construcción y Equipamiento'!AZ38</f>
        <v>0</v>
      </c>
      <c r="X90" s="8">
        <f>+'Construcción y Equipamiento'!BA38</f>
        <v>0</v>
      </c>
      <c r="Y90" s="8">
        <f>+'Construcción y Equipamiento'!BB38</f>
        <v>0</v>
      </c>
      <c r="Z90" s="8">
        <f>+'Construcción y Equipamiento'!BC38</f>
        <v>0</v>
      </c>
      <c r="AA90" s="8">
        <f>+'Construcción y Equipamiento'!BD38</f>
        <v>0</v>
      </c>
      <c r="AB90" s="8">
        <f>+'Construcción y Equipamiento'!BE38</f>
        <v>0</v>
      </c>
      <c r="AC90" s="8">
        <f>+'Construcción y Equipamiento'!BF38</f>
        <v>0</v>
      </c>
      <c r="AD90" s="8">
        <f>+'Construcción y Equipamiento'!BG38</f>
        <v>0</v>
      </c>
    </row>
    <row r="91" spans="1:30">
      <c r="B91" s="1" t="s">
        <v>157</v>
      </c>
      <c r="D91" s="7">
        <f t="shared" si="28"/>
        <v>499999999.99999988</v>
      </c>
      <c r="E91" s="8">
        <f>+'Construcción y Equipamiento'!E223</f>
        <v>307201780.35634983</v>
      </c>
      <c r="F91" s="8">
        <f>+'Construcción y Equipamiento'!F223</f>
        <v>192798219.64365008</v>
      </c>
      <c r="G91" s="8">
        <f>+'Construcción y Equipamiento'!G223</f>
        <v>0</v>
      </c>
      <c r="H91" s="8">
        <f>+'Construcción y Equipamiento'!AK39</f>
        <v>0</v>
      </c>
      <c r="I91" s="8">
        <f>+'Construcción y Equipamiento'!AL39</f>
        <v>0</v>
      </c>
      <c r="J91" s="8">
        <f>+'Construcción y Equipamiento'!AM39</f>
        <v>0</v>
      </c>
      <c r="K91" s="8">
        <f>+'Construcción y Equipamiento'!AN39</f>
        <v>0</v>
      </c>
      <c r="L91" s="8">
        <f>+'Construcción y Equipamiento'!AO39</f>
        <v>0</v>
      </c>
      <c r="M91" s="8">
        <f>+'Construcción y Equipamiento'!AP39</f>
        <v>0</v>
      </c>
      <c r="N91" s="8">
        <f>+'Construcción y Equipamiento'!AQ39</f>
        <v>0</v>
      </c>
      <c r="O91" s="8">
        <f>+'Construcción y Equipamiento'!AR39</f>
        <v>0</v>
      </c>
      <c r="P91" s="8">
        <f>+'Construcción y Equipamiento'!AS39</f>
        <v>0</v>
      </c>
      <c r="Q91" s="8">
        <f>+'Construcción y Equipamiento'!AT39</f>
        <v>0</v>
      </c>
      <c r="R91" s="8">
        <f>+'Construcción y Equipamiento'!AU39</f>
        <v>0</v>
      </c>
      <c r="S91" s="8">
        <f>+'Construcción y Equipamiento'!AV39</f>
        <v>0</v>
      </c>
      <c r="T91" s="8">
        <f>+'Construcción y Equipamiento'!AW39</f>
        <v>0</v>
      </c>
      <c r="U91" s="8">
        <f>+'Construcción y Equipamiento'!AX39</f>
        <v>0</v>
      </c>
      <c r="V91" s="8">
        <f>+'Construcción y Equipamiento'!AY39</f>
        <v>0</v>
      </c>
      <c r="W91" s="8">
        <f>+'Construcción y Equipamiento'!AZ39</f>
        <v>0</v>
      </c>
      <c r="X91" s="8">
        <f>+'Construcción y Equipamiento'!BA39</f>
        <v>0</v>
      </c>
      <c r="Y91" s="8">
        <f>+'Construcción y Equipamiento'!BB39</f>
        <v>0</v>
      </c>
      <c r="Z91" s="8">
        <f>+'Construcción y Equipamiento'!BC39</f>
        <v>0</v>
      </c>
      <c r="AA91" s="8">
        <f>+'Construcción y Equipamiento'!BD39</f>
        <v>0</v>
      </c>
      <c r="AB91" s="8">
        <f>+'Construcción y Equipamiento'!BE39</f>
        <v>0</v>
      </c>
      <c r="AC91" s="8">
        <f>+'Construcción y Equipamiento'!BF39</f>
        <v>0</v>
      </c>
      <c r="AD91" s="8">
        <f>+'Construcción y Equipamiento'!BG39</f>
        <v>0</v>
      </c>
    </row>
    <row r="92" spans="1:30">
      <c r="B92" t="s">
        <v>142</v>
      </c>
      <c r="D92" s="7">
        <f t="shared" ca="1" si="28"/>
        <v>121227634.68629935</v>
      </c>
      <c r="E92" s="8">
        <f ca="1">+'Construcción y Equipamiento'!E217</f>
        <v>12511939.780803243</v>
      </c>
      <c r="F92" s="8">
        <f ca="1">+'Construcción y Equipamiento'!F217</f>
        <v>108715694.90549611</v>
      </c>
      <c r="G92" s="8">
        <f>+'Construcción y Equipamiento'!G217</f>
        <v>0</v>
      </c>
      <c r="H92" s="8">
        <f>+'Construcción y Equipamiento'!AK35</f>
        <v>0</v>
      </c>
      <c r="I92" s="8">
        <f>+'Construcción y Equipamiento'!AL35</f>
        <v>0</v>
      </c>
      <c r="J92" s="8">
        <f>+'Construcción y Equipamiento'!AM35</f>
        <v>0</v>
      </c>
      <c r="K92" s="8">
        <f>+'Construcción y Equipamiento'!AN35</f>
        <v>0</v>
      </c>
      <c r="L92" s="8">
        <f>+'Construcción y Equipamiento'!AO35</f>
        <v>0</v>
      </c>
      <c r="M92" s="8">
        <f>+'Construcción y Equipamiento'!AP35</f>
        <v>0</v>
      </c>
      <c r="N92" s="8">
        <f>+'Construcción y Equipamiento'!AQ35</f>
        <v>0</v>
      </c>
      <c r="O92" s="8">
        <f>+'Construcción y Equipamiento'!AR35</f>
        <v>0</v>
      </c>
      <c r="P92" s="8">
        <f>+'Construcción y Equipamiento'!AS35</f>
        <v>0</v>
      </c>
      <c r="Q92" s="8">
        <f>+'Construcción y Equipamiento'!AT35</f>
        <v>0</v>
      </c>
      <c r="R92" s="8">
        <f>+'Construcción y Equipamiento'!AU35</f>
        <v>0</v>
      </c>
      <c r="S92" s="8">
        <f>+'Construcción y Equipamiento'!AV35</f>
        <v>0</v>
      </c>
      <c r="T92" s="8">
        <f>+'Construcción y Equipamiento'!AW35</f>
        <v>0</v>
      </c>
      <c r="U92" s="8">
        <f>+'Construcción y Equipamiento'!AX35</f>
        <v>0</v>
      </c>
      <c r="V92" s="8">
        <f>+'Construcción y Equipamiento'!AY35</f>
        <v>0</v>
      </c>
      <c r="W92" s="8">
        <f>+'Construcción y Equipamiento'!AZ35</f>
        <v>0</v>
      </c>
      <c r="X92" s="8">
        <f>+'Construcción y Equipamiento'!BA35</f>
        <v>0</v>
      </c>
      <c r="Y92" s="8">
        <f>+'Construcción y Equipamiento'!BB35</f>
        <v>0</v>
      </c>
      <c r="Z92" s="8">
        <f>+'Construcción y Equipamiento'!BC35</f>
        <v>0</v>
      </c>
      <c r="AA92" s="8">
        <f>+'Construcción y Equipamiento'!BD35</f>
        <v>0</v>
      </c>
      <c r="AB92" s="8">
        <f>+'Construcción y Equipamiento'!BE35</f>
        <v>0</v>
      </c>
      <c r="AC92" s="8">
        <f>+'Construcción y Equipamiento'!BF35</f>
        <v>0</v>
      </c>
      <c r="AD92" s="8">
        <f>+'Construcción y Equipamiento'!BG35</f>
        <v>0</v>
      </c>
    </row>
    <row r="93" spans="1:30">
      <c r="B93" s="1" t="s">
        <v>363</v>
      </c>
      <c r="D93" s="7">
        <f t="shared" si="28"/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</row>
    <row r="94" spans="1:30">
      <c r="B94" s="1" t="s">
        <v>143</v>
      </c>
      <c r="D94" s="7">
        <f t="shared" ca="1" si="28"/>
        <v>0</v>
      </c>
      <c r="E94" s="8">
        <f>+'Prestación de Servicios'!F120-'Prestación de Servicios'!F121</f>
        <v>0</v>
      </c>
      <c r="F94" s="8">
        <f>+'Prestación de Servicios'!G120-'Prestación de Servicios'!G121</f>
        <v>0</v>
      </c>
      <c r="G94" s="8">
        <f ca="1">+'Prestación de Servicios'!H120-'Prestación de Servicios'!H121</f>
        <v>0</v>
      </c>
      <c r="H94" s="8">
        <f ca="1">+'Prestación de Servicios'!I120-'Prestación de Servicios'!I121</f>
        <v>0</v>
      </c>
      <c r="I94" s="8">
        <f ca="1">+'Prestación de Servicios'!J120-'Prestación de Servicios'!J121</f>
        <v>0</v>
      </c>
      <c r="J94" s="8">
        <f ca="1">+'Prestación de Servicios'!K120-'Prestación de Servicios'!K121</f>
        <v>0</v>
      </c>
      <c r="K94" s="8">
        <f ca="1">+'Prestación de Servicios'!L120-'Prestación de Servicios'!L121</f>
        <v>0</v>
      </c>
      <c r="L94" s="8">
        <f ca="1">+'Prestación de Servicios'!M120-'Prestación de Servicios'!M121</f>
        <v>0</v>
      </c>
      <c r="M94" s="8">
        <f ca="1">+'Prestación de Servicios'!N120-'Prestación de Servicios'!N121</f>
        <v>0</v>
      </c>
      <c r="N94" s="8">
        <f ca="1">+'Prestación de Servicios'!O120-'Prestación de Servicios'!O121</f>
        <v>0</v>
      </c>
      <c r="O94" s="8">
        <f ca="1">+'Prestación de Servicios'!P120-'Prestación de Servicios'!P121</f>
        <v>0</v>
      </c>
      <c r="P94" s="8">
        <f ca="1">+'Prestación de Servicios'!Q120-'Prestación de Servicios'!Q121</f>
        <v>0</v>
      </c>
      <c r="Q94" s="8">
        <f ca="1">+'Prestación de Servicios'!R120-'Prestación de Servicios'!R121</f>
        <v>0</v>
      </c>
      <c r="R94" s="8">
        <f ca="1">+'Prestación de Servicios'!S120-'Prestación de Servicios'!S121</f>
        <v>0</v>
      </c>
      <c r="S94" s="8">
        <f ca="1">+'Prestación de Servicios'!T120-'Prestación de Servicios'!T121</f>
        <v>0</v>
      </c>
      <c r="T94" s="8">
        <f ca="1">+'Prestación de Servicios'!U120-'Prestación de Servicios'!U121</f>
        <v>0</v>
      </c>
      <c r="U94" s="8">
        <f ca="1">+'Prestación de Servicios'!V120-'Prestación de Servicios'!V121</f>
        <v>0</v>
      </c>
      <c r="V94" s="8">
        <f ca="1">+'Prestación de Servicios'!W120-'Prestación de Servicios'!W121</f>
        <v>0</v>
      </c>
      <c r="W94" s="8">
        <f ca="1">+'Prestación de Servicios'!X120-'Prestación de Servicios'!X121</f>
        <v>0</v>
      </c>
      <c r="X94" s="8">
        <f ca="1">+'Prestación de Servicios'!Y120-'Prestación de Servicios'!Y121</f>
        <v>0</v>
      </c>
      <c r="Y94" s="8">
        <f ca="1">+'Prestación de Servicios'!Z120-'Prestación de Servicios'!Z121</f>
        <v>0</v>
      </c>
      <c r="Z94" s="8">
        <f ca="1">+'Prestación de Servicios'!AA120-'Prestación de Servicios'!AA121</f>
        <v>0</v>
      </c>
      <c r="AA94" s="8">
        <f ca="1">+'Prestación de Servicios'!AB120-'Prestación de Servicios'!AB121</f>
        <v>0</v>
      </c>
      <c r="AB94" s="8">
        <f ca="1">+'Prestación de Servicios'!AC120-'Prestación de Servicios'!AC121</f>
        <v>0</v>
      </c>
      <c r="AC94" s="8">
        <f ca="1">+'Prestación de Servicios'!AD120-'Prestación de Servicios'!AD121</f>
        <v>0</v>
      </c>
      <c r="AD94" s="8">
        <f ca="1">+'Prestación de Servicios'!AE120-'Prestación de Servicios'!AE121</f>
        <v>0</v>
      </c>
    </row>
    <row r="95" spans="1:30">
      <c r="B95" s="115" t="s">
        <v>23</v>
      </c>
      <c r="C95" s="19"/>
      <c r="D95" s="7">
        <f t="shared" ca="1" si="28"/>
        <v>12570251762.229923</v>
      </c>
      <c r="E95" s="152">
        <f t="shared" ref="E95:AD95" si="29">+E14</f>
        <v>0</v>
      </c>
      <c r="F95" s="152">
        <f t="shared" ca="1" si="29"/>
        <v>125665057.58813201</v>
      </c>
      <c r="G95" s="152">
        <f t="shared" ca="1" si="29"/>
        <v>370063468.38442796</v>
      </c>
      <c r="H95" s="152">
        <f t="shared" si="29"/>
        <v>302006515.19999999</v>
      </c>
      <c r="I95" s="152">
        <f t="shared" si="29"/>
        <v>315596808.384</v>
      </c>
      <c r="J95" s="152">
        <f t="shared" si="29"/>
        <v>329798664.76128</v>
      </c>
      <c r="K95" s="152">
        <f t="shared" si="29"/>
        <v>344639604.67553759</v>
      </c>
      <c r="L95" s="152">
        <f t="shared" si="29"/>
        <v>360148386.8859368</v>
      </c>
      <c r="M95" s="152">
        <f t="shared" si="29"/>
        <v>378155806.23023367</v>
      </c>
      <c r="N95" s="152">
        <f t="shared" si="29"/>
        <v>397063596.54174536</v>
      </c>
      <c r="O95" s="152">
        <f t="shared" si="29"/>
        <v>416916776.36883265</v>
      </c>
      <c r="P95" s="152">
        <f t="shared" si="29"/>
        <v>437762615.18727434</v>
      </c>
      <c r="Q95" s="152">
        <f t="shared" si="29"/>
        <v>459650745.94663805</v>
      </c>
      <c r="R95" s="152">
        <f t="shared" si="29"/>
        <v>482633283.24396998</v>
      </c>
      <c r="S95" s="152">
        <f t="shared" si="29"/>
        <v>506764947.40616852</v>
      </c>
      <c r="T95" s="152">
        <f t="shared" si="29"/>
        <v>532103194.77647698</v>
      </c>
      <c r="U95" s="152">
        <f t="shared" si="29"/>
        <v>558708354.51530087</v>
      </c>
      <c r="V95" s="152">
        <f t="shared" si="29"/>
        <v>586643772.24106598</v>
      </c>
      <c r="W95" s="152">
        <f t="shared" si="29"/>
        <v>615975960.85311925</v>
      </c>
      <c r="X95" s="152">
        <f t="shared" si="29"/>
        <v>646774758.89577532</v>
      </c>
      <c r="Y95" s="152">
        <f t="shared" si="29"/>
        <v>679113496.84056401</v>
      </c>
      <c r="Z95" s="152">
        <f t="shared" si="29"/>
        <v>713069171.68259227</v>
      </c>
      <c r="AA95" s="152">
        <f t="shared" si="29"/>
        <v>748722630.26672196</v>
      </c>
      <c r="AB95" s="152">
        <f t="shared" si="29"/>
        <v>786158761.78005803</v>
      </c>
      <c r="AC95" s="152">
        <f t="shared" si="29"/>
        <v>825466699.86906087</v>
      </c>
      <c r="AD95" s="152">
        <f t="shared" si="29"/>
        <v>650648683.70501053</v>
      </c>
    </row>
    <row r="96" spans="1:30" ht="15.75" thickBot="1">
      <c r="A96" s="4"/>
      <c r="B96" s="117" t="s">
        <v>144</v>
      </c>
      <c r="C96" s="117"/>
      <c r="D96" s="118">
        <f ca="1">+SUM(E96:AD96)</f>
        <v>14881404964.903582</v>
      </c>
      <c r="E96" s="202">
        <f t="shared" ref="E96:AD96" ca="1" si="30">SUM(E88:E95)</f>
        <v>1292449612.2889295</v>
      </c>
      <c r="F96" s="202">
        <f t="shared" ca="1" si="30"/>
        <v>1144368647.9728613</v>
      </c>
      <c r="G96" s="202">
        <f t="shared" ca="1" si="30"/>
        <v>370063468.38442796</v>
      </c>
      <c r="H96" s="202">
        <f t="shared" ca="1" si="30"/>
        <v>302006515.19999999</v>
      </c>
      <c r="I96" s="202">
        <f t="shared" ca="1" si="30"/>
        <v>315596808.384</v>
      </c>
      <c r="J96" s="202">
        <f t="shared" ca="1" si="30"/>
        <v>329798664.76128</v>
      </c>
      <c r="K96" s="202">
        <f t="shared" ca="1" si="30"/>
        <v>344639604.67553759</v>
      </c>
      <c r="L96" s="202">
        <f t="shared" ca="1" si="30"/>
        <v>360148386.8859368</v>
      </c>
      <c r="M96" s="202">
        <f t="shared" ca="1" si="30"/>
        <v>378155806.23023367</v>
      </c>
      <c r="N96" s="202">
        <f t="shared" ca="1" si="30"/>
        <v>397063596.54174536</v>
      </c>
      <c r="O96" s="202">
        <f t="shared" ca="1" si="30"/>
        <v>416916776.36883265</v>
      </c>
      <c r="P96" s="202">
        <f t="shared" ca="1" si="30"/>
        <v>437762615.18727434</v>
      </c>
      <c r="Q96" s="202">
        <f t="shared" ca="1" si="30"/>
        <v>459650745.94663805</v>
      </c>
      <c r="R96" s="202">
        <f t="shared" ca="1" si="30"/>
        <v>482633283.24396998</v>
      </c>
      <c r="S96" s="202">
        <f t="shared" ca="1" si="30"/>
        <v>506764947.40616852</v>
      </c>
      <c r="T96" s="202">
        <f t="shared" ca="1" si="30"/>
        <v>532103194.77647698</v>
      </c>
      <c r="U96" s="202">
        <f t="shared" ca="1" si="30"/>
        <v>558708354.51530087</v>
      </c>
      <c r="V96" s="202">
        <f t="shared" ca="1" si="30"/>
        <v>586643772.24106598</v>
      </c>
      <c r="W96" s="202">
        <f t="shared" ca="1" si="30"/>
        <v>615975960.85311925</v>
      </c>
      <c r="X96" s="202">
        <f t="shared" ca="1" si="30"/>
        <v>646774758.89577532</v>
      </c>
      <c r="Y96" s="202">
        <f t="shared" ca="1" si="30"/>
        <v>679113496.84056401</v>
      </c>
      <c r="Z96" s="202">
        <f t="shared" ca="1" si="30"/>
        <v>713069171.68259227</v>
      </c>
      <c r="AA96" s="202">
        <f t="shared" ca="1" si="30"/>
        <v>748722630.26672196</v>
      </c>
      <c r="AB96" s="202">
        <f t="shared" ca="1" si="30"/>
        <v>786158761.78005803</v>
      </c>
      <c r="AC96" s="202">
        <f t="shared" ca="1" si="30"/>
        <v>825466699.86906087</v>
      </c>
      <c r="AD96" s="202">
        <f t="shared" ca="1" si="30"/>
        <v>650648683.70501053</v>
      </c>
    </row>
    <row r="97" spans="1:30" ht="15.75" thickTop="1"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8"/>
      <c r="Y97" s="11"/>
      <c r="Z97" s="11"/>
      <c r="AA97" s="11"/>
      <c r="AB97" s="11"/>
      <c r="AC97" s="11"/>
      <c r="AD97" s="11"/>
    </row>
    <row r="98" spans="1:30">
      <c r="B98" s="1" t="s">
        <v>260</v>
      </c>
      <c r="D98" s="22">
        <f ca="1">SUM(E98:AA98)</f>
        <v>0</v>
      </c>
      <c r="E98" s="8">
        <f ca="1">+ROUND(E96-E86,0)</f>
        <v>0</v>
      </c>
      <c r="F98" s="8">
        <f t="shared" ref="F98:AD98" ca="1" si="31">+ROUND(F96-F86,0)</f>
        <v>0</v>
      </c>
      <c r="G98" s="8">
        <f t="shared" ca="1" si="31"/>
        <v>0</v>
      </c>
      <c r="H98" s="8">
        <f t="shared" ca="1" si="31"/>
        <v>0</v>
      </c>
      <c r="I98" s="8">
        <f t="shared" ca="1" si="31"/>
        <v>0</v>
      </c>
      <c r="J98" s="8">
        <f t="shared" ca="1" si="31"/>
        <v>0</v>
      </c>
      <c r="K98" s="8">
        <f t="shared" ca="1" si="31"/>
        <v>0</v>
      </c>
      <c r="L98" s="8">
        <f t="shared" ca="1" si="31"/>
        <v>0</v>
      </c>
      <c r="M98" s="8">
        <f t="shared" ca="1" si="31"/>
        <v>0</v>
      </c>
      <c r="N98" s="8">
        <f t="shared" ca="1" si="31"/>
        <v>0</v>
      </c>
      <c r="O98" s="8">
        <f t="shared" ca="1" si="31"/>
        <v>0</v>
      </c>
      <c r="P98" s="8">
        <f t="shared" ca="1" si="31"/>
        <v>0</v>
      </c>
      <c r="Q98" s="8">
        <f t="shared" ca="1" si="31"/>
        <v>0</v>
      </c>
      <c r="R98" s="8">
        <f t="shared" ca="1" si="31"/>
        <v>0</v>
      </c>
      <c r="S98" s="8">
        <f t="shared" ca="1" si="31"/>
        <v>0</v>
      </c>
      <c r="T98" s="8">
        <f t="shared" ca="1" si="31"/>
        <v>0</v>
      </c>
      <c r="U98" s="8">
        <f t="shared" ca="1" si="31"/>
        <v>0</v>
      </c>
      <c r="V98" s="8">
        <f t="shared" ca="1" si="31"/>
        <v>0</v>
      </c>
      <c r="W98" s="8">
        <f t="shared" ca="1" si="31"/>
        <v>0</v>
      </c>
      <c r="X98" s="8">
        <f t="shared" ca="1" si="31"/>
        <v>0</v>
      </c>
      <c r="Y98" s="8">
        <f t="shared" ca="1" si="31"/>
        <v>0</v>
      </c>
      <c r="Z98" s="8">
        <f t="shared" ca="1" si="31"/>
        <v>0</v>
      </c>
      <c r="AA98" s="8">
        <f t="shared" ca="1" si="31"/>
        <v>0</v>
      </c>
      <c r="AB98" s="8">
        <f t="shared" ca="1" si="31"/>
        <v>0</v>
      </c>
      <c r="AC98" s="8">
        <f t="shared" ca="1" si="31"/>
        <v>0</v>
      </c>
      <c r="AD98" s="8">
        <f t="shared" ca="1" si="31"/>
        <v>0</v>
      </c>
    </row>
    <row r="99" spans="1:30">
      <c r="D99" s="11"/>
    </row>
    <row r="100" spans="1:30">
      <c r="A100" s="2" t="s">
        <v>263</v>
      </c>
      <c r="B100" s="2"/>
      <c r="C100" s="2"/>
      <c r="D100" s="2"/>
      <c r="E100" s="39">
        <v>2014</v>
      </c>
      <c r="F100" s="39">
        <f t="shared" ref="F100:AD100" si="32">+E100+1</f>
        <v>2015</v>
      </c>
      <c r="G100" s="39">
        <f t="shared" si="32"/>
        <v>2016</v>
      </c>
      <c r="H100" s="39">
        <f t="shared" si="32"/>
        <v>2017</v>
      </c>
      <c r="I100" s="39">
        <f t="shared" si="32"/>
        <v>2018</v>
      </c>
      <c r="J100" s="39">
        <f t="shared" si="32"/>
        <v>2019</v>
      </c>
      <c r="K100" s="39">
        <f t="shared" si="32"/>
        <v>2020</v>
      </c>
      <c r="L100" s="39">
        <f t="shared" si="32"/>
        <v>2021</v>
      </c>
      <c r="M100" s="39">
        <f t="shared" si="32"/>
        <v>2022</v>
      </c>
      <c r="N100" s="39">
        <f t="shared" si="32"/>
        <v>2023</v>
      </c>
      <c r="O100" s="39">
        <f t="shared" si="32"/>
        <v>2024</v>
      </c>
      <c r="P100" s="39">
        <f t="shared" si="32"/>
        <v>2025</v>
      </c>
      <c r="Q100" s="39">
        <f t="shared" si="32"/>
        <v>2026</v>
      </c>
      <c r="R100" s="39">
        <f t="shared" si="32"/>
        <v>2027</v>
      </c>
      <c r="S100" s="39">
        <f t="shared" si="32"/>
        <v>2028</v>
      </c>
      <c r="T100" s="39">
        <f t="shared" si="32"/>
        <v>2029</v>
      </c>
      <c r="U100" s="39">
        <f t="shared" si="32"/>
        <v>2030</v>
      </c>
      <c r="V100" s="39">
        <f t="shared" si="32"/>
        <v>2031</v>
      </c>
      <c r="W100" s="39">
        <f t="shared" si="32"/>
        <v>2032</v>
      </c>
      <c r="X100" s="39">
        <f t="shared" si="32"/>
        <v>2033</v>
      </c>
      <c r="Y100" s="39">
        <f t="shared" si="32"/>
        <v>2034</v>
      </c>
      <c r="Z100" s="39">
        <f t="shared" si="32"/>
        <v>2035</v>
      </c>
      <c r="AA100" s="39">
        <f t="shared" si="32"/>
        <v>2036</v>
      </c>
      <c r="AB100" s="39">
        <f t="shared" si="32"/>
        <v>2037</v>
      </c>
      <c r="AC100" s="39">
        <f t="shared" si="32"/>
        <v>2038</v>
      </c>
      <c r="AD100" s="39">
        <f t="shared" si="32"/>
        <v>2039</v>
      </c>
    </row>
    <row r="102" spans="1:30" s="662" customFormat="1">
      <c r="A102" s="1"/>
      <c r="B102" s="4" t="s">
        <v>146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>
      <c r="C103" s="1" t="s">
        <v>24</v>
      </c>
      <c r="D103" s="7">
        <f ca="1">SUM(E103:AD103)</f>
        <v>2189925567.987359</v>
      </c>
      <c r="E103" s="11">
        <f t="shared" ref="E103:AD103" ca="1" si="33">+E53</f>
        <v>1279937672.508126</v>
      </c>
      <c r="F103" s="11">
        <f t="shared" ca="1" si="33"/>
        <v>909987895.47923279</v>
      </c>
      <c r="G103" s="11">
        <f t="shared" si="33"/>
        <v>0</v>
      </c>
      <c r="H103" s="11">
        <f t="shared" si="33"/>
        <v>0</v>
      </c>
      <c r="I103" s="11">
        <f t="shared" si="33"/>
        <v>0</v>
      </c>
      <c r="J103" s="11">
        <f t="shared" si="33"/>
        <v>0</v>
      </c>
      <c r="K103" s="11">
        <f t="shared" si="33"/>
        <v>0</v>
      </c>
      <c r="L103" s="11">
        <f t="shared" si="33"/>
        <v>0</v>
      </c>
      <c r="M103" s="11">
        <f t="shared" si="33"/>
        <v>0</v>
      </c>
      <c r="N103" s="11">
        <f t="shared" si="33"/>
        <v>0</v>
      </c>
      <c r="O103" s="11">
        <f t="shared" si="33"/>
        <v>0</v>
      </c>
      <c r="P103" s="11">
        <f t="shared" si="33"/>
        <v>0</v>
      </c>
      <c r="Q103" s="11">
        <f t="shared" si="33"/>
        <v>0</v>
      </c>
      <c r="R103" s="11">
        <f t="shared" si="33"/>
        <v>0</v>
      </c>
      <c r="S103" s="11">
        <f t="shared" si="33"/>
        <v>0</v>
      </c>
      <c r="T103" s="11">
        <f t="shared" si="33"/>
        <v>0</v>
      </c>
      <c r="U103" s="11">
        <f t="shared" si="33"/>
        <v>0</v>
      </c>
      <c r="V103" s="11">
        <f t="shared" si="33"/>
        <v>0</v>
      </c>
      <c r="W103" s="11">
        <f t="shared" si="33"/>
        <v>0</v>
      </c>
      <c r="X103" s="11">
        <f t="shared" si="33"/>
        <v>0</v>
      </c>
      <c r="Y103" s="11">
        <f t="shared" si="33"/>
        <v>0</v>
      </c>
      <c r="Z103" s="11">
        <f t="shared" si="33"/>
        <v>0</v>
      </c>
      <c r="AA103" s="11">
        <f t="shared" si="33"/>
        <v>0</v>
      </c>
      <c r="AB103" s="11">
        <f t="shared" si="33"/>
        <v>0</v>
      </c>
      <c r="AC103" s="11">
        <f t="shared" si="33"/>
        <v>0</v>
      </c>
      <c r="AD103" s="11">
        <f t="shared" si="33"/>
        <v>0</v>
      </c>
    </row>
    <row r="104" spans="1:30">
      <c r="C104" s="1" t="s">
        <v>147</v>
      </c>
      <c r="D104" s="7">
        <f ca="1">SUM(E104:AD104)</f>
        <v>1455261647.0655601</v>
      </c>
      <c r="E104" s="11">
        <f ca="1">+Fiscal!D45</f>
        <v>0</v>
      </c>
      <c r="F104" s="11">
        <f ca="1">+Fiscal!E45</f>
        <v>2568686.863340795</v>
      </c>
      <c r="G104" s="11">
        <f ca="1">+Fiscal!F45</f>
        <v>5375315.2466541976</v>
      </c>
      <c r="H104" s="11">
        <f ca="1">+Fiscal!G45</f>
        <v>8294208.7653001398</v>
      </c>
      <c r="I104" s="11">
        <f ca="1">+Fiscal!H45</f>
        <v>11709314.182115883</v>
      </c>
      <c r="J104" s="11">
        <f ca="1">+Fiscal!I45</f>
        <v>15278099.342688337</v>
      </c>
      <c r="K104" s="11">
        <f ca="1">+Fiscal!J45</f>
        <v>19007479.835486561</v>
      </c>
      <c r="L104" s="11">
        <f ca="1">+Fiscal!K45</f>
        <v>22904682.450460702</v>
      </c>
      <c r="M104" s="11">
        <f ca="1">+Fiscal!L45</f>
        <v>27429767.708958462</v>
      </c>
      <c r="N104" s="11">
        <f ca="1">+Fiscal!M45</f>
        <v>32181107.230381116</v>
      </c>
      <c r="O104" s="11">
        <f ca="1">+Fiscal!N45</f>
        <v>37170013.72787489</v>
      </c>
      <c r="P104" s="11">
        <f ca="1">+Fiscal!O45</f>
        <v>42408365.550243363</v>
      </c>
      <c r="Q104" s="11">
        <f ca="1">+Fiscal!P45</f>
        <v>47908634.963730261</v>
      </c>
      <c r="R104" s="11">
        <f ca="1">+Fiscal!Q45</f>
        <v>53683917.847891495</v>
      </c>
      <c r="S104" s="11">
        <f ca="1">+Fiscal!R45</f>
        <v>59747964.876260802</v>
      </c>
      <c r="T104" s="11">
        <f ca="1">+Fiscal!S45</f>
        <v>66115214.25604856</v>
      </c>
      <c r="U104" s="11">
        <f ca="1">+Fiscal!T45</f>
        <v>72800826.10482572</v>
      </c>
      <c r="V104" s="11">
        <f ca="1">+Fiscal!U45</f>
        <v>79820718.546041742</v>
      </c>
      <c r="W104" s="11">
        <f ca="1">+Fiscal!V45</f>
        <v>87191605.60931854</v>
      </c>
      <c r="X104" s="11">
        <f ca="1">+Fiscal!W45</f>
        <v>94931037.025759205</v>
      </c>
      <c r="Y104" s="11">
        <f ca="1">+Fiscal!X45</f>
        <v>103057440.01302187</v>
      </c>
      <c r="Z104" s="11">
        <f ca="1">+Fiscal!Y45</f>
        <v>111590163.1496477</v>
      </c>
      <c r="AA104" s="11">
        <f ca="1">+Fiscal!Z45</f>
        <v>120549522.44310482</v>
      </c>
      <c r="AB104" s="11">
        <f ca="1">+Fiscal!AA45</f>
        <v>129956849.70123477</v>
      </c>
      <c r="AC104" s="11">
        <f ca="1">+Fiscal!AB45</f>
        <v>139834543.32227123</v>
      </c>
      <c r="AD104" s="11">
        <f ca="1">+Fiscal!AC45</f>
        <v>63746168.302899085</v>
      </c>
    </row>
    <row r="105" spans="1:30">
      <c r="C105" s="1" t="s">
        <v>148</v>
      </c>
      <c r="D105" s="7">
        <f ca="1">SUM(E105:AD105)</f>
        <v>3645187215.0529194</v>
      </c>
      <c r="E105" s="11">
        <f ca="1">+E103+E104</f>
        <v>1279937672.508126</v>
      </c>
      <c r="F105" s="11">
        <f t="shared" ref="F105:AD105" ca="1" si="34">+F103+F104</f>
        <v>912556582.34257364</v>
      </c>
      <c r="G105" s="11">
        <f t="shared" ca="1" si="34"/>
        <v>5375315.2466541976</v>
      </c>
      <c r="H105" s="11">
        <f t="shared" ca="1" si="34"/>
        <v>8294208.7653001398</v>
      </c>
      <c r="I105" s="11">
        <f t="shared" ca="1" si="34"/>
        <v>11709314.182115883</v>
      </c>
      <c r="J105" s="11">
        <f t="shared" ca="1" si="34"/>
        <v>15278099.342688337</v>
      </c>
      <c r="K105" s="11">
        <f t="shared" ca="1" si="34"/>
        <v>19007479.835486561</v>
      </c>
      <c r="L105" s="11">
        <f t="shared" ca="1" si="34"/>
        <v>22904682.450460702</v>
      </c>
      <c r="M105" s="11">
        <f t="shared" ca="1" si="34"/>
        <v>27429767.708958462</v>
      </c>
      <c r="N105" s="11">
        <f t="shared" ca="1" si="34"/>
        <v>32181107.230381116</v>
      </c>
      <c r="O105" s="11">
        <f t="shared" ca="1" si="34"/>
        <v>37170013.72787489</v>
      </c>
      <c r="P105" s="11">
        <f t="shared" ca="1" si="34"/>
        <v>42408365.550243363</v>
      </c>
      <c r="Q105" s="11">
        <f t="shared" ca="1" si="34"/>
        <v>47908634.963730261</v>
      </c>
      <c r="R105" s="11">
        <f t="shared" ca="1" si="34"/>
        <v>53683917.847891495</v>
      </c>
      <c r="S105" s="11">
        <f t="shared" ca="1" si="34"/>
        <v>59747964.876260802</v>
      </c>
      <c r="T105" s="11">
        <f t="shared" ca="1" si="34"/>
        <v>66115214.25604856</v>
      </c>
      <c r="U105" s="11">
        <f t="shared" ca="1" si="34"/>
        <v>72800826.10482572</v>
      </c>
      <c r="V105" s="11">
        <f t="shared" ca="1" si="34"/>
        <v>79820718.546041742</v>
      </c>
      <c r="W105" s="11">
        <f t="shared" ca="1" si="34"/>
        <v>87191605.60931854</v>
      </c>
      <c r="X105" s="11">
        <f t="shared" ca="1" si="34"/>
        <v>94931037.025759205</v>
      </c>
      <c r="Y105" s="11">
        <f t="shared" ca="1" si="34"/>
        <v>103057440.01302187</v>
      </c>
      <c r="Z105" s="11">
        <f t="shared" ca="1" si="34"/>
        <v>111590163.1496477</v>
      </c>
      <c r="AA105" s="11">
        <f t="shared" ca="1" si="34"/>
        <v>120549522.44310482</v>
      </c>
      <c r="AB105" s="11">
        <f t="shared" ca="1" si="34"/>
        <v>129956849.70123477</v>
      </c>
      <c r="AC105" s="11">
        <f t="shared" ca="1" si="34"/>
        <v>139834543.32227123</v>
      </c>
      <c r="AD105" s="11">
        <f t="shared" ca="1" si="34"/>
        <v>63746168.302899085</v>
      </c>
    </row>
    <row r="106" spans="1:30">
      <c r="C106" s="6" t="s">
        <v>553</v>
      </c>
      <c r="D106" s="695">
        <f ca="1">SUM(E106:AD106)</f>
        <v>0</v>
      </c>
      <c r="E106" s="96">
        <f>+'Prestación de Servicios'!F122+'Prestación de Servicios'!F175</f>
        <v>0</v>
      </c>
      <c r="F106" s="96">
        <f>+'Prestación de Servicios'!G122+'Prestación de Servicios'!G175</f>
        <v>0</v>
      </c>
      <c r="G106" s="154">
        <f ca="1">+'Prestación de Servicios'!H122+'Prestación de Servicios'!H175</f>
        <v>0</v>
      </c>
      <c r="H106" s="96">
        <f ca="1">+'Prestación de Servicios'!I122+'Prestación de Servicios'!I175</f>
        <v>0</v>
      </c>
      <c r="I106" s="96">
        <f ca="1">+'Prestación de Servicios'!J122+'Prestación de Servicios'!J175</f>
        <v>0</v>
      </c>
      <c r="J106" s="96">
        <f ca="1">+'Prestación de Servicios'!K122+'Prestación de Servicios'!K175</f>
        <v>0</v>
      </c>
      <c r="K106" s="96">
        <f ca="1">+'Prestación de Servicios'!L122+'Prestación de Servicios'!L175</f>
        <v>0</v>
      </c>
      <c r="L106" s="96">
        <f ca="1">+'Prestación de Servicios'!M122+'Prestación de Servicios'!M175</f>
        <v>0</v>
      </c>
      <c r="M106" s="96">
        <f ca="1">+'Prestación de Servicios'!N122+'Prestación de Servicios'!N175</f>
        <v>0</v>
      </c>
      <c r="N106" s="96">
        <f ca="1">+'Prestación de Servicios'!O122+'Prestación de Servicios'!O175</f>
        <v>0</v>
      </c>
      <c r="O106" s="96">
        <f ca="1">+'Prestación de Servicios'!P122+'Prestación de Servicios'!P175</f>
        <v>0</v>
      </c>
      <c r="P106" s="96">
        <f ca="1">+'Prestación de Servicios'!Q122+'Prestación de Servicios'!Q175</f>
        <v>0</v>
      </c>
      <c r="Q106" s="96">
        <f ca="1">+'Prestación de Servicios'!R122+'Prestación de Servicios'!R175</f>
        <v>0</v>
      </c>
      <c r="R106" s="96">
        <f ca="1">+'Prestación de Servicios'!S122+'Prestación de Servicios'!S175</f>
        <v>0</v>
      </c>
      <c r="S106" s="96">
        <f ca="1">+'Prestación de Servicios'!T122+'Prestación de Servicios'!T175</f>
        <v>0</v>
      </c>
      <c r="T106" s="96">
        <f ca="1">+'Prestación de Servicios'!U122+'Prestación de Servicios'!U175</f>
        <v>0</v>
      </c>
      <c r="U106" s="96">
        <f ca="1">+'Prestación de Servicios'!V122+'Prestación de Servicios'!V175</f>
        <v>0</v>
      </c>
      <c r="V106" s="96">
        <f ca="1">+'Prestación de Servicios'!W122+'Prestación de Servicios'!W175</f>
        <v>0</v>
      </c>
      <c r="W106" s="96">
        <f ca="1">+'Prestación de Servicios'!X122+'Prestación de Servicios'!X175</f>
        <v>0</v>
      </c>
      <c r="X106" s="96">
        <f ca="1">+'Prestación de Servicios'!Y122+'Prestación de Servicios'!Y175</f>
        <v>0</v>
      </c>
      <c r="Y106" s="96">
        <f ca="1">+'Prestación de Servicios'!Z122+'Prestación de Servicios'!Z175</f>
        <v>0</v>
      </c>
      <c r="Z106" s="96">
        <f ca="1">+'Prestación de Servicios'!AA122+'Prestación de Servicios'!AA175</f>
        <v>0</v>
      </c>
      <c r="AA106" s="96">
        <f ca="1">+'Prestación de Servicios'!AB122+'Prestación de Servicios'!AB175</f>
        <v>0</v>
      </c>
      <c r="AB106" s="96">
        <f ca="1">+'Prestación de Servicios'!AC122+'Prestación de Servicios'!AC175</f>
        <v>0</v>
      </c>
      <c r="AC106" s="96">
        <f ca="1">+'Prestación de Servicios'!AD122+'Prestación de Servicios'!AD175</f>
        <v>0</v>
      </c>
      <c r="AD106" s="96">
        <f ca="1">+'Prestación de Servicios'!AE122+'Prestación de Servicios'!AE175</f>
        <v>0</v>
      </c>
    </row>
    <row r="107" spans="1:30">
      <c r="C107" s="19" t="s">
        <v>77</v>
      </c>
      <c r="D107" s="116">
        <f ca="1">SUM(E107:AD107)</f>
        <v>3145187215.0529189</v>
      </c>
      <c r="E107" s="47">
        <f ca="1">+Fiscal!D47</f>
        <v>38909435.686071046</v>
      </c>
      <c r="F107" s="47">
        <f ca="1">+Fiscal!E47</f>
        <v>70165709.582835153</v>
      </c>
      <c r="G107" s="47">
        <f ca="1">+Fiscal!F47</f>
        <v>72972337.966148555</v>
      </c>
      <c r="H107" s="47">
        <f ca="1">+Fiscal!G47</f>
        <v>75891231.484794497</v>
      </c>
      <c r="I107" s="47">
        <f ca="1">+Fiscal!H47</f>
        <v>79306336.90161024</v>
      </c>
      <c r="J107" s="47">
        <f ca="1">+Fiscal!I47</f>
        <v>82875122.062182695</v>
      </c>
      <c r="K107" s="47">
        <f ca="1">+Fiscal!J47</f>
        <v>86604502.554980919</v>
      </c>
      <c r="L107" s="47">
        <f ca="1">+Fiscal!K47</f>
        <v>90501705.16995506</v>
      </c>
      <c r="M107" s="47">
        <f ca="1">+Fiscal!L47</f>
        <v>95026790.42845282</v>
      </c>
      <c r="N107" s="47">
        <f ca="1">+Fiscal!M47</f>
        <v>99778129.949875474</v>
      </c>
      <c r="O107" s="47">
        <f ca="1">+Fiscal!N47</f>
        <v>104767036.44736925</v>
      </c>
      <c r="P107" s="47">
        <f ca="1">+Fiscal!O47</f>
        <v>110005388.26973772</v>
      </c>
      <c r="Q107" s="47">
        <f ca="1">+Fiscal!P47</f>
        <v>115505657.68322462</v>
      </c>
      <c r="R107" s="47">
        <f ca="1">+Fiscal!Q47</f>
        <v>121280940.56738585</v>
      </c>
      <c r="S107" s="47">
        <f ca="1">+Fiscal!R47</f>
        <v>127344987.59575516</v>
      </c>
      <c r="T107" s="47">
        <f ca="1">+Fiscal!S47</f>
        <v>133712236.97554292</v>
      </c>
      <c r="U107" s="47">
        <f ca="1">+Fiscal!T47</f>
        <v>140397848.82432008</v>
      </c>
      <c r="V107" s="47">
        <f ca="1">+Fiscal!U47</f>
        <v>147417741.2655361</v>
      </c>
      <c r="W107" s="47">
        <f ca="1">+Fiscal!V47</f>
        <v>154788628.3288129</v>
      </c>
      <c r="X107" s="47">
        <f ca="1">+Fiscal!W47</f>
        <v>162528059.74525356</v>
      </c>
      <c r="Y107" s="47">
        <f ca="1">+Fiscal!X47</f>
        <v>170654462.73251623</v>
      </c>
      <c r="Z107" s="47">
        <f ca="1">+Fiscal!Y47</f>
        <v>179187185.86914206</v>
      </c>
      <c r="AA107" s="47">
        <f ca="1">+Fiscal!Z47</f>
        <v>188146545.16259918</v>
      </c>
      <c r="AB107" s="47">
        <f ca="1">+Fiscal!AA47</f>
        <v>197553872.42072913</v>
      </c>
      <c r="AC107" s="47">
        <f ca="1">+Fiscal!AB47</f>
        <v>207431566.04176557</v>
      </c>
      <c r="AD107" s="47">
        <f ca="1">+Fiscal!AC47</f>
        <v>92433755.336322397</v>
      </c>
    </row>
    <row r="108" spans="1:30">
      <c r="C108" s="4" t="s">
        <v>149</v>
      </c>
      <c r="D108" s="7"/>
      <c r="E108" s="11">
        <f ca="1">+E105-E107+E106</f>
        <v>1241028236.8220549</v>
      </c>
      <c r="F108" s="11">
        <f ca="1">+F105-F107+E108+F106</f>
        <v>2083419109.5817933</v>
      </c>
      <c r="G108" s="11">
        <f t="shared" ref="G108:AD108" ca="1" si="35">+G105-G107+F108+G106</f>
        <v>2015822086.862299</v>
      </c>
      <c r="H108" s="11">
        <f t="shared" ca="1" si="35"/>
        <v>1948225064.1428046</v>
      </c>
      <c r="I108" s="11">
        <f t="shared" ca="1" si="35"/>
        <v>1880628041.4233103</v>
      </c>
      <c r="J108" s="11">
        <f t="shared" ca="1" si="35"/>
        <v>1813031018.7038159</v>
      </c>
      <c r="K108" s="11">
        <f t="shared" ca="1" si="35"/>
        <v>1745433995.9843216</v>
      </c>
      <c r="L108" s="11">
        <f t="shared" ca="1" si="35"/>
        <v>1677836973.2648273</v>
      </c>
      <c r="M108" s="11">
        <f t="shared" ca="1" si="35"/>
        <v>1610239950.5453329</v>
      </c>
      <c r="N108" s="11">
        <f t="shared" ca="1" si="35"/>
        <v>1542642927.8258386</v>
      </c>
      <c r="O108" s="11">
        <f t="shared" ca="1" si="35"/>
        <v>1475045905.1063442</v>
      </c>
      <c r="P108" s="11">
        <f t="shared" ca="1" si="35"/>
        <v>1407448882.3868499</v>
      </c>
      <c r="Q108" s="11">
        <f t="shared" ca="1" si="35"/>
        <v>1339851859.6673555</v>
      </c>
      <c r="R108" s="11">
        <f t="shared" ca="1" si="35"/>
        <v>1272254836.9478612</v>
      </c>
      <c r="S108" s="11">
        <f t="shared" ca="1" si="35"/>
        <v>1204657814.2283669</v>
      </c>
      <c r="T108" s="11">
        <f t="shared" ca="1" si="35"/>
        <v>1137060791.5088725</v>
      </c>
      <c r="U108" s="11">
        <f t="shared" ca="1" si="35"/>
        <v>1069463768.7893782</v>
      </c>
      <c r="V108" s="11">
        <f t="shared" ca="1" si="35"/>
        <v>1001866746.0698838</v>
      </c>
      <c r="W108" s="11">
        <f t="shared" ca="1" si="35"/>
        <v>934269723.35038948</v>
      </c>
      <c r="X108" s="11">
        <f t="shared" ca="1" si="35"/>
        <v>866672700.63089514</v>
      </c>
      <c r="Y108" s="11">
        <f t="shared" ca="1" si="35"/>
        <v>799075677.91140079</v>
      </c>
      <c r="Z108" s="11">
        <f t="shared" ca="1" si="35"/>
        <v>731478655.19190645</v>
      </c>
      <c r="AA108" s="11">
        <f t="shared" ca="1" si="35"/>
        <v>663881632.47241211</v>
      </c>
      <c r="AB108" s="11">
        <f t="shared" ca="1" si="35"/>
        <v>596284609.75291777</v>
      </c>
      <c r="AC108" s="11">
        <f t="shared" ca="1" si="35"/>
        <v>528687587.03342342</v>
      </c>
      <c r="AD108" s="11">
        <f t="shared" ca="1" si="35"/>
        <v>500000000.00000012</v>
      </c>
    </row>
    <row r="109" spans="1:30">
      <c r="C109" s="4"/>
      <c r="D109" s="7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</row>
    <row r="110" spans="1:30">
      <c r="C110" s="4" t="s">
        <v>262</v>
      </c>
      <c r="D110" s="7">
        <f ca="1">SUM(E110:AD110)</f>
        <v>33086308596.204662</v>
      </c>
      <c r="E110" s="11">
        <f ca="1">+E108</f>
        <v>1241028236.8220549</v>
      </c>
      <c r="F110" s="11">
        <f t="shared" ref="F110:AD110" ca="1" si="36">+F108</f>
        <v>2083419109.5817933</v>
      </c>
      <c r="G110" s="11">
        <f t="shared" ca="1" si="36"/>
        <v>2015822086.862299</v>
      </c>
      <c r="H110" s="11">
        <f t="shared" ca="1" si="36"/>
        <v>1948225064.1428046</v>
      </c>
      <c r="I110" s="11">
        <f t="shared" ca="1" si="36"/>
        <v>1880628041.4233103</v>
      </c>
      <c r="J110" s="11">
        <f t="shared" ca="1" si="36"/>
        <v>1813031018.7038159</v>
      </c>
      <c r="K110" s="11">
        <f t="shared" ca="1" si="36"/>
        <v>1745433995.9843216</v>
      </c>
      <c r="L110" s="11">
        <f t="shared" ca="1" si="36"/>
        <v>1677836973.2648273</v>
      </c>
      <c r="M110" s="11">
        <f t="shared" ca="1" si="36"/>
        <v>1610239950.5453329</v>
      </c>
      <c r="N110" s="11">
        <f t="shared" ca="1" si="36"/>
        <v>1542642927.8258386</v>
      </c>
      <c r="O110" s="11">
        <f t="shared" ca="1" si="36"/>
        <v>1475045905.1063442</v>
      </c>
      <c r="P110" s="11">
        <f t="shared" ca="1" si="36"/>
        <v>1407448882.3868499</v>
      </c>
      <c r="Q110" s="11">
        <f t="shared" ca="1" si="36"/>
        <v>1339851859.6673555</v>
      </c>
      <c r="R110" s="11">
        <f t="shared" ca="1" si="36"/>
        <v>1272254836.9478612</v>
      </c>
      <c r="S110" s="11">
        <f t="shared" ca="1" si="36"/>
        <v>1204657814.2283669</v>
      </c>
      <c r="T110" s="11">
        <f t="shared" ca="1" si="36"/>
        <v>1137060791.5088725</v>
      </c>
      <c r="U110" s="11">
        <f t="shared" ca="1" si="36"/>
        <v>1069463768.7893782</v>
      </c>
      <c r="V110" s="11">
        <f t="shared" ca="1" si="36"/>
        <v>1001866746.0698838</v>
      </c>
      <c r="W110" s="11">
        <f t="shared" ca="1" si="36"/>
        <v>934269723.35038948</v>
      </c>
      <c r="X110" s="11">
        <f t="shared" ca="1" si="36"/>
        <v>866672700.63089514</v>
      </c>
      <c r="Y110" s="11">
        <f t="shared" ca="1" si="36"/>
        <v>799075677.91140079</v>
      </c>
      <c r="Z110" s="11">
        <f t="shared" ca="1" si="36"/>
        <v>731478655.19190645</v>
      </c>
      <c r="AA110" s="11">
        <f t="shared" ca="1" si="36"/>
        <v>663881632.47241211</v>
      </c>
      <c r="AB110" s="11">
        <f t="shared" ca="1" si="36"/>
        <v>596284609.75291777</v>
      </c>
      <c r="AC110" s="11">
        <f t="shared" ca="1" si="36"/>
        <v>528687587.03342342</v>
      </c>
      <c r="AD110" s="11">
        <f t="shared" ca="1" si="36"/>
        <v>500000000.00000012</v>
      </c>
    </row>
    <row r="112" spans="1:30">
      <c r="B112" s="4" t="s">
        <v>150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</row>
    <row r="113" spans="2:31">
      <c r="B113" s="4"/>
      <c r="C113" s="1" t="s">
        <v>540</v>
      </c>
      <c r="D113" s="668">
        <f ca="1">SUM(E113:AD113)</f>
        <v>0</v>
      </c>
      <c r="E113" s="151">
        <f ca="1">+'Construcción y Equipamiento'!E227+'Prestación de Servicios'!F177</f>
        <v>0</v>
      </c>
      <c r="F113" s="454">
        <f ca="1">+'Construcción y Equipamiento'!F227+'Prestación de Servicios'!G177</f>
        <v>0</v>
      </c>
      <c r="G113" s="454">
        <f ca="1">+'Construcción y Equipamiento'!G227+'Prestación de Servicios'!H177</f>
        <v>0</v>
      </c>
      <c r="H113" s="454">
        <f ca="1">+'Construcción y Equipamiento'!H227+'Prestación de Servicios'!I177</f>
        <v>0</v>
      </c>
      <c r="I113" s="454">
        <f ca="1">+'Construcción y Equipamiento'!I227+'Prestación de Servicios'!J177</f>
        <v>0</v>
      </c>
      <c r="J113" s="454">
        <f ca="1">+'Construcción y Equipamiento'!J227+'Prestación de Servicios'!K177</f>
        <v>0</v>
      </c>
      <c r="K113" s="454">
        <f ca="1">+'Construcción y Equipamiento'!K227+'Prestación de Servicios'!L177</f>
        <v>0</v>
      </c>
      <c r="L113" s="454">
        <f ca="1">+'Construcción y Equipamiento'!L227+'Prestación de Servicios'!M177</f>
        <v>0</v>
      </c>
      <c r="M113" s="454">
        <f ca="1">+'Construcción y Equipamiento'!M227+'Prestación de Servicios'!N177</f>
        <v>0</v>
      </c>
      <c r="N113" s="454">
        <f ca="1">+'Construcción y Equipamiento'!N227+'Prestación de Servicios'!O177</f>
        <v>0</v>
      </c>
      <c r="O113" s="454">
        <f ca="1">+'Construcción y Equipamiento'!O227+'Prestación de Servicios'!P177</f>
        <v>0</v>
      </c>
      <c r="P113" s="454">
        <f ca="1">+'Construcción y Equipamiento'!P227+'Prestación de Servicios'!Q177</f>
        <v>0</v>
      </c>
      <c r="Q113" s="454">
        <f ca="1">+'Construcción y Equipamiento'!Q227+'Prestación de Servicios'!R177</f>
        <v>0</v>
      </c>
      <c r="R113" s="454">
        <f ca="1">+'Construcción y Equipamiento'!R227+'Prestación de Servicios'!S177</f>
        <v>0</v>
      </c>
      <c r="S113" s="454">
        <f ca="1">+'Construcción y Equipamiento'!S227+'Prestación de Servicios'!T177</f>
        <v>0</v>
      </c>
      <c r="T113" s="454">
        <f ca="1">+'Construcción y Equipamiento'!T227+'Prestación de Servicios'!U177</f>
        <v>0</v>
      </c>
      <c r="U113" s="454">
        <f ca="1">+'Construcción y Equipamiento'!U227+'Prestación de Servicios'!V177</f>
        <v>0</v>
      </c>
      <c r="V113" s="454">
        <f ca="1">+'Construcción y Equipamiento'!V227+'Prestación de Servicios'!W177</f>
        <v>0</v>
      </c>
      <c r="W113" s="454">
        <f ca="1">+'Construcción y Equipamiento'!W227+'Prestación de Servicios'!X177</f>
        <v>0</v>
      </c>
      <c r="X113" s="454">
        <f ca="1">+'Construcción y Equipamiento'!X227+'Prestación de Servicios'!Y177</f>
        <v>0</v>
      </c>
      <c r="Y113" s="454">
        <f ca="1">+'Construcción y Equipamiento'!Y227+'Prestación de Servicios'!Z177</f>
        <v>0</v>
      </c>
      <c r="Z113" s="454">
        <f ca="1">+'Construcción y Equipamiento'!Z227+'Prestación de Servicios'!AA177</f>
        <v>0</v>
      </c>
      <c r="AA113" s="454">
        <f ca="1">+'Construcción y Equipamiento'!AA227+'Prestación de Servicios'!AB177</f>
        <v>0</v>
      </c>
      <c r="AB113" s="454">
        <f ca="1">+'Construcción y Equipamiento'!AB227+'Prestación de Servicios'!AC177</f>
        <v>0</v>
      </c>
      <c r="AC113" s="454">
        <f ca="1">+'Construcción y Equipamiento'!AC227+'Prestación de Servicios'!AD177</f>
        <v>0</v>
      </c>
      <c r="AD113" s="454">
        <f ca="1">+'Construcción y Equipamiento'!AD227+'Prestación de Servicios'!AE177</f>
        <v>0</v>
      </c>
    </row>
    <row r="114" spans="2:31">
      <c r="C114" s="19" t="s">
        <v>16</v>
      </c>
      <c r="D114" s="116">
        <f ca="1">SUM(E114:AD114)</f>
        <v>14904886492.754377</v>
      </c>
      <c r="E114" s="152">
        <f ca="1">+'Construcción y Equipamiento'!E226+'Prestación de Servicios'!F126</f>
        <v>740933744.42344844</v>
      </c>
      <c r="F114" s="152">
        <f ca="1">+'Construcción y Equipamiento'!F226+'Prestación de Servicios'!G126</f>
        <v>1281124808.9867451</v>
      </c>
      <c r="G114" s="152">
        <f ca="1">+'Construcción y Equipamiento'!G226+'Prestación de Servicios'!H126</f>
        <v>1175838219.4510298</v>
      </c>
      <c r="H114" s="152">
        <f ca="1">+'Construcción y Equipamiento'!H226+'Prestación de Servicios'!I126</f>
        <v>1151264597.3839157</v>
      </c>
      <c r="I114" s="152">
        <f ca="1">+'Construcción y Equipamiento'!I226+'Prestación de Servicios'!J126</f>
        <v>1121334225.3844886</v>
      </c>
      <c r="J114" s="152">
        <f ca="1">+'Construcción y Equipamiento'!J226+'Prestación de Servicios'!K126</f>
        <v>1086047103.4527483</v>
      </c>
      <c r="K114" s="152">
        <f ca="1">+'Construcción y Equipamiento'!K226+'Prestación de Servicios'!L126</f>
        <v>1045403231.5886952</v>
      </c>
      <c r="L114" s="152">
        <f ca="1">+'Construcción y Equipamiento'!L226+'Prestación de Servicios'!M126</f>
        <v>999402609.79232895</v>
      </c>
      <c r="M114" s="152">
        <f ca="1">+'Construcción y Equipamiento'!M226+'Prestación de Servicios'!N126</f>
        <v>948045238.06364977</v>
      </c>
      <c r="N114" s="152">
        <f ca="1">+'Construcción y Equipamiento'!N226+'Prestación de Servicios'!O126</f>
        <v>891331116.40265763</v>
      </c>
      <c r="O114" s="152">
        <f ca="1">+'Construcción y Equipamiento'!O226+'Prestación de Servicios'!P126</f>
        <v>829260244.8093524</v>
      </c>
      <c r="P114" s="152">
        <f ca="1">+'Construcción y Equipamiento'!P226+'Prestación de Servicios'!Q126</f>
        <v>765908248.4070605</v>
      </c>
      <c r="Q114" s="152">
        <f ca="1">+'Construcción y Equipamiento'!Q226+'Prestación de Servicios'!R126</f>
        <v>701275127.19578183</v>
      </c>
      <c r="R114" s="152">
        <f ca="1">+'Construcción y Equipamiento'!R226+'Prestación de Servicios'!S126</f>
        <v>635360881.17551637</v>
      </c>
      <c r="S114" s="152">
        <f ca="1">+'Construcción y Equipamiento'!S226+'Prestación de Servicios'!T126</f>
        <v>568165510.34626412</v>
      </c>
      <c r="T114" s="152">
        <f ca="1">+'Construcción y Equipamiento'!T226+'Prestación de Servicios'!U126</f>
        <v>437318464.79682791</v>
      </c>
      <c r="U114" s="152">
        <f ca="1">+'Construcción y Equipamiento'!U226+'Prestación de Servicios'!V126</f>
        <v>306471419.2473917</v>
      </c>
      <c r="V114" s="152">
        <f ca="1">+'Construcción y Equipamiento'!V226+'Prestación de Servicios'!W126</f>
        <v>175624373.69795552</v>
      </c>
      <c r="W114" s="152">
        <f ca="1">+'Construcción y Equipamiento'!W226+'Prestación de Servicios'!X126</f>
        <v>44777328.148519337</v>
      </c>
      <c r="X114" s="152">
        <f ca="1">+'Construcción y Equipamiento'!X226+'Prestación de Servicios'!Y126</f>
        <v>0</v>
      </c>
      <c r="Y114" s="152">
        <f ca="1">+'Construcción y Equipamiento'!Y226+'Prestación de Servicios'!Z126</f>
        <v>0</v>
      </c>
      <c r="Z114" s="152">
        <f ca="1">+'Construcción y Equipamiento'!Z226+'Prestación de Servicios'!AA126</f>
        <v>0</v>
      </c>
      <c r="AA114" s="152">
        <f ca="1">+'Construcción y Equipamiento'!AA226+'Prestación de Servicios'!AB126</f>
        <v>0</v>
      </c>
      <c r="AB114" s="152">
        <f ca="1">+'Construcción y Equipamiento'!AB226+'Prestación de Servicios'!AC126</f>
        <v>0</v>
      </c>
      <c r="AC114" s="152">
        <f ca="1">+'Construcción y Equipamiento'!AC226+'Prestación de Servicios'!AD126</f>
        <v>0</v>
      </c>
      <c r="AD114" s="152">
        <f ca="1">+'Construcción y Equipamiento'!AD226+'Prestación de Servicios'!AE126</f>
        <v>0</v>
      </c>
      <c r="AE114" s="151"/>
    </row>
    <row r="115" spans="2:31">
      <c r="C115" s="4" t="s">
        <v>151</v>
      </c>
      <c r="D115" s="7">
        <f ca="1">+SUM(E115:AD115)</f>
        <v>14904886492.754377</v>
      </c>
      <c r="E115" s="11">
        <f ca="1">SUM(E113:E114)</f>
        <v>740933744.42344844</v>
      </c>
      <c r="F115" s="11">
        <f t="shared" ref="F115:AD115" ca="1" si="37">SUM(F113:F114)</f>
        <v>1281124808.9867451</v>
      </c>
      <c r="G115" s="11">
        <f t="shared" ca="1" si="37"/>
        <v>1175838219.4510298</v>
      </c>
      <c r="H115" s="11">
        <f t="shared" ca="1" si="37"/>
        <v>1151264597.3839157</v>
      </c>
      <c r="I115" s="11">
        <f t="shared" ca="1" si="37"/>
        <v>1121334225.3844886</v>
      </c>
      <c r="J115" s="11">
        <f t="shared" ca="1" si="37"/>
        <v>1086047103.4527483</v>
      </c>
      <c r="K115" s="11">
        <f t="shared" ca="1" si="37"/>
        <v>1045403231.5886952</v>
      </c>
      <c r="L115" s="11">
        <f t="shared" ca="1" si="37"/>
        <v>999402609.79232895</v>
      </c>
      <c r="M115" s="11">
        <f t="shared" ca="1" si="37"/>
        <v>948045238.06364977</v>
      </c>
      <c r="N115" s="11">
        <f t="shared" ca="1" si="37"/>
        <v>891331116.40265763</v>
      </c>
      <c r="O115" s="11">
        <f t="shared" ca="1" si="37"/>
        <v>829260244.8093524</v>
      </c>
      <c r="P115" s="11">
        <f t="shared" ca="1" si="37"/>
        <v>765908248.4070605</v>
      </c>
      <c r="Q115" s="11">
        <f t="shared" ca="1" si="37"/>
        <v>701275127.19578183</v>
      </c>
      <c r="R115" s="11">
        <f t="shared" ca="1" si="37"/>
        <v>635360881.17551637</v>
      </c>
      <c r="S115" s="11">
        <f t="shared" ca="1" si="37"/>
        <v>568165510.34626412</v>
      </c>
      <c r="T115" s="11">
        <f t="shared" ca="1" si="37"/>
        <v>437318464.79682791</v>
      </c>
      <c r="U115" s="11">
        <f t="shared" ca="1" si="37"/>
        <v>306471419.2473917</v>
      </c>
      <c r="V115" s="11">
        <f t="shared" ca="1" si="37"/>
        <v>175624373.69795552</v>
      </c>
      <c r="W115" s="11">
        <f t="shared" ca="1" si="37"/>
        <v>44777328.148519337</v>
      </c>
      <c r="X115" s="11">
        <f t="shared" ca="1" si="37"/>
        <v>0</v>
      </c>
      <c r="Y115" s="11">
        <f t="shared" ca="1" si="37"/>
        <v>0</v>
      </c>
      <c r="Z115" s="11">
        <f t="shared" ca="1" si="37"/>
        <v>0</v>
      </c>
      <c r="AA115" s="11">
        <f t="shared" ca="1" si="37"/>
        <v>0</v>
      </c>
      <c r="AB115" s="11">
        <f t="shared" ca="1" si="37"/>
        <v>0</v>
      </c>
      <c r="AC115" s="11">
        <f t="shared" ca="1" si="37"/>
        <v>0</v>
      </c>
      <c r="AD115" s="11">
        <f t="shared" ca="1" si="37"/>
        <v>0</v>
      </c>
      <c r="AE115" s="151"/>
    </row>
    <row r="116" spans="2:31">
      <c r="D116" s="7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51"/>
    </row>
    <row r="117" spans="2:31">
      <c r="B117" s="4" t="s">
        <v>15</v>
      </c>
      <c r="AE117" s="151"/>
    </row>
    <row r="118" spans="2:31">
      <c r="C118" s="1" t="s">
        <v>265</v>
      </c>
      <c r="D118" s="7">
        <f ca="1">SUM(E118:AD118)</f>
        <v>23160599270.335022</v>
      </c>
      <c r="E118" s="8">
        <f ca="1">+'Construcción y Equipamiento'!E223+'Construcción y Equipamiento'!E220</f>
        <v>551515867.8654809</v>
      </c>
      <c r="F118" s="8">
        <f ca="1">+E118+F88+F91</f>
        <v>904363336.0987817</v>
      </c>
      <c r="G118" s="8">
        <f ca="1">+F118+G88+G91</f>
        <v>904363336.0987817</v>
      </c>
      <c r="H118" s="8">
        <f t="shared" ref="H118:AD118" ca="1" si="38">+G118+H88+H91</f>
        <v>904363336.0987817</v>
      </c>
      <c r="I118" s="8">
        <f t="shared" ca="1" si="38"/>
        <v>904363336.0987817</v>
      </c>
      <c r="J118" s="8">
        <f t="shared" ca="1" si="38"/>
        <v>904363336.0987817</v>
      </c>
      <c r="K118" s="8">
        <f t="shared" ca="1" si="38"/>
        <v>904363336.0987817</v>
      </c>
      <c r="L118" s="8">
        <f t="shared" ca="1" si="38"/>
        <v>904363336.0987817</v>
      </c>
      <c r="M118" s="8">
        <f t="shared" ca="1" si="38"/>
        <v>904363336.0987817</v>
      </c>
      <c r="N118" s="8">
        <f t="shared" ca="1" si="38"/>
        <v>904363336.0987817</v>
      </c>
      <c r="O118" s="8">
        <f t="shared" ca="1" si="38"/>
        <v>904363336.0987817</v>
      </c>
      <c r="P118" s="8">
        <f t="shared" ca="1" si="38"/>
        <v>904363336.0987817</v>
      </c>
      <c r="Q118" s="8">
        <f t="shared" ca="1" si="38"/>
        <v>904363336.0987817</v>
      </c>
      <c r="R118" s="8">
        <f t="shared" ca="1" si="38"/>
        <v>904363336.0987817</v>
      </c>
      <c r="S118" s="8">
        <f t="shared" ca="1" si="38"/>
        <v>904363336.0987817</v>
      </c>
      <c r="T118" s="8">
        <f t="shared" ca="1" si="38"/>
        <v>904363336.0987817</v>
      </c>
      <c r="U118" s="8">
        <f t="shared" ca="1" si="38"/>
        <v>904363336.0987817</v>
      </c>
      <c r="V118" s="8">
        <f t="shared" ca="1" si="38"/>
        <v>904363336.0987817</v>
      </c>
      <c r="W118" s="8">
        <f t="shared" ca="1" si="38"/>
        <v>904363336.0987817</v>
      </c>
      <c r="X118" s="8">
        <f t="shared" ca="1" si="38"/>
        <v>904363336.0987817</v>
      </c>
      <c r="Y118" s="8">
        <f t="shared" ca="1" si="38"/>
        <v>904363336.0987817</v>
      </c>
      <c r="Z118" s="8">
        <f t="shared" ca="1" si="38"/>
        <v>904363336.0987817</v>
      </c>
      <c r="AA118" s="8">
        <f t="shared" ca="1" si="38"/>
        <v>904363336.0987817</v>
      </c>
      <c r="AB118" s="8">
        <f t="shared" ca="1" si="38"/>
        <v>904363336.0987817</v>
      </c>
      <c r="AC118" s="8">
        <f t="shared" ca="1" si="38"/>
        <v>904363336.0987817</v>
      </c>
      <c r="AD118" s="8">
        <f t="shared" ca="1" si="38"/>
        <v>904363336.0987817</v>
      </c>
      <c r="AE118" s="151"/>
    </row>
    <row r="119" spans="2:31">
      <c r="C119" s="1" t="s">
        <v>152</v>
      </c>
      <c r="D119" s="591">
        <f ca="1">SUM(E119:AD119)</f>
        <v>19647720774.518623</v>
      </c>
      <c r="E119" s="596">
        <f ca="1">+E48</f>
        <v>-51421375.466874287</v>
      </c>
      <c r="F119" s="596">
        <f t="shared" ref="F119:AD119" ca="1" si="39">+F48+E119</f>
        <v>-104637722.36707354</v>
      </c>
      <c r="G119" s="596">
        <f t="shared" ca="1" si="39"/>
        <v>-72323470.797506839</v>
      </c>
      <c r="H119" s="596">
        <f t="shared" ca="1" si="39"/>
        <v>-63225734.301816747</v>
      </c>
      <c r="I119" s="596">
        <f t="shared" ca="1" si="39"/>
        <v>-47409732.641357839</v>
      </c>
      <c r="J119" s="596">
        <f t="shared" ca="1" si="39"/>
        <v>-37606937.511603773</v>
      </c>
      <c r="K119" s="596">
        <f t="shared" ca="1" si="39"/>
        <v>-29066919.340217426</v>
      </c>
      <c r="L119" s="596">
        <f t="shared" ca="1" si="39"/>
        <v>1010863.740158841</v>
      </c>
      <c r="M119" s="596">
        <f t="shared" ca="1" si="39"/>
        <v>40865289.014039233</v>
      </c>
      <c r="N119" s="596">
        <f t="shared" ca="1" si="39"/>
        <v>91290263.970656767</v>
      </c>
      <c r="O119" s="596">
        <f t="shared" ca="1" si="39"/>
        <v>152767161.66238451</v>
      </c>
      <c r="P119" s="596">
        <f t="shared" ca="1" si="39"/>
        <v>227391731.60540572</v>
      </c>
      <c r="Q119" s="596">
        <f t="shared" ca="1" si="39"/>
        <v>314471417.17099369</v>
      </c>
      <c r="R119" s="596">
        <f t="shared" ca="1" si="39"/>
        <v>414513286.98840994</v>
      </c>
      <c r="S119" s="596">
        <f t="shared" ca="1" si="39"/>
        <v>527803631.81335247</v>
      </c>
      <c r="T119" s="596">
        <f t="shared" ca="1" si="39"/>
        <v>644154221.14153969</v>
      </c>
      <c r="U119" s="596">
        <f t="shared" ca="1" si="39"/>
        <v>792365951.07914782</v>
      </c>
      <c r="V119" s="596">
        <f t="shared" ca="1" si="39"/>
        <v>960692074.76899087</v>
      </c>
      <c r="W119" s="596">
        <f t="shared" ca="1" si="39"/>
        <v>1149535641.9001393</v>
      </c>
      <c r="X119" s="596">
        <f t="shared" ca="1" si="39"/>
        <v>1374833362.6787114</v>
      </c>
      <c r="Y119" s="596">
        <f t="shared" ca="1" si="39"/>
        <v>1605936874.7764268</v>
      </c>
      <c r="Z119" s="596">
        <f t="shared" ca="1" si="39"/>
        <v>1839575228.0273216</v>
      </c>
      <c r="AA119" s="596">
        <f t="shared" ca="1" si="39"/>
        <v>2084895498.9407611</v>
      </c>
      <c r="AB119" s="596">
        <f t="shared" ca="1" si="39"/>
        <v>2342481783.3998728</v>
      </c>
      <c r="AC119" s="596">
        <f t="shared" ca="1" si="39"/>
        <v>2612947382.0819397</v>
      </c>
      <c r="AD119" s="596">
        <f t="shared" ca="1" si="39"/>
        <v>2875881002.1848207</v>
      </c>
    </row>
    <row r="120" spans="2:31">
      <c r="C120" s="1" t="s">
        <v>363</v>
      </c>
      <c r="D120" s="7">
        <f>SUM(E120:AD120)</f>
        <v>0</v>
      </c>
      <c r="E120" s="8">
        <f>+'Prestación de Servicios'!G76</f>
        <v>0</v>
      </c>
      <c r="F120" s="8">
        <f t="shared" ref="F120:AD120" si="40">+F93+E120</f>
        <v>0</v>
      </c>
      <c r="G120" s="8">
        <f t="shared" si="40"/>
        <v>0</v>
      </c>
      <c r="H120" s="8">
        <f t="shared" si="40"/>
        <v>0</v>
      </c>
      <c r="I120" s="8">
        <f t="shared" si="40"/>
        <v>0</v>
      </c>
      <c r="J120" s="8">
        <f t="shared" si="40"/>
        <v>0</v>
      </c>
      <c r="K120" s="8">
        <f t="shared" si="40"/>
        <v>0</v>
      </c>
      <c r="L120" s="8">
        <f t="shared" si="40"/>
        <v>0</v>
      </c>
      <c r="M120" s="8">
        <f t="shared" si="40"/>
        <v>0</v>
      </c>
      <c r="N120" s="8">
        <f t="shared" si="40"/>
        <v>0</v>
      </c>
      <c r="O120" s="8">
        <f t="shared" si="40"/>
        <v>0</v>
      </c>
      <c r="P120" s="8">
        <f t="shared" si="40"/>
        <v>0</v>
      </c>
      <c r="Q120" s="8">
        <f t="shared" si="40"/>
        <v>0</v>
      </c>
      <c r="R120" s="8">
        <f t="shared" si="40"/>
        <v>0</v>
      </c>
      <c r="S120" s="8">
        <f t="shared" si="40"/>
        <v>0</v>
      </c>
      <c r="T120" s="8">
        <f t="shared" si="40"/>
        <v>0</v>
      </c>
      <c r="U120" s="8">
        <f t="shared" si="40"/>
        <v>0</v>
      </c>
      <c r="V120" s="8">
        <f t="shared" si="40"/>
        <v>0</v>
      </c>
      <c r="W120" s="8">
        <f t="shared" si="40"/>
        <v>0</v>
      </c>
      <c r="X120" s="8">
        <f t="shared" si="40"/>
        <v>0</v>
      </c>
      <c r="Y120" s="8">
        <f t="shared" si="40"/>
        <v>0</v>
      </c>
      <c r="Z120" s="8">
        <f t="shared" si="40"/>
        <v>0</v>
      </c>
      <c r="AA120" s="8">
        <f t="shared" si="40"/>
        <v>0</v>
      </c>
      <c r="AB120" s="8">
        <f t="shared" si="40"/>
        <v>0</v>
      </c>
      <c r="AC120" s="8">
        <f t="shared" si="40"/>
        <v>0</v>
      </c>
      <c r="AD120" s="8">
        <f t="shared" si="40"/>
        <v>0</v>
      </c>
    </row>
    <row r="121" spans="2:31">
      <c r="C121" s="1" t="s">
        <v>153</v>
      </c>
      <c r="D121" s="7">
        <f ca="1">SUM(E121:AD121)</f>
        <v>36689412325.071251</v>
      </c>
      <c r="E121" s="454">
        <f ca="1">+Fiscal!D107</f>
        <v>0</v>
      </c>
      <c r="F121" s="454">
        <f ca="1">+Fiscal!E107+E121</f>
        <v>0</v>
      </c>
      <c r="G121" s="454">
        <f ca="1">+Fiscal!F107+F121</f>
        <v>0</v>
      </c>
      <c r="H121" s="454">
        <f ca="1">+Fiscal!G107+G121</f>
        <v>60415345.913370401</v>
      </c>
      <c r="I121" s="454">
        <f ca="1">+Fiscal!H107+H121</f>
        <v>125607312.47601238</v>
      </c>
      <c r="J121" s="454">
        <f ca="1">+Fiscal!I107+I121</f>
        <v>182998107.73620895</v>
      </c>
      <c r="K121" s="454">
        <f ca="1">+Fiscal!J107+J121</f>
        <v>237498756.59852302</v>
      </c>
      <c r="L121" s="454">
        <f ca="1">+Fiscal!K107+K121</f>
        <v>312077623.05248815</v>
      </c>
      <c r="M121" s="454">
        <f ca="1">+Fiscal!L107+L121</f>
        <v>395601467.02614212</v>
      </c>
      <c r="N121" s="454">
        <f ca="1">+Fiscal!M107+M121</f>
        <v>489090450.27164292</v>
      </c>
      <c r="O121" s="454">
        <f ca="1">+Fiscal!N107+N121</f>
        <v>593263512.81743479</v>
      </c>
      <c r="P121" s="454">
        <f ca="1">+Fiscal!O107+O121</f>
        <v>714541474.62790179</v>
      </c>
      <c r="Q121" s="454">
        <f ca="1">+Fiscal!P107+P121</f>
        <v>852493696.66543567</v>
      </c>
      <c r="R121" s="454">
        <f ca="1">+Fiscal!Q107+Q121</f>
        <v>1007902261.0299723</v>
      </c>
      <c r="S121" s="454">
        <f ca="1">+Fiscal!R107+R121</f>
        <v>1181342222.6214178</v>
      </c>
      <c r="T121" s="454">
        <f ca="1">+Fiscal!S107+S121</f>
        <v>1300558003.3757117</v>
      </c>
      <c r="U121" s="454">
        <f ca="1">+Fiscal!T107+T121</f>
        <v>1458320536.5882037</v>
      </c>
      <c r="V121" s="454">
        <f ca="1">+Fiscal!U107+U121</f>
        <v>1643217355.9941466</v>
      </c>
      <c r="W121" s="454">
        <f ca="1">+Fiscal!V107+V121</f>
        <v>1856002505.9046719</v>
      </c>
      <c r="X121" s="454">
        <f ca="1">+Fiscal!W107+W121</f>
        <v>2199050958.2799783</v>
      </c>
      <c r="Y121" s="454">
        <f ca="1">+Fiscal!X107+X121</f>
        <v>2600808933.1102099</v>
      </c>
      <c r="Z121" s="454">
        <f ca="1">+Fiscal!Y107+Y121</f>
        <v>3013634472.2302465</v>
      </c>
      <c r="AA121" s="454">
        <f ca="1">+Fiscal!Z107+Z121</f>
        <v>3447101288.3062854</v>
      </c>
      <c r="AB121" s="454">
        <f ca="1">+Fiscal!AA107+AA121</f>
        <v>3902241445.1861262</v>
      </c>
      <c r="AC121" s="454">
        <f ca="1">+Fiscal!AB107+AB121</f>
        <v>4380138609.9099588</v>
      </c>
      <c r="AD121" s="454">
        <f ca="1">+Fiscal!AC107+AC121</f>
        <v>4735505985.3491621</v>
      </c>
    </row>
    <row r="122" spans="2:31">
      <c r="C122" s="19" t="s">
        <v>154</v>
      </c>
      <c r="D122" s="116">
        <f ca="1">SUM(E122:AD122)</f>
        <v>12062514383.667898</v>
      </c>
      <c r="E122" s="152">
        <f ca="1">+Fiscal!D45</f>
        <v>0</v>
      </c>
      <c r="F122" s="152">
        <f ca="1">+Fiscal!E45+E122</f>
        <v>2568686.863340795</v>
      </c>
      <c r="G122" s="152">
        <f ca="1">+Fiscal!F45+F122</f>
        <v>7944002.1099949926</v>
      </c>
      <c r="H122" s="152">
        <f ca="1">+Fiscal!G45+G122</f>
        <v>16238210.875295132</v>
      </c>
      <c r="I122" s="152">
        <f ca="1">+Fiscal!H45+H122</f>
        <v>27947525.057411015</v>
      </c>
      <c r="J122" s="152">
        <f ca="1">+Fiscal!I45+I122</f>
        <v>43225624.400099352</v>
      </c>
      <c r="K122" s="152">
        <f ca="1">+Fiscal!J45+J122</f>
        <v>62233104.235585913</v>
      </c>
      <c r="L122" s="152">
        <f ca="1">+Fiscal!K45+K122</f>
        <v>85137786.686046615</v>
      </c>
      <c r="M122" s="152">
        <f ca="1">+Fiscal!L45+L122</f>
        <v>112567554.39500508</v>
      </c>
      <c r="N122" s="152">
        <f ca="1">+Fiscal!M45+M122</f>
        <v>144748661.62538618</v>
      </c>
      <c r="O122" s="152">
        <f ca="1">+Fiscal!N45+N122</f>
        <v>181918675.35326105</v>
      </c>
      <c r="P122" s="152">
        <f ca="1">+Fiscal!O45+O122</f>
        <v>224327040.90350443</v>
      </c>
      <c r="Q122" s="152">
        <f ca="1">+Fiscal!P45+P122</f>
        <v>272235675.86723471</v>
      </c>
      <c r="R122" s="152">
        <f ca="1">+Fiscal!Q45+Q122</f>
        <v>325919593.71512622</v>
      </c>
      <c r="S122" s="152">
        <f ca="1">+Fiscal!R45+R122</f>
        <v>385667558.59138703</v>
      </c>
      <c r="T122" s="152">
        <f ca="1">+Fiscal!S45+S122</f>
        <v>451782772.84743559</v>
      </c>
      <c r="U122" s="152">
        <f ca="1">+Fiscal!T45+T122</f>
        <v>524583598.95226133</v>
      </c>
      <c r="V122" s="152">
        <f ca="1">+Fiscal!U45+U122</f>
        <v>604404317.49830306</v>
      </c>
      <c r="W122" s="152">
        <f ca="1">+Fiscal!V45+V122</f>
        <v>691595923.10762155</v>
      </c>
      <c r="X122" s="152">
        <f ca="1">+Fiscal!W45+W122</f>
        <v>786526960.13338077</v>
      </c>
      <c r="Y122" s="152">
        <f ca="1">+Fiscal!X45+X122</f>
        <v>889584400.1464026</v>
      </c>
      <c r="Z122" s="152">
        <f ca="1">+Fiscal!Y45+Y122</f>
        <v>1001174563.2960503</v>
      </c>
      <c r="AA122" s="152">
        <f ca="1">+Fiscal!Z45+Z122</f>
        <v>1121724085.7391551</v>
      </c>
      <c r="AB122" s="152">
        <f ca="1">+Fiscal!AA45+AA122</f>
        <v>1251680935.4403899</v>
      </c>
      <c r="AC122" s="152">
        <f ca="1">+Fiscal!AB45+AB122</f>
        <v>1391515478.762661</v>
      </c>
      <c r="AD122" s="152">
        <f ca="1">+Fiscal!AC45+AC122</f>
        <v>1455261647.0655601</v>
      </c>
    </row>
    <row r="123" spans="2:31">
      <c r="C123" s="4" t="s">
        <v>149</v>
      </c>
      <c r="D123" s="7"/>
      <c r="E123" s="8">
        <f ca="1">+E118+E119-E121+E122+E120</f>
        <v>500094492.3986066</v>
      </c>
      <c r="F123" s="8">
        <f t="shared" ref="F123:AD123" ca="1" si="41">+F118+F119-F121+F122+F120</f>
        <v>802294300.5950489</v>
      </c>
      <c r="G123" s="8">
        <f t="shared" ca="1" si="41"/>
        <v>839983867.4112699</v>
      </c>
      <c r="H123" s="8">
        <f t="shared" ca="1" si="41"/>
        <v>796960466.75888979</v>
      </c>
      <c r="I123" s="8">
        <f t="shared" ca="1" si="41"/>
        <v>759293816.03882265</v>
      </c>
      <c r="J123" s="8">
        <f t="shared" ca="1" si="41"/>
        <v>726983915.25106847</v>
      </c>
      <c r="K123" s="8">
        <f t="shared" ca="1" si="41"/>
        <v>700030764.39562714</v>
      </c>
      <c r="L123" s="8">
        <f t="shared" ca="1" si="41"/>
        <v>678434363.47249889</v>
      </c>
      <c r="M123" s="8">
        <f t="shared" ca="1" si="41"/>
        <v>662194712.48168397</v>
      </c>
      <c r="N123" s="8">
        <f t="shared" ca="1" si="41"/>
        <v>651311811.42318177</v>
      </c>
      <c r="O123" s="8">
        <f t="shared" ca="1" si="41"/>
        <v>645785660.29699254</v>
      </c>
      <c r="P123" s="8">
        <f t="shared" ca="1" si="41"/>
        <v>641540633.97978997</v>
      </c>
      <c r="Q123" s="8">
        <f t="shared" ca="1" si="41"/>
        <v>638576732.47157443</v>
      </c>
      <c r="R123" s="8">
        <f t="shared" ca="1" si="41"/>
        <v>636893955.77234554</v>
      </c>
      <c r="S123" s="8">
        <f t="shared" ca="1" si="41"/>
        <v>636492303.88210344</v>
      </c>
      <c r="T123" s="8">
        <f t="shared" ca="1" si="41"/>
        <v>699742326.71204531</v>
      </c>
      <c r="U123" s="8">
        <f t="shared" ca="1" si="41"/>
        <v>762992349.54198706</v>
      </c>
      <c r="V123" s="8">
        <f t="shared" ca="1" si="41"/>
        <v>826242372.37192905</v>
      </c>
      <c r="W123" s="8">
        <f t="shared" ca="1" si="41"/>
        <v>889492395.20187056</v>
      </c>
      <c r="X123" s="8">
        <f t="shared" ca="1" si="41"/>
        <v>866672700.6308955</v>
      </c>
      <c r="Y123" s="8">
        <f t="shared" ca="1" si="41"/>
        <v>799075677.91140103</v>
      </c>
      <c r="Z123" s="8">
        <f t="shared" ca="1" si="41"/>
        <v>731478655.19190717</v>
      </c>
      <c r="AA123" s="8">
        <f t="shared" ca="1" si="41"/>
        <v>663881632.47241235</v>
      </c>
      <c r="AB123" s="8">
        <f t="shared" ca="1" si="41"/>
        <v>596284609.752918</v>
      </c>
      <c r="AC123" s="8">
        <f t="shared" ca="1" si="41"/>
        <v>528687587.03342342</v>
      </c>
      <c r="AD123" s="8">
        <f t="shared" ca="1" si="41"/>
        <v>500000000.00000024</v>
      </c>
    </row>
    <row r="124" spans="2:31"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2:31">
      <c r="C125" s="1" t="s">
        <v>155</v>
      </c>
      <c r="D125" s="7">
        <f ca="1">SUM(E125:AD125)</f>
        <v>33086308596.20467</v>
      </c>
      <c r="E125" s="8">
        <f t="shared" ref="E125:AD125" ca="1" si="42">+E123+E115</f>
        <v>1241028236.8220551</v>
      </c>
      <c r="F125" s="8">
        <f t="shared" ca="1" si="42"/>
        <v>2083419109.581794</v>
      </c>
      <c r="G125" s="8">
        <f t="shared" ca="1" si="42"/>
        <v>2015822086.8622997</v>
      </c>
      <c r="H125" s="8">
        <f t="shared" ca="1" si="42"/>
        <v>1948225064.1428056</v>
      </c>
      <c r="I125" s="8">
        <f t="shared" ca="1" si="42"/>
        <v>1880628041.4233112</v>
      </c>
      <c r="J125" s="8">
        <f t="shared" ca="1" si="42"/>
        <v>1813031018.7038169</v>
      </c>
      <c r="K125" s="8">
        <f t="shared" ca="1" si="42"/>
        <v>1745433995.9843223</v>
      </c>
      <c r="L125" s="8">
        <f t="shared" ca="1" si="42"/>
        <v>1677836973.2648277</v>
      </c>
      <c r="M125" s="8">
        <f t="shared" ca="1" si="42"/>
        <v>1610239950.5453339</v>
      </c>
      <c r="N125" s="8">
        <f t="shared" ca="1" si="42"/>
        <v>1542642927.8258395</v>
      </c>
      <c r="O125" s="8">
        <f t="shared" ca="1" si="42"/>
        <v>1475045905.1063449</v>
      </c>
      <c r="P125" s="8">
        <f t="shared" ca="1" si="42"/>
        <v>1407448882.3868504</v>
      </c>
      <c r="Q125" s="8">
        <f t="shared" ca="1" si="42"/>
        <v>1339851859.6673563</v>
      </c>
      <c r="R125" s="8">
        <f t="shared" ca="1" si="42"/>
        <v>1272254836.9478619</v>
      </c>
      <c r="S125" s="8">
        <f t="shared" ca="1" si="42"/>
        <v>1204657814.2283676</v>
      </c>
      <c r="T125" s="8">
        <f t="shared" ca="1" si="42"/>
        <v>1137060791.5088732</v>
      </c>
      <c r="U125" s="8">
        <f t="shared" ca="1" si="42"/>
        <v>1069463768.7893788</v>
      </c>
      <c r="V125" s="8">
        <f t="shared" ca="1" si="42"/>
        <v>1001866746.0698845</v>
      </c>
      <c r="W125" s="8">
        <f t="shared" ca="1" si="42"/>
        <v>934269723.35038996</v>
      </c>
      <c r="X125" s="8">
        <f t="shared" ca="1" si="42"/>
        <v>866672700.6308955</v>
      </c>
      <c r="Y125" s="8">
        <f t="shared" ca="1" si="42"/>
        <v>799075677.91140103</v>
      </c>
      <c r="Z125" s="8">
        <f t="shared" ca="1" si="42"/>
        <v>731478655.19190717</v>
      </c>
      <c r="AA125" s="8">
        <f t="shared" ca="1" si="42"/>
        <v>663881632.47241235</v>
      </c>
      <c r="AB125" s="8">
        <f t="shared" ca="1" si="42"/>
        <v>596284609.752918</v>
      </c>
      <c r="AC125" s="8">
        <f t="shared" ca="1" si="42"/>
        <v>528687587.03342342</v>
      </c>
      <c r="AD125" s="8">
        <f t="shared" ca="1" si="42"/>
        <v>500000000.00000024</v>
      </c>
    </row>
    <row r="126" spans="2:31"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2:31">
      <c r="C127" s="1" t="s">
        <v>156</v>
      </c>
      <c r="D127" s="591">
        <f ca="1">SUM(E127:AD127)</f>
        <v>0</v>
      </c>
      <c r="E127" s="42">
        <f t="shared" ref="E127:U127" ca="1" si="43">+ROUND(E110-E125,0)</f>
        <v>0</v>
      </c>
      <c r="F127" s="42">
        <f t="shared" ca="1" si="43"/>
        <v>0</v>
      </c>
      <c r="G127" s="8">
        <f ca="1">+ROUND(G110-G125,0)</f>
        <v>0</v>
      </c>
      <c r="H127" s="8">
        <f t="shared" ca="1" si="43"/>
        <v>0</v>
      </c>
      <c r="I127" s="8">
        <f t="shared" ca="1" si="43"/>
        <v>0</v>
      </c>
      <c r="J127" s="8">
        <f t="shared" ca="1" si="43"/>
        <v>0</v>
      </c>
      <c r="K127" s="8">
        <f t="shared" ca="1" si="43"/>
        <v>0</v>
      </c>
      <c r="L127" s="8">
        <f t="shared" ca="1" si="43"/>
        <v>0</v>
      </c>
      <c r="M127" s="8">
        <f t="shared" ca="1" si="43"/>
        <v>0</v>
      </c>
      <c r="N127" s="8">
        <f t="shared" ca="1" si="43"/>
        <v>0</v>
      </c>
      <c r="O127" s="8">
        <f t="shared" ca="1" si="43"/>
        <v>0</v>
      </c>
      <c r="P127" s="8">
        <f t="shared" ca="1" si="43"/>
        <v>0</v>
      </c>
      <c r="Q127" s="8">
        <f t="shared" ca="1" si="43"/>
        <v>0</v>
      </c>
      <c r="R127" s="8">
        <f t="shared" ca="1" si="43"/>
        <v>0</v>
      </c>
      <c r="S127" s="8">
        <f t="shared" ca="1" si="43"/>
        <v>0</v>
      </c>
      <c r="T127" s="8">
        <f t="shared" ca="1" si="43"/>
        <v>0</v>
      </c>
      <c r="U127" s="8">
        <f t="shared" ca="1" si="43"/>
        <v>0</v>
      </c>
      <c r="V127" s="8">
        <f t="shared" ref="V127:AD127" ca="1" si="44">+ROUND(V110-V125,1)</f>
        <v>0</v>
      </c>
      <c r="W127" s="8">
        <f t="shared" ca="1" si="44"/>
        <v>0</v>
      </c>
      <c r="X127" s="8">
        <f t="shared" ca="1" si="44"/>
        <v>0</v>
      </c>
      <c r="Y127" s="8">
        <f t="shared" ca="1" si="44"/>
        <v>0</v>
      </c>
      <c r="Z127" s="8">
        <f t="shared" ca="1" si="44"/>
        <v>0</v>
      </c>
      <c r="AA127" s="8">
        <f t="shared" ca="1" si="44"/>
        <v>0</v>
      </c>
      <c r="AB127" s="8">
        <f t="shared" ca="1" si="44"/>
        <v>0</v>
      </c>
      <c r="AC127" s="8">
        <f t="shared" ca="1" si="44"/>
        <v>0</v>
      </c>
      <c r="AD127" s="8">
        <f t="shared" ca="1" si="44"/>
        <v>0</v>
      </c>
    </row>
    <row r="129" spans="1:30"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  <c r="V129" s="22"/>
      <c r="W129" s="11"/>
      <c r="X129" s="11"/>
      <c r="Y129" s="11"/>
      <c r="Z129" s="11"/>
      <c r="AA129" s="11"/>
      <c r="AB129" s="11"/>
      <c r="AC129" s="11"/>
      <c r="AD129" s="11"/>
    </row>
    <row r="130" spans="1:30">
      <c r="D130" s="84"/>
    </row>
    <row r="131" spans="1:30">
      <c r="D131" s="84"/>
    </row>
    <row r="132" spans="1:30">
      <c r="E132" s="84"/>
    </row>
    <row r="133" spans="1:30"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</row>
    <row r="134" spans="1:30">
      <c r="C134" s="14"/>
      <c r="E134" s="84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</row>
    <row r="135" spans="1:30">
      <c r="A135" s="8"/>
      <c r="B135" s="8"/>
      <c r="C135" s="602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>
      <c r="C136" s="318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 spans="1:30" s="454" customFormat="1">
      <c r="A137" s="1"/>
      <c r="B137" s="1"/>
      <c r="C137" s="1"/>
      <c r="D137" s="1"/>
      <c r="E137" s="1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 spans="1:30"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</row>
    <row r="142" spans="1:30"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</row>
    <row r="143" spans="1:30"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6:30"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6:30"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6:30"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6:30"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6:30"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6:30"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6:30"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6:30"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6:30"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6:30"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</sheetData>
  <printOptions horizontalCentered="1" verticalCentered="1"/>
  <pageMargins left="0.25" right="0.25" top="0.75" bottom="0.75" header="0.3" footer="0.3"/>
  <pageSetup scale="52" fitToWidth="3" fitToHeight="3" pageOrder="overThenDown" orientation="landscape" r:id="rId1"/>
  <headerFooter>
    <oddFooter>&amp;LSr. Gilberto Francisco Villegas Navarro
Representante Comun</oddFooter>
  </headerFooter>
  <rowBreaks count="2" manualBreakCount="2">
    <brk id="49" max="29" man="1"/>
    <brk id="99" max="29" man="1"/>
  </rowBreaks>
  <colBreaks count="2" manualBreakCount="2">
    <brk id="12" max="140" man="1"/>
    <brk id="21" max="140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2"/>
  <sheetViews>
    <sheetView topLeftCell="A81" zoomScale="60" zoomScaleNormal="60" workbookViewId="0">
      <selection activeCell="B120" sqref="B120"/>
    </sheetView>
  </sheetViews>
  <sheetFormatPr baseColWidth="10" defaultRowHeight="15" outlineLevelRow="1"/>
  <cols>
    <col min="1" max="1" width="11.42578125" style="1"/>
    <col min="2" max="2" width="31.140625" style="1" bestFit="1" customWidth="1"/>
    <col min="3" max="3" width="34.42578125" style="510" bestFit="1" customWidth="1"/>
    <col min="4" max="6" width="20.85546875" style="1" customWidth="1"/>
    <col min="7" max="7" width="22.7109375" style="1" customWidth="1"/>
    <col min="8" max="8" width="19.42578125" style="1" bestFit="1" customWidth="1"/>
    <col min="9" max="9" width="18.42578125" style="1" bestFit="1" customWidth="1"/>
    <col min="10" max="11" width="19.140625" style="1" bestFit="1" customWidth="1"/>
    <col min="12" max="12" width="19" style="1" bestFit="1" customWidth="1"/>
    <col min="13" max="13" width="19.140625" style="1" bestFit="1" customWidth="1"/>
    <col min="14" max="14" width="19.85546875" style="1" bestFit="1" customWidth="1"/>
    <col min="15" max="15" width="18.7109375" style="1" bestFit="1" customWidth="1"/>
    <col min="16" max="16" width="20.5703125" style="1" bestFit="1" customWidth="1"/>
    <col min="17" max="17" width="20.85546875" style="1" bestFit="1" customWidth="1"/>
    <col min="18" max="18" width="21.28515625" style="1" bestFit="1" customWidth="1"/>
    <col min="19" max="19" width="20.85546875" style="1" bestFit="1" customWidth="1"/>
    <col min="20" max="20" width="20.140625" style="1" bestFit="1" customWidth="1"/>
    <col min="21" max="21" width="20.42578125" style="1" bestFit="1" customWidth="1"/>
    <col min="22" max="22" width="19.140625" style="1" bestFit="1" customWidth="1"/>
    <col min="23" max="23" width="19" style="1" bestFit="1" customWidth="1"/>
    <col min="24" max="24" width="21.140625" style="1" bestFit="1" customWidth="1"/>
    <col min="25" max="25" width="21.85546875" style="1" bestFit="1" customWidth="1"/>
    <col min="26" max="29" width="20.28515625" style="1" customWidth="1"/>
    <col min="30" max="35" width="15" style="14" bestFit="1" customWidth="1"/>
    <col min="36" max="16384" width="11.42578125" style="14"/>
  </cols>
  <sheetData>
    <row r="1" spans="1:29">
      <c r="B1" s="12"/>
    </row>
    <row r="11" spans="1:29">
      <c r="A11" s="36" t="s">
        <v>48</v>
      </c>
    </row>
    <row r="13" spans="1:29">
      <c r="A13" s="5"/>
      <c r="C13" s="510" t="s">
        <v>79</v>
      </c>
    </row>
    <row r="14" spans="1:29" ht="15.75" thickBot="1">
      <c r="A14" s="51"/>
      <c r="B14" s="51"/>
      <c r="C14" s="554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</row>
    <row r="16" spans="1:29" s="70" customFormat="1">
      <c r="A16" s="55" t="s">
        <v>80</v>
      </c>
      <c r="B16" s="55"/>
      <c r="C16" s="555"/>
      <c r="D16" s="55"/>
      <c r="E16" s="56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</row>
    <row r="17" spans="1:35" s="523" customFormat="1">
      <c r="A17" s="163">
        <v>1.1000000000000001</v>
      </c>
      <c r="B17" s="58" t="s">
        <v>81</v>
      </c>
      <c r="C17" s="556"/>
      <c r="D17" s="604">
        <v>0</v>
      </c>
      <c r="E17" s="604">
        <v>0</v>
      </c>
      <c r="F17" s="604">
        <f t="shared" ref="F17:Y17" si="0">E17+1</f>
        <v>1</v>
      </c>
      <c r="G17" s="604">
        <f t="shared" si="0"/>
        <v>2</v>
      </c>
      <c r="H17" s="604">
        <f t="shared" si="0"/>
        <v>3</v>
      </c>
      <c r="I17" s="604">
        <f t="shared" si="0"/>
        <v>4</v>
      </c>
      <c r="J17" s="604">
        <f t="shared" si="0"/>
        <v>5</v>
      </c>
      <c r="K17" s="604">
        <f t="shared" si="0"/>
        <v>6</v>
      </c>
      <c r="L17" s="604">
        <f t="shared" si="0"/>
        <v>7</v>
      </c>
      <c r="M17" s="604">
        <f t="shared" si="0"/>
        <v>8</v>
      </c>
      <c r="N17" s="604">
        <f t="shared" si="0"/>
        <v>9</v>
      </c>
      <c r="O17" s="604">
        <f t="shared" si="0"/>
        <v>10</v>
      </c>
      <c r="P17" s="604">
        <f t="shared" si="0"/>
        <v>11</v>
      </c>
      <c r="Q17" s="604">
        <f t="shared" si="0"/>
        <v>12</v>
      </c>
      <c r="R17" s="604">
        <f t="shared" si="0"/>
        <v>13</v>
      </c>
      <c r="S17" s="604">
        <f t="shared" si="0"/>
        <v>14</v>
      </c>
      <c r="T17" s="604">
        <f t="shared" si="0"/>
        <v>15</v>
      </c>
      <c r="U17" s="604">
        <f t="shared" si="0"/>
        <v>16</v>
      </c>
      <c r="V17" s="604">
        <f t="shared" si="0"/>
        <v>17</v>
      </c>
      <c r="W17" s="604">
        <f t="shared" si="0"/>
        <v>18</v>
      </c>
      <c r="X17" s="604">
        <f t="shared" si="0"/>
        <v>19</v>
      </c>
      <c r="Y17" s="604">
        <f t="shared" si="0"/>
        <v>20</v>
      </c>
      <c r="Z17" s="604">
        <f>Y17+1</f>
        <v>21</v>
      </c>
      <c r="AA17" s="604">
        <f>Z17+1</f>
        <v>22</v>
      </c>
      <c r="AB17" s="604">
        <f>AA17+1</f>
        <v>23</v>
      </c>
      <c r="AC17" s="604">
        <f>AB17+1</f>
        <v>24</v>
      </c>
      <c r="AD17" s="604"/>
      <c r="AE17" s="604"/>
      <c r="AF17" s="604"/>
      <c r="AG17" s="604"/>
      <c r="AH17" s="604"/>
      <c r="AI17" s="604"/>
    </row>
    <row r="18" spans="1:35">
      <c r="A18" s="59">
        <v>1.2</v>
      </c>
      <c r="B18" s="1" t="s">
        <v>527</v>
      </c>
      <c r="D18" s="61">
        <v>41821</v>
      </c>
      <c r="E18" s="60">
        <f>DATE(YEAR(D18)+1,1,1)</f>
        <v>42005</v>
      </c>
      <c r="F18" s="60">
        <f t="shared" ref="F18:Y18" si="1">DATE(YEAR(E18)+1,1,1)</f>
        <v>42370</v>
      </c>
      <c r="G18" s="60">
        <f t="shared" si="1"/>
        <v>42736</v>
      </c>
      <c r="H18" s="60">
        <f t="shared" si="1"/>
        <v>43101</v>
      </c>
      <c r="I18" s="60">
        <f t="shared" si="1"/>
        <v>43466</v>
      </c>
      <c r="J18" s="60">
        <f t="shared" si="1"/>
        <v>43831</v>
      </c>
      <c r="K18" s="60">
        <f t="shared" si="1"/>
        <v>44197</v>
      </c>
      <c r="L18" s="60">
        <f t="shared" si="1"/>
        <v>44562</v>
      </c>
      <c r="M18" s="60">
        <f t="shared" si="1"/>
        <v>44927</v>
      </c>
      <c r="N18" s="60">
        <f t="shared" si="1"/>
        <v>45292</v>
      </c>
      <c r="O18" s="60">
        <f t="shared" si="1"/>
        <v>45658</v>
      </c>
      <c r="P18" s="60">
        <f t="shared" si="1"/>
        <v>46023</v>
      </c>
      <c r="Q18" s="60">
        <f t="shared" si="1"/>
        <v>46388</v>
      </c>
      <c r="R18" s="60">
        <f t="shared" si="1"/>
        <v>46753</v>
      </c>
      <c r="S18" s="60">
        <f t="shared" si="1"/>
        <v>47119</v>
      </c>
      <c r="T18" s="60">
        <f t="shared" si="1"/>
        <v>47484</v>
      </c>
      <c r="U18" s="60">
        <f t="shared" si="1"/>
        <v>47849</v>
      </c>
      <c r="V18" s="60">
        <f t="shared" si="1"/>
        <v>48214</v>
      </c>
      <c r="W18" s="60">
        <f t="shared" si="1"/>
        <v>48580</v>
      </c>
      <c r="X18" s="60">
        <f t="shared" si="1"/>
        <v>48945</v>
      </c>
      <c r="Y18" s="60">
        <f t="shared" si="1"/>
        <v>49310</v>
      </c>
      <c r="Z18" s="60">
        <f>DATE(YEAR(Y18)+1,1,1)</f>
        <v>49675</v>
      </c>
      <c r="AA18" s="60">
        <f>DATE(YEAR(Z18)+1,1,1)</f>
        <v>50041</v>
      </c>
      <c r="AB18" s="60">
        <f>DATE(YEAR(AA18)+1,1,1)</f>
        <v>50406</v>
      </c>
      <c r="AC18" s="60">
        <f>DATE(YEAR(AB18)+1,1,1)</f>
        <v>50771</v>
      </c>
      <c r="AD18" s="60"/>
      <c r="AE18" s="60"/>
      <c r="AF18" s="60"/>
      <c r="AG18" s="60"/>
      <c r="AH18" s="60"/>
      <c r="AI18" s="60"/>
    </row>
    <row r="19" spans="1:35">
      <c r="A19" s="59">
        <v>1.3</v>
      </c>
      <c r="B19" s="1" t="s">
        <v>82</v>
      </c>
      <c r="D19" s="61">
        <f>+DATE(YEAR(D18),12,31)</f>
        <v>42004</v>
      </c>
      <c r="E19" s="61">
        <f t="shared" ref="E19:AB19" si="2">+DATE(YEAR(E18),12,31)</f>
        <v>42369</v>
      </c>
      <c r="F19" s="61">
        <f t="shared" si="2"/>
        <v>42735</v>
      </c>
      <c r="G19" s="61">
        <f t="shared" si="2"/>
        <v>43100</v>
      </c>
      <c r="H19" s="61">
        <f t="shared" si="2"/>
        <v>43465</v>
      </c>
      <c r="I19" s="61">
        <f t="shared" si="2"/>
        <v>43830</v>
      </c>
      <c r="J19" s="61">
        <f t="shared" si="2"/>
        <v>44196</v>
      </c>
      <c r="K19" s="61">
        <f t="shared" si="2"/>
        <v>44561</v>
      </c>
      <c r="L19" s="61">
        <f t="shared" si="2"/>
        <v>44926</v>
      </c>
      <c r="M19" s="61">
        <f t="shared" si="2"/>
        <v>45291</v>
      </c>
      <c r="N19" s="61">
        <f t="shared" si="2"/>
        <v>45657</v>
      </c>
      <c r="O19" s="61">
        <f t="shared" si="2"/>
        <v>46022</v>
      </c>
      <c r="P19" s="61">
        <f t="shared" si="2"/>
        <v>46387</v>
      </c>
      <c r="Q19" s="61">
        <f t="shared" si="2"/>
        <v>46752</v>
      </c>
      <c r="R19" s="61">
        <f t="shared" si="2"/>
        <v>47118</v>
      </c>
      <c r="S19" s="61">
        <f t="shared" si="2"/>
        <v>47483</v>
      </c>
      <c r="T19" s="61">
        <f t="shared" si="2"/>
        <v>47848</v>
      </c>
      <c r="U19" s="61">
        <f t="shared" si="2"/>
        <v>48213</v>
      </c>
      <c r="V19" s="61">
        <f t="shared" si="2"/>
        <v>48579</v>
      </c>
      <c r="W19" s="61">
        <f t="shared" si="2"/>
        <v>48944</v>
      </c>
      <c r="X19" s="61">
        <f t="shared" si="2"/>
        <v>49309</v>
      </c>
      <c r="Y19" s="61">
        <f t="shared" si="2"/>
        <v>49674</v>
      </c>
      <c r="Z19" s="61">
        <f t="shared" si="2"/>
        <v>50040</v>
      </c>
      <c r="AA19" s="61">
        <f t="shared" si="2"/>
        <v>50405</v>
      </c>
      <c r="AB19" s="61">
        <f t="shared" si="2"/>
        <v>50770</v>
      </c>
      <c r="AC19" s="61">
        <f>+DATE(YEAR(AC18),7,31)</f>
        <v>50982</v>
      </c>
      <c r="AD19" s="61"/>
      <c r="AE19" s="61"/>
      <c r="AF19" s="61"/>
      <c r="AG19" s="61"/>
      <c r="AH19" s="61"/>
      <c r="AI19" s="61"/>
    </row>
    <row r="20" spans="1:35">
      <c r="A20" s="59"/>
      <c r="D20" s="62"/>
      <c r="E20" s="63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</row>
    <row r="21" spans="1:35">
      <c r="A21" s="65">
        <v>1.4</v>
      </c>
      <c r="B21" s="57" t="s">
        <v>83</v>
      </c>
      <c r="D21" s="66">
        <v>2014</v>
      </c>
      <c r="E21" s="66">
        <v>2015</v>
      </c>
      <c r="F21" s="66">
        <v>2016</v>
      </c>
      <c r="G21" s="66">
        <v>2017</v>
      </c>
      <c r="H21" s="66">
        <v>2018</v>
      </c>
      <c r="I21" s="66">
        <v>2019</v>
      </c>
      <c r="J21" s="66">
        <v>2020</v>
      </c>
      <c r="K21" s="66">
        <v>2021</v>
      </c>
      <c r="L21" s="66">
        <v>2022</v>
      </c>
      <c r="M21" s="66">
        <v>2023</v>
      </c>
      <c r="N21" s="66">
        <v>2024</v>
      </c>
      <c r="O21" s="66">
        <v>2025</v>
      </c>
      <c r="P21" s="66">
        <v>2026</v>
      </c>
      <c r="Q21" s="66">
        <v>2027</v>
      </c>
      <c r="R21" s="66">
        <v>2028</v>
      </c>
      <c r="S21" s="66">
        <v>2029</v>
      </c>
      <c r="T21" s="66">
        <v>2030</v>
      </c>
      <c r="U21" s="66">
        <v>2031</v>
      </c>
      <c r="V21" s="66">
        <v>2032</v>
      </c>
      <c r="W21" s="66">
        <v>2033</v>
      </c>
      <c r="X21" s="66">
        <v>2034</v>
      </c>
      <c r="Y21" s="66">
        <v>2035</v>
      </c>
      <c r="Z21" s="66">
        <v>2036</v>
      </c>
      <c r="AA21" s="66">
        <v>2037</v>
      </c>
      <c r="AB21" s="66">
        <v>2038</v>
      </c>
      <c r="AC21" s="66">
        <v>2039</v>
      </c>
      <c r="AD21" s="788"/>
      <c r="AE21" s="788"/>
      <c r="AF21" s="788"/>
      <c r="AG21" s="788"/>
      <c r="AH21" s="788"/>
      <c r="AI21" s="788"/>
    </row>
    <row r="22" spans="1:35">
      <c r="A22" s="59">
        <v>1.5</v>
      </c>
      <c r="B22" s="1" t="s">
        <v>84</v>
      </c>
      <c r="D22" s="67">
        <f>+'Prestación de Servicios'!F15</f>
        <v>0</v>
      </c>
      <c r="E22" s="67">
        <f>+'Prestación de Servicios'!G15</f>
        <v>0</v>
      </c>
      <c r="F22" s="67">
        <f>+'Prestación de Servicios'!H15</f>
        <v>366</v>
      </c>
      <c r="G22" s="67">
        <f>+'Prestación de Servicios'!I15</f>
        <v>365</v>
      </c>
      <c r="H22" s="67">
        <f>+'Prestación de Servicios'!J15</f>
        <v>365</v>
      </c>
      <c r="I22" s="67">
        <f>+'Prestación de Servicios'!K15</f>
        <v>365</v>
      </c>
      <c r="J22" s="67">
        <f>+'Prestación de Servicios'!L15</f>
        <v>366</v>
      </c>
      <c r="K22" s="67">
        <f>+'Prestación de Servicios'!M15</f>
        <v>365</v>
      </c>
      <c r="L22" s="67">
        <f>+'Prestación de Servicios'!N15</f>
        <v>365</v>
      </c>
      <c r="M22" s="67">
        <f>+'Prestación de Servicios'!O15</f>
        <v>365</v>
      </c>
      <c r="N22" s="67">
        <f>+'Prestación de Servicios'!P15</f>
        <v>366</v>
      </c>
      <c r="O22" s="67">
        <f>+'Prestación de Servicios'!Q15</f>
        <v>365</v>
      </c>
      <c r="P22" s="67">
        <f>+'Prestación de Servicios'!R15</f>
        <v>365</v>
      </c>
      <c r="Q22" s="67">
        <f>+'Prestación de Servicios'!S15</f>
        <v>365</v>
      </c>
      <c r="R22" s="67">
        <f>+'Prestación de Servicios'!T15</f>
        <v>366</v>
      </c>
      <c r="S22" s="67">
        <f>+'Prestación de Servicios'!U15</f>
        <v>365</v>
      </c>
      <c r="T22" s="67">
        <f>+'Prestación de Servicios'!V15</f>
        <v>365</v>
      </c>
      <c r="U22" s="67">
        <f>+'Prestación de Servicios'!W15</f>
        <v>365</v>
      </c>
      <c r="V22" s="67">
        <f>+'Prestación de Servicios'!X15</f>
        <v>366</v>
      </c>
      <c r="W22" s="67">
        <f>+'Prestación de Servicios'!Y15</f>
        <v>365</v>
      </c>
      <c r="X22" s="67">
        <f>+'Prestación de Servicios'!Z15</f>
        <v>365</v>
      </c>
      <c r="Y22" s="67">
        <f>+'Prestación de Servicios'!AA15</f>
        <v>365</v>
      </c>
      <c r="Z22" s="67">
        <f>+'Prestación de Servicios'!AB15</f>
        <v>366</v>
      </c>
      <c r="AA22" s="67">
        <f>+'Prestación de Servicios'!AC15</f>
        <v>365</v>
      </c>
      <c r="AB22" s="67">
        <f>+'Prestación de Servicios'!AD15</f>
        <v>365</v>
      </c>
      <c r="AC22" s="67">
        <f>+'Prestación de Servicios'!AE15</f>
        <v>274</v>
      </c>
      <c r="AD22" s="789"/>
      <c r="AE22" s="789"/>
      <c r="AF22" s="789"/>
      <c r="AG22" s="789"/>
      <c r="AH22" s="789"/>
      <c r="AI22" s="789"/>
    </row>
    <row r="23" spans="1:35">
      <c r="A23" s="59">
        <v>1.6</v>
      </c>
      <c r="B23" s="1" t="s">
        <v>85</v>
      </c>
      <c r="D23" s="474">
        <f t="array" ref="D23:AC23">+TRANSPOSE(Supuestos!$C$58:$C$83)*Supuestos!$S$33</f>
        <v>3.7999999999999999E-2</v>
      </c>
      <c r="E23" s="474">
        <v>0.04</v>
      </c>
      <c r="F23" s="474">
        <v>0.04</v>
      </c>
      <c r="G23" s="474">
        <v>4.4999999999999998E-2</v>
      </c>
      <c r="H23" s="474">
        <v>4.4999999999999998E-2</v>
      </c>
      <c r="I23" s="474">
        <v>4.4999999999999998E-2</v>
      </c>
      <c r="J23" s="474">
        <v>4.4999999999999998E-2</v>
      </c>
      <c r="K23" s="474">
        <v>0.05</v>
      </c>
      <c r="L23" s="474">
        <v>0.05</v>
      </c>
      <c r="M23" s="474">
        <v>0.05</v>
      </c>
      <c r="N23" s="474">
        <v>0.05</v>
      </c>
      <c r="O23" s="474">
        <v>0.05</v>
      </c>
      <c r="P23" s="474">
        <v>0.05</v>
      </c>
      <c r="Q23" s="474">
        <v>0.05</v>
      </c>
      <c r="R23" s="474">
        <v>0.05</v>
      </c>
      <c r="S23" s="474">
        <v>0.05</v>
      </c>
      <c r="T23" s="474">
        <v>0.05</v>
      </c>
      <c r="U23" s="474">
        <v>0.05</v>
      </c>
      <c r="V23" s="474">
        <v>0.05</v>
      </c>
      <c r="W23" s="474">
        <v>0.05</v>
      </c>
      <c r="X23" s="474">
        <v>0.05</v>
      </c>
      <c r="Y23" s="474">
        <v>0.05</v>
      </c>
      <c r="Z23" s="474">
        <v>0.05</v>
      </c>
      <c r="AA23" s="474">
        <v>0.05</v>
      </c>
      <c r="AB23" s="474">
        <v>0.05</v>
      </c>
      <c r="AC23" s="474">
        <v>0.05</v>
      </c>
      <c r="AD23" s="790"/>
      <c r="AE23" s="790"/>
      <c r="AF23" s="790"/>
      <c r="AG23" s="790"/>
      <c r="AH23" s="790"/>
      <c r="AI23" s="790"/>
    </row>
    <row r="24" spans="1:35">
      <c r="A24" s="163">
        <v>1.7</v>
      </c>
      <c r="B24" s="58" t="s">
        <v>86</v>
      </c>
      <c r="C24" s="556"/>
      <c r="D24" s="474">
        <f>+D23</f>
        <v>3.7999999999999999E-2</v>
      </c>
      <c r="E24" s="474">
        <f t="shared" ref="E24:Y24" si="3">+E23</f>
        <v>0.04</v>
      </c>
      <c r="F24" s="474">
        <f t="shared" si="3"/>
        <v>0.04</v>
      </c>
      <c r="G24" s="474">
        <f t="shared" si="3"/>
        <v>4.4999999999999998E-2</v>
      </c>
      <c r="H24" s="474">
        <f t="shared" si="3"/>
        <v>4.4999999999999998E-2</v>
      </c>
      <c r="I24" s="474">
        <f t="shared" si="3"/>
        <v>4.4999999999999998E-2</v>
      </c>
      <c r="J24" s="474">
        <f t="shared" si="3"/>
        <v>4.4999999999999998E-2</v>
      </c>
      <c r="K24" s="474">
        <f t="shared" si="3"/>
        <v>0.05</v>
      </c>
      <c r="L24" s="474">
        <f t="shared" si="3"/>
        <v>0.05</v>
      </c>
      <c r="M24" s="474">
        <f t="shared" si="3"/>
        <v>0.05</v>
      </c>
      <c r="N24" s="474">
        <f t="shared" si="3"/>
        <v>0.05</v>
      </c>
      <c r="O24" s="474">
        <f t="shared" si="3"/>
        <v>0.05</v>
      </c>
      <c r="P24" s="474">
        <f t="shared" si="3"/>
        <v>0.05</v>
      </c>
      <c r="Q24" s="474">
        <f t="shared" si="3"/>
        <v>0.05</v>
      </c>
      <c r="R24" s="474">
        <f t="shared" si="3"/>
        <v>0.05</v>
      </c>
      <c r="S24" s="474">
        <f t="shared" si="3"/>
        <v>0.05</v>
      </c>
      <c r="T24" s="474">
        <f t="shared" si="3"/>
        <v>0.05</v>
      </c>
      <c r="U24" s="474">
        <f t="shared" si="3"/>
        <v>0.05</v>
      </c>
      <c r="V24" s="474">
        <f t="shared" si="3"/>
        <v>0.05</v>
      </c>
      <c r="W24" s="474">
        <f t="shared" si="3"/>
        <v>0.05</v>
      </c>
      <c r="X24" s="474">
        <f t="shared" si="3"/>
        <v>0.05</v>
      </c>
      <c r="Y24" s="474">
        <f t="shared" si="3"/>
        <v>0.05</v>
      </c>
      <c r="Z24" s="474">
        <f>+Z23</f>
        <v>0.05</v>
      </c>
      <c r="AA24" s="474">
        <f>+AA23</f>
        <v>0.05</v>
      </c>
      <c r="AB24" s="474">
        <f>+AB23</f>
        <v>0.05</v>
      </c>
      <c r="AC24" s="474">
        <f>+AC23</f>
        <v>0.05</v>
      </c>
      <c r="AD24" s="790"/>
      <c r="AE24" s="790"/>
      <c r="AF24" s="790"/>
      <c r="AG24" s="790"/>
      <c r="AH24" s="790"/>
      <c r="AI24" s="790"/>
    </row>
    <row r="25" spans="1:35">
      <c r="A25" s="68">
        <v>1.8</v>
      </c>
      <c r="B25" s="69" t="s">
        <v>33</v>
      </c>
      <c r="D25" s="501">
        <v>1</v>
      </c>
      <c r="E25" s="501">
        <f>+D25*(D24+1)</f>
        <v>1.038</v>
      </c>
      <c r="F25" s="501">
        <f>+E25*(E24+1)</f>
        <v>1.07952</v>
      </c>
      <c r="G25" s="501">
        <f t="shared" ref="G25:Y25" si="4">+F25*(F24+1)</f>
        <v>1.1227008000000001</v>
      </c>
      <c r="H25" s="501">
        <f t="shared" si="4"/>
        <v>1.173222336</v>
      </c>
      <c r="I25" s="501">
        <f t="shared" si="4"/>
        <v>1.2260173411199999</v>
      </c>
      <c r="J25" s="501">
        <f t="shared" si="4"/>
        <v>1.2811881214704</v>
      </c>
      <c r="K25" s="501">
        <f t="shared" si="4"/>
        <v>1.338841586936568</v>
      </c>
      <c r="L25" s="501">
        <f t="shared" si="4"/>
        <v>1.4057836662833965</v>
      </c>
      <c r="M25" s="501">
        <f t="shared" si="4"/>
        <v>1.4760728495975663</v>
      </c>
      <c r="N25" s="501">
        <f t="shared" si="4"/>
        <v>1.5498764920774448</v>
      </c>
      <c r="O25" s="501">
        <f t="shared" si="4"/>
        <v>1.6273703166813172</v>
      </c>
      <c r="P25" s="501">
        <f t="shared" si="4"/>
        <v>1.7087388325153832</v>
      </c>
      <c r="Q25" s="501">
        <f t="shared" si="4"/>
        <v>1.7941757741411524</v>
      </c>
      <c r="R25" s="501">
        <f t="shared" si="4"/>
        <v>1.8838845628482102</v>
      </c>
      <c r="S25" s="501">
        <f t="shared" si="4"/>
        <v>1.9780787909906208</v>
      </c>
      <c r="T25" s="501">
        <f t="shared" si="4"/>
        <v>2.076982730540152</v>
      </c>
      <c r="U25" s="501">
        <f t="shared" si="4"/>
        <v>2.1808318670671598</v>
      </c>
      <c r="V25" s="501">
        <f t="shared" si="4"/>
        <v>2.2898734604205178</v>
      </c>
      <c r="W25" s="501">
        <f t="shared" si="4"/>
        <v>2.4043671334415437</v>
      </c>
      <c r="X25" s="501">
        <f t="shared" si="4"/>
        <v>2.5245854901136209</v>
      </c>
      <c r="Y25" s="501">
        <f t="shared" si="4"/>
        <v>2.6508147646193021</v>
      </c>
      <c r="Z25" s="501">
        <f>+Y25*(Y24+1)</f>
        <v>2.7833555028502674</v>
      </c>
      <c r="AA25" s="501">
        <f>+Z25*(Z24+1)</f>
        <v>2.9225232779927808</v>
      </c>
      <c r="AB25" s="501">
        <f>+AA25*(AA24+1)</f>
        <v>3.0686494418924197</v>
      </c>
      <c r="AC25" s="501">
        <f>+AB25*(AB24+1)</f>
        <v>3.2220819139870409</v>
      </c>
      <c r="AD25" s="791"/>
      <c r="AE25" s="791"/>
      <c r="AF25" s="791"/>
      <c r="AG25" s="791"/>
      <c r="AH25" s="791"/>
      <c r="AI25" s="791"/>
    </row>
    <row r="26" spans="1:35">
      <c r="A26" s="68">
        <v>1.9</v>
      </c>
      <c r="B26" s="69" t="s">
        <v>87</v>
      </c>
      <c r="D26" s="502">
        <f>+'Prestación de Servicios'!F22</f>
        <v>0</v>
      </c>
      <c r="E26" s="502">
        <f>+'Prestación de Servicios'!G22</f>
        <v>0</v>
      </c>
      <c r="F26" s="502">
        <f>+'Prestación de Servicios'!H22</f>
        <v>1</v>
      </c>
      <c r="G26" s="502">
        <f>+'Prestación de Servicios'!I22</f>
        <v>1</v>
      </c>
      <c r="H26" s="502">
        <f>+'Prestación de Servicios'!J22</f>
        <v>1</v>
      </c>
      <c r="I26" s="502">
        <f>+'Prestación de Servicios'!K22</f>
        <v>1</v>
      </c>
      <c r="J26" s="502">
        <f>+'Prestación de Servicios'!L22</f>
        <v>1</v>
      </c>
      <c r="K26" s="502">
        <f>+'Prestación de Servicios'!M22</f>
        <v>1</v>
      </c>
      <c r="L26" s="502">
        <f>+'Prestación de Servicios'!N22</f>
        <v>1</v>
      </c>
      <c r="M26" s="502">
        <f>+'Prestación de Servicios'!O22</f>
        <v>1</v>
      </c>
      <c r="N26" s="502">
        <f>+'Prestación de Servicios'!P22</f>
        <v>1</v>
      </c>
      <c r="O26" s="502">
        <f>+'Prestación de Servicios'!Q22</f>
        <v>1</v>
      </c>
      <c r="P26" s="502">
        <f>+'Prestación de Servicios'!R22</f>
        <v>1</v>
      </c>
      <c r="Q26" s="502">
        <f>+'Prestación de Servicios'!S22</f>
        <v>1</v>
      </c>
      <c r="R26" s="502">
        <f>+'Prestación de Servicios'!T22</f>
        <v>1</v>
      </c>
      <c r="S26" s="502">
        <f>+'Prestación de Servicios'!U22</f>
        <v>1</v>
      </c>
      <c r="T26" s="502">
        <f>+'Prestación de Servicios'!V22</f>
        <v>1</v>
      </c>
      <c r="U26" s="502">
        <f>+'Prestación de Servicios'!W22</f>
        <v>1</v>
      </c>
      <c r="V26" s="502">
        <f>+'Prestación de Servicios'!X22</f>
        <v>1</v>
      </c>
      <c r="W26" s="502">
        <f>+'Prestación de Servicios'!Y22</f>
        <v>1</v>
      </c>
      <c r="X26" s="502">
        <f>+'Prestación de Servicios'!Z22</f>
        <v>1</v>
      </c>
      <c r="Y26" s="502">
        <f>+'Prestación de Servicios'!AA22</f>
        <v>1</v>
      </c>
      <c r="Z26" s="502">
        <f>+'Prestación de Servicios'!AB22</f>
        <v>1</v>
      </c>
      <c r="AA26" s="502">
        <f>+'Prestación de Servicios'!AC22</f>
        <v>1</v>
      </c>
      <c r="AB26" s="502">
        <f>+'Prestación de Servicios'!AD22</f>
        <v>1</v>
      </c>
      <c r="AC26" s="502">
        <f>+'Prestación de Servicios'!AE22</f>
        <v>0.75068493150684934</v>
      </c>
      <c r="AD26" s="792"/>
      <c r="AE26" s="792"/>
      <c r="AF26" s="792"/>
      <c r="AG26" s="792"/>
      <c r="AH26" s="792"/>
      <c r="AI26" s="792"/>
    </row>
    <row r="27" spans="1:35">
      <c r="B27" s="1" t="s">
        <v>88</v>
      </c>
      <c r="D27" s="500">
        <v>0.3</v>
      </c>
      <c r="E27" s="500">
        <f>+$D$27</f>
        <v>0.3</v>
      </c>
      <c r="F27" s="500">
        <f t="shared" ref="F27:AC27" si="5">+$D$27</f>
        <v>0.3</v>
      </c>
      <c r="G27" s="500">
        <f t="shared" si="5"/>
        <v>0.3</v>
      </c>
      <c r="H27" s="500">
        <f t="shared" si="5"/>
        <v>0.3</v>
      </c>
      <c r="I27" s="500">
        <f t="shared" si="5"/>
        <v>0.3</v>
      </c>
      <c r="J27" s="500">
        <f t="shared" si="5"/>
        <v>0.3</v>
      </c>
      <c r="K27" s="500">
        <f t="shared" si="5"/>
        <v>0.3</v>
      </c>
      <c r="L27" s="500">
        <f t="shared" si="5"/>
        <v>0.3</v>
      </c>
      <c r="M27" s="500">
        <f t="shared" si="5"/>
        <v>0.3</v>
      </c>
      <c r="N27" s="500">
        <f t="shared" si="5"/>
        <v>0.3</v>
      </c>
      <c r="O27" s="500">
        <f t="shared" si="5"/>
        <v>0.3</v>
      </c>
      <c r="P27" s="500">
        <f t="shared" si="5"/>
        <v>0.3</v>
      </c>
      <c r="Q27" s="500">
        <f t="shared" si="5"/>
        <v>0.3</v>
      </c>
      <c r="R27" s="500">
        <f t="shared" si="5"/>
        <v>0.3</v>
      </c>
      <c r="S27" s="500">
        <f t="shared" si="5"/>
        <v>0.3</v>
      </c>
      <c r="T27" s="500">
        <f t="shared" si="5"/>
        <v>0.3</v>
      </c>
      <c r="U27" s="500">
        <f t="shared" si="5"/>
        <v>0.3</v>
      </c>
      <c r="V27" s="500">
        <f t="shared" si="5"/>
        <v>0.3</v>
      </c>
      <c r="W27" s="500">
        <f t="shared" si="5"/>
        <v>0.3</v>
      </c>
      <c r="X27" s="500">
        <f t="shared" si="5"/>
        <v>0.3</v>
      </c>
      <c r="Y27" s="500">
        <f t="shared" si="5"/>
        <v>0.3</v>
      </c>
      <c r="Z27" s="500">
        <f t="shared" si="5"/>
        <v>0.3</v>
      </c>
      <c r="AA27" s="500">
        <f t="shared" si="5"/>
        <v>0.3</v>
      </c>
      <c r="AB27" s="500">
        <f t="shared" si="5"/>
        <v>0.3</v>
      </c>
      <c r="AC27" s="500">
        <f t="shared" si="5"/>
        <v>0.3</v>
      </c>
      <c r="AD27" s="790"/>
      <c r="AE27" s="790"/>
      <c r="AF27" s="790"/>
      <c r="AG27" s="790"/>
      <c r="AH27" s="790"/>
      <c r="AI27" s="790"/>
    </row>
    <row r="28" spans="1:35">
      <c r="B28" s="1" t="s">
        <v>89</v>
      </c>
      <c r="D28" s="500">
        <f>+D27/(1-D27)</f>
        <v>0.4285714285714286</v>
      </c>
      <c r="E28" s="500">
        <f t="shared" ref="E28:Y28" si="6">+E27/(1-E27)</f>
        <v>0.4285714285714286</v>
      </c>
      <c r="F28" s="500">
        <f t="shared" si="6"/>
        <v>0.4285714285714286</v>
      </c>
      <c r="G28" s="500">
        <f t="shared" si="6"/>
        <v>0.4285714285714286</v>
      </c>
      <c r="H28" s="500">
        <f t="shared" si="6"/>
        <v>0.4285714285714286</v>
      </c>
      <c r="I28" s="500">
        <f t="shared" si="6"/>
        <v>0.4285714285714286</v>
      </c>
      <c r="J28" s="500">
        <f t="shared" si="6"/>
        <v>0.4285714285714286</v>
      </c>
      <c r="K28" s="500">
        <f t="shared" si="6"/>
        <v>0.4285714285714286</v>
      </c>
      <c r="L28" s="500">
        <f t="shared" si="6"/>
        <v>0.4285714285714286</v>
      </c>
      <c r="M28" s="500">
        <f t="shared" si="6"/>
        <v>0.4285714285714286</v>
      </c>
      <c r="N28" s="500">
        <f t="shared" si="6"/>
        <v>0.4285714285714286</v>
      </c>
      <c r="O28" s="500">
        <f t="shared" si="6"/>
        <v>0.4285714285714286</v>
      </c>
      <c r="P28" s="500">
        <f t="shared" si="6"/>
        <v>0.4285714285714286</v>
      </c>
      <c r="Q28" s="500">
        <f t="shared" si="6"/>
        <v>0.4285714285714286</v>
      </c>
      <c r="R28" s="500">
        <f t="shared" si="6"/>
        <v>0.4285714285714286</v>
      </c>
      <c r="S28" s="500">
        <f t="shared" si="6"/>
        <v>0.4285714285714286</v>
      </c>
      <c r="T28" s="500">
        <f t="shared" si="6"/>
        <v>0.4285714285714286</v>
      </c>
      <c r="U28" s="500">
        <f t="shared" si="6"/>
        <v>0.4285714285714286</v>
      </c>
      <c r="V28" s="500">
        <f t="shared" si="6"/>
        <v>0.4285714285714286</v>
      </c>
      <c r="W28" s="500">
        <f t="shared" si="6"/>
        <v>0.4285714285714286</v>
      </c>
      <c r="X28" s="500">
        <f t="shared" si="6"/>
        <v>0.4285714285714286</v>
      </c>
      <c r="Y28" s="500">
        <f t="shared" si="6"/>
        <v>0.4285714285714286</v>
      </c>
      <c r="Z28" s="500">
        <f>+Z27/(1-Z27)</f>
        <v>0.4285714285714286</v>
      </c>
      <c r="AA28" s="500">
        <f>+AA27/(1-AA27)</f>
        <v>0.4285714285714286</v>
      </c>
      <c r="AB28" s="500">
        <f>+AB27/(1-AB27)</f>
        <v>0.4285714285714286</v>
      </c>
      <c r="AC28" s="500">
        <f>+AC27/(1-AC27)</f>
        <v>0.4285714285714286</v>
      </c>
      <c r="AD28" s="790"/>
      <c r="AE28" s="790"/>
      <c r="AF28" s="790"/>
      <c r="AG28" s="790"/>
      <c r="AH28" s="790"/>
      <c r="AI28" s="790"/>
    </row>
    <row r="30" spans="1:35" ht="15.75" thickBot="1">
      <c r="A30" s="52"/>
      <c r="B30" s="603" t="s">
        <v>90</v>
      </c>
      <c r="C30" s="554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</row>
    <row r="31" spans="1:35">
      <c r="A31" s="57"/>
    </row>
    <row r="32" spans="1:35" s="70" customFormat="1">
      <c r="A32" s="54">
        <v>1</v>
      </c>
      <c r="B32" s="55" t="s">
        <v>91</v>
      </c>
      <c r="C32" s="555"/>
      <c r="D32" s="55">
        <v>2014</v>
      </c>
      <c r="E32" s="55">
        <v>2015</v>
      </c>
      <c r="F32" s="55">
        <v>2016</v>
      </c>
      <c r="G32" s="55">
        <v>2017</v>
      </c>
      <c r="H32" s="55">
        <v>2018</v>
      </c>
      <c r="I32" s="55">
        <v>2019</v>
      </c>
      <c r="J32" s="55">
        <v>2020</v>
      </c>
      <c r="K32" s="55">
        <v>2021</v>
      </c>
      <c r="L32" s="55">
        <v>2022</v>
      </c>
      <c r="M32" s="55">
        <v>2023</v>
      </c>
      <c r="N32" s="55">
        <v>2024</v>
      </c>
      <c r="O32" s="55">
        <v>2025</v>
      </c>
      <c r="P32" s="55">
        <v>2026</v>
      </c>
      <c r="Q32" s="55">
        <v>2027</v>
      </c>
      <c r="R32" s="55">
        <v>2028</v>
      </c>
      <c r="S32" s="55">
        <v>2029</v>
      </c>
      <c r="T32" s="55">
        <v>2030</v>
      </c>
      <c r="U32" s="55">
        <v>2031</v>
      </c>
      <c r="V32" s="55">
        <v>2032</v>
      </c>
      <c r="W32" s="55">
        <v>2033</v>
      </c>
      <c r="X32" s="55">
        <v>2034</v>
      </c>
      <c r="Y32" s="55">
        <v>2035</v>
      </c>
      <c r="Z32" s="55">
        <v>2036</v>
      </c>
      <c r="AA32" s="55">
        <v>2037</v>
      </c>
      <c r="AB32" s="55">
        <v>2038</v>
      </c>
      <c r="AC32" s="55">
        <v>2039</v>
      </c>
      <c r="AD32" s="793"/>
      <c r="AE32" s="793"/>
      <c r="AF32" s="793"/>
      <c r="AG32" s="793"/>
      <c r="AH32" s="793"/>
      <c r="AI32" s="793"/>
    </row>
    <row r="33" spans="1:35">
      <c r="D33" s="71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</row>
    <row r="34" spans="1:35">
      <c r="B34" s="1" t="s">
        <v>23</v>
      </c>
      <c r="C34" s="567">
        <f>SUM(D34:AC34)</f>
        <v>12364914116.257364</v>
      </c>
      <c r="D34" s="158">
        <f>+'Prestación de Servicios'!F43</f>
        <v>0</v>
      </c>
      <c r="E34" s="158">
        <f>+'Prestación de Servicios'!G43</f>
        <v>0</v>
      </c>
      <c r="F34" s="158">
        <f>+'Prestación de Servicios'!H43</f>
        <v>290390880</v>
      </c>
      <c r="G34" s="158">
        <f>+'Prestación de Servicios'!I43</f>
        <v>302006515.19999999</v>
      </c>
      <c r="H34" s="158">
        <f>+'Prestación de Servicios'!J43</f>
        <v>315596808.384</v>
      </c>
      <c r="I34" s="158">
        <f>+'Prestación de Servicios'!K43</f>
        <v>329798664.76128</v>
      </c>
      <c r="J34" s="158">
        <f>+'Prestación de Servicios'!L43</f>
        <v>344639604.67553759</v>
      </c>
      <c r="K34" s="158">
        <f>+'Prestación de Servicios'!M43</f>
        <v>360148386.8859368</v>
      </c>
      <c r="L34" s="158">
        <f>+'Prestación de Servicios'!N43</f>
        <v>378155806.23023367</v>
      </c>
      <c r="M34" s="158">
        <f>+'Prestación de Servicios'!O43</f>
        <v>397063596.54174536</v>
      </c>
      <c r="N34" s="158">
        <f>+'Prestación de Servicios'!P43</f>
        <v>416916776.36883265</v>
      </c>
      <c r="O34" s="158">
        <f>+'Prestación de Servicios'!Q43</f>
        <v>437762615.18727434</v>
      </c>
      <c r="P34" s="158">
        <f>+'Prestación de Servicios'!R43</f>
        <v>459650745.94663805</v>
      </c>
      <c r="Q34" s="158">
        <f>+'Prestación de Servicios'!S43</f>
        <v>482633283.24396998</v>
      </c>
      <c r="R34" s="158">
        <f>+'Prestación de Servicios'!T43</f>
        <v>506764947.40616852</v>
      </c>
      <c r="S34" s="158">
        <f>+'Prestación de Servicios'!U43</f>
        <v>532103194.77647698</v>
      </c>
      <c r="T34" s="158">
        <f>+'Prestación de Servicios'!V43</f>
        <v>558708354.51530087</v>
      </c>
      <c r="U34" s="158">
        <f>+'Prestación de Servicios'!W43</f>
        <v>586643772.24106598</v>
      </c>
      <c r="V34" s="158">
        <f>+'Prestación de Servicios'!X43</f>
        <v>615975960.85311925</v>
      </c>
      <c r="W34" s="158">
        <f>+'Prestación de Servicios'!Y43</f>
        <v>646774758.89577532</v>
      </c>
      <c r="X34" s="158">
        <f>+'Prestación de Servicios'!Z43</f>
        <v>679113496.84056401</v>
      </c>
      <c r="Y34" s="158">
        <f>+'Prestación de Servicios'!AA43</f>
        <v>713069171.68259227</v>
      </c>
      <c r="Z34" s="158">
        <f>+'Prestación de Servicios'!AB43</f>
        <v>748722630.26672196</v>
      </c>
      <c r="AA34" s="158">
        <f>+'Prestación de Servicios'!AC43</f>
        <v>786158761.78005803</v>
      </c>
      <c r="AB34" s="158">
        <f>+'Prestación de Servicios'!AD43</f>
        <v>825466699.86906087</v>
      </c>
      <c r="AC34" s="158">
        <f>+'Prestación de Servicios'!AE43</f>
        <v>650648683.70501053</v>
      </c>
      <c r="AD34" s="158"/>
      <c r="AE34" s="158"/>
      <c r="AF34" s="158"/>
      <c r="AG34" s="158"/>
      <c r="AH34" s="158"/>
      <c r="AI34" s="158"/>
    </row>
    <row r="35" spans="1:35">
      <c r="B35" s="1" t="s">
        <v>92</v>
      </c>
      <c r="C35" s="567">
        <f ca="1">SUM(D35:AC35)</f>
        <v>3574890331.7723408</v>
      </c>
      <c r="D35" s="158">
        <f>+'Prestación de Servicios'!F90</f>
        <v>0</v>
      </c>
      <c r="E35" s="158">
        <f>+'Prestación de Servicios'!G90</f>
        <v>0</v>
      </c>
      <c r="F35" s="158">
        <f ca="1">+'Prestación de Servicios'!H90</f>
        <v>141041574.38074291</v>
      </c>
      <c r="G35" s="158">
        <f ca="1">+'Prestación de Servicios'!I90</f>
        <v>103761463.16544744</v>
      </c>
      <c r="H35" s="158">
        <f ca="1">+'Prestación de Servicios'!J90</f>
        <v>109585303.39335509</v>
      </c>
      <c r="I35" s="158">
        <f ca="1">+'Prestación de Servicios'!K90</f>
        <v>113422887.53366953</v>
      </c>
      <c r="J35" s="158">
        <f ca="1">+'Prestación de Servicios'!L90</f>
        <v>117510616.44189784</v>
      </c>
      <c r="K35" s="158">
        <f ca="1">+'Prestación de Servicios'!M90</f>
        <v>101359457.44345549</v>
      </c>
      <c r="L35" s="158">
        <f ca="1">+'Prestación de Servicios'!N90</f>
        <v>106355647.47446793</v>
      </c>
      <c r="M35" s="158">
        <f ca="1">+'Prestación de Servicios'!O90</f>
        <v>111532865.10885441</v>
      </c>
      <c r="N35" s="158">
        <f ca="1">+'Prestación de Servicios'!P90</f>
        <v>117034196.20916399</v>
      </c>
      <c r="O35" s="158">
        <f ca="1">+'Prestación de Servicios'!Q90</f>
        <v>121618787.63519743</v>
      </c>
      <c r="P35" s="158">
        <f ca="1">+'Prestación de Servicios'!R90</f>
        <v>127789339.7969383</v>
      </c>
      <c r="Q35" s="158">
        <f ca="1">+'Prestación de Servicios'!S90</f>
        <v>134208218.78293043</v>
      </c>
      <c r="R35" s="158">
        <f ca="1">+'Prestación de Servicios'!T90</f>
        <v>140991500.35283968</v>
      </c>
      <c r="S35" s="158">
        <f ca="1">+'Prestación de Servicios'!U90</f>
        <v>163580281.62822223</v>
      </c>
      <c r="T35" s="158">
        <f ca="1">+'Prestación de Servicios'!V90</f>
        <v>153642922.34638372</v>
      </c>
      <c r="U35" s="158">
        <f ca="1">+'Prestación de Servicios'!W90</f>
        <v>161482607.39788437</v>
      </c>
      <c r="V35" s="158">
        <f ca="1">+'Prestación de Servicios'!X90</f>
        <v>169725863.03216937</v>
      </c>
      <c r="W35" s="158">
        <f ca="1">+'Prestación de Servicios'!Y90</f>
        <v>156828513.79080117</v>
      </c>
      <c r="X35" s="158">
        <f ca="1">+'Prestación de Servicios'!Z90</f>
        <v>178311159.68273991</v>
      </c>
      <c r="Y35" s="158">
        <f ca="1">+'Prestación de Servicios'!AA90</f>
        <v>200112909.74074334</v>
      </c>
      <c r="Z35" s="158">
        <f ca="1">+'Prestación de Servicios'!AB90</f>
        <v>210118555.22778055</v>
      </c>
      <c r="AA35" s="158">
        <f ca="1">+'Prestación de Servicios'!AC90</f>
        <v>220624482.9891696</v>
      </c>
      <c r="AB35" s="158">
        <f ca="1">+'Prestación de Servicios'!AD90</f>
        <v>231655707.13862813</v>
      </c>
      <c r="AC35" s="158">
        <f ca="1">+'Prestación de Servicios'!AE90</f>
        <v>182595471.07885838</v>
      </c>
      <c r="AD35" s="158"/>
      <c r="AE35" s="158"/>
      <c r="AF35" s="158"/>
      <c r="AG35" s="158"/>
      <c r="AH35" s="158"/>
      <c r="AI35" s="158"/>
    </row>
    <row r="36" spans="1:35">
      <c r="C36" s="567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</row>
    <row r="37" spans="1:35">
      <c r="B37" s="82" t="s">
        <v>53</v>
      </c>
      <c r="C37" s="557">
        <f ca="1">SUM(E37:AC37)</f>
        <v>8790023784.4850216</v>
      </c>
      <c r="D37" s="197">
        <f>+D34-D35</f>
        <v>0</v>
      </c>
      <c r="E37" s="197">
        <f t="shared" ref="E37:AC37" si="7">+E34-E35</f>
        <v>0</v>
      </c>
      <c r="F37" s="197">
        <f t="shared" ca="1" si="7"/>
        <v>149349305.61925709</v>
      </c>
      <c r="G37" s="197">
        <f t="shared" ca="1" si="7"/>
        <v>198245052.03455254</v>
      </c>
      <c r="H37" s="197">
        <f t="shared" ca="1" si="7"/>
        <v>206011504.99064493</v>
      </c>
      <c r="I37" s="197">
        <f t="shared" ca="1" si="7"/>
        <v>216375777.22761047</v>
      </c>
      <c r="J37" s="197">
        <f t="shared" ca="1" si="7"/>
        <v>227128988.23363975</v>
      </c>
      <c r="K37" s="197">
        <f t="shared" ca="1" si="7"/>
        <v>258788929.44248131</v>
      </c>
      <c r="L37" s="197">
        <f t="shared" ca="1" si="7"/>
        <v>271800158.75576574</v>
      </c>
      <c r="M37" s="197">
        <f t="shared" ca="1" si="7"/>
        <v>285530731.43289095</v>
      </c>
      <c r="N37" s="197">
        <f t="shared" ca="1" si="7"/>
        <v>299882580.15966868</v>
      </c>
      <c r="O37" s="197">
        <f t="shared" ca="1" si="7"/>
        <v>316143827.55207694</v>
      </c>
      <c r="P37" s="197">
        <f t="shared" ca="1" si="7"/>
        <v>331861406.14969975</v>
      </c>
      <c r="Q37" s="197">
        <f t="shared" ca="1" si="7"/>
        <v>348425064.46103954</v>
      </c>
      <c r="R37" s="197">
        <f t="shared" ca="1" si="7"/>
        <v>365773447.05332887</v>
      </c>
      <c r="S37" s="197">
        <f t="shared" ca="1" si="7"/>
        <v>368522913.14825475</v>
      </c>
      <c r="T37" s="197">
        <f t="shared" ca="1" si="7"/>
        <v>405065432.16891718</v>
      </c>
      <c r="U37" s="197">
        <f t="shared" ca="1" si="7"/>
        <v>425161164.84318161</v>
      </c>
      <c r="V37" s="197">
        <f t="shared" ca="1" si="7"/>
        <v>446250097.82094991</v>
      </c>
      <c r="W37" s="197">
        <f t="shared" ca="1" si="7"/>
        <v>489946245.10497415</v>
      </c>
      <c r="X37" s="197">
        <f t="shared" ca="1" si="7"/>
        <v>500802337.1578241</v>
      </c>
      <c r="Y37" s="197">
        <f t="shared" ca="1" si="7"/>
        <v>512956261.94184893</v>
      </c>
      <c r="Z37" s="197">
        <f t="shared" ca="1" si="7"/>
        <v>538604075.03894138</v>
      </c>
      <c r="AA37" s="197">
        <f t="shared" ca="1" si="7"/>
        <v>565534278.79088843</v>
      </c>
      <c r="AB37" s="197">
        <f t="shared" ca="1" si="7"/>
        <v>593810992.73043275</v>
      </c>
      <c r="AC37" s="197">
        <f t="shared" ca="1" si="7"/>
        <v>468053212.62615216</v>
      </c>
      <c r="AD37" s="794"/>
      <c r="AE37" s="794"/>
      <c r="AF37" s="794"/>
      <c r="AG37" s="794"/>
      <c r="AH37" s="794"/>
      <c r="AI37" s="794"/>
    </row>
    <row r="38" spans="1:35">
      <c r="D38" s="11"/>
    </row>
    <row r="39" spans="1:35" s="70" customFormat="1">
      <c r="A39" s="54">
        <v>2</v>
      </c>
      <c r="B39" s="55" t="s">
        <v>77</v>
      </c>
      <c r="C39" s="555"/>
      <c r="D39" s="55"/>
      <c r="E39" s="55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795"/>
      <c r="AE39" s="795"/>
      <c r="AF39" s="795"/>
      <c r="AG39" s="795"/>
      <c r="AH39" s="795"/>
      <c r="AI39" s="795"/>
    </row>
    <row r="40" spans="1:35">
      <c r="A40" s="73"/>
      <c r="B40" s="73"/>
      <c r="C40" s="558"/>
      <c r="D40" s="74"/>
      <c r="E40" s="77">
        <v>1</v>
      </c>
      <c r="F40" s="77">
        <f>+E40+1</f>
        <v>2</v>
      </c>
      <c r="G40" s="77">
        <f t="shared" ref="G40:Z40" si="8">+F40+1</f>
        <v>3</v>
      </c>
      <c r="H40" s="77">
        <f t="shared" si="8"/>
        <v>4</v>
      </c>
      <c r="I40" s="77">
        <f t="shared" si="8"/>
        <v>5</v>
      </c>
      <c r="J40" s="77">
        <f t="shared" si="8"/>
        <v>6</v>
      </c>
      <c r="K40" s="77">
        <f t="shared" si="8"/>
        <v>7</v>
      </c>
      <c r="L40" s="77">
        <f t="shared" si="8"/>
        <v>8</v>
      </c>
      <c r="M40" s="77">
        <f t="shared" si="8"/>
        <v>9</v>
      </c>
      <c r="N40" s="77">
        <f t="shared" si="8"/>
        <v>10</v>
      </c>
      <c r="O40" s="77">
        <f t="shared" si="8"/>
        <v>11</v>
      </c>
      <c r="P40" s="77">
        <f t="shared" si="8"/>
        <v>12</v>
      </c>
      <c r="Q40" s="77">
        <f t="shared" si="8"/>
        <v>13</v>
      </c>
      <c r="R40" s="77">
        <f t="shared" si="8"/>
        <v>14</v>
      </c>
      <c r="S40" s="77">
        <f t="shared" si="8"/>
        <v>15</v>
      </c>
      <c r="T40" s="77">
        <f t="shared" si="8"/>
        <v>16</v>
      </c>
      <c r="U40" s="77">
        <f t="shared" si="8"/>
        <v>17</v>
      </c>
      <c r="V40" s="77">
        <f t="shared" si="8"/>
        <v>18</v>
      </c>
      <c r="W40" s="77">
        <f t="shared" si="8"/>
        <v>19</v>
      </c>
      <c r="X40" s="77">
        <f t="shared" si="8"/>
        <v>20</v>
      </c>
      <c r="Y40" s="77">
        <f t="shared" si="8"/>
        <v>21</v>
      </c>
      <c r="Z40" s="77">
        <f t="shared" si="8"/>
        <v>22</v>
      </c>
      <c r="AA40" s="77">
        <f>+Z40+1</f>
        <v>23</v>
      </c>
      <c r="AB40" s="77">
        <f>+AA40+1</f>
        <v>24</v>
      </c>
      <c r="AC40" s="77">
        <f>+AB40+1</f>
        <v>25</v>
      </c>
      <c r="AD40" s="77"/>
      <c r="AE40" s="77"/>
      <c r="AF40" s="77"/>
      <c r="AG40" s="77"/>
      <c r="AH40" s="77"/>
      <c r="AI40" s="77"/>
    </row>
    <row r="41" spans="1:35">
      <c r="B41" s="84"/>
      <c r="D41" s="78">
        <v>2014</v>
      </c>
      <c r="E41" s="78">
        <v>2015</v>
      </c>
      <c r="F41" s="78">
        <v>2016</v>
      </c>
      <c r="G41" s="78">
        <v>2017</v>
      </c>
      <c r="H41" s="78">
        <v>2018</v>
      </c>
      <c r="I41" s="78">
        <v>2019</v>
      </c>
      <c r="J41" s="78">
        <v>2020</v>
      </c>
      <c r="K41" s="78">
        <v>2021</v>
      </c>
      <c r="L41" s="78">
        <v>2022</v>
      </c>
      <c r="M41" s="78">
        <v>2023</v>
      </c>
      <c r="N41" s="78">
        <v>2024</v>
      </c>
      <c r="O41" s="78">
        <v>2025</v>
      </c>
      <c r="P41" s="78">
        <v>2026</v>
      </c>
      <c r="Q41" s="78">
        <v>2027</v>
      </c>
      <c r="R41" s="78">
        <v>2028</v>
      </c>
      <c r="S41" s="78">
        <v>2029</v>
      </c>
      <c r="T41" s="78">
        <v>2030</v>
      </c>
      <c r="U41" s="78">
        <v>2031</v>
      </c>
      <c r="V41" s="78">
        <v>2032</v>
      </c>
      <c r="W41" s="78">
        <v>2033</v>
      </c>
      <c r="X41" s="78">
        <v>2034</v>
      </c>
      <c r="Y41" s="78">
        <v>2035</v>
      </c>
      <c r="Z41" s="78">
        <v>2036</v>
      </c>
      <c r="AA41" s="78">
        <v>2037</v>
      </c>
      <c r="AB41" s="78">
        <v>2038</v>
      </c>
      <c r="AC41" s="78">
        <v>2039</v>
      </c>
      <c r="AD41" s="788"/>
      <c r="AE41" s="788"/>
      <c r="AF41" s="788"/>
      <c r="AG41" s="788"/>
      <c r="AH41" s="788"/>
      <c r="AI41" s="788"/>
    </row>
    <row r="42" spans="1:35">
      <c r="B42" s="1" t="s">
        <v>508</v>
      </c>
      <c r="C42" s="519">
        <f ca="1">+SUM(D42:AC42)</f>
        <v>1689925567.987359</v>
      </c>
      <c r="D42" s="75">
        <f ca="1">+'Construcción y Equipamiento'!E218-'Construcción y Equipamiento'!E223</f>
        <v>972735892.15177619</v>
      </c>
      <c r="E42" s="75">
        <f ca="1">+'Construcción y Equipamiento'!F218-'Construcción y Equipamiento'!F223</f>
        <v>717189675.83558273</v>
      </c>
      <c r="F42" s="75">
        <f>+'Construcción y Equipamiento'!G218-'Construcción y Equipamiento'!G223</f>
        <v>0</v>
      </c>
      <c r="G42" s="75">
        <f>+'Construcción y Equipamiento'!H215-'Construcción y Equipamiento'!H219</f>
        <v>0</v>
      </c>
      <c r="H42" s="75">
        <f>+'Construcción y Equipamiento'!I215-'Construcción y Equipamiento'!I219</f>
        <v>0</v>
      </c>
      <c r="I42" s="75">
        <f>+'Construcción y Equipamiento'!J215-'Construcción y Equipamiento'!J219</f>
        <v>0</v>
      </c>
      <c r="J42" s="75">
        <f>+'Construcción y Equipamiento'!K215-'Construcción y Equipamiento'!K219</f>
        <v>0</v>
      </c>
      <c r="K42" s="75">
        <f>+'Construcción y Equipamiento'!L215-'Construcción y Equipamiento'!L219</f>
        <v>0</v>
      </c>
      <c r="L42" s="75">
        <f>+'Construcción y Equipamiento'!M215-'Construcción y Equipamiento'!M219</f>
        <v>0</v>
      </c>
      <c r="M42" s="75">
        <f>+'Construcción y Equipamiento'!N215-'Construcción y Equipamiento'!N219</f>
        <v>0</v>
      </c>
      <c r="N42" s="75">
        <f>+'Construcción y Equipamiento'!O215-'Construcción y Equipamiento'!O219</f>
        <v>0</v>
      </c>
      <c r="O42" s="75">
        <f>+'Construcción y Equipamiento'!P215-'Construcción y Equipamiento'!P219</f>
        <v>0</v>
      </c>
      <c r="P42" s="75">
        <f>+'Construcción y Equipamiento'!Q215-'Construcción y Equipamiento'!Q219</f>
        <v>0</v>
      </c>
      <c r="Q42" s="75">
        <f>+'Construcción y Equipamiento'!R215-'Construcción y Equipamiento'!R219</f>
        <v>0</v>
      </c>
      <c r="R42" s="75">
        <f>+'Construcción y Equipamiento'!S215-'Construcción y Equipamiento'!S219</f>
        <v>0</v>
      </c>
      <c r="S42" s="75">
        <f>+'Construcción y Equipamiento'!T215-'Construcción y Equipamiento'!T219</f>
        <v>0</v>
      </c>
      <c r="T42" s="75">
        <f>+'Construcción y Equipamiento'!U215-'Construcción y Equipamiento'!U219</f>
        <v>0</v>
      </c>
      <c r="U42" s="75">
        <f>+'Construcción y Equipamiento'!V215-'Construcción y Equipamiento'!V219</f>
        <v>0</v>
      </c>
      <c r="V42" s="75">
        <f>+'Construcción y Equipamiento'!W215-'Construcción y Equipamiento'!W219</f>
        <v>0</v>
      </c>
      <c r="W42" s="75">
        <f>+'Construcción y Equipamiento'!X215-'Construcción y Equipamiento'!X219</f>
        <v>0</v>
      </c>
      <c r="X42" s="75">
        <f>+'Construcción y Equipamiento'!Y215-'Construcción y Equipamiento'!Y219</f>
        <v>0</v>
      </c>
      <c r="Y42" s="75">
        <f>+'Construcción y Equipamiento'!Z215-'Construcción y Equipamiento'!Z219</f>
        <v>0</v>
      </c>
      <c r="Z42" s="75">
        <f>+'Construcción y Equipamiento'!AA215-'Construcción y Equipamiento'!AA219</f>
        <v>0</v>
      </c>
      <c r="AA42" s="75">
        <f>+'Construcción y Equipamiento'!AB215-'Construcción y Equipamiento'!AB219</f>
        <v>0</v>
      </c>
      <c r="AB42" s="75">
        <f>+'Construcción y Equipamiento'!AC215-'Construcción y Equipamiento'!AC219</f>
        <v>0</v>
      </c>
      <c r="AC42" s="75">
        <f>+'Construcción y Equipamiento'!AD215-'Construcción y Equipamiento'!AD219</f>
        <v>0</v>
      </c>
      <c r="AD42" s="75"/>
      <c r="AE42" s="75"/>
      <c r="AF42" s="75"/>
      <c r="AG42" s="75"/>
      <c r="AH42" s="75"/>
      <c r="AI42" s="75"/>
    </row>
    <row r="43" spans="1:35">
      <c r="A43" s="103"/>
      <c r="B43" s="1" t="s">
        <v>54</v>
      </c>
      <c r="C43" s="519">
        <f ca="1">+SUM(D43:AC43)</f>
        <v>1689925567.9873588</v>
      </c>
      <c r="D43" s="8">
        <f ca="1">+D42/$AC$40</f>
        <v>38909435.686071046</v>
      </c>
      <c r="E43" s="8">
        <f ca="1">+D43+E42/$AC$40</f>
        <v>67597022.719494358</v>
      </c>
      <c r="F43" s="8">
        <f ca="1">+E43+F42/$AC$40</f>
        <v>67597022.719494358</v>
      </c>
      <c r="G43" s="8">
        <f ca="1">+F43+G42/$AC$40</f>
        <v>67597022.719494358</v>
      </c>
      <c r="H43" s="8">
        <f t="shared" ref="H43:AB43" ca="1" si="9">+G43+H42/$AC$40</f>
        <v>67597022.719494358</v>
      </c>
      <c r="I43" s="8">
        <f t="shared" ca="1" si="9"/>
        <v>67597022.719494358</v>
      </c>
      <c r="J43" s="8">
        <f t="shared" ca="1" si="9"/>
        <v>67597022.719494358</v>
      </c>
      <c r="K43" s="8">
        <f t="shared" ca="1" si="9"/>
        <v>67597022.719494358</v>
      </c>
      <c r="L43" s="8">
        <f t="shared" ca="1" si="9"/>
        <v>67597022.719494358</v>
      </c>
      <c r="M43" s="8">
        <f t="shared" ca="1" si="9"/>
        <v>67597022.719494358</v>
      </c>
      <c r="N43" s="8">
        <f t="shared" ca="1" si="9"/>
        <v>67597022.719494358</v>
      </c>
      <c r="O43" s="8">
        <f t="shared" ca="1" si="9"/>
        <v>67597022.719494358</v>
      </c>
      <c r="P43" s="8">
        <f t="shared" ca="1" si="9"/>
        <v>67597022.719494358</v>
      </c>
      <c r="Q43" s="8">
        <f t="shared" ca="1" si="9"/>
        <v>67597022.719494358</v>
      </c>
      <c r="R43" s="8">
        <f t="shared" ca="1" si="9"/>
        <v>67597022.719494358</v>
      </c>
      <c r="S43" s="8">
        <f t="shared" ca="1" si="9"/>
        <v>67597022.719494358</v>
      </c>
      <c r="T43" s="8">
        <f t="shared" ca="1" si="9"/>
        <v>67597022.719494358</v>
      </c>
      <c r="U43" s="8">
        <f t="shared" ca="1" si="9"/>
        <v>67597022.719494358</v>
      </c>
      <c r="V43" s="8">
        <f t="shared" ca="1" si="9"/>
        <v>67597022.719494358</v>
      </c>
      <c r="W43" s="8">
        <f t="shared" ca="1" si="9"/>
        <v>67597022.719494358</v>
      </c>
      <c r="X43" s="8">
        <f t="shared" ca="1" si="9"/>
        <v>67597022.719494358</v>
      </c>
      <c r="Y43" s="8">
        <f t="shared" ca="1" si="9"/>
        <v>67597022.719494358</v>
      </c>
      <c r="Z43" s="8">
        <f t="shared" ca="1" si="9"/>
        <v>67597022.719494358</v>
      </c>
      <c r="AA43" s="8">
        <f t="shared" ca="1" si="9"/>
        <v>67597022.719494358</v>
      </c>
      <c r="AB43" s="8">
        <f t="shared" ca="1" si="9"/>
        <v>67597022.719494358</v>
      </c>
      <c r="AC43" s="8">
        <f ca="1">+AB43-D43+AC42/$AC$40</f>
        <v>28687587.033423312</v>
      </c>
      <c r="AD43" s="75"/>
      <c r="AE43" s="75"/>
      <c r="AF43" s="75"/>
      <c r="AG43" s="75"/>
      <c r="AH43" s="75"/>
      <c r="AI43" s="75"/>
    </row>
    <row r="44" spans="1:35">
      <c r="B44" s="479" t="s">
        <v>93</v>
      </c>
      <c r="C44" s="568">
        <f ca="1">+SUM(D44:AC44)</f>
        <v>3145187215.0529189</v>
      </c>
      <c r="D44" s="481">
        <f ca="1">+D43*D25</f>
        <v>38909435.686071046</v>
      </c>
      <c r="E44" s="481">
        <f ca="1">+E43*E25</f>
        <v>70165709.582835153</v>
      </c>
      <c r="F44" s="481">
        <f t="shared" ref="F44:AC44" ca="1" si="10">+F43*F25</f>
        <v>72972337.966148555</v>
      </c>
      <c r="G44" s="481">
        <f t="shared" ca="1" si="10"/>
        <v>75891231.484794497</v>
      </c>
      <c r="H44" s="481">
        <f t="shared" ca="1" si="10"/>
        <v>79306336.90161024</v>
      </c>
      <c r="I44" s="481">
        <f t="shared" ca="1" si="10"/>
        <v>82875122.062182695</v>
      </c>
      <c r="J44" s="481">
        <f t="shared" ca="1" si="10"/>
        <v>86604502.554980919</v>
      </c>
      <c r="K44" s="481">
        <f t="shared" ca="1" si="10"/>
        <v>90501705.16995506</v>
      </c>
      <c r="L44" s="481">
        <f t="shared" ca="1" si="10"/>
        <v>95026790.42845282</v>
      </c>
      <c r="M44" s="481">
        <f t="shared" ca="1" si="10"/>
        <v>99778129.949875474</v>
      </c>
      <c r="N44" s="481">
        <f t="shared" ca="1" si="10"/>
        <v>104767036.44736925</v>
      </c>
      <c r="O44" s="481">
        <f t="shared" ca="1" si="10"/>
        <v>110005388.26973772</v>
      </c>
      <c r="P44" s="481">
        <f t="shared" ca="1" si="10"/>
        <v>115505657.68322462</v>
      </c>
      <c r="Q44" s="481">
        <f t="shared" ca="1" si="10"/>
        <v>121280940.56738585</v>
      </c>
      <c r="R44" s="481">
        <f t="shared" ca="1" si="10"/>
        <v>127344987.59575516</v>
      </c>
      <c r="S44" s="481">
        <f t="shared" ca="1" si="10"/>
        <v>133712236.97554292</v>
      </c>
      <c r="T44" s="481">
        <f t="shared" ca="1" si="10"/>
        <v>140397848.82432008</v>
      </c>
      <c r="U44" s="481">
        <f t="shared" ca="1" si="10"/>
        <v>147417741.2655361</v>
      </c>
      <c r="V44" s="481">
        <f t="shared" ca="1" si="10"/>
        <v>154788628.3288129</v>
      </c>
      <c r="W44" s="481">
        <f t="shared" ca="1" si="10"/>
        <v>162528059.74525356</v>
      </c>
      <c r="X44" s="481">
        <f t="shared" ca="1" si="10"/>
        <v>170654462.73251623</v>
      </c>
      <c r="Y44" s="481">
        <f t="shared" ca="1" si="10"/>
        <v>179187185.86914206</v>
      </c>
      <c r="Z44" s="481">
        <f t="shared" ca="1" si="10"/>
        <v>188146545.16259918</v>
      </c>
      <c r="AA44" s="481">
        <f t="shared" ca="1" si="10"/>
        <v>197553872.42072913</v>
      </c>
      <c r="AB44" s="481">
        <f t="shared" ca="1" si="10"/>
        <v>207431566.04176557</v>
      </c>
      <c r="AC44" s="481">
        <f t="shared" ca="1" si="10"/>
        <v>92433755.336322397</v>
      </c>
      <c r="AD44" s="75"/>
      <c r="AE44" s="75"/>
      <c r="AF44" s="75"/>
      <c r="AG44" s="75"/>
      <c r="AH44" s="75"/>
      <c r="AI44" s="75"/>
    </row>
    <row r="45" spans="1:35">
      <c r="B45" s="479" t="s">
        <v>261</v>
      </c>
      <c r="C45" s="568">
        <f ca="1">+SUM(D45:AC45)</f>
        <v>1455261647.0655601</v>
      </c>
      <c r="D45" s="481">
        <f t="shared" ref="D45:AC45" ca="1" si="11">+D44-D43</f>
        <v>0</v>
      </c>
      <c r="E45" s="481">
        <f t="shared" ca="1" si="11"/>
        <v>2568686.863340795</v>
      </c>
      <c r="F45" s="481">
        <f t="shared" ca="1" si="11"/>
        <v>5375315.2466541976</v>
      </c>
      <c r="G45" s="481">
        <f t="shared" ca="1" si="11"/>
        <v>8294208.7653001398</v>
      </c>
      <c r="H45" s="481">
        <f t="shared" ca="1" si="11"/>
        <v>11709314.182115883</v>
      </c>
      <c r="I45" s="481">
        <f t="shared" ca="1" si="11"/>
        <v>15278099.342688337</v>
      </c>
      <c r="J45" s="481">
        <f t="shared" ca="1" si="11"/>
        <v>19007479.835486561</v>
      </c>
      <c r="K45" s="481">
        <f t="shared" ca="1" si="11"/>
        <v>22904682.450460702</v>
      </c>
      <c r="L45" s="481">
        <f t="shared" ca="1" si="11"/>
        <v>27429767.708958462</v>
      </c>
      <c r="M45" s="481">
        <f t="shared" ca="1" si="11"/>
        <v>32181107.230381116</v>
      </c>
      <c r="N45" s="481">
        <f t="shared" ca="1" si="11"/>
        <v>37170013.72787489</v>
      </c>
      <c r="O45" s="481">
        <f t="shared" ca="1" si="11"/>
        <v>42408365.550243363</v>
      </c>
      <c r="P45" s="481">
        <f t="shared" ca="1" si="11"/>
        <v>47908634.963730261</v>
      </c>
      <c r="Q45" s="481">
        <f t="shared" ca="1" si="11"/>
        <v>53683917.847891495</v>
      </c>
      <c r="R45" s="481">
        <f t="shared" ca="1" si="11"/>
        <v>59747964.876260802</v>
      </c>
      <c r="S45" s="481">
        <f t="shared" ca="1" si="11"/>
        <v>66115214.25604856</v>
      </c>
      <c r="T45" s="481">
        <f t="shared" ca="1" si="11"/>
        <v>72800826.10482572</v>
      </c>
      <c r="U45" s="481">
        <f t="shared" ca="1" si="11"/>
        <v>79820718.546041742</v>
      </c>
      <c r="V45" s="481">
        <f t="shared" ca="1" si="11"/>
        <v>87191605.60931854</v>
      </c>
      <c r="W45" s="481">
        <f t="shared" ca="1" si="11"/>
        <v>94931037.025759205</v>
      </c>
      <c r="X45" s="481">
        <f t="shared" ca="1" si="11"/>
        <v>103057440.01302187</v>
      </c>
      <c r="Y45" s="481">
        <f t="shared" ca="1" si="11"/>
        <v>111590163.1496477</v>
      </c>
      <c r="Z45" s="481">
        <f t="shared" ca="1" si="11"/>
        <v>120549522.44310482</v>
      </c>
      <c r="AA45" s="481">
        <f t="shared" ca="1" si="11"/>
        <v>129956849.70123477</v>
      </c>
      <c r="AB45" s="481">
        <f t="shared" ca="1" si="11"/>
        <v>139834543.32227123</v>
      </c>
      <c r="AC45" s="481">
        <f t="shared" ca="1" si="11"/>
        <v>63746168.302899085</v>
      </c>
      <c r="AD45" s="75"/>
      <c r="AE45" s="75"/>
      <c r="AF45" s="75"/>
      <c r="AG45" s="75"/>
      <c r="AH45" s="75"/>
      <c r="AI45" s="75"/>
    </row>
    <row r="46" spans="1:35">
      <c r="C46" s="569"/>
      <c r="D46" s="11"/>
    </row>
    <row r="47" spans="1:35">
      <c r="B47" s="479" t="s">
        <v>111</v>
      </c>
      <c r="C47" s="568">
        <f ca="1">+SUM(D47:AC47)</f>
        <v>3145187215.0529189</v>
      </c>
      <c r="D47" s="497">
        <f ca="1">+D44</f>
        <v>38909435.686071046</v>
      </c>
      <c r="E47" s="497">
        <f t="shared" ref="E47:AC47" ca="1" si="12">+E44</f>
        <v>70165709.582835153</v>
      </c>
      <c r="F47" s="497">
        <f t="shared" ca="1" si="12"/>
        <v>72972337.966148555</v>
      </c>
      <c r="G47" s="497">
        <f t="shared" ca="1" si="12"/>
        <v>75891231.484794497</v>
      </c>
      <c r="H47" s="497">
        <f t="shared" ca="1" si="12"/>
        <v>79306336.90161024</v>
      </c>
      <c r="I47" s="497">
        <f t="shared" ca="1" si="12"/>
        <v>82875122.062182695</v>
      </c>
      <c r="J47" s="497">
        <f t="shared" ca="1" si="12"/>
        <v>86604502.554980919</v>
      </c>
      <c r="K47" s="497">
        <f t="shared" ca="1" si="12"/>
        <v>90501705.16995506</v>
      </c>
      <c r="L47" s="497">
        <f t="shared" ca="1" si="12"/>
        <v>95026790.42845282</v>
      </c>
      <c r="M47" s="497">
        <f t="shared" ca="1" si="12"/>
        <v>99778129.949875474</v>
      </c>
      <c r="N47" s="497">
        <f t="shared" ca="1" si="12"/>
        <v>104767036.44736925</v>
      </c>
      <c r="O47" s="497">
        <f t="shared" ca="1" si="12"/>
        <v>110005388.26973772</v>
      </c>
      <c r="P47" s="497">
        <f t="shared" ca="1" si="12"/>
        <v>115505657.68322462</v>
      </c>
      <c r="Q47" s="497">
        <f t="shared" ca="1" si="12"/>
        <v>121280940.56738585</v>
      </c>
      <c r="R47" s="497">
        <f t="shared" ca="1" si="12"/>
        <v>127344987.59575516</v>
      </c>
      <c r="S47" s="497">
        <f t="shared" ca="1" si="12"/>
        <v>133712236.97554292</v>
      </c>
      <c r="T47" s="497">
        <f t="shared" ca="1" si="12"/>
        <v>140397848.82432008</v>
      </c>
      <c r="U47" s="497">
        <f t="shared" ca="1" si="12"/>
        <v>147417741.2655361</v>
      </c>
      <c r="V47" s="497">
        <f t="shared" ca="1" si="12"/>
        <v>154788628.3288129</v>
      </c>
      <c r="W47" s="497">
        <f t="shared" ca="1" si="12"/>
        <v>162528059.74525356</v>
      </c>
      <c r="X47" s="497">
        <f t="shared" ca="1" si="12"/>
        <v>170654462.73251623</v>
      </c>
      <c r="Y47" s="497">
        <f t="shared" ca="1" si="12"/>
        <v>179187185.86914206</v>
      </c>
      <c r="Z47" s="497">
        <f t="shared" ca="1" si="12"/>
        <v>188146545.16259918</v>
      </c>
      <c r="AA47" s="497">
        <f t="shared" ca="1" si="12"/>
        <v>197553872.42072913</v>
      </c>
      <c r="AB47" s="497">
        <f t="shared" ca="1" si="12"/>
        <v>207431566.04176557</v>
      </c>
      <c r="AC47" s="497">
        <f t="shared" ca="1" si="12"/>
        <v>92433755.336322397</v>
      </c>
      <c r="AD47" s="38"/>
      <c r="AE47" s="38"/>
      <c r="AF47" s="38"/>
      <c r="AG47" s="38"/>
      <c r="AH47" s="38"/>
      <c r="AI47" s="38"/>
    </row>
    <row r="48" spans="1:35">
      <c r="D48" s="11"/>
    </row>
    <row r="49" spans="1:40">
      <c r="B49" s="82" t="s">
        <v>56</v>
      </c>
      <c r="C49" s="557">
        <f ca="1">+SUM(D49:AC49)</f>
        <v>5644836569.4321022</v>
      </c>
      <c r="D49" s="197">
        <f t="shared" ref="D49:AC49" ca="1" si="13">D37-D47</f>
        <v>-38909435.686071046</v>
      </c>
      <c r="E49" s="197">
        <f t="shared" ca="1" si="13"/>
        <v>-70165709.582835153</v>
      </c>
      <c r="F49" s="197">
        <f t="shared" ca="1" si="13"/>
        <v>76376967.653108537</v>
      </c>
      <c r="G49" s="197">
        <f t="shared" ca="1" si="13"/>
        <v>122353820.54975805</v>
      </c>
      <c r="H49" s="197">
        <f t="shared" ca="1" si="13"/>
        <v>126705168.08903469</v>
      </c>
      <c r="I49" s="197">
        <f t="shared" ca="1" si="13"/>
        <v>133500655.16542777</v>
      </c>
      <c r="J49" s="197">
        <f t="shared" ca="1" si="13"/>
        <v>140524485.67865884</v>
      </c>
      <c r="K49" s="197">
        <f t="shared" ca="1" si="13"/>
        <v>168287224.27252626</v>
      </c>
      <c r="L49" s="197">
        <f t="shared" ca="1" si="13"/>
        <v>176773368.32731292</v>
      </c>
      <c r="M49" s="197">
        <f t="shared" ca="1" si="13"/>
        <v>185752601.48301548</v>
      </c>
      <c r="N49" s="197">
        <f t="shared" ca="1" si="13"/>
        <v>195115543.71229944</v>
      </c>
      <c r="O49" s="197">
        <f t="shared" ca="1" si="13"/>
        <v>206138439.28233922</v>
      </c>
      <c r="P49" s="197">
        <f t="shared" ca="1" si="13"/>
        <v>216355748.46647513</v>
      </c>
      <c r="Q49" s="197">
        <f t="shared" ca="1" si="13"/>
        <v>227144123.89365369</v>
      </c>
      <c r="R49" s="197">
        <f t="shared" ca="1" si="13"/>
        <v>238428459.45757371</v>
      </c>
      <c r="S49" s="197">
        <f t="shared" ca="1" si="13"/>
        <v>234810676.17271185</v>
      </c>
      <c r="T49" s="197">
        <f t="shared" ca="1" si="13"/>
        <v>264667583.3445971</v>
      </c>
      <c r="U49" s="197">
        <f t="shared" ca="1" si="13"/>
        <v>277743423.57764554</v>
      </c>
      <c r="V49" s="197">
        <f t="shared" ca="1" si="13"/>
        <v>291461469.49213701</v>
      </c>
      <c r="W49" s="197">
        <f t="shared" ca="1" si="13"/>
        <v>327418185.35972059</v>
      </c>
      <c r="X49" s="197">
        <f t="shared" ca="1" si="13"/>
        <v>330147874.42530787</v>
      </c>
      <c r="Y49" s="197">
        <f t="shared" ca="1" si="13"/>
        <v>333769076.07270688</v>
      </c>
      <c r="Z49" s="197">
        <f t="shared" ca="1" si="13"/>
        <v>350457529.87634218</v>
      </c>
      <c r="AA49" s="197">
        <f t="shared" ca="1" si="13"/>
        <v>367980406.37015927</v>
      </c>
      <c r="AB49" s="197">
        <f t="shared" ca="1" si="13"/>
        <v>386379426.68866718</v>
      </c>
      <c r="AC49" s="197">
        <f t="shared" ca="1" si="13"/>
        <v>375619457.28982973</v>
      </c>
      <c r="AD49" s="794"/>
      <c r="AE49" s="794"/>
      <c r="AF49" s="794"/>
      <c r="AG49" s="794"/>
      <c r="AH49" s="794"/>
      <c r="AI49" s="794"/>
    </row>
    <row r="50" spans="1:40">
      <c r="D50" s="11"/>
    </row>
    <row r="51" spans="1:40">
      <c r="A51" s="103"/>
      <c r="B51" s="1" t="s">
        <v>94</v>
      </c>
      <c r="C51" s="519">
        <f ca="1">SUM(E51:AC51)</f>
        <v>678369058.2399838</v>
      </c>
      <c r="D51" s="38">
        <f ca="1">+'Construcción y Equipamiento'!E228+'Construcción y Equipamiento'!E229+'Prestación de Servicios'!F138+'Prestación de Servicios'!F179</f>
        <v>7375424.7407544851</v>
      </c>
      <c r="E51" s="38">
        <f ca="1">+'Construcción y Equipamiento'!F228+'Construcción y Equipamiento'!F229+'Prestación de Servicios'!G138+'Prestación de Servicios'!G179</f>
        <v>64369179.976105623</v>
      </c>
      <c r="F51" s="38">
        <f ca="1">+'Construcción y Equipamiento'!G228+'Construcción y Equipamiento'!G229+'Prestación de Servicios'!H138+'Prestación de Servicios'!H179</f>
        <v>65861800.063445114</v>
      </c>
      <c r="G51" s="38">
        <f ca="1">+'Construcción y Equipamiento'!H227+'Construcción y Equipamiento'!H228+'Prestación de Servicios'!I138+'Prestación de Servicios'!I179</f>
        <v>54611521.192379653</v>
      </c>
      <c r="H51" s="38">
        <f ca="1">+'Construcción y Equipamiento'!I227+'Construcción y Equipamiento'!I228+'Prestación de Servicios'!J138+'Prestación de Servicios'!J179</f>
        <v>53399986.257268682</v>
      </c>
      <c r="I51" s="38">
        <f ca="1">+'Construcción y Equipamiento'!J227+'Construcción y Equipamiento'!J228+'Prestación de Servicios'!K138+'Prestación de Servicios'!K179</f>
        <v>51938319.258141637</v>
      </c>
      <c r="J51" s="38">
        <f ca="1">+'Construcción y Equipamiento'!K227+'Construcción y Equipamiento'!K228+'Prestación de Servicios'!L138+'Prestación de Servicios'!L179</f>
        <v>50223092.016010344</v>
      </c>
      <c r="K51" s="38">
        <f ca="1">+'Construcción y Equipamiento'!L227+'Construcción y Equipamiento'!L228+'Prestación de Servicios'!M138+'Prestación de Servicios'!M179</f>
        <v>43231281.922193035</v>
      </c>
      <c r="L51" s="38">
        <f ca="1">+'Construcción y Equipamiento'!M227+'Construcción y Equipamiento'!M228+'Prestación de Servicios'!N138+'Prestación de Servicios'!N179</f>
        <v>41249905.320954621</v>
      </c>
      <c r="M51" s="38">
        <f ca="1">+'Construcción y Equipamiento'!N227+'Construcción y Equipamiento'!N228+'Prestación de Servicios'!O138+'Prestación de Servicios'!O179</f>
        <v>39044481.856661811</v>
      </c>
      <c r="N51" s="38">
        <f ca="1">+'Construcción y Equipamiento'!O227+'Construcción y Equipamiento'!O228+'Prestación de Servicios'!P138+'Prestación de Servicios'!P179</f>
        <v>36612491.396693818</v>
      </c>
      <c r="O51" s="38">
        <f ca="1">+'Construcción y Equipamiento'!P227+'Construcción y Equipamiento'!P228+'Prestación de Servicios'!Q138+'Prestación de Servicios'!Q179</f>
        <v>34005161.75094863</v>
      </c>
      <c r="P51" s="38">
        <f ca="1">+'Construcción y Equipamiento'!Q227+'Construcción y Equipamiento'!Q228+'Prestación de Servicios'!R138+'Prestación de Servicios'!R179</f>
        <v>31341728.736803219</v>
      </c>
      <c r="Q51" s="38">
        <f ca="1">+'Construcción y Equipamiento'!R227+'Construcción y Equipamiento'!R228+'Prestación de Servicios'!S138+'Prestación de Servicios'!S179</f>
        <v>28624712.486878365</v>
      </c>
      <c r="R51" s="38">
        <f ca="1">+'Construcción y Equipamiento'!S227+'Construcción y Equipamiento'!S228+'Prestación de Servicios'!T138+'Prestación de Servicios'!T179</f>
        <v>25852316.593920745</v>
      </c>
      <c r="S51" s="38">
        <f ca="1">+'Construcción y Equipamiento'!T227+'Construcción y Equipamiento'!T228+'Prestación de Servicios'!U138+'Prestación de Servicios'!U179</f>
        <v>22361674.387784641</v>
      </c>
      <c r="T51" s="38">
        <f ca="1">+'Construcción y Equipamiento'!U227+'Construcción y Equipamiento'!U228+'Prestación de Servicios'!V138+'Prestación de Servicios'!V179</f>
        <v>16888977.236392953</v>
      </c>
      <c r="U51" s="38">
        <f ca="1">+'Construcción y Equipamiento'!V227+'Construcción y Equipamiento'!V228+'Prestación de Servicios'!W138+'Prestación de Servicios'!W179</f>
        <v>11416280.08500126</v>
      </c>
      <c r="V51" s="38">
        <f ca="1">+'Construcción y Equipamiento'!W227+'Construcción y Equipamiento'!W228+'Prestación de Servicios'!X138+'Prestación de Servicios'!X179</f>
        <v>5943086.3766006045</v>
      </c>
      <c r="W51" s="38">
        <f ca="1">+'Construcción y Equipamiento'!X227+'Construcción y Equipamiento'!X228+'Prestación de Servicios'!Y138+'Prestación de Servicios'!Y179</f>
        <v>1393061.3257991313</v>
      </c>
      <c r="X51" s="38">
        <f ca="1">+'Construcción y Equipamiento'!Y227+'Construcción y Equipamiento'!Y228+'Prestación de Servicios'!Z138+'Prestación de Servicios'!Z179</f>
        <v>0</v>
      </c>
      <c r="Y51" s="38">
        <f ca="1">+'Construcción y Equipamiento'!Z227+'Construcción y Equipamiento'!Z228+'Prestación de Servicios'!AA138+'Prestación de Servicios'!AA179</f>
        <v>0</v>
      </c>
      <c r="Z51" s="38">
        <f ca="1">+'Construcción y Equipamiento'!AA227+'Construcción y Equipamiento'!AA228+'Prestación de Servicios'!AB138+'Prestación de Servicios'!AB179</f>
        <v>0</v>
      </c>
      <c r="AA51" s="38">
        <f ca="1">+'Construcción y Equipamiento'!AB227+'Construcción y Equipamiento'!AB228+'Prestación de Servicios'!AC138+'Prestación de Servicios'!AC179</f>
        <v>0</v>
      </c>
      <c r="AB51" s="38">
        <f ca="1">+'Construcción y Equipamiento'!AC227+'Construcción y Equipamiento'!AC228+'Prestación de Servicios'!AD138+'Prestación de Servicios'!AD179</f>
        <v>0</v>
      </c>
      <c r="AC51" s="38">
        <f ca="1">+'Construcción y Equipamiento'!AD227+'Construcción y Equipamiento'!AD228+'Prestación de Servicios'!AE138+'Prestación de Servicios'!AE179</f>
        <v>0</v>
      </c>
      <c r="AD51" s="38"/>
      <c r="AE51" s="38"/>
      <c r="AF51" s="38"/>
      <c r="AG51" s="38"/>
      <c r="AH51" s="38"/>
      <c r="AI51" s="38"/>
    </row>
    <row r="52" spans="1:40">
      <c r="B52" s="82" t="s">
        <v>78</v>
      </c>
      <c r="C52" s="557">
        <f ca="1">SUM(E52:AC52)</f>
        <v>5005376946.8781891</v>
      </c>
      <c r="D52" s="197">
        <f ca="1">+D49-D51</f>
        <v>-46284860.426825531</v>
      </c>
      <c r="E52" s="197">
        <f ca="1">+E49-E51</f>
        <v>-134534889.55894077</v>
      </c>
      <c r="F52" s="197">
        <f t="shared" ref="F52:AC52" ca="1" si="14">+F49-F51</f>
        <v>10515167.589663424</v>
      </c>
      <c r="G52" s="197">
        <f t="shared" ca="1" si="14"/>
        <v>67742299.357378393</v>
      </c>
      <c r="H52" s="197">
        <f t="shared" ca="1" si="14"/>
        <v>73305181.831766009</v>
      </c>
      <c r="I52" s="197">
        <f t="shared" ca="1" si="14"/>
        <v>81562335.907286137</v>
      </c>
      <c r="J52" s="197">
        <f t="shared" ca="1" si="14"/>
        <v>90301393.662648499</v>
      </c>
      <c r="K52" s="197">
        <f t="shared" ca="1" si="14"/>
        <v>125055942.35033323</v>
      </c>
      <c r="L52" s="197">
        <f t="shared" ca="1" si="14"/>
        <v>135523463.0063583</v>
      </c>
      <c r="M52" s="197">
        <f t="shared" ca="1" si="14"/>
        <v>146708119.62635368</v>
      </c>
      <c r="N52" s="197">
        <f t="shared" ca="1" si="14"/>
        <v>158503052.31560561</v>
      </c>
      <c r="O52" s="197">
        <f t="shared" ca="1" si="14"/>
        <v>172133277.53139058</v>
      </c>
      <c r="P52" s="197">
        <f t="shared" ca="1" si="14"/>
        <v>185014019.7296719</v>
      </c>
      <c r="Q52" s="197">
        <f t="shared" ca="1" si="14"/>
        <v>198519411.40677533</v>
      </c>
      <c r="R52" s="197">
        <f t="shared" ca="1" si="14"/>
        <v>212576142.86365297</v>
      </c>
      <c r="S52" s="197">
        <f t="shared" ca="1" si="14"/>
        <v>212449001.78492722</v>
      </c>
      <c r="T52" s="197">
        <f t="shared" ca="1" si="14"/>
        <v>247778606.10820416</v>
      </c>
      <c r="U52" s="197">
        <f t="shared" ca="1" si="14"/>
        <v>266327143.49264428</v>
      </c>
      <c r="V52" s="197">
        <f t="shared" ca="1" si="14"/>
        <v>285518383.11553639</v>
      </c>
      <c r="W52" s="197">
        <f t="shared" ca="1" si="14"/>
        <v>326025124.03392148</v>
      </c>
      <c r="X52" s="197">
        <f t="shared" ca="1" si="14"/>
        <v>330147874.42530787</v>
      </c>
      <c r="Y52" s="197">
        <f t="shared" ca="1" si="14"/>
        <v>333769076.07270688</v>
      </c>
      <c r="Z52" s="197">
        <f t="shared" ca="1" si="14"/>
        <v>350457529.87634218</v>
      </c>
      <c r="AA52" s="197">
        <f t="shared" ca="1" si="14"/>
        <v>367980406.37015927</v>
      </c>
      <c r="AB52" s="197">
        <f t="shared" ca="1" si="14"/>
        <v>386379426.68866718</v>
      </c>
      <c r="AC52" s="197">
        <f t="shared" ca="1" si="14"/>
        <v>375619457.28982973</v>
      </c>
      <c r="AD52" s="794"/>
      <c r="AE52" s="794"/>
      <c r="AF52" s="794"/>
      <c r="AG52" s="794"/>
      <c r="AH52" s="794"/>
      <c r="AI52" s="794"/>
    </row>
    <row r="53" spans="1:40">
      <c r="B53" s="19"/>
      <c r="C53" s="520"/>
      <c r="D53" s="590"/>
      <c r="E53" s="590"/>
      <c r="F53" s="590"/>
      <c r="G53" s="590"/>
      <c r="H53" s="590"/>
      <c r="I53" s="590"/>
      <c r="J53" s="590"/>
      <c r="K53" s="590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  <c r="X53" s="590"/>
      <c r="Y53" s="590"/>
      <c r="Z53" s="590"/>
      <c r="AA53" s="590"/>
      <c r="AB53" s="590"/>
      <c r="AC53" s="590"/>
    </row>
    <row r="54" spans="1:40" s="131" customFormat="1">
      <c r="A54" s="4"/>
      <c r="B54" s="4" t="s">
        <v>525</v>
      </c>
      <c r="C54" s="519">
        <f ca="1">SUM(E54:AC54)</f>
        <v>5005376946.8781891</v>
      </c>
      <c r="D54" s="591">
        <f ca="1">+D52</f>
        <v>-46284860.426825531</v>
      </c>
      <c r="E54" s="591">
        <f t="shared" ref="E54:AC54" ca="1" si="15">+E52</f>
        <v>-134534889.55894077</v>
      </c>
      <c r="F54" s="591">
        <f t="shared" ca="1" si="15"/>
        <v>10515167.589663424</v>
      </c>
      <c r="G54" s="591">
        <f t="shared" ca="1" si="15"/>
        <v>67742299.357378393</v>
      </c>
      <c r="H54" s="591">
        <f t="shared" ca="1" si="15"/>
        <v>73305181.831766009</v>
      </c>
      <c r="I54" s="591">
        <f t="shared" ca="1" si="15"/>
        <v>81562335.907286137</v>
      </c>
      <c r="J54" s="591">
        <f t="shared" ca="1" si="15"/>
        <v>90301393.662648499</v>
      </c>
      <c r="K54" s="591">
        <f t="shared" ca="1" si="15"/>
        <v>125055942.35033323</v>
      </c>
      <c r="L54" s="591">
        <f t="shared" ca="1" si="15"/>
        <v>135523463.0063583</v>
      </c>
      <c r="M54" s="591">
        <f t="shared" ca="1" si="15"/>
        <v>146708119.62635368</v>
      </c>
      <c r="N54" s="591">
        <f t="shared" ca="1" si="15"/>
        <v>158503052.31560561</v>
      </c>
      <c r="O54" s="591">
        <f t="shared" ca="1" si="15"/>
        <v>172133277.53139058</v>
      </c>
      <c r="P54" s="591">
        <f t="shared" ca="1" si="15"/>
        <v>185014019.7296719</v>
      </c>
      <c r="Q54" s="591">
        <f t="shared" ca="1" si="15"/>
        <v>198519411.40677533</v>
      </c>
      <c r="R54" s="591">
        <f t="shared" ca="1" si="15"/>
        <v>212576142.86365297</v>
      </c>
      <c r="S54" s="591">
        <f t="shared" ca="1" si="15"/>
        <v>212449001.78492722</v>
      </c>
      <c r="T54" s="591">
        <f t="shared" ca="1" si="15"/>
        <v>247778606.10820416</v>
      </c>
      <c r="U54" s="591">
        <f t="shared" ca="1" si="15"/>
        <v>266327143.49264428</v>
      </c>
      <c r="V54" s="591">
        <f t="shared" ca="1" si="15"/>
        <v>285518383.11553639</v>
      </c>
      <c r="W54" s="591">
        <f t="shared" ca="1" si="15"/>
        <v>326025124.03392148</v>
      </c>
      <c r="X54" s="591">
        <f t="shared" ca="1" si="15"/>
        <v>330147874.42530787</v>
      </c>
      <c r="Y54" s="591">
        <f t="shared" ca="1" si="15"/>
        <v>333769076.07270688</v>
      </c>
      <c r="Z54" s="591">
        <f t="shared" ca="1" si="15"/>
        <v>350457529.87634218</v>
      </c>
      <c r="AA54" s="591">
        <f t="shared" ca="1" si="15"/>
        <v>367980406.37015927</v>
      </c>
      <c r="AB54" s="591">
        <f t="shared" ca="1" si="15"/>
        <v>386379426.68866718</v>
      </c>
      <c r="AC54" s="591">
        <f t="shared" ca="1" si="15"/>
        <v>375619457.28982973</v>
      </c>
    </row>
    <row r="55" spans="1:40">
      <c r="D55" s="11"/>
    </row>
    <row r="56" spans="1:40">
      <c r="B56" s="79" t="s">
        <v>95</v>
      </c>
      <c r="C56" s="567">
        <f ca="1">SUM(D56:AC56)</f>
        <v>4959092086.4513626</v>
      </c>
      <c r="D56" s="85">
        <f ca="1">+D54</f>
        <v>-46284860.426825531</v>
      </c>
      <c r="E56" s="85">
        <f t="shared" ref="E56:AC56" ca="1" si="16">+E52</f>
        <v>-134534889.55894077</v>
      </c>
      <c r="F56" s="85">
        <f t="shared" ca="1" si="16"/>
        <v>10515167.589663424</v>
      </c>
      <c r="G56" s="85">
        <f t="shared" ca="1" si="16"/>
        <v>67742299.357378393</v>
      </c>
      <c r="H56" s="85">
        <f t="shared" ca="1" si="16"/>
        <v>73305181.831766009</v>
      </c>
      <c r="I56" s="85">
        <f t="shared" ca="1" si="16"/>
        <v>81562335.907286137</v>
      </c>
      <c r="J56" s="85">
        <f t="shared" ca="1" si="16"/>
        <v>90301393.662648499</v>
      </c>
      <c r="K56" s="85">
        <f t="shared" ca="1" si="16"/>
        <v>125055942.35033323</v>
      </c>
      <c r="L56" s="85">
        <f t="shared" ca="1" si="16"/>
        <v>135523463.0063583</v>
      </c>
      <c r="M56" s="85">
        <f t="shared" ca="1" si="16"/>
        <v>146708119.62635368</v>
      </c>
      <c r="N56" s="85">
        <f t="shared" ca="1" si="16"/>
        <v>158503052.31560561</v>
      </c>
      <c r="O56" s="85">
        <f t="shared" ca="1" si="16"/>
        <v>172133277.53139058</v>
      </c>
      <c r="P56" s="85">
        <f t="shared" ca="1" si="16"/>
        <v>185014019.7296719</v>
      </c>
      <c r="Q56" s="85">
        <f t="shared" ca="1" si="16"/>
        <v>198519411.40677533</v>
      </c>
      <c r="R56" s="85">
        <f t="shared" ca="1" si="16"/>
        <v>212576142.86365297</v>
      </c>
      <c r="S56" s="85">
        <f t="shared" ca="1" si="16"/>
        <v>212449001.78492722</v>
      </c>
      <c r="T56" s="85">
        <f t="shared" ca="1" si="16"/>
        <v>247778606.10820416</v>
      </c>
      <c r="U56" s="85">
        <f t="shared" ca="1" si="16"/>
        <v>266327143.49264428</v>
      </c>
      <c r="V56" s="85">
        <f t="shared" ca="1" si="16"/>
        <v>285518383.11553639</v>
      </c>
      <c r="W56" s="85">
        <f t="shared" ca="1" si="16"/>
        <v>326025124.03392148</v>
      </c>
      <c r="X56" s="85">
        <f t="shared" ca="1" si="16"/>
        <v>330147874.42530787</v>
      </c>
      <c r="Y56" s="85">
        <f t="shared" ca="1" si="16"/>
        <v>333769076.07270688</v>
      </c>
      <c r="Z56" s="85">
        <f t="shared" ca="1" si="16"/>
        <v>350457529.87634218</v>
      </c>
      <c r="AA56" s="85">
        <f t="shared" ca="1" si="16"/>
        <v>367980406.37015927</v>
      </c>
      <c r="AB56" s="85">
        <f t="shared" ca="1" si="16"/>
        <v>386379426.68866718</v>
      </c>
      <c r="AC56" s="85">
        <f t="shared" ca="1" si="16"/>
        <v>375619457.28982973</v>
      </c>
      <c r="AD56" s="785"/>
      <c r="AE56" s="785"/>
      <c r="AF56" s="785"/>
      <c r="AG56" s="785"/>
      <c r="AH56" s="785"/>
      <c r="AI56" s="785"/>
    </row>
    <row r="57" spans="1:40">
      <c r="B57" s="79" t="s">
        <v>96</v>
      </c>
      <c r="C57" s="567">
        <f ca="1">SUM(D57:AC57)</f>
        <v>5139911836.43713</v>
      </c>
      <c r="D57" s="119">
        <f ca="1">+MAX(0,D56)</f>
        <v>0</v>
      </c>
      <c r="E57" s="85">
        <f t="shared" ref="E57:AC57" ca="1" si="17">+MAX(0,E56)</f>
        <v>0</v>
      </c>
      <c r="F57" s="85">
        <f t="shared" ca="1" si="17"/>
        <v>10515167.589663424</v>
      </c>
      <c r="G57" s="85">
        <f t="shared" ca="1" si="17"/>
        <v>67742299.357378393</v>
      </c>
      <c r="H57" s="85">
        <f t="shared" ca="1" si="17"/>
        <v>73305181.831766009</v>
      </c>
      <c r="I57" s="85">
        <f t="shared" ca="1" si="17"/>
        <v>81562335.907286137</v>
      </c>
      <c r="J57" s="85">
        <f t="shared" ca="1" si="17"/>
        <v>90301393.662648499</v>
      </c>
      <c r="K57" s="85">
        <f t="shared" ca="1" si="17"/>
        <v>125055942.35033323</v>
      </c>
      <c r="L57" s="85">
        <f t="shared" ca="1" si="17"/>
        <v>135523463.0063583</v>
      </c>
      <c r="M57" s="85">
        <f t="shared" ca="1" si="17"/>
        <v>146708119.62635368</v>
      </c>
      <c r="N57" s="85">
        <f t="shared" ca="1" si="17"/>
        <v>158503052.31560561</v>
      </c>
      <c r="O57" s="85">
        <f t="shared" ca="1" si="17"/>
        <v>172133277.53139058</v>
      </c>
      <c r="P57" s="85">
        <f t="shared" ca="1" si="17"/>
        <v>185014019.7296719</v>
      </c>
      <c r="Q57" s="85">
        <f t="shared" ca="1" si="17"/>
        <v>198519411.40677533</v>
      </c>
      <c r="R57" s="85">
        <f t="shared" ca="1" si="17"/>
        <v>212576142.86365297</v>
      </c>
      <c r="S57" s="85">
        <f t="shared" ca="1" si="17"/>
        <v>212449001.78492722</v>
      </c>
      <c r="T57" s="85">
        <f t="shared" ca="1" si="17"/>
        <v>247778606.10820416</v>
      </c>
      <c r="U57" s="85">
        <f t="shared" ca="1" si="17"/>
        <v>266327143.49264428</v>
      </c>
      <c r="V57" s="85">
        <f t="shared" ca="1" si="17"/>
        <v>285518383.11553639</v>
      </c>
      <c r="W57" s="85">
        <f t="shared" ca="1" si="17"/>
        <v>326025124.03392148</v>
      </c>
      <c r="X57" s="85">
        <f t="shared" ca="1" si="17"/>
        <v>330147874.42530787</v>
      </c>
      <c r="Y57" s="85">
        <f t="shared" ca="1" si="17"/>
        <v>333769076.07270688</v>
      </c>
      <c r="Z57" s="85">
        <f t="shared" ca="1" si="17"/>
        <v>350457529.87634218</v>
      </c>
      <c r="AA57" s="85">
        <f t="shared" ca="1" si="17"/>
        <v>367980406.37015927</v>
      </c>
      <c r="AB57" s="85">
        <f t="shared" ca="1" si="17"/>
        <v>386379426.68866718</v>
      </c>
      <c r="AC57" s="85">
        <f t="shared" ca="1" si="17"/>
        <v>375619457.28982973</v>
      </c>
      <c r="AD57" s="786"/>
      <c r="AE57" s="786"/>
      <c r="AF57" s="786"/>
      <c r="AG57" s="786"/>
      <c r="AH57" s="786"/>
      <c r="AI57" s="786"/>
    </row>
    <row r="58" spans="1:40">
      <c r="B58" s="79" t="s">
        <v>357</v>
      </c>
      <c r="C58" s="567">
        <f ca="1">SUM(D58:AC58)</f>
        <v>180819749.98576629</v>
      </c>
      <c r="D58" s="119">
        <f ca="1">+D67</f>
        <v>0</v>
      </c>
      <c r="E58" s="85">
        <f t="shared" ref="E58:AC58" ca="1" si="18">+E67</f>
        <v>0</v>
      </c>
      <c r="F58" s="85">
        <f t="shared" ca="1" si="18"/>
        <v>10515167.589663424</v>
      </c>
      <c r="G58" s="85">
        <f t="shared" ca="1" si="18"/>
        <v>67742299.357378393</v>
      </c>
      <c r="H58" s="85">
        <f t="shared" ca="1" si="18"/>
        <v>73305181.831766009</v>
      </c>
      <c r="I58" s="85">
        <f t="shared" ca="1" si="18"/>
        <v>29257101.206958473</v>
      </c>
      <c r="J58" s="85">
        <f t="shared" ca="1" si="18"/>
        <v>0</v>
      </c>
      <c r="K58" s="85">
        <f t="shared" ca="1" si="18"/>
        <v>0</v>
      </c>
      <c r="L58" s="85">
        <f t="shared" ca="1" si="18"/>
        <v>0</v>
      </c>
      <c r="M58" s="85">
        <f t="shared" ca="1" si="18"/>
        <v>0</v>
      </c>
      <c r="N58" s="85">
        <f t="shared" ca="1" si="18"/>
        <v>0</v>
      </c>
      <c r="O58" s="85">
        <f t="shared" ca="1" si="18"/>
        <v>0</v>
      </c>
      <c r="P58" s="85">
        <f t="shared" ca="1" si="18"/>
        <v>0</v>
      </c>
      <c r="Q58" s="85">
        <f t="shared" ca="1" si="18"/>
        <v>0</v>
      </c>
      <c r="R58" s="85">
        <f t="shared" ca="1" si="18"/>
        <v>0</v>
      </c>
      <c r="S58" s="85">
        <f t="shared" ca="1" si="18"/>
        <v>0</v>
      </c>
      <c r="T58" s="85">
        <f t="shared" ca="1" si="18"/>
        <v>0</v>
      </c>
      <c r="U58" s="85">
        <f t="shared" ca="1" si="18"/>
        <v>0</v>
      </c>
      <c r="V58" s="85">
        <f t="shared" ca="1" si="18"/>
        <v>0</v>
      </c>
      <c r="W58" s="85">
        <f t="shared" ca="1" si="18"/>
        <v>0</v>
      </c>
      <c r="X58" s="85">
        <f t="shared" ca="1" si="18"/>
        <v>0</v>
      </c>
      <c r="Y58" s="85">
        <f t="shared" ca="1" si="18"/>
        <v>0</v>
      </c>
      <c r="Z58" s="85">
        <f t="shared" ca="1" si="18"/>
        <v>0</v>
      </c>
      <c r="AA58" s="85">
        <f t="shared" ca="1" si="18"/>
        <v>0</v>
      </c>
      <c r="AB58" s="85">
        <f t="shared" ca="1" si="18"/>
        <v>0</v>
      </c>
      <c r="AC58" s="85">
        <f t="shared" ca="1" si="18"/>
        <v>0</v>
      </c>
      <c r="AD58" s="786"/>
      <c r="AE58" s="786"/>
      <c r="AF58" s="786"/>
      <c r="AG58" s="786"/>
      <c r="AH58" s="786"/>
      <c r="AI58" s="786"/>
    </row>
    <row r="59" spans="1:40">
      <c r="B59" s="80" t="s">
        <v>97</v>
      </c>
      <c r="C59" s="570">
        <f ca="1">SUM(D59:AC59)</f>
        <v>4959092086.4513626</v>
      </c>
      <c r="D59" s="120">
        <f ca="1">+D57-D58</f>
        <v>0</v>
      </c>
      <c r="E59" s="120">
        <f t="shared" ref="E59:AC59" ca="1" si="19">+E57-E58</f>
        <v>0</v>
      </c>
      <c r="F59" s="120">
        <f t="shared" ca="1" si="19"/>
        <v>0</v>
      </c>
      <c r="G59" s="592">
        <f t="shared" ca="1" si="19"/>
        <v>0</v>
      </c>
      <c r="H59" s="592">
        <f t="shared" ca="1" si="19"/>
        <v>0</v>
      </c>
      <c r="I59" s="592">
        <f t="shared" ca="1" si="19"/>
        <v>52305234.700327665</v>
      </c>
      <c r="J59" s="592">
        <f t="shared" ca="1" si="19"/>
        <v>90301393.662648499</v>
      </c>
      <c r="K59" s="592">
        <f t="shared" ca="1" si="19"/>
        <v>125055942.35033323</v>
      </c>
      <c r="L59" s="592">
        <f t="shared" ca="1" si="19"/>
        <v>135523463.0063583</v>
      </c>
      <c r="M59" s="592">
        <f t="shared" ca="1" si="19"/>
        <v>146708119.62635368</v>
      </c>
      <c r="N59" s="592">
        <f t="shared" ca="1" si="19"/>
        <v>158503052.31560561</v>
      </c>
      <c r="O59" s="592">
        <f t="shared" ca="1" si="19"/>
        <v>172133277.53139058</v>
      </c>
      <c r="P59" s="592">
        <f t="shared" ca="1" si="19"/>
        <v>185014019.7296719</v>
      </c>
      <c r="Q59" s="592">
        <f t="shared" ca="1" si="19"/>
        <v>198519411.40677533</v>
      </c>
      <c r="R59" s="592">
        <f t="shared" ca="1" si="19"/>
        <v>212576142.86365297</v>
      </c>
      <c r="S59" s="592">
        <f t="shared" ca="1" si="19"/>
        <v>212449001.78492722</v>
      </c>
      <c r="T59" s="592">
        <f t="shared" ca="1" si="19"/>
        <v>247778606.10820416</v>
      </c>
      <c r="U59" s="592">
        <f t="shared" ca="1" si="19"/>
        <v>266327143.49264428</v>
      </c>
      <c r="V59" s="592">
        <f t="shared" ca="1" si="19"/>
        <v>285518383.11553639</v>
      </c>
      <c r="W59" s="592">
        <f t="shared" ca="1" si="19"/>
        <v>326025124.03392148</v>
      </c>
      <c r="X59" s="592">
        <f t="shared" ca="1" si="19"/>
        <v>330147874.42530787</v>
      </c>
      <c r="Y59" s="592">
        <f t="shared" ca="1" si="19"/>
        <v>333769076.07270688</v>
      </c>
      <c r="Z59" s="592">
        <f t="shared" ca="1" si="19"/>
        <v>350457529.87634218</v>
      </c>
      <c r="AA59" s="592">
        <f t="shared" ca="1" si="19"/>
        <v>367980406.37015927</v>
      </c>
      <c r="AB59" s="592">
        <f t="shared" ca="1" si="19"/>
        <v>386379426.68866718</v>
      </c>
      <c r="AC59" s="592">
        <f t="shared" ca="1" si="19"/>
        <v>375619457.28982973</v>
      </c>
      <c r="AD59" s="786"/>
      <c r="AE59" s="786"/>
      <c r="AF59" s="786"/>
      <c r="AG59" s="786"/>
      <c r="AH59" s="786"/>
      <c r="AI59" s="786"/>
    </row>
    <row r="60" spans="1:40" s="73" customFormat="1">
      <c r="A60" s="57"/>
      <c r="B60" s="488" t="s">
        <v>98</v>
      </c>
      <c r="C60" s="571">
        <f ca="1">SUM(D60:AC60)</f>
        <v>1487727625.9354093</v>
      </c>
      <c r="D60" s="489">
        <f ca="1">+MAX(0,D59)*D27</f>
        <v>0</v>
      </c>
      <c r="E60" s="489">
        <f t="shared" ref="E60:AB60" ca="1" si="20">+MAX(0,E59)*E27</f>
        <v>0</v>
      </c>
      <c r="F60" s="489">
        <f t="shared" ca="1" si="20"/>
        <v>0</v>
      </c>
      <c r="G60" s="489">
        <f t="shared" ca="1" si="20"/>
        <v>0</v>
      </c>
      <c r="H60" s="593">
        <f t="shared" ca="1" si="20"/>
        <v>0</v>
      </c>
      <c r="I60" s="593">
        <f t="shared" ca="1" si="20"/>
        <v>15691570.410098299</v>
      </c>
      <c r="J60" s="593">
        <f t="shared" ca="1" si="20"/>
        <v>27090418.09879455</v>
      </c>
      <c r="K60" s="593">
        <f t="shared" ca="1" si="20"/>
        <v>37516782.70509997</v>
      </c>
      <c r="L60" s="593">
        <f t="shared" ca="1" si="20"/>
        <v>40657038.901907489</v>
      </c>
      <c r="M60" s="593">
        <f t="shared" ca="1" si="20"/>
        <v>44012435.887906104</v>
      </c>
      <c r="N60" s="593">
        <f t="shared" ca="1" si="20"/>
        <v>47550915.694681682</v>
      </c>
      <c r="O60" s="593">
        <f t="shared" ca="1" si="20"/>
        <v>51639983.259417169</v>
      </c>
      <c r="P60" s="593">
        <f t="shared" ca="1" si="20"/>
        <v>55504205.91890157</v>
      </c>
      <c r="Q60" s="593">
        <f t="shared" ca="1" si="20"/>
        <v>59555823.422032595</v>
      </c>
      <c r="R60" s="593">
        <f t="shared" ca="1" si="20"/>
        <v>63772842.859095886</v>
      </c>
      <c r="S60" s="593">
        <f t="shared" ca="1" si="20"/>
        <v>63734700.53547816</v>
      </c>
      <c r="T60" s="593">
        <f t="shared" ca="1" si="20"/>
        <v>74333581.832461238</v>
      </c>
      <c r="U60" s="593">
        <f t="shared" ca="1" si="20"/>
        <v>79898143.047793284</v>
      </c>
      <c r="V60" s="593">
        <f t="shared" ca="1" si="20"/>
        <v>85655514.934660912</v>
      </c>
      <c r="W60" s="593">
        <f t="shared" ca="1" si="20"/>
        <v>97807537.210176438</v>
      </c>
      <c r="X60" s="593">
        <f t="shared" ca="1" si="20"/>
        <v>99044362.327592358</v>
      </c>
      <c r="Y60" s="593">
        <f t="shared" ca="1" si="20"/>
        <v>100130722.82181206</v>
      </c>
      <c r="Z60" s="593">
        <f t="shared" ca="1" si="20"/>
        <v>105137258.96290265</v>
      </c>
      <c r="AA60" s="593">
        <f t="shared" ca="1" si="20"/>
        <v>110394121.91104777</v>
      </c>
      <c r="AB60" s="593">
        <f t="shared" ca="1" si="20"/>
        <v>115913828.00660016</v>
      </c>
      <c r="AC60" s="593">
        <f ca="1">+MAX(0,AC59)*AC27</f>
        <v>112685837.18694891</v>
      </c>
      <c r="AD60" s="787"/>
      <c r="AE60" s="787"/>
      <c r="AF60" s="787"/>
      <c r="AG60" s="787"/>
      <c r="AH60" s="787"/>
      <c r="AI60" s="787"/>
    </row>
    <row r="61" spans="1:40">
      <c r="C61" s="542"/>
      <c r="D61" s="11"/>
      <c r="E61" s="22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111"/>
      <c r="AE61" s="111"/>
      <c r="AF61" s="111"/>
      <c r="AG61" s="111"/>
      <c r="AH61" s="111"/>
      <c r="AI61" s="111"/>
    </row>
    <row r="62" spans="1:40" s="70" customFormat="1" outlineLevel="1">
      <c r="A62" s="54">
        <v>3</v>
      </c>
      <c r="B62" s="55" t="s">
        <v>99</v>
      </c>
      <c r="C62" s="555"/>
      <c r="D62" s="55"/>
      <c r="E62" s="55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795"/>
      <c r="AE62" s="795"/>
      <c r="AF62" s="795"/>
      <c r="AG62" s="795"/>
      <c r="AH62" s="795"/>
      <c r="AI62" s="795"/>
    </row>
    <row r="63" spans="1:40" outlineLevel="1"/>
    <row r="64" spans="1:40" outlineLevel="1">
      <c r="B64" s="76" t="s">
        <v>41</v>
      </c>
      <c r="C64" s="572"/>
      <c r="D64" s="119">
        <v>0</v>
      </c>
      <c r="E64" s="200">
        <f ca="1">+D68</f>
        <v>0</v>
      </c>
      <c r="F64" s="200">
        <f ca="1">+E68</f>
        <v>46284860.426825531</v>
      </c>
      <c r="G64" s="200">
        <f t="shared" ref="G64:AC64" ca="1" si="21">+F68</f>
        <v>170304582.39610288</v>
      </c>
      <c r="H64" s="200">
        <f t="shared" ca="1" si="21"/>
        <v>102562283.03872448</v>
      </c>
      <c r="I64" s="200">
        <f t="shared" ca="1" si="21"/>
        <v>29257101.206958473</v>
      </c>
      <c r="J64" s="200">
        <f t="shared" ca="1" si="21"/>
        <v>0</v>
      </c>
      <c r="K64" s="200">
        <f t="shared" ca="1" si="21"/>
        <v>0</v>
      </c>
      <c r="L64" s="200">
        <f t="shared" ca="1" si="21"/>
        <v>0</v>
      </c>
      <c r="M64" s="200">
        <f t="shared" ca="1" si="21"/>
        <v>0</v>
      </c>
      <c r="N64" s="200">
        <f t="shared" ca="1" si="21"/>
        <v>0</v>
      </c>
      <c r="O64" s="200">
        <f t="shared" ca="1" si="21"/>
        <v>0</v>
      </c>
      <c r="P64" s="200">
        <f t="shared" ca="1" si="21"/>
        <v>0</v>
      </c>
      <c r="Q64" s="200">
        <f t="shared" ca="1" si="21"/>
        <v>0</v>
      </c>
      <c r="R64" s="200">
        <f t="shared" ca="1" si="21"/>
        <v>0</v>
      </c>
      <c r="S64" s="200">
        <f t="shared" ca="1" si="21"/>
        <v>0</v>
      </c>
      <c r="T64" s="200">
        <f t="shared" ca="1" si="21"/>
        <v>0</v>
      </c>
      <c r="U64" s="200">
        <f t="shared" ca="1" si="21"/>
        <v>0</v>
      </c>
      <c r="V64" s="200">
        <f t="shared" ca="1" si="21"/>
        <v>0</v>
      </c>
      <c r="W64" s="200">
        <f t="shared" ca="1" si="21"/>
        <v>0</v>
      </c>
      <c r="X64" s="200">
        <f t="shared" ca="1" si="21"/>
        <v>0</v>
      </c>
      <c r="Y64" s="200">
        <f t="shared" ca="1" si="21"/>
        <v>0</v>
      </c>
      <c r="Z64" s="200">
        <f t="shared" ca="1" si="21"/>
        <v>0</v>
      </c>
      <c r="AA64" s="200">
        <f t="shared" ca="1" si="21"/>
        <v>0</v>
      </c>
      <c r="AB64" s="200">
        <f t="shared" ca="1" si="21"/>
        <v>0</v>
      </c>
      <c r="AC64" s="200">
        <f t="shared" ca="1" si="21"/>
        <v>0</v>
      </c>
      <c r="AD64" s="682"/>
      <c r="AE64" s="682"/>
      <c r="AF64" s="682"/>
      <c r="AG64" s="682"/>
      <c r="AH64" s="682"/>
      <c r="AI64" s="682"/>
      <c r="AJ64" s="151"/>
      <c r="AK64" s="151"/>
      <c r="AL64" s="151"/>
      <c r="AM64" s="151"/>
      <c r="AN64" s="151"/>
    </row>
    <row r="65" spans="1:40" outlineLevel="1">
      <c r="B65" s="76" t="s">
        <v>526</v>
      </c>
      <c r="C65" s="572">
        <f ca="1">SUM(D65:AC65)</f>
        <v>180819749.98576629</v>
      </c>
      <c r="D65" s="119">
        <v>0</v>
      </c>
      <c r="E65" s="200">
        <f ca="1">-MIN(0,D75)</f>
        <v>46284860.426825531</v>
      </c>
      <c r="F65" s="200">
        <f t="shared" ref="F65:AC65" ca="1" si="22">-MIN(0,E75)</f>
        <v>134534889.55894077</v>
      </c>
      <c r="G65" s="200">
        <f t="shared" ca="1" si="22"/>
        <v>0</v>
      </c>
      <c r="H65" s="200">
        <f t="shared" ca="1" si="22"/>
        <v>0</v>
      </c>
      <c r="I65" s="200">
        <f t="shared" ca="1" si="22"/>
        <v>0</v>
      </c>
      <c r="J65" s="200">
        <f t="shared" ca="1" si="22"/>
        <v>0</v>
      </c>
      <c r="K65" s="200">
        <f t="shared" ca="1" si="22"/>
        <v>0</v>
      </c>
      <c r="L65" s="200">
        <f t="shared" ca="1" si="22"/>
        <v>0</v>
      </c>
      <c r="M65" s="200">
        <f t="shared" ca="1" si="22"/>
        <v>0</v>
      </c>
      <c r="N65" s="200">
        <f t="shared" ca="1" si="22"/>
        <v>0</v>
      </c>
      <c r="O65" s="200">
        <f t="shared" ca="1" si="22"/>
        <v>0</v>
      </c>
      <c r="P65" s="200">
        <f t="shared" ca="1" si="22"/>
        <v>0</v>
      </c>
      <c r="Q65" s="200">
        <f t="shared" ca="1" si="22"/>
        <v>0</v>
      </c>
      <c r="R65" s="200">
        <f t="shared" ca="1" si="22"/>
        <v>0</v>
      </c>
      <c r="S65" s="200">
        <f t="shared" ca="1" si="22"/>
        <v>0</v>
      </c>
      <c r="T65" s="200">
        <f t="shared" ca="1" si="22"/>
        <v>0</v>
      </c>
      <c r="U65" s="200">
        <f t="shared" ca="1" si="22"/>
        <v>0</v>
      </c>
      <c r="V65" s="200">
        <f t="shared" ca="1" si="22"/>
        <v>0</v>
      </c>
      <c r="W65" s="200">
        <f t="shared" ca="1" si="22"/>
        <v>0</v>
      </c>
      <c r="X65" s="200">
        <f t="shared" ca="1" si="22"/>
        <v>0</v>
      </c>
      <c r="Y65" s="200">
        <f t="shared" ca="1" si="22"/>
        <v>0</v>
      </c>
      <c r="Z65" s="200">
        <f t="shared" ca="1" si="22"/>
        <v>0</v>
      </c>
      <c r="AA65" s="200">
        <f t="shared" ca="1" si="22"/>
        <v>0</v>
      </c>
      <c r="AB65" s="200">
        <f t="shared" ca="1" si="22"/>
        <v>0</v>
      </c>
      <c r="AC65" s="200">
        <f t="shared" ca="1" si="22"/>
        <v>0</v>
      </c>
      <c r="AD65" s="682"/>
      <c r="AE65" s="682"/>
      <c r="AF65" s="682"/>
      <c r="AG65" s="682"/>
      <c r="AH65" s="682"/>
      <c r="AI65" s="682"/>
      <c r="AJ65" s="151"/>
      <c r="AK65" s="151"/>
      <c r="AL65" s="151"/>
      <c r="AM65" s="151"/>
      <c r="AN65" s="151"/>
    </row>
    <row r="66" spans="1:40" outlineLevel="1">
      <c r="B66" s="76" t="s">
        <v>100</v>
      </c>
      <c r="C66" s="572">
        <f ca="1">SUM(D66:AC66)</f>
        <v>0</v>
      </c>
      <c r="D66" s="119">
        <f>+SUM(D64:D65)*D$20</f>
        <v>0</v>
      </c>
      <c r="E66" s="200">
        <f ca="1">E64*E$24</f>
        <v>0</v>
      </c>
      <c r="F66" s="200">
        <v>0</v>
      </c>
      <c r="G66" s="200">
        <v>0</v>
      </c>
      <c r="H66" s="200">
        <v>0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200">
        <v>0</v>
      </c>
      <c r="O66" s="200">
        <v>0</v>
      </c>
      <c r="P66" s="200">
        <v>0</v>
      </c>
      <c r="Q66" s="200">
        <v>0</v>
      </c>
      <c r="R66" s="200">
        <v>0</v>
      </c>
      <c r="S66" s="200">
        <v>0</v>
      </c>
      <c r="T66" s="200">
        <v>0</v>
      </c>
      <c r="U66" s="200">
        <v>0</v>
      </c>
      <c r="V66" s="200">
        <v>0</v>
      </c>
      <c r="W66" s="200">
        <v>0</v>
      </c>
      <c r="X66" s="200">
        <v>0</v>
      </c>
      <c r="Y66" s="200">
        <v>0</v>
      </c>
      <c r="Z66" s="200">
        <v>0</v>
      </c>
      <c r="AA66" s="200">
        <v>0</v>
      </c>
      <c r="AB66" s="200">
        <v>0</v>
      </c>
      <c r="AC66" s="200">
        <v>0</v>
      </c>
      <c r="AD66" s="682"/>
      <c r="AE66" s="682"/>
      <c r="AF66" s="682"/>
      <c r="AG66" s="682"/>
      <c r="AH66" s="682"/>
      <c r="AI66" s="682"/>
      <c r="AJ66" s="151"/>
      <c r="AK66" s="151"/>
      <c r="AL66" s="151"/>
      <c r="AM66" s="151"/>
      <c r="AN66" s="151"/>
    </row>
    <row r="67" spans="1:40" outlineLevel="1">
      <c r="B67" s="76" t="s">
        <v>101</v>
      </c>
      <c r="C67" s="572">
        <f ca="1">SUM(D67:AC67)</f>
        <v>180819749.98576629</v>
      </c>
      <c r="D67" s="119">
        <f ca="1">+MIN(D57,SUM(D64:D66))</f>
        <v>0</v>
      </c>
      <c r="E67" s="200">
        <f ca="1">+MIN(SUM(E64:E66),MAX(0,E56))</f>
        <v>0</v>
      </c>
      <c r="F67" s="200">
        <f t="shared" ref="F67:AC67" ca="1" si="23">+MIN(SUM(F64:F66),MAX(0,F56))</f>
        <v>10515167.589663424</v>
      </c>
      <c r="G67" s="200">
        <f t="shared" ca="1" si="23"/>
        <v>67742299.357378393</v>
      </c>
      <c r="H67" s="200">
        <f t="shared" ca="1" si="23"/>
        <v>73305181.831766009</v>
      </c>
      <c r="I67" s="200">
        <f t="shared" ca="1" si="23"/>
        <v>29257101.206958473</v>
      </c>
      <c r="J67" s="200">
        <f t="shared" ca="1" si="23"/>
        <v>0</v>
      </c>
      <c r="K67" s="200">
        <f t="shared" ca="1" si="23"/>
        <v>0</v>
      </c>
      <c r="L67" s="200">
        <f t="shared" ca="1" si="23"/>
        <v>0</v>
      </c>
      <c r="M67" s="200">
        <f t="shared" ca="1" si="23"/>
        <v>0</v>
      </c>
      <c r="N67" s="200">
        <f t="shared" ca="1" si="23"/>
        <v>0</v>
      </c>
      <c r="O67" s="200">
        <f t="shared" ca="1" si="23"/>
        <v>0</v>
      </c>
      <c r="P67" s="200">
        <f t="shared" ca="1" si="23"/>
        <v>0</v>
      </c>
      <c r="Q67" s="200">
        <f t="shared" ca="1" si="23"/>
        <v>0</v>
      </c>
      <c r="R67" s="200">
        <f t="shared" ca="1" si="23"/>
        <v>0</v>
      </c>
      <c r="S67" s="200">
        <f t="shared" ca="1" si="23"/>
        <v>0</v>
      </c>
      <c r="T67" s="200">
        <f t="shared" ca="1" si="23"/>
        <v>0</v>
      </c>
      <c r="U67" s="200">
        <f t="shared" ca="1" si="23"/>
        <v>0</v>
      </c>
      <c r="V67" s="200">
        <f t="shared" ca="1" si="23"/>
        <v>0</v>
      </c>
      <c r="W67" s="200">
        <f t="shared" ca="1" si="23"/>
        <v>0</v>
      </c>
      <c r="X67" s="200">
        <f t="shared" ca="1" si="23"/>
        <v>0</v>
      </c>
      <c r="Y67" s="200">
        <f t="shared" ca="1" si="23"/>
        <v>0</v>
      </c>
      <c r="Z67" s="200">
        <f t="shared" ca="1" si="23"/>
        <v>0</v>
      </c>
      <c r="AA67" s="200">
        <f t="shared" ca="1" si="23"/>
        <v>0</v>
      </c>
      <c r="AB67" s="200">
        <f t="shared" ca="1" si="23"/>
        <v>0</v>
      </c>
      <c r="AC67" s="200">
        <f t="shared" ca="1" si="23"/>
        <v>0</v>
      </c>
      <c r="AD67" s="682"/>
      <c r="AE67" s="682"/>
      <c r="AF67" s="682"/>
      <c r="AG67" s="682"/>
      <c r="AH67" s="682"/>
      <c r="AI67" s="682"/>
      <c r="AJ67" s="151"/>
      <c r="AK67" s="151"/>
      <c r="AL67" s="151"/>
      <c r="AM67" s="151"/>
      <c r="AN67" s="151"/>
    </row>
    <row r="68" spans="1:40" outlineLevel="1">
      <c r="B68" s="1" t="s">
        <v>43</v>
      </c>
      <c r="C68" s="572"/>
      <c r="D68" s="119">
        <f ca="1">+SUM(D64:D66)-D67</f>
        <v>0</v>
      </c>
      <c r="E68" s="200">
        <f ca="1">+E64+E65+E66-E67</f>
        <v>46284860.426825531</v>
      </c>
      <c r="F68" s="200">
        <f t="shared" ref="F68:AC68" ca="1" si="24">+F64+F65+F66-F67</f>
        <v>170304582.39610288</v>
      </c>
      <c r="G68" s="200">
        <f t="shared" ca="1" si="24"/>
        <v>102562283.03872448</v>
      </c>
      <c r="H68" s="200">
        <f t="shared" ca="1" si="24"/>
        <v>29257101.206958473</v>
      </c>
      <c r="I68" s="200">
        <f t="shared" ca="1" si="24"/>
        <v>0</v>
      </c>
      <c r="J68" s="200">
        <f t="shared" ca="1" si="24"/>
        <v>0</v>
      </c>
      <c r="K68" s="200">
        <f t="shared" ca="1" si="24"/>
        <v>0</v>
      </c>
      <c r="L68" s="200">
        <f t="shared" ca="1" si="24"/>
        <v>0</v>
      </c>
      <c r="M68" s="200">
        <f t="shared" ca="1" si="24"/>
        <v>0</v>
      </c>
      <c r="N68" s="200">
        <f t="shared" ca="1" si="24"/>
        <v>0</v>
      </c>
      <c r="O68" s="200">
        <f t="shared" ca="1" si="24"/>
        <v>0</v>
      </c>
      <c r="P68" s="200">
        <f t="shared" ca="1" si="24"/>
        <v>0</v>
      </c>
      <c r="Q68" s="200">
        <f t="shared" ca="1" si="24"/>
        <v>0</v>
      </c>
      <c r="R68" s="200">
        <f t="shared" ca="1" si="24"/>
        <v>0</v>
      </c>
      <c r="S68" s="200">
        <f t="shared" ca="1" si="24"/>
        <v>0</v>
      </c>
      <c r="T68" s="200">
        <f t="shared" ca="1" si="24"/>
        <v>0</v>
      </c>
      <c r="U68" s="200">
        <f t="shared" ca="1" si="24"/>
        <v>0</v>
      </c>
      <c r="V68" s="200">
        <f t="shared" ca="1" si="24"/>
        <v>0</v>
      </c>
      <c r="W68" s="200">
        <f t="shared" ca="1" si="24"/>
        <v>0</v>
      </c>
      <c r="X68" s="200">
        <f t="shared" ca="1" si="24"/>
        <v>0</v>
      </c>
      <c r="Y68" s="200">
        <f t="shared" ca="1" si="24"/>
        <v>0</v>
      </c>
      <c r="Z68" s="200">
        <f t="shared" ca="1" si="24"/>
        <v>0</v>
      </c>
      <c r="AA68" s="200">
        <f t="shared" ca="1" si="24"/>
        <v>0</v>
      </c>
      <c r="AB68" s="200">
        <f t="shared" ca="1" si="24"/>
        <v>0</v>
      </c>
      <c r="AC68" s="200">
        <f t="shared" ca="1" si="24"/>
        <v>0</v>
      </c>
      <c r="AD68" s="682"/>
      <c r="AE68" s="682"/>
      <c r="AF68" s="682"/>
      <c r="AG68" s="682"/>
      <c r="AH68" s="682"/>
      <c r="AI68" s="682"/>
      <c r="AJ68" s="151"/>
      <c r="AK68" s="151"/>
      <c r="AL68" s="151"/>
      <c r="AM68" s="151"/>
      <c r="AN68" s="151"/>
    </row>
    <row r="69" spans="1:40"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</row>
    <row r="70" spans="1:40" s="70" customFormat="1">
      <c r="A70" s="54">
        <v>4</v>
      </c>
      <c r="B70" s="55" t="s">
        <v>90</v>
      </c>
      <c r="C70" s="555"/>
      <c r="D70" s="55"/>
      <c r="E70" s="55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795"/>
      <c r="AE70" s="795"/>
      <c r="AF70" s="795"/>
      <c r="AG70" s="795"/>
      <c r="AH70" s="795"/>
      <c r="AI70" s="795"/>
    </row>
    <row r="71" spans="1:40" outlineLevel="1"/>
    <row r="72" spans="1:40" s="796" customFormat="1" outlineLevel="1">
      <c r="A72" s="87"/>
      <c r="B72" s="87" t="s">
        <v>115</v>
      </c>
      <c r="C72" s="559">
        <f ca="1">SUM(D72:AC72)</f>
        <v>4959092086.4513626</v>
      </c>
      <c r="D72" s="86">
        <f ca="1">+D54</f>
        <v>-46284860.426825531</v>
      </c>
      <c r="E72" s="86">
        <f t="shared" ref="E72:AC72" ca="1" si="25">+E54</f>
        <v>-134534889.55894077</v>
      </c>
      <c r="F72" s="86">
        <f t="shared" ca="1" si="25"/>
        <v>10515167.589663424</v>
      </c>
      <c r="G72" s="86">
        <f t="shared" ca="1" si="25"/>
        <v>67742299.357378393</v>
      </c>
      <c r="H72" s="86">
        <f t="shared" ca="1" si="25"/>
        <v>73305181.831766009</v>
      </c>
      <c r="I72" s="86">
        <f t="shared" ca="1" si="25"/>
        <v>81562335.907286137</v>
      </c>
      <c r="J72" s="86">
        <f t="shared" ca="1" si="25"/>
        <v>90301393.662648499</v>
      </c>
      <c r="K72" s="86">
        <f t="shared" ca="1" si="25"/>
        <v>125055942.35033323</v>
      </c>
      <c r="L72" s="86">
        <f t="shared" ca="1" si="25"/>
        <v>135523463.0063583</v>
      </c>
      <c r="M72" s="86">
        <f t="shared" ca="1" si="25"/>
        <v>146708119.62635368</v>
      </c>
      <c r="N72" s="86">
        <f t="shared" ca="1" si="25"/>
        <v>158503052.31560561</v>
      </c>
      <c r="O72" s="86">
        <f t="shared" ca="1" si="25"/>
        <v>172133277.53139058</v>
      </c>
      <c r="P72" s="86">
        <f t="shared" ca="1" si="25"/>
        <v>185014019.7296719</v>
      </c>
      <c r="Q72" s="86">
        <f t="shared" ca="1" si="25"/>
        <v>198519411.40677533</v>
      </c>
      <c r="R72" s="86">
        <f t="shared" ca="1" si="25"/>
        <v>212576142.86365297</v>
      </c>
      <c r="S72" s="86">
        <f t="shared" ca="1" si="25"/>
        <v>212449001.78492722</v>
      </c>
      <c r="T72" s="86">
        <f t="shared" ca="1" si="25"/>
        <v>247778606.10820416</v>
      </c>
      <c r="U72" s="86">
        <f t="shared" ca="1" si="25"/>
        <v>266327143.49264428</v>
      </c>
      <c r="V72" s="86">
        <f t="shared" ca="1" si="25"/>
        <v>285518383.11553639</v>
      </c>
      <c r="W72" s="86">
        <f t="shared" ca="1" si="25"/>
        <v>326025124.03392148</v>
      </c>
      <c r="X72" s="86">
        <f t="shared" ca="1" si="25"/>
        <v>330147874.42530787</v>
      </c>
      <c r="Y72" s="86">
        <f t="shared" ca="1" si="25"/>
        <v>333769076.07270688</v>
      </c>
      <c r="Z72" s="86">
        <f t="shared" ca="1" si="25"/>
        <v>350457529.87634218</v>
      </c>
      <c r="AA72" s="86">
        <f t="shared" ca="1" si="25"/>
        <v>367980406.37015927</v>
      </c>
      <c r="AB72" s="86">
        <f t="shared" ca="1" si="25"/>
        <v>386379426.68866718</v>
      </c>
      <c r="AC72" s="86">
        <f t="shared" ca="1" si="25"/>
        <v>375619457.28982973</v>
      </c>
      <c r="AD72" s="785"/>
      <c r="AE72" s="785"/>
      <c r="AF72" s="785"/>
      <c r="AG72" s="785"/>
      <c r="AH72" s="785"/>
      <c r="AI72" s="785"/>
    </row>
    <row r="73" spans="1:40" outlineLevel="1">
      <c r="B73" s="494" t="s">
        <v>90</v>
      </c>
      <c r="C73" s="560">
        <f ca="1">SUM(D73:AC73)</f>
        <v>1487727625.9354093</v>
      </c>
      <c r="D73" s="648">
        <f ca="1">+D60</f>
        <v>0</v>
      </c>
      <c r="E73" s="648">
        <f t="shared" ref="E73:AC73" ca="1" si="26">+E60</f>
        <v>0</v>
      </c>
      <c r="F73" s="648">
        <f t="shared" ca="1" si="26"/>
        <v>0</v>
      </c>
      <c r="G73" s="648">
        <f t="shared" ca="1" si="26"/>
        <v>0</v>
      </c>
      <c r="H73" s="648">
        <f t="shared" ca="1" si="26"/>
        <v>0</v>
      </c>
      <c r="I73" s="648">
        <f t="shared" ca="1" si="26"/>
        <v>15691570.410098299</v>
      </c>
      <c r="J73" s="648">
        <f t="shared" ca="1" si="26"/>
        <v>27090418.09879455</v>
      </c>
      <c r="K73" s="648">
        <f t="shared" ca="1" si="26"/>
        <v>37516782.70509997</v>
      </c>
      <c r="L73" s="648">
        <f t="shared" ca="1" si="26"/>
        <v>40657038.901907489</v>
      </c>
      <c r="M73" s="648">
        <f t="shared" ca="1" si="26"/>
        <v>44012435.887906104</v>
      </c>
      <c r="N73" s="648">
        <f t="shared" ca="1" si="26"/>
        <v>47550915.694681682</v>
      </c>
      <c r="O73" s="648">
        <f t="shared" ca="1" si="26"/>
        <v>51639983.259417169</v>
      </c>
      <c r="P73" s="648">
        <f t="shared" ca="1" si="26"/>
        <v>55504205.91890157</v>
      </c>
      <c r="Q73" s="648">
        <f t="shared" ca="1" si="26"/>
        <v>59555823.422032595</v>
      </c>
      <c r="R73" s="648">
        <f t="shared" ca="1" si="26"/>
        <v>63772842.859095886</v>
      </c>
      <c r="S73" s="648">
        <f t="shared" ca="1" si="26"/>
        <v>63734700.53547816</v>
      </c>
      <c r="T73" s="648">
        <f t="shared" ca="1" si="26"/>
        <v>74333581.832461238</v>
      </c>
      <c r="U73" s="648">
        <f t="shared" ca="1" si="26"/>
        <v>79898143.047793284</v>
      </c>
      <c r="V73" s="648">
        <f t="shared" ca="1" si="26"/>
        <v>85655514.934660912</v>
      </c>
      <c r="W73" s="648">
        <f t="shared" ca="1" si="26"/>
        <v>97807537.210176438</v>
      </c>
      <c r="X73" s="648">
        <f t="shared" ca="1" si="26"/>
        <v>99044362.327592358</v>
      </c>
      <c r="Y73" s="648">
        <f t="shared" ca="1" si="26"/>
        <v>100130722.82181206</v>
      </c>
      <c r="Z73" s="648">
        <f t="shared" ca="1" si="26"/>
        <v>105137258.96290265</v>
      </c>
      <c r="AA73" s="648">
        <f t="shared" ca="1" si="26"/>
        <v>110394121.91104777</v>
      </c>
      <c r="AB73" s="648">
        <f t="shared" ca="1" si="26"/>
        <v>115913828.00660016</v>
      </c>
      <c r="AC73" s="648">
        <f t="shared" ca="1" si="26"/>
        <v>112685837.18694891</v>
      </c>
      <c r="AD73" s="785"/>
      <c r="AE73" s="785"/>
      <c r="AF73" s="785"/>
      <c r="AG73" s="785"/>
      <c r="AH73" s="785"/>
      <c r="AI73" s="785"/>
    </row>
    <row r="74" spans="1:40" s="797" customFormat="1" outlineLevel="1">
      <c r="A74" s="79"/>
      <c r="B74" s="79"/>
      <c r="C74" s="561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</row>
    <row r="75" spans="1:40" outlineLevel="1">
      <c r="B75" s="79" t="s">
        <v>116</v>
      </c>
      <c r="C75" s="559">
        <f ca="1">SUM(D75:AC75)</f>
        <v>3471364460.5159559</v>
      </c>
      <c r="D75" s="85">
        <f ca="1">+D72-D73</f>
        <v>-46284860.426825531</v>
      </c>
      <c r="E75" s="85">
        <f t="shared" ref="E75:AC75" ca="1" si="27">+E72-E73</f>
        <v>-134534889.55894077</v>
      </c>
      <c r="F75" s="85">
        <f t="shared" ca="1" si="27"/>
        <v>10515167.589663424</v>
      </c>
      <c r="G75" s="85">
        <f t="shared" ca="1" si="27"/>
        <v>67742299.357378393</v>
      </c>
      <c r="H75" s="85">
        <f t="shared" ca="1" si="27"/>
        <v>73305181.831766009</v>
      </c>
      <c r="I75" s="85">
        <f t="shared" ca="1" si="27"/>
        <v>65870765.497187838</v>
      </c>
      <c r="J75" s="85">
        <f t="shared" ca="1" si="27"/>
        <v>63210975.563853949</v>
      </c>
      <c r="K75" s="85">
        <f t="shared" ca="1" si="27"/>
        <v>87539159.645233259</v>
      </c>
      <c r="L75" s="85">
        <f t="shared" ca="1" si="27"/>
        <v>94866424.104450807</v>
      </c>
      <c r="M75" s="85">
        <f t="shared" ca="1" si="27"/>
        <v>102695683.73844758</v>
      </c>
      <c r="N75" s="85">
        <f t="shared" ca="1" si="27"/>
        <v>110952136.62092394</v>
      </c>
      <c r="O75" s="85">
        <f t="shared" ca="1" si="27"/>
        <v>120493294.2719734</v>
      </c>
      <c r="P75" s="85">
        <f t="shared" ca="1" si="27"/>
        <v>129509813.81077033</v>
      </c>
      <c r="Q75" s="85">
        <f t="shared" ca="1" si="27"/>
        <v>138963587.98474273</v>
      </c>
      <c r="R75" s="85">
        <f t="shared" ca="1" si="27"/>
        <v>148803300.00455707</v>
      </c>
      <c r="S75" s="85">
        <f t="shared" ca="1" si="27"/>
        <v>148714301.24944907</v>
      </c>
      <c r="T75" s="85">
        <f t="shared" ca="1" si="27"/>
        <v>173445024.27574292</v>
      </c>
      <c r="U75" s="85">
        <f t="shared" ca="1" si="27"/>
        <v>186429000.44485098</v>
      </c>
      <c r="V75" s="85">
        <f t="shared" ca="1" si="27"/>
        <v>199862868.18087548</v>
      </c>
      <c r="W75" s="85">
        <f t="shared" ca="1" si="27"/>
        <v>228217586.82374504</v>
      </c>
      <c r="X75" s="85">
        <f t="shared" ca="1" si="27"/>
        <v>231103512.0977155</v>
      </c>
      <c r="Y75" s="85">
        <f t="shared" ca="1" si="27"/>
        <v>233638353.25089481</v>
      </c>
      <c r="Z75" s="85">
        <f t="shared" ca="1" si="27"/>
        <v>245320270.91343951</v>
      </c>
      <c r="AA75" s="85">
        <f t="shared" ca="1" si="27"/>
        <v>257586284.45911151</v>
      </c>
      <c r="AB75" s="85">
        <f t="shared" ca="1" si="27"/>
        <v>270465598.68206704</v>
      </c>
      <c r="AC75" s="85">
        <f t="shared" ca="1" si="27"/>
        <v>262933620.10288084</v>
      </c>
      <c r="AD75" s="785"/>
      <c r="AE75" s="785"/>
      <c r="AF75" s="785"/>
      <c r="AG75" s="785"/>
      <c r="AH75" s="785"/>
      <c r="AI75" s="785"/>
    </row>
    <row r="76" spans="1:40" outlineLevel="1"/>
    <row r="78" spans="1:40" s="798" customFormat="1" ht="12.75">
      <c r="A78" s="90">
        <v>5</v>
      </c>
      <c r="B78" s="91" t="s">
        <v>102</v>
      </c>
      <c r="C78" s="562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</row>
    <row r="79" spans="1:40" s="797" customFormat="1" outlineLevel="1">
      <c r="A79" s="79"/>
      <c r="B79" s="79"/>
      <c r="C79" s="561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</row>
    <row r="80" spans="1:40" s="799" customFormat="1" outlineLevel="1">
      <c r="A80" s="164"/>
      <c r="B80" s="88" t="s">
        <v>103</v>
      </c>
      <c r="C80" s="567">
        <f t="shared" ref="C80:C85" ca="1" si="28">SUM(D80:AC80)</f>
        <v>4735505985.3491621</v>
      </c>
      <c r="D80" s="200">
        <f ca="1">+'Prestación de Servicios'!F225</f>
        <v>0</v>
      </c>
      <c r="E80" s="200">
        <f ca="1">+'Prestación de Servicios'!G225</f>
        <v>0</v>
      </c>
      <c r="F80" s="200">
        <f ca="1">+'Prestación de Servicios'!H225</f>
        <v>0</v>
      </c>
      <c r="G80" s="200">
        <f ca="1">+'Prestación de Servicios'!I225</f>
        <v>60415345.913370401</v>
      </c>
      <c r="H80" s="200">
        <f ca="1">+'Prestación de Servicios'!J225</f>
        <v>65191966.562641978</v>
      </c>
      <c r="I80" s="200">
        <f ca="1">+'Prestación de Servicios'!K225</f>
        <v>57390795.260196567</v>
      </c>
      <c r="J80" s="200">
        <f ca="1">+'Prestación de Servicios'!L225</f>
        <v>54500648.862314075</v>
      </c>
      <c r="K80" s="200">
        <f ca="1">+'Prestación de Servicios'!M225</f>
        <v>74578866.453965127</v>
      </c>
      <c r="L80" s="200">
        <f ca="1">+'Prestación de Servicios'!N225</f>
        <v>83523843.973654002</v>
      </c>
      <c r="M80" s="200">
        <f ca="1">+'Prestación de Servicios'!O225</f>
        <v>93488983.245500833</v>
      </c>
      <c r="N80" s="200">
        <f ca="1">+'Prestación de Servicios'!P225</f>
        <v>104173062.5457918</v>
      </c>
      <c r="O80" s="200">
        <f ca="1">+'Prestación de Servicios'!Q225</f>
        <v>121277961.810467</v>
      </c>
      <c r="P80" s="200">
        <f ca="1">+'Prestación de Servicios'!R225</f>
        <v>137952222.03753388</v>
      </c>
      <c r="Q80" s="200">
        <f ca="1">+'Prestación de Servicios'!S225</f>
        <v>155408564.3645367</v>
      </c>
      <c r="R80" s="200">
        <f ca="1">+'Prestación de Servicios'!T225</f>
        <v>173439961.59144551</v>
      </c>
      <c r="S80" s="200">
        <f ca="1">+'Prestación de Servicios'!U225</f>
        <v>119215780.75429398</v>
      </c>
      <c r="T80" s="200">
        <f ca="1">+'Prestación de Servicios'!V225</f>
        <v>157762533.21249196</v>
      </c>
      <c r="U80" s="200">
        <f ca="1">+'Prestación de Servicios'!W225</f>
        <v>184896819.40594298</v>
      </c>
      <c r="V80" s="200">
        <f ca="1">+'Prestación de Servicios'!X225</f>
        <v>212785149.91052529</v>
      </c>
      <c r="W80" s="200">
        <f ca="1">+'Prestación de Servicios'!Y225</f>
        <v>343048452.37530637</v>
      </c>
      <c r="X80" s="200">
        <f ca="1">+'Prestación de Servicios'!Z225</f>
        <v>401757974.83023173</v>
      </c>
      <c r="Y80" s="200">
        <f ca="1">+'Prestación de Servicios'!AA225</f>
        <v>412825539.12003684</v>
      </c>
      <c r="Z80" s="200">
        <f ca="1">+'Prestación de Servicios'!AB225</f>
        <v>433466816.07603872</v>
      </c>
      <c r="AA80" s="200">
        <f ca="1">+'Prestación de Servicios'!AC225</f>
        <v>455140156.87984067</v>
      </c>
      <c r="AB80" s="200">
        <f ca="1">+'Prestación de Servicios'!AD225</f>
        <v>477897164.72383261</v>
      </c>
      <c r="AC80" s="200">
        <f ca="1">+'Prestación de Servicios'!AE225</f>
        <v>355367375.43920326</v>
      </c>
      <c r="AD80" s="682"/>
      <c r="AE80" s="682"/>
      <c r="AF80" s="682"/>
      <c r="AG80" s="682"/>
      <c r="AH80" s="682"/>
      <c r="AI80" s="682"/>
    </row>
    <row r="81" spans="1:35" s="799" customFormat="1" outlineLevel="1">
      <c r="A81" s="88"/>
      <c r="B81" s="88" t="s">
        <v>41</v>
      </c>
      <c r="C81" s="567">
        <f t="shared" ca="1" si="28"/>
        <v>9531941665.2970657</v>
      </c>
      <c r="D81" s="200">
        <v>0</v>
      </c>
      <c r="E81" s="200">
        <f t="shared" ref="E81:J81" ca="1" si="29">+D85</f>
        <v>0</v>
      </c>
      <c r="F81" s="200">
        <f t="shared" ca="1" si="29"/>
        <v>0</v>
      </c>
      <c r="G81" s="200">
        <f t="shared" ca="1" si="29"/>
        <v>0</v>
      </c>
      <c r="H81" s="200">
        <f t="shared" ca="1" si="29"/>
        <v>0</v>
      </c>
      <c r="I81" s="200">
        <f t="shared" ca="1" si="29"/>
        <v>0</v>
      </c>
      <c r="J81" s="200">
        <f t="shared" ca="1" si="29"/>
        <v>0</v>
      </c>
      <c r="K81" s="200">
        <f t="shared" ref="K81:AC81" ca="1" si="30">+J85</f>
        <v>85232641.023114011</v>
      </c>
      <c r="L81" s="200">
        <f t="shared" ca="1" si="30"/>
        <v>106002926.64338727</v>
      </c>
      <c r="M81" s="200">
        <f t="shared" ca="1" si="30"/>
        <v>154911776.27106982</v>
      </c>
      <c r="N81" s="200">
        <f t="shared" ca="1" si="30"/>
        <v>206793568.83352369</v>
      </c>
      <c r="O81" s="200">
        <f t="shared" ca="1" si="30"/>
        <v>261795057.20978984</v>
      </c>
      <c r="P81" s="200">
        <f t="shared" ca="1" si="30"/>
        <v>313971155.10067487</v>
      </c>
      <c r="Q81" s="200">
        <f t="shared" ca="1" si="30"/>
        <v>365559821.1242581</v>
      </c>
      <c r="R81" s="200">
        <f t="shared" ca="1" si="30"/>
        <v>414923540.31386298</v>
      </c>
      <c r="S81" s="200">
        <f t="shared" ca="1" si="30"/>
        <v>462003139.63565242</v>
      </c>
      <c r="T81" s="200">
        <f t="shared" ca="1" si="30"/>
        <v>583131676.83226192</v>
      </c>
      <c r="U81" s="200">
        <f t="shared" ca="1" si="30"/>
        <v>669709052.674932</v>
      </c>
      <c r="V81" s="200">
        <f t="shared" ca="1" si="30"/>
        <v>769220381.34605289</v>
      </c>
      <c r="W81" s="200">
        <f t="shared" ca="1" si="30"/>
        <v>863900493.67458045</v>
      </c>
      <c r="X81" s="200">
        <f t="shared" ca="1" si="30"/>
        <v>846688945.63555098</v>
      </c>
      <c r="Y81" s="200">
        <f t="shared" ca="1" si="30"/>
        <v>809503899.58120286</v>
      </c>
      <c r="Z81" s="200">
        <f t="shared" ca="1" si="30"/>
        <v>763167546.63079762</v>
      </c>
      <c r="AA81" s="200">
        <f t="shared" ca="1" si="30"/>
        <v>696643296.95883918</v>
      </c>
      <c r="AB81" s="200">
        <f t="shared" ca="1" si="30"/>
        <v>621558703.4531076</v>
      </c>
      <c r="AC81" s="200">
        <f t="shared" ca="1" si="30"/>
        <v>537224042.354406</v>
      </c>
      <c r="AD81" s="201"/>
      <c r="AE81" s="201"/>
      <c r="AF81" s="201"/>
      <c r="AG81" s="201"/>
      <c r="AH81" s="201"/>
      <c r="AI81" s="201"/>
    </row>
    <row r="82" spans="1:35" s="799" customFormat="1" outlineLevel="1">
      <c r="A82" s="88"/>
      <c r="B82" s="88" t="s">
        <v>104</v>
      </c>
      <c r="C82" s="567">
        <f t="shared" ca="1" si="28"/>
        <v>4612729730.3684921</v>
      </c>
      <c r="D82" s="200">
        <v>0</v>
      </c>
      <c r="E82" s="682">
        <f t="shared" ref="E82:AC82" ca="1" si="31">(D57-E609)*(D60&gt;0)</f>
        <v>0</v>
      </c>
      <c r="F82" s="682">
        <f t="shared" ca="1" si="31"/>
        <v>0</v>
      </c>
      <c r="G82" s="682">
        <f t="shared" ca="1" si="31"/>
        <v>0</v>
      </c>
      <c r="H82" s="682">
        <f t="shared" ca="1" si="31"/>
        <v>0</v>
      </c>
      <c r="I82" s="682">
        <f t="shared" ca="1" si="31"/>
        <v>0</v>
      </c>
      <c r="J82" s="682">
        <f t="shared" ca="1" si="31"/>
        <v>81562335.907286137</v>
      </c>
      <c r="K82" s="682">
        <f t="shared" ca="1" si="31"/>
        <v>90301393.662648499</v>
      </c>
      <c r="L82" s="682">
        <f t="shared" ca="1" si="31"/>
        <v>125055942.35033323</v>
      </c>
      <c r="M82" s="682">
        <f t="shared" ca="1" si="31"/>
        <v>135523463.0063583</v>
      </c>
      <c r="N82" s="682">
        <f t="shared" ca="1" si="31"/>
        <v>146708119.62635368</v>
      </c>
      <c r="O82" s="682">
        <f t="shared" ca="1" si="31"/>
        <v>158503052.31560561</v>
      </c>
      <c r="P82" s="682">
        <f t="shared" ca="1" si="31"/>
        <v>172133277.53139058</v>
      </c>
      <c r="Q82" s="682">
        <f t="shared" ca="1" si="31"/>
        <v>185014019.7296719</v>
      </c>
      <c r="R82" s="682">
        <f t="shared" ca="1" si="31"/>
        <v>198519411.40677533</v>
      </c>
      <c r="S82" s="682">
        <f t="shared" ca="1" si="31"/>
        <v>212576142.86365297</v>
      </c>
      <c r="T82" s="682">
        <f t="shared" ca="1" si="31"/>
        <v>212449001.78492722</v>
      </c>
      <c r="U82" s="682">
        <f t="shared" ca="1" si="31"/>
        <v>247778606.10820416</v>
      </c>
      <c r="V82" s="682">
        <f t="shared" ca="1" si="31"/>
        <v>266327143.49264428</v>
      </c>
      <c r="W82" s="682">
        <f t="shared" ca="1" si="31"/>
        <v>285518383.11553639</v>
      </c>
      <c r="X82" s="682">
        <f t="shared" ca="1" si="31"/>
        <v>326025124.03392148</v>
      </c>
      <c r="Y82" s="682">
        <f t="shared" ca="1" si="31"/>
        <v>330147874.42530787</v>
      </c>
      <c r="Z82" s="682">
        <f t="shared" ca="1" si="31"/>
        <v>333769076.07270688</v>
      </c>
      <c r="AA82" s="682">
        <f t="shared" ca="1" si="31"/>
        <v>350457529.87634218</v>
      </c>
      <c r="AB82" s="682">
        <f t="shared" ca="1" si="31"/>
        <v>367980406.37015927</v>
      </c>
      <c r="AC82" s="682">
        <f t="shared" ca="1" si="31"/>
        <v>386379426.68866718</v>
      </c>
      <c r="AD82" s="201"/>
      <c r="AE82" s="201"/>
      <c r="AF82" s="201"/>
      <c r="AG82" s="201"/>
      <c r="AH82" s="201"/>
      <c r="AI82" s="201"/>
    </row>
    <row r="83" spans="1:35" s="799" customFormat="1" outlineLevel="1">
      <c r="A83" s="88"/>
      <c r="B83" s="88" t="s">
        <v>76</v>
      </c>
      <c r="C83" s="567">
        <f t="shared" ca="1" si="28"/>
        <v>4498007228.7506399</v>
      </c>
      <c r="D83" s="200">
        <f t="shared" ref="D83:J83" ca="1" si="32">MAX(0,MIN(D80,D81))</f>
        <v>0</v>
      </c>
      <c r="E83" s="200">
        <f t="shared" ca="1" si="32"/>
        <v>0</v>
      </c>
      <c r="F83" s="200">
        <f t="shared" ca="1" si="32"/>
        <v>0</v>
      </c>
      <c r="G83" s="200">
        <f t="shared" ca="1" si="32"/>
        <v>0</v>
      </c>
      <c r="H83" s="200">
        <f t="shared" ca="1" si="32"/>
        <v>0</v>
      </c>
      <c r="I83" s="200">
        <f t="shared" ca="1" si="32"/>
        <v>0</v>
      </c>
      <c r="J83" s="200">
        <f t="shared" ca="1" si="32"/>
        <v>0</v>
      </c>
      <c r="K83" s="200">
        <f t="shared" ref="K83:AC83" ca="1" si="33">MAX(0,MIN(K80,K81))</f>
        <v>74578866.453965127</v>
      </c>
      <c r="L83" s="200">
        <f t="shared" ca="1" si="33"/>
        <v>83523843.973654002</v>
      </c>
      <c r="M83" s="200">
        <f t="shared" ca="1" si="33"/>
        <v>93488983.245500833</v>
      </c>
      <c r="N83" s="200">
        <f t="shared" ca="1" si="33"/>
        <v>104173062.5457918</v>
      </c>
      <c r="O83" s="200">
        <f t="shared" ca="1" si="33"/>
        <v>121277961.810467</v>
      </c>
      <c r="P83" s="200">
        <f t="shared" ca="1" si="33"/>
        <v>137952222.03753388</v>
      </c>
      <c r="Q83" s="200">
        <f t="shared" ca="1" si="33"/>
        <v>155408564.3645367</v>
      </c>
      <c r="R83" s="200">
        <f t="shared" ca="1" si="33"/>
        <v>173439961.59144551</v>
      </c>
      <c r="S83" s="200">
        <f t="shared" ca="1" si="33"/>
        <v>119215780.75429398</v>
      </c>
      <c r="T83" s="200">
        <f t="shared" ca="1" si="33"/>
        <v>157762533.21249196</v>
      </c>
      <c r="U83" s="200">
        <f t="shared" ca="1" si="33"/>
        <v>184896819.40594298</v>
      </c>
      <c r="V83" s="200">
        <f t="shared" ca="1" si="33"/>
        <v>212785149.91052529</v>
      </c>
      <c r="W83" s="200">
        <f t="shared" ca="1" si="33"/>
        <v>343048452.37530637</v>
      </c>
      <c r="X83" s="200">
        <f t="shared" ca="1" si="33"/>
        <v>401757974.83023173</v>
      </c>
      <c r="Y83" s="200">
        <f t="shared" ca="1" si="33"/>
        <v>412825539.12003684</v>
      </c>
      <c r="Z83" s="200">
        <f t="shared" ca="1" si="33"/>
        <v>433466816.07603872</v>
      </c>
      <c r="AA83" s="200">
        <f t="shared" ca="1" si="33"/>
        <v>455140156.87984067</v>
      </c>
      <c r="AB83" s="200">
        <f t="shared" ca="1" si="33"/>
        <v>477897164.72383261</v>
      </c>
      <c r="AC83" s="200">
        <f t="shared" ca="1" si="33"/>
        <v>355367375.43920326</v>
      </c>
      <c r="AD83" s="201"/>
      <c r="AE83" s="201"/>
      <c r="AF83" s="201"/>
      <c r="AG83" s="201"/>
      <c r="AH83" s="201"/>
      <c r="AI83" s="201"/>
    </row>
    <row r="84" spans="1:35" s="799" customFormat="1" outlineLevel="1">
      <c r="A84" s="88"/>
      <c r="B84" s="88" t="s">
        <v>100</v>
      </c>
      <c r="C84" s="567">
        <f t="shared" ca="1" si="28"/>
        <v>481925396.66620952</v>
      </c>
      <c r="D84" s="200">
        <f t="shared" ref="D84:I84" ca="1" si="34">+(D81+D82-D83)*D$23</f>
        <v>0</v>
      </c>
      <c r="E84" s="200">
        <f t="shared" ca="1" si="34"/>
        <v>0</v>
      </c>
      <c r="F84" s="200">
        <f t="shared" ca="1" si="34"/>
        <v>0</v>
      </c>
      <c r="G84" s="200">
        <f t="shared" ca="1" si="34"/>
        <v>0</v>
      </c>
      <c r="H84" s="200">
        <f t="shared" ca="1" si="34"/>
        <v>0</v>
      </c>
      <c r="I84" s="200">
        <f t="shared" ca="1" si="34"/>
        <v>0</v>
      </c>
      <c r="J84" s="200">
        <f t="shared" ref="J84:AC84" ca="1" si="35">+(J81+J82-J83)*J$23</f>
        <v>3670305.1158278761</v>
      </c>
      <c r="K84" s="200">
        <f t="shared" ca="1" si="35"/>
        <v>5047758.4115898702</v>
      </c>
      <c r="L84" s="200">
        <f t="shared" ca="1" si="35"/>
        <v>7376751.251003325</v>
      </c>
      <c r="M84" s="200">
        <f t="shared" ca="1" si="35"/>
        <v>9847312.8015963659</v>
      </c>
      <c r="N84" s="200">
        <f t="shared" ca="1" si="35"/>
        <v>12466431.295704279</v>
      </c>
      <c r="O84" s="200">
        <f t="shared" ca="1" si="35"/>
        <v>14951007.385746423</v>
      </c>
      <c r="P84" s="200">
        <f t="shared" ca="1" si="35"/>
        <v>17407610.529726576</v>
      </c>
      <c r="Q84" s="200">
        <f t="shared" ca="1" si="35"/>
        <v>19758263.824469667</v>
      </c>
      <c r="R84" s="200">
        <f t="shared" ca="1" si="35"/>
        <v>22000149.506459638</v>
      </c>
      <c r="S84" s="200">
        <f t="shared" ca="1" si="35"/>
        <v>27768175.087250568</v>
      </c>
      <c r="T84" s="200">
        <f t="shared" ca="1" si="35"/>
        <v>31890907.27023486</v>
      </c>
      <c r="U84" s="200">
        <f t="shared" ca="1" si="35"/>
        <v>36629541.968859665</v>
      </c>
      <c r="V84" s="200">
        <f t="shared" ca="1" si="35"/>
        <v>41138118.746408597</v>
      </c>
      <c r="W84" s="200">
        <f t="shared" ca="1" si="35"/>
        <v>40318521.220740527</v>
      </c>
      <c r="X84" s="200">
        <f t="shared" ca="1" si="35"/>
        <v>38547804.741962038</v>
      </c>
      <c r="Y84" s="200">
        <f t="shared" ca="1" si="35"/>
        <v>36341311.744323693</v>
      </c>
      <c r="Z84" s="200">
        <f t="shared" ca="1" si="35"/>
        <v>33173490.331373293</v>
      </c>
      <c r="AA84" s="200">
        <f t="shared" ca="1" si="35"/>
        <v>29598033.497767031</v>
      </c>
      <c r="AB84" s="200">
        <f t="shared" ca="1" si="35"/>
        <v>25582097.254971713</v>
      </c>
      <c r="AC84" s="200">
        <f t="shared" ca="1" si="35"/>
        <v>28411804.680193499</v>
      </c>
      <c r="AD84" s="201"/>
      <c r="AE84" s="201"/>
      <c r="AF84" s="201"/>
      <c r="AG84" s="201"/>
      <c r="AH84" s="201"/>
      <c r="AI84" s="201"/>
    </row>
    <row r="85" spans="1:35" s="799" customFormat="1" outlineLevel="1">
      <c r="A85" s="88"/>
      <c r="B85" s="88" t="s">
        <v>43</v>
      </c>
      <c r="C85" s="567">
        <f t="shared" ca="1" si="28"/>
        <v>10128589563.581129</v>
      </c>
      <c r="D85" s="200">
        <f t="shared" ref="D85:J85" ca="1" si="36">+D81+D82-D83+D84</f>
        <v>0</v>
      </c>
      <c r="E85" s="200">
        <f t="shared" ca="1" si="36"/>
        <v>0</v>
      </c>
      <c r="F85" s="200">
        <f t="shared" ca="1" si="36"/>
        <v>0</v>
      </c>
      <c r="G85" s="200">
        <f t="shared" ca="1" si="36"/>
        <v>0</v>
      </c>
      <c r="H85" s="200">
        <f t="shared" ca="1" si="36"/>
        <v>0</v>
      </c>
      <c r="I85" s="200">
        <f t="shared" ca="1" si="36"/>
        <v>0</v>
      </c>
      <c r="J85" s="200">
        <f t="shared" ca="1" si="36"/>
        <v>85232641.023114011</v>
      </c>
      <c r="K85" s="200">
        <f t="shared" ref="K85:AC85" ca="1" si="37">+K81+K82-K83+K84</f>
        <v>106002926.64338727</v>
      </c>
      <c r="L85" s="200">
        <f t="shared" ca="1" si="37"/>
        <v>154911776.27106982</v>
      </c>
      <c r="M85" s="200">
        <f t="shared" ca="1" si="37"/>
        <v>206793568.83352369</v>
      </c>
      <c r="N85" s="200">
        <f t="shared" ca="1" si="37"/>
        <v>261795057.20978984</v>
      </c>
      <c r="O85" s="200">
        <f t="shared" ca="1" si="37"/>
        <v>313971155.10067487</v>
      </c>
      <c r="P85" s="200">
        <f t="shared" ca="1" si="37"/>
        <v>365559821.1242581</v>
      </c>
      <c r="Q85" s="200">
        <f t="shared" ca="1" si="37"/>
        <v>414923540.31386298</v>
      </c>
      <c r="R85" s="200">
        <f t="shared" ca="1" si="37"/>
        <v>462003139.63565242</v>
      </c>
      <c r="S85" s="200">
        <f t="shared" ca="1" si="37"/>
        <v>583131676.83226192</v>
      </c>
      <c r="T85" s="200">
        <f t="shared" ca="1" si="37"/>
        <v>669709052.674932</v>
      </c>
      <c r="U85" s="200">
        <f t="shared" ca="1" si="37"/>
        <v>769220381.34605289</v>
      </c>
      <c r="V85" s="200">
        <f t="shared" ca="1" si="37"/>
        <v>863900493.67458045</v>
      </c>
      <c r="W85" s="200">
        <f t="shared" ca="1" si="37"/>
        <v>846688945.63555098</v>
      </c>
      <c r="X85" s="200">
        <f t="shared" ca="1" si="37"/>
        <v>809503899.58120286</v>
      </c>
      <c r="Y85" s="200">
        <f t="shared" ca="1" si="37"/>
        <v>763167546.63079762</v>
      </c>
      <c r="Z85" s="200">
        <f t="shared" ca="1" si="37"/>
        <v>696643296.95883918</v>
      </c>
      <c r="AA85" s="200">
        <f t="shared" ca="1" si="37"/>
        <v>621558703.4531076</v>
      </c>
      <c r="AB85" s="200">
        <f t="shared" ca="1" si="37"/>
        <v>537224042.354406</v>
      </c>
      <c r="AC85" s="200">
        <f t="shared" ca="1" si="37"/>
        <v>596647898.28406346</v>
      </c>
      <c r="AD85" s="201"/>
      <c r="AE85" s="201"/>
      <c r="AF85" s="201"/>
      <c r="AG85" s="201"/>
      <c r="AH85" s="201"/>
      <c r="AI85" s="201"/>
    </row>
    <row r="86" spans="1:35" s="797" customFormat="1" outlineLevel="1">
      <c r="A86" s="79"/>
      <c r="B86" s="79"/>
      <c r="C86" s="563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</row>
    <row r="87" spans="1:35" s="797" customFormat="1">
      <c r="A87" s="79"/>
      <c r="B87" s="79"/>
      <c r="C87" s="563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</row>
    <row r="88" spans="1:35" s="798" customFormat="1" ht="12.75">
      <c r="A88" s="90">
        <v>6</v>
      </c>
      <c r="B88" s="91" t="s">
        <v>105</v>
      </c>
      <c r="C88" s="562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</row>
    <row r="89" spans="1:35" s="797" customFormat="1" outlineLevel="1">
      <c r="A89" s="79"/>
      <c r="B89" s="79"/>
      <c r="C89" s="563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</row>
    <row r="90" spans="1:35" s="799" customFormat="1" outlineLevel="1">
      <c r="A90" s="88"/>
      <c r="B90" s="88" t="s">
        <v>103</v>
      </c>
      <c r="C90" s="567">
        <f t="shared" ref="C90:C95" ca="1" si="38">SUM(D90:AC90)</f>
        <v>237498756.59852302</v>
      </c>
      <c r="D90" s="92">
        <f ca="1">+D80-D83</f>
        <v>0</v>
      </c>
      <c r="E90" s="92">
        <f t="shared" ref="E90:AC90" ca="1" si="39">+E80-E83</f>
        <v>0</v>
      </c>
      <c r="F90" s="92">
        <f t="shared" ca="1" si="39"/>
        <v>0</v>
      </c>
      <c r="G90" s="92">
        <f t="shared" ca="1" si="39"/>
        <v>60415345.913370401</v>
      </c>
      <c r="H90" s="92">
        <f t="shared" ca="1" si="39"/>
        <v>65191966.562641978</v>
      </c>
      <c r="I90" s="92">
        <f t="shared" ca="1" si="39"/>
        <v>57390795.260196567</v>
      </c>
      <c r="J90" s="92">
        <f t="shared" ca="1" si="39"/>
        <v>54500648.862314075</v>
      </c>
      <c r="K90" s="92">
        <f t="shared" ca="1" si="39"/>
        <v>0</v>
      </c>
      <c r="L90" s="92">
        <f t="shared" ca="1" si="39"/>
        <v>0</v>
      </c>
      <c r="M90" s="92">
        <f t="shared" ca="1" si="39"/>
        <v>0</v>
      </c>
      <c r="N90" s="92">
        <f t="shared" ca="1" si="39"/>
        <v>0</v>
      </c>
      <c r="O90" s="92">
        <f t="shared" ca="1" si="39"/>
        <v>0</v>
      </c>
      <c r="P90" s="92">
        <f t="shared" ca="1" si="39"/>
        <v>0</v>
      </c>
      <c r="Q90" s="92">
        <f t="shared" ca="1" si="39"/>
        <v>0</v>
      </c>
      <c r="R90" s="92">
        <f t="shared" ca="1" si="39"/>
        <v>0</v>
      </c>
      <c r="S90" s="92">
        <f t="shared" ca="1" si="39"/>
        <v>0</v>
      </c>
      <c r="T90" s="92">
        <f t="shared" ca="1" si="39"/>
        <v>0</v>
      </c>
      <c r="U90" s="92">
        <f t="shared" ca="1" si="39"/>
        <v>0</v>
      </c>
      <c r="V90" s="92">
        <f t="shared" ca="1" si="39"/>
        <v>0</v>
      </c>
      <c r="W90" s="92">
        <f t="shared" ca="1" si="39"/>
        <v>0</v>
      </c>
      <c r="X90" s="92">
        <f t="shared" ca="1" si="39"/>
        <v>0</v>
      </c>
      <c r="Y90" s="92">
        <f t="shared" ca="1" si="39"/>
        <v>0</v>
      </c>
      <c r="Z90" s="92">
        <f t="shared" ca="1" si="39"/>
        <v>0</v>
      </c>
      <c r="AA90" s="92">
        <f t="shared" ca="1" si="39"/>
        <v>0</v>
      </c>
      <c r="AB90" s="92">
        <f t="shared" ca="1" si="39"/>
        <v>0</v>
      </c>
      <c r="AC90" s="92">
        <f t="shared" ca="1" si="39"/>
        <v>0</v>
      </c>
      <c r="AD90" s="682"/>
      <c r="AE90" s="682"/>
      <c r="AF90" s="682"/>
      <c r="AG90" s="682"/>
      <c r="AH90" s="682"/>
      <c r="AI90" s="682"/>
    </row>
    <row r="91" spans="1:35" s="799" customFormat="1" outlineLevel="1">
      <c r="A91" s="88"/>
      <c r="B91" s="88" t="s">
        <v>106</v>
      </c>
      <c r="C91" s="567">
        <f t="shared" si="38"/>
        <v>0</v>
      </c>
      <c r="D91" s="92">
        <f>+Supuestos!$F$32</f>
        <v>0</v>
      </c>
      <c r="E91" s="92">
        <f>+Supuestos!$F$32</f>
        <v>0</v>
      </c>
      <c r="F91" s="92">
        <f>+Supuestos!$F$32</f>
        <v>0</v>
      </c>
      <c r="G91" s="92">
        <f>+Supuestos!$F$32</f>
        <v>0</v>
      </c>
      <c r="H91" s="92">
        <f>+Supuestos!$F$32</f>
        <v>0</v>
      </c>
      <c r="I91" s="92">
        <f>+Supuestos!$F$32</f>
        <v>0</v>
      </c>
      <c r="J91" s="92">
        <f>+Supuestos!$F$32</f>
        <v>0</v>
      </c>
      <c r="K91" s="92">
        <f>+Supuestos!$F$32</f>
        <v>0</v>
      </c>
      <c r="L91" s="92">
        <f>+Supuestos!$F$32</f>
        <v>0</v>
      </c>
      <c r="M91" s="92">
        <f>+Supuestos!$F$32</f>
        <v>0</v>
      </c>
      <c r="N91" s="92">
        <f>+Supuestos!$F$32</f>
        <v>0</v>
      </c>
      <c r="O91" s="92">
        <f>+Supuestos!$F$32</f>
        <v>0</v>
      </c>
      <c r="P91" s="92">
        <f>+Supuestos!$F$32</f>
        <v>0</v>
      </c>
      <c r="Q91" s="92">
        <f>+Supuestos!$F$32</f>
        <v>0</v>
      </c>
      <c r="R91" s="92">
        <f>+Supuestos!$F$32</f>
        <v>0</v>
      </c>
      <c r="S91" s="92">
        <f>+Supuestos!$F$32</f>
        <v>0</v>
      </c>
      <c r="T91" s="92">
        <f>+Supuestos!$F$32</f>
        <v>0</v>
      </c>
      <c r="U91" s="92">
        <f>+Supuestos!$F$32</f>
        <v>0</v>
      </c>
      <c r="V91" s="92">
        <f>+Supuestos!$F$32</f>
        <v>0</v>
      </c>
      <c r="W91" s="92">
        <f>+Supuestos!$F$32</f>
        <v>0</v>
      </c>
      <c r="X91" s="92">
        <f>+Supuestos!$F$32</f>
        <v>0</v>
      </c>
      <c r="Y91" s="92">
        <f>+Supuestos!$F$32</f>
        <v>0</v>
      </c>
      <c r="Z91" s="92">
        <f>+Supuestos!$F$32</f>
        <v>0</v>
      </c>
      <c r="AA91" s="92">
        <f>+Supuestos!$F$32</f>
        <v>0</v>
      </c>
      <c r="AB91" s="92">
        <f>+Supuestos!$F$32</f>
        <v>0</v>
      </c>
      <c r="AC91" s="92">
        <f>+Supuestos!$F$32</f>
        <v>0</v>
      </c>
      <c r="AD91" s="682"/>
      <c r="AE91" s="682"/>
      <c r="AF91" s="682"/>
      <c r="AG91" s="682"/>
      <c r="AH91" s="682"/>
      <c r="AI91" s="682"/>
    </row>
    <row r="92" spans="1:35" s="799" customFormat="1" outlineLevel="1">
      <c r="A92" s="88"/>
      <c r="B92" s="88"/>
      <c r="C92" s="567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682"/>
      <c r="AE92" s="682"/>
      <c r="AF92" s="682"/>
      <c r="AG92" s="682"/>
      <c r="AH92" s="682"/>
      <c r="AI92" s="682"/>
    </row>
    <row r="93" spans="1:35" s="799" customFormat="1" outlineLevel="1">
      <c r="A93" s="88"/>
      <c r="B93" s="88" t="s">
        <v>41</v>
      </c>
      <c r="C93" s="567"/>
      <c r="D93" s="92">
        <f>+D92*(1+D24)</f>
        <v>0</v>
      </c>
      <c r="E93" s="92">
        <f ca="1">+D97</f>
        <v>244314087.50913104</v>
      </c>
      <c r="F93" s="92">
        <f t="shared" ref="F93:AC93" ca="1" si="40">+E97</f>
        <v>414135899.59914702</v>
      </c>
      <c r="G93" s="92">
        <f t="shared" ca="1" si="40"/>
        <v>430701335.5831129</v>
      </c>
      <c r="H93" s="92">
        <f t="shared" ca="1" si="40"/>
        <v>389667549.77098262</v>
      </c>
      <c r="I93" s="92">
        <f t="shared" ca="1" si="40"/>
        <v>342010622.94803488</v>
      </c>
      <c r="J93" s="92">
        <f t="shared" ca="1" si="40"/>
        <v>300010305.72049987</v>
      </c>
      <c r="K93" s="92">
        <f t="shared" ca="1" si="40"/>
        <v>259010120.6156083</v>
      </c>
      <c r="L93" s="92">
        <f t="shared" ca="1" si="40"/>
        <v>271960626.64638871</v>
      </c>
      <c r="M93" s="92">
        <f t="shared" ca="1" si="40"/>
        <v>285558657.97870815</v>
      </c>
      <c r="N93" s="92">
        <f t="shared" ca="1" si="40"/>
        <v>299836590.87764359</v>
      </c>
      <c r="O93" s="92">
        <f t="shared" ca="1" si="40"/>
        <v>314828420.42152578</v>
      </c>
      <c r="P93" s="92">
        <f t="shared" ca="1" si="40"/>
        <v>330569841.44260204</v>
      </c>
      <c r="Q93" s="92">
        <f t="shared" ca="1" si="40"/>
        <v>347098333.51473212</v>
      </c>
      <c r="R93" s="92">
        <f t="shared" ca="1" si="40"/>
        <v>364453250.19046873</v>
      </c>
      <c r="S93" s="92">
        <f t="shared" ca="1" si="40"/>
        <v>382675912.69999218</v>
      </c>
      <c r="T93" s="92">
        <f t="shared" ca="1" si="40"/>
        <v>401809708.33499181</v>
      </c>
      <c r="U93" s="92">
        <f t="shared" ca="1" si="40"/>
        <v>421900193.75174141</v>
      </c>
      <c r="V93" s="92">
        <f t="shared" ca="1" si="40"/>
        <v>442995203.43932849</v>
      </c>
      <c r="W93" s="92">
        <f t="shared" ca="1" si="40"/>
        <v>465144963.61129493</v>
      </c>
      <c r="X93" s="92">
        <f t="shared" ca="1" si="40"/>
        <v>488402211.79185969</v>
      </c>
      <c r="Y93" s="92">
        <f t="shared" ca="1" si="40"/>
        <v>512822322.38145268</v>
      </c>
      <c r="Z93" s="92">
        <f t="shared" ca="1" si="40"/>
        <v>538463438.50052536</v>
      </c>
      <c r="AA93" s="92">
        <f t="shared" ca="1" si="40"/>
        <v>565386610.42555165</v>
      </c>
      <c r="AB93" s="92">
        <f t="shared" ca="1" si="40"/>
        <v>593655940.9468292</v>
      </c>
      <c r="AC93" s="92">
        <f t="shared" ca="1" si="40"/>
        <v>623338737.99417067</v>
      </c>
      <c r="AD93" s="682"/>
      <c r="AE93" s="682"/>
      <c r="AF93" s="682"/>
      <c r="AG93" s="682"/>
      <c r="AH93" s="682"/>
      <c r="AI93" s="682"/>
    </row>
    <row r="94" spans="1:35" s="799" customFormat="1" outlineLevel="1">
      <c r="A94" s="88"/>
      <c r="B94" s="88" t="s">
        <v>117</v>
      </c>
      <c r="C94" s="567">
        <f t="shared" ca="1" si="38"/>
        <v>404363336.09878176</v>
      </c>
      <c r="D94" s="92">
        <f ca="1">+'Construcción y Equipamiento'!E220</f>
        <v>244314087.50913104</v>
      </c>
      <c r="E94" s="92">
        <f ca="1">+'Construcción y Equipamiento'!F220</f>
        <v>160049248.58965072</v>
      </c>
      <c r="F94" s="92">
        <f ca="1">+'Construcción y Equipamiento'!G220</f>
        <v>0</v>
      </c>
      <c r="G94" s="92">
        <f>+'Construcción y Equipamiento'!H217</f>
        <v>0</v>
      </c>
      <c r="H94" s="92">
        <f>+'Construcción y Equipamiento'!I217</f>
        <v>0</v>
      </c>
      <c r="I94" s="92">
        <f>+'Construcción y Equipamiento'!J217</f>
        <v>0</v>
      </c>
      <c r="J94" s="92">
        <f>+'Construcción y Equipamiento'!K217</f>
        <v>0</v>
      </c>
      <c r="K94" s="92">
        <f>+'Construcción y Equipamiento'!L217</f>
        <v>0</v>
      </c>
      <c r="L94" s="92">
        <f>+'Construcción y Equipamiento'!M217</f>
        <v>0</v>
      </c>
      <c r="M94" s="92">
        <f>+'Construcción y Equipamiento'!N217</f>
        <v>0</v>
      </c>
      <c r="N94" s="92">
        <f>+'Construcción y Equipamiento'!O217</f>
        <v>0</v>
      </c>
      <c r="O94" s="92">
        <f>+'Construcción y Equipamiento'!P217</f>
        <v>0</v>
      </c>
      <c r="P94" s="92">
        <f>+'Construcción y Equipamiento'!Q217</f>
        <v>0</v>
      </c>
      <c r="Q94" s="92">
        <f>+'Construcción y Equipamiento'!R217</f>
        <v>0</v>
      </c>
      <c r="R94" s="92">
        <f>+'Construcción y Equipamiento'!S217</f>
        <v>0</v>
      </c>
      <c r="S94" s="92">
        <f>+'Construcción y Equipamiento'!T217</f>
        <v>0</v>
      </c>
      <c r="T94" s="92">
        <f>+'Construcción y Equipamiento'!U217</f>
        <v>0</v>
      </c>
      <c r="U94" s="92">
        <f>+'Construcción y Equipamiento'!V217</f>
        <v>0</v>
      </c>
      <c r="V94" s="92">
        <f>+'Construcción y Equipamiento'!W217</f>
        <v>0</v>
      </c>
      <c r="W94" s="92">
        <f>+'Construcción y Equipamiento'!X217</f>
        <v>0</v>
      </c>
      <c r="X94" s="92">
        <f>+'Construcción y Equipamiento'!Y217</f>
        <v>0</v>
      </c>
      <c r="Y94" s="92">
        <f>+'Construcción y Equipamiento'!Z217</f>
        <v>0</v>
      </c>
      <c r="Z94" s="92">
        <f>+'Construcción y Equipamiento'!AA217</f>
        <v>0</v>
      </c>
      <c r="AA94" s="92">
        <f>+'Construcción y Equipamiento'!AB217</f>
        <v>0</v>
      </c>
      <c r="AB94" s="92">
        <f>+'Construcción y Equipamiento'!AC217</f>
        <v>0</v>
      </c>
      <c r="AC94" s="92">
        <f>+'Construcción y Equipamiento'!AD217</f>
        <v>0</v>
      </c>
      <c r="AD94" s="682"/>
      <c r="AE94" s="682"/>
      <c r="AF94" s="682"/>
      <c r="AG94" s="682"/>
      <c r="AH94" s="682"/>
      <c r="AI94" s="682"/>
    </row>
    <row r="95" spans="1:35" s="799" customFormat="1" outlineLevel="1">
      <c r="A95" s="88"/>
      <c r="B95" s="88" t="s">
        <v>107</v>
      </c>
      <c r="C95" s="567">
        <f t="shared" ca="1" si="38"/>
        <v>487641095.39362031</v>
      </c>
      <c r="D95" s="92">
        <f>+D93*D$24</f>
        <v>0</v>
      </c>
      <c r="E95" s="92">
        <f ca="1">+E93*E$24</f>
        <v>9772563.5003652424</v>
      </c>
      <c r="F95" s="92">
        <f t="shared" ref="F95:AC95" ca="1" si="41">+F93*F$24</f>
        <v>16565435.983965881</v>
      </c>
      <c r="G95" s="92">
        <f t="shared" ca="1" si="41"/>
        <v>19381560.10124008</v>
      </c>
      <c r="H95" s="92">
        <f t="shared" ca="1" si="41"/>
        <v>17535039.739694219</v>
      </c>
      <c r="I95" s="92">
        <f t="shared" ca="1" si="41"/>
        <v>15390478.032661568</v>
      </c>
      <c r="J95" s="92">
        <f t="shared" ca="1" si="41"/>
        <v>13500463.757422494</v>
      </c>
      <c r="K95" s="92">
        <f t="shared" ca="1" si="41"/>
        <v>12950506.030780416</v>
      </c>
      <c r="L95" s="92">
        <f t="shared" ca="1" si="41"/>
        <v>13598031.332319437</v>
      </c>
      <c r="M95" s="92">
        <f t="shared" ca="1" si="41"/>
        <v>14277932.898935407</v>
      </c>
      <c r="N95" s="92">
        <f t="shared" ca="1" si="41"/>
        <v>14991829.54388218</v>
      </c>
      <c r="O95" s="92">
        <f t="shared" ca="1" si="41"/>
        <v>15741421.02107629</v>
      </c>
      <c r="P95" s="92">
        <f t="shared" ca="1" si="41"/>
        <v>16528492.072130103</v>
      </c>
      <c r="Q95" s="92">
        <f t="shared" ca="1" si="41"/>
        <v>17354916.675736606</v>
      </c>
      <c r="R95" s="92">
        <f t="shared" ca="1" si="41"/>
        <v>18222662.509523436</v>
      </c>
      <c r="S95" s="92">
        <f t="shared" ca="1" si="41"/>
        <v>19133795.63499961</v>
      </c>
      <c r="T95" s="92">
        <f t="shared" ca="1" si="41"/>
        <v>20090485.416749593</v>
      </c>
      <c r="U95" s="92">
        <f t="shared" ca="1" si="41"/>
        <v>21095009.687587071</v>
      </c>
      <c r="V95" s="92">
        <f t="shared" ca="1" si="41"/>
        <v>22149760.171966426</v>
      </c>
      <c r="W95" s="92">
        <f t="shared" ca="1" si="41"/>
        <v>23257248.180564746</v>
      </c>
      <c r="X95" s="92">
        <f t="shared" ca="1" si="41"/>
        <v>24420110.589592986</v>
      </c>
      <c r="Y95" s="92">
        <f t="shared" ca="1" si="41"/>
        <v>25641116.119072635</v>
      </c>
      <c r="Z95" s="92">
        <f t="shared" ca="1" si="41"/>
        <v>26923171.925026268</v>
      </c>
      <c r="AA95" s="92">
        <f t="shared" ca="1" si="41"/>
        <v>28269330.521277584</v>
      </c>
      <c r="AB95" s="92">
        <f t="shared" ca="1" si="41"/>
        <v>29682797.047341462</v>
      </c>
      <c r="AC95" s="92">
        <f t="shared" ca="1" si="41"/>
        <v>31166936.899708536</v>
      </c>
      <c r="AD95" s="682"/>
      <c r="AE95" s="682"/>
      <c r="AF95" s="682"/>
      <c r="AG95" s="682"/>
      <c r="AH95" s="682"/>
      <c r="AI95" s="682"/>
    </row>
    <row r="96" spans="1:35" s="799" customFormat="1" outlineLevel="1">
      <c r="A96" s="88"/>
      <c r="B96" s="88" t="s">
        <v>108</v>
      </c>
      <c r="C96" s="567">
        <f ca="1">SUM(D96:AC96)</f>
        <v>237498756.59852302</v>
      </c>
      <c r="D96" s="92">
        <f ca="1">MAX(0,IF(D93+D95-MIN(D90,D93+D95)&lt;D91,D93-D91,MIN(D93,D90)))</f>
        <v>0</v>
      </c>
      <c r="E96" s="92">
        <f ca="1">MAX(0,IF(E93+E95-MIN(E90,E93+E95)&lt;E91,E93-E91,MIN(E93,E90)))</f>
        <v>0</v>
      </c>
      <c r="F96" s="92">
        <f t="shared" ref="F96:AC96" ca="1" si="42">MAX(0,IF(F93+F95-MIN(F90,F93+F95)&lt;F91,F93-F91,MIN(F93,F90)))</f>
        <v>0</v>
      </c>
      <c r="G96" s="92">
        <f t="shared" ca="1" si="42"/>
        <v>60415345.913370401</v>
      </c>
      <c r="H96" s="92">
        <f t="shared" ca="1" si="42"/>
        <v>65191966.562641978</v>
      </c>
      <c r="I96" s="92">
        <f t="shared" ca="1" si="42"/>
        <v>57390795.260196567</v>
      </c>
      <c r="J96" s="92">
        <f t="shared" ca="1" si="42"/>
        <v>54500648.862314075</v>
      </c>
      <c r="K96" s="92">
        <f t="shared" ca="1" si="42"/>
        <v>0</v>
      </c>
      <c r="L96" s="92">
        <f t="shared" ca="1" si="42"/>
        <v>0</v>
      </c>
      <c r="M96" s="92">
        <f t="shared" ca="1" si="42"/>
        <v>0</v>
      </c>
      <c r="N96" s="92">
        <f t="shared" ca="1" si="42"/>
        <v>0</v>
      </c>
      <c r="O96" s="92">
        <f t="shared" ca="1" si="42"/>
        <v>0</v>
      </c>
      <c r="P96" s="92">
        <f t="shared" ca="1" si="42"/>
        <v>0</v>
      </c>
      <c r="Q96" s="92">
        <f t="shared" ca="1" si="42"/>
        <v>0</v>
      </c>
      <c r="R96" s="92">
        <f t="shared" ca="1" si="42"/>
        <v>0</v>
      </c>
      <c r="S96" s="92">
        <f t="shared" ca="1" si="42"/>
        <v>0</v>
      </c>
      <c r="T96" s="92">
        <f t="shared" ca="1" si="42"/>
        <v>0</v>
      </c>
      <c r="U96" s="92">
        <f t="shared" ca="1" si="42"/>
        <v>0</v>
      </c>
      <c r="V96" s="92">
        <f t="shared" ca="1" si="42"/>
        <v>0</v>
      </c>
      <c r="W96" s="92">
        <f t="shared" ca="1" si="42"/>
        <v>0</v>
      </c>
      <c r="X96" s="92">
        <f t="shared" ca="1" si="42"/>
        <v>0</v>
      </c>
      <c r="Y96" s="92">
        <f t="shared" ca="1" si="42"/>
        <v>0</v>
      </c>
      <c r="Z96" s="92">
        <f t="shared" ca="1" si="42"/>
        <v>0</v>
      </c>
      <c r="AA96" s="92">
        <f t="shared" ca="1" si="42"/>
        <v>0</v>
      </c>
      <c r="AB96" s="92">
        <f t="shared" ca="1" si="42"/>
        <v>0</v>
      </c>
      <c r="AC96" s="92">
        <f t="shared" ca="1" si="42"/>
        <v>0</v>
      </c>
      <c r="AD96" s="682"/>
      <c r="AE96" s="682"/>
      <c r="AF96" s="682"/>
      <c r="AG96" s="682"/>
      <c r="AH96" s="682"/>
      <c r="AI96" s="682"/>
    </row>
    <row r="97" spans="1:35" s="799" customFormat="1" outlineLevel="1">
      <c r="A97" s="88"/>
      <c r="B97" s="88" t="s">
        <v>43</v>
      </c>
      <c r="C97" s="567"/>
      <c r="D97" s="92">
        <f t="shared" ref="D97:AC97" ca="1" si="43">+SUM(D93:D95)-D96</f>
        <v>244314087.50913104</v>
      </c>
      <c r="E97" s="92">
        <f t="shared" ca="1" si="43"/>
        <v>414135899.59914702</v>
      </c>
      <c r="F97" s="92">
        <f t="shared" ca="1" si="43"/>
        <v>430701335.5831129</v>
      </c>
      <c r="G97" s="92">
        <f t="shared" ca="1" si="43"/>
        <v>389667549.77098262</v>
      </c>
      <c r="H97" s="92">
        <f t="shared" ca="1" si="43"/>
        <v>342010622.94803488</v>
      </c>
      <c r="I97" s="92">
        <f t="shared" ca="1" si="43"/>
        <v>300010305.72049987</v>
      </c>
      <c r="J97" s="92">
        <f t="shared" ca="1" si="43"/>
        <v>259010120.6156083</v>
      </c>
      <c r="K97" s="92">
        <f t="shared" ca="1" si="43"/>
        <v>271960626.64638871</v>
      </c>
      <c r="L97" s="92">
        <f t="shared" ca="1" si="43"/>
        <v>285558657.97870815</v>
      </c>
      <c r="M97" s="92">
        <f t="shared" ca="1" si="43"/>
        <v>299836590.87764359</v>
      </c>
      <c r="N97" s="92">
        <f t="shared" ca="1" si="43"/>
        <v>314828420.42152578</v>
      </c>
      <c r="O97" s="92">
        <f t="shared" ca="1" si="43"/>
        <v>330569841.44260204</v>
      </c>
      <c r="P97" s="92">
        <f t="shared" ca="1" si="43"/>
        <v>347098333.51473212</v>
      </c>
      <c r="Q97" s="92">
        <f t="shared" ca="1" si="43"/>
        <v>364453250.19046873</v>
      </c>
      <c r="R97" s="92">
        <f t="shared" ca="1" si="43"/>
        <v>382675912.69999218</v>
      </c>
      <c r="S97" s="92">
        <f t="shared" ca="1" si="43"/>
        <v>401809708.33499181</v>
      </c>
      <c r="T97" s="92">
        <f t="shared" ca="1" si="43"/>
        <v>421900193.75174141</v>
      </c>
      <c r="U97" s="92">
        <f t="shared" ca="1" si="43"/>
        <v>442995203.43932849</v>
      </c>
      <c r="V97" s="92">
        <f t="shared" ca="1" si="43"/>
        <v>465144963.61129493</v>
      </c>
      <c r="W97" s="92">
        <f t="shared" ca="1" si="43"/>
        <v>488402211.79185969</v>
      </c>
      <c r="X97" s="92">
        <f t="shared" ca="1" si="43"/>
        <v>512822322.38145268</v>
      </c>
      <c r="Y97" s="92">
        <f t="shared" ca="1" si="43"/>
        <v>538463438.50052536</v>
      </c>
      <c r="Z97" s="92">
        <f t="shared" ca="1" si="43"/>
        <v>565386610.42555165</v>
      </c>
      <c r="AA97" s="92">
        <f t="shared" ca="1" si="43"/>
        <v>593655940.9468292</v>
      </c>
      <c r="AB97" s="92">
        <f t="shared" ca="1" si="43"/>
        <v>623338737.99417067</v>
      </c>
      <c r="AC97" s="92">
        <f t="shared" ca="1" si="43"/>
        <v>654505674.89387918</v>
      </c>
      <c r="AD97" s="682"/>
      <c r="AE97" s="682"/>
      <c r="AF97" s="682"/>
      <c r="AG97" s="682"/>
      <c r="AH97" s="682"/>
      <c r="AI97" s="682"/>
    </row>
    <row r="98" spans="1:35" s="797" customFormat="1" outlineLevel="1">
      <c r="A98" s="79"/>
      <c r="B98" s="79"/>
      <c r="C98" s="561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</row>
    <row r="99" spans="1:35" s="797" customFormat="1">
      <c r="A99" s="79"/>
      <c r="B99" s="79"/>
      <c r="C99" s="561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</row>
    <row r="100" spans="1:35" s="798" customFormat="1" ht="12.75">
      <c r="A100" s="90">
        <v>7</v>
      </c>
      <c r="B100" s="91" t="s">
        <v>109</v>
      </c>
      <c r="C100" s="562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</row>
    <row r="101" spans="1:35" s="797" customFormat="1" outlineLevel="1">
      <c r="A101" s="79"/>
      <c r="B101" s="79"/>
      <c r="C101" s="561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</row>
    <row r="102" spans="1:35" s="799" customFormat="1" outlineLevel="1">
      <c r="A102" s="88"/>
      <c r="B102" s="88" t="s">
        <v>103</v>
      </c>
      <c r="C102" s="567">
        <f ca="1">SUM(D102:AC102)</f>
        <v>0</v>
      </c>
      <c r="D102" s="92">
        <f t="shared" ref="D102:AC102" ca="1" si="44">+D90-D96</f>
        <v>0</v>
      </c>
      <c r="E102" s="92">
        <f t="shared" ca="1" si="44"/>
        <v>0</v>
      </c>
      <c r="F102" s="92">
        <f t="shared" ca="1" si="44"/>
        <v>0</v>
      </c>
      <c r="G102" s="92">
        <f t="shared" ca="1" si="44"/>
        <v>0</v>
      </c>
      <c r="H102" s="92">
        <f t="shared" ca="1" si="44"/>
        <v>0</v>
      </c>
      <c r="I102" s="92">
        <f t="shared" ca="1" si="44"/>
        <v>0</v>
      </c>
      <c r="J102" s="92">
        <f t="shared" ca="1" si="44"/>
        <v>0</v>
      </c>
      <c r="K102" s="92">
        <f t="shared" ca="1" si="44"/>
        <v>0</v>
      </c>
      <c r="L102" s="92">
        <f t="shared" ca="1" si="44"/>
        <v>0</v>
      </c>
      <c r="M102" s="92">
        <f t="shared" ca="1" si="44"/>
        <v>0</v>
      </c>
      <c r="N102" s="92">
        <f t="shared" ca="1" si="44"/>
        <v>0</v>
      </c>
      <c r="O102" s="92">
        <f t="shared" ca="1" si="44"/>
        <v>0</v>
      </c>
      <c r="P102" s="92">
        <f t="shared" ca="1" si="44"/>
        <v>0</v>
      </c>
      <c r="Q102" s="92">
        <f t="shared" ca="1" si="44"/>
        <v>0</v>
      </c>
      <c r="R102" s="92">
        <f t="shared" ca="1" si="44"/>
        <v>0</v>
      </c>
      <c r="S102" s="92">
        <f t="shared" ca="1" si="44"/>
        <v>0</v>
      </c>
      <c r="T102" s="92">
        <f t="shared" ca="1" si="44"/>
        <v>0</v>
      </c>
      <c r="U102" s="92">
        <f t="shared" ca="1" si="44"/>
        <v>0</v>
      </c>
      <c r="V102" s="92">
        <f t="shared" ca="1" si="44"/>
        <v>0</v>
      </c>
      <c r="W102" s="92">
        <f t="shared" ca="1" si="44"/>
        <v>0</v>
      </c>
      <c r="X102" s="92">
        <f t="shared" ca="1" si="44"/>
        <v>0</v>
      </c>
      <c r="Y102" s="92">
        <f t="shared" ca="1" si="44"/>
        <v>0</v>
      </c>
      <c r="Z102" s="92">
        <f t="shared" ca="1" si="44"/>
        <v>0</v>
      </c>
      <c r="AA102" s="92">
        <f t="shared" ca="1" si="44"/>
        <v>0</v>
      </c>
      <c r="AB102" s="92">
        <f t="shared" ca="1" si="44"/>
        <v>0</v>
      </c>
      <c r="AC102" s="92">
        <f t="shared" ca="1" si="44"/>
        <v>0</v>
      </c>
      <c r="AD102" s="682"/>
      <c r="AE102" s="682"/>
      <c r="AF102" s="682"/>
      <c r="AG102" s="682"/>
      <c r="AH102" s="682"/>
      <c r="AI102" s="682"/>
    </row>
    <row r="103" spans="1:35" s="799" customFormat="1" outlineLevel="1">
      <c r="A103" s="490">
        <v>0.42857142857142855</v>
      </c>
      <c r="B103" s="491" t="s">
        <v>489</v>
      </c>
      <c r="C103" s="571">
        <f ca="1">SUM(D103:AC103)</f>
        <v>0</v>
      </c>
      <c r="D103" s="492">
        <f ca="1">+D102*$A$103</f>
        <v>0</v>
      </c>
      <c r="E103" s="492">
        <f t="shared" ref="E103:AC103" ca="1" si="45">+E102*$A$103</f>
        <v>0</v>
      </c>
      <c r="F103" s="492">
        <f t="shared" ca="1" si="45"/>
        <v>0</v>
      </c>
      <c r="G103" s="492">
        <f t="shared" ca="1" si="45"/>
        <v>0</v>
      </c>
      <c r="H103" s="492">
        <f t="shared" ca="1" si="45"/>
        <v>0</v>
      </c>
      <c r="I103" s="492">
        <f t="shared" ca="1" si="45"/>
        <v>0</v>
      </c>
      <c r="J103" s="492">
        <f t="shared" ca="1" si="45"/>
        <v>0</v>
      </c>
      <c r="K103" s="492">
        <f t="shared" ca="1" si="45"/>
        <v>0</v>
      </c>
      <c r="L103" s="492">
        <f t="shared" ca="1" si="45"/>
        <v>0</v>
      </c>
      <c r="M103" s="492">
        <f t="shared" ca="1" si="45"/>
        <v>0</v>
      </c>
      <c r="N103" s="492">
        <f t="shared" ca="1" si="45"/>
        <v>0</v>
      </c>
      <c r="O103" s="492">
        <f t="shared" ca="1" si="45"/>
        <v>0</v>
      </c>
      <c r="P103" s="492">
        <f t="shared" ca="1" si="45"/>
        <v>0</v>
      </c>
      <c r="Q103" s="492">
        <f t="shared" ca="1" si="45"/>
        <v>0</v>
      </c>
      <c r="R103" s="492">
        <f t="shared" ca="1" si="45"/>
        <v>0</v>
      </c>
      <c r="S103" s="492">
        <f t="shared" ca="1" si="45"/>
        <v>0</v>
      </c>
      <c r="T103" s="492">
        <f t="shared" ca="1" si="45"/>
        <v>0</v>
      </c>
      <c r="U103" s="492">
        <f t="shared" ca="1" si="45"/>
        <v>0</v>
      </c>
      <c r="V103" s="492">
        <f t="shared" ca="1" si="45"/>
        <v>0</v>
      </c>
      <c r="W103" s="492">
        <f t="shared" ca="1" si="45"/>
        <v>0</v>
      </c>
      <c r="X103" s="492">
        <f t="shared" ca="1" si="45"/>
        <v>0</v>
      </c>
      <c r="Y103" s="492">
        <f t="shared" ca="1" si="45"/>
        <v>0</v>
      </c>
      <c r="Z103" s="492">
        <f t="shared" ca="1" si="45"/>
        <v>0</v>
      </c>
      <c r="AA103" s="492">
        <f t="shared" ca="1" si="45"/>
        <v>0</v>
      </c>
      <c r="AB103" s="492">
        <f t="shared" ca="1" si="45"/>
        <v>0</v>
      </c>
      <c r="AC103" s="492">
        <f t="shared" ca="1" si="45"/>
        <v>0</v>
      </c>
      <c r="AD103" s="682"/>
      <c r="AE103" s="682"/>
      <c r="AF103" s="682"/>
      <c r="AG103" s="682"/>
      <c r="AH103" s="682"/>
      <c r="AI103" s="682"/>
    </row>
    <row r="104" spans="1:35" s="799" customFormat="1" outlineLevel="1">
      <c r="A104" s="88"/>
      <c r="B104" s="88" t="s">
        <v>110</v>
      </c>
      <c r="C104" s="567">
        <f ca="1">SUM(D104:AC104)</f>
        <v>0</v>
      </c>
      <c r="D104" s="201">
        <f ca="1">IF(D102-D103&lt;0,0,D102-D103)</f>
        <v>0</v>
      </c>
      <c r="E104" s="201">
        <f t="shared" ref="E104:J104" ca="1" si="46">IF(E102-E103&lt;0,0,E102-E103)</f>
        <v>0</v>
      </c>
      <c r="F104" s="201">
        <f t="shared" ca="1" si="46"/>
        <v>0</v>
      </c>
      <c r="G104" s="201">
        <f t="shared" ca="1" si="46"/>
        <v>0</v>
      </c>
      <c r="H104" s="201">
        <f t="shared" ca="1" si="46"/>
        <v>0</v>
      </c>
      <c r="I104" s="201">
        <f t="shared" ca="1" si="46"/>
        <v>0</v>
      </c>
      <c r="J104" s="201">
        <f t="shared" ca="1" si="46"/>
        <v>0</v>
      </c>
      <c r="K104" s="201">
        <f t="shared" ref="K104:AC104" ca="1" si="47">IF(K102-K103&lt;0,0,K102-K103)</f>
        <v>0</v>
      </c>
      <c r="L104" s="201">
        <f t="shared" ca="1" si="47"/>
        <v>0</v>
      </c>
      <c r="M104" s="201">
        <f t="shared" ca="1" si="47"/>
        <v>0</v>
      </c>
      <c r="N104" s="201">
        <f t="shared" ca="1" si="47"/>
        <v>0</v>
      </c>
      <c r="O104" s="201">
        <f t="shared" ca="1" si="47"/>
        <v>0</v>
      </c>
      <c r="P104" s="201">
        <f t="shared" ca="1" si="47"/>
        <v>0</v>
      </c>
      <c r="Q104" s="201">
        <f t="shared" ca="1" si="47"/>
        <v>0</v>
      </c>
      <c r="R104" s="201">
        <f t="shared" ca="1" si="47"/>
        <v>0</v>
      </c>
      <c r="S104" s="201">
        <f t="shared" ca="1" si="47"/>
        <v>0</v>
      </c>
      <c r="T104" s="201">
        <f t="shared" ca="1" si="47"/>
        <v>0</v>
      </c>
      <c r="U104" s="201">
        <f t="shared" ca="1" si="47"/>
        <v>0</v>
      </c>
      <c r="V104" s="201">
        <f t="shared" ca="1" si="47"/>
        <v>0</v>
      </c>
      <c r="W104" s="201">
        <f t="shared" ca="1" si="47"/>
        <v>0</v>
      </c>
      <c r="X104" s="201">
        <f t="shared" ca="1" si="47"/>
        <v>0</v>
      </c>
      <c r="Y104" s="201">
        <f t="shared" ca="1" si="47"/>
        <v>0</v>
      </c>
      <c r="Z104" s="201">
        <f t="shared" ca="1" si="47"/>
        <v>0</v>
      </c>
      <c r="AA104" s="201">
        <f t="shared" ca="1" si="47"/>
        <v>0</v>
      </c>
      <c r="AB104" s="201">
        <f t="shared" ca="1" si="47"/>
        <v>0</v>
      </c>
      <c r="AC104" s="201">
        <f t="shared" ca="1" si="47"/>
        <v>0</v>
      </c>
      <c r="AD104" s="201"/>
      <c r="AE104" s="201"/>
      <c r="AF104" s="201"/>
      <c r="AG104" s="201"/>
      <c r="AH104" s="201"/>
      <c r="AI104" s="201"/>
    </row>
    <row r="105" spans="1:35" s="799" customFormat="1" outlineLevel="1">
      <c r="A105" s="88"/>
      <c r="B105" s="88"/>
      <c r="C105" s="564"/>
      <c r="D105" s="88"/>
      <c r="E105" s="88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00"/>
      <c r="AE105" s="800"/>
      <c r="AF105" s="800"/>
      <c r="AG105" s="800"/>
      <c r="AH105" s="800"/>
      <c r="AI105" s="800"/>
    </row>
    <row r="106" spans="1:35" s="799" customFormat="1" ht="15.75" customHeight="1" outlineLevel="1">
      <c r="A106" s="88"/>
      <c r="B106" s="88"/>
      <c r="C106" s="564"/>
      <c r="D106" s="88"/>
      <c r="E106" s="88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00"/>
      <c r="AE106" s="800"/>
      <c r="AF106" s="800"/>
      <c r="AG106" s="800"/>
      <c r="AH106" s="800"/>
      <c r="AI106" s="800"/>
    </row>
    <row r="107" spans="1:35" s="801" customFormat="1" ht="12.75" outlineLevel="1">
      <c r="A107" s="498"/>
      <c r="B107" s="498" t="s">
        <v>118</v>
      </c>
      <c r="C107" s="565">
        <f ca="1">SUM(D107:AC107)</f>
        <v>4735505985.3491621</v>
      </c>
      <c r="D107" s="499">
        <f t="shared" ref="D107:AC107" ca="1" si="48">+IF(D83+D96+D104&lt;0,0,D83+D96+D104)</f>
        <v>0</v>
      </c>
      <c r="E107" s="499">
        <f t="shared" ca="1" si="48"/>
        <v>0</v>
      </c>
      <c r="F107" s="649">
        <f t="shared" ca="1" si="48"/>
        <v>0</v>
      </c>
      <c r="G107" s="649">
        <f t="shared" ca="1" si="48"/>
        <v>60415345.913370401</v>
      </c>
      <c r="H107" s="649">
        <f t="shared" ca="1" si="48"/>
        <v>65191966.562641978</v>
      </c>
      <c r="I107" s="649">
        <f t="shared" ca="1" si="48"/>
        <v>57390795.260196567</v>
      </c>
      <c r="J107" s="649">
        <f t="shared" ca="1" si="48"/>
        <v>54500648.862314075</v>
      </c>
      <c r="K107" s="649">
        <f t="shared" ca="1" si="48"/>
        <v>74578866.453965127</v>
      </c>
      <c r="L107" s="649">
        <f t="shared" ca="1" si="48"/>
        <v>83523843.973654002</v>
      </c>
      <c r="M107" s="649">
        <f t="shared" ca="1" si="48"/>
        <v>93488983.245500833</v>
      </c>
      <c r="N107" s="649">
        <f t="shared" ca="1" si="48"/>
        <v>104173062.5457918</v>
      </c>
      <c r="O107" s="649">
        <f t="shared" ca="1" si="48"/>
        <v>121277961.810467</v>
      </c>
      <c r="P107" s="649">
        <f t="shared" ca="1" si="48"/>
        <v>137952222.03753388</v>
      </c>
      <c r="Q107" s="649">
        <f t="shared" ca="1" si="48"/>
        <v>155408564.3645367</v>
      </c>
      <c r="R107" s="649">
        <f t="shared" ca="1" si="48"/>
        <v>173439961.59144551</v>
      </c>
      <c r="S107" s="649">
        <f t="shared" ca="1" si="48"/>
        <v>119215780.75429398</v>
      </c>
      <c r="T107" s="649">
        <f t="shared" ca="1" si="48"/>
        <v>157762533.21249196</v>
      </c>
      <c r="U107" s="649">
        <f t="shared" ca="1" si="48"/>
        <v>184896819.40594298</v>
      </c>
      <c r="V107" s="649">
        <f t="shared" ca="1" si="48"/>
        <v>212785149.91052529</v>
      </c>
      <c r="W107" s="649">
        <f t="shared" ca="1" si="48"/>
        <v>343048452.37530637</v>
      </c>
      <c r="X107" s="649">
        <f t="shared" ca="1" si="48"/>
        <v>401757974.83023173</v>
      </c>
      <c r="Y107" s="649">
        <f t="shared" ca="1" si="48"/>
        <v>412825539.12003684</v>
      </c>
      <c r="Z107" s="649">
        <f t="shared" ca="1" si="48"/>
        <v>433466816.07603872</v>
      </c>
      <c r="AA107" s="649">
        <f t="shared" ca="1" si="48"/>
        <v>455140156.87984067</v>
      </c>
      <c r="AB107" s="649">
        <f t="shared" ca="1" si="48"/>
        <v>477897164.72383261</v>
      </c>
      <c r="AC107" s="649">
        <f t="shared" ca="1" si="48"/>
        <v>355367375.43920326</v>
      </c>
      <c r="AD107" s="787"/>
      <c r="AE107" s="787"/>
      <c r="AF107" s="787"/>
      <c r="AG107" s="787"/>
      <c r="AH107" s="787"/>
      <c r="AI107" s="787"/>
    </row>
    <row r="110" spans="1:35">
      <c r="B110" s="14"/>
      <c r="C110" s="518"/>
    </row>
    <row r="111" spans="1:35">
      <c r="B111" s="317"/>
      <c r="C111" s="518"/>
    </row>
    <row r="112" spans="1:35">
      <c r="B112" s="318"/>
      <c r="C112" s="518"/>
    </row>
    <row r="140" spans="3:35">
      <c r="C140" s="567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454"/>
      <c r="AE140" s="454"/>
      <c r="AF140" s="454"/>
      <c r="AG140" s="454"/>
      <c r="AH140" s="454"/>
      <c r="AI140" s="454"/>
    </row>
    <row r="141" spans="3:35">
      <c r="C141" s="567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75"/>
      <c r="AE141" s="75"/>
      <c r="AF141" s="75"/>
      <c r="AG141" s="75"/>
      <c r="AH141" s="75"/>
      <c r="AI141" s="75"/>
    </row>
    <row r="142" spans="3:35">
      <c r="C142" s="56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454"/>
      <c r="AE142" s="454"/>
      <c r="AF142" s="454"/>
      <c r="AG142" s="454"/>
      <c r="AH142" s="454"/>
      <c r="AI142" s="454"/>
    </row>
  </sheetData>
  <conditionalFormatting sqref="D22:F22">
    <cfRule type="expression" dxfId="63" priority="12">
      <formula>+IF(D$240=YEAR(#REF!),0,0)</formula>
    </cfRule>
  </conditionalFormatting>
  <conditionalFormatting sqref="G22:AI22">
    <cfRule type="expression" dxfId="62" priority="1">
      <formula>+IF(G$240=YEAR(#REF!),0,0)</formula>
    </cfRule>
  </conditionalFormatting>
  <conditionalFormatting sqref="D41:AI41 D20:AI24">
    <cfRule type="expression" dxfId="61" priority="52">
      <formula>IF(D$186=YEAR($E$19),1,0)</formula>
    </cfRule>
  </conditionalFormatting>
  <dataValidations disablePrompts="1" count="1">
    <dataValidation type="list" allowBlank="1" showInputMessage="1" showErrorMessage="1" sqref="C15">
      <formula1>"Reales, Nominales"</formula1>
    </dataValidation>
  </dataValidations>
  <printOptions horizontalCentered="1" verticalCentered="1"/>
  <pageMargins left="0.25" right="0.25" top="0.75" bottom="0.75" header="0.3" footer="0.3"/>
  <pageSetup scale="49" fitToWidth="3" fitToHeight="3" pageOrder="overThenDown" orientation="landscape" r:id="rId1"/>
  <headerFooter>
    <oddFooter>&amp;LSr. Gilberto Francisco Villegas Navarro
Representante Comun</oddFooter>
  </headerFooter>
  <rowBreaks count="1" manualBreakCount="1">
    <brk id="60" max="28" man="1"/>
  </rowBreaks>
  <colBreaks count="2" manualBreakCount="2">
    <brk id="11" max="106" man="1"/>
    <brk id="19" max="106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I48"/>
  <sheetViews>
    <sheetView topLeftCell="A13" zoomScaleNormal="100" workbookViewId="0">
      <selection activeCell="C34" sqref="C34"/>
    </sheetView>
  </sheetViews>
  <sheetFormatPr baseColWidth="10" defaultRowHeight="15"/>
  <cols>
    <col min="1" max="2" width="11.42578125" style="1"/>
    <col min="3" max="3" width="44.7109375" style="1" customWidth="1"/>
    <col min="4" max="4" width="55.42578125" style="1" customWidth="1"/>
    <col min="5" max="7" width="11.42578125" style="1"/>
    <col min="8" max="9" width="16.85546875" style="1" bestFit="1" customWidth="1"/>
    <col min="10" max="16384" width="11.42578125" style="1"/>
  </cols>
  <sheetData>
    <row r="3" spans="2:8">
      <c r="B3" s="126"/>
      <c r="C3" s="127"/>
      <c r="D3" s="127"/>
      <c r="E3" s="128"/>
    </row>
    <row r="4" spans="2:8">
      <c r="B4" s="129"/>
      <c r="E4" s="130"/>
    </row>
    <row r="5" spans="2:8">
      <c r="B5" s="129"/>
      <c r="E5" s="130"/>
    </row>
    <row r="6" spans="2:8">
      <c r="B6" s="129"/>
      <c r="E6" s="130"/>
    </row>
    <row r="7" spans="2:8">
      <c r="B7" s="129"/>
      <c r="E7" s="130"/>
    </row>
    <row r="8" spans="2:8">
      <c r="B8" s="129"/>
      <c r="E8" s="130"/>
    </row>
    <row r="9" spans="2:8">
      <c r="B9" s="316"/>
      <c r="E9" s="130"/>
    </row>
    <row r="10" spans="2:8">
      <c r="B10" s="316"/>
      <c r="E10" s="130"/>
    </row>
    <row r="11" spans="2:8">
      <c r="B11" s="129"/>
      <c r="E11" s="130"/>
    </row>
    <row r="12" spans="2:8">
      <c r="B12" s="129"/>
      <c r="C12" s="4" t="s">
        <v>614</v>
      </c>
      <c r="E12" s="130"/>
    </row>
    <row r="13" spans="2:8">
      <c r="B13" s="129"/>
      <c r="C13" s="14" t="s">
        <v>475</v>
      </c>
      <c r="D13" s="765"/>
      <c r="E13" s="130"/>
    </row>
    <row r="14" spans="2:8">
      <c r="B14" s="129"/>
      <c r="C14" s="14" t="s">
        <v>592</v>
      </c>
      <c r="D14" s="766"/>
      <c r="E14" s="130"/>
    </row>
    <row r="15" spans="2:8">
      <c r="B15" s="129"/>
      <c r="C15" s="14" t="s">
        <v>591</v>
      </c>
      <c r="D15" s="766"/>
      <c r="E15" s="130"/>
      <c r="H15" s="22"/>
    </row>
    <row r="16" spans="2:8">
      <c r="B16" s="129"/>
      <c r="C16" s="14" t="s">
        <v>476</v>
      </c>
      <c r="D16" s="765"/>
      <c r="E16" s="130"/>
    </row>
    <row r="17" spans="2:5">
      <c r="B17" s="129"/>
      <c r="C17" s="14" t="s">
        <v>572</v>
      </c>
      <c r="D17" s="14"/>
      <c r="E17" s="130"/>
    </row>
    <row r="18" spans="2:5">
      <c r="B18" s="129"/>
      <c r="C18" s="14"/>
      <c r="D18" s="14"/>
      <c r="E18" s="130"/>
    </row>
    <row r="19" spans="2:5">
      <c r="B19" s="129"/>
      <c r="C19" s="14" t="s">
        <v>160</v>
      </c>
      <c r="D19" s="14"/>
      <c r="E19" s="130"/>
    </row>
    <row r="20" spans="2:5">
      <c r="B20" s="129"/>
      <c r="C20" s="14"/>
      <c r="D20" s="14"/>
      <c r="E20" s="130"/>
    </row>
    <row r="21" spans="2:5" ht="22.5" customHeight="1" thickBot="1">
      <c r="B21" s="129"/>
      <c r="C21" s="124" t="s">
        <v>158</v>
      </c>
      <c r="D21" s="125" t="s">
        <v>159</v>
      </c>
      <c r="E21" s="130"/>
    </row>
    <row r="22" spans="2:5" ht="1.5" customHeight="1">
      <c r="B22" s="129"/>
      <c r="C22" s="121"/>
      <c r="D22" s="122"/>
      <c r="E22" s="130"/>
    </row>
    <row r="23" spans="2:5" ht="30">
      <c r="B23" s="129"/>
      <c r="C23" s="405" t="s">
        <v>161</v>
      </c>
      <c r="D23" s="783" t="s">
        <v>609</v>
      </c>
      <c r="E23" s="130"/>
    </row>
    <row r="24" spans="2:5" ht="30">
      <c r="B24" s="129"/>
      <c r="C24" s="123" t="s">
        <v>162</v>
      </c>
      <c r="D24" s="784" t="s">
        <v>610</v>
      </c>
      <c r="E24" s="130"/>
    </row>
    <row r="25" spans="2:5">
      <c r="B25" s="129"/>
      <c r="C25" s="319"/>
      <c r="D25" s="319"/>
      <c r="E25" s="130"/>
    </row>
    <row r="26" spans="2:5">
      <c r="B26" s="129"/>
      <c r="C26" s="319"/>
      <c r="D26" s="319"/>
      <c r="E26" s="130"/>
    </row>
    <row r="27" spans="2:5">
      <c r="B27" s="129"/>
      <c r="C27" s="319"/>
      <c r="D27" s="319"/>
      <c r="E27" s="130"/>
    </row>
    <row r="28" spans="2:5">
      <c r="B28" s="129"/>
      <c r="C28" s="319"/>
      <c r="D28" s="319"/>
      <c r="E28" s="130"/>
    </row>
    <row r="29" spans="2:5">
      <c r="B29" s="129"/>
      <c r="C29" s="319"/>
      <c r="D29" s="319"/>
      <c r="E29" s="130"/>
    </row>
    <row r="30" spans="2:5">
      <c r="B30" s="129"/>
      <c r="C30" s="320"/>
      <c r="D30" s="319"/>
      <c r="E30" s="130"/>
    </row>
    <row r="31" spans="2:5">
      <c r="B31" s="129"/>
      <c r="C31" s="317" t="s">
        <v>371</v>
      </c>
      <c r="D31" s="14"/>
      <c r="E31" s="130"/>
    </row>
    <row r="32" spans="2:5">
      <c r="B32" s="129"/>
      <c r="C32" s="318" t="s">
        <v>372</v>
      </c>
      <c r="D32" s="14"/>
      <c r="E32" s="130"/>
    </row>
    <row r="33" spans="2:9">
      <c r="B33" s="129"/>
      <c r="C33" s="14"/>
      <c r="D33" s="14"/>
      <c r="E33" s="130"/>
    </row>
    <row r="34" spans="2:9">
      <c r="B34" s="132"/>
      <c r="C34" s="19"/>
      <c r="D34" s="19"/>
      <c r="E34" s="133"/>
    </row>
    <row r="36" spans="2:9">
      <c r="D36" s="22"/>
    </row>
    <row r="44" spans="2:9" ht="15.75">
      <c r="I44" s="97"/>
    </row>
    <row r="47" spans="2:9">
      <c r="I47" s="22"/>
    </row>
    <row r="48" spans="2:9">
      <c r="I48" s="22"/>
    </row>
  </sheetData>
  <printOptions horizontalCentered="1" verticalCentered="1"/>
  <pageMargins left="0.25" right="0.25" top="0.75" bottom="0.75" header="0.3" footer="0.3"/>
  <pageSetup scale="69" orientation="portrait" r:id="rId1"/>
  <colBreaks count="1" manualBreakCount="1">
    <brk id="7" min="7" max="23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M65"/>
  <sheetViews>
    <sheetView topLeftCell="A22" zoomScaleNormal="100" workbookViewId="0"/>
  </sheetViews>
  <sheetFormatPr baseColWidth="10" defaultRowHeight="15"/>
  <cols>
    <col min="1" max="2" width="11.42578125" style="1"/>
    <col min="3" max="3" width="11.5703125" style="1" bestFit="1" customWidth="1"/>
    <col min="4" max="6" width="17.5703125" style="1" bestFit="1" customWidth="1"/>
    <col min="7" max="7" width="16.5703125" style="1" bestFit="1" customWidth="1"/>
    <col min="8" max="8" width="19.140625" style="1" bestFit="1" customWidth="1"/>
    <col min="9" max="9" width="18.28515625" style="1" bestFit="1" customWidth="1"/>
    <col min="10" max="12" width="11.42578125" style="1"/>
    <col min="13" max="13" width="16.85546875" style="1" bestFit="1" customWidth="1"/>
    <col min="14" max="16384" width="11.42578125" style="1"/>
  </cols>
  <sheetData>
    <row r="2" spans="2:10">
      <c r="B2" s="4"/>
    </row>
    <row r="3" spans="2:10">
      <c r="B3" s="4"/>
    </row>
    <row r="4" spans="2:10">
      <c r="B4" s="126"/>
      <c r="C4" s="127"/>
      <c r="D4" s="127"/>
      <c r="E4" s="127"/>
      <c r="F4" s="127"/>
      <c r="G4" s="127"/>
      <c r="H4" s="127"/>
      <c r="I4" s="127"/>
      <c r="J4" s="128"/>
    </row>
    <row r="5" spans="2:10">
      <c r="B5" s="129"/>
      <c r="C5" s="14"/>
      <c r="D5" s="14"/>
      <c r="E5" s="14"/>
      <c r="F5" s="14"/>
      <c r="G5" s="14"/>
      <c r="H5" s="14"/>
      <c r="I5" s="14"/>
      <c r="J5" s="130"/>
    </row>
    <row r="6" spans="2:10">
      <c r="B6" s="129"/>
      <c r="C6" s="14"/>
      <c r="D6" s="14"/>
      <c r="E6" s="14"/>
      <c r="F6" s="14"/>
      <c r="G6" s="14"/>
      <c r="H6" s="14"/>
      <c r="I6" s="14"/>
      <c r="J6" s="130"/>
    </row>
    <row r="7" spans="2:10">
      <c r="B7" s="129"/>
      <c r="C7" s="14"/>
      <c r="D7" s="14"/>
      <c r="E7" s="14"/>
      <c r="F7" s="14"/>
      <c r="G7" s="14"/>
      <c r="H7" s="14"/>
      <c r="I7" s="14"/>
      <c r="J7" s="130"/>
    </row>
    <row r="8" spans="2:10">
      <c r="B8" s="129"/>
      <c r="C8" s="14"/>
      <c r="D8" s="14"/>
      <c r="E8" s="14"/>
      <c r="F8" s="14"/>
      <c r="G8" s="14"/>
      <c r="H8" s="14"/>
      <c r="I8" s="14"/>
      <c r="J8" s="130"/>
    </row>
    <row r="9" spans="2:10">
      <c r="B9" s="129"/>
      <c r="C9" s="14"/>
      <c r="D9" s="14"/>
      <c r="E9" s="14"/>
      <c r="F9" s="14"/>
      <c r="G9" s="14"/>
      <c r="H9" s="14"/>
      <c r="I9" s="14"/>
      <c r="J9" s="130"/>
    </row>
    <row r="10" spans="2:10">
      <c r="B10" s="129"/>
      <c r="E10" s="14"/>
      <c r="F10" s="14"/>
      <c r="G10" s="14"/>
      <c r="H10" s="14"/>
      <c r="I10" s="14"/>
      <c r="J10" s="130"/>
    </row>
    <row r="11" spans="2:10">
      <c r="B11" s="129"/>
      <c r="C11" s="131" t="s">
        <v>173</v>
      </c>
      <c r="D11" s="14"/>
      <c r="E11" s="14"/>
      <c r="F11" s="14"/>
      <c r="G11" s="14"/>
      <c r="H11" s="14"/>
      <c r="I11" s="14"/>
      <c r="J11" s="130"/>
    </row>
    <row r="12" spans="2:10">
      <c r="B12" s="129"/>
      <c r="C12" s="14"/>
      <c r="D12" s="14"/>
      <c r="E12" s="14"/>
      <c r="F12" s="14"/>
      <c r="G12" s="14"/>
      <c r="H12" s="14"/>
      <c r="I12" s="14"/>
      <c r="J12" s="130"/>
    </row>
    <row r="13" spans="2:10">
      <c r="B13" s="129"/>
      <c r="C13" s="14" t="s">
        <v>474</v>
      </c>
      <c r="D13" s="14"/>
      <c r="E13" s="14"/>
      <c r="F13" s="14"/>
      <c r="G13" s="14"/>
      <c r="H13" s="14"/>
      <c r="I13" s="14"/>
      <c r="J13" s="130"/>
    </row>
    <row r="14" spans="2:10">
      <c r="B14" s="129"/>
      <c r="C14" s="14" t="s">
        <v>475</v>
      </c>
      <c r="D14" s="14"/>
      <c r="E14" s="14"/>
      <c r="F14" s="14"/>
      <c r="G14" s="14"/>
      <c r="H14" s="14"/>
      <c r="I14" s="14"/>
      <c r="J14" s="130"/>
    </row>
    <row r="15" spans="2:10">
      <c r="B15" s="129"/>
      <c r="C15" s="14" t="s">
        <v>592</v>
      </c>
      <c r="D15" s="14"/>
      <c r="E15" s="14"/>
      <c r="F15" s="14"/>
      <c r="G15" s="14"/>
      <c r="H15" s="14"/>
      <c r="I15" s="14"/>
      <c r="J15" s="130"/>
    </row>
    <row r="16" spans="2:10">
      <c r="B16" s="129"/>
      <c r="C16" s="14" t="s">
        <v>591</v>
      </c>
      <c r="D16" s="14"/>
      <c r="E16" s="14"/>
      <c r="F16" s="14"/>
      <c r="G16" s="14"/>
      <c r="H16" s="14"/>
      <c r="I16" s="14"/>
      <c r="J16" s="130"/>
    </row>
    <row r="17" spans="2:10">
      <c r="B17" s="129"/>
      <c r="C17" s="14" t="s">
        <v>476</v>
      </c>
      <c r="D17" s="14"/>
      <c r="E17" s="14"/>
      <c r="F17" s="14"/>
      <c r="G17" s="14"/>
      <c r="H17" s="14"/>
      <c r="I17" s="14"/>
      <c r="J17" s="130"/>
    </row>
    <row r="18" spans="2:10">
      <c r="B18" s="129"/>
      <c r="C18" s="14" t="s">
        <v>572</v>
      </c>
      <c r="D18" s="14"/>
      <c r="E18" s="14"/>
      <c r="F18" s="14"/>
      <c r="G18" s="14"/>
      <c r="H18" s="14"/>
      <c r="I18" s="14"/>
      <c r="J18" s="130"/>
    </row>
    <row r="19" spans="2:10">
      <c r="B19" s="129"/>
      <c r="C19" s="135" t="s">
        <v>163</v>
      </c>
      <c r="D19" s="14"/>
      <c r="E19" s="14"/>
      <c r="F19" s="14"/>
      <c r="G19" s="14"/>
      <c r="H19" s="14"/>
      <c r="I19" s="14"/>
      <c r="J19" s="130"/>
    </row>
    <row r="20" spans="2:10">
      <c r="B20" s="129"/>
      <c r="C20" s="135" t="s">
        <v>164</v>
      </c>
      <c r="D20" s="14"/>
      <c r="E20" s="14"/>
      <c r="F20" s="14"/>
      <c r="G20" s="14"/>
      <c r="H20" s="14"/>
      <c r="I20" s="14"/>
      <c r="J20" s="130"/>
    </row>
    <row r="21" spans="2:10">
      <c r="B21" s="129"/>
      <c r="C21" s="14"/>
      <c r="D21" s="14"/>
      <c r="E21" s="14"/>
      <c r="F21" s="14"/>
      <c r="G21" s="14"/>
      <c r="H21" s="14"/>
      <c r="I21" s="14"/>
      <c r="J21" s="130"/>
    </row>
    <row r="22" spans="2:10">
      <c r="B22" s="129"/>
      <c r="C22" s="14"/>
      <c r="D22" s="14"/>
      <c r="E22" s="14"/>
      <c r="F22" s="14"/>
      <c r="G22" s="14"/>
      <c r="H22" s="14"/>
      <c r="I22" s="14"/>
      <c r="J22" s="130"/>
    </row>
    <row r="23" spans="2:10">
      <c r="B23" s="129"/>
      <c r="C23" s="14"/>
      <c r="D23" s="14"/>
      <c r="E23" s="14"/>
      <c r="F23" s="14"/>
      <c r="G23" s="14"/>
      <c r="H23" s="14"/>
      <c r="I23" s="14"/>
      <c r="J23" s="130"/>
    </row>
    <row r="24" spans="2:10">
      <c r="B24" s="129"/>
      <c r="C24" s="14" t="s">
        <v>83</v>
      </c>
      <c r="D24" s="62"/>
      <c r="E24" s="62"/>
      <c r="F24" s="62"/>
      <c r="G24" s="62"/>
      <c r="H24" s="62"/>
      <c r="I24" s="62"/>
      <c r="J24" s="130"/>
    </row>
    <row r="25" spans="2:10">
      <c r="B25" s="129"/>
      <c r="C25" s="14"/>
      <c r="D25" s="62" t="s">
        <v>165</v>
      </c>
      <c r="E25" s="62" t="s">
        <v>166</v>
      </c>
      <c r="F25" s="62" t="s">
        <v>114</v>
      </c>
      <c r="G25" s="62" t="s">
        <v>167</v>
      </c>
      <c r="H25" s="62" t="s">
        <v>168</v>
      </c>
      <c r="I25" s="62" t="s">
        <v>169</v>
      </c>
      <c r="J25" s="130"/>
    </row>
    <row r="26" spans="2:10">
      <c r="B26" s="129"/>
      <c r="C26" s="14"/>
      <c r="D26" s="14" t="s">
        <v>12</v>
      </c>
      <c r="E26" s="14" t="s">
        <v>1</v>
      </c>
      <c r="F26" s="14" t="s">
        <v>170</v>
      </c>
      <c r="G26" s="14" t="s">
        <v>171</v>
      </c>
      <c r="H26" s="14" t="s">
        <v>172</v>
      </c>
      <c r="I26" s="14" t="s">
        <v>25</v>
      </c>
      <c r="J26" s="130"/>
    </row>
    <row r="27" spans="2:10">
      <c r="B27" s="129"/>
      <c r="C27" s="14">
        <v>2014</v>
      </c>
      <c r="D27" s="454">
        <f ca="1">+'Construcción y Equipamiento'!E201+'Construcción y Equipamiento'!E200+'Construcción y Equipamiento'!E202+'Construcción y Equipamiento'!E203+'Construcción y Equipamiento'!E205+'Construcción y Equipamiento'!E206+'Construcción y Equipamiento'!E208+'Construcción y Equipamiento'!E209</f>
        <v>1227895305.8465748</v>
      </c>
      <c r="E27" s="454">
        <f>+'Construcción y Equipamiento'!E204</f>
        <v>0</v>
      </c>
      <c r="F27" s="454">
        <f>+'Estados Financieros'!E69</f>
        <v>0</v>
      </c>
      <c r="G27" s="454">
        <f>+'Prestación de Servicios'!$F$76</f>
        <v>0</v>
      </c>
      <c r="H27" s="454">
        <f>+SUM('Prestación de Servicios'!$F75:$F82)-G27</f>
        <v>0</v>
      </c>
      <c r="I27" s="454">
        <f ca="1">+SUM(D27:H27)</f>
        <v>1227895305.8465748</v>
      </c>
      <c r="J27" s="130"/>
    </row>
    <row r="28" spans="2:10">
      <c r="B28" s="129"/>
      <c r="C28" s="14">
        <v>2015</v>
      </c>
      <c r="D28" s="454">
        <f ca="1">+'Construcción y Equipamiento'!F201+'Construcción y Equipamiento'!F200+'Construcción y Equipamiento'!F202+'Construcción y Equipamiento'!F203+'Construcción y Equipamiento'!F205+'Construcción y Equipamiento'!F206+'Construcción y Equipamiento'!F207+'Construcción y Equipamiento'!F208+'Construcción y Equipamiento'!F209</f>
        <v>678830612.3146143</v>
      </c>
      <c r="E28" s="454">
        <f>+'Construcción y Equipamiento'!F204</f>
        <v>121557142.03025758</v>
      </c>
      <c r="F28" s="454">
        <f>+'Estados Financieros'!$F$69</f>
        <v>0</v>
      </c>
      <c r="G28" s="454">
        <f>+'Prestación de Servicios'!$G$76</f>
        <v>0</v>
      </c>
      <c r="H28" s="454">
        <f>+SUM('Prestación de Servicios'!$G75:$G$82)-G28</f>
        <v>0</v>
      </c>
      <c r="I28" s="454">
        <f ca="1">+SUM(D28:H28)</f>
        <v>800387754.34487188</v>
      </c>
      <c r="J28" s="130"/>
    </row>
    <row r="29" spans="2:10">
      <c r="B29" s="129"/>
      <c r="C29" s="14">
        <v>2016</v>
      </c>
      <c r="D29" s="454">
        <f>+'Construcción y Equipamiento'!G201</f>
        <v>0</v>
      </c>
      <c r="E29" s="454">
        <v>0</v>
      </c>
      <c r="F29" s="454">
        <f>+'Estados Financieros'!$G$69</f>
        <v>20691757.879061379</v>
      </c>
      <c r="G29" s="454">
        <f>+'Prestación de Servicios'!$H$76</f>
        <v>13777065.088640915</v>
      </c>
      <c r="H29" s="454">
        <f>+SUM('Prestación de Servicios'!$H$75:$H$82)-G29</f>
        <v>47861547.257643864</v>
      </c>
      <c r="I29" s="454">
        <f>+SUM(D29:H29)</f>
        <v>82330370.225346148</v>
      </c>
      <c r="J29" s="130"/>
    </row>
    <row r="30" spans="2:10">
      <c r="B30" s="129"/>
      <c r="C30" s="14">
        <v>2017</v>
      </c>
      <c r="D30" s="454">
        <v>0</v>
      </c>
      <c r="E30" s="454">
        <v>0</v>
      </c>
      <c r="F30" s="454">
        <f>+'Estados Financieros'!$H$69</f>
        <v>20691757.879061379</v>
      </c>
      <c r="G30" s="454">
        <f>+'Prestación de Servicios'!$I$76</f>
        <v>14397033.017629754</v>
      </c>
      <c r="H30" s="454">
        <f>+SUM('Prestación de Servicios'!$I$75:$I$82)-G30</f>
        <v>50015316.884237841</v>
      </c>
      <c r="I30" s="454">
        <f t="shared" ref="I30:I52" si="0">+SUM(D30:H30)</f>
        <v>85104107.780928969</v>
      </c>
      <c r="J30" s="130"/>
    </row>
    <row r="31" spans="2:10">
      <c r="B31" s="129"/>
      <c r="C31" s="14">
        <v>2018</v>
      </c>
      <c r="D31" s="454">
        <v>0</v>
      </c>
      <c r="E31" s="454">
        <v>0</v>
      </c>
      <c r="F31" s="454">
        <f>+'Estados Financieros'!$I$69</f>
        <v>20691757.879061379</v>
      </c>
      <c r="G31" s="454">
        <f>+'Prestación de Servicios'!$J$76</f>
        <v>15044899.503423091</v>
      </c>
      <c r="H31" s="454">
        <f>+SUM('Prestación de Servicios'!$J$75:$J$82)-G31</f>
        <v>52266006.14402853</v>
      </c>
      <c r="I31" s="454">
        <f t="shared" si="0"/>
        <v>88002663.526512995</v>
      </c>
      <c r="J31" s="130"/>
    </row>
    <row r="32" spans="2:10">
      <c r="B32" s="129"/>
      <c r="C32" s="14">
        <v>2019</v>
      </c>
      <c r="D32" s="454">
        <v>0</v>
      </c>
      <c r="E32" s="454">
        <v>0</v>
      </c>
      <c r="F32" s="454">
        <f>+'Estados Financieros'!$J$69</f>
        <v>20691757.879061379</v>
      </c>
      <c r="G32" s="454">
        <f>+'Prestación de Servicios'!$K$76</f>
        <v>15721919.981077131</v>
      </c>
      <c r="H32" s="454">
        <f>+SUM('Prestación de Servicios'!$K$75:$K$82)-G32</f>
        <v>54617976.420509815</v>
      </c>
      <c r="I32" s="454">
        <f t="shared" si="0"/>
        <v>91031654.280648321</v>
      </c>
      <c r="J32" s="130"/>
    </row>
    <row r="33" spans="2:10">
      <c r="B33" s="129"/>
      <c r="C33" s="14">
        <v>2020</v>
      </c>
      <c r="D33" s="454">
        <v>0</v>
      </c>
      <c r="E33" s="454">
        <v>0</v>
      </c>
      <c r="F33" s="454">
        <f>+'Estados Financieros'!$K$69</f>
        <v>20691757.879061379</v>
      </c>
      <c r="G33" s="454">
        <f>+'Prestación de Servicios'!$L76</f>
        <v>16429406.380225601</v>
      </c>
      <c r="H33" s="454">
        <f>+SUM('Prestación de Servicios'!$L$75:$L$82)-G33</f>
        <v>57075785.359432757</v>
      </c>
      <c r="I33" s="454">
        <f t="shared" si="0"/>
        <v>94196949.618719727</v>
      </c>
      <c r="J33" s="130"/>
    </row>
    <row r="34" spans="2:10">
      <c r="B34" s="129"/>
      <c r="C34" s="14">
        <v>2021</v>
      </c>
      <c r="D34" s="454">
        <v>0</v>
      </c>
      <c r="E34" s="454">
        <v>0</v>
      </c>
      <c r="F34" s="454">
        <f>+'Estados Financieros'!$L$69</f>
        <v>0</v>
      </c>
      <c r="G34" s="454">
        <f>+'Prestación de Servicios'!$M76</f>
        <v>17250876.699236881</v>
      </c>
      <c r="H34" s="454">
        <f>+SUM('Prestación de Servicios'!$M$75:$M$82)-G34</f>
        <v>59929574.627404392</v>
      </c>
      <c r="I34" s="454">
        <f t="shared" si="0"/>
        <v>77180451.326641276</v>
      </c>
      <c r="J34" s="130"/>
    </row>
    <row r="35" spans="2:10">
      <c r="B35" s="129"/>
      <c r="C35" s="14">
        <v>2022</v>
      </c>
      <c r="D35" s="454">
        <v>0</v>
      </c>
      <c r="E35" s="454">
        <v>0</v>
      </c>
      <c r="F35" s="454">
        <f>+'Estados Financieros'!$M$69</f>
        <v>0</v>
      </c>
      <c r="G35" s="454">
        <f>+'Prestación de Servicios'!$N76</f>
        <v>18113420.534198724</v>
      </c>
      <c r="H35" s="454">
        <f>+SUM('Prestación de Servicios'!$N$75:$N$82)-G35</f>
        <v>62926053.35877461</v>
      </c>
      <c r="I35" s="454">
        <f t="shared" si="0"/>
        <v>81039473.892973334</v>
      </c>
      <c r="J35" s="130"/>
    </row>
    <row r="36" spans="2:10">
      <c r="B36" s="129"/>
      <c r="C36" s="14">
        <v>2023</v>
      </c>
      <c r="D36" s="454">
        <v>0</v>
      </c>
      <c r="E36" s="454">
        <v>0</v>
      </c>
      <c r="F36" s="454">
        <f>+'Estados Financieros'!$N$69</f>
        <v>0</v>
      </c>
      <c r="G36" s="454">
        <f>+'Prestación de Servicios'!$O76</f>
        <v>19019091.560908664</v>
      </c>
      <c r="H36" s="454">
        <f>+SUM('Prestación de Servicios'!$O$75:$O$82)-G36</f>
        <v>66072356.026713341</v>
      </c>
      <c r="I36" s="454">
        <f t="shared" si="0"/>
        <v>85091447.587622002</v>
      </c>
      <c r="J36" s="130"/>
    </row>
    <row r="37" spans="2:10">
      <c r="B37" s="129"/>
      <c r="C37" s="14">
        <v>2024</v>
      </c>
      <c r="D37" s="454">
        <v>0</v>
      </c>
      <c r="E37" s="454">
        <v>0</v>
      </c>
      <c r="F37" s="454">
        <f>+'Estados Financieros'!$O$69</f>
        <v>0</v>
      </c>
      <c r="G37" s="454">
        <f>+'Prestación de Servicios'!P$76</f>
        <v>19970046.138954099</v>
      </c>
      <c r="H37" s="454">
        <f>+SUM('Prestación de Servicios'!$P$75:$P$82)-G37</f>
        <v>69375973.828049019</v>
      </c>
      <c r="I37" s="454">
        <f t="shared" si="0"/>
        <v>89346019.967003122</v>
      </c>
      <c r="J37" s="130"/>
    </row>
    <row r="38" spans="2:10">
      <c r="B38" s="129"/>
      <c r="C38" s="14">
        <v>2025</v>
      </c>
      <c r="D38" s="454">
        <v>0</v>
      </c>
      <c r="E38" s="454">
        <v>0</v>
      </c>
      <c r="F38" s="454">
        <f>+'Estados Financieros'!$P$69</f>
        <v>0</v>
      </c>
      <c r="G38" s="454">
        <f>+'Prestación de Servicios'!$Q76</f>
        <v>20968548.445901804</v>
      </c>
      <c r="H38" s="454">
        <f>+SUM('Prestación de Servicios'!$Q$75:$Q$82)-G38</f>
        <v>72844772.519451499</v>
      </c>
      <c r="I38" s="454">
        <f t="shared" si="0"/>
        <v>93813320.96535331</v>
      </c>
      <c r="J38" s="130"/>
    </row>
    <row r="39" spans="2:10">
      <c r="B39" s="129"/>
      <c r="C39" s="14">
        <v>2026</v>
      </c>
      <c r="D39" s="454">
        <v>0</v>
      </c>
      <c r="E39" s="454">
        <v>0</v>
      </c>
      <c r="F39" s="454">
        <f>+'Estados Financieros'!$Q$69</f>
        <v>0</v>
      </c>
      <c r="G39" s="454">
        <f>+'Prestación de Servicios'!$R76</f>
        <v>22016975.868196893</v>
      </c>
      <c r="H39" s="454">
        <f>+SUM('Prestación de Servicios'!$R75:$R82)-G39</f>
        <v>76487011.145424038</v>
      </c>
      <c r="I39" s="454">
        <f t="shared" si="0"/>
        <v>98503987.013620928</v>
      </c>
      <c r="J39" s="130"/>
    </row>
    <row r="40" spans="2:10">
      <c r="B40" s="129"/>
      <c r="C40" s="14">
        <v>2027</v>
      </c>
      <c r="D40" s="454">
        <v>0</v>
      </c>
      <c r="E40" s="454">
        <v>0</v>
      </c>
      <c r="F40" s="454">
        <f>+'Estados Financieros'!$R$69</f>
        <v>0</v>
      </c>
      <c r="G40" s="454">
        <f>+'Prestación de Servicios'!$S$76</f>
        <v>23117824.66160674</v>
      </c>
      <c r="H40" s="454">
        <f>+SUM('Prestación de Servicios'!$S75:$S82)-G40</f>
        <v>80311361.702695251</v>
      </c>
      <c r="I40" s="454">
        <f t="shared" si="0"/>
        <v>103429186.36430199</v>
      </c>
      <c r="J40" s="130"/>
    </row>
    <row r="41" spans="2:10">
      <c r="B41" s="129"/>
      <c r="C41" s="14">
        <v>2028</v>
      </c>
      <c r="D41" s="454">
        <v>0</v>
      </c>
      <c r="E41" s="454">
        <v>0</v>
      </c>
      <c r="F41" s="454">
        <f>+'Estados Financieros'!$S$69</f>
        <v>0</v>
      </c>
      <c r="G41" s="454">
        <f>+'Prestación de Servicios'!$T$76</f>
        <v>24273715.894687079</v>
      </c>
      <c r="H41" s="454">
        <f>+SUM('Prestación de Servicios'!$T75:$T82)-G41</f>
        <v>84326929.787830025</v>
      </c>
      <c r="I41" s="454">
        <f t="shared" si="0"/>
        <v>108600645.68251711</v>
      </c>
      <c r="J41" s="130"/>
    </row>
    <row r="42" spans="2:10">
      <c r="B42" s="129"/>
      <c r="C42" s="14">
        <v>2029</v>
      </c>
      <c r="D42" s="454">
        <v>0</v>
      </c>
      <c r="E42" s="454">
        <v>0</v>
      </c>
      <c r="F42" s="454">
        <f>+'Estados Financieros'!$T$69</f>
        <v>0</v>
      </c>
      <c r="G42" s="454">
        <f>+'Prestación de Servicios'!$U$76</f>
        <v>25487401.689421434</v>
      </c>
      <c r="H42" s="454">
        <f>+SUM('Prestación de Servicios'!$U75:$U82)-G42</f>
        <v>88543276.277221546</v>
      </c>
      <c r="I42" s="454">
        <f t="shared" si="0"/>
        <v>114030677.96664298</v>
      </c>
      <c r="J42" s="130"/>
    </row>
    <row r="43" spans="2:10">
      <c r="B43" s="129"/>
      <c r="C43" s="14">
        <v>2030</v>
      </c>
      <c r="D43" s="454">
        <v>0</v>
      </c>
      <c r="E43" s="454">
        <v>0</v>
      </c>
      <c r="F43" s="454">
        <f>+'Estados Financieros'!$U$69</f>
        <v>0</v>
      </c>
      <c r="G43" s="454">
        <f>+'Prestación de Servicios'!$V$76</f>
        <v>26761771.773892507</v>
      </c>
      <c r="H43" s="454">
        <f>+SUM('Prestación de Servicios'!$V75:$V82)-G43</f>
        <v>92970440.091082603</v>
      </c>
      <c r="I43" s="454">
        <f t="shared" si="0"/>
        <v>119732211.86497511</v>
      </c>
      <c r="J43" s="130"/>
    </row>
    <row r="44" spans="2:10">
      <c r="B44" s="129"/>
      <c r="C44" s="14">
        <v>2031</v>
      </c>
      <c r="D44" s="454">
        <v>0</v>
      </c>
      <c r="E44" s="454">
        <v>0</v>
      </c>
      <c r="F44" s="454">
        <f>+'Estados Financieros'!$V$69</f>
        <v>0</v>
      </c>
      <c r="G44" s="454">
        <f>+'Prestación de Servicios'!$W$76</f>
        <v>28099860.362587132</v>
      </c>
      <c r="H44" s="454">
        <f>+SUM('Prestación de Servicios'!$W$75:$W$82)-G44</f>
        <v>97618962.095636755</v>
      </c>
      <c r="I44" s="454">
        <f t="shared" si="0"/>
        <v>125718822.45822388</v>
      </c>
      <c r="J44" s="130"/>
    </row>
    <row r="45" spans="2:10">
      <c r="B45" s="129"/>
      <c r="C45" s="14">
        <v>2032</v>
      </c>
      <c r="D45" s="454">
        <v>0</v>
      </c>
      <c r="E45" s="454">
        <v>0</v>
      </c>
      <c r="F45" s="454">
        <f>+'Estados Financieros'!$W$69</f>
        <v>0</v>
      </c>
      <c r="G45" s="454">
        <f>+'Prestación de Servicios'!$X$76</f>
        <v>29504853.380716491</v>
      </c>
      <c r="H45" s="454">
        <f>+SUM('Prestación de Servicios'!$X$75:$X$82)-G45</f>
        <v>102499910.20041862</v>
      </c>
      <c r="I45" s="454">
        <f t="shared" si="0"/>
        <v>132004763.58113511</v>
      </c>
      <c r="J45" s="130"/>
    </row>
    <row r="46" spans="2:10">
      <c r="B46" s="129"/>
      <c r="C46" s="14">
        <v>2033</v>
      </c>
      <c r="D46" s="454">
        <v>0</v>
      </c>
      <c r="E46" s="454">
        <v>0</v>
      </c>
      <c r="F46" s="454">
        <f>+'Estados Financieros'!$X$69</f>
        <v>0</v>
      </c>
      <c r="G46" s="454">
        <f>+'Prestación de Servicios'!$Y$76</f>
        <v>30980096.049752317</v>
      </c>
      <c r="H46" s="454">
        <f>+SUM('Prestación de Servicios'!$Y75:$Y82)-G46</f>
        <v>107624905.71043953</v>
      </c>
      <c r="I46" s="454">
        <f t="shared" si="0"/>
        <v>138605001.76019186</v>
      </c>
      <c r="J46" s="130"/>
    </row>
    <row r="47" spans="2:10">
      <c r="B47" s="129"/>
      <c r="C47" s="14">
        <v>2034</v>
      </c>
      <c r="D47" s="454">
        <v>0</v>
      </c>
      <c r="E47" s="454">
        <v>0</v>
      </c>
      <c r="F47" s="454">
        <f>+'Estados Financieros'!$Y$69</f>
        <v>0</v>
      </c>
      <c r="G47" s="454">
        <f>+'Prestación de Servicios'!$Z76</f>
        <v>32529100.852239937</v>
      </c>
      <c r="H47" s="454">
        <f>+SUM('Prestación de Servicios'!$Z75:$Z82)-G47</f>
        <v>113006150.99596152</v>
      </c>
      <c r="I47" s="454">
        <f t="shared" si="0"/>
        <v>145535251.84820145</v>
      </c>
      <c r="J47" s="130"/>
    </row>
    <row r="48" spans="2:10">
      <c r="B48" s="129"/>
      <c r="C48" s="14">
        <v>2035</v>
      </c>
      <c r="D48" s="454">
        <v>0</v>
      </c>
      <c r="E48" s="454">
        <v>0</v>
      </c>
      <c r="F48" s="454">
        <f>+'Estados Financieros'!$Z$69</f>
        <v>0</v>
      </c>
      <c r="G48" s="454">
        <f>+'Prestación de Servicios'!$AA76</f>
        <v>34155555.89485193</v>
      </c>
      <c r="H48" s="454">
        <f>+SUM('Prestación de Servicios'!$AA75:$AA82)-G48</f>
        <v>118656458.54575959</v>
      </c>
      <c r="I48" s="454">
        <f t="shared" si="0"/>
        <v>152812014.44061151</v>
      </c>
      <c r="J48" s="130"/>
    </row>
    <row r="49" spans="2:13">
      <c r="B49" s="129"/>
      <c r="C49" s="14">
        <v>2036</v>
      </c>
      <c r="D49" s="454">
        <v>0</v>
      </c>
      <c r="E49" s="454">
        <f>+TRANSPOSE('Construcción y Equipamiento'!E69)</f>
        <v>0</v>
      </c>
      <c r="F49" s="454">
        <f>+'Estados Financieros'!$AA$69</f>
        <v>0</v>
      </c>
      <c r="G49" s="454">
        <f>+'Prestación de Servicios'!$AB76</f>
        <v>35863333.68959453</v>
      </c>
      <c r="H49" s="454">
        <f>+SUM('Prestación de Servicios'!$AB75:$AB82)-G49</f>
        <v>124589281.47304755</v>
      </c>
      <c r="I49" s="454">
        <f t="shared" si="0"/>
        <v>160452615.16264209</v>
      </c>
      <c r="J49" s="130"/>
    </row>
    <row r="50" spans="2:13">
      <c r="B50" s="129"/>
      <c r="C50" s="14">
        <v>2037</v>
      </c>
      <c r="D50" s="454">
        <v>0</v>
      </c>
      <c r="E50" s="454">
        <f>+TRANSPOSE('Construcción y Equipamiento'!E70)</f>
        <v>0</v>
      </c>
      <c r="F50" s="454">
        <f>+'Estados Financieros'!$AB$69</f>
        <v>0</v>
      </c>
      <c r="G50" s="454">
        <f>+'Prestación de Servicios'!$AC76</f>
        <v>37656500.374074258</v>
      </c>
      <c r="H50" s="454">
        <f>+SUM('Prestación de Servicios'!$AC$75:$AC$82)-G50</f>
        <v>130818745.54669997</v>
      </c>
      <c r="I50" s="454">
        <f t="shared" si="0"/>
        <v>168475245.92077422</v>
      </c>
      <c r="J50" s="130"/>
    </row>
    <row r="51" spans="2:13">
      <c r="B51" s="129"/>
      <c r="C51" s="14">
        <v>2038</v>
      </c>
      <c r="D51" s="454">
        <v>0</v>
      </c>
      <c r="E51" s="454">
        <f>+TRANSPOSE('Construcción y Equipamiento'!E71)</f>
        <v>0</v>
      </c>
      <c r="F51" s="454">
        <f>+'Estados Financieros'!$AC$69</f>
        <v>0</v>
      </c>
      <c r="G51" s="454">
        <f>+'Prestación de Servicios'!$AD76</f>
        <v>39539325.392777979</v>
      </c>
      <c r="H51" s="454">
        <f>+SUM('Prestación de Servicios'!$AD$75:$AD$82)-G51</f>
        <v>137359682.82403499</v>
      </c>
      <c r="I51" s="454">
        <f t="shared" si="0"/>
        <v>176899008.21681297</v>
      </c>
      <c r="J51" s="130"/>
    </row>
    <row r="52" spans="2:13">
      <c r="B52" s="129"/>
      <c r="C52" s="14">
        <v>2039</v>
      </c>
      <c r="D52" s="454">
        <v>0</v>
      </c>
      <c r="E52" s="454">
        <f>+TRANSPOSE('Construcción y Equipamiento'!E72)</f>
        <v>0</v>
      </c>
      <c r="F52" s="454">
        <f>+'Estados Financieros'!$AD$69</f>
        <v>0</v>
      </c>
      <c r="G52" s="454">
        <f>+'Prestación de Servicios'!$AE76</f>
        <v>31165654.563019793</v>
      </c>
      <c r="H52" s="454">
        <f>+SUM('Prestación de Servicios'!$AE$75:$AE$82)-G52</f>
        <v>108269536.2971914</v>
      </c>
      <c r="I52" s="454">
        <f t="shared" si="0"/>
        <v>139435190.86021119</v>
      </c>
      <c r="J52" s="130"/>
    </row>
    <row r="53" spans="2:13">
      <c r="B53" s="129"/>
      <c r="C53" s="153" t="s">
        <v>25</v>
      </c>
      <c r="D53" s="454">
        <f t="shared" ref="D53:I53" ca="1" si="1">+SUM(D27:D52)</f>
        <v>1906725918.1611891</v>
      </c>
      <c r="E53" s="454">
        <f t="shared" si="1"/>
        <v>121557142.03025758</v>
      </c>
      <c r="F53" s="454">
        <f>+SUM(F27:F52)</f>
        <v>103458789.39530689</v>
      </c>
      <c r="G53" s="454">
        <f t="shared" si="1"/>
        <v>591844277.79761565</v>
      </c>
      <c r="H53" s="454">
        <f t="shared" si="1"/>
        <v>2056068015.119689</v>
      </c>
      <c r="I53" s="454">
        <f t="shared" ca="1" si="1"/>
        <v>4779654142.5040588</v>
      </c>
      <c r="J53" s="130"/>
    </row>
    <row r="54" spans="2:13">
      <c r="B54" s="129"/>
      <c r="C54" s="153"/>
      <c r="D54" s="151"/>
      <c r="E54" s="151"/>
      <c r="F54" s="151"/>
      <c r="G54" s="151"/>
      <c r="H54" s="151"/>
      <c r="I54" s="151"/>
      <c r="J54" s="130"/>
      <c r="M54" s="22"/>
    </row>
    <row r="55" spans="2:13">
      <c r="B55" s="129"/>
      <c r="C55" s="153"/>
      <c r="D55" s="151"/>
      <c r="E55" s="151"/>
      <c r="F55" s="151"/>
      <c r="G55" s="151"/>
      <c r="H55" s="151"/>
      <c r="I55" s="151"/>
      <c r="J55" s="130"/>
    </row>
    <row r="56" spans="2:13">
      <c r="B56" s="129"/>
      <c r="C56" s="153" t="s">
        <v>411</v>
      </c>
      <c r="D56" s="151"/>
      <c r="E56" s="782">
        <f>+Supuestos!R12</f>
        <v>41897</v>
      </c>
      <c r="F56" s="151"/>
      <c r="G56" s="151"/>
      <c r="H56" s="151"/>
      <c r="I56" s="151"/>
      <c r="J56" s="130"/>
    </row>
    <row r="57" spans="2:13">
      <c r="B57" s="315" t="s">
        <v>412</v>
      </c>
      <c r="C57" s="153"/>
      <c r="D57" s="151"/>
      <c r="E57" s="782">
        <f>+Supuestos!R24</f>
        <v>42370</v>
      </c>
      <c r="F57" s="151"/>
      <c r="G57" s="151"/>
      <c r="H57" s="151"/>
      <c r="I57" s="151"/>
      <c r="J57" s="130"/>
    </row>
    <row r="58" spans="2:13">
      <c r="B58" s="315" t="s">
        <v>413</v>
      </c>
      <c r="C58" s="153"/>
      <c r="D58" s="151"/>
      <c r="E58" s="782">
        <f>+Supuestos!R25</f>
        <v>51044</v>
      </c>
      <c r="F58" s="151"/>
      <c r="G58" s="151"/>
      <c r="H58" s="151"/>
      <c r="I58" s="151"/>
      <c r="J58" s="130"/>
    </row>
    <row r="59" spans="2:13">
      <c r="B59" s="129"/>
      <c r="C59" s="153"/>
      <c r="D59" s="151"/>
      <c r="E59" s="151"/>
      <c r="F59" s="151"/>
      <c r="G59" s="151"/>
      <c r="H59" s="151"/>
      <c r="I59" s="151"/>
      <c r="J59" s="130"/>
    </row>
    <row r="60" spans="2:13">
      <c r="B60" s="129"/>
      <c r="C60" s="153"/>
      <c r="D60" s="151"/>
      <c r="E60" s="151"/>
      <c r="F60" s="151"/>
      <c r="G60" s="151"/>
      <c r="H60" s="151"/>
      <c r="I60" s="151"/>
      <c r="J60" s="130"/>
    </row>
    <row r="61" spans="2:13">
      <c r="B61" s="129"/>
      <c r="C61" s="406"/>
      <c r="D61" s="314"/>
      <c r="E61" s="314"/>
      <c r="F61" s="151"/>
      <c r="G61" s="151"/>
      <c r="H61" s="151"/>
      <c r="I61" s="151"/>
      <c r="J61" s="130"/>
    </row>
    <row r="62" spans="2:13">
      <c r="B62" s="129"/>
      <c r="C62" s="317" t="s">
        <v>371</v>
      </c>
      <c r="D62" s="151"/>
      <c r="E62" s="151"/>
      <c r="F62" s="151"/>
      <c r="G62" s="151"/>
      <c r="H62" s="151"/>
      <c r="I62" s="151"/>
      <c r="J62" s="130"/>
    </row>
    <row r="63" spans="2:13">
      <c r="B63" s="129"/>
      <c r="C63" s="318" t="s">
        <v>372</v>
      </c>
      <c r="D63" s="14"/>
      <c r="E63" s="14"/>
      <c r="F63" s="14"/>
      <c r="G63" s="14"/>
      <c r="H63" s="14"/>
      <c r="I63" s="151"/>
      <c r="J63" s="130"/>
    </row>
    <row r="64" spans="2:13">
      <c r="B64" s="129"/>
      <c r="C64" s="14"/>
      <c r="D64" s="14"/>
      <c r="E64" s="14"/>
      <c r="F64" s="14"/>
      <c r="G64" s="14"/>
      <c r="H64" s="14"/>
      <c r="I64" s="14"/>
      <c r="J64" s="130"/>
    </row>
    <row r="65" spans="2:10">
      <c r="B65" s="132"/>
      <c r="C65" s="19"/>
      <c r="D65" s="19"/>
      <c r="E65" s="19"/>
      <c r="F65" s="19"/>
      <c r="G65" s="19"/>
      <c r="H65" s="19"/>
      <c r="I65" s="19"/>
      <c r="J65" s="133"/>
    </row>
  </sheetData>
  <printOptions horizontalCentered="1" verticalCentered="1"/>
  <pageMargins left="0.25" right="0.25" top="0.75" bottom="0.75" header="0.3" footer="0.3"/>
  <pageSetup scale="7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T98"/>
  <sheetViews>
    <sheetView showGridLines="0" showZeros="0" zoomScaleNormal="100" workbookViewId="0"/>
  </sheetViews>
  <sheetFormatPr baseColWidth="10" defaultRowHeight="12.75"/>
  <cols>
    <col min="1" max="2" width="11.42578125" style="220"/>
    <col min="3" max="3" width="12.7109375" style="220" customWidth="1"/>
    <col min="4" max="4" width="45.42578125" style="220" customWidth="1"/>
    <col min="5" max="5" width="16.28515625" style="220" customWidth="1"/>
    <col min="6" max="9" width="13.5703125" style="220" customWidth="1"/>
    <col min="10" max="10" width="12.28515625" style="220" customWidth="1"/>
    <col min="11" max="11" width="13.5703125" style="696" customWidth="1"/>
    <col min="12" max="12" width="15.85546875" style="220" customWidth="1"/>
    <col min="13" max="14" width="13.5703125" style="220" customWidth="1"/>
    <col min="15" max="16" width="14.85546875" style="220" bestFit="1" customWidth="1"/>
    <col min="17" max="17" width="13.5703125" style="220" customWidth="1"/>
    <col min="18" max="18" width="15.28515625" style="289" customWidth="1"/>
    <col min="19" max="19" width="10" style="220" customWidth="1"/>
    <col min="20" max="20" width="12.5703125" style="220" bestFit="1" customWidth="1"/>
    <col min="21" max="258" width="11.42578125" style="220"/>
    <col min="259" max="259" width="14.7109375" style="220" customWidth="1"/>
    <col min="260" max="260" width="34.5703125" style="220" customWidth="1"/>
    <col min="261" max="273" width="17.28515625" style="220" customWidth="1"/>
    <col min="274" max="274" width="17.140625" style="220" customWidth="1"/>
    <col min="275" max="275" width="10" style="220" customWidth="1"/>
    <col min="276" max="514" width="11.42578125" style="220"/>
    <col min="515" max="515" width="14.7109375" style="220" customWidth="1"/>
    <col min="516" max="516" width="34.5703125" style="220" customWidth="1"/>
    <col min="517" max="529" width="17.28515625" style="220" customWidth="1"/>
    <col min="530" max="530" width="17.140625" style="220" customWidth="1"/>
    <col min="531" max="531" width="10" style="220" customWidth="1"/>
    <col min="532" max="770" width="11.42578125" style="220"/>
    <col min="771" max="771" width="14.7109375" style="220" customWidth="1"/>
    <col min="772" max="772" width="34.5703125" style="220" customWidth="1"/>
    <col min="773" max="785" width="17.28515625" style="220" customWidth="1"/>
    <col min="786" max="786" width="17.140625" style="220" customWidth="1"/>
    <col min="787" max="787" width="10" style="220" customWidth="1"/>
    <col min="788" max="1026" width="11.42578125" style="220"/>
    <col min="1027" max="1027" width="14.7109375" style="220" customWidth="1"/>
    <col min="1028" max="1028" width="34.5703125" style="220" customWidth="1"/>
    <col min="1029" max="1041" width="17.28515625" style="220" customWidth="1"/>
    <col min="1042" max="1042" width="17.140625" style="220" customWidth="1"/>
    <col min="1043" max="1043" width="10" style="220" customWidth="1"/>
    <col min="1044" max="1282" width="11.42578125" style="220"/>
    <col min="1283" max="1283" width="14.7109375" style="220" customWidth="1"/>
    <col min="1284" max="1284" width="34.5703125" style="220" customWidth="1"/>
    <col min="1285" max="1297" width="17.28515625" style="220" customWidth="1"/>
    <col min="1298" max="1298" width="17.140625" style="220" customWidth="1"/>
    <col min="1299" max="1299" width="10" style="220" customWidth="1"/>
    <col min="1300" max="1538" width="11.42578125" style="220"/>
    <col min="1539" max="1539" width="14.7109375" style="220" customWidth="1"/>
    <col min="1540" max="1540" width="34.5703125" style="220" customWidth="1"/>
    <col min="1541" max="1553" width="17.28515625" style="220" customWidth="1"/>
    <col min="1554" max="1554" width="17.140625" style="220" customWidth="1"/>
    <col min="1555" max="1555" width="10" style="220" customWidth="1"/>
    <col min="1556" max="1794" width="11.42578125" style="220"/>
    <col min="1795" max="1795" width="14.7109375" style="220" customWidth="1"/>
    <col min="1796" max="1796" width="34.5703125" style="220" customWidth="1"/>
    <col min="1797" max="1809" width="17.28515625" style="220" customWidth="1"/>
    <col min="1810" max="1810" width="17.140625" style="220" customWidth="1"/>
    <col min="1811" max="1811" width="10" style="220" customWidth="1"/>
    <col min="1812" max="2050" width="11.42578125" style="220"/>
    <col min="2051" max="2051" width="14.7109375" style="220" customWidth="1"/>
    <col min="2052" max="2052" width="34.5703125" style="220" customWidth="1"/>
    <col min="2053" max="2065" width="17.28515625" style="220" customWidth="1"/>
    <col min="2066" max="2066" width="17.140625" style="220" customWidth="1"/>
    <col min="2067" max="2067" width="10" style="220" customWidth="1"/>
    <col min="2068" max="2306" width="11.42578125" style="220"/>
    <col min="2307" max="2307" width="14.7109375" style="220" customWidth="1"/>
    <col min="2308" max="2308" width="34.5703125" style="220" customWidth="1"/>
    <col min="2309" max="2321" width="17.28515625" style="220" customWidth="1"/>
    <col min="2322" max="2322" width="17.140625" style="220" customWidth="1"/>
    <col min="2323" max="2323" width="10" style="220" customWidth="1"/>
    <col min="2324" max="2562" width="11.42578125" style="220"/>
    <col min="2563" max="2563" width="14.7109375" style="220" customWidth="1"/>
    <col min="2564" max="2564" width="34.5703125" style="220" customWidth="1"/>
    <col min="2565" max="2577" width="17.28515625" style="220" customWidth="1"/>
    <col min="2578" max="2578" width="17.140625" style="220" customWidth="1"/>
    <col min="2579" max="2579" width="10" style="220" customWidth="1"/>
    <col min="2580" max="2818" width="11.42578125" style="220"/>
    <col min="2819" max="2819" width="14.7109375" style="220" customWidth="1"/>
    <col min="2820" max="2820" width="34.5703125" style="220" customWidth="1"/>
    <col min="2821" max="2833" width="17.28515625" style="220" customWidth="1"/>
    <col min="2834" max="2834" width="17.140625" style="220" customWidth="1"/>
    <col min="2835" max="2835" width="10" style="220" customWidth="1"/>
    <col min="2836" max="3074" width="11.42578125" style="220"/>
    <col min="3075" max="3075" width="14.7109375" style="220" customWidth="1"/>
    <col min="3076" max="3076" width="34.5703125" style="220" customWidth="1"/>
    <col min="3077" max="3089" width="17.28515625" style="220" customWidth="1"/>
    <col min="3090" max="3090" width="17.140625" style="220" customWidth="1"/>
    <col min="3091" max="3091" width="10" style="220" customWidth="1"/>
    <col min="3092" max="3330" width="11.42578125" style="220"/>
    <col min="3331" max="3331" width="14.7109375" style="220" customWidth="1"/>
    <col min="3332" max="3332" width="34.5703125" style="220" customWidth="1"/>
    <col min="3333" max="3345" width="17.28515625" style="220" customWidth="1"/>
    <col min="3346" max="3346" width="17.140625" style="220" customWidth="1"/>
    <col min="3347" max="3347" width="10" style="220" customWidth="1"/>
    <col min="3348" max="3586" width="11.42578125" style="220"/>
    <col min="3587" max="3587" width="14.7109375" style="220" customWidth="1"/>
    <col min="3588" max="3588" width="34.5703125" style="220" customWidth="1"/>
    <col min="3589" max="3601" width="17.28515625" style="220" customWidth="1"/>
    <col min="3602" max="3602" width="17.140625" style="220" customWidth="1"/>
    <col min="3603" max="3603" width="10" style="220" customWidth="1"/>
    <col min="3604" max="3842" width="11.42578125" style="220"/>
    <col min="3843" max="3843" width="14.7109375" style="220" customWidth="1"/>
    <col min="3844" max="3844" width="34.5703125" style="220" customWidth="1"/>
    <col min="3845" max="3857" width="17.28515625" style="220" customWidth="1"/>
    <col min="3858" max="3858" width="17.140625" style="220" customWidth="1"/>
    <col min="3859" max="3859" width="10" style="220" customWidth="1"/>
    <col min="3860" max="4098" width="11.42578125" style="220"/>
    <col min="4099" max="4099" width="14.7109375" style="220" customWidth="1"/>
    <col min="4100" max="4100" width="34.5703125" style="220" customWidth="1"/>
    <col min="4101" max="4113" width="17.28515625" style="220" customWidth="1"/>
    <col min="4114" max="4114" width="17.140625" style="220" customWidth="1"/>
    <col min="4115" max="4115" width="10" style="220" customWidth="1"/>
    <col min="4116" max="4354" width="11.42578125" style="220"/>
    <col min="4355" max="4355" width="14.7109375" style="220" customWidth="1"/>
    <col min="4356" max="4356" width="34.5703125" style="220" customWidth="1"/>
    <col min="4357" max="4369" width="17.28515625" style="220" customWidth="1"/>
    <col min="4370" max="4370" width="17.140625" style="220" customWidth="1"/>
    <col min="4371" max="4371" width="10" style="220" customWidth="1"/>
    <col min="4372" max="4610" width="11.42578125" style="220"/>
    <col min="4611" max="4611" width="14.7109375" style="220" customWidth="1"/>
    <col min="4612" max="4612" width="34.5703125" style="220" customWidth="1"/>
    <col min="4613" max="4625" width="17.28515625" style="220" customWidth="1"/>
    <col min="4626" max="4626" width="17.140625" style="220" customWidth="1"/>
    <col min="4627" max="4627" width="10" style="220" customWidth="1"/>
    <col min="4628" max="4866" width="11.42578125" style="220"/>
    <col min="4867" max="4867" width="14.7109375" style="220" customWidth="1"/>
    <col min="4868" max="4868" width="34.5703125" style="220" customWidth="1"/>
    <col min="4869" max="4881" width="17.28515625" style="220" customWidth="1"/>
    <col min="4882" max="4882" width="17.140625" style="220" customWidth="1"/>
    <col min="4883" max="4883" width="10" style="220" customWidth="1"/>
    <col min="4884" max="5122" width="11.42578125" style="220"/>
    <col min="5123" max="5123" width="14.7109375" style="220" customWidth="1"/>
    <col min="5124" max="5124" width="34.5703125" style="220" customWidth="1"/>
    <col min="5125" max="5137" width="17.28515625" style="220" customWidth="1"/>
    <col min="5138" max="5138" width="17.140625" style="220" customWidth="1"/>
    <col min="5139" max="5139" width="10" style="220" customWidth="1"/>
    <col min="5140" max="5378" width="11.42578125" style="220"/>
    <col min="5379" max="5379" width="14.7109375" style="220" customWidth="1"/>
    <col min="5380" max="5380" width="34.5703125" style="220" customWidth="1"/>
    <col min="5381" max="5393" width="17.28515625" style="220" customWidth="1"/>
    <col min="5394" max="5394" width="17.140625" style="220" customWidth="1"/>
    <col min="5395" max="5395" width="10" style="220" customWidth="1"/>
    <col min="5396" max="5634" width="11.42578125" style="220"/>
    <col min="5635" max="5635" width="14.7109375" style="220" customWidth="1"/>
    <col min="5636" max="5636" width="34.5703125" style="220" customWidth="1"/>
    <col min="5637" max="5649" width="17.28515625" style="220" customWidth="1"/>
    <col min="5650" max="5650" width="17.140625" style="220" customWidth="1"/>
    <col min="5651" max="5651" width="10" style="220" customWidth="1"/>
    <col min="5652" max="5890" width="11.42578125" style="220"/>
    <col min="5891" max="5891" width="14.7109375" style="220" customWidth="1"/>
    <col min="5892" max="5892" width="34.5703125" style="220" customWidth="1"/>
    <col min="5893" max="5905" width="17.28515625" style="220" customWidth="1"/>
    <col min="5906" max="5906" width="17.140625" style="220" customWidth="1"/>
    <col min="5907" max="5907" width="10" style="220" customWidth="1"/>
    <col min="5908" max="6146" width="11.42578125" style="220"/>
    <col min="6147" max="6147" width="14.7109375" style="220" customWidth="1"/>
    <col min="6148" max="6148" width="34.5703125" style="220" customWidth="1"/>
    <col min="6149" max="6161" width="17.28515625" style="220" customWidth="1"/>
    <col min="6162" max="6162" width="17.140625" style="220" customWidth="1"/>
    <col min="6163" max="6163" width="10" style="220" customWidth="1"/>
    <col min="6164" max="6402" width="11.42578125" style="220"/>
    <col min="6403" max="6403" width="14.7109375" style="220" customWidth="1"/>
    <col min="6404" max="6404" width="34.5703125" style="220" customWidth="1"/>
    <col min="6405" max="6417" width="17.28515625" style="220" customWidth="1"/>
    <col min="6418" max="6418" width="17.140625" style="220" customWidth="1"/>
    <col min="6419" max="6419" width="10" style="220" customWidth="1"/>
    <col min="6420" max="6658" width="11.42578125" style="220"/>
    <col min="6659" max="6659" width="14.7109375" style="220" customWidth="1"/>
    <col min="6660" max="6660" width="34.5703125" style="220" customWidth="1"/>
    <col min="6661" max="6673" width="17.28515625" style="220" customWidth="1"/>
    <col min="6674" max="6674" width="17.140625" style="220" customWidth="1"/>
    <col min="6675" max="6675" width="10" style="220" customWidth="1"/>
    <col min="6676" max="6914" width="11.42578125" style="220"/>
    <col min="6915" max="6915" width="14.7109375" style="220" customWidth="1"/>
    <col min="6916" max="6916" width="34.5703125" style="220" customWidth="1"/>
    <col min="6917" max="6929" width="17.28515625" style="220" customWidth="1"/>
    <col min="6930" max="6930" width="17.140625" style="220" customWidth="1"/>
    <col min="6931" max="6931" width="10" style="220" customWidth="1"/>
    <col min="6932" max="7170" width="11.42578125" style="220"/>
    <col min="7171" max="7171" width="14.7109375" style="220" customWidth="1"/>
    <col min="7172" max="7172" width="34.5703125" style="220" customWidth="1"/>
    <col min="7173" max="7185" width="17.28515625" style="220" customWidth="1"/>
    <col min="7186" max="7186" width="17.140625" style="220" customWidth="1"/>
    <col min="7187" max="7187" width="10" style="220" customWidth="1"/>
    <col min="7188" max="7426" width="11.42578125" style="220"/>
    <col min="7427" max="7427" width="14.7109375" style="220" customWidth="1"/>
    <col min="7428" max="7428" width="34.5703125" style="220" customWidth="1"/>
    <col min="7429" max="7441" width="17.28515625" style="220" customWidth="1"/>
    <col min="7442" max="7442" width="17.140625" style="220" customWidth="1"/>
    <col min="7443" max="7443" width="10" style="220" customWidth="1"/>
    <col min="7444" max="7682" width="11.42578125" style="220"/>
    <col min="7683" max="7683" width="14.7109375" style="220" customWidth="1"/>
    <col min="7684" max="7684" width="34.5703125" style="220" customWidth="1"/>
    <col min="7685" max="7697" width="17.28515625" style="220" customWidth="1"/>
    <col min="7698" max="7698" width="17.140625" style="220" customWidth="1"/>
    <col min="7699" max="7699" width="10" style="220" customWidth="1"/>
    <col min="7700" max="7938" width="11.42578125" style="220"/>
    <col min="7939" max="7939" width="14.7109375" style="220" customWidth="1"/>
    <col min="7940" max="7940" width="34.5703125" style="220" customWidth="1"/>
    <col min="7941" max="7953" width="17.28515625" style="220" customWidth="1"/>
    <col min="7954" max="7954" width="17.140625" style="220" customWidth="1"/>
    <col min="7955" max="7955" width="10" style="220" customWidth="1"/>
    <col min="7956" max="8194" width="11.42578125" style="220"/>
    <col min="8195" max="8195" width="14.7109375" style="220" customWidth="1"/>
    <col min="8196" max="8196" width="34.5703125" style="220" customWidth="1"/>
    <col min="8197" max="8209" width="17.28515625" style="220" customWidth="1"/>
    <col min="8210" max="8210" width="17.140625" style="220" customWidth="1"/>
    <col min="8211" max="8211" width="10" style="220" customWidth="1"/>
    <col min="8212" max="8450" width="11.42578125" style="220"/>
    <col min="8451" max="8451" width="14.7109375" style="220" customWidth="1"/>
    <col min="8452" max="8452" width="34.5703125" style="220" customWidth="1"/>
    <col min="8453" max="8465" width="17.28515625" style="220" customWidth="1"/>
    <col min="8466" max="8466" width="17.140625" style="220" customWidth="1"/>
    <col min="8467" max="8467" width="10" style="220" customWidth="1"/>
    <col min="8468" max="8706" width="11.42578125" style="220"/>
    <col min="8707" max="8707" width="14.7109375" style="220" customWidth="1"/>
    <col min="8708" max="8708" width="34.5703125" style="220" customWidth="1"/>
    <col min="8709" max="8721" width="17.28515625" style="220" customWidth="1"/>
    <col min="8722" max="8722" width="17.140625" style="220" customWidth="1"/>
    <col min="8723" max="8723" width="10" style="220" customWidth="1"/>
    <col min="8724" max="8962" width="11.42578125" style="220"/>
    <col min="8963" max="8963" width="14.7109375" style="220" customWidth="1"/>
    <col min="8964" max="8964" width="34.5703125" style="220" customWidth="1"/>
    <col min="8965" max="8977" width="17.28515625" style="220" customWidth="1"/>
    <col min="8978" max="8978" width="17.140625" style="220" customWidth="1"/>
    <col min="8979" max="8979" width="10" style="220" customWidth="1"/>
    <col min="8980" max="9218" width="11.42578125" style="220"/>
    <col min="9219" max="9219" width="14.7109375" style="220" customWidth="1"/>
    <col min="9220" max="9220" width="34.5703125" style="220" customWidth="1"/>
    <col min="9221" max="9233" width="17.28515625" style="220" customWidth="1"/>
    <col min="9234" max="9234" width="17.140625" style="220" customWidth="1"/>
    <col min="9235" max="9235" width="10" style="220" customWidth="1"/>
    <col min="9236" max="9474" width="11.42578125" style="220"/>
    <col min="9475" max="9475" width="14.7109375" style="220" customWidth="1"/>
    <col min="9476" max="9476" width="34.5703125" style="220" customWidth="1"/>
    <col min="9477" max="9489" width="17.28515625" style="220" customWidth="1"/>
    <col min="9490" max="9490" width="17.140625" style="220" customWidth="1"/>
    <col min="9491" max="9491" width="10" style="220" customWidth="1"/>
    <col min="9492" max="9730" width="11.42578125" style="220"/>
    <col min="9731" max="9731" width="14.7109375" style="220" customWidth="1"/>
    <col min="9732" max="9732" width="34.5703125" style="220" customWidth="1"/>
    <col min="9733" max="9745" width="17.28515625" style="220" customWidth="1"/>
    <col min="9746" max="9746" width="17.140625" style="220" customWidth="1"/>
    <col min="9747" max="9747" width="10" style="220" customWidth="1"/>
    <col min="9748" max="9986" width="11.42578125" style="220"/>
    <col min="9987" max="9987" width="14.7109375" style="220" customWidth="1"/>
    <col min="9988" max="9988" width="34.5703125" style="220" customWidth="1"/>
    <col min="9989" max="10001" width="17.28515625" style="220" customWidth="1"/>
    <col min="10002" max="10002" width="17.140625" style="220" customWidth="1"/>
    <col min="10003" max="10003" width="10" style="220" customWidth="1"/>
    <col min="10004" max="10242" width="11.42578125" style="220"/>
    <col min="10243" max="10243" width="14.7109375" style="220" customWidth="1"/>
    <col min="10244" max="10244" width="34.5703125" style="220" customWidth="1"/>
    <col min="10245" max="10257" width="17.28515625" style="220" customWidth="1"/>
    <col min="10258" max="10258" width="17.140625" style="220" customWidth="1"/>
    <col min="10259" max="10259" width="10" style="220" customWidth="1"/>
    <col min="10260" max="10498" width="11.42578125" style="220"/>
    <col min="10499" max="10499" width="14.7109375" style="220" customWidth="1"/>
    <col min="10500" max="10500" width="34.5703125" style="220" customWidth="1"/>
    <col min="10501" max="10513" width="17.28515625" style="220" customWidth="1"/>
    <col min="10514" max="10514" width="17.140625" style="220" customWidth="1"/>
    <col min="10515" max="10515" width="10" style="220" customWidth="1"/>
    <col min="10516" max="10754" width="11.42578125" style="220"/>
    <col min="10755" max="10755" width="14.7109375" style="220" customWidth="1"/>
    <col min="10756" max="10756" width="34.5703125" style="220" customWidth="1"/>
    <col min="10757" max="10769" width="17.28515625" style="220" customWidth="1"/>
    <col min="10770" max="10770" width="17.140625" style="220" customWidth="1"/>
    <col min="10771" max="10771" width="10" style="220" customWidth="1"/>
    <col min="10772" max="11010" width="11.42578125" style="220"/>
    <col min="11011" max="11011" width="14.7109375" style="220" customWidth="1"/>
    <col min="11012" max="11012" width="34.5703125" style="220" customWidth="1"/>
    <col min="11013" max="11025" width="17.28515625" style="220" customWidth="1"/>
    <col min="11026" max="11026" width="17.140625" style="220" customWidth="1"/>
    <col min="11027" max="11027" width="10" style="220" customWidth="1"/>
    <col min="11028" max="11266" width="11.42578125" style="220"/>
    <col min="11267" max="11267" width="14.7109375" style="220" customWidth="1"/>
    <col min="11268" max="11268" width="34.5703125" style="220" customWidth="1"/>
    <col min="11269" max="11281" width="17.28515625" style="220" customWidth="1"/>
    <col min="11282" max="11282" width="17.140625" style="220" customWidth="1"/>
    <col min="11283" max="11283" width="10" style="220" customWidth="1"/>
    <col min="11284" max="11522" width="11.42578125" style="220"/>
    <col min="11523" max="11523" width="14.7109375" style="220" customWidth="1"/>
    <col min="11524" max="11524" width="34.5703125" style="220" customWidth="1"/>
    <col min="11525" max="11537" width="17.28515625" style="220" customWidth="1"/>
    <col min="11538" max="11538" width="17.140625" style="220" customWidth="1"/>
    <col min="11539" max="11539" width="10" style="220" customWidth="1"/>
    <col min="11540" max="11778" width="11.42578125" style="220"/>
    <col min="11779" max="11779" width="14.7109375" style="220" customWidth="1"/>
    <col min="11780" max="11780" width="34.5703125" style="220" customWidth="1"/>
    <col min="11781" max="11793" width="17.28515625" style="220" customWidth="1"/>
    <col min="11794" max="11794" width="17.140625" style="220" customWidth="1"/>
    <col min="11795" max="11795" width="10" style="220" customWidth="1"/>
    <col min="11796" max="12034" width="11.42578125" style="220"/>
    <col min="12035" max="12035" width="14.7109375" style="220" customWidth="1"/>
    <col min="12036" max="12036" width="34.5703125" style="220" customWidth="1"/>
    <col min="12037" max="12049" width="17.28515625" style="220" customWidth="1"/>
    <col min="12050" max="12050" width="17.140625" style="220" customWidth="1"/>
    <col min="12051" max="12051" width="10" style="220" customWidth="1"/>
    <col min="12052" max="12290" width="11.42578125" style="220"/>
    <col min="12291" max="12291" width="14.7109375" style="220" customWidth="1"/>
    <col min="12292" max="12292" width="34.5703125" style="220" customWidth="1"/>
    <col min="12293" max="12305" width="17.28515625" style="220" customWidth="1"/>
    <col min="12306" max="12306" width="17.140625" style="220" customWidth="1"/>
    <col min="12307" max="12307" width="10" style="220" customWidth="1"/>
    <col min="12308" max="12546" width="11.42578125" style="220"/>
    <col min="12547" max="12547" width="14.7109375" style="220" customWidth="1"/>
    <col min="12548" max="12548" width="34.5703125" style="220" customWidth="1"/>
    <col min="12549" max="12561" width="17.28515625" style="220" customWidth="1"/>
    <col min="12562" max="12562" width="17.140625" style="220" customWidth="1"/>
    <col min="12563" max="12563" width="10" style="220" customWidth="1"/>
    <col min="12564" max="12802" width="11.42578125" style="220"/>
    <col min="12803" max="12803" width="14.7109375" style="220" customWidth="1"/>
    <col min="12804" max="12804" width="34.5703125" style="220" customWidth="1"/>
    <col min="12805" max="12817" width="17.28515625" style="220" customWidth="1"/>
    <col min="12818" max="12818" width="17.140625" style="220" customWidth="1"/>
    <col min="12819" max="12819" width="10" style="220" customWidth="1"/>
    <col min="12820" max="13058" width="11.42578125" style="220"/>
    <col min="13059" max="13059" width="14.7109375" style="220" customWidth="1"/>
    <col min="13060" max="13060" width="34.5703125" style="220" customWidth="1"/>
    <col min="13061" max="13073" width="17.28515625" style="220" customWidth="1"/>
    <col min="13074" max="13074" width="17.140625" style="220" customWidth="1"/>
    <col min="13075" max="13075" width="10" style="220" customWidth="1"/>
    <col min="13076" max="13314" width="11.42578125" style="220"/>
    <col min="13315" max="13315" width="14.7109375" style="220" customWidth="1"/>
    <col min="13316" max="13316" width="34.5703125" style="220" customWidth="1"/>
    <col min="13317" max="13329" width="17.28515625" style="220" customWidth="1"/>
    <col min="13330" max="13330" width="17.140625" style="220" customWidth="1"/>
    <col min="13331" max="13331" width="10" style="220" customWidth="1"/>
    <col min="13332" max="13570" width="11.42578125" style="220"/>
    <col min="13571" max="13571" width="14.7109375" style="220" customWidth="1"/>
    <col min="13572" max="13572" width="34.5703125" style="220" customWidth="1"/>
    <col min="13573" max="13585" width="17.28515625" style="220" customWidth="1"/>
    <col min="13586" max="13586" width="17.140625" style="220" customWidth="1"/>
    <col min="13587" max="13587" width="10" style="220" customWidth="1"/>
    <col min="13588" max="13826" width="11.42578125" style="220"/>
    <col min="13827" max="13827" width="14.7109375" style="220" customWidth="1"/>
    <col min="13828" max="13828" width="34.5703125" style="220" customWidth="1"/>
    <col min="13829" max="13841" width="17.28515625" style="220" customWidth="1"/>
    <col min="13842" max="13842" width="17.140625" style="220" customWidth="1"/>
    <col min="13843" max="13843" width="10" style="220" customWidth="1"/>
    <col min="13844" max="14082" width="11.42578125" style="220"/>
    <col min="14083" max="14083" width="14.7109375" style="220" customWidth="1"/>
    <col min="14084" max="14084" width="34.5703125" style="220" customWidth="1"/>
    <col min="14085" max="14097" width="17.28515625" style="220" customWidth="1"/>
    <col min="14098" max="14098" width="17.140625" style="220" customWidth="1"/>
    <col min="14099" max="14099" width="10" style="220" customWidth="1"/>
    <col min="14100" max="14338" width="11.42578125" style="220"/>
    <col min="14339" max="14339" width="14.7109375" style="220" customWidth="1"/>
    <col min="14340" max="14340" width="34.5703125" style="220" customWidth="1"/>
    <col min="14341" max="14353" width="17.28515625" style="220" customWidth="1"/>
    <col min="14354" max="14354" width="17.140625" style="220" customWidth="1"/>
    <col min="14355" max="14355" width="10" style="220" customWidth="1"/>
    <col min="14356" max="14594" width="11.42578125" style="220"/>
    <col min="14595" max="14595" width="14.7109375" style="220" customWidth="1"/>
    <col min="14596" max="14596" width="34.5703125" style="220" customWidth="1"/>
    <col min="14597" max="14609" width="17.28515625" style="220" customWidth="1"/>
    <col min="14610" max="14610" width="17.140625" style="220" customWidth="1"/>
    <col min="14611" max="14611" width="10" style="220" customWidth="1"/>
    <col min="14612" max="14850" width="11.42578125" style="220"/>
    <col min="14851" max="14851" width="14.7109375" style="220" customWidth="1"/>
    <col min="14852" max="14852" width="34.5703125" style="220" customWidth="1"/>
    <col min="14853" max="14865" width="17.28515625" style="220" customWidth="1"/>
    <col min="14866" max="14866" width="17.140625" style="220" customWidth="1"/>
    <col min="14867" max="14867" width="10" style="220" customWidth="1"/>
    <col min="14868" max="15106" width="11.42578125" style="220"/>
    <col min="15107" max="15107" width="14.7109375" style="220" customWidth="1"/>
    <col min="15108" max="15108" width="34.5703125" style="220" customWidth="1"/>
    <col min="15109" max="15121" width="17.28515625" style="220" customWidth="1"/>
    <col min="15122" max="15122" width="17.140625" style="220" customWidth="1"/>
    <col min="15123" max="15123" width="10" style="220" customWidth="1"/>
    <col min="15124" max="15362" width="11.42578125" style="220"/>
    <col min="15363" max="15363" width="14.7109375" style="220" customWidth="1"/>
    <col min="15364" max="15364" width="34.5703125" style="220" customWidth="1"/>
    <col min="15365" max="15377" width="17.28515625" style="220" customWidth="1"/>
    <col min="15378" max="15378" width="17.140625" style="220" customWidth="1"/>
    <col min="15379" max="15379" width="10" style="220" customWidth="1"/>
    <col min="15380" max="15618" width="11.42578125" style="220"/>
    <col min="15619" max="15619" width="14.7109375" style="220" customWidth="1"/>
    <col min="15620" max="15620" width="34.5703125" style="220" customWidth="1"/>
    <col min="15621" max="15633" width="17.28515625" style="220" customWidth="1"/>
    <col min="15634" max="15634" width="17.140625" style="220" customWidth="1"/>
    <col min="15635" max="15635" width="10" style="220" customWidth="1"/>
    <col min="15636" max="15874" width="11.42578125" style="220"/>
    <col min="15875" max="15875" width="14.7109375" style="220" customWidth="1"/>
    <col min="15876" max="15876" width="34.5703125" style="220" customWidth="1"/>
    <col min="15877" max="15889" width="17.28515625" style="220" customWidth="1"/>
    <col min="15890" max="15890" width="17.140625" style="220" customWidth="1"/>
    <col min="15891" max="15891" width="10" style="220" customWidth="1"/>
    <col min="15892" max="16130" width="11.42578125" style="220"/>
    <col min="16131" max="16131" width="14.7109375" style="220" customWidth="1"/>
    <col min="16132" max="16132" width="34.5703125" style="220" customWidth="1"/>
    <col min="16133" max="16145" width="17.28515625" style="220" customWidth="1"/>
    <col min="16146" max="16146" width="17.140625" style="220" customWidth="1"/>
    <col min="16147" max="16147" width="10" style="220" customWidth="1"/>
    <col min="16148" max="16384" width="11.42578125" style="220"/>
  </cols>
  <sheetData>
    <row r="1" spans="2:11">
      <c r="K1" s="220"/>
    </row>
    <row r="2" spans="2:11">
      <c r="B2" s="215"/>
      <c r="C2" s="217"/>
      <c r="D2" s="217"/>
      <c r="E2" s="217"/>
      <c r="F2" s="217"/>
      <c r="G2" s="217"/>
      <c r="H2" s="217"/>
      <c r="I2" s="217"/>
      <c r="J2" s="217"/>
      <c r="K2" s="216"/>
    </row>
    <row r="3" spans="2:11">
      <c r="B3" s="321"/>
      <c r="C3" s="218"/>
      <c r="D3" s="218"/>
      <c r="E3" s="218"/>
      <c r="F3" s="218"/>
      <c r="G3" s="218"/>
      <c r="H3" s="218"/>
      <c r="I3" s="218"/>
      <c r="J3" s="218"/>
      <c r="K3" s="322"/>
    </row>
    <row r="4" spans="2:11">
      <c r="B4" s="321"/>
      <c r="C4" s="218"/>
      <c r="D4" s="218"/>
      <c r="E4" s="218"/>
      <c r="F4" s="218"/>
      <c r="G4" s="218"/>
      <c r="H4" s="218"/>
      <c r="I4" s="218"/>
      <c r="J4" s="218"/>
      <c r="K4" s="322"/>
    </row>
    <row r="5" spans="2:11">
      <c r="B5" s="321"/>
      <c r="C5" s="218"/>
      <c r="D5" s="218"/>
      <c r="E5" s="218"/>
      <c r="F5" s="218"/>
      <c r="G5" s="218"/>
      <c r="H5" s="218"/>
      <c r="I5" s="218"/>
      <c r="J5" s="218"/>
      <c r="K5" s="322"/>
    </row>
    <row r="6" spans="2:11">
      <c r="B6" s="321"/>
      <c r="C6" s="218"/>
      <c r="D6" s="218"/>
      <c r="E6" s="218"/>
      <c r="F6" s="218"/>
      <c r="G6" s="218"/>
      <c r="H6" s="218"/>
      <c r="I6" s="218"/>
      <c r="J6" s="218"/>
      <c r="K6" s="322"/>
    </row>
    <row r="7" spans="2:11">
      <c r="B7" s="321"/>
      <c r="C7" s="218"/>
      <c r="D7" s="218"/>
      <c r="E7" s="218"/>
      <c r="F7" s="218"/>
      <c r="G7" s="218"/>
      <c r="H7" s="218"/>
      <c r="I7" s="218"/>
      <c r="J7" s="218"/>
      <c r="K7" s="322"/>
    </row>
    <row r="8" spans="2:11">
      <c r="B8" s="321"/>
      <c r="C8" s="218"/>
      <c r="D8" s="218"/>
      <c r="E8" s="218"/>
      <c r="F8" s="218"/>
      <c r="G8" s="218"/>
      <c r="H8" s="218"/>
      <c r="I8" s="218"/>
      <c r="J8" s="218"/>
      <c r="K8" s="322"/>
    </row>
    <row r="9" spans="2:11">
      <c r="B9" s="321"/>
      <c r="C9" s="289" t="s">
        <v>415</v>
      </c>
      <c r="E9" s="218"/>
      <c r="F9" s="218"/>
      <c r="G9" s="218"/>
      <c r="H9" s="218"/>
      <c r="I9" s="218"/>
      <c r="J9" s="218"/>
      <c r="K9" s="322"/>
    </row>
    <row r="10" spans="2:11">
      <c r="B10" s="321"/>
      <c r="D10" s="218"/>
      <c r="E10" s="218"/>
      <c r="F10" s="218"/>
      <c r="G10" s="218"/>
      <c r="H10" s="218"/>
      <c r="I10" s="218"/>
      <c r="J10" s="218"/>
      <c r="K10" s="322"/>
    </row>
    <row r="11" spans="2:11">
      <c r="B11" s="321"/>
      <c r="C11" s="756" t="s">
        <v>611</v>
      </c>
      <c r="D11" s="756"/>
      <c r="E11" s="218"/>
      <c r="F11" s="218"/>
      <c r="G11" s="218"/>
      <c r="H11" s="218"/>
      <c r="I11" s="218"/>
      <c r="J11" s="218"/>
      <c r="K11" s="322"/>
    </row>
    <row r="12" spans="2:11" ht="15">
      <c r="B12" s="321"/>
      <c r="C12" s="14" t="s">
        <v>475</v>
      </c>
      <c r="D12" s="756"/>
      <c r="E12" s="218"/>
      <c r="F12" s="218"/>
      <c r="G12" s="218"/>
      <c r="H12" s="218"/>
      <c r="I12" s="218"/>
      <c r="J12" s="218"/>
      <c r="K12" s="322"/>
    </row>
    <row r="13" spans="2:11" ht="15">
      <c r="B13" s="321"/>
      <c r="C13" s="14" t="s">
        <v>592</v>
      </c>
      <c r="D13" s="756"/>
      <c r="E13" s="218"/>
      <c r="F13" s="218"/>
      <c r="G13" s="218"/>
      <c r="H13" s="218"/>
      <c r="I13" s="218"/>
      <c r="J13" s="218"/>
      <c r="K13" s="322"/>
    </row>
    <row r="14" spans="2:11" ht="15">
      <c r="B14" s="321"/>
      <c r="C14" s="14" t="s">
        <v>591</v>
      </c>
      <c r="D14" s="756"/>
      <c r="E14" s="218"/>
      <c r="F14" s="218"/>
      <c r="G14" s="218"/>
      <c r="H14" s="218"/>
      <c r="I14" s="218"/>
      <c r="J14" s="218"/>
      <c r="K14" s="322"/>
    </row>
    <row r="15" spans="2:11" ht="15">
      <c r="B15" s="321"/>
      <c r="C15" s="14" t="s">
        <v>476</v>
      </c>
      <c r="D15" s="756"/>
      <c r="E15" s="218"/>
      <c r="F15" s="218"/>
      <c r="G15" s="218"/>
      <c r="H15" s="218"/>
      <c r="I15" s="218"/>
      <c r="J15" s="218"/>
      <c r="K15" s="322"/>
    </row>
    <row r="16" spans="2:11" ht="15">
      <c r="B16" s="321"/>
      <c r="C16" s="14"/>
      <c r="D16" s="756"/>
      <c r="E16" s="218"/>
      <c r="F16" s="218"/>
      <c r="G16" s="218"/>
      <c r="H16" s="218"/>
      <c r="I16" s="218"/>
      <c r="J16" s="218"/>
      <c r="K16" s="322"/>
    </row>
    <row r="17" spans="2:18" ht="15">
      <c r="B17" s="321"/>
      <c r="C17" s="14" t="s">
        <v>572</v>
      </c>
      <c r="D17" s="218"/>
      <c r="E17" s="218"/>
      <c r="F17" s="218"/>
      <c r="G17" s="218"/>
      <c r="H17" s="218"/>
      <c r="I17" s="218"/>
      <c r="J17" s="218"/>
      <c r="K17" s="322"/>
    </row>
    <row r="18" spans="2:18">
      <c r="B18" s="321"/>
      <c r="C18" s="218"/>
      <c r="D18" s="218"/>
      <c r="E18" s="218"/>
      <c r="F18" s="218"/>
      <c r="G18" s="218"/>
      <c r="H18" s="218"/>
      <c r="I18" s="218"/>
      <c r="J18" s="218"/>
      <c r="K18" s="322"/>
    </row>
    <row r="19" spans="2:18" ht="18.75" customHeight="1">
      <c r="B19" s="321"/>
      <c r="C19" s="222" t="s">
        <v>373</v>
      </c>
      <c r="D19" s="223"/>
      <c r="E19" s="224"/>
      <c r="F19" s="224"/>
      <c r="G19" s="224"/>
      <c r="H19" s="225"/>
      <c r="I19" s="225"/>
      <c r="J19" s="225"/>
      <c r="K19" s="323"/>
      <c r="L19" s="226"/>
      <c r="M19" s="226"/>
      <c r="N19" s="226"/>
      <c r="O19" s="226"/>
      <c r="P19" s="226"/>
      <c r="Q19" s="227"/>
      <c r="R19" s="228"/>
    </row>
    <row r="20" spans="2:18" ht="33.75" customHeight="1">
      <c r="B20" s="321"/>
      <c r="C20" s="229" t="s">
        <v>374</v>
      </c>
      <c r="D20" s="230" t="s">
        <v>375</v>
      </c>
      <c r="E20" s="231"/>
      <c r="F20" s="231"/>
      <c r="G20" s="231"/>
      <c r="H20" s="232"/>
      <c r="I20" s="233" t="s">
        <v>376</v>
      </c>
      <c r="J20" s="234"/>
      <c r="K20" s="322"/>
      <c r="R20" s="220"/>
    </row>
    <row r="21" spans="2:18">
      <c r="B21" s="321"/>
      <c r="C21" s="235" t="s">
        <v>165</v>
      </c>
      <c r="D21" s="236" t="s">
        <v>281</v>
      </c>
      <c r="E21" s="237"/>
      <c r="F21" s="237"/>
      <c r="G21" s="237"/>
      <c r="H21" s="238"/>
      <c r="I21" s="239"/>
      <c r="J21" s="240"/>
      <c r="K21" s="322"/>
      <c r="R21" s="220"/>
    </row>
    <row r="22" spans="2:18" s="244" customFormat="1">
      <c r="B22" s="324"/>
      <c r="C22" s="300" t="s">
        <v>377</v>
      </c>
      <c r="D22" s="404" t="s">
        <v>575</v>
      </c>
      <c r="E22" s="241"/>
      <c r="F22" s="241"/>
      <c r="G22" s="241"/>
      <c r="H22" s="242"/>
      <c r="I22" s="455">
        <v>60000000</v>
      </c>
      <c r="J22" s="456"/>
      <c r="K22" s="708"/>
      <c r="L22" s="696"/>
    </row>
    <row r="23" spans="2:18" ht="7.5" customHeight="1">
      <c r="B23" s="321"/>
      <c r="C23" s="245"/>
      <c r="D23" s="246"/>
      <c r="E23" s="247"/>
      <c r="F23" s="247"/>
      <c r="G23" s="247"/>
      <c r="H23" s="248"/>
      <c r="I23" s="249"/>
      <c r="J23" s="250"/>
      <c r="K23" s="697"/>
      <c r="M23" s="218"/>
      <c r="N23" s="218"/>
      <c r="R23" s="220"/>
    </row>
    <row r="24" spans="2:18" s="254" customFormat="1">
      <c r="B24" s="325"/>
      <c r="C24" s="300" t="s">
        <v>378</v>
      </c>
      <c r="D24" s="402" t="s">
        <v>379</v>
      </c>
      <c r="E24" s="252"/>
      <c r="F24" s="252"/>
      <c r="G24" s="252"/>
      <c r="H24" s="253"/>
      <c r="I24" s="455">
        <v>20346401.609999999</v>
      </c>
      <c r="J24" s="457"/>
      <c r="K24" s="708"/>
      <c r="M24" s="451"/>
      <c r="N24" s="452"/>
    </row>
    <row r="25" spans="2:18">
      <c r="B25" s="321"/>
      <c r="C25" s="245"/>
      <c r="D25" s="246"/>
      <c r="E25" s="247"/>
      <c r="F25" s="247"/>
      <c r="G25" s="247"/>
      <c r="H25" s="248"/>
      <c r="I25" s="255"/>
      <c r="J25" s="256"/>
      <c r="K25" s="697"/>
      <c r="M25" s="218"/>
      <c r="N25" s="218"/>
      <c r="R25" s="220"/>
    </row>
    <row r="26" spans="2:18" ht="7.5" customHeight="1">
      <c r="B26" s="321"/>
      <c r="C26" s="245"/>
      <c r="D26" s="246"/>
      <c r="E26" s="247"/>
      <c r="F26" s="247"/>
      <c r="G26" s="247"/>
      <c r="H26" s="248"/>
      <c r="I26" s="255"/>
      <c r="J26" s="256"/>
      <c r="K26" s="697"/>
      <c r="M26" s="218"/>
      <c r="N26" s="218"/>
      <c r="R26" s="220"/>
    </row>
    <row r="27" spans="2:18" s="254" customFormat="1">
      <c r="B27" s="325"/>
      <c r="C27" s="304" t="s">
        <v>380</v>
      </c>
      <c r="D27" s="403" t="s">
        <v>381</v>
      </c>
      <c r="E27" s="257"/>
      <c r="F27" s="257"/>
      <c r="G27" s="257"/>
      <c r="H27" s="258"/>
      <c r="I27" s="455">
        <f>+Supuestos!C19</f>
        <v>26783534.7984</v>
      </c>
      <c r="J27" s="457"/>
      <c r="K27" s="697"/>
    </row>
    <row r="28" spans="2:18">
      <c r="B28" s="321"/>
      <c r="C28" s="259"/>
      <c r="D28" s="260"/>
      <c r="E28" s="261"/>
      <c r="F28" s="261"/>
      <c r="G28" s="261"/>
      <c r="H28" s="262"/>
      <c r="I28" s="255"/>
      <c r="J28" s="256"/>
      <c r="K28" s="697"/>
      <c r="R28" s="220"/>
    </row>
    <row r="29" spans="2:18" ht="7.5" customHeight="1">
      <c r="B29" s="321"/>
      <c r="C29" s="245"/>
      <c r="D29" s="246"/>
      <c r="E29" s="247"/>
      <c r="F29" s="247"/>
      <c r="G29" s="247"/>
      <c r="H29" s="248"/>
      <c r="I29" s="255"/>
      <c r="J29" s="256"/>
      <c r="K29" s="697"/>
      <c r="R29" s="220"/>
    </row>
    <row r="30" spans="2:18" s="244" customFormat="1">
      <c r="B30" s="324"/>
      <c r="C30" s="300" t="s">
        <v>382</v>
      </c>
      <c r="D30" s="404" t="s">
        <v>383</v>
      </c>
      <c r="E30" s="241"/>
      <c r="F30" s="241"/>
      <c r="G30" s="241"/>
      <c r="H30" s="242"/>
      <c r="I30" s="455">
        <f>SUM(I32:I71)</f>
        <v>872438091.66999996</v>
      </c>
      <c r="J30" s="456"/>
      <c r="K30" s="697"/>
    </row>
    <row r="31" spans="2:18" ht="7.5" customHeight="1">
      <c r="B31" s="321"/>
      <c r="C31" s="245"/>
      <c r="D31" s="246"/>
      <c r="E31" s="247"/>
      <c r="F31" s="247"/>
      <c r="G31" s="247"/>
      <c r="H31" s="248"/>
      <c r="I31" s="255"/>
      <c r="J31" s="256"/>
      <c r="K31" s="697"/>
      <c r="R31" s="220"/>
    </row>
    <row r="32" spans="2:18" s="266" customFormat="1">
      <c r="B32" s="326"/>
      <c r="C32" s="245" t="s">
        <v>384</v>
      </c>
      <c r="D32" s="263" t="s">
        <v>385</v>
      </c>
      <c r="E32" s="264"/>
      <c r="F32" s="264"/>
      <c r="G32" s="264"/>
      <c r="H32" s="265"/>
      <c r="I32" s="255">
        <v>678971539.2299999</v>
      </c>
      <c r="J32" s="458"/>
      <c r="K32" s="709"/>
      <c r="L32" s="220"/>
      <c r="M32" s="220"/>
    </row>
    <row r="33" spans="2:18" s="266" customFormat="1">
      <c r="B33" s="326"/>
      <c r="C33" s="245"/>
      <c r="D33" s="263"/>
      <c r="E33" s="264"/>
      <c r="F33" s="264"/>
      <c r="G33" s="264"/>
      <c r="H33" s="265"/>
      <c r="I33" s="255"/>
      <c r="J33" s="256"/>
      <c r="K33" s="709"/>
      <c r="L33" s="220"/>
      <c r="M33" s="220"/>
    </row>
    <row r="34" spans="2:18" ht="7.5" customHeight="1">
      <c r="B34" s="321"/>
      <c r="C34" s="245"/>
      <c r="D34" s="246"/>
      <c r="E34" s="247"/>
      <c r="F34" s="247"/>
      <c r="G34" s="247"/>
      <c r="H34" s="248"/>
      <c r="I34" s="255"/>
      <c r="J34" s="256"/>
      <c r="K34" s="709"/>
      <c r="R34" s="220"/>
    </row>
    <row r="35" spans="2:18">
      <c r="B35" s="321"/>
      <c r="C35" s="245" t="s">
        <v>386</v>
      </c>
      <c r="D35" s="267" t="s">
        <v>579</v>
      </c>
      <c r="E35" s="268"/>
      <c r="F35" s="268"/>
      <c r="G35" s="268"/>
      <c r="H35" s="269"/>
      <c r="I35" s="255">
        <v>12639717.859999999</v>
      </c>
      <c r="J35" s="458"/>
      <c r="K35" s="709"/>
      <c r="R35" s="220"/>
    </row>
    <row r="36" spans="2:18">
      <c r="B36" s="321"/>
      <c r="C36" s="245"/>
      <c r="D36" s="267"/>
      <c r="E36" s="268"/>
      <c r="F36" s="268"/>
      <c r="G36" s="268"/>
      <c r="H36" s="269"/>
      <c r="I36" s="255"/>
      <c r="J36" s="256"/>
      <c r="K36" s="709"/>
      <c r="R36" s="220"/>
    </row>
    <row r="37" spans="2:18" ht="7.5" customHeight="1">
      <c r="B37" s="321"/>
      <c r="C37" s="245"/>
      <c r="D37" s="246"/>
      <c r="E37" s="247"/>
      <c r="F37" s="247"/>
      <c r="G37" s="247"/>
      <c r="H37" s="248"/>
      <c r="I37" s="255"/>
      <c r="J37" s="256"/>
      <c r="K37" s="709"/>
      <c r="R37" s="220"/>
    </row>
    <row r="38" spans="2:18">
      <c r="B38" s="321"/>
      <c r="C38" s="245" t="s">
        <v>387</v>
      </c>
      <c r="D38" s="246" t="s">
        <v>580</v>
      </c>
      <c r="E38" s="247"/>
      <c r="F38" s="247"/>
      <c r="G38" s="247"/>
      <c r="H38" s="248"/>
      <c r="I38" s="255">
        <v>31428676.170000002</v>
      </c>
      <c r="J38" s="256"/>
      <c r="K38" s="709"/>
      <c r="R38" s="220"/>
    </row>
    <row r="39" spans="2:18">
      <c r="B39" s="321"/>
      <c r="C39" s="245"/>
      <c r="D39" s="246"/>
      <c r="E39" s="247"/>
      <c r="F39" s="247"/>
      <c r="G39" s="247"/>
      <c r="H39" s="248"/>
      <c r="I39" s="255"/>
      <c r="J39" s="256"/>
      <c r="K39" s="709"/>
      <c r="R39" s="220"/>
    </row>
    <row r="40" spans="2:18" ht="7.5" customHeight="1">
      <c r="B40" s="321"/>
      <c r="C40" s="245"/>
      <c r="D40" s="246"/>
      <c r="E40" s="247"/>
      <c r="F40" s="247"/>
      <c r="G40" s="247"/>
      <c r="H40" s="248"/>
      <c r="I40" s="255"/>
      <c r="J40" s="256"/>
      <c r="K40" s="709"/>
      <c r="R40" s="220"/>
    </row>
    <row r="41" spans="2:18">
      <c r="B41" s="321"/>
      <c r="C41" s="245" t="s">
        <v>388</v>
      </c>
      <c r="D41" s="246" t="s">
        <v>581</v>
      </c>
      <c r="E41" s="247"/>
      <c r="F41" s="247"/>
      <c r="G41" s="247"/>
      <c r="H41" s="248"/>
      <c r="I41" s="255">
        <v>23574381.300000001</v>
      </c>
      <c r="J41" s="256"/>
      <c r="K41" s="709"/>
      <c r="R41" s="220"/>
    </row>
    <row r="42" spans="2:18">
      <c r="B42" s="321"/>
      <c r="C42" s="245"/>
      <c r="D42" s="246"/>
      <c r="E42" s="247"/>
      <c r="F42" s="247"/>
      <c r="G42" s="247"/>
      <c r="H42" s="248"/>
      <c r="I42" s="255"/>
      <c r="J42" s="256"/>
      <c r="K42" s="709"/>
      <c r="R42" s="220"/>
    </row>
    <row r="43" spans="2:18" ht="7.5" customHeight="1">
      <c r="B43" s="321"/>
      <c r="C43" s="245"/>
      <c r="D43" s="246"/>
      <c r="E43" s="247"/>
      <c r="F43" s="247"/>
      <c r="G43" s="247"/>
      <c r="H43" s="248"/>
      <c r="I43" s="255"/>
      <c r="J43" s="256"/>
      <c r="K43" s="709"/>
      <c r="R43" s="220"/>
    </row>
    <row r="44" spans="2:18">
      <c r="B44" s="321"/>
      <c r="C44" s="245" t="s">
        <v>389</v>
      </c>
      <c r="D44" s="246" t="s">
        <v>582</v>
      </c>
      <c r="E44" s="247"/>
      <c r="F44" s="247"/>
      <c r="G44" s="247"/>
      <c r="H44" s="248"/>
      <c r="I44" s="255">
        <v>29704.57</v>
      </c>
      <c r="J44" s="256"/>
      <c r="K44" s="709"/>
      <c r="R44" s="220"/>
    </row>
    <row r="45" spans="2:18">
      <c r="B45" s="321"/>
      <c r="C45" s="245"/>
      <c r="D45" s="246"/>
      <c r="E45" s="247"/>
      <c r="F45" s="247"/>
      <c r="G45" s="247"/>
      <c r="H45" s="248"/>
      <c r="I45" s="255"/>
      <c r="J45" s="256"/>
      <c r="K45" s="709"/>
      <c r="R45" s="220"/>
    </row>
    <row r="46" spans="2:18" ht="7.5" customHeight="1">
      <c r="B46" s="321"/>
      <c r="C46" s="245"/>
      <c r="D46" s="246"/>
      <c r="E46" s="247"/>
      <c r="F46" s="247"/>
      <c r="G46" s="247"/>
      <c r="H46" s="248"/>
      <c r="I46" s="255"/>
      <c r="J46" s="256"/>
      <c r="K46" s="709"/>
      <c r="R46" s="220"/>
    </row>
    <row r="47" spans="2:18">
      <c r="B47" s="321"/>
      <c r="C47" s="245" t="s">
        <v>390</v>
      </c>
      <c r="D47" s="267" t="s">
        <v>583</v>
      </c>
      <c r="E47" s="268"/>
      <c r="F47" s="268"/>
      <c r="G47" s="268"/>
      <c r="H47" s="269"/>
      <c r="I47" s="255">
        <v>1600490.65</v>
      </c>
      <c r="J47" s="256"/>
      <c r="K47" s="709"/>
      <c r="R47" s="220"/>
    </row>
    <row r="48" spans="2:18">
      <c r="B48" s="321"/>
      <c r="C48" s="245"/>
      <c r="D48" s="267"/>
      <c r="E48" s="268"/>
      <c r="F48" s="268"/>
      <c r="G48" s="268"/>
      <c r="H48" s="269"/>
      <c r="I48" s="255"/>
      <c r="J48" s="256"/>
      <c r="K48" s="709"/>
      <c r="R48" s="220"/>
    </row>
    <row r="49" spans="2:18" ht="7.5" customHeight="1">
      <c r="B49" s="321"/>
      <c r="C49" s="245"/>
      <c r="D49" s="246"/>
      <c r="E49" s="247"/>
      <c r="F49" s="247"/>
      <c r="G49" s="247"/>
      <c r="H49" s="248"/>
      <c r="I49" s="255"/>
      <c r="J49" s="256"/>
      <c r="K49" s="709"/>
      <c r="R49" s="220"/>
    </row>
    <row r="50" spans="2:18">
      <c r="B50" s="321"/>
      <c r="C50" s="245" t="s">
        <v>391</v>
      </c>
      <c r="D50" s="267" t="s">
        <v>584</v>
      </c>
      <c r="E50" s="268"/>
      <c r="F50" s="268"/>
      <c r="G50" s="268"/>
      <c r="H50" s="269"/>
      <c r="I50" s="255">
        <v>1891696.77</v>
      </c>
      <c r="J50" s="256"/>
      <c r="K50" s="709"/>
      <c r="R50" s="220"/>
    </row>
    <row r="51" spans="2:18">
      <c r="B51" s="321"/>
      <c r="C51" s="245"/>
      <c r="D51" s="267"/>
      <c r="E51" s="268"/>
      <c r="F51" s="268"/>
      <c r="G51" s="268"/>
      <c r="H51" s="269"/>
      <c r="I51" s="255"/>
      <c r="J51" s="256"/>
      <c r="K51" s="709"/>
      <c r="R51" s="220"/>
    </row>
    <row r="52" spans="2:18" ht="7.5" customHeight="1">
      <c r="B52" s="321"/>
      <c r="C52" s="245"/>
      <c r="D52" s="246"/>
      <c r="E52" s="247"/>
      <c r="F52" s="247"/>
      <c r="G52" s="247"/>
      <c r="H52" s="248"/>
      <c r="I52" s="255"/>
      <c r="J52" s="256"/>
      <c r="K52" s="709"/>
      <c r="R52" s="220"/>
    </row>
    <row r="53" spans="2:18">
      <c r="B53" s="321"/>
      <c r="C53" s="245" t="s">
        <v>392</v>
      </c>
      <c r="D53" s="246" t="s">
        <v>393</v>
      </c>
      <c r="E53" s="247"/>
      <c r="F53" s="247"/>
      <c r="G53" s="247"/>
      <c r="H53" s="248"/>
      <c r="I53" s="255">
        <v>2889809.7199999997</v>
      </c>
      <c r="J53" s="256"/>
      <c r="K53" s="709"/>
      <c r="R53" s="220"/>
    </row>
    <row r="54" spans="2:18">
      <c r="B54" s="321"/>
      <c r="C54" s="245"/>
      <c r="D54" s="246"/>
      <c r="E54" s="247"/>
      <c r="F54" s="247"/>
      <c r="G54" s="247"/>
      <c r="H54" s="248"/>
      <c r="I54" s="255"/>
      <c r="J54" s="256"/>
      <c r="K54" s="709"/>
      <c r="R54" s="220"/>
    </row>
    <row r="55" spans="2:18" ht="7.5" customHeight="1">
      <c r="B55" s="321"/>
      <c r="C55" s="245"/>
      <c r="D55" s="246"/>
      <c r="E55" s="247"/>
      <c r="F55" s="247"/>
      <c r="G55" s="247"/>
      <c r="H55" s="248"/>
      <c r="I55" s="255"/>
      <c r="J55" s="256"/>
      <c r="K55" s="709"/>
      <c r="R55" s="220"/>
    </row>
    <row r="56" spans="2:18">
      <c r="B56" s="321"/>
      <c r="C56" s="245" t="s">
        <v>394</v>
      </c>
      <c r="D56" s="267" t="s">
        <v>585</v>
      </c>
      <c r="E56" s="268"/>
      <c r="F56" s="268"/>
      <c r="G56" s="268"/>
      <c r="H56" s="269"/>
      <c r="I56" s="255">
        <v>2124435.5300000003</v>
      </c>
      <c r="J56" s="256"/>
      <c r="K56" s="709"/>
      <c r="R56" s="220"/>
    </row>
    <row r="57" spans="2:18">
      <c r="B57" s="321"/>
      <c r="C57" s="245"/>
      <c r="D57" s="267"/>
      <c r="E57" s="268"/>
      <c r="F57" s="268"/>
      <c r="G57" s="268"/>
      <c r="H57" s="269"/>
      <c r="I57" s="255"/>
      <c r="J57" s="256"/>
      <c r="K57" s="709"/>
      <c r="R57" s="220"/>
    </row>
    <row r="58" spans="2:18" ht="7.5" customHeight="1">
      <c r="B58" s="321"/>
      <c r="C58" s="245"/>
      <c r="D58" s="246"/>
      <c r="E58" s="247"/>
      <c r="F58" s="247"/>
      <c r="G58" s="247"/>
      <c r="H58" s="248"/>
      <c r="I58" s="255"/>
      <c r="J58" s="256"/>
      <c r="K58" s="709"/>
      <c r="R58" s="220"/>
    </row>
    <row r="59" spans="2:18">
      <c r="B59" s="321"/>
      <c r="C59" s="245" t="s">
        <v>395</v>
      </c>
      <c r="D59" s="246" t="s">
        <v>586</v>
      </c>
      <c r="E59" s="247"/>
      <c r="F59" s="247"/>
      <c r="G59" s="247"/>
      <c r="H59" s="248"/>
      <c r="I59" s="255">
        <v>12232582.829999998</v>
      </c>
      <c r="J59" s="256"/>
      <c r="K59" s="709"/>
      <c r="R59" s="220"/>
    </row>
    <row r="60" spans="2:18">
      <c r="B60" s="321"/>
      <c r="C60" s="245"/>
      <c r="D60" s="246"/>
      <c r="E60" s="247"/>
      <c r="F60" s="247"/>
      <c r="G60" s="247"/>
      <c r="H60" s="248"/>
      <c r="I60" s="255"/>
      <c r="J60" s="256"/>
      <c r="K60" s="709"/>
      <c r="R60" s="220"/>
    </row>
    <row r="61" spans="2:18" ht="7.5" customHeight="1">
      <c r="B61" s="321"/>
      <c r="C61" s="245"/>
      <c r="D61" s="246"/>
      <c r="E61" s="247"/>
      <c r="F61" s="247"/>
      <c r="G61" s="247"/>
      <c r="H61" s="248"/>
      <c r="I61" s="255"/>
      <c r="J61" s="256"/>
      <c r="K61" s="709"/>
      <c r="R61" s="220"/>
    </row>
    <row r="62" spans="2:18">
      <c r="B62" s="321"/>
      <c r="C62" s="245" t="s">
        <v>396</v>
      </c>
      <c r="D62" s="246" t="s">
        <v>397</v>
      </c>
      <c r="E62" s="247"/>
      <c r="F62" s="247"/>
      <c r="G62" s="247"/>
      <c r="H62" s="248"/>
      <c r="I62" s="255">
        <v>320799.17</v>
      </c>
      <c r="J62" s="256"/>
      <c r="K62" s="709"/>
      <c r="R62" s="220"/>
    </row>
    <row r="63" spans="2:18">
      <c r="B63" s="321"/>
      <c r="C63" s="245"/>
      <c r="D63" s="246"/>
      <c r="E63" s="247"/>
      <c r="F63" s="247"/>
      <c r="G63" s="247"/>
      <c r="H63" s="248"/>
      <c r="I63" s="255"/>
      <c r="J63" s="256"/>
      <c r="K63" s="709"/>
      <c r="R63" s="220"/>
    </row>
    <row r="64" spans="2:18" ht="7.5" customHeight="1">
      <c r="B64" s="321"/>
      <c r="C64" s="245"/>
      <c r="D64" s="246"/>
      <c r="E64" s="247"/>
      <c r="F64" s="247"/>
      <c r="G64" s="247"/>
      <c r="H64" s="248"/>
      <c r="I64" s="255"/>
      <c r="J64" s="256"/>
      <c r="K64" s="709"/>
      <c r="R64" s="220"/>
    </row>
    <row r="65" spans="2:18">
      <c r="B65" s="321"/>
      <c r="C65" s="245" t="s">
        <v>398</v>
      </c>
      <c r="D65" s="267" t="s">
        <v>587</v>
      </c>
      <c r="E65" s="268"/>
      <c r="F65" s="268"/>
      <c r="G65" s="268"/>
      <c r="H65" s="269"/>
      <c r="I65" s="255">
        <v>88524594.210000008</v>
      </c>
      <c r="J65" s="256"/>
      <c r="K65" s="709"/>
      <c r="R65" s="220"/>
    </row>
    <row r="66" spans="2:18">
      <c r="B66" s="321"/>
      <c r="C66" s="245"/>
      <c r="D66" s="267"/>
      <c r="E66" s="268"/>
      <c r="F66" s="268"/>
      <c r="G66" s="268"/>
      <c r="H66" s="269"/>
      <c r="I66" s="255"/>
      <c r="J66" s="256"/>
      <c r="K66" s="709"/>
      <c r="R66" s="220"/>
    </row>
    <row r="67" spans="2:18" ht="7.5" customHeight="1">
      <c r="B67" s="321"/>
      <c r="C67" s="245"/>
      <c r="D67" s="246"/>
      <c r="E67" s="247"/>
      <c r="F67" s="247"/>
      <c r="G67" s="247"/>
      <c r="H67" s="248"/>
      <c r="I67" s="255"/>
      <c r="J67" s="256"/>
      <c r="K67" s="709"/>
      <c r="R67" s="220"/>
    </row>
    <row r="68" spans="2:18">
      <c r="B68" s="321"/>
      <c r="C68" s="245" t="s">
        <v>399</v>
      </c>
      <c r="D68" s="267" t="s">
        <v>588</v>
      </c>
      <c r="E68" s="268"/>
      <c r="F68" s="268"/>
      <c r="G68" s="268"/>
      <c r="H68" s="269"/>
      <c r="I68" s="255">
        <v>10999293.939999999</v>
      </c>
      <c r="J68" s="256"/>
      <c r="K68" s="709"/>
      <c r="R68" s="220"/>
    </row>
    <row r="69" spans="2:18">
      <c r="B69" s="321"/>
      <c r="C69" s="245"/>
      <c r="D69" s="267"/>
      <c r="E69" s="268"/>
      <c r="F69" s="268"/>
      <c r="G69" s="268"/>
      <c r="H69" s="269"/>
      <c r="I69" s="255"/>
      <c r="J69" s="256"/>
      <c r="K69" s="709"/>
      <c r="R69" s="220"/>
    </row>
    <row r="70" spans="2:18" ht="7.5" customHeight="1">
      <c r="B70" s="321"/>
      <c r="C70" s="245"/>
      <c r="D70" s="246"/>
      <c r="E70" s="247"/>
      <c r="F70" s="247"/>
      <c r="G70" s="247"/>
      <c r="H70" s="248"/>
      <c r="I70" s="255"/>
      <c r="J70" s="256"/>
      <c r="K70" s="709"/>
      <c r="R70" s="220"/>
    </row>
    <row r="71" spans="2:18">
      <c r="B71" s="321"/>
      <c r="C71" s="245" t="s">
        <v>400</v>
      </c>
      <c r="D71" s="267" t="s">
        <v>401</v>
      </c>
      <c r="E71" s="268"/>
      <c r="F71" s="268"/>
      <c r="G71" s="268"/>
      <c r="H71" s="269"/>
      <c r="I71" s="255">
        <v>5210369.72</v>
      </c>
      <c r="J71" s="256"/>
      <c r="K71" s="709"/>
      <c r="R71" s="220"/>
    </row>
    <row r="72" spans="2:18">
      <c r="B72" s="321"/>
      <c r="C72" s="245"/>
      <c r="D72" s="267"/>
      <c r="E72" s="268"/>
      <c r="F72" s="268"/>
      <c r="G72" s="268"/>
      <c r="H72" s="269"/>
      <c r="I72" s="255"/>
      <c r="J72" s="256"/>
      <c r="K72" s="697"/>
      <c r="R72" s="220"/>
    </row>
    <row r="73" spans="2:18">
      <c r="B73" s="321"/>
      <c r="C73" s="245"/>
      <c r="D73" s="267"/>
      <c r="E73" s="268"/>
      <c r="F73" s="268"/>
      <c r="G73" s="268"/>
      <c r="H73" s="269"/>
      <c r="I73" s="255"/>
      <c r="J73" s="256"/>
      <c r="K73" s="697"/>
      <c r="R73" s="220"/>
    </row>
    <row r="74" spans="2:18" s="254" customFormat="1">
      <c r="B74" s="325"/>
      <c r="C74" s="300" t="s">
        <v>402</v>
      </c>
      <c r="D74" s="407" t="s">
        <v>403</v>
      </c>
      <c r="E74" s="270"/>
      <c r="F74" s="270"/>
      <c r="G74" s="270"/>
      <c r="H74" s="271"/>
      <c r="I74" s="255">
        <f>+SUM(I75:I84)</f>
        <v>119166451.90900001</v>
      </c>
      <c r="J74" s="243"/>
      <c r="K74" s="697"/>
      <c r="L74" s="220"/>
      <c r="M74" s="703"/>
      <c r="N74" s="703"/>
      <c r="O74" s="288"/>
      <c r="P74" s="288"/>
    </row>
    <row r="75" spans="2:18" ht="7.5" customHeight="1">
      <c r="B75" s="321"/>
      <c r="C75" s="245"/>
      <c r="D75" s="246"/>
      <c r="E75" s="247"/>
      <c r="F75" s="247"/>
      <c r="G75" s="247"/>
      <c r="H75" s="248"/>
      <c r="I75" s="255"/>
      <c r="J75" s="256"/>
      <c r="K75" s="697"/>
      <c r="R75" s="220"/>
    </row>
    <row r="76" spans="2:18">
      <c r="B76" s="321"/>
      <c r="C76" s="259" t="s">
        <v>404</v>
      </c>
      <c r="D76" s="307" t="s">
        <v>589</v>
      </c>
      <c r="E76" s="261"/>
      <c r="F76" s="261"/>
      <c r="G76" s="261"/>
      <c r="H76" s="262"/>
      <c r="I76" s="255">
        <v>86255595.060499996</v>
      </c>
      <c r="J76" s="256"/>
      <c r="K76" s="697"/>
      <c r="L76" s="703"/>
      <c r="M76" s="703"/>
      <c r="N76" s="703"/>
      <c r="O76" s="288"/>
      <c r="P76" s="288"/>
      <c r="R76" s="220"/>
    </row>
    <row r="77" spans="2:18">
      <c r="B77" s="321"/>
      <c r="C77" s="245"/>
      <c r="D77" s="267"/>
      <c r="E77" s="268"/>
      <c r="F77" s="268"/>
      <c r="G77" s="268"/>
      <c r="H77" s="269"/>
      <c r="I77" s="255"/>
      <c r="J77" s="256"/>
      <c r="K77" s="708"/>
      <c r="L77" s="703"/>
      <c r="M77" s="703"/>
      <c r="N77" s="703"/>
      <c r="O77" s="288"/>
      <c r="P77" s="288"/>
      <c r="R77" s="220"/>
    </row>
    <row r="78" spans="2:18" ht="7.5" customHeight="1">
      <c r="B78" s="321"/>
      <c r="C78" s="245"/>
      <c r="D78" s="246"/>
      <c r="E78" s="247"/>
      <c r="F78" s="247"/>
      <c r="G78" s="247"/>
      <c r="H78" s="248"/>
      <c r="I78" s="255"/>
      <c r="J78" s="256"/>
      <c r="K78" s="697"/>
      <c r="O78" s="288"/>
      <c r="R78" s="220"/>
    </row>
    <row r="79" spans="2:18">
      <c r="B79" s="321"/>
      <c r="C79" s="259" t="s">
        <v>405</v>
      </c>
      <c r="D79" s="307" t="s">
        <v>590</v>
      </c>
      <c r="E79" s="261"/>
      <c r="F79" s="261"/>
      <c r="G79" s="261"/>
      <c r="H79" s="262"/>
      <c r="I79" s="255">
        <v>15231304.8235</v>
      </c>
      <c r="J79" s="256"/>
      <c r="K79" s="697"/>
      <c r="O79" s="288"/>
      <c r="P79" s="288"/>
      <c r="R79" s="220"/>
    </row>
    <row r="80" spans="2:18">
      <c r="B80" s="321"/>
      <c r="C80" s="259"/>
      <c r="D80" s="260"/>
      <c r="E80" s="261"/>
      <c r="F80" s="261"/>
      <c r="G80" s="261"/>
      <c r="H80" s="262"/>
      <c r="I80" s="255"/>
      <c r="J80" s="256"/>
      <c r="K80" s="697"/>
      <c r="R80" s="220"/>
    </row>
    <row r="81" spans="2:20" ht="7.5" customHeight="1">
      <c r="B81" s="321"/>
      <c r="C81" s="245"/>
      <c r="D81" s="246"/>
      <c r="E81" s="247"/>
      <c r="F81" s="247"/>
      <c r="G81" s="247"/>
      <c r="H81" s="248"/>
      <c r="I81" s="255"/>
      <c r="J81" s="256"/>
      <c r="K81" s="697"/>
      <c r="R81" s="220"/>
    </row>
    <row r="82" spans="2:20">
      <c r="B82" s="321"/>
      <c r="C82" s="259" t="s">
        <v>407</v>
      </c>
      <c r="D82" s="260" t="s">
        <v>569</v>
      </c>
      <c r="E82" s="261"/>
      <c r="F82" s="261"/>
      <c r="G82" s="261"/>
      <c r="H82" s="262"/>
      <c r="I82" s="255">
        <v>0</v>
      </c>
      <c r="J82" s="256"/>
      <c r="K82" s="697"/>
      <c r="R82" s="220"/>
    </row>
    <row r="83" spans="2:20">
      <c r="B83" s="321"/>
      <c r="C83" s="259"/>
      <c r="D83" s="260"/>
      <c r="E83" s="261"/>
      <c r="F83" s="261"/>
      <c r="G83" s="261"/>
      <c r="H83" s="262"/>
      <c r="I83" s="255">
        <v>17679552.024999999</v>
      </c>
      <c r="J83" s="256"/>
      <c r="K83" s="697"/>
      <c r="R83" s="220"/>
    </row>
    <row r="84" spans="2:20">
      <c r="B84" s="321"/>
      <c r="C84" s="259"/>
      <c r="D84" s="260"/>
      <c r="E84" s="261"/>
      <c r="F84" s="261"/>
      <c r="G84" s="261"/>
      <c r="H84" s="262"/>
      <c r="I84" s="255"/>
      <c r="J84" s="256"/>
      <c r="K84" s="697"/>
      <c r="R84" s="220"/>
    </row>
    <row r="85" spans="2:20">
      <c r="B85" s="321"/>
      <c r="C85" s="273"/>
      <c r="D85" s="274"/>
      <c r="E85" s="275"/>
      <c r="F85" s="275"/>
      <c r="G85" s="275"/>
      <c r="H85" s="276"/>
      <c r="I85" s="277"/>
      <c r="J85" s="278"/>
      <c r="K85" s="697"/>
      <c r="R85" s="220"/>
    </row>
    <row r="86" spans="2:20">
      <c r="B86" s="321"/>
      <c r="C86" s="279" t="s">
        <v>44</v>
      </c>
      <c r="D86" s="280"/>
      <c r="E86" s="280"/>
      <c r="F86" s="280"/>
      <c r="G86" s="280"/>
      <c r="H86" s="281"/>
      <c r="I86" s="282">
        <f>+I74+I30+I27+I24+I22</f>
        <v>1098734479.9874001</v>
      </c>
      <c r="J86" s="283"/>
      <c r="K86" s="708"/>
      <c r="L86" s="703"/>
      <c r="R86" s="220"/>
    </row>
    <row r="87" spans="2:20">
      <c r="B87" s="321"/>
      <c r="C87" s="221"/>
      <c r="D87" s="221"/>
      <c r="E87" s="284"/>
      <c r="F87" s="284"/>
      <c r="G87" s="284"/>
      <c r="H87" s="284"/>
      <c r="I87" s="284"/>
      <c r="J87" s="284"/>
      <c r="K87" s="697"/>
      <c r="L87" s="284"/>
      <c r="M87" s="284"/>
      <c r="N87" s="284"/>
      <c r="O87" s="284"/>
      <c r="P87" s="284"/>
      <c r="Q87" s="284"/>
      <c r="R87" s="285"/>
      <c r="S87" s="272"/>
      <c r="T87" s="272"/>
    </row>
    <row r="88" spans="2:20">
      <c r="B88" s="321"/>
      <c r="C88" s="221"/>
      <c r="D88" s="221"/>
      <c r="E88" s="286"/>
      <c r="F88" s="286"/>
      <c r="G88" s="286"/>
      <c r="H88" s="286"/>
      <c r="I88" s="286"/>
      <c r="J88" s="286"/>
      <c r="K88" s="697"/>
      <c r="L88" s="286"/>
      <c r="M88" s="286"/>
      <c r="N88" s="286"/>
      <c r="O88" s="286"/>
      <c r="P88" s="286"/>
      <c r="Q88" s="286"/>
      <c r="R88" s="285"/>
      <c r="S88" s="272"/>
      <c r="T88" s="272"/>
    </row>
    <row r="89" spans="2:20">
      <c r="B89" s="321"/>
      <c r="C89" s="328"/>
      <c r="D89" s="328"/>
      <c r="E89" s="329"/>
      <c r="F89" s="329"/>
      <c r="G89" s="329"/>
      <c r="H89" s="329"/>
      <c r="I89" s="329"/>
      <c r="J89" s="329"/>
      <c r="K89" s="708"/>
      <c r="L89" s="287"/>
      <c r="M89" s="287"/>
      <c r="N89" s="287"/>
      <c r="O89" s="287"/>
      <c r="P89" s="287"/>
      <c r="Q89" s="287"/>
      <c r="R89" s="285"/>
      <c r="S89" s="272"/>
      <c r="T89" s="272"/>
    </row>
    <row r="90" spans="2:20">
      <c r="B90" s="321"/>
      <c r="C90" s="328"/>
      <c r="D90" s="328"/>
      <c r="E90" s="329"/>
      <c r="F90" s="329"/>
      <c r="G90" s="329"/>
      <c r="H90" s="329"/>
      <c r="I90" s="329"/>
      <c r="J90" s="329"/>
      <c r="K90" s="708"/>
      <c r="L90" s="287"/>
      <c r="M90" s="287"/>
      <c r="N90" s="287"/>
      <c r="O90" s="287"/>
      <c r="P90" s="287"/>
      <c r="Q90" s="287"/>
      <c r="R90" s="285"/>
      <c r="S90" s="272"/>
      <c r="T90" s="272"/>
    </row>
    <row r="91" spans="2:20">
      <c r="B91" s="321"/>
      <c r="C91" s="328"/>
      <c r="D91" s="328"/>
      <c r="E91" s="329"/>
      <c r="F91" s="329"/>
      <c r="G91" s="329"/>
      <c r="H91" s="329"/>
      <c r="I91" s="329"/>
      <c r="J91" s="329"/>
      <c r="K91" s="708"/>
      <c r="L91" s="287"/>
      <c r="M91" s="287"/>
      <c r="N91" s="287"/>
      <c r="O91" s="287"/>
      <c r="P91" s="287"/>
      <c r="Q91" s="287"/>
      <c r="R91" s="285"/>
      <c r="S91" s="272"/>
      <c r="T91" s="272"/>
    </row>
    <row r="92" spans="2:20">
      <c r="B92" s="321"/>
      <c r="C92" s="218"/>
      <c r="D92" s="218"/>
      <c r="E92" s="218"/>
      <c r="F92" s="218"/>
      <c r="G92" s="218"/>
      <c r="H92" s="218"/>
      <c r="I92" s="218"/>
      <c r="J92" s="218"/>
      <c r="K92" s="710"/>
    </row>
    <row r="93" spans="2:20">
      <c r="B93" s="321"/>
      <c r="C93" s="218"/>
      <c r="D93" s="218"/>
      <c r="E93" s="341"/>
      <c r="F93" s="341"/>
      <c r="G93" s="341"/>
      <c r="H93" s="330"/>
      <c r="I93" s="330"/>
      <c r="J93" s="330"/>
      <c r="K93" s="710"/>
      <c r="L93" s="288"/>
      <c r="M93" s="288"/>
      <c r="N93" s="288"/>
      <c r="O93" s="288"/>
      <c r="P93" s="288"/>
      <c r="Q93" s="288"/>
    </row>
    <row r="94" spans="2:20" ht="15">
      <c r="B94" s="321"/>
      <c r="C94" s="218"/>
      <c r="D94" s="218"/>
      <c r="E94" s="317" t="s">
        <v>371</v>
      </c>
      <c r="F94" s="151"/>
      <c r="G94" s="330"/>
      <c r="H94" s="330"/>
      <c r="I94" s="330"/>
      <c r="J94" s="330"/>
      <c r="K94" s="710"/>
      <c r="L94" s="288"/>
      <c r="M94" s="288"/>
      <c r="N94" s="288"/>
      <c r="O94" s="288"/>
      <c r="P94" s="288"/>
      <c r="Q94" s="288"/>
    </row>
    <row r="95" spans="2:20" ht="15">
      <c r="B95" s="321"/>
      <c r="E95" s="318" t="s">
        <v>372</v>
      </c>
      <c r="F95" s="14"/>
      <c r="G95" s="218"/>
      <c r="H95" s="218"/>
      <c r="I95" s="218"/>
      <c r="J95" s="218"/>
      <c r="K95" s="710"/>
    </row>
    <row r="96" spans="2:20" ht="15">
      <c r="B96" s="321"/>
      <c r="C96" s="14"/>
      <c r="D96" s="14"/>
      <c r="E96" s="14"/>
      <c r="F96" s="218"/>
      <c r="G96" s="218"/>
      <c r="H96" s="218"/>
      <c r="I96" s="218"/>
      <c r="J96" s="218"/>
      <c r="K96" s="710"/>
    </row>
    <row r="97" spans="2:11">
      <c r="B97" s="331"/>
      <c r="C97" s="332"/>
      <c r="D97" s="332"/>
      <c r="E97" s="332"/>
      <c r="F97" s="332"/>
      <c r="G97" s="332"/>
      <c r="H97" s="332"/>
      <c r="I97" s="332"/>
      <c r="J97" s="332"/>
      <c r="K97" s="711"/>
    </row>
    <row r="98" spans="2:11">
      <c r="C98" s="221"/>
      <c r="D98" s="221"/>
      <c r="E98" s="221"/>
      <c r="F98" s="221"/>
      <c r="G98" s="221"/>
    </row>
  </sheetData>
  <printOptions horizontalCentered="1" verticalCentered="1"/>
  <pageMargins left="0.25" right="0.25" top="0.75" bottom="0.75" header="0.3" footer="0.3"/>
  <pageSetup scale="57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U137"/>
  <sheetViews>
    <sheetView showGridLines="0" showZeros="0" topLeftCell="A57" zoomScale="90" zoomScaleNormal="90" workbookViewId="0">
      <selection activeCell="E90" sqref="E90:Q91"/>
    </sheetView>
  </sheetViews>
  <sheetFormatPr baseColWidth="10" defaultRowHeight="12.75"/>
  <cols>
    <col min="1" max="2" width="11.42578125" style="713"/>
    <col min="3" max="3" width="7.5703125" style="713" customWidth="1"/>
    <col min="4" max="4" width="70.28515625" style="713" bestFit="1" customWidth="1"/>
    <col min="5" max="5" width="18.28515625" style="220" customWidth="1"/>
    <col min="6" max="6" width="16.28515625" style="220" bestFit="1" customWidth="1"/>
    <col min="7" max="19" width="18.28515625" style="220" customWidth="1"/>
    <col min="20" max="20" width="18" style="289" customWidth="1"/>
    <col min="21" max="21" width="10" style="220" customWidth="1"/>
    <col min="22" max="22" width="18.5703125" style="220" customWidth="1"/>
    <col min="23" max="23" width="15.7109375" style="220" bestFit="1" customWidth="1"/>
    <col min="24" max="25" width="16" style="220" bestFit="1" customWidth="1"/>
    <col min="26" max="26" width="14.5703125" style="220" bestFit="1" customWidth="1"/>
    <col min="27" max="27" width="14.85546875" style="220" bestFit="1" customWidth="1"/>
    <col min="28" max="28" width="16.28515625" style="220" bestFit="1" customWidth="1"/>
    <col min="29" max="30" width="16" style="220" bestFit="1" customWidth="1"/>
    <col min="31" max="31" width="14.85546875" style="220" bestFit="1" customWidth="1"/>
    <col min="32" max="42" width="15" style="220" bestFit="1" customWidth="1"/>
    <col min="43" max="43" width="14.85546875" style="220" bestFit="1" customWidth="1"/>
    <col min="44" max="260" width="11.42578125" style="220"/>
    <col min="261" max="261" width="14.7109375" style="220" customWidth="1"/>
    <col min="262" max="262" width="34.5703125" style="220" customWidth="1"/>
    <col min="263" max="275" width="17.28515625" style="220" customWidth="1"/>
    <col min="276" max="276" width="17.140625" style="220" customWidth="1"/>
    <col min="277" max="277" width="10" style="220" customWidth="1"/>
    <col min="278" max="516" width="11.42578125" style="220"/>
    <col min="517" max="517" width="14.7109375" style="220" customWidth="1"/>
    <col min="518" max="518" width="34.5703125" style="220" customWidth="1"/>
    <col min="519" max="531" width="17.28515625" style="220" customWidth="1"/>
    <col min="532" max="532" width="17.140625" style="220" customWidth="1"/>
    <col min="533" max="533" width="10" style="220" customWidth="1"/>
    <col min="534" max="772" width="11.42578125" style="220"/>
    <col min="773" max="773" width="14.7109375" style="220" customWidth="1"/>
    <col min="774" max="774" width="34.5703125" style="220" customWidth="1"/>
    <col min="775" max="787" width="17.28515625" style="220" customWidth="1"/>
    <col min="788" max="788" width="17.140625" style="220" customWidth="1"/>
    <col min="789" max="789" width="10" style="220" customWidth="1"/>
    <col min="790" max="1028" width="11.42578125" style="220"/>
    <col min="1029" max="1029" width="14.7109375" style="220" customWidth="1"/>
    <col min="1030" max="1030" width="34.5703125" style="220" customWidth="1"/>
    <col min="1031" max="1043" width="17.28515625" style="220" customWidth="1"/>
    <col min="1044" max="1044" width="17.140625" style="220" customWidth="1"/>
    <col min="1045" max="1045" width="10" style="220" customWidth="1"/>
    <col min="1046" max="1284" width="11.42578125" style="220"/>
    <col min="1285" max="1285" width="14.7109375" style="220" customWidth="1"/>
    <col min="1286" max="1286" width="34.5703125" style="220" customWidth="1"/>
    <col min="1287" max="1299" width="17.28515625" style="220" customWidth="1"/>
    <col min="1300" max="1300" width="17.140625" style="220" customWidth="1"/>
    <col min="1301" max="1301" width="10" style="220" customWidth="1"/>
    <col min="1302" max="1540" width="11.42578125" style="220"/>
    <col min="1541" max="1541" width="14.7109375" style="220" customWidth="1"/>
    <col min="1542" max="1542" width="34.5703125" style="220" customWidth="1"/>
    <col min="1543" max="1555" width="17.28515625" style="220" customWidth="1"/>
    <col min="1556" max="1556" width="17.140625" style="220" customWidth="1"/>
    <col min="1557" max="1557" width="10" style="220" customWidth="1"/>
    <col min="1558" max="1796" width="11.42578125" style="220"/>
    <col min="1797" max="1797" width="14.7109375" style="220" customWidth="1"/>
    <col min="1798" max="1798" width="34.5703125" style="220" customWidth="1"/>
    <col min="1799" max="1811" width="17.28515625" style="220" customWidth="1"/>
    <col min="1812" max="1812" width="17.140625" style="220" customWidth="1"/>
    <col min="1813" max="1813" width="10" style="220" customWidth="1"/>
    <col min="1814" max="2052" width="11.42578125" style="220"/>
    <col min="2053" max="2053" width="14.7109375" style="220" customWidth="1"/>
    <col min="2054" max="2054" width="34.5703125" style="220" customWidth="1"/>
    <col min="2055" max="2067" width="17.28515625" style="220" customWidth="1"/>
    <col min="2068" max="2068" width="17.140625" style="220" customWidth="1"/>
    <col min="2069" max="2069" width="10" style="220" customWidth="1"/>
    <col min="2070" max="2308" width="11.42578125" style="220"/>
    <col min="2309" max="2309" width="14.7109375" style="220" customWidth="1"/>
    <col min="2310" max="2310" width="34.5703125" style="220" customWidth="1"/>
    <col min="2311" max="2323" width="17.28515625" style="220" customWidth="1"/>
    <col min="2324" max="2324" width="17.140625" style="220" customWidth="1"/>
    <col min="2325" max="2325" width="10" style="220" customWidth="1"/>
    <col min="2326" max="2564" width="11.42578125" style="220"/>
    <col min="2565" max="2565" width="14.7109375" style="220" customWidth="1"/>
    <col min="2566" max="2566" width="34.5703125" style="220" customWidth="1"/>
    <col min="2567" max="2579" width="17.28515625" style="220" customWidth="1"/>
    <col min="2580" max="2580" width="17.140625" style="220" customWidth="1"/>
    <col min="2581" max="2581" width="10" style="220" customWidth="1"/>
    <col min="2582" max="2820" width="11.42578125" style="220"/>
    <col min="2821" max="2821" width="14.7109375" style="220" customWidth="1"/>
    <col min="2822" max="2822" width="34.5703125" style="220" customWidth="1"/>
    <col min="2823" max="2835" width="17.28515625" style="220" customWidth="1"/>
    <col min="2836" max="2836" width="17.140625" style="220" customWidth="1"/>
    <col min="2837" max="2837" width="10" style="220" customWidth="1"/>
    <col min="2838" max="3076" width="11.42578125" style="220"/>
    <col min="3077" max="3077" width="14.7109375" style="220" customWidth="1"/>
    <col min="3078" max="3078" width="34.5703125" style="220" customWidth="1"/>
    <col min="3079" max="3091" width="17.28515625" style="220" customWidth="1"/>
    <col min="3092" max="3092" width="17.140625" style="220" customWidth="1"/>
    <col min="3093" max="3093" width="10" style="220" customWidth="1"/>
    <col min="3094" max="3332" width="11.42578125" style="220"/>
    <col min="3333" max="3333" width="14.7109375" style="220" customWidth="1"/>
    <col min="3334" max="3334" width="34.5703125" style="220" customWidth="1"/>
    <col min="3335" max="3347" width="17.28515625" style="220" customWidth="1"/>
    <col min="3348" max="3348" width="17.140625" style="220" customWidth="1"/>
    <col min="3349" max="3349" width="10" style="220" customWidth="1"/>
    <col min="3350" max="3588" width="11.42578125" style="220"/>
    <col min="3589" max="3589" width="14.7109375" style="220" customWidth="1"/>
    <col min="3590" max="3590" width="34.5703125" style="220" customWidth="1"/>
    <col min="3591" max="3603" width="17.28515625" style="220" customWidth="1"/>
    <col min="3604" max="3604" width="17.140625" style="220" customWidth="1"/>
    <col min="3605" max="3605" width="10" style="220" customWidth="1"/>
    <col min="3606" max="3844" width="11.42578125" style="220"/>
    <col min="3845" max="3845" width="14.7109375" style="220" customWidth="1"/>
    <col min="3846" max="3846" width="34.5703125" style="220" customWidth="1"/>
    <col min="3847" max="3859" width="17.28515625" style="220" customWidth="1"/>
    <col min="3860" max="3860" width="17.140625" style="220" customWidth="1"/>
    <col min="3861" max="3861" width="10" style="220" customWidth="1"/>
    <col min="3862" max="4100" width="11.42578125" style="220"/>
    <col min="4101" max="4101" width="14.7109375" style="220" customWidth="1"/>
    <col min="4102" max="4102" width="34.5703125" style="220" customWidth="1"/>
    <col min="4103" max="4115" width="17.28515625" style="220" customWidth="1"/>
    <col min="4116" max="4116" width="17.140625" style="220" customWidth="1"/>
    <col min="4117" max="4117" width="10" style="220" customWidth="1"/>
    <col min="4118" max="4356" width="11.42578125" style="220"/>
    <col min="4357" max="4357" width="14.7109375" style="220" customWidth="1"/>
    <col min="4358" max="4358" width="34.5703125" style="220" customWidth="1"/>
    <col min="4359" max="4371" width="17.28515625" style="220" customWidth="1"/>
    <col min="4372" max="4372" width="17.140625" style="220" customWidth="1"/>
    <col min="4373" max="4373" width="10" style="220" customWidth="1"/>
    <col min="4374" max="4612" width="11.42578125" style="220"/>
    <col min="4613" max="4613" width="14.7109375" style="220" customWidth="1"/>
    <col min="4614" max="4614" width="34.5703125" style="220" customWidth="1"/>
    <col min="4615" max="4627" width="17.28515625" style="220" customWidth="1"/>
    <col min="4628" max="4628" width="17.140625" style="220" customWidth="1"/>
    <col min="4629" max="4629" width="10" style="220" customWidth="1"/>
    <col min="4630" max="4868" width="11.42578125" style="220"/>
    <col min="4869" max="4869" width="14.7109375" style="220" customWidth="1"/>
    <col min="4870" max="4870" width="34.5703125" style="220" customWidth="1"/>
    <col min="4871" max="4883" width="17.28515625" style="220" customWidth="1"/>
    <col min="4884" max="4884" width="17.140625" style="220" customWidth="1"/>
    <col min="4885" max="4885" width="10" style="220" customWidth="1"/>
    <col min="4886" max="5124" width="11.42578125" style="220"/>
    <col min="5125" max="5125" width="14.7109375" style="220" customWidth="1"/>
    <col min="5126" max="5126" width="34.5703125" style="220" customWidth="1"/>
    <col min="5127" max="5139" width="17.28515625" style="220" customWidth="1"/>
    <col min="5140" max="5140" width="17.140625" style="220" customWidth="1"/>
    <col min="5141" max="5141" width="10" style="220" customWidth="1"/>
    <col min="5142" max="5380" width="11.42578125" style="220"/>
    <col min="5381" max="5381" width="14.7109375" style="220" customWidth="1"/>
    <col min="5382" max="5382" width="34.5703125" style="220" customWidth="1"/>
    <col min="5383" max="5395" width="17.28515625" style="220" customWidth="1"/>
    <col min="5396" max="5396" width="17.140625" style="220" customWidth="1"/>
    <col min="5397" max="5397" width="10" style="220" customWidth="1"/>
    <col min="5398" max="5636" width="11.42578125" style="220"/>
    <col min="5637" max="5637" width="14.7109375" style="220" customWidth="1"/>
    <col min="5638" max="5638" width="34.5703125" style="220" customWidth="1"/>
    <col min="5639" max="5651" width="17.28515625" style="220" customWidth="1"/>
    <col min="5652" max="5652" width="17.140625" style="220" customWidth="1"/>
    <col min="5653" max="5653" width="10" style="220" customWidth="1"/>
    <col min="5654" max="5892" width="11.42578125" style="220"/>
    <col min="5893" max="5893" width="14.7109375" style="220" customWidth="1"/>
    <col min="5894" max="5894" width="34.5703125" style="220" customWidth="1"/>
    <col min="5895" max="5907" width="17.28515625" style="220" customWidth="1"/>
    <col min="5908" max="5908" width="17.140625" style="220" customWidth="1"/>
    <col min="5909" max="5909" width="10" style="220" customWidth="1"/>
    <col min="5910" max="6148" width="11.42578125" style="220"/>
    <col min="6149" max="6149" width="14.7109375" style="220" customWidth="1"/>
    <col min="6150" max="6150" width="34.5703125" style="220" customWidth="1"/>
    <col min="6151" max="6163" width="17.28515625" style="220" customWidth="1"/>
    <col min="6164" max="6164" width="17.140625" style="220" customWidth="1"/>
    <col min="6165" max="6165" width="10" style="220" customWidth="1"/>
    <col min="6166" max="6404" width="11.42578125" style="220"/>
    <col min="6405" max="6405" width="14.7109375" style="220" customWidth="1"/>
    <col min="6406" max="6406" width="34.5703125" style="220" customWidth="1"/>
    <col min="6407" max="6419" width="17.28515625" style="220" customWidth="1"/>
    <col min="6420" max="6420" width="17.140625" style="220" customWidth="1"/>
    <col min="6421" max="6421" width="10" style="220" customWidth="1"/>
    <col min="6422" max="6660" width="11.42578125" style="220"/>
    <col min="6661" max="6661" width="14.7109375" style="220" customWidth="1"/>
    <col min="6662" max="6662" width="34.5703125" style="220" customWidth="1"/>
    <col min="6663" max="6675" width="17.28515625" style="220" customWidth="1"/>
    <col min="6676" max="6676" width="17.140625" style="220" customWidth="1"/>
    <col min="6677" max="6677" width="10" style="220" customWidth="1"/>
    <col min="6678" max="6916" width="11.42578125" style="220"/>
    <col min="6917" max="6917" width="14.7109375" style="220" customWidth="1"/>
    <col min="6918" max="6918" width="34.5703125" style="220" customWidth="1"/>
    <col min="6919" max="6931" width="17.28515625" style="220" customWidth="1"/>
    <col min="6932" max="6932" width="17.140625" style="220" customWidth="1"/>
    <col min="6933" max="6933" width="10" style="220" customWidth="1"/>
    <col min="6934" max="7172" width="11.42578125" style="220"/>
    <col min="7173" max="7173" width="14.7109375" style="220" customWidth="1"/>
    <col min="7174" max="7174" width="34.5703125" style="220" customWidth="1"/>
    <col min="7175" max="7187" width="17.28515625" style="220" customWidth="1"/>
    <col min="7188" max="7188" width="17.140625" style="220" customWidth="1"/>
    <col min="7189" max="7189" width="10" style="220" customWidth="1"/>
    <col min="7190" max="7428" width="11.42578125" style="220"/>
    <col min="7429" max="7429" width="14.7109375" style="220" customWidth="1"/>
    <col min="7430" max="7430" width="34.5703125" style="220" customWidth="1"/>
    <col min="7431" max="7443" width="17.28515625" style="220" customWidth="1"/>
    <col min="7444" max="7444" width="17.140625" style="220" customWidth="1"/>
    <col min="7445" max="7445" width="10" style="220" customWidth="1"/>
    <col min="7446" max="7684" width="11.42578125" style="220"/>
    <col min="7685" max="7685" width="14.7109375" style="220" customWidth="1"/>
    <col min="7686" max="7686" width="34.5703125" style="220" customWidth="1"/>
    <col min="7687" max="7699" width="17.28515625" style="220" customWidth="1"/>
    <col min="7700" max="7700" width="17.140625" style="220" customWidth="1"/>
    <col min="7701" max="7701" width="10" style="220" customWidth="1"/>
    <col min="7702" max="7940" width="11.42578125" style="220"/>
    <col min="7941" max="7941" width="14.7109375" style="220" customWidth="1"/>
    <col min="7942" max="7942" width="34.5703125" style="220" customWidth="1"/>
    <col min="7943" max="7955" width="17.28515625" style="220" customWidth="1"/>
    <col min="7956" max="7956" width="17.140625" style="220" customWidth="1"/>
    <col min="7957" max="7957" width="10" style="220" customWidth="1"/>
    <col min="7958" max="8196" width="11.42578125" style="220"/>
    <col min="8197" max="8197" width="14.7109375" style="220" customWidth="1"/>
    <col min="8198" max="8198" width="34.5703125" style="220" customWidth="1"/>
    <col min="8199" max="8211" width="17.28515625" style="220" customWidth="1"/>
    <col min="8212" max="8212" width="17.140625" style="220" customWidth="1"/>
    <col min="8213" max="8213" width="10" style="220" customWidth="1"/>
    <col min="8214" max="8452" width="11.42578125" style="220"/>
    <col min="8453" max="8453" width="14.7109375" style="220" customWidth="1"/>
    <col min="8454" max="8454" width="34.5703125" style="220" customWidth="1"/>
    <col min="8455" max="8467" width="17.28515625" style="220" customWidth="1"/>
    <col min="8468" max="8468" width="17.140625" style="220" customWidth="1"/>
    <col min="8469" max="8469" width="10" style="220" customWidth="1"/>
    <col min="8470" max="8708" width="11.42578125" style="220"/>
    <col min="8709" max="8709" width="14.7109375" style="220" customWidth="1"/>
    <col min="8710" max="8710" width="34.5703125" style="220" customWidth="1"/>
    <col min="8711" max="8723" width="17.28515625" style="220" customWidth="1"/>
    <col min="8724" max="8724" width="17.140625" style="220" customWidth="1"/>
    <col min="8725" max="8725" width="10" style="220" customWidth="1"/>
    <col min="8726" max="8964" width="11.42578125" style="220"/>
    <col min="8965" max="8965" width="14.7109375" style="220" customWidth="1"/>
    <col min="8966" max="8966" width="34.5703125" style="220" customWidth="1"/>
    <col min="8967" max="8979" width="17.28515625" style="220" customWidth="1"/>
    <col min="8980" max="8980" width="17.140625" style="220" customWidth="1"/>
    <col min="8981" max="8981" width="10" style="220" customWidth="1"/>
    <col min="8982" max="9220" width="11.42578125" style="220"/>
    <col min="9221" max="9221" width="14.7109375" style="220" customWidth="1"/>
    <col min="9222" max="9222" width="34.5703125" style="220" customWidth="1"/>
    <col min="9223" max="9235" width="17.28515625" style="220" customWidth="1"/>
    <col min="9236" max="9236" width="17.140625" style="220" customWidth="1"/>
    <col min="9237" max="9237" width="10" style="220" customWidth="1"/>
    <col min="9238" max="9476" width="11.42578125" style="220"/>
    <col min="9477" max="9477" width="14.7109375" style="220" customWidth="1"/>
    <col min="9478" max="9478" width="34.5703125" style="220" customWidth="1"/>
    <col min="9479" max="9491" width="17.28515625" style="220" customWidth="1"/>
    <col min="9492" max="9492" width="17.140625" style="220" customWidth="1"/>
    <col min="9493" max="9493" width="10" style="220" customWidth="1"/>
    <col min="9494" max="9732" width="11.42578125" style="220"/>
    <col min="9733" max="9733" width="14.7109375" style="220" customWidth="1"/>
    <col min="9734" max="9734" width="34.5703125" style="220" customWidth="1"/>
    <col min="9735" max="9747" width="17.28515625" style="220" customWidth="1"/>
    <col min="9748" max="9748" width="17.140625" style="220" customWidth="1"/>
    <col min="9749" max="9749" width="10" style="220" customWidth="1"/>
    <col min="9750" max="9988" width="11.42578125" style="220"/>
    <col min="9989" max="9989" width="14.7109375" style="220" customWidth="1"/>
    <col min="9990" max="9990" width="34.5703125" style="220" customWidth="1"/>
    <col min="9991" max="10003" width="17.28515625" style="220" customWidth="1"/>
    <col min="10004" max="10004" width="17.140625" style="220" customWidth="1"/>
    <col min="10005" max="10005" width="10" style="220" customWidth="1"/>
    <col min="10006" max="10244" width="11.42578125" style="220"/>
    <col min="10245" max="10245" width="14.7109375" style="220" customWidth="1"/>
    <col min="10246" max="10246" width="34.5703125" style="220" customWidth="1"/>
    <col min="10247" max="10259" width="17.28515625" style="220" customWidth="1"/>
    <col min="10260" max="10260" width="17.140625" style="220" customWidth="1"/>
    <col min="10261" max="10261" width="10" style="220" customWidth="1"/>
    <col min="10262" max="10500" width="11.42578125" style="220"/>
    <col min="10501" max="10501" width="14.7109375" style="220" customWidth="1"/>
    <col min="10502" max="10502" width="34.5703125" style="220" customWidth="1"/>
    <col min="10503" max="10515" width="17.28515625" style="220" customWidth="1"/>
    <col min="10516" max="10516" width="17.140625" style="220" customWidth="1"/>
    <col min="10517" max="10517" width="10" style="220" customWidth="1"/>
    <col min="10518" max="10756" width="11.42578125" style="220"/>
    <col min="10757" max="10757" width="14.7109375" style="220" customWidth="1"/>
    <col min="10758" max="10758" width="34.5703125" style="220" customWidth="1"/>
    <col min="10759" max="10771" width="17.28515625" style="220" customWidth="1"/>
    <col min="10772" max="10772" width="17.140625" style="220" customWidth="1"/>
    <col min="10773" max="10773" width="10" style="220" customWidth="1"/>
    <col min="10774" max="11012" width="11.42578125" style="220"/>
    <col min="11013" max="11013" width="14.7109375" style="220" customWidth="1"/>
    <col min="11014" max="11014" width="34.5703125" style="220" customWidth="1"/>
    <col min="11015" max="11027" width="17.28515625" style="220" customWidth="1"/>
    <col min="11028" max="11028" width="17.140625" style="220" customWidth="1"/>
    <col min="11029" max="11029" width="10" style="220" customWidth="1"/>
    <col min="11030" max="11268" width="11.42578125" style="220"/>
    <col min="11269" max="11269" width="14.7109375" style="220" customWidth="1"/>
    <col min="11270" max="11270" width="34.5703125" style="220" customWidth="1"/>
    <col min="11271" max="11283" width="17.28515625" style="220" customWidth="1"/>
    <col min="11284" max="11284" width="17.140625" style="220" customWidth="1"/>
    <col min="11285" max="11285" width="10" style="220" customWidth="1"/>
    <col min="11286" max="11524" width="11.42578125" style="220"/>
    <col min="11525" max="11525" width="14.7109375" style="220" customWidth="1"/>
    <col min="11526" max="11526" width="34.5703125" style="220" customWidth="1"/>
    <col min="11527" max="11539" width="17.28515625" style="220" customWidth="1"/>
    <col min="11540" max="11540" width="17.140625" style="220" customWidth="1"/>
    <col min="11541" max="11541" width="10" style="220" customWidth="1"/>
    <col min="11542" max="11780" width="11.42578125" style="220"/>
    <col min="11781" max="11781" width="14.7109375" style="220" customWidth="1"/>
    <col min="11782" max="11782" width="34.5703125" style="220" customWidth="1"/>
    <col min="11783" max="11795" width="17.28515625" style="220" customWidth="1"/>
    <col min="11796" max="11796" width="17.140625" style="220" customWidth="1"/>
    <col min="11797" max="11797" width="10" style="220" customWidth="1"/>
    <col min="11798" max="12036" width="11.42578125" style="220"/>
    <col min="12037" max="12037" width="14.7109375" style="220" customWidth="1"/>
    <col min="12038" max="12038" width="34.5703125" style="220" customWidth="1"/>
    <col min="12039" max="12051" width="17.28515625" style="220" customWidth="1"/>
    <col min="12052" max="12052" width="17.140625" style="220" customWidth="1"/>
    <col min="12053" max="12053" width="10" style="220" customWidth="1"/>
    <col min="12054" max="12292" width="11.42578125" style="220"/>
    <col min="12293" max="12293" width="14.7109375" style="220" customWidth="1"/>
    <col min="12294" max="12294" width="34.5703125" style="220" customWidth="1"/>
    <col min="12295" max="12307" width="17.28515625" style="220" customWidth="1"/>
    <col min="12308" max="12308" width="17.140625" style="220" customWidth="1"/>
    <col min="12309" max="12309" width="10" style="220" customWidth="1"/>
    <col min="12310" max="12548" width="11.42578125" style="220"/>
    <col min="12549" max="12549" width="14.7109375" style="220" customWidth="1"/>
    <col min="12550" max="12550" width="34.5703125" style="220" customWidth="1"/>
    <col min="12551" max="12563" width="17.28515625" style="220" customWidth="1"/>
    <col min="12564" max="12564" width="17.140625" style="220" customWidth="1"/>
    <col min="12565" max="12565" width="10" style="220" customWidth="1"/>
    <col min="12566" max="12804" width="11.42578125" style="220"/>
    <col min="12805" max="12805" width="14.7109375" style="220" customWidth="1"/>
    <col min="12806" max="12806" width="34.5703125" style="220" customWidth="1"/>
    <col min="12807" max="12819" width="17.28515625" style="220" customWidth="1"/>
    <col min="12820" max="12820" width="17.140625" style="220" customWidth="1"/>
    <col min="12821" max="12821" width="10" style="220" customWidth="1"/>
    <col min="12822" max="13060" width="11.42578125" style="220"/>
    <col min="13061" max="13061" width="14.7109375" style="220" customWidth="1"/>
    <col min="13062" max="13062" width="34.5703125" style="220" customWidth="1"/>
    <col min="13063" max="13075" width="17.28515625" style="220" customWidth="1"/>
    <col min="13076" max="13076" width="17.140625" style="220" customWidth="1"/>
    <col min="13077" max="13077" width="10" style="220" customWidth="1"/>
    <col min="13078" max="13316" width="11.42578125" style="220"/>
    <col min="13317" max="13317" width="14.7109375" style="220" customWidth="1"/>
    <col min="13318" max="13318" width="34.5703125" style="220" customWidth="1"/>
    <col min="13319" max="13331" width="17.28515625" style="220" customWidth="1"/>
    <col min="13332" max="13332" width="17.140625" style="220" customWidth="1"/>
    <col min="13333" max="13333" width="10" style="220" customWidth="1"/>
    <col min="13334" max="13572" width="11.42578125" style="220"/>
    <col min="13573" max="13573" width="14.7109375" style="220" customWidth="1"/>
    <col min="13574" max="13574" width="34.5703125" style="220" customWidth="1"/>
    <col min="13575" max="13587" width="17.28515625" style="220" customWidth="1"/>
    <col min="13588" max="13588" width="17.140625" style="220" customWidth="1"/>
    <col min="13589" max="13589" width="10" style="220" customWidth="1"/>
    <col min="13590" max="13828" width="11.42578125" style="220"/>
    <col min="13829" max="13829" width="14.7109375" style="220" customWidth="1"/>
    <col min="13830" max="13830" width="34.5703125" style="220" customWidth="1"/>
    <col min="13831" max="13843" width="17.28515625" style="220" customWidth="1"/>
    <col min="13844" max="13844" width="17.140625" style="220" customWidth="1"/>
    <col min="13845" max="13845" width="10" style="220" customWidth="1"/>
    <col min="13846" max="14084" width="11.42578125" style="220"/>
    <col min="14085" max="14085" width="14.7109375" style="220" customWidth="1"/>
    <col min="14086" max="14086" width="34.5703125" style="220" customWidth="1"/>
    <col min="14087" max="14099" width="17.28515625" style="220" customWidth="1"/>
    <col min="14100" max="14100" width="17.140625" style="220" customWidth="1"/>
    <col min="14101" max="14101" width="10" style="220" customWidth="1"/>
    <col min="14102" max="14340" width="11.42578125" style="220"/>
    <col min="14341" max="14341" width="14.7109375" style="220" customWidth="1"/>
    <col min="14342" max="14342" width="34.5703125" style="220" customWidth="1"/>
    <col min="14343" max="14355" width="17.28515625" style="220" customWidth="1"/>
    <col min="14356" max="14356" width="17.140625" style="220" customWidth="1"/>
    <col min="14357" max="14357" width="10" style="220" customWidth="1"/>
    <col min="14358" max="14596" width="11.42578125" style="220"/>
    <col min="14597" max="14597" width="14.7109375" style="220" customWidth="1"/>
    <col min="14598" max="14598" width="34.5703125" style="220" customWidth="1"/>
    <col min="14599" max="14611" width="17.28515625" style="220" customWidth="1"/>
    <col min="14612" max="14612" width="17.140625" style="220" customWidth="1"/>
    <col min="14613" max="14613" width="10" style="220" customWidth="1"/>
    <col min="14614" max="14852" width="11.42578125" style="220"/>
    <col min="14853" max="14853" width="14.7109375" style="220" customWidth="1"/>
    <col min="14854" max="14854" width="34.5703125" style="220" customWidth="1"/>
    <col min="14855" max="14867" width="17.28515625" style="220" customWidth="1"/>
    <col min="14868" max="14868" width="17.140625" style="220" customWidth="1"/>
    <col min="14869" max="14869" width="10" style="220" customWidth="1"/>
    <col min="14870" max="15108" width="11.42578125" style="220"/>
    <col min="15109" max="15109" width="14.7109375" style="220" customWidth="1"/>
    <col min="15110" max="15110" width="34.5703125" style="220" customWidth="1"/>
    <col min="15111" max="15123" width="17.28515625" style="220" customWidth="1"/>
    <col min="15124" max="15124" width="17.140625" style="220" customWidth="1"/>
    <col min="15125" max="15125" width="10" style="220" customWidth="1"/>
    <col min="15126" max="15364" width="11.42578125" style="220"/>
    <col min="15365" max="15365" width="14.7109375" style="220" customWidth="1"/>
    <col min="15366" max="15366" width="34.5703125" style="220" customWidth="1"/>
    <col min="15367" max="15379" width="17.28515625" style="220" customWidth="1"/>
    <col min="15380" max="15380" width="17.140625" style="220" customWidth="1"/>
    <col min="15381" max="15381" width="10" style="220" customWidth="1"/>
    <col min="15382" max="15620" width="11.42578125" style="220"/>
    <col min="15621" max="15621" width="14.7109375" style="220" customWidth="1"/>
    <col min="15622" max="15622" width="34.5703125" style="220" customWidth="1"/>
    <col min="15623" max="15635" width="17.28515625" style="220" customWidth="1"/>
    <col min="15636" max="15636" width="17.140625" style="220" customWidth="1"/>
    <col min="15637" max="15637" width="10" style="220" customWidth="1"/>
    <col min="15638" max="15876" width="11.42578125" style="220"/>
    <col min="15877" max="15877" width="14.7109375" style="220" customWidth="1"/>
    <col min="15878" max="15878" width="34.5703125" style="220" customWidth="1"/>
    <col min="15879" max="15891" width="17.28515625" style="220" customWidth="1"/>
    <col min="15892" max="15892" width="17.140625" style="220" customWidth="1"/>
    <col min="15893" max="15893" width="10" style="220" customWidth="1"/>
    <col min="15894" max="16132" width="11.42578125" style="220"/>
    <col min="16133" max="16133" width="14.7109375" style="220" customWidth="1"/>
    <col min="16134" max="16134" width="34.5703125" style="220" customWidth="1"/>
    <col min="16135" max="16147" width="17.28515625" style="220" customWidth="1"/>
    <col min="16148" max="16148" width="17.140625" style="220" customWidth="1"/>
    <col min="16149" max="16149" width="10" style="220" customWidth="1"/>
    <col min="16150" max="16384" width="11.42578125" style="220"/>
  </cols>
  <sheetData>
    <row r="2" spans="2:21">
      <c r="B2" s="714"/>
      <c r="C2" s="715"/>
      <c r="D2" s="715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334"/>
      <c r="U2" s="216"/>
    </row>
    <row r="3" spans="2:21">
      <c r="B3" s="716"/>
      <c r="C3" s="717"/>
      <c r="D3" s="717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9"/>
      <c r="U3" s="322"/>
    </row>
    <row r="4" spans="2:21">
      <c r="B4" s="716"/>
      <c r="C4" s="717"/>
      <c r="D4" s="717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9"/>
      <c r="U4" s="322"/>
    </row>
    <row r="5" spans="2:21">
      <c r="B5" s="716"/>
      <c r="C5" s="717"/>
      <c r="D5" s="717"/>
      <c r="E5" s="218"/>
      <c r="F5" s="218"/>
      <c r="G5" s="218"/>
      <c r="H5" s="218"/>
      <c r="I5" s="218"/>
      <c r="J5" s="218"/>
      <c r="K5" s="218"/>
      <c r="L5" s="218"/>
      <c r="M5" s="218"/>
      <c r="N5" s="218"/>
      <c r="O5" s="218"/>
      <c r="P5" s="218"/>
      <c r="Q5" s="218"/>
      <c r="R5" s="218"/>
      <c r="S5" s="218"/>
      <c r="T5" s="219"/>
      <c r="U5" s="322"/>
    </row>
    <row r="6" spans="2:21">
      <c r="B6" s="716"/>
      <c r="C6" s="717"/>
      <c r="D6" s="717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9"/>
      <c r="U6" s="322"/>
    </row>
    <row r="7" spans="2:21">
      <c r="B7" s="716"/>
      <c r="C7" s="717"/>
      <c r="D7" s="717"/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18"/>
      <c r="P7" s="218"/>
      <c r="Q7" s="218"/>
      <c r="R7" s="218"/>
      <c r="S7" s="218"/>
      <c r="T7" s="219"/>
      <c r="U7" s="322"/>
    </row>
    <row r="8" spans="2:21">
      <c r="B8" s="716"/>
      <c r="C8" s="717"/>
      <c r="D8" s="717"/>
      <c r="E8" s="218"/>
      <c r="F8" s="218"/>
      <c r="G8" s="218"/>
      <c r="H8" s="218"/>
      <c r="I8" s="218"/>
      <c r="J8" s="218"/>
      <c r="K8" s="218"/>
      <c r="L8" s="218"/>
      <c r="M8" s="218"/>
      <c r="N8" s="218"/>
      <c r="O8" s="218"/>
      <c r="P8" s="218"/>
      <c r="Q8" s="218"/>
      <c r="R8" s="218"/>
      <c r="S8" s="218"/>
      <c r="T8" s="219"/>
      <c r="U8" s="322"/>
    </row>
    <row r="9" spans="2:21">
      <c r="B9" s="716"/>
      <c r="C9" s="717"/>
      <c r="D9" s="717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9"/>
      <c r="U9" s="322"/>
    </row>
    <row r="10" spans="2:21">
      <c r="B10" s="716"/>
      <c r="C10" s="718" t="s">
        <v>416</v>
      </c>
      <c r="D10" s="717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9"/>
      <c r="U10" s="322"/>
    </row>
    <row r="11" spans="2:21">
      <c r="B11" s="716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9"/>
      <c r="U11" s="322"/>
    </row>
    <row r="12" spans="2:21">
      <c r="B12" s="716"/>
      <c r="C12" s="755" t="s">
        <v>594</v>
      </c>
      <c r="D12" s="755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9"/>
      <c r="U12" s="322"/>
    </row>
    <row r="13" spans="2:21" ht="15">
      <c r="B13" s="716"/>
      <c r="C13" s="14" t="s">
        <v>475</v>
      </c>
      <c r="D13" s="755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9"/>
      <c r="U13" s="322"/>
    </row>
    <row r="14" spans="2:21" ht="15">
      <c r="B14" s="716"/>
      <c r="C14" s="14" t="s">
        <v>592</v>
      </c>
      <c r="D14" s="755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9"/>
      <c r="U14" s="322"/>
    </row>
    <row r="15" spans="2:21" ht="15">
      <c r="B15" s="716"/>
      <c r="C15" s="14" t="s">
        <v>591</v>
      </c>
      <c r="D15" s="755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9"/>
      <c r="U15" s="322"/>
    </row>
    <row r="16" spans="2:21" ht="15">
      <c r="B16" s="716"/>
      <c r="C16" s="14" t="s">
        <v>476</v>
      </c>
      <c r="D16" s="755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9"/>
      <c r="U16" s="322"/>
    </row>
    <row r="17" spans="1:22" s="759" customFormat="1">
      <c r="A17" s="753"/>
      <c r="B17" s="754"/>
      <c r="C17" s="755"/>
      <c r="D17" s="755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7"/>
      <c r="U17" s="758"/>
    </row>
    <row r="18" spans="1:22" ht="15">
      <c r="B18" s="716"/>
      <c r="C18" s="719" t="s">
        <v>572</v>
      </c>
      <c r="D18" s="717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9"/>
      <c r="U18" s="322"/>
    </row>
    <row r="19" spans="1:22" ht="12.75" customHeight="1">
      <c r="B19" s="716"/>
      <c r="C19" s="720"/>
      <c r="D19" s="720"/>
      <c r="E19" s="221"/>
      <c r="F19" s="221"/>
      <c r="G19" s="221"/>
      <c r="H19" s="221"/>
      <c r="I19" s="221"/>
      <c r="J19" s="335"/>
      <c r="K19" s="335"/>
      <c r="L19" s="335"/>
      <c r="M19" s="335"/>
      <c r="N19" s="335"/>
      <c r="O19" s="335"/>
      <c r="P19" s="335"/>
      <c r="Q19" s="335"/>
      <c r="R19" s="335"/>
      <c r="S19" s="335"/>
      <c r="T19" s="336"/>
      <c r="U19" s="322"/>
    </row>
    <row r="20" spans="1:22" ht="18.75" customHeight="1">
      <c r="B20" s="716"/>
      <c r="C20" s="721" t="s">
        <v>408</v>
      </c>
      <c r="D20" s="722"/>
      <c r="E20" s="223"/>
      <c r="F20" s="223"/>
      <c r="G20" s="223"/>
      <c r="H20" s="223"/>
      <c r="I20" s="223"/>
      <c r="J20" s="290"/>
      <c r="K20" s="290"/>
      <c r="L20" s="290"/>
      <c r="M20" s="290"/>
      <c r="N20" s="290"/>
      <c r="O20" s="290"/>
      <c r="P20" s="290"/>
      <c r="Q20" s="290"/>
      <c r="R20" s="290"/>
      <c r="S20" s="290"/>
      <c r="T20" s="291"/>
      <c r="U20" s="322"/>
    </row>
    <row r="21" spans="1:22" ht="33.75" customHeight="1">
      <c r="B21" s="716"/>
      <c r="C21" s="723" t="s">
        <v>374</v>
      </c>
      <c r="D21" s="724" t="s">
        <v>375</v>
      </c>
      <c r="E21" s="292" t="s">
        <v>597</v>
      </c>
      <c r="F21" s="229" t="s">
        <v>598</v>
      </c>
      <c r="G21" s="292" t="s">
        <v>599</v>
      </c>
      <c r="H21" s="229" t="s">
        <v>600</v>
      </c>
      <c r="I21" s="292" t="s">
        <v>601</v>
      </c>
      <c r="J21" s="229" t="s">
        <v>602</v>
      </c>
      <c r="K21" s="292" t="s">
        <v>603</v>
      </c>
      <c r="L21" s="229" t="s">
        <v>604</v>
      </c>
      <c r="M21" s="292" t="s">
        <v>605</v>
      </c>
      <c r="N21" s="229" t="s">
        <v>606</v>
      </c>
      <c r="O21" s="292" t="s">
        <v>607</v>
      </c>
      <c r="P21" s="292" t="s">
        <v>608</v>
      </c>
      <c r="Q21" s="229"/>
      <c r="R21" s="292"/>
      <c r="S21" s="292"/>
      <c r="T21" s="293" t="s">
        <v>409</v>
      </c>
      <c r="U21" s="322"/>
    </row>
    <row r="22" spans="1:22">
      <c r="B22" s="716"/>
      <c r="C22" s="725" t="s">
        <v>165</v>
      </c>
      <c r="D22" s="726" t="s">
        <v>281</v>
      </c>
      <c r="E22" s="294"/>
      <c r="F22" s="294"/>
      <c r="G22" s="294"/>
      <c r="H22" s="294"/>
      <c r="I22" s="294"/>
      <c r="J22" s="294"/>
      <c r="K22" s="294"/>
      <c r="L22" s="294"/>
      <c r="M22" s="294"/>
      <c r="N22" s="294"/>
      <c r="O22" s="294"/>
      <c r="P22" s="294"/>
      <c r="Q22" s="294"/>
      <c r="R22" s="294"/>
      <c r="S22" s="295"/>
      <c r="T22" s="296"/>
      <c r="U22" s="322"/>
    </row>
    <row r="23" spans="1:22" ht="7.5" customHeight="1">
      <c r="B23" s="716"/>
      <c r="C23" s="727"/>
      <c r="D23" s="728"/>
      <c r="E23" s="297" t="str">
        <f>IF(E24&gt;0,".","")</f>
        <v>.</v>
      </c>
      <c r="F23" s="297"/>
      <c r="G23" s="297"/>
      <c r="H23" s="297" t="str">
        <f t="shared" ref="H23:S23" si="0">IF(H24&gt;0,".","")</f>
        <v/>
      </c>
      <c r="I23" s="297" t="str">
        <f t="shared" si="0"/>
        <v/>
      </c>
      <c r="J23" s="297" t="str">
        <f t="shared" si="0"/>
        <v/>
      </c>
      <c r="K23" s="297" t="str">
        <f t="shared" si="0"/>
        <v/>
      </c>
      <c r="L23" s="297" t="str">
        <f t="shared" si="0"/>
        <v/>
      </c>
      <c r="M23" s="297" t="str">
        <f t="shared" si="0"/>
        <v/>
      </c>
      <c r="N23" s="297" t="str">
        <f t="shared" si="0"/>
        <v/>
      </c>
      <c r="O23" s="297" t="str">
        <f t="shared" si="0"/>
        <v/>
      </c>
      <c r="P23" s="297" t="str">
        <f t="shared" si="0"/>
        <v/>
      </c>
      <c r="Q23" s="297" t="str">
        <f t="shared" si="0"/>
        <v/>
      </c>
      <c r="R23" s="297" t="str">
        <f t="shared" si="0"/>
        <v/>
      </c>
      <c r="S23" s="298" t="str">
        <f t="shared" si="0"/>
        <v/>
      </c>
      <c r="T23" s="299"/>
      <c r="U23" s="327"/>
      <c r="V23" s="251"/>
    </row>
    <row r="24" spans="1:22">
      <c r="B24" s="716"/>
      <c r="C24" s="729" t="s">
        <v>377</v>
      </c>
      <c r="D24" s="730" t="s">
        <v>574</v>
      </c>
      <c r="E24" s="468">
        <f>+'Formato III'!$I$22</f>
        <v>60000000</v>
      </c>
      <c r="F24" s="294"/>
      <c r="G24" s="294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8"/>
      <c r="T24" s="301">
        <f>SUM(E24:S24)</f>
        <v>60000000</v>
      </c>
      <c r="U24" s="327"/>
      <c r="V24" s="770"/>
    </row>
    <row r="25" spans="1:22">
      <c r="B25" s="716"/>
      <c r="C25" s="729"/>
      <c r="D25" s="730"/>
      <c r="E25" s="302"/>
      <c r="F25" s="302"/>
      <c r="G25" s="302"/>
      <c r="H25" s="302"/>
      <c r="I25" s="302"/>
      <c r="J25" s="302"/>
      <c r="K25" s="302"/>
      <c r="L25" s="302"/>
      <c r="M25" s="302"/>
      <c r="N25" s="302"/>
      <c r="O25" s="302"/>
      <c r="P25" s="302"/>
      <c r="Q25" s="302"/>
      <c r="R25" s="302"/>
      <c r="S25" s="303"/>
      <c r="T25" s="301"/>
      <c r="U25" s="327"/>
      <c r="V25" s="770"/>
    </row>
    <row r="26" spans="1:22" ht="7.5" customHeight="1">
      <c r="B26" s="716"/>
      <c r="C26" s="727"/>
      <c r="D26" s="728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297"/>
      <c r="R26" s="297"/>
      <c r="S26" s="699" t="str">
        <f t="shared" ref="S26" si="1">IF(S27&gt;0,".","")</f>
        <v/>
      </c>
      <c r="T26" s="299"/>
      <c r="U26" s="327"/>
      <c r="V26" s="703"/>
    </row>
    <row r="27" spans="1:22">
      <c r="B27" s="716"/>
      <c r="C27" s="729" t="s">
        <v>378</v>
      </c>
      <c r="D27" s="731" t="s">
        <v>379</v>
      </c>
      <c r="E27" s="768">
        <v>4069280.32</v>
      </c>
      <c r="F27" s="768">
        <v>3051960.24</v>
      </c>
      <c r="G27" s="768">
        <v>1017320.08</v>
      </c>
      <c r="H27" s="768">
        <v>1017320.08</v>
      </c>
      <c r="I27" s="768">
        <v>1017320.08</v>
      </c>
      <c r="J27" s="768">
        <v>1017320.08</v>
      </c>
      <c r="K27" s="768">
        <v>1017320.08</v>
      </c>
      <c r="L27" s="768">
        <v>1017320.08</v>
      </c>
      <c r="M27" s="768">
        <v>1017320.08</v>
      </c>
      <c r="N27" s="768">
        <v>1017320.08</v>
      </c>
      <c r="O27" s="768">
        <v>1017320.08</v>
      </c>
      <c r="P27" s="768">
        <v>4069280.33</v>
      </c>
      <c r="Q27" s="297"/>
      <c r="R27" s="297"/>
      <c r="S27" s="699"/>
      <c r="T27" s="299">
        <f>SUM(E27:S27)</f>
        <v>20346401.609999999</v>
      </c>
      <c r="U27" s="327"/>
      <c r="V27" s="703"/>
    </row>
    <row r="28" spans="1:22">
      <c r="B28" s="716"/>
      <c r="C28" s="727"/>
      <c r="D28" s="728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699"/>
      <c r="T28" s="299"/>
      <c r="U28" s="327"/>
      <c r="V28" s="703"/>
    </row>
    <row r="29" spans="1:22" ht="7.5" customHeight="1">
      <c r="B29" s="716"/>
      <c r="C29" s="727"/>
      <c r="D29" s="728"/>
      <c r="E29" s="297" t="str">
        <f>IF(E30&gt;0,".","")</f>
        <v>.</v>
      </c>
      <c r="F29" s="297" t="str">
        <f t="shared" ref="F29:R29" si="2">IF(F30&gt;0,".","")</f>
        <v>.</v>
      </c>
      <c r="G29" s="297" t="str">
        <f t="shared" si="2"/>
        <v>.</v>
      </c>
      <c r="H29" s="297" t="str">
        <f t="shared" si="2"/>
        <v>.</v>
      </c>
      <c r="I29" s="297" t="str">
        <f t="shared" si="2"/>
        <v>.</v>
      </c>
      <c r="J29" s="297" t="str">
        <f t="shared" si="2"/>
        <v>.</v>
      </c>
      <c r="K29" s="297" t="str">
        <f t="shared" si="2"/>
        <v>.</v>
      </c>
      <c r="L29" s="297" t="str">
        <f t="shared" si="2"/>
        <v>.</v>
      </c>
      <c r="M29" s="297" t="str">
        <f t="shared" si="2"/>
        <v>.</v>
      </c>
      <c r="N29" s="297" t="str">
        <f t="shared" si="2"/>
        <v>.</v>
      </c>
      <c r="O29" s="297" t="str">
        <f t="shared" si="2"/>
        <v>.</v>
      </c>
      <c r="P29" s="297" t="str">
        <f t="shared" si="2"/>
        <v>.</v>
      </c>
      <c r="Q29" s="297" t="str">
        <f t="shared" si="2"/>
        <v/>
      </c>
      <c r="R29" s="297" t="str">
        <f t="shared" si="2"/>
        <v/>
      </c>
      <c r="S29" s="699" t="s">
        <v>486</v>
      </c>
      <c r="T29" s="299"/>
      <c r="U29" s="327"/>
      <c r="V29" s="703"/>
    </row>
    <row r="30" spans="1:22">
      <c r="B30" s="716"/>
      <c r="C30" s="732" t="s">
        <v>380</v>
      </c>
      <c r="D30" s="733" t="s">
        <v>381</v>
      </c>
      <c r="E30" s="468">
        <f>+'Formato III'!$I$27/12</f>
        <v>2231961.2332000001</v>
      </c>
      <c r="F30" s="468">
        <f>+'Formato III'!$I$27/12</f>
        <v>2231961.2332000001</v>
      </c>
      <c r="G30" s="468">
        <f>+'Formato III'!$I$27/12</f>
        <v>2231961.2332000001</v>
      </c>
      <c r="H30" s="468">
        <f>+'Formato III'!$I$27/12</f>
        <v>2231961.2332000001</v>
      </c>
      <c r="I30" s="468">
        <f>+'Formato III'!$I$27/12</f>
        <v>2231961.2332000001</v>
      </c>
      <c r="J30" s="468">
        <f>+'Formato III'!$I$27/12</f>
        <v>2231961.2332000001</v>
      </c>
      <c r="K30" s="468">
        <f>+'Formato III'!$I$27/12</f>
        <v>2231961.2332000001</v>
      </c>
      <c r="L30" s="468">
        <f>+'Formato III'!$I$27/12</f>
        <v>2231961.2332000001</v>
      </c>
      <c r="M30" s="468">
        <f>+'Formato III'!$I$27/12</f>
        <v>2231961.2332000001</v>
      </c>
      <c r="N30" s="468">
        <f>+'Formato III'!$I$27/12</f>
        <v>2231961.2332000001</v>
      </c>
      <c r="O30" s="468">
        <f>+'Formato III'!$I$27/12</f>
        <v>2231961.2332000001</v>
      </c>
      <c r="P30" s="468">
        <f>+'Formato III'!$I$27/12</f>
        <v>2231961.2332000001</v>
      </c>
      <c r="Q30" s="297"/>
      <c r="R30" s="297"/>
      <c r="S30" s="700"/>
      <c r="T30" s="299">
        <f>SUM(E30:S30)</f>
        <v>26783534.798399996</v>
      </c>
      <c r="U30" s="327"/>
      <c r="V30" s="703"/>
    </row>
    <row r="31" spans="1:22">
      <c r="B31" s="716"/>
      <c r="C31" s="734"/>
      <c r="D31" s="735"/>
      <c r="E31" s="705"/>
      <c r="F31" s="705"/>
      <c r="G31" s="705"/>
      <c r="H31" s="705"/>
      <c r="I31" s="705"/>
      <c r="J31" s="705"/>
      <c r="K31" s="705"/>
      <c r="L31" s="705"/>
      <c r="M31" s="705"/>
      <c r="N31" s="705"/>
      <c r="O31" s="705"/>
      <c r="P31" s="705"/>
      <c r="Q31" s="705"/>
      <c r="R31" s="705"/>
      <c r="S31" s="700"/>
      <c r="T31" s="299">
        <f>SUM(E31:S31)</f>
        <v>0</v>
      </c>
      <c r="U31" s="327"/>
      <c r="V31" s="703"/>
    </row>
    <row r="32" spans="1:22" ht="7.5" customHeight="1">
      <c r="B32" s="716"/>
      <c r="C32" s="727"/>
      <c r="D32" s="728"/>
      <c r="E32" s="297"/>
      <c r="F32" s="297"/>
      <c r="G32" s="297"/>
      <c r="H32" s="297"/>
      <c r="I32" s="297"/>
      <c r="J32" s="297"/>
      <c r="K32" s="297"/>
      <c r="L32" s="297"/>
      <c r="M32" s="297"/>
      <c r="N32" s="297"/>
      <c r="O32" s="297"/>
      <c r="P32" s="297"/>
      <c r="Q32" s="297"/>
      <c r="R32" s="297"/>
      <c r="S32" s="699"/>
      <c r="T32" s="299"/>
      <c r="U32" s="327"/>
      <c r="V32" s="703"/>
    </row>
    <row r="33" spans="1:23">
      <c r="B33" s="716"/>
      <c r="C33" s="729" t="s">
        <v>382</v>
      </c>
      <c r="D33" s="730" t="s">
        <v>383</v>
      </c>
      <c r="E33" s="705"/>
      <c r="F33" s="705"/>
      <c r="G33" s="705"/>
      <c r="H33" s="705"/>
      <c r="I33" s="705"/>
      <c r="J33" s="705"/>
      <c r="K33" s="705"/>
      <c r="L33" s="705"/>
      <c r="M33" s="705"/>
      <c r="N33" s="705"/>
      <c r="O33" s="705"/>
      <c r="P33" s="705"/>
      <c r="Q33" s="705"/>
      <c r="R33" s="705"/>
      <c r="S33" s="700"/>
      <c r="T33" s="299">
        <f>SUM(E33:S33)</f>
        <v>0</v>
      </c>
      <c r="U33" s="327"/>
      <c r="V33" s="703"/>
    </row>
    <row r="34" spans="1:23" ht="7.5" customHeight="1">
      <c r="B34" s="716"/>
      <c r="C34" s="727"/>
      <c r="D34" s="728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297"/>
      <c r="R34" s="297"/>
      <c r="S34" s="700"/>
      <c r="T34" s="299"/>
      <c r="U34" s="327"/>
      <c r="V34" s="703"/>
    </row>
    <row r="35" spans="1:23" s="266" customFormat="1">
      <c r="A35" s="736"/>
      <c r="B35" s="737"/>
      <c r="C35" s="727" t="s">
        <v>384</v>
      </c>
      <c r="D35" s="738" t="s">
        <v>385</v>
      </c>
      <c r="E35" s="768">
        <v>14993403.9</v>
      </c>
      <c r="F35" s="768">
        <v>18016441.550000001</v>
      </c>
      <c r="G35" s="768">
        <v>53520656.210000001</v>
      </c>
      <c r="H35" s="768">
        <v>74692937.150000021</v>
      </c>
      <c r="I35" s="768">
        <v>72448964.149999991</v>
      </c>
      <c r="J35" s="768">
        <v>86506081.340000018</v>
      </c>
      <c r="K35" s="768">
        <v>102209375.58000001</v>
      </c>
      <c r="L35" s="768">
        <v>82483006.88000001</v>
      </c>
      <c r="M35" s="768">
        <v>69529166.019999996</v>
      </c>
      <c r="N35" s="768">
        <v>37106202.050000004</v>
      </c>
      <c r="O35" s="768">
        <v>36890196.609999999</v>
      </c>
      <c r="P35" s="768">
        <v>30575107.790000003</v>
      </c>
      <c r="Q35" s="705"/>
      <c r="R35" s="705"/>
      <c r="S35" s="699"/>
      <c r="T35" s="299">
        <f>SUM(E35:S35)</f>
        <v>678971539.2299999</v>
      </c>
      <c r="U35" s="327"/>
      <c r="V35" s="703"/>
    </row>
    <row r="36" spans="1:23" s="266" customFormat="1">
      <c r="A36" s="736"/>
      <c r="B36" s="737"/>
      <c r="C36" s="727"/>
      <c r="D36" s="738"/>
      <c r="E36" s="297"/>
      <c r="F36" s="297"/>
      <c r="G36" s="297"/>
      <c r="H36" s="297"/>
      <c r="I36" s="297"/>
      <c r="J36" s="297"/>
      <c r="K36" s="297"/>
      <c r="L36" s="297"/>
      <c r="M36" s="297"/>
      <c r="N36" s="297"/>
      <c r="O36" s="297"/>
      <c r="P36" s="297"/>
      <c r="Q36" s="297"/>
      <c r="R36" s="297"/>
      <c r="S36" s="699"/>
      <c r="T36" s="299"/>
      <c r="U36" s="327"/>
      <c r="V36" s="703"/>
    </row>
    <row r="37" spans="1:23" ht="7.5" customHeight="1">
      <c r="B37" s="716"/>
      <c r="C37" s="727"/>
      <c r="D37" s="728"/>
      <c r="E37" s="297" t="s">
        <v>486</v>
      </c>
      <c r="F37" s="297"/>
      <c r="G37" s="297"/>
      <c r="H37" s="297" t="s">
        <v>486</v>
      </c>
      <c r="I37" s="297"/>
      <c r="J37" s="297"/>
      <c r="K37" s="297"/>
      <c r="L37" s="297"/>
      <c r="M37" s="297"/>
      <c r="N37" s="768" t="s">
        <v>486</v>
      </c>
      <c r="O37" s="768" t="s">
        <v>486</v>
      </c>
      <c r="P37" s="768" t="s">
        <v>486</v>
      </c>
      <c r="Q37" s="768" t="s">
        <v>486</v>
      </c>
      <c r="R37" s="297" t="s">
        <v>486</v>
      </c>
      <c r="S37" s="699"/>
      <c r="T37" s="299"/>
      <c r="U37" s="327"/>
    </row>
    <row r="38" spans="1:23">
      <c r="B38" s="716"/>
      <c r="C38" s="727" t="s">
        <v>386</v>
      </c>
      <c r="D38" s="739" t="s">
        <v>579</v>
      </c>
      <c r="E38" s="305">
        <v>0</v>
      </c>
      <c r="F38" s="305">
        <v>0</v>
      </c>
      <c r="G38" s="305">
        <v>0</v>
      </c>
      <c r="H38" s="305">
        <v>0</v>
      </c>
      <c r="I38" s="698">
        <v>2022354.86</v>
      </c>
      <c r="J38" s="698">
        <v>2022354.86</v>
      </c>
      <c r="K38" s="698">
        <v>2527943.5699999998</v>
      </c>
      <c r="L38" s="698">
        <v>3033532.29</v>
      </c>
      <c r="M38" s="698">
        <v>3033532.28</v>
      </c>
      <c r="N38" s="698">
        <v>0</v>
      </c>
      <c r="O38" s="698">
        <v>0</v>
      </c>
      <c r="P38" s="698">
        <v>0</v>
      </c>
      <c r="Q38" s="698"/>
      <c r="R38" s="698"/>
      <c r="S38" s="700"/>
      <c r="T38" s="299">
        <f>SUM(E38:S38)</f>
        <v>12639717.859999999</v>
      </c>
      <c r="U38" s="327"/>
    </row>
    <row r="39" spans="1:23">
      <c r="B39" s="716"/>
      <c r="C39" s="727"/>
      <c r="D39" s="739"/>
      <c r="E39" s="305"/>
      <c r="F39" s="305"/>
      <c r="G39" s="305"/>
      <c r="H39" s="305"/>
      <c r="I39" s="698"/>
      <c r="J39" s="698"/>
      <c r="K39" s="698"/>
      <c r="L39" s="698"/>
      <c r="M39" s="698"/>
      <c r="N39" s="698"/>
      <c r="O39" s="698"/>
      <c r="P39" s="305"/>
      <c r="Q39" s="698"/>
      <c r="R39" s="698"/>
      <c r="S39" s="700"/>
      <c r="T39" s="299"/>
      <c r="U39" s="327"/>
    </row>
    <row r="40" spans="1:23" ht="7.5" customHeight="1">
      <c r="B40" s="716"/>
      <c r="C40" s="727"/>
      <c r="D40" s="728"/>
      <c r="E40" s="297" t="s">
        <v>486</v>
      </c>
      <c r="F40" s="297" t="s">
        <v>486</v>
      </c>
      <c r="G40" s="297" t="s">
        <v>486</v>
      </c>
      <c r="H40" s="297" t="s">
        <v>486</v>
      </c>
      <c r="I40" s="297"/>
      <c r="J40" s="297"/>
      <c r="K40" s="297"/>
      <c r="L40" s="297"/>
      <c r="M40" s="297"/>
      <c r="N40" s="768" t="str">
        <f t="shared" ref="N40:P40" si="3">IF(N41&gt;0,".","")</f>
        <v/>
      </c>
      <c r="O40" s="768" t="str">
        <f t="shared" si="3"/>
        <v/>
      </c>
      <c r="P40" s="297" t="str">
        <f t="shared" si="3"/>
        <v/>
      </c>
      <c r="Q40" s="768"/>
      <c r="R40" s="297"/>
      <c r="S40" s="699"/>
      <c r="T40" s="299"/>
      <c r="U40" s="327"/>
    </row>
    <row r="41" spans="1:23">
      <c r="B41" s="716"/>
      <c r="C41" s="727" t="s">
        <v>387</v>
      </c>
      <c r="D41" s="728" t="s">
        <v>580</v>
      </c>
      <c r="E41" s="305">
        <v>0</v>
      </c>
      <c r="F41" s="305">
        <v>0</v>
      </c>
      <c r="G41" s="305">
        <v>0</v>
      </c>
      <c r="H41" s="305">
        <v>0</v>
      </c>
      <c r="I41" s="698">
        <v>6285735.2300000004</v>
      </c>
      <c r="J41" s="698">
        <v>6285735.2300000004</v>
      </c>
      <c r="K41" s="698">
        <v>6285735.2300000004</v>
      </c>
      <c r="L41" s="698">
        <v>6285735.2300000004</v>
      </c>
      <c r="M41" s="698">
        <v>6285735.25</v>
      </c>
      <c r="N41" s="698">
        <v>0</v>
      </c>
      <c r="O41" s="698">
        <v>0</v>
      </c>
      <c r="P41" s="698">
        <v>0</v>
      </c>
      <c r="Q41" s="698"/>
      <c r="R41" s="305"/>
      <c r="S41" s="700"/>
      <c r="T41" s="299">
        <f>SUM(E41:S41)</f>
        <v>31428676.170000002</v>
      </c>
      <c r="U41" s="327"/>
    </row>
    <row r="42" spans="1:23">
      <c r="B42" s="716"/>
      <c r="C42" s="727"/>
      <c r="D42" s="728"/>
      <c r="E42" s="305"/>
      <c r="F42" s="305"/>
      <c r="G42" s="305"/>
      <c r="H42" s="305"/>
      <c r="I42" s="698"/>
      <c r="J42" s="698"/>
      <c r="K42" s="698"/>
      <c r="L42" s="698"/>
      <c r="M42" s="698"/>
      <c r="N42" s="698"/>
      <c r="O42" s="698"/>
      <c r="P42" s="698"/>
      <c r="Q42" s="698"/>
      <c r="R42" s="305"/>
      <c r="S42" s="700"/>
      <c r="T42" s="299"/>
      <c r="U42" s="327"/>
      <c r="V42" s="272"/>
      <c r="W42" s="251"/>
    </row>
    <row r="43" spans="1:23" ht="7.5" customHeight="1">
      <c r="B43" s="716"/>
      <c r="C43" s="727"/>
      <c r="D43" s="728"/>
      <c r="E43" s="297" t="s">
        <v>486</v>
      </c>
      <c r="F43" s="297" t="s">
        <v>486</v>
      </c>
      <c r="G43" s="297" t="s">
        <v>486</v>
      </c>
      <c r="H43" s="297" t="s">
        <v>486</v>
      </c>
      <c r="I43" s="768"/>
      <c r="J43" s="297"/>
      <c r="K43" s="297"/>
      <c r="L43" s="297"/>
      <c r="M43" s="297"/>
      <c r="N43" s="768"/>
      <c r="O43" s="768"/>
      <c r="P43" s="768"/>
      <c r="Q43" s="768"/>
      <c r="R43" s="297"/>
      <c r="S43" s="298"/>
      <c r="T43" s="299"/>
      <c r="U43" s="327"/>
      <c r="V43" s="272"/>
      <c r="W43" s="251"/>
    </row>
    <row r="44" spans="1:23">
      <c r="B44" s="716"/>
      <c r="C44" s="727" t="s">
        <v>388</v>
      </c>
      <c r="D44" s="728" t="s">
        <v>581</v>
      </c>
      <c r="E44" s="305">
        <v>0</v>
      </c>
      <c r="F44" s="305">
        <v>0</v>
      </c>
      <c r="G44" s="305">
        <v>0</v>
      </c>
      <c r="H44" s="305">
        <v>0</v>
      </c>
      <c r="I44" s="698">
        <v>0</v>
      </c>
      <c r="J44" s="698">
        <v>5893595.3300000001</v>
      </c>
      <c r="K44" s="698">
        <v>5893595.3300000001</v>
      </c>
      <c r="L44" s="698">
        <v>5893595.3300000001</v>
      </c>
      <c r="M44" s="698">
        <v>5893595.3099999996</v>
      </c>
      <c r="N44" s="698">
        <v>0</v>
      </c>
      <c r="O44" s="698">
        <v>0</v>
      </c>
      <c r="P44" s="698">
        <v>0</v>
      </c>
      <c r="Q44" s="698"/>
      <c r="R44" s="305"/>
      <c r="S44" s="306"/>
      <c r="T44" s="299">
        <f>SUM(E44:S44)</f>
        <v>23574381.300000001</v>
      </c>
      <c r="U44" s="327"/>
      <c r="V44" s="272"/>
      <c r="W44" s="251"/>
    </row>
    <row r="45" spans="1:23">
      <c r="B45" s="716"/>
      <c r="C45" s="727"/>
      <c r="D45" s="728"/>
      <c r="E45" s="305"/>
      <c r="F45" s="305"/>
      <c r="G45" s="305"/>
      <c r="H45" s="305"/>
      <c r="I45" s="698"/>
      <c r="J45" s="698"/>
      <c r="K45" s="698"/>
      <c r="L45" s="698"/>
      <c r="M45" s="698"/>
      <c r="N45" s="698"/>
      <c r="O45" s="698"/>
      <c r="P45" s="305"/>
      <c r="Q45" s="698"/>
      <c r="R45" s="305"/>
      <c r="S45" s="306"/>
      <c r="T45" s="299"/>
      <c r="U45" s="327"/>
      <c r="V45" s="272"/>
      <c r="W45" s="251"/>
    </row>
    <row r="46" spans="1:23" ht="7.5" customHeight="1">
      <c r="B46" s="716"/>
      <c r="C46" s="727"/>
      <c r="D46" s="728"/>
      <c r="E46" s="297" t="s">
        <v>486</v>
      </c>
      <c r="F46" s="297" t="s">
        <v>486</v>
      </c>
      <c r="G46" s="297" t="s">
        <v>486</v>
      </c>
      <c r="H46" s="297" t="s">
        <v>486</v>
      </c>
      <c r="I46" s="768" t="s">
        <v>486</v>
      </c>
      <c r="J46" s="768" t="s">
        <v>486</v>
      </c>
      <c r="K46" s="297"/>
      <c r="L46" s="297"/>
      <c r="M46" s="297"/>
      <c r="N46" s="768"/>
      <c r="O46" s="768"/>
      <c r="P46" s="297"/>
      <c r="Q46" s="768"/>
      <c r="R46" s="297"/>
      <c r="S46" s="298"/>
      <c r="T46" s="299"/>
      <c r="U46" s="327"/>
      <c r="V46" s="272"/>
      <c r="W46" s="251"/>
    </row>
    <row r="47" spans="1:23">
      <c r="B47" s="716"/>
      <c r="C47" s="727" t="s">
        <v>389</v>
      </c>
      <c r="D47" s="728" t="s">
        <v>582</v>
      </c>
      <c r="E47" s="305">
        <v>0</v>
      </c>
      <c r="F47" s="305">
        <v>0</v>
      </c>
      <c r="G47" s="305">
        <v>0</v>
      </c>
      <c r="H47" s="305">
        <v>0</v>
      </c>
      <c r="I47" s="698">
        <v>0</v>
      </c>
      <c r="J47" s="698">
        <v>0</v>
      </c>
      <c r="K47" s="698">
        <v>9802.51</v>
      </c>
      <c r="L47" s="698">
        <v>9802.51</v>
      </c>
      <c r="M47" s="698">
        <v>10099.549999999999</v>
      </c>
      <c r="N47" s="698">
        <v>0</v>
      </c>
      <c r="O47" s="698">
        <v>0</v>
      </c>
      <c r="P47" s="698">
        <v>0</v>
      </c>
      <c r="Q47" s="698"/>
      <c r="R47" s="305"/>
      <c r="S47" s="306"/>
      <c r="T47" s="299">
        <f>SUM(E47:S47)</f>
        <v>29704.57</v>
      </c>
      <c r="U47" s="327"/>
      <c r="V47" s="272"/>
      <c r="W47" s="251"/>
    </row>
    <row r="48" spans="1:23">
      <c r="B48" s="716"/>
      <c r="C48" s="727"/>
      <c r="D48" s="728"/>
      <c r="E48" s="305"/>
      <c r="F48" s="305"/>
      <c r="G48" s="305"/>
      <c r="H48" s="305"/>
      <c r="I48" s="698"/>
      <c r="J48" s="698"/>
      <c r="K48" s="698"/>
      <c r="L48" s="698"/>
      <c r="M48" s="698"/>
      <c r="N48" s="698"/>
      <c r="O48" s="698"/>
      <c r="P48" s="698"/>
      <c r="Q48" s="698"/>
      <c r="R48" s="305"/>
      <c r="S48" s="306"/>
      <c r="T48" s="299"/>
      <c r="U48" s="327"/>
      <c r="V48" s="272"/>
      <c r="W48" s="251"/>
    </row>
    <row r="49" spans="2:23" ht="7.5" customHeight="1">
      <c r="B49" s="716"/>
      <c r="C49" s="727"/>
      <c r="D49" s="728"/>
      <c r="E49" s="297" t="s">
        <v>486</v>
      </c>
      <c r="F49" s="297" t="s">
        <v>486</v>
      </c>
      <c r="G49" s="297" t="s">
        <v>486</v>
      </c>
      <c r="H49" s="297" t="s">
        <v>486</v>
      </c>
      <c r="I49" s="768" t="s">
        <v>486</v>
      </c>
      <c r="J49" s="297"/>
      <c r="K49" s="297"/>
      <c r="L49" s="297"/>
      <c r="M49" s="297"/>
      <c r="N49" s="768"/>
      <c r="O49" s="768"/>
      <c r="P49" s="768"/>
      <c r="Q49" s="768"/>
      <c r="R49" s="297"/>
      <c r="S49" s="298"/>
      <c r="T49" s="299"/>
      <c r="U49" s="327"/>
      <c r="V49" s="272"/>
      <c r="W49" s="251"/>
    </row>
    <row r="50" spans="2:23">
      <c r="B50" s="716"/>
      <c r="C50" s="727" t="s">
        <v>390</v>
      </c>
      <c r="D50" s="739" t="s">
        <v>583</v>
      </c>
      <c r="E50" s="305">
        <v>0</v>
      </c>
      <c r="F50" s="305">
        <v>0</v>
      </c>
      <c r="G50" s="305">
        <v>0</v>
      </c>
      <c r="H50" s="305">
        <v>0</v>
      </c>
      <c r="I50" s="698">
        <v>0</v>
      </c>
      <c r="J50" s="698">
        <v>400122.66</v>
      </c>
      <c r="K50" s="698">
        <v>400122.66</v>
      </c>
      <c r="L50" s="698">
        <v>400122.66</v>
      </c>
      <c r="M50" s="698">
        <v>400122.67</v>
      </c>
      <c r="N50" s="698">
        <v>0</v>
      </c>
      <c r="O50" s="698">
        <v>0</v>
      </c>
      <c r="P50" s="698">
        <v>0</v>
      </c>
      <c r="Q50" s="698"/>
      <c r="R50" s="305"/>
      <c r="S50" s="306"/>
      <c r="T50" s="299">
        <f>SUM(E50:S50)</f>
        <v>1600490.65</v>
      </c>
      <c r="U50" s="327"/>
      <c r="V50" s="272"/>
      <c r="W50" s="251"/>
    </row>
    <row r="51" spans="2:23">
      <c r="B51" s="716"/>
      <c r="C51" s="727"/>
      <c r="D51" s="739"/>
      <c r="E51" s="305"/>
      <c r="F51" s="305"/>
      <c r="G51" s="305"/>
      <c r="H51" s="305"/>
      <c r="I51" s="698"/>
      <c r="J51" s="698"/>
      <c r="K51" s="698"/>
      <c r="L51" s="698"/>
      <c r="M51" s="698"/>
      <c r="N51" s="698"/>
      <c r="O51" s="698"/>
      <c r="P51" s="698"/>
      <c r="Q51" s="698"/>
      <c r="R51" s="305"/>
      <c r="S51" s="306"/>
      <c r="T51" s="299"/>
      <c r="U51" s="327"/>
      <c r="V51" s="272"/>
      <c r="W51" s="251"/>
    </row>
    <row r="52" spans="2:23" ht="7.5" customHeight="1">
      <c r="B52" s="716"/>
      <c r="C52" s="727"/>
      <c r="D52" s="728"/>
      <c r="E52" s="297" t="s">
        <v>486</v>
      </c>
      <c r="F52" s="297" t="s">
        <v>486</v>
      </c>
      <c r="G52" s="297" t="s">
        <v>486</v>
      </c>
      <c r="H52" s="297" t="s">
        <v>486</v>
      </c>
      <c r="I52" s="297"/>
      <c r="J52" s="297"/>
      <c r="K52" s="297"/>
      <c r="L52" s="297"/>
      <c r="M52" s="297"/>
      <c r="N52" s="768"/>
      <c r="O52" s="768"/>
      <c r="P52" s="768"/>
      <c r="Q52" s="768"/>
      <c r="R52" s="297"/>
      <c r="S52" s="298"/>
      <c r="T52" s="299"/>
      <c r="U52" s="327"/>
      <c r="V52" s="272"/>
      <c r="W52" s="251"/>
    </row>
    <row r="53" spans="2:23">
      <c r="B53" s="716"/>
      <c r="C53" s="727" t="s">
        <v>391</v>
      </c>
      <c r="D53" s="739" t="s">
        <v>584</v>
      </c>
      <c r="E53" s="305">
        <v>0</v>
      </c>
      <c r="F53" s="305">
        <v>0</v>
      </c>
      <c r="G53" s="305">
        <v>0</v>
      </c>
      <c r="H53" s="305">
        <v>0</v>
      </c>
      <c r="I53" s="698">
        <v>378339.35</v>
      </c>
      <c r="J53" s="698">
        <v>378339.35</v>
      </c>
      <c r="K53" s="698">
        <v>378339.35</v>
      </c>
      <c r="L53" s="698">
        <v>378339.35</v>
      </c>
      <c r="M53" s="698">
        <v>378339.37</v>
      </c>
      <c r="N53" s="698">
        <v>0</v>
      </c>
      <c r="O53" s="698">
        <v>0</v>
      </c>
      <c r="P53" s="698">
        <v>0</v>
      </c>
      <c r="Q53" s="698"/>
      <c r="R53" s="305"/>
      <c r="S53" s="306"/>
      <c r="T53" s="299">
        <f>SUM(E53:S53)</f>
        <v>1891696.77</v>
      </c>
      <c r="U53" s="327"/>
      <c r="V53" s="272"/>
      <c r="W53" s="251"/>
    </row>
    <row r="54" spans="2:23">
      <c r="B54" s="716"/>
      <c r="C54" s="727"/>
      <c r="D54" s="739"/>
      <c r="E54" s="305"/>
      <c r="F54" s="305"/>
      <c r="G54" s="305"/>
      <c r="H54" s="305"/>
      <c r="I54" s="698"/>
      <c r="J54" s="698"/>
      <c r="K54" s="698"/>
      <c r="L54" s="698"/>
      <c r="M54" s="698"/>
      <c r="N54" s="698"/>
      <c r="O54" s="698"/>
      <c r="P54" s="698"/>
      <c r="Q54" s="698"/>
      <c r="R54" s="305"/>
      <c r="S54" s="306"/>
      <c r="T54" s="299"/>
      <c r="U54" s="327"/>
      <c r="V54" s="272"/>
      <c r="W54" s="251"/>
    </row>
    <row r="55" spans="2:23" ht="7.5" customHeight="1">
      <c r="B55" s="716"/>
      <c r="C55" s="727"/>
      <c r="D55" s="728"/>
      <c r="E55" s="297" t="s">
        <v>486</v>
      </c>
      <c r="F55" s="297" t="s">
        <v>486</v>
      </c>
      <c r="G55" s="297" t="s">
        <v>486</v>
      </c>
      <c r="H55" s="297" t="s">
        <v>486</v>
      </c>
      <c r="I55" s="297"/>
      <c r="J55" s="297"/>
      <c r="K55" s="297"/>
      <c r="L55" s="297"/>
      <c r="M55" s="297"/>
      <c r="N55" s="297"/>
      <c r="O55" s="297"/>
      <c r="P55" s="768"/>
      <c r="Q55" s="768"/>
      <c r="R55" s="297"/>
      <c r="S55" s="298"/>
      <c r="T55" s="299"/>
      <c r="U55" s="327"/>
      <c r="V55" s="272"/>
      <c r="W55" s="251"/>
    </row>
    <row r="56" spans="2:23">
      <c r="B56" s="716"/>
      <c r="C56" s="727" t="s">
        <v>392</v>
      </c>
      <c r="D56" s="728" t="s">
        <v>393</v>
      </c>
      <c r="E56" s="305">
        <v>0</v>
      </c>
      <c r="F56" s="305">
        <v>0</v>
      </c>
      <c r="G56" s="305">
        <v>0</v>
      </c>
      <c r="H56" s="305">
        <v>0</v>
      </c>
      <c r="I56" s="698">
        <v>288980.96999999997</v>
      </c>
      <c r="J56" s="698">
        <v>288980.96999999997</v>
      </c>
      <c r="K56" s="698">
        <v>288980.96999999997</v>
      </c>
      <c r="L56" s="698">
        <v>288980.96999999997</v>
      </c>
      <c r="M56" s="698">
        <v>577961.93999999994</v>
      </c>
      <c r="N56" s="698">
        <v>577961.93999999994</v>
      </c>
      <c r="O56" s="698">
        <v>577961.96</v>
      </c>
      <c r="P56" s="698"/>
      <c r="Q56" s="698"/>
      <c r="R56" s="698"/>
      <c r="S56" s="306"/>
      <c r="T56" s="299">
        <f>SUM(E56:S56)</f>
        <v>2889809.7199999997</v>
      </c>
      <c r="U56" s="327"/>
      <c r="V56" s="272"/>
      <c r="W56" s="251"/>
    </row>
    <row r="57" spans="2:23">
      <c r="B57" s="716"/>
      <c r="C57" s="727"/>
      <c r="D57" s="728"/>
      <c r="E57" s="305"/>
      <c r="F57" s="305"/>
      <c r="G57" s="305"/>
      <c r="H57" s="305"/>
      <c r="I57" s="698"/>
      <c r="J57" s="698"/>
      <c r="K57" s="698"/>
      <c r="L57" s="698"/>
      <c r="M57" s="698"/>
      <c r="N57" s="698"/>
      <c r="O57" s="698"/>
      <c r="P57" s="698"/>
      <c r="Q57" s="698"/>
      <c r="R57" s="305"/>
      <c r="S57" s="306"/>
      <c r="T57" s="299"/>
      <c r="U57" s="327"/>
      <c r="V57" s="272"/>
      <c r="W57" s="251"/>
    </row>
    <row r="58" spans="2:23" ht="7.5" customHeight="1">
      <c r="B58" s="716"/>
      <c r="C58" s="727"/>
      <c r="D58" s="728"/>
      <c r="E58" s="297" t="s">
        <v>486</v>
      </c>
      <c r="F58" s="297" t="s">
        <v>486</v>
      </c>
      <c r="G58" s="297" t="s">
        <v>486</v>
      </c>
      <c r="H58" s="297" t="s">
        <v>486</v>
      </c>
      <c r="I58" s="768" t="s">
        <v>486</v>
      </c>
      <c r="J58" s="297"/>
      <c r="K58" s="297"/>
      <c r="L58" s="297"/>
      <c r="M58" s="297"/>
      <c r="N58" s="768"/>
      <c r="O58" s="768"/>
      <c r="P58" s="768"/>
      <c r="Q58" s="768"/>
      <c r="R58" s="297"/>
      <c r="S58" s="298"/>
      <c r="T58" s="299"/>
      <c r="U58" s="327"/>
      <c r="V58" s="272"/>
      <c r="W58" s="251"/>
    </row>
    <row r="59" spans="2:23">
      <c r="B59" s="716"/>
      <c r="C59" s="727" t="s">
        <v>394</v>
      </c>
      <c r="D59" s="739" t="s">
        <v>585</v>
      </c>
      <c r="E59" s="305">
        <v>0</v>
      </c>
      <c r="F59" s="305">
        <v>0</v>
      </c>
      <c r="G59" s="305">
        <v>0</v>
      </c>
      <c r="H59" s="305">
        <v>0</v>
      </c>
      <c r="I59" s="698">
        <v>0</v>
      </c>
      <c r="J59" s="698">
        <v>531108.88</v>
      </c>
      <c r="K59" s="698">
        <v>531108.88</v>
      </c>
      <c r="L59" s="698">
        <v>531108.88</v>
      </c>
      <c r="M59" s="698">
        <v>531108.89</v>
      </c>
      <c r="N59" s="698">
        <v>0</v>
      </c>
      <c r="O59" s="698">
        <v>0</v>
      </c>
      <c r="P59" s="698">
        <v>0</v>
      </c>
      <c r="Q59" s="698"/>
      <c r="R59" s="305"/>
      <c r="S59" s="306"/>
      <c r="T59" s="299">
        <f>SUM(E59:S59)</f>
        <v>2124435.5300000003</v>
      </c>
      <c r="U59" s="327"/>
      <c r="V59" s="272"/>
      <c r="W59" s="251"/>
    </row>
    <row r="60" spans="2:23">
      <c r="B60" s="716"/>
      <c r="C60" s="727"/>
      <c r="D60" s="739"/>
      <c r="E60" s="305"/>
      <c r="F60" s="305"/>
      <c r="G60" s="305"/>
      <c r="H60" s="305"/>
      <c r="I60" s="698"/>
      <c r="J60" s="698"/>
      <c r="K60" s="698"/>
      <c r="L60" s="698"/>
      <c r="M60" s="698"/>
      <c r="N60" s="698"/>
      <c r="O60" s="698"/>
      <c r="P60" s="698"/>
      <c r="Q60" s="698"/>
      <c r="R60" s="305"/>
      <c r="S60" s="306"/>
      <c r="T60" s="299"/>
      <c r="U60" s="327"/>
      <c r="V60" s="272"/>
      <c r="W60" s="251"/>
    </row>
    <row r="61" spans="2:23" ht="7.5" customHeight="1">
      <c r="B61" s="716"/>
      <c r="C61" s="727"/>
      <c r="D61" s="728"/>
      <c r="E61" s="297" t="s">
        <v>486</v>
      </c>
      <c r="F61" s="297" t="s">
        <v>486</v>
      </c>
      <c r="G61" s="297" t="s">
        <v>486</v>
      </c>
      <c r="H61" s="297" t="s">
        <v>486</v>
      </c>
      <c r="I61" s="698"/>
      <c r="J61" s="297"/>
      <c r="K61" s="297"/>
      <c r="L61" s="297"/>
      <c r="M61" s="297"/>
      <c r="N61" s="768"/>
      <c r="O61" s="768"/>
      <c r="P61" s="698"/>
      <c r="Q61" s="768"/>
      <c r="R61" s="297"/>
      <c r="S61" s="298"/>
      <c r="T61" s="299"/>
      <c r="U61" s="327"/>
      <c r="V61" s="272"/>
      <c r="W61" s="251"/>
    </row>
    <row r="62" spans="2:23">
      <c r="B62" s="716"/>
      <c r="C62" s="727" t="s">
        <v>395</v>
      </c>
      <c r="D62" s="728" t="s">
        <v>586</v>
      </c>
      <c r="E62" s="305">
        <v>0</v>
      </c>
      <c r="F62" s="305">
        <v>0</v>
      </c>
      <c r="G62" s="305">
        <v>0</v>
      </c>
      <c r="H62" s="305">
        <v>0</v>
      </c>
      <c r="I62" s="698">
        <v>0</v>
      </c>
      <c r="J62" s="698">
        <v>3058145.71</v>
      </c>
      <c r="K62" s="698">
        <v>3058145.71</v>
      </c>
      <c r="L62" s="698">
        <v>3058145.71</v>
      </c>
      <c r="M62" s="698">
        <v>3058145.7</v>
      </c>
      <c r="N62" s="698">
        <v>0</v>
      </c>
      <c r="O62" s="698">
        <v>0</v>
      </c>
      <c r="P62" s="698">
        <v>0</v>
      </c>
      <c r="Q62" s="698"/>
      <c r="R62" s="305"/>
      <c r="S62" s="306"/>
      <c r="T62" s="299">
        <f>SUM(E62:S62)</f>
        <v>12232582.829999998</v>
      </c>
      <c r="U62" s="327"/>
      <c r="V62" s="272"/>
      <c r="W62" s="251"/>
    </row>
    <row r="63" spans="2:23">
      <c r="B63" s="716"/>
      <c r="C63" s="727"/>
      <c r="D63" s="728"/>
      <c r="E63" s="305"/>
      <c r="F63" s="305"/>
      <c r="G63" s="305"/>
      <c r="H63" s="305"/>
      <c r="I63" s="698"/>
      <c r="J63" s="698"/>
      <c r="K63" s="698"/>
      <c r="L63" s="698"/>
      <c r="M63" s="698"/>
      <c r="N63" s="698"/>
      <c r="O63" s="698"/>
      <c r="P63" s="698"/>
      <c r="Q63" s="698"/>
      <c r="R63" s="305"/>
      <c r="S63" s="306"/>
      <c r="T63" s="299"/>
      <c r="U63" s="327"/>
      <c r="V63" s="272"/>
      <c r="W63" s="251"/>
    </row>
    <row r="64" spans="2:23" ht="7.5" customHeight="1">
      <c r="B64" s="716"/>
      <c r="C64" s="727"/>
      <c r="D64" s="728"/>
      <c r="E64" s="297" t="s">
        <v>486</v>
      </c>
      <c r="F64" s="297" t="s">
        <v>486</v>
      </c>
      <c r="G64" s="297" t="s">
        <v>486</v>
      </c>
      <c r="H64" s="297" t="s">
        <v>486</v>
      </c>
      <c r="I64" s="768" t="s">
        <v>486</v>
      </c>
      <c r="J64" s="768" t="s">
        <v>486</v>
      </c>
      <c r="K64" s="698"/>
      <c r="L64" s="297"/>
      <c r="M64" s="297"/>
      <c r="N64" s="297"/>
      <c r="O64" s="297"/>
      <c r="P64" s="768"/>
      <c r="Q64" s="768"/>
      <c r="R64" s="297"/>
      <c r="S64" s="298"/>
      <c r="T64" s="299"/>
      <c r="U64" s="327"/>
      <c r="V64" s="272"/>
      <c r="W64" s="251"/>
    </row>
    <row r="65" spans="1:23">
      <c r="B65" s="716"/>
      <c r="C65" s="727" t="s">
        <v>396</v>
      </c>
      <c r="D65" s="728" t="s">
        <v>397</v>
      </c>
      <c r="E65" s="305">
        <v>0</v>
      </c>
      <c r="F65" s="305">
        <v>0</v>
      </c>
      <c r="G65" s="305">
        <v>0</v>
      </c>
      <c r="H65" s="305">
        <v>0</v>
      </c>
      <c r="I65" s="698">
        <v>0</v>
      </c>
      <c r="J65" s="698">
        <v>0</v>
      </c>
      <c r="K65" s="698">
        <v>0</v>
      </c>
      <c r="L65" s="698">
        <v>80199.789999999994</v>
      </c>
      <c r="M65" s="698">
        <v>80199.789999999994</v>
      </c>
      <c r="N65" s="698">
        <v>80199.789999999994</v>
      </c>
      <c r="O65" s="698">
        <v>80199.8</v>
      </c>
      <c r="P65" s="698">
        <v>0</v>
      </c>
      <c r="Q65" s="698"/>
      <c r="R65" s="297"/>
      <c r="S65" s="306"/>
      <c r="T65" s="299">
        <f>SUM(E65:S65)</f>
        <v>320799.17</v>
      </c>
      <c r="U65" s="327"/>
      <c r="V65" s="272"/>
      <c r="W65" s="251"/>
    </row>
    <row r="66" spans="1:23">
      <c r="B66" s="716"/>
      <c r="C66" s="727"/>
      <c r="D66" s="728"/>
      <c r="E66" s="305"/>
      <c r="F66" s="305"/>
      <c r="G66" s="305"/>
      <c r="H66" s="305"/>
      <c r="I66" s="698"/>
      <c r="J66" s="698"/>
      <c r="K66" s="698"/>
      <c r="L66" s="698"/>
      <c r="M66" s="698"/>
      <c r="N66" s="698"/>
      <c r="O66" s="698"/>
      <c r="P66" s="698"/>
      <c r="Q66" s="698"/>
      <c r="R66" s="305"/>
      <c r="S66" s="306"/>
      <c r="T66" s="299"/>
      <c r="U66" s="327"/>
      <c r="V66" s="272"/>
      <c r="W66" s="251"/>
    </row>
    <row r="67" spans="1:23" ht="7.5" customHeight="1">
      <c r="B67" s="716"/>
      <c r="C67" s="727"/>
      <c r="D67" s="728"/>
      <c r="E67" s="297" t="s">
        <v>486</v>
      </c>
      <c r="F67" s="297" t="s">
        <v>486</v>
      </c>
      <c r="G67" s="297" t="s">
        <v>486</v>
      </c>
      <c r="H67" s="297" t="s">
        <v>486</v>
      </c>
      <c r="I67" s="768" t="s">
        <v>486</v>
      </c>
      <c r="J67" s="768" t="s">
        <v>486</v>
      </c>
      <c r="K67" s="297"/>
      <c r="L67" s="297"/>
      <c r="M67" s="297"/>
      <c r="N67" s="297"/>
      <c r="O67" s="297"/>
      <c r="P67" s="768"/>
      <c r="Q67" s="768"/>
      <c r="R67" s="297"/>
      <c r="S67" s="298"/>
      <c r="T67" s="299"/>
      <c r="U67" s="327"/>
      <c r="V67" s="272"/>
      <c r="W67" s="251"/>
    </row>
    <row r="68" spans="1:23">
      <c r="B68" s="716"/>
      <c r="C68" s="727" t="s">
        <v>398</v>
      </c>
      <c r="D68" s="739" t="s">
        <v>587</v>
      </c>
      <c r="E68" s="305">
        <v>0</v>
      </c>
      <c r="F68" s="305">
        <v>0</v>
      </c>
      <c r="G68" s="305">
        <v>0</v>
      </c>
      <c r="H68" s="305">
        <v>0</v>
      </c>
      <c r="I68" s="698">
        <v>0</v>
      </c>
      <c r="J68" s="698">
        <v>0</v>
      </c>
      <c r="K68" s="698">
        <v>16164590.9</v>
      </c>
      <c r="L68" s="698">
        <v>16164590.9</v>
      </c>
      <c r="M68" s="698">
        <v>21918689.530000001</v>
      </c>
      <c r="N68" s="698">
        <v>25406558.539999999</v>
      </c>
      <c r="O68" s="698">
        <v>8870164.3399999999</v>
      </c>
      <c r="P68" s="698">
        <v>0</v>
      </c>
      <c r="Q68" s="698"/>
      <c r="R68" s="305"/>
      <c r="S68" s="306"/>
      <c r="T68" s="299">
        <f>SUM(E68:S68)</f>
        <v>88524594.210000008</v>
      </c>
      <c r="U68" s="327"/>
      <c r="V68" s="769"/>
    </row>
    <row r="69" spans="1:23">
      <c r="B69" s="716"/>
      <c r="C69" s="727"/>
      <c r="D69" s="739"/>
      <c r="E69" s="305"/>
      <c r="F69" s="305"/>
      <c r="G69" s="305"/>
      <c r="H69" s="305"/>
      <c r="I69" s="698"/>
      <c r="J69" s="698"/>
      <c r="K69" s="698"/>
      <c r="L69" s="698"/>
      <c r="M69" s="698"/>
      <c r="N69" s="698"/>
      <c r="O69" s="698"/>
      <c r="P69" s="698"/>
      <c r="Q69" s="698"/>
      <c r="R69" s="305"/>
      <c r="S69" s="306"/>
      <c r="T69" s="299"/>
      <c r="U69" s="327"/>
      <c r="V69" s="272"/>
    </row>
    <row r="70" spans="1:23" ht="7.5" customHeight="1">
      <c r="B70" s="716"/>
      <c r="C70" s="727"/>
      <c r="D70" s="728"/>
      <c r="E70" s="297" t="s">
        <v>486</v>
      </c>
      <c r="F70" s="297" t="s">
        <v>486</v>
      </c>
      <c r="G70" s="297" t="s">
        <v>486</v>
      </c>
      <c r="H70" s="297" t="s">
        <v>486</v>
      </c>
      <c r="I70" s="768" t="s">
        <v>486</v>
      </c>
      <c r="J70" s="768" t="s">
        <v>486</v>
      </c>
      <c r="K70" s="768"/>
      <c r="L70" s="768"/>
      <c r="M70" s="297"/>
      <c r="N70" s="297"/>
      <c r="O70" s="297"/>
      <c r="P70" s="768"/>
      <c r="Q70" s="768"/>
      <c r="R70" s="305"/>
      <c r="S70" s="298"/>
      <c r="T70" s="299"/>
      <c r="U70" s="327"/>
      <c r="V70" s="272"/>
    </row>
    <row r="71" spans="1:23">
      <c r="B71" s="716"/>
      <c r="C71" s="727" t="s">
        <v>399</v>
      </c>
      <c r="D71" s="739" t="s">
        <v>588</v>
      </c>
      <c r="E71" s="305">
        <v>0</v>
      </c>
      <c r="F71" s="305">
        <v>0</v>
      </c>
      <c r="G71" s="305">
        <v>0</v>
      </c>
      <c r="H71" s="305">
        <v>0</v>
      </c>
      <c r="I71" s="698">
        <v>0</v>
      </c>
      <c r="J71" s="698">
        <v>0</v>
      </c>
      <c r="K71" s="698">
        <v>0</v>
      </c>
      <c r="L71" s="698">
        <v>0</v>
      </c>
      <c r="M71" s="698">
        <v>2370347.84</v>
      </c>
      <c r="N71" s="698">
        <v>4131334.8</v>
      </c>
      <c r="O71" s="698">
        <v>4497611.3</v>
      </c>
      <c r="P71" s="698">
        <v>0</v>
      </c>
      <c r="Q71" s="698"/>
      <c r="R71" s="305"/>
      <c r="S71" s="306"/>
      <c r="T71" s="299">
        <f>SUM(E71:S71)</f>
        <v>10999293.939999999</v>
      </c>
      <c r="U71" s="327"/>
      <c r="V71" s="272"/>
    </row>
    <row r="72" spans="1:23">
      <c r="B72" s="716"/>
      <c r="C72" s="727"/>
      <c r="D72" s="739"/>
      <c r="E72" s="305"/>
      <c r="F72" s="305"/>
      <c r="G72" s="305"/>
      <c r="H72" s="305"/>
      <c r="I72" s="698"/>
      <c r="J72" s="698"/>
      <c r="K72" s="698"/>
      <c r="L72" s="698"/>
      <c r="M72" s="698"/>
      <c r="N72" s="698"/>
      <c r="O72" s="698"/>
      <c r="P72" s="698"/>
      <c r="Q72" s="698"/>
      <c r="R72" s="305"/>
      <c r="S72" s="306"/>
      <c r="T72" s="299"/>
      <c r="U72" s="327"/>
      <c r="V72" s="272"/>
    </row>
    <row r="73" spans="1:23" ht="7.5" customHeight="1">
      <c r="B73" s="716"/>
      <c r="C73" s="727"/>
      <c r="D73" s="728"/>
      <c r="E73" s="297" t="s">
        <v>486</v>
      </c>
      <c r="F73" s="297" t="s">
        <v>486</v>
      </c>
      <c r="G73" s="297" t="s">
        <v>486</v>
      </c>
      <c r="H73" s="297" t="s">
        <v>486</v>
      </c>
      <c r="I73" s="768" t="s">
        <v>486</v>
      </c>
      <c r="J73" s="297"/>
      <c r="K73" s="297"/>
      <c r="L73" s="768" t="str">
        <f t="shared" ref="L73:M73" si="4">IF(L74&gt;0,".","")</f>
        <v/>
      </c>
      <c r="M73" s="768" t="str">
        <f t="shared" si="4"/>
        <v/>
      </c>
      <c r="N73" s="297"/>
      <c r="O73" s="297"/>
      <c r="P73" s="768"/>
      <c r="Q73" s="768"/>
      <c r="R73" s="298"/>
      <c r="S73" s="298"/>
      <c r="T73" s="299"/>
      <c r="U73" s="327"/>
      <c r="V73" s="272"/>
    </row>
    <row r="74" spans="1:23">
      <c r="B74" s="716"/>
      <c r="C74" s="727" t="s">
        <v>400</v>
      </c>
      <c r="D74" s="739" t="s">
        <v>401</v>
      </c>
      <c r="E74" s="305">
        <v>0</v>
      </c>
      <c r="F74" s="305">
        <v>0</v>
      </c>
      <c r="G74" s="305">
        <v>0</v>
      </c>
      <c r="H74" s="305">
        <v>0</v>
      </c>
      <c r="I74" s="698">
        <v>0</v>
      </c>
      <c r="J74" s="698">
        <v>781555.46</v>
      </c>
      <c r="K74" s="698">
        <v>781555.46</v>
      </c>
      <c r="L74" s="698">
        <v>0</v>
      </c>
      <c r="M74" s="698">
        <v>0</v>
      </c>
      <c r="N74" s="698">
        <v>1823629.4</v>
      </c>
      <c r="O74" s="698">
        <v>1823629.4</v>
      </c>
      <c r="P74" s="698">
        <v>0</v>
      </c>
      <c r="Q74" s="698"/>
      <c r="R74" s="298"/>
      <c r="S74" s="298"/>
      <c r="T74" s="299">
        <f>SUM(E74:S74)</f>
        <v>5210369.72</v>
      </c>
      <c r="U74" s="327"/>
      <c r="V74" s="272"/>
    </row>
    <row r="75" spans="1:23">
      <c r="B75" s="716"/>
      <c r="C75" s="727"/>
      <c r="D75" s="739"/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/>
      <c r="Q75" s="305"/>
      <c r="R75" s="305"/>
      <c r="S75" s="306"/>
      <c r="T75" s="299"/>
      <c r="U75" s="327"/>
      <c r="V75" s="272"/>
    </row>
    <row r="76" spans="1:23">
      <c r="B76" s="716"/>
      <c r="C76" s="727"/>
      <c r="D76" s="739"/>
      <c r="E76" s="305"/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/>
      <c r="Q76" s="305"/>
      <c r="R76" s="305"/>
      <c r="S76" s="306"/>
      <c r="T76" s="299"/>
      <c r="U76" s="327"/>
      <c r="V76" s="272"/>
    </row>
    <row r="77" spans="1:23" s="289" customFormat="1">
      <c r="A77" s="718"/>
      <c r="B77" s="740"/>
      <c r="C77" s="729" t="s">
        <v>402</v>
      </c>
      <c r="D77" s="741" t="s">
        <v>403</v>
      </c>
      <c r="E77" s="308"/>
      <c r="F77" s="308"/>
      <c r="G77" s="308"/>
      <c r="H77" s="308"/>
      <c r="I77" s="308"/>
      <c r="J77" s="308"/>
      <c r="K77" s="308"/>
      <c r="L77" s="308"/>
      <c r="M77" s="308"/>
      <c r="N77" s="308"/>
      <c r="O77" s="308"/>
      <c r="P77" s="308"/>
      <c r="Q77" s="772"/>
      <c r="R77" s="772"/>
      <c r="S77" s="309"/>
      <c r="T77" s="299"/>
      <c r="U77" s="337"/>
      <c r="V77" s="272"/>
    </row>
    <row r="78" spans="1:23" ht="7.5" customHeight="1">
      <c r="B78" s="716"/>
      <c r="C78" s="727"/>
      <c r="D78" s="728"/>
      <c r="E78" s="297" t="s">
        <v>486</v>
      </c>
      <c r="F78" s="297" t="s">
        <v>486</v>
      </c>
      <c r="G78" s="297" t="s">
        <v>486</v>
      </c>
      <c r="H78" s="297" t="s">
        <v>486</v>
      </c>
      <c r="I78" s="297" t="s">
        <v>486</v>
      </c>
      <c r="J78" s="297" t="s">
        <v>486</v>
      </c>
      <c r="K78" s="297" t="s">
        <v>487</v>
      </c>
      <c r="L78" s="297" t="s">
        <v>487</v>
      </c>
      <c r="M78" s="297" t="s">
        <v>487</v>
      </c>
      <c r="N78" s="297" t="s">
        <v>487</v>
      </c>
      <c r="O78" s="297" t="s">
        <v>487</v>
      </c>
      <c r="P78" s="297" t="s">
        <v>487</v>
      </c>
      <c r="Q78" s="305"/>
      <c r="R78" s="305"/>
      <c r="S78" s="298"/>
      <c r="T78" s="299"/>
      <c r="U78" s="327"/>
      <c r="V78" s="272"/>
    </row>
    <row r="79" spans="1:23">
      <c r="B79" s="716"/>
      <c r="C79" s="734" t="s">
        <v>404</v>
      </c>
      <c r="D79" s="735" t="s">
        <v>577</v>
      </c>
      <c r="E79" s="305">
        <v>0</v>
      </c>
      <c r="F79" s="305">
        <v>0</v>
      </c>
      <c r="G79" s="305">
        <v>0</v>
      </c>
      <c r="H79" s="305">
        <v>0</v>
      </c>
      <c r="I79" s="305">
        <v>0</v>
      </c>
      <c r="J79" s="305">
        <v>0</v>
      </c>
      <c r="K79" s="469">
        <f>+'Formato III'!$I$76/6</f>
        <v>14375932.510083333</v>
      </c>
      <c r="L79" s="469">
        <f>+'Formato III'!$I$76/6</f>
        <v>14375932.510083333</v>
      </c>
      <c r="M79" s="469">
        <f>+'Formato III'!$I$76/6</f>
        <v>14375932.510083333</v>
      </c>
      <c r="N79" s="469">
        <f>+'Formato III'!$I$76/6</f>
        <v>14375932.510083333</v>
      </c>
      <c r="O79" s="469">
        <f>+'Formato III'!$I$76/6</f>
        <v>14375932.510083333</v>
      </c>
      <c r="P79" s="469">
        <f>+'Formato III'!$I$76/6</f>
        <v>14375932.510083333</v>
      </c>
      <c r="Q79" s="698"/>
      <c r="R79" s="698"/>
      <c r="S79" s="306"/>
      <c r="T79" s="299">
        <f>SUM(E79:S79)</f>
        <v>86255595.060499996</v>
      </c>
      <c r="U79" s="327"/>
      <c r="V79" s="770"/>
    </row>
    <row r="80" spans="1:23">
      <c r="B80" s="716"/>
      <c r="C80" s="727"/>
      <c r="D80" s="739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773"/>
      <c r="R80" s="773"/>
      <c r="S80" s="260"/>
      <c r="T80" s="310"/>
      <c r="U80" s="327"/>
      <c r="V80" s="770"/>
    </row>
    <row r="81" spans="2:43" ht="7.5" customHeight="1">
      <c r="B81" s="716"/>
      <c r="C81" s="727"/>
      <c r="D81" s="728"/>
      <c r="E81" s="297" t="s">
        <v>486</v>
      </c>
      <c r="F81" s="297" t="s">
        <v>486</v>
      </c>
      <c r="G81" s="297" t="s">
        <v>486</v>
      </c>
      <c r="H81" s="297" t="s">
        <v>486</v>
      </c>
      <c r="I81" s="297" t="s">
        <v>486</v>
      </c>
      <c r="J81" s="297" t="s">
        <v>486</v>
      </c>
      <c r="K81" s="297" t="s">
        <v>487</v>
      </c>
      <c r="L81" s="297" t="s">
        <v>487</v>
      </c>
      <c r="M81" s="297" t="s">
        <v>487</v>
      </c>
      <c r="N81" s="297" t="s">
        <v>487</v>
      </c>
      <c r="O81" s="297" t="s">
        <v>487</v>
      </c>
      <c r="P81" s="297" t="s">
        <v>487</v>
      </c>
      <c r="Q81" s="305"/>
      <c r="R81" s="305"/>
      <c r="S81" s="298"/>
      <c r="T81" s="299"/>
      <c r="U81" s="327"/>
      <c r="V81" s="770"/>
    </row>
    <row r="82" spans="2:43">
      <c r="B82" s="716"/>
      <c r="C82" s="734" t="s">
        <v>405</v>
      </c>
      <c r="D82" s="735" t="s">
        <v>406</v>
      </c>
      <c r="E82" s="305">
        <v>0</v>
      </c>
      <c r="F82" s="305">
        <v>0</v>
      </c>
      <c r="G82" s="305">
        <v>0</v>
      </c>
      <c r="H82" s="305">
        <v>0</v>
      </c>
      <c r="I82" s="305">
        <v>0</v>
      </c>
      <c r="J82" s="305">
        <v>0</v>
      </c>
      <c r="K82" s="469">
        <f>+'Formato III'!$I$79/6</f>
        <v>2538550.8039166667</v>
      </c>
      <c r="L82" s="469">
        <f>+'Formato III'!$I$79/6</f>
        <v>2538550.8039166667</v>
      </c>
      <c r="M82" s="469">
        <f>+'Formato III'!$I$79/6</f>
        <v>2538550.8039166667</v>
      </c>
      <c r="N82" s="469">
        <f>+'Formato III'!$I$79/6</f>
        <v>2538550.8039166667</v>
      </c>
      <c r="O82" s="469">
        <f>+'Formato III'!$I$79/6</f>
        <v>2538550.8039166667</v>
      </c>
      <c r="P82" s="469">
        <f>+'Formato III'!$I$79/6</f>
        <v>2538550.8039166667</v>
      </c>
      <c r="Q82" s="698"/>
      <c r="R82" s="698"/>
      <c r="S82" s="306"/>
      <c r="T82" s="299">
        <f>SUM(E82:S82)</f>
        <v>15231304.8235</v>
      </c>
      <c r="U82" s="327"/>
      <c r="V82" s="770"/>
    </row>
    <row r="83" spans="2:43">
      <c r="B83" s="716"/>
      <c r="C83" s="734"/>
      <c r="D83" s="735"/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698"/>
      <c r="R83" s="698"/>
      <c r="S83" s="306"/>
      <c r="T83" s="299"/>
      <c r="U83" s="327"/>
      <c r="V83" s="770"/>
    </row>
    <row r="84" spans="2:43" ht="7.5" customHeight="1">
      <c r="B84" s="716"/>
      <c r="C84" s="727"/>
      <c r="D84" s="728"/>
      <c r="E84" s="297" t="s">
        <v>486</v>
      </c>
      <c r="F84" s="297" t="s">
        <v>486</v>
      </c>
      <c r="G84" s="297" t="s">
        <v>486</v>
      </c>
      <c r="H84" s="297" t="s">
        <v>486</v>
      </c>
      <c r="I84" s="297" t="s">
        <v>486</v>
      </c>
      <c r="J84" s="297" t="s">
        <v>486</v>
      </c>
      <c r="K84" s="297" t="s">
        <v>487</v>
      </c>
      <c r="L84" s="297" t="s">
        <v>487</v>
      </c>
      <c r="M84" s="297" t="s">
        <v>487</v>
      </c>
      <c r="N84" s="297" t="s">
        <v>487</v>
      </c>
      <c r="O84" s="297" t="s">
        <v>487</v>
      </c>
      <c r="P84" s="297" t="s">
        <v>487</v>
      </c>
      <c r="Q84" s="305"/>
      <c r="R84" s="305"/>
      <c r="S84" s="298"/>
      <c r="T84" s="299"/>
      <c r="U84" s="327"/>
      <c r="V84" s="770"/>
    </row>
    <row r="85" spans="2:43">
      <c r="B85" s="716"/>
      <c r="C85" s="734" t="s">
        <v>407</v>
      </c>
      <c r="D85" s="735" t="s">
        <v>578</v>
      </c>
      <c r="E85" s="305">
        <v>0</v>
      </c>
      <c r="F85" s="305">
        <v>0</v>
      </c>
      <c r="G85" s="305">
        <v>0</v>
      </c>
      <c r="H85" s="305">
        <v>0</v>
      </c>
      <c r="I85" s="305">
        <v>0</v>
      </c>
      <c r="J85" s="305">
        <v>0</v>
      </c>
      <c r="K85" s="469">
        <f>+'Formato III'!$I$83/6</f>
        <v>2946592.0041666664</v>
      </c>
      <c r="L85" s="469">
        <f>+'Formato III'!$I$83/6</f>
        <v>2946592.0041666664</v>
      </c>
      <c r="M85" s="469">
        <f>+'Formato III'!$I$83/6</f>
        <v>2946592.0041666664</v>
      </c>
      <c r="N85" s="469">
        <f>+'Formato III'!$I$83/6</f>
        <v>2946592.0041666664</v>
      </c>
      <c r="O85" s="469">
        <f>+'Formato III'!$I$83/6</f>
        <v>2946592.0041666664</v>
      </c>
      <c r="P85" s="469">
        <f>+'Formato III'!$I$83/6</f>
        <v>2946592.0041666664</v>
      </c>
      <c r="Q85" s="698"/>
      <c r="R85" s="698"/>
      <c r="S85" s="306"/>
      <c r="T85" s="299">
        <f>SUM(E85:S85)</f>
        <v>17679552.024999999</v>
      </c>
      <c r="U85" s="327"/>
      <c r="V85" s="770"/>
    </row>
    <row r="86" spans="2:43">
      <c r="B86" s="716"/>
      <c r="C86" s="734"/>
      <c r="D86" s="735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/>
      <c r="Q86" s="698"/>
      <c r="R86" s="698"/>
      <c r="S86" s="306"/>
      <c r="T86" s="299"/>
      <c r="U86" s="327"/>
      <c r="V86" s="770"/>
    </row>
    <row r="87" spans="2:43">
      <c r="B87" s="716"/>
      <c r="C87" s="734"/>
      <c r="D87" s="735"/>
      <c r="E87" s="305"/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/>
      <c r="Q87" s="305"/>
      <c r="R87" s="305"/>
      <c r="S87" s="306"/>
      <c r="T87" s="299"/>
      <c r="U87" s="327"/>
      <c r="V87" s="771"/>
    </row>
    <row r="88" spans="2:43">
      <c r="B88" s="716"/>
      <c r="C88" s="742"/>
      <c r="D88" s="743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1"/>
      <c r="P88" s="311"/>
      <c r="Q88" s="311"/>
      <c r="R88" s="311"/>
      <c r="S88" s="312"/>
      <c r="T88" s="313"/>
      <c r="U88" s="327"/>
      <c r="V88" s="251"/>
    </row>
    <row r="89" spans="2:43">
      <c r="B89" s="716"/>
      <c r="C89" s="744"/>
      <c r="D89" s="744"/>
      <c r="E89" s="328"/>
      <c r="F89" s="328"/>
      <c r="G89" s="328"/>
      <c r="H89" s="328"/>
      <c r="I89" s="328"/>
      <c r="J89" s="328"/>
      <c r="K89" s="328"/>
      <c r="L89" s="328"/>
      <c r="M89" s="328"/>
      <c r="N89" s="328"/>
      <c r="O89" s="328"/>
      <c r="P89" s="328"/>
      <c r="Q89" s="328"/>
      <c r="R89" s="328"/>
      <c r="S89" s="328"/>
      <c r="T89" s="338"/>
      <c r="U89" s="327"/>
    </row>
    <row r="90" spans="2:43">
      <c r="B90" s="716"/>
      <c r="C90" s="745" t="s">
        <v>44</v>
      </c>
      <c r="D90" s="746"/>
      <c r="E90" s="802">
        <f t="shared" ref="E90:R90" si="5">SUM(E23:E89)</f>
        <v>81294645.453199998</v>
      </c>
      <c r="F90" s="802">
        <f t="shared" si="5"/>
        <v>23300363.023200002</v>
      </c>
      <c r="G90" s="802">
        <f t="shared" si="5"/>
        <v>56769937.523199998</v>
      </c>
      <c r="H90" s="802">
        <f t="shared" si="5"/>
        <v>77942218.463200018</v>
      </c>
      <c r="I90" s="802">
        <f t="shared" si="5"/>
        <v>84673655.873199984</v>
      </c>
      <c r="J90" s="802">
        <f t="shared" si="5"/>
        <v>109395301.10319999</v>
      </c>
      <c r="K90" s="802">
        <f t="shared" si="5"/>
        <v>161639652.78136668</v>
      </c>
      <c r="L90" s="802">
        <f t="shared" si="5"/>
        <v>141717517.13136667</v>
      </c>
      <c r="M90" s="802">
        <f t="shared" si="5"/>
        <v>137177400.77136669</v>
      </c>
      <c r="N90" s="802">
        <f t="shared" si="5"/>
        <v>92236243.151366666</v>
      </c>
      <c r="O90" s="802">
        <f t="shared" si="5"/>
        <v>75850120.041366637</v>
      </c>
      <c r="P90" s="802">
        <f t="shared" si="5"/>
        <v>56737424.671366662</v>
      </c>
      <c r="Q90" s="802">
        <f t="shared" si="5"/>
        <v>0</v>
      </c>
      <c r="R90" s="775">
        <f t="shared" si="5"/>
        <v>0</v>
      </c>
      <c r="S90" s="775">
        <f>SUM(S23:S89)</f>
        <v>0</v>
      </c>
      <c r="T90" s="339"/>
      <c r="U90" s="327"/>
      <c r="V90" s="272"/>
      <c r="W90" s="251"/>
    </row>
    <row r="91" spans="2:43">
      <c r="B91" s="716"/>
      <c r="C91" s="747" t="s">
        <v>410</v>
      </c>
      <c r="D91" s="748"/>
      <c r="E91" s="802">
        <f>E90</f>
        <v>81294645.453199998</v>
      </c>
      <c r="F91" s="802">
        <f>+F90+E91</f>
        <v>104595008.4764</v>
      </c>
      <c r="G91" s="802">
        <f t="shared" ref="G91:Q91" si="6">+G90+F91</f>
        <v>161364945.99959999</v>
      </c>
      <c r="H91" s="802">
        <f t="shared" si="6"/>
        <v>239307164.46280003</v>
      </c>
      <c r="I91" s="802">
        <f t="shared" si="6"/>
        <v>323980820.33600003</v>
      </c>
      <c r="J91" s="802">
        <f t="shared" si="6"/>
        <v>433376121.43920004</v>
      </c>
      <c r="K91" s="802">
        <f t="shared" si="6"/>
        <v>595015774.22056675</v>
      </c>
      <c r="L91" s="802">
        <f t="shared" si="6"/>
        <v>736733291.35193348</v>
      </c>
      <c r="M91" s="802">
        <f t="shared" si="6"/>
        <v>873910692.12330019</v>
      </c>
      <c r="N91" s="802">
        <f t="shared" si="6"/>
        <v>966146935.27466691</v>
      </c>
      <c r="O91" s="802">
        <f t="shared" si="6"/>
        <v>1041997055.3160336</v>
      </c>
      <c r="P91" s="802">
        <f t="shared" si="6"/>
        <v>1098734479.9874003</v>
      </c>
      <c r="Q91" s="802">
        <f t="shared" si="6"/>
        <v>1098734479.9874003</v>
      </c>
      <c r="R91" s="775"/>
      <c r="S91" s="775">
        <f t="shared" ref="S91" si="7">S90+R91</f>
        <v>0</v>
      </c>
      <c r="T91" s="338"/>
      <c r="U91" s="327"/>
      <c r="V91" s="272"/>
      <c r="W91" s="251"/>
    </row>
    <row r="92" spans="2:43">
      <c r="B92" s="716"/>
      <c r="C92" s="720"/>
      <c r="D92" s="720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51"/>
      <c r="T92" s="338"/>
      <c r="U92" s="327"/>
      <c r="V92" s="272"/>
      <c r="W92" s="251"/>
    </row>
    <row r="93" spans="2:43">
      <c r="B93" s="716"/>
      <c r="C93" s="720"/>
      <c r="D93" s="720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701"/>
      <c r="T93" s="338"/>
      <c r="U93" s="327"/>
      <c r="AA93" s="272"/>
      <c r="AB93" s="251"/>
      <c r="AF93" s="776"/>
      <c r="AG93" s="776"/>
      <c r="AH93" s="776"/>
      <c r="AI93" s="776"/>
      <c r="AJ93" s="776"/>
      <c r="AK93" s="776"/>
      <c r="AL93" s="776"/>
      <c r="AM93" s="776"/>
      <c r="AN93" s="776"/>
      <c r="AO93" s="776"/>
      <c r="AP93" s="776"/>
      <c r="AQ93" s="776"/>
    </row>
    <row r="94" spans="2:43">
      <c r="B94" s="716"/>
      <c r="C94" s="744"/>
      <c r="D94" s="744"/>
      <c r="E94" s="329"/>
      <c r="F94" s="329"/>
      <c r="G94" s="329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702"/>
      <c r="T94" s="339"/>
      <c r="U94" s="327"/>
      <c r="AA94" s="272"/>
      <c r="AB94" s="251"/>
    </row>
    <row r="95" spans="2:43">
      <c r="B95" s="716"/>
      <c r="C95" s="717"/>
      <c r="D95" s="717"/>
      <c r="E95" s="218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774"/>
      <c r="U95" s="322"/>
      <c r="AA95" s="272"/>
      <c r="AB95" s="251"/>
    </row>
    <row r="96" spans="2:43">
      <c r="B96" s="716"/>
      <c r="C96" s="717"/>
      <c r="D96" s="717"/>
      <c r="E96" s="330"/>
      <c r="F96" s="330"/>
      <c r="G96" s="330"/>
      <c r="H96" s="330"/>
      <c r="I96" s="341"/>
      <c r="J96" s="341"/>
      <c r="K96" s="341"/>
      <c r="L96" s="330"/>
      <c r="M96" s="330"/>
      <c r="N96" s="330"/>
      <c r="O96" s="330"/>
      <c r="P96" s="330"/>
      <c r="Q96" s="330"/>
      <c r="R96" s="330"/>
      <c r="S96" s="330"/>
      <c r="T96" s="219"/>
      <c r="U96" s="322"/>
      <c r="AA96" s="272"/>
      <c r="AB96" s="251"/>
    </row>
    <row r="97" spans="2:47" ht="15">
      <c r="B97" s="716"/>
      <c r="C97" s="717"/>
      <c r="D97" s="749"/>
      <c r="E97" s="151"/>
      <c r="F97" s="151"/>
      <c r="G97" s="151"/>
      <c r="H97" s="151"/>
      <c r="I97" s="317" t="s">
        <v>371</v>
      </c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219"/>
      <c r="U97" s="322"/>
      <c r="AA97" s="272"/>
      <c r="AB97" s="251"/>
    </row>
    <row r="98" spans="2:47" ht="15">
      <c r="B98" s="716"/>
      <c r="C98" s="717"/>
      <c r="D98" s="750"/>
      <c r="E98" s="14"/>
      <c r="F98" s="14"/>
      <c r="G98" s="14"/>
      <c r="H98" s="14"/>
      <c r="I98" s="318" t="s">
        <v>372</v>
      </c>
      <c r="J98" s="218"/>
      <c r="K98" s="218"/>
      <c r="L98" s="218"/>
      <c r="M98" s="218"/>
      <c r="N98" s="218"/>
      <c r="O98" s="218"/>
      <c r="P98" s="218"/>
      <c r="Q98" s="218"/>
      <c r="R98" s="218"/>
      <c r="S98" s="218"/>
      <c r="T98" s="219"/>
      <c r="U98" s="322"/>
      <c r="AA98" s="769"/>
      <c r="AB98" s="251"/>
      <c r="AC98" s="703"/>
      <c r="AD98" s="704"/>
      <c r="AE98" s="266"/>
      <c r="AF98" s="266"/>
      <c r="AG98" s="266"/>
      <c r="AH98" s="266"/>
      <c r="AI98" s="266"/>
      <c r="AJ98" s="266"/>
      <c r="AK98" s="266"/>
      <c r="AL98" s="266"/>
      <c r="AM98" s="266"/>
      <c r="AN98" s="266"/>
      <c r="AO98" s="266"/>
      <c r="AP98" s="266"/>
      <c r="AQ98" s="266"/>
      <c r="AR98" s="266"/>
      <c r="AS98" s="266"/>
      <c r="AT98" s="266"/>
      <c r="AU98" s="266"/>
    </row>
    <row r="99" spans="2:47" ht="15">
      <c r="B99" s="716"/>
      <c r="C99" s="717"/>
      <c r="D99" s="719"/>
      <c r="E99" s="14"/>
      <c r="F99" s="14"/>
      <c r="G99" s="14"/>
      <c r="H99" s="14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9"/>
      <c r="U99" s="322"/>
      <c r="AA99" s="272"/>
      <c r="AB99" s="251"/>
      <c r="AC99" s="706"/>
      <c r="AD99" s="706"/>
      <c r="AE99" s="706"/>
      <c r="AF99" s="266"/>
      <c r="AG99" s="266"/>
      <c r="AH99" s="266"/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</row>
    <row r="100" spans="2:47">
      <c r="B100" s="716"/>
      <c r="C100" s="717"/>
      <c r="D100" s="717"/>
      <c r="E100" s="218"/>
      <c r="F100" s="218"/>
      <c r="G100" s="218"/>
      <c r="H100" s="218"/>
      <c r="I100" s="218"/>
      <c r="J100" s="218"/>
      <c r="K100" s="218"/>
      <c r="L100" s="218"/>
      <c r="M100" s="218"/>
      <c r="N100" s="218"/>
      <c r="O100" s="218"/>
      <c r="P100" s="218"/>
      <c r="Q100" s="218"/>
      <c r="R100" s="218"/>
      <c r="S100" s="218"/>
      <c r="T100" s="219"/>
      <c r="U100" s="322"/>
      <c r="AA100" s="272"/>
      <c r="AB100" s="251"/>
    </row>
    <row r="101" spans="2:47">
      <c r="B101" s="716"/>
      <c r="C101" s="720"/>
      <c r="D101" s="720"/>
      <c r="E101" s="221"/>
      <c r="F101" s="221"/>
      <c r="G101" s="221"/>
      <c r="H101" s="221"/>
      <c r="I101" s="221"/>
      <c r="J101" s="218"/>
      <c r="K101" s="218"/>
      <c r="L101" s="218"/>
      <c r="M101" s="218"/>
      <c r="N101" s="218"/>
      <c r="O101" s="218"/>
      <c r="P101" s="218"/>
      <c r="Q101" s="218"/>
      <c r="R101" s="218"/>
      <c r="S101" s="218"/>
      <c r="T101" s="219"/>
      <c r="U101" s="322"/>
      <c r="AA101" s="272"/>
      <c r="AB101" s="251"/>
      <c r="AE101" s="706"/>
      <c r="AF101" s="706"/>
      <c r="AG101" s="706"/>
      <c r="AH101" s="706"/>
      <c r="AI101" s="706"/>
      <c r="AJ101" s="706"/>
      <c r="AK101" s="706"/>
      <c r="AL101" s="706"/>
      <c r="AM101" s="706"/>
      <c r="AN101" s="706"/>
      <c r="AO101" s="706"/>
      <c r="AP101" s="706"/>
      <c r="AQ101" s="706"/>
    </row>
    <row r="102" spans="2:47">
      <c r="B102" s="716"/>
      <c r="C102" s="717"/>
      <c r="D102" s="717"/>
      <c r="E102" s="218"/>
      <c r="F102" s="218"/>
      <c r="G102" s="218"/>
      <c r="H102" s="218"/>
      <c r="I102" s="218"/>
      <c r="J102" s="218"/>
      <c r="K102" s="218"/>
      <c r="L102" s="218"/>
      <c r="M102" s="218"/>
      <c r="N102" s="218"/>
      <c r="O102" s="218"/>
      <c r="P102" s="218"/>
      <c r="Q102" s="218"/>
      <c r="R102" s="218"/>
      <c r="S102" s="218"/>
      <c r="T102" s="219"/>
      <c r="U102" s="322"/>
      <c r="AA102" s="272"/>
      <c r="AB102" s="251"/>
      <c r="AE102" s="706"/>
      <c r="AF102" s="706"/>
      <c r="AG102" s="706"/>
      <c r="AH102" s="706"/>
      <c r="AI102" s="706"/>
      <c r="AJ102" s="706"/>
      <c r="AK102" s="706"/>
      <c r="AL102" s="706"/>
      <c r="AM102" s="706"/>
      <c r="AN102" s="706"/>
      <c r="AO102" s="706"/>
      <c r="AP102" s="706"/>
    </row>
    <row r="103" spans="2:47">
      <c r="B103" s="751"/>
      <c r="C103" s="752"/>
      <c r="D103" s="75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2"/>
      <c r="O103" s="332"/>
      <c r="P103" s="332"/>
      <c r="Q103" s="332"/>
      <c r="R103" s="332"/>
      <c r="S103" s="332"/>
      <c r="T103" s="340"/>
      <c r="U103" s="333"/>
      <c r="AA103" s="272"/>
      <c r="AB103" s="251"/>
    </row>
    <row r="104" spans="2:47">
      <c r="AA104" s="272"/>
      <c r="AB104" s="251"/>
      <c r="AE104" s="288"/>
      <c r="AF104" s="288"/>
      <c r="AG104" s="288"/>
      <c r="AH104" s="288"/>
      <c r="AI104" s="288"/>
      <c r="AJ104" s="288"/>
      <c r="AK104" s="288"/>
      <c r="AL104" s="288"/>
      <c r="AM104" s="288"/>
      <c r="AN104" s="288"/>
      <c r="AO104" s="288"/>
      <c r="AP104" s="288"/>
      <c r="AQ104" s="288"/>
    </row>
    <row r="105" spans="2:47">
      <c r="AF105" s="703"/>
      <c r="AG105" s="703"/>
      <c r="AH105" s="703"/>
      <c r="AI105" s="703"/>
      <c r="AJ105" s="703"/>
      <c r="AK105" s="703"/>
      <c r="AL105" s="703"/>
      <c r="AM105" s="703"/>
      <c r="AN105" s="703"/>
      <c r="AO105" s="703"/>
      <c r="AP105" s="703"/>
      <c r="AQ105" s="703"/>
    </row>
    <row r="132" spans="4:4">
      <c r="D132" s="713">
        <v>15000</v>
      </c>
    </row>
    <row r="133" spans="4:4">
      <c r="D133" s="713">
        <f>+D132*0.06</f>
        <v>900</v>
      </c>
    </row>
    <row r="134" spans="4:4">
      <c r="D134" s="713">
        <f>+D133*0.23</f>
        <v>207</v>
      </c>
    </row>
    <row r="135" spans="4:4">
      <c r="D135" s="713">
        <f>522-D134</f>
        <v>315</v>
      </c>
    </row>
    <row r="137" spans="4:4">
      <c r="D137" s="713">
        <f>750*0.23</f>
        <v>172.5</v>
      </c>
    </row>
  </sheetData>
  <conditionalFormatting sqref="Q26:S26">
    <cfRule type="containsText" dxfId="60" priority="144" operator="containsText" text=".">
      <formula>NOT(ISERROR(SEARCH(".",Q26)))</formula>
    </cfRule>
  </conditionalFormatting>
  <conditionalFormatting sqref="E37:G37">
    <cfRule type="containsText" dxfId="59" priority="141" operator="containsText" text=".">
      <formula>NOT(ISERROR(SEARCH(".",E37)))</formula>
    </cfRule>
  </conditionalFormatting>
  <conditionalFormatting sqref="Q34:R34">
    <cfRule type="containsText" dxfId="58" priority="142" operator="containsText" text=".">
      <formula>NOT(ISERROR(SEARCH(".",Q34)))</formula>
    </cfRule>
  </conditionalFormatting>
  <conditionalFormatting sqref="H37 N37:S37">
    <cfRule type="containsText" dxfId="57" priority="140" operator="containsText" text=".">
      <formula>NOT(ISERROR(SEARCH(".",H37)))</formula>
    </cfRule>
  </conditionalFormatting>
  <conditionalFormatting sqref="E40:G40">
    <cfRule type="containsText" dxfId="56" priority="139" operator="containsText" text=".">
      <formula>NOT(ISERROR(SEARCH(".",E40)))</formula>
    </cfRule>
  </conditionalFormatting>
  <conditionalFormatting sqref="H40 Q40:S40">
    <cfRule type="containsText" dxfId="55" priority="138" operator="containsText" text=".">
      <formula>NOT(ISERROR(SEARCH(".",H40)))</formula>
    </cfRule>
  </conditionalFormatting>
  <conditionalFormatting sqref="E43:G43">
    <cfRule type="containsText" dxfId="54" priority="137" operator="containsText" text=".">
      <formula>NOT(ISERROR(SEARCH(".",E43)))</formula>
    </cfRule>
  </conditionalFormatting>
  <conditionalFormatting sqref="H43:I43 N43:S43">
    <cfRule type="containsText" dxfId="53" priority="136" operator="containsText" text=".">
      <formula>NOT(ISERROR(SEARCH(".",H43)))</formula>
    </cfRule>
  </conditionalFormatting>
  <conditionalFormatting sqref="E46:G46">
    <cfRule type="containsText" dxfId="52" priority="135" operator="containsText" text=".">
      <formula>NOT(ISERROR(SEARCH(".",E46)))</formula>
    </cfRule>
  </conditionalFormatting>
  <conditionalFormatting sqref="H46:J46 N46:S46">
    <cfRule type="containsText" dxfId="51" priority="134" operator="containsText" text=".">
      <formula>NOT(ISERROR(SEARCH(".",H46)))</formula>
    </cfRule>
  </conditionalFormatting>
  <conditionalFormatting sqref="E49:G49">
    <cfRule type="containsText" dxfId="50" priority="133" operator="containsText" text=".">
      <formula>NOT(ISERROR(SEARCH(".",E49)))</formula>
    </cfRule>
  </conditionalFormatting>
  <conditionalFormatting sqref="H49:I49 N49:S49">
    <cfRule type="containsText" dxfId="49" priority="132" operator="containsText" text=".">
      <formula>NOT(ISERROR(SEARCH(".",H49)))</formula>
    </cfRule>
  </conditionalFormatting>
  <conditionalFormatting sqref="E52:G52">
    <cfRule type="containsText" dxfId="48" priority="131" operator="containsText" text=".">
      <formula>NOT(ISERROR(SEARCH(".",E52)))</formula>
    </cfRule>
  </conditionalFormatting>
  <conditionalFormatting sqref="H52 N52:S52">
    <cfRule type="containsText" dxfId="47" priority="130" operator="containsText" text=".">
      <formula>NOT(ISERROR(SEARCH(".",H52)))</formula>
    </cfRule>
  </conditionalFormatting>
  <conditionalFormatting sqref="E55:G55">
    <cfRule type="containsText" dxfId="46" priority="129" operator="containsText" text=".">
      <formula>NOT(ISERROR(SEARCH(".",E55)))</formula>
    </cfRule>
  </conditionalFormatting>
  <conditionalFormatting sqref="H55 P55:Q55 S55">
    <cfRule type="containsText" dxfId="45" priority="128" operator="containsText" text=".">
      <formula>NOT(ISERROR(SEARCH(".",H55)))</formula>
    </cfRule>
  </conditionalFormatting>
  <conditionalFormatting sqref="E58:G58">
    <cfRule type="containsText" dxfId="44" priority="127" operator="containsText" text=".">
      <formula>NOT(ISERROR(SEARCH(".",E58)))</formula>
    </cfRule>
  </conditionalFormatting>
  <conditionalFormatting sqref="H58:I58 N58:S58">
    <cfRule type="containsText" dxfId="43" priority="126" operator="containsText" text=".">
      <formula>NOT(ISERROR(SEARCH(".",H58)))</formula>
    </cfRule>
  </conditionalFormatting>
  <conditionalFormatting sqref="E61:G61">
    <cfRule type="containsText" dxfId="42" priority="125" operator="containsText" text=".">
      <formula>NOT(ISERROR(SEARCH(".",E61)))</formula>
    </cfRule>
  </conditionalFormatting>
  <conditionalFormatting sqref="H61 Q61:S61 N61:O61">
    <cfRule type="containsText" dxfId="41" priority="124" operator="containsText" text=".">
      <formula>NOT(ISERROR(SEARCH(".",H61)))</formula>
    </cfRule>
  </conditionalFormatting>
  <conditionalFormatting sqref="E64:G64">
    <cfRule type="containsText" dxfId="40" priority="123" operator="containsText" text=".">
      <formula>NOT(ISERROR(SEARCH(".",E64)))</formula>
    </cfRule>
  </conditionalFormatting>
  <conditionalFormatting sqref="H64:J64 P64:S64">
    <cfRule type="containsText" dxfId="39" priority="122" operator="containsText" text=".">
      <formula>NOT(ISERROR(SEARCH(".",H64)))</formula>
    </cfRule>
  </conditionalFormatting>
  <conditionalFormatting sqref="E67:G67">
    <cfRule type="containsText" dxfId="38" priority="121" operator="containsText" text=".">
      <formula>NOT(ISERROR(SEARCH(".",E67)))</formula>
    </cfRule>
  </conditionalFormatting>
  <conditionalFormatting sqref="H67:J67 P67:S67">
    <cfRule type="containsText" dxfId="37" priority="120" operator="containsText" text=".">
      <formula>NOT(ISERROR(SEARCH(".",H67)))</formula>
    </cfRule>
  </conditionalFormatting>
  <conditionalFormatting sqref="E70:G70">
    <cfRule type="containsText" dxfId="36" priority="119" operator="containsText" text=".">
      <formula>NOT(ISERROR(SEARCH(".",E70)))</formula>
    </cfRule>
  </conditionalFormatting>
  <conditionalFormatting sqref="S70 H70:L70 P70:Q70">
    <cfRule type="containsText" dxfId="35" priority="118" operator="containsText" text=".">
      <formula>NOT(ISERROR(SEARCH(".",H70)))</formula>
    </cfRule>
  </conditionalFormatting>
  <conditionalFormatting sqref="E73:G73">
    <cfRule type="containsText" dxfId="34" priority="117" operator="containsText" text=".">
      <formula>NOT(ISERROR(SEARCH(".",E73)))</formula>
    </cfRule>
  </conditionalFormatting>
  <conditionalFormatting sqref="H73:I73 P73:S73">
    <cfRule type="containsText" dxfId="33" priority="116" operator="containsText" text=".">
      <formula>NOT(ISERROR(SEARCH(".",H73)))</formula>
    </cfRule>
  </conditionalFormatting>
  <conditionalFormatting sqref="S29">
    <cfRule type="containsText" dxfId="32" priority="114" operator="containsText" text=".">
      <formula>NOT(ISERROR(SEARCH(".",S29)))</formula>
    </cfRule>
  </conditionalFormatting>
  <conditionalFormatting sqref="E78:G78">
    <cfRule type="containsText" dxfId="31" priority="113" operator="containsText" text=".">
      <formula>NOT(ISERROR(SEARCH(".",E78)))</formula>
    </cfRule>
  </conditionalFormatting>
  <conditionalFormatting sqref="H78:J78 S78">
    <cfRule type="containsText" dxfId="30" priority="112" operator="containsText" text=".">
      <formula>NOT(ISERROR(SEARCH(".",H78)))</formula>
    </cfRule>
  </conditionalFormatting>
  <conditionalFormatting sqref="E81:J81">
    <cfRule type="containsText" dxfId="29" priority="111" operator="containsText" text=".">
      <formula>NOT(ISERROR(SEARCH(".",E81)))</formula>
    </cfRule>
  </conditionalFormatting>
  <conditionalFormatting sqref="S81">
    <cfRule type="containsText" dxfId="28" priority="110" operator="containsText" text=".">
      <formula>NOT(ISERROR(SEARCH(".",S81)))</formula>
    </cfRule>
  </conditionalFormatting>
  <conditionalFormatting sqref="S84">
    <cfRule type="containsText" dxfId="27" priority="108" operator="containsText" text=".">
      <formula>NOT(ISERROR(SEARCH(".",S84)))</formula>
    </cfRule>
  </conditionalFormatting>
  <conditionalFormatting sqref="E84:J84">
    <cfRule type="containsText" dxfId="26" priority="109" operator="containsText" text=".">
      <formula>NOT(ISERROR(SEARCH(".",E84)))</formula>
    </cfRule>
  </conditionalFormatting>
  <conditionalFormatting sqref="E32:G32">
    <cfRule type="containsText" dxfId="25" priority="107" operator="containsText" text=".">
      <formula>NOT(ISERROR(SEARCH(".",E32)))</formula>
    </cfRule>
  </conditionalFormatting>
  <conditionalFormatting sqref="H32:S32">
    <cfRule type="containsText" dxfId="24" priority="106" operator="containsText" text=".">
      <formula>NOT(ISERROR(SEARCH(".",H32)))</formula>
    </cfRule>
  </conditionalFormatting>
  <conditionalFormatting sqref="N81:P81">
    <cfRule type="containsText" dxfId="23" priority="97" operator="containsText" text=".">
      <formula>NOT(ISERROR(SEARCH(".",N81)))</formula>
    </cfRule>
  </conditionalFormatting>
  <conditionalFormatting sqref="H23:S23">
    <cfRule type="containsText" dxfId="22" priority="104" operator="containsText" text=".">
      <formula>NOT(ISERROR(SEARCH(".",H23)))</formula>
    </cfRule>
  </conditionalFormatting>
  <conditionalFormatting sqref="E23:G23">
    <cfRule type="containsText" dxfId="21" priority="103" operator="containsText" text=".">
      <formula>NOT(ISERROR(SEARCH(".",E23)))</formula>
    </cfRule>
  </conditionalFormatting>
  <conditionalFormatting sqref="N84:P84">
    <cfRule type="containsText" dxfId="20" priority="96" operator="containsText" text=".">
      <formula>NOT(ISERROR(SEARCH(".",N84)))</formula>
    </cfRule>
  </conditionalFormatting>
  <conditionalFormatting sqref="M78">
    <cfRule type="containsText" dxfId="19" priority="101" operator="containsText" text=".">
      <formula>NOT(ISERROR(SEARCH(".",M78)))</formula>
    </cfRule>
  </conditionalFormatting>
  <conditionalFormatting sqref="M81">
    <cfRule type="containsText" dxfId="18" priority="100" operator="containsText" text=".">
      <formula>NOT(ISERROR(SEARCH(".",M81)))</formula>
    </cfRule>
  </conditionalFormatting>
  <conditionalFormatting sqref="M84">
    <cfRule type="containsText" dxfId="17" priority="99" operator="containsText" text=".">
      <formula>NOT(ISERROR(SEARCH(".",M84)))</formula>
    </cfRule>
  </conditionalFormatting>
  <conditionalFormatting sqref="N78:P78">
    <cfRule type="containsText" dxfId="16" priority="98" operator="containsText" text=".">
      <formula>NOT(ISERROR(SEARCH(".",N78)))</formula>
    </cfRule>
  </conditionalFormatting>
  <conditionalFormatting sqref="E29:R29">
    <cfRule type="containsText" dxfId="15" priority="95" operator="containsText" text=".">
      <formula>NOT(ISERROR(SEARCH(".",E29)))</formula>
    </cfRule>
  </conditionalFormatting>
  <conditionalFormatting sqref="R55">
    <cfRule type="containsText" dxfId="14" priority="86" operator="containsText" text=".">
      <formula>NOT(ISERROR(SEARCH(".",R55)))</formula>
    </cfRule>
  </conditionalFormatting>
  <conditionalFormatting sqref="R65">
    <cfRule type="containsText" dxfId="13" priority="85" operator="containsText" text=".">
      <formula>NOT(ISERROR(SEARCH(".",R65)))</formula>
    </cfRule>
  </conditionalFormatting>
  <conditionalFormatting sqref="S74">
    <cfRule type="containsText" dxfId="12" priority="77" operator="containsText" text=".">
      <formula>NOT(ISERROR(SEARCH(".",S74)))</formula>
    </cfRule>
  </conditionalFormatting>
  <conditionalFormatting sqref="R74">
    <cfRule type="containsText" dxfId="11" priority="76" operator="containsText" text=".">
      <formula>NOT(ISERROR(SEARCH(".",R74)))</formula>
    </cfRule>
  </conditionalFormatting>
  <conditionalFormatting sqref="R27">
    <cfRule type="containsText" dxfId="10" priority="72" operator="containsText" text=".">
      <formula>NOT(ISERROR(SEARCH(".",R27)))</formula>
    </cfRule>
  </conditionalFormatting>
  <conditionalFormatting sqref="Q27">
    <cfRule type="containsText" dxfId="9" priority="73" operator="containsText" text=".">
      <formula>NOT(ISERROR(SEARCH(".",Q27)))</formula>
    </cfRule>
  </conditionalFormatting>
  <conditionalFormatting sqref="N40:P40">
    <cfRule type="containsText" dxfId="8" priority="59" operator="containsText" text=".">
      <formula>NOT(ISERROR(SEARCH(".",N40)))</formula>
    </cfRule>
  </conditionalFormatting>
  <conditionalFormatting sqref="L73">
    <cfRule type="containsText" dxfId="7" priority="8" operator="containsText" text=".">
      <formula>NOT(ISERROR(SEARCH(".",L73)))</formula>
    </cfRule>
  </conditionalFormatting>
  <conditionalFormatting sqref="M73">
    <cfRule type="containsText" dxfId="6" priority="7" operator="containsText" text=".">
      <formula>NOT(ISERROR(SEARCH(".",M73)))</formula>
    </cfRule>
  </conditionalFormatting>
  <conditionalFormatting sqref="L78">
    <cfRule type="containsText" dxfId="5" priority="6" operator="containsText" text=".">
      <formula>NOT(ISERROR(SEARCH(".",L78)))</formula>
    </cfRule>
  </conditionalFormatting>
  <conditionalFormatting sqref="K78">
    <cfRule type="containsText" dxfId="4" priority="5" operator="containsText" text=".">
      <formula>NOT(ISERROR(SEARCH(".",K78)))</formula>
    </cfRule>
  </conditionalFormatting>
  <conditionalFormatting sqref="K81">
    <cfRule type="containsText" dxfId="3" priority="4" operator="containsText" text=".">
      <formula>NOT(ISERROR(SEARCH(".",K81)))</formula>
    </cfRule>
  </conditionalFormatting>
  <conditionalFormatting sqref="L81">
    <cfRule type="containsText" dxfId="2" priority="3" operator="containsText" text=".">
      <formula>NOT(ISERROR(SEARCH(".",L81)))</formula>
    </cfRule>
  </conditionalFormatting>
  <conditionalFormatting sqref="L84">
    <cfRule type="containsText" dxfId="1" priority="2" operator="containsText" text=".">
      <formula>NOT(ISERROR(SEARCH(".",L84)))</formula>
    </cfRule>
  </conditionalFormatting>
  <conditionalFormatting sqref="K84">
    <cfRule type="containsText" dxfId="0" priority="1" operator="containsText" text=".">
      <formula>NOT(ISERROR(SEARCH(".",K84)))</formula>
    </cfRule>
  </conditionalFormatting>
  <printOptions horizontalCentered="1" verticalCentered="1"/>
  <pageMargins left="0.25" right="0.25" top="0.75" bottom="0.75" header="0.3" footer="0.3"/>
  <pageSetup scale="31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W62"/>
  <sheetViews>
    <sheetView view="pageBreakPreview" topLeftCell="W1" zoomScale="60" zoomScaleNormal="70" workbookViewId="0"/>
  </sheetViews>
  <sheetFormatPr baseColWidth="10" defaultRowHeight="15"/>
  <cols>
    <col min="1" max="1" width="11.42578125" style="1"/>
    <col min="2" max="2" width="5.28515625" style="1" customWidth="1"/>
    <col min="3" max="3" width="15.5703125" style="1" bestFit="1" customWidth="1"/>
    <col min="4" max="4" width="38.7109375" style="1" bestFit="1" customWidth="1"/>
    <col min="5" max="5" width="54.140625" style="1" customWidth="1"/>
    <col min="6" max="6" width="19.140625" style="1" customWidth="1"/>
    <col min="7" max="7" width="16.7109375" style="1" customWidth="1"/>
    <col min="8" max="8" width="17.5703125" style="1" bestFit="1" customWidth="1"/>
    <col min="9" max="9" width="19.140625" style="1" customWidth="1"/>
    <col min="10" max="10" width="17.5703125" style="1" bestFit="1" customWidth="1"/>
    <col min="11" max="11" width="19.85546875" style="1" customWidth="1"/>
    <col min="12" max="12" width="17" style="1" bestFit="1" customWidth="1"/>
    <col min="13" max="13" width="18.42578125" style="1" customWidth="1"/>
    <col min="14" max="14" width="17.5703125" style="1" bestFit="1" customWidth="1"/>
    <col min="15" max="17" width="18.7109375" style="1" customWidth="1"/>
    <col min="18" max="18" width="24" style="4" customWidth="1"/>
    <col min="19" max="19" width="15.85546875" style="1" bestFit="1" customWidth="1"/>
    <col min="20" max="20" width="16.28515625" style="1" bestFit="1" customWidth="1"/>
    <col min="21" max="21" width="15.85546875" style="1" bestFit="1" customWidth="1"/>
    <col min="22" max="22" width="16.28515625" style="1" bestFit="1" customWidth="1"/>
    <col min="23" max="23" width="16.5703125" style="1" bestFit="1" customWidth="1"/>
    <col min="24" max="26" width="16.28515625" style="1" bestFit="1" customWidth="1"/>
    <col min="27" max="27" width="16.28515625" style="1" customWidth="1"/>
    <col min="28" max="28" width="16.28515625" style="1" bestFit="1" customWidth="1"/>
    <col min="29" max="29" width="17" style="1" bestFit="1" customWidth="1"/>
    <col min="30" max="31" width="16.28515625" style="1" bestFit="1" customWidth="1"/>
    <col min="32" max="32" width="16.5703125" style="1" bestFit="1" customWidth="1"/>
    <col min="33" max="33" width="17" style="1" bestFit="1" customWidth="1"/>
    <col min="34" max="34" width="16.5703125" style="1" bestFit="1" customWidth="1"/>
    <col min="35" max="36" width="17" style="1" bestFit="1" customWidth="1"/>
    <col min="37" max="37" width="15.42578125" style="1" bestFit="1" customWidth="1"/>
    <col min="38" max="38" width="16.140625" style="1" bestFit="1" customWidth="1"/>
    <col min="39" max="40" width="17" style="1" bestFit="1" customWidth="1"/>
    <col min="41" max="41" width="17.5703125" style="1" bestFit="1" customWidth="1"/>
    <col min="42" max="45" width="17" style="1" bestFit="1" customWidth="1"/>
    <col min="46" max="46" width="17.5703125" style="1" bestFit="1" customWidth="1"/>
    <col min="47" max="47" width="17.5703125" style="1" customWidth="1"/>
    <col min="48" max="48" width="18.7109375" style="1" bestFit="1" customWidth="1"/>
    <col min="49" max="49" width="19.140625" style="1" bestFit="1" customWidth="1"/>
    <col min="50" max="16384" width="11.42578125" style="1"/>
  </cols>
  <sheetData>
    <row r="2" spans="2:49">
      <c r="B2" s="126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50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8"/>
    </row>
    <row r="3" spans="2:49">
      <c r="B3" s="129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31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30"/>
    </row>
    <row r="4" spans="2:49">
      <c r="B4" s="129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31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30"/>
    </row>
    <row r="5" spans="2:49">
      <c r="B5" s="129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31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30"/>
    </row>
    <row r="6" spans="2:49">
      <c r="B6" s="129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31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30"/>
    </row>
    <row r="7" spans="2:49">
      <c r="B7" s="129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31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30"/>
    </row>
    <row r="8" spans="2:49">
      <c r="B8" s="129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31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30"/>
    </row>
    <row r="9" spans="2:49">
      <c r="B9" s="129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31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30"/>
    </row>
    <row r="10" spans="2:49">
      <c r="B10" s="129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31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0"/>
    </row>
    <row r="11" spans="2:49">
      <c r="B11" s="129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31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0"/>
    </row>
    <row r="12" spans="2:49">
      <c r="B12" s="129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31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30"/>
    </row>
    <row r="13" spans="2:49">
      <c r="B13" s="129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31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30"/>
    </row>
    <row r="14" spans="2:49">
      <c r="B14" s="129"/>
      <c r="C14" s="131" t="s">
        <v>177</v>
      </c>
      <c r="D14" s="131" t="s">
        <v>279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31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0"/>
    </row>
    <row r="15" spans="2:49">
      <c r="B15" s="129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31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0"/>
    </row>
    <row r="16" spans="2:49">
      <c r="B16" s="129"/>
      <c r="C16" s="14" t="s">
        <v>593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31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30"/>
    </row>
    <row r="17" spans="2:49">
      <c r="B17" s="129"/>
      <c r="C17" s="14" t="s">
        <v>475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31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30"/>
    </row>
    <row r="18" spans="2:49">
      <c r="B18" s="129"/>
      <c r="C18" s="14" t="s">
        <v>592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31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30"/>
    </row>
    <row r="19" spans="2:49">
      <c r="B19" s="129"/>
      <c r="C19" s="14" t="s">
        <v>591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31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30"/>
    </row>
    <row r="20" spans="2:49">
      <c r="B20" s="129"/>
      <c r="C20" s="14" t="s">
        <v>476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31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30"/>
    </row>
    <row r="21" spans="2:49">
      <c r="B21" s="129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31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30"/>
    </row>
    <row r="22" spans="2:49">
      <c r="B22" s="129"/>
      <c r="C22" s="14" t="s">
        <v>572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31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30"/>
    </row>
    <row r="23" spans="2:49">
      <c r="B23" s="129"/>
      <c r="E23" s="14"/>
      <c r="F23" s="810">
        <v>2014</v>
      </c>
      <c r="G23" s="810"/>
      <c r="H23" s="810"/>
      <c r="I23" s="810"/>
      <c r="J23" s="810">
        <v>2015</v>
      </c>
      <c r="K23" s="810"/>
      <c r="L23" s="810"/>
      <c r="M23" s="810"/>
      <c r="N23" s="810"/>
      <c r="O23" s="810"/>
      <c r="P23" s="810"/>
      <c r="Q23" s="810"/>
      <c r="R23" s="131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30"/>
    </row>
    <row r="24" spans="2:49">
      <c r="B24" s="129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31"/>
      <c r="S24" s="810">
        <v>2015</v>
      </c>
      <c r="T24" s="810"/>
      <c r="U24" s="810"/>
      <c r="V24" s="810"/>
      <c r="W24" s="14"/>
      <c r="X24" s="14">
        <v>2016</v>
      </c>
      <c r="Y24" s="14">
        <f>+X24+1</f>
        <v>2017</v>
      </c>
      <c r="Z24" s="14">
        <f t="shared" ref="Z24:AU24" si="0">+Y24+1</f>
        <v>2018</v>
      </c>
      <c r="AA24" s="14">
        <f t="shared" si="0"/>
        <v>2019</v>
      </c>
      <c r="AB24" s="14">
        <f t="shared" si="0"/>
        <v>2020</v>
      </c>
      <c r="AC24" s="14">
        <f t="shared" si="0"/>
        <v>2021</v>
      </c>
      <c r="AD24" s="14">
        <f t="shared" si="0"/>
        <v>2022</v>
      </c>
      <c r="AE24" s="14">
        <f t="shared" si="0"/>
        <v>2023</v>
      </c>
      <c r="AF24" s="14">
        <f t="shared" si="0"/>
        <v>2024</v>
      </c>
      <c r="AG24" s="14">
        <f t="shared" si="0"/>
        <v>2025</v>
      </c>
      <c r="AH24" s="14">
        <f t="shared" si="0"/>
        <v>2026</v>
      </c>
      <c r="AI24" s="14">
        <f t="shared" si="0"/>
        <v>2027</v>
      </c>
      <c r="AJ24" s="14">
        <f t="shared" si="0"/>
        <v>2028</v>
      </c>
      <c r="AK24" s="14">
        <f t="shared" si="0"/>
        <v>2029</v>
      </c>
      <c r="AL24" s="14">
        <f t="shared" si="0"/>
        <v>2030</v>
      </c>
      <c r="AM24" s="14">
        <f t="shared" si="0"/>
        <v>2031</v>
      </c>
      <c r="AN24" s="14">
        <f t="shared" si="0"/>
        <v>2032</v>
      </c>
      <c r="AO24" s="14">
        <f t="shared" si="0"/>
        <v>2033</v>
      </c>
      <c r="AP24" s="14">
        <f t="shared" si="0"/>
        <v>2034</v>
      </c>
      <c r="AQ24" s="14">
        <f t="shared" si="0"/>
        <v>2035</v>
      </c>
      <c r="AR24" s="14">
        <f t="shared" si="0"/>
        <v>2036</v>
      </c>
      <c r="AS24" s="14">
        <f t="shared" si="0"/>
        <v>2037</v>
      </c>
      <c r="AT24" s="14">
        <f t="shared" si="0"/>
        <v>2038</v>
      </c>
      <c r="AU24" s="14">
        <f t="shared" si="0"/>
        <v>2039</v>
      </c>
      <c r="AV24" s="14"/>
      <c r="AW24" s="130"/>
    </row>
    <row r="25" spans="2:49">
      <c r="B25" s="129"/>
      <c r="C25" s="14"/>
      <c r="D25" s="14" t="s">
        <v>178</v>
      </c>
      <c r="E25" s="14" t="s">
        <v>179</v>
      </c>
      <c r="F25" s="14" t="s">
        <v>175</v>
      </c>
      <c r="G25" s="14" t="s">
        <v>176</v>
      </c>
      <c r="H25" s="14" t="s">
        <v>193</v>
      </c>
      <c r="I25" s="14" t="s">
        <v>194</v>
      </c>
      <c r="J25" s="14" t="s">
        <v>195</v>
      </c>
      <c r="K25" s="14" t="s">
        <v>196</v>
      </c>
      <c r="L25" s="14" t="s">
        <v>197</v>
      </c>
      <c r="M25" s="14" t="s">
        <v>198</v>
      </c>
      <c r="N25" s="14" t="s">
        <v>199</v>
      </c>
      <c r="O25" s="14" t="s">
        <v>200</v>
      </c>
      <c r="P25" s="14" t="s">
        <v>201</v>
      </c>
      <c r="Q25" s="14" t="s">
        <v>202</v>
      </c>
      <c r="R25" s="131" t="s">
        <v>203</v>
      </c>
      <c r="S25" s="14" t="s">
        <v>175</v>
      </c>
      <c r="T25" s="14" t="s">
        <v>176</v>
      </c>
      <c r="U25" s="14" t="s">
        <v>193</v>
      </c>
      <c r="V25" s="14" t="s">
        <v>194</v>
      </c>
      <c r="W25" s="131" t="s">
        <v>204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31" t="s">
        <v>25</v>
      </c>
      <c r="AW25" s="130"/>
    </row>
    <row r="26" spans="2:49">
      <c r="B26" s="129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31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30"/>
    </row>
    <row r="27" spans="2:49">
      <c r="B27" s="129"/>
      <c r="C27" s="14"/>
      <c r="D27" s="62" t="s">
        <v>192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31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30"/>
    </row>
    <row r="28" spans="2:49">
      <c r="B28" s="129"/>
      <c r="C28" s="14"/>
      <c r="D28" s="137" t="s">
        <v>180</v>
      </c>
      <c r="E28" s="138"/>
      <c r="F28" s="597">
        <v>0</v>
      </c>
      <c r="G28" s="597">
        <v>0</v>
      </c>
      <c r="H28" s="597"/>
      <c r="I28" s="597"/>
      <c r="J28" s="597"/>
      <c r="K28" s="597"/>
      <c r="L28" s="597"/>
      <c r="M28" s="597"/>
      <c r="N28" s="597"/>
      <c r="O28" s="597"/>
      <c r="P28" s="597"/>
      <c r="Q28" s="597"/>
      <c r="R28" s="598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  <c r="AF28" s="597"/>
      <c r="AG28" s="597"/>
      <c r="AH28" s="597"/>
      <c r="AI28" s="597"/>
      <c r="AJ28" s="597"/>
      <c r="AK28" s="597"/>
      <c r="AL28" s="597"/>
      <c r="AM28" s="597"/>
      <c r="AN28" s="597"/>
      <c r="AO28" s="597"/>
      <c r="AP28" s="597"/>
      <c r="AQ28" s="597"/>
      <c r="AR28" s="597"/>
      <c r="AS28" s="597"/>
      <c r="AT28" s="597"/>
      <c r="AU28" s="597"/>
      <c r="AV28" s="599">
        <f>+SUM(F28:AT28)</f>
        <v>0</v>
      </c>
      <c r="AW28" s="130"/>
    </row>
    <row r="29" spans="2:49">
      <c r="B29" s="129"/>
      <c r="C29" s="14"/>
      <c r="D29" s="141" t="s">
        <v>280</v>
      </c>
      <c r="E29" s="138"/>
      <c r="F29" s="597">
        <v>0</v>
      </c>
      <c r="G29" s="597">
        <v>0</v>
      </c>
      <c r="H29" s="597">
        <v>0</v>
      </c>
      <c r="I29" s="597">
        <v>0</v>
      </c>
      <c r="J29" s="597">
        <v>0</v>
      </c>
      <c r="K29" s="597">
        <v>0</v>
      </c>
      <c r="L29" s="597">
        <v>0</v>
      </c>
      <c r="M29" s="597">
        <v>0</v>
      </c>
      <c r="N29" s="597">
        <v>0</v>
      </c>
      <c r="O29" s="597">
        <v>0</v>
      </c>
      <c r="P29" s="597">
        <v>0</v>
      </c>
      <c r="Q29" s="597">
        <v>0</v>
      </c>
      <c r="R29" s="598">
        <v>0</v>
      </c>
      <c r="S29" s="597">
        <v>0</v>
      </c>
      <c r="T29" s="597">
        <v>0</v>
      </c>
      <c r="U29" s="597">
        <v>0</v>
      </c>
      <c r="V29" s="597">
        <v>0</v>
      </c>
      <c r="W29" s="598">
        <v>0</v>
      </c>
      <c r="X29" s="597">
        <v>0</v>
      </c>
      <c r="Y29" s="597">
        <v>0</v>
      </c>
      <c r="Z29" s="597">
        <v>0</v>
      </c>
      <c r="AA29" s="597">
        <v>0</v>
      </c>
      <c r="AB29" s="597">
        <v>0</v>
      </c>
      <c r="AC29" s="597">
        <v>0</v>
      </c>
      <c r="AD29" s="597">
        <v>0</v>
      </c>
      <c r="AE29" s="597">
        <v>0</v>
      </c>
      <c r="AF29" s="597">
        <v>0</v>
      </c>
      <c r="AG29" s="597">
        <v>0</v>
      </c>
      <c r="AH29" s="597">
        <v>0</v>
      </c>
      <c r="AI29" s="597">
        <v>0</v>
      </c>
      <c r="AJ29" s="597">
        <v>0</v>
      </c>
      <c r="AK29" s="597">
        <v>0</v>
      </c>
      <c r="AL29" s="597">
        <v>0</v>
      </c>
      <c r="AM29" s="597">
        <v>0</v>
      </c>
      <c r="AN29" s="597">
        <v>0</v>
      </c>
      <c r="AO29" s="597">
        <v>0</v>
      </c>
      <c r="AP29" s="597">
        <v>0</v>
      </c>
      <c r="AQ29" s="597">
        <v>0</v>
      </c>
      <c r="AR29" s="597">
        <v>0</v>
      </c>
      <c r="AS29" s="597">
        <v>0</v>
      </c>
      <c r="AT29" s="597">
        <v>0</v>
      </c>
      <c r="AU29" s="597">
        <v>0</v>
      </c>
      <c r="AV29" s="597">
        <f>+W29+R29+SUM(X29:AT29)</f>
        <v>0</v>
      </c>
      <c r="AW29" s="130"/>
    </row>
    <row r="30" spans="2:49">
      <c r="B30" s="129"/>
      <c r="C30" s="14"/>
      <c r="D30" s="14"/>
      <c r="E30" s="142" t="s">
        <v>181</v>
      </c>
      <c r="F30" s="597">
        <v>0</v>
      </c>
      <c r="G30" s="597">
        <v>0</v>
      </c>
      <c r="H30" s="597">
        <v>0</v>
      </c>
      <c r="I30" s="597">
        <v>0</v>
      </c>
      <c r="J30" s="597">
        <v>0</v>
      </c>
      <c r="K30" s="597">
        <v>0</v>
      </c>
      <c r="L30" s="597">
        <v>0</v>
      </c>
      <c r="M30" s="597">
        <v>0</v>
      </c>
      <c r="N30" s="597">
        <v>0</v>
      </c>
      <c r="O30" s="597">
        <v>0</v>
      </c>
      <c r="P30" s="597">
        <v>0</v>
      </c>
      <c r="Q30" s="597">
        <v>0</v>
      </c>
      <c r="R30" s="598">
        <v>0</v>
      </c>
      <c r="S30" s="597">
        <v>0</v>
      </c>
      <c r="T30" s="597">
        <v>0</v>
      </c>
      <c r="U30" s="597">
        <v>0</v>
      </c>
      <c r="V30" s="597">
        <v>0</v>
      </c>
      <c r="W30" s="598">
        <v>0</v>
      </c>
      <c r="X30" s="597">
        <v>0</v>
      </c>
      <c r="Y30" s="597">
        <v>0</v>
      </c>
      <c r="Z30" s="597">
        <v>0</v>
      </c>
      <c r="AA30" s="597">
        <v>0</v>
      </c>
      <c r="AB30" s="597">
        <v>0</v>
      </c>
      <c r="AC30" s="597">
        <v>0</v>
      </c>
      <c r="AD30" s="597">
        <v>0</v>
      </c>
      <c r="AE30" s="597">
        <v>0</v>
      </c>
      <c r="AF30" s="597">
        <v>0</v>
      </c>
      <c r="AG30" s="597">
        <v>0</v>
      </c>
      <c r="AH30" s="597">
        <v>0</v>
      </c>
      <c r="AI30" s="597">
        <v>0</v>
      </c>
      <c r="AJ30" s="597">
        <v>0</v>
      </c>
      <c r="AK30" s="597">
        <v>0</v>
      </c>
      <c r="AL30" s="597">
        <v>0</v>
      </c>
      <c r="AM30" s="597">
        <v>0</v>
      </c>
      <c r="AN30" s="597">
        <v>0</v>
      </c>
      <c r="AO30" s="597">
        <v>0</v>
      </c>
      <c r="AP30" s="597">
        <v>0</v>
      </c>
      <c r="AQ30" s="597">
        <v>0</v>
      </c>
      <c r="AR30" s="597">
        <v>0</v>
      </c>
      <c r="AS30" s="597">
        <v>0</v>
      </c>
      <c r="AT30" s="597">
        <v>0</v>
      </c>
      <c r="AU30" s="597">
        <v>0</v>
      </c>
      <c r="AV30" s="597">
        <f>+W30+R30+SUM(X30:AT30)</f>
        <v>0</v>
      </c>
      <c r="AW30" s="130"/>
    </row>
    <row r="31" spans="2:49">
      <c r="B31" s="129"/>
      <c r="C31" s="14"/>
      <c r="D31" s="14"/>
      <c r="E31" s="140" t="s">
        <v>182</v>
      </c>
      <c r="F31" s="597">
        <v>0</v>
      </c>
      <c r="G31" s="597">
        <v>0</v>
      </c>
      <c r="H31" s="597">
        <v>0</v>
      </c>
      <c r="I31" s="597">
        <v>0</v>
      </c>
      <c r="J31" s="597">
        <v>0</v>
      </c>
      <c r="K31" s="597">
        <v>0</v>
      </c>
      <c r="L31" s="597">
        <v>0</v>
      </c>
      <c r="M31" s="597">
        <v>0</v>
      </c>
      <c r="N31" s="597">
        <v>0</v>
      </c>
      <c r="O31" s="597">
        <v>0</v>
      </c>
      <c r="P31" s="597">
        <v>0</v>
      </c>
      <c r="Q31" s="597">
        <v>0</v>
      </c>
      <c r="R31" s="598">
        <v>0</v>
      </c>
      <c r="S31" s="597">
        <v>0</v>
      </c>
      <c r="T31" s="597">
        <v>0</v>
      </c>
      <c r="U31" s="597">
        <v>0</v>
      </c>
      <c r="V31" s="597">
        <v>0</v>
      </c>
      <c r="W31" s="598">
        <v>0</v>
      </c>
      <c r="X31" s="597">
        <v>0</v>
      </c>
      <c r="Y31" s="597">
        <v>0</v>
      </c>
      <c r="Z31" s="597">
        <v>0</v>
      </c>
      <c r="AA31" s="597">
        <v>0</v>
      </c>
      <c r="AB31" s="597">
        <v>0</v>
      </c>
      <c r="AC31" s="597">
        <v>0</v>
      </c>
      <c r="AD31" s="597">
        <v>0</v>
      </c>
      <c r="AE31" s="597">
        <v>0</v>
      </c>
      <c r="AF31" s="597">
        <v>0</v>
      </c>
      <c r="AG31" s="597">
        <v>0</v>
      </c>
      <c r="AH31" s="597">
        <v>0</v>
      </c>
      <c r="AI31" s="597">
        <v>0</v>
      </c>
      <c r="AJ31" s="597">
        <v>0</v>
      </c>
      <c r="AK31" s="597">
        <v>0</v>
      </c>
      <c r="AL31" s="597">
        <v>0</v>
      </c>
      <c r="AM31" s="597">
        <v>0</v>
      </c>
      <c r="AN31" s="597">
        <v>0</v>
      </c>
      <c r="AO31" s="597">
        <v>0</v>
      </c>
      <c r="AP31" s="597">
        <v>0</v>
      </c>
      <c r="AQ31" s="597">
        <v>0</v>
      </c>
      <c r="AR31" s="597">
        <v>0</v>
      </c>
      <c r="AS31" s="597">
        <v>0</v>
      </c>
      <c r="AT31" s="597">
        <v>0</v>
      </c>
      <c r="AU31" s="597">
        <v>0</v>
      </c>
      <c r="AV31" s="597">
        <f>+W31+R31+SUM(X31:AT31)</f>
        <v>0</v>
      </c>
      <c r="AW31" s="130"/>
    </row>
    <row r="32" spans="2:49">
      <c r="B32" s="129"/>
      <c r="C32" s="14"/>
      <c r="D32" s="14"/>
      <c r="E32" s="140" t="s">
        <v>183</v>
      </c>
      <c r="F32" s="597">
        <v>0</v>
      </c>
      <c r="G32" s="597">
        <v>0</v>
      </c>
      <c r="H32" s="597">
        <v>0</v>
      </c>
      <c r="I32" s="597">
        <v>0</v>
      </c>
      <c r="J32" s="597">
        <v>0</v>
      </c>
      <c r="K32" s="597">
        <v>0</v>
      </c>
      <c r="L32" s="597">
        <v>0</v>
      </c>
      <c r="M32" s="597">
        <v>0</v>
      </c>
      <c r="N32" s="597">
        <v>0</v>
      </c>
      <c r="O32" s="597">
        <v>0</v>
      </c>
      <c r="P32" s="597">
        <v>0</v>
      </c>
      <c r="Q32" s="597">
        <v>0</v>
      </c>
      <c r="R32" s="598">
        <v>0</v>
      </c>
      <c r="S32" s="597">
        <v>0</v>
      </c>
      <c r="T32" s="597">
        <v>0</v>
      </c>
      <c r="U32" s="597">
        <v>0</v>
      </c>
      <c r="V32" s="597">
        <v>0</v>
      </c>
      <c r="W32" s="598">
        <v>0</v>
      </c>
      <c r="X32" s="597">
        <v>0</v>
      </c>
      <c r="Y32" s="597">
        <v>0</v>
      </c>
      <c r="Z32" s="597">
        <v>0</v>
      </c>
      <c r="AA32" s="597">
        <v>0</v>
      </c>
      <c r="AB32" s="597">
        <v>0</v>
      </c>
      <c r="AC32" s="597">
        <v>0</v>
      </c>
      <c r="AD32" s="597">
        <v>0</v>
      </c>
      <c r="AE32" s="597">
        <v>0</v>
      </c>
      <c r="AF32" s="597">
        <v>0</v>
      </c>
      <c r="AG32" s="597">
        <v>0</v>
      </c>
      <c r="AH32" s="597">
        <v>0</v>
      </c>
      <c r="AI32" s="597">
        <v>0</v>
      </c>
      <c r="AJ32" s="597">
        <v>0</v>
      </c>
      <c r="AK32" s="597">
        <v>0</v>
      </c>
      <c r="AL32" s="597">
        <v>0</v>
      </c>
      <c r="AM32" s="597">
        <v>0</v>
      </c>
      <c r="AN32" s="597">
        <v>0</v>
      </c>
      <c r="AO32" s="597">
        <v>0</v>
      </c>
      <c r="AP32" s="597">
        <v>0</v>
      </c>
      <c r="AQ32" s="597">
        <v>0</v>
      </c>
      <c r="AR32" s="597">
        <v>0</v>
      </c>
      <c r="AS32" s="597">
        <v>0</v>
      </c>
      <c r="AT32" s="597">
        <v>0</v>
      </c>
      <c r="AU32" s="597">
        <v>0</v>
      </c>
      <c r="AV32" s="597">
        <f>+W32+R32+SUM(X32:AT32)</f>
        <v>0</v>
      </c>
      <c r="AW32" s="130"/>
    </row>
    <row r="33" spans="2:49">
      <c r="B33" s="129"/>
      <c r="C33" s="14"/>
      <c r="D33" s="141" t="s">
        <v>184</v>
      </c>
      <c r="E33" s="134"/>
      <c r="F33" s="597"/>
      <c r="G33" s="597"/>
      <c r="H33" s="597"/>
      <c r="I33" s="597"/>
      <c r="J33" s="597"/>
      <c r="K33" s="597"/>
      <c r="L33" s="597"/>
      <c r="M33" s="597"/>
      <c r="N33" s="597"/>
      <c r="O33" s="597"/>
      <c r="P33" s="597"/>
      <c r="Q33" s="597"/>
      <c r="R33" s="598"/>
      <c r="S33" s="597"/>
      <c r="T33" s="597"/>
      <c r="U33" s="597"/>
      <c r="V33" s="597"/>
      <c r="W33" s="597"/>
      <c r="X33" s="597">
        <f ca="1">+X34-Fiscal!F47</f>
        <v>0</v>
      </c>
      <c r="Y33" s="597">
        <f ca="1">+Y34-Fiscal!G47</f>
        <v>0</v>
      </c>
      <c r="Z33" s="597">
        <f ca="1">+Z34-Fiscal!H47</f>
        <v>0</v>
      </c>
      <c r="AA33" s="597">
        <f ca="1">+AA34-Fiscal!I47</f>
        <v>0</v>
      </c>
      <c r="AB33" s="597">
        <f ca="1">+AB34-Fiscal!J47</f>
        <v>0</v>
      </c>
      <c r="AC33" s="597">
        <f ca="1">+AC34-Fiscal!K47</f>
        <v>0</v>
      </c>
      <c r="AD33" s="597">
        <f ca="1">+AD34-Fiscal!L47</f>
        <v>0</v>
      </c>
      <c r="AE33" s="597">
        <f ca="1">+AE34-Fiscal!M47</f>
        <v>0</v>
      </c>
      <c r="AF33" s="597">
        <f ca="1">+AF34-Fiscal!N47</f>
        <v>0</v>
      </c>
      <c r="AG33" s="597">
        <f ca="1">+AG34-Fiscal!O47</f>
        <v>0</v>
      </c>
      <c r="AH33" s="597">
        <f ca="1">+AH34-Fiscal!P47</f>
        <v>0</v>
      </c>
      <c r="AI33" s="597">
        <f ca="1">+AI34-Fiscal!Q47</f>
        <v>0</v>
      </c>
      <c r="AJ33" s="597">
        <f ca="1">+AJ34-Fiscal!R47</f>
        <v>0</v>
      </c>
      <c r="AK33" s="597">
        <f ca="1">+AK34-Fiscal!S47</f>
        <v>0</v>
      </c>
      <c r="AL33" s="597">
        <f ca="1">+AL34-Fiscal!T47</f>
        <v>0</v>
      </c>
      <c r="AM33" s="597">
        <f ca="1">+AM34-Fiscal!U47</f>
        <v>0</v>
      </c>
      <c r="AN33" s="597">
        <f ca="1">+AN34-Fiscal!V47</f>
        <v>0</v>
      </c>
      <c r="AO33" s="597">
        <f ca="1">+AO34-Fiscal!W47</f>
        <v>0</v>
      </c>
      <c r="AP33" s="597">
        <f ca="1">+AP34-Fiscal!X47</f>
        <v>0</v>
      </c>
      <c r="AQ33" s="597">
        <f ca="1">+AQ34-Fiscal!Y47</f>
        <v>0</v>
      </c>
      <c r="AR33" s="597">
        <f ca="1">+AR34-Fiscal!Z47</f>
        <v>0</v>
      </c>
      <c r="AS33" s="597">
        <f ca="1">+AS34-Fiscal!AA47</f>
        <v>0</v>
      </c>
      <c r="AT33" s="597">
        <f ca="1">+AT34-Fiscal!AB47</f>
        <v>0</v>
      </c>
      <c r="AU33" s="597">
        <f ca="1">+AU34-Fiscal!AC47</f>
        <v>0</v>
      </c>
      <c r="AV33" s="597">
        <f ca="1">+W33+R33+SUM(X33:AT33)</f>
        <v>0</v>
      </c>
      <c r="AW33" s="160"/>
    </row>
    <row r="34" spans="2:49">
      <c r="B34" s="129"/>
      <c r="C34" s="14"/>
      <c r="D34" s="14"/>
      <c r="E34" s="140" t="s">
        <v>185</v>
      </c>
      <c r="F34" s="597"/>
      <c r="G34" s="597"/>
      <c r="H34" s="597"/>
      <c r="I34" s="597">
        <f ca="1">+Fiscal!D47</f>
        <v>38909435.686071046</v>
      </c>
      <c r="J34" s="597"/>
      <c r="K34" s="597"/>
      <c r="L34" s="597"/>
      <c r="M34" s="597"/>
      <c r="N34" s="597"/>
      <c r="O34" s="597"/>
      <c r="P34" s="597"/>
      <c r="Q34" s="597"/>
      <c r="R34" s="598">
        <f ca="1">+SUM(F34:Q34)</f>
        <v>38909435.686071046</v>
      </c>
      <c r="S34" s="597"/>
      <c r="T34" s="597"/>
      <c r="U34" s="597"/>
      <c r="V34" s="597">
        <f ca="1">+Fiscal!E47</f>
        <v>70165709.582835153</v>
      </c>
      <c r="W34" s="598">
        <f t="shared" ref="W34:W40" ca="1" si="1">+SUM(S34:V34)</f>
        <v>70165709.582835153</v>
      </c>
      <c r="X34" s="597">
        <f ca="1">+Fiscal!F47</f>
        <v>72972337.966148555</v>
      </c>
      <c r="Y34" s="597">
        <f ca="1">+Fiscal!G47</f>
        <v>75891231.484794497</v>
      </c>
      <c r="Z34" s="597">
        <f ca="1">+Fiscal!H47</f>
        <v>79306336.90161024</v>
      </c>
      <c r="AA34" s="597">
        <f ca="1">+Fiscal!I47</f>
        <v>82875122.062182695</v>
      </c>
      <c r="AB34" s="597">
        <f ca="1">+Fiscal!J47</f>
        <v>86604502.554980919</v>
      </c>
      <c r="AC34" s="597">
        <f ca="1">+Fiscal!K47</f>
        <v>90501705.16995506</v>
      </c>
      <c r="AD34" s="597">
        <f ca="1">+Fiscal!L47</f>
        <v>95026790.42845282</v>
      </c>
      <c r="AE34" s="597">
        <f ca="1">+Fiscal!M47</f>
        <v>99778129.949875474</v>
      </c>
      <c r="AF34" s="597">
        <f ca="1">+Fiscal!N47</f>
        <v>104767036.44736925</v>
      </c>
      <c r="AG34" s="597">
        <f ca="1">+Fiscal!O47</f>
        <v>110005388.26973772</v>
      </c>
      <c r="AH34" s="597">
        <f ca="1">+Fiscal!P47</f>
        <v>115505657.68322462</v>
      </c>
      <c r="AI34" s="597">
        <f ca="1">+Fiscal!Q47</f>
        <v>121280940.56738585</v>
      </c>
      <c r="AJ34" s="597">
        <f ca="1">+Fiscal!R47</f>
        <v>127344987.59575516</v>
      </c>
      <c r="AK34" s="597">
        <f ca="1">+Fiscal!S47</f>
        <v>133712236.97554292</v>
      </c>
      <c r="AL34" s="597">
        <f ca="1">+Fiscal!T47</f>
        <v>140397848.82432008</v>
      </c>
      <c r="AM34" s="597">
        <f ca="1">+Fiscal!U47</f>
        <v>147417741.2655361</v>
      </c>
      <c r="AN34" s="597">
        <f ca="1">+Fiscal!V47</f>
        <v>154788628.3288129</v>
      </c>
      <c r="AO34" s="597">
        <f ca="1">+Fiscal!W47</f>
        <v>162528059.74525356</v>
      </c>
      <c r="AP34" s="597">
        <f ca="1">+Fiscal!X47</f>
        <v>170654462.73251623</v>
      </c>
      <c r="AQ34" s="597">
        <f ca="1">+Fiscal!Y47</f>
        <v>179187185.86914206</v>
      </c>
      <c r="AR34" s="597">
        <f ca="1">+Fiscal!Z47</f>
        <v>188146545.16259918</v>
      </c>
      <c r="AS34" s="597">
        <f ca="1">+Fiscal!AA47</f>
        <v>197553872.42072913</v>
      </c>
      <c r="AT34" s="597">
        <f ca="1">+Fiscal!AB47</f>
        <v>207431566.04176557</v>
      </c>
      <c r="AU34" s="597">
        <f ca="1">+Fiscal!AC47</f>
        <v>92433755.336322397</v>
      </c>
      <c r="AV34" s="597">
        <f ca="1">+SUM(X34:AU34)+I34+W34</f>
        <v>3145187215.0529189</v>
      </c>
      <c r="AW34" s="160"/>
    </row>
    <row r="35" spans="2:49">
      <c r="B35" s="129"/>
      <c r="C35" s="14"/>
      <c r="D35" s="14"/>
      <c r="E35" s="140" t="s">
        <v>186</v>
      </c>
      <c r="F35" s="597">
        <v>0</v>
      </c>
      <c r="G35" s="597">
        <v>0</v>
      </c>
      <c r="H35" s="597">
        <v>0</v>
      </c>
      <c r="I35" s="597">
        <v>0</v>
      </c>
      <c r="J35" s="597">
        <v>0</v>
      </c>
      <c r="K35" s="597">
        <v>0</v>
      </c>
      <c r="L35" s="597">
        <v>0</v>
      </c>
      <c r="M35" s="597">
        <v>0</v>
      </c>
      <c r="N35" s="597">
        <v>0</v>
      </c>
      <c r="O35" s="597">
        <v>0</v>
      </c>
      <c r="P35" s="597">
        <v>0</v>
      </c>
      <c r="Q35" s="597">
        <v>0</v>
      </c>
      <c r="R35" s="598">
        <f t="shared" ref="R35:R40" si="2">+SUM(F35:Q35)</f>
        <v>0</v>
      </c>
      <c r="S35" s="597">
        <v>0</v>
      </c>
      <c r="T35" s="597">
        <v>0</v>
      </c>
      <c r="U35" s="597">
        <v>0</v>
      </c>
      <c r="V35" s="597">
        <v>0</v>
      </c>
      <c r="W35" s="597">
        <f t="shared" si="1"/>
        <v>0</v>
      </c>
      <c r="X35" s="597">
        <v>0</v>
      </c>
      <c r="Y35" s="597">
        <v>0</v>
      </c>
      <c r="Z35" s="597">
        <v>0</v>
      </c>
      <c r="AA35" s="597">
        <v>0</v>
      </c>
      <c r="AB35" s="597">
        <v>0</v>
      </c>
      <c r="AC35" s="597">
        <v>0</v>
      </c>
      <c r="AD35" s="597">
        <v>0</v>
      </c>
      <c r="AE35" s="597">
        <v>0</v>
      </c>
      <c r="AF35" s="597">
        <v>0</v>
      </c>
      <c r="AG35" s="597">
        <v>0</v>
      </c>
      <c r="AH35" s="597">
        <v>0</v>
      </c>
      <c r="AI35" s="597">
        <f>+Fiscal!R48</f>
        <v>0</v>
      </c>
      <c r="AJ35" s="597">
        <v>0</v>
      </c>
      <c r="AK35" s="597">
        <v>0</v>
      </c>
      <c r="AL35" s="597">
        <v>0</v>
      </c>
      <c r="AM35" s="597">
        <v>0</v>
      </c>
      <c r="AN35" s="597">
        <v>0</v>
      </c>
      <c r="AO35" s="597">
        <v>0</v>
      </c>
      <c r="AP35" s="597">
        <v>0</v>
      </c>
      <c r="AQ35" s="597">
        <v>0</v>
      </c>
      <c r="AR35" s="597">
        <v>0</v>
      </c>
      <c r="AS35" s="597">
        <v>0</v>
      </c>
      <c r="AT35" s="597">
        <v>0</v>
      </c>
      <c r="AU35" s="597">
        <v>0</v>
      </c>
      <c r="AV35" s="597">
        <f t="shared" ref="AV35:AV41" si="3">+W35+R35+SUM(X35:AT35)</f>
        <v>0</v>
      </c>
      <c r="AW35" s="160"/>
    </row>
    <row r="36" spans="2:49">
      <c r="B36" s="129"/>
      <c r="C36" s="14"/>
      <c r="D36" s="14"/>
      <c r="E36" s="140" t="s">
        <v>187</v>
      </c>
      <c r="F36" s="597">
        <v>0</v>
      </c>
      <c r="G36" s="597">
        <v>0</v>
      </c>
      <c r="H36" s="597">
        <v>0</v>
      </c>
      <c r="I36" s="597">
        <v>0</v>
      </c>
      <c r="J36" s="597">
        <v>0</v>
      </c>
      <c r="K36" s="597">
        <v>0</v>
      </c>
      <c r="L36" s="597">
        <v>0</v>
      </c>
      <c r="M36" s="597">
        <v>0</v>
      </c>
      <c r="N36" s="597">
        <v>0</v>
      </c>
      <c r="O36" s="597">
        <v>0</v>
      </c>
      <c r="P36" s="597">
        <v>0</v>
      </c>
      <c r="Q36" s="597">
        <v>0</v>
      </c>
      <c r="R36" s="598">
        <f t="shared" si="2"/>
        <v>0</v>
      </c>
      <c r="S36" s="597">
        <v>0</v>
      </c>
      <c r="T36" s="597">
        <v>0</v>
      </c>
      <c r="U36" s="597">
        <v>0</v>
      </c>
      <c r="V36" s="597">
        <v>0</v>
      </c>
      <c r="W36" s="597">
        <f t="shared" si="1"/>
        <v>0</v>
      </c>
      <c r="X36" s="597">
        <f ca="1">+Fiscal!G83</f>
        <v>0</v>
      </c>
      <c r="Y36" s="597">
        <f ca="1">+Fiscal!H83</f>
        <v>0</v>
      </c>
      <c r="Z36" s="597">
        <f ca="1">+Fiscal!I83</f>
        <v>0</v>
      </c>
      <c r="AA36" s="597">
        <f ca="1">+Fiscal!J83</f>
        <v>0</v>
      </c>
      <c r="AB36" s="597">
        <f ca="1">+Fiscal!K83</f>
        <v>74578866.453965127</v>
      </c>
      <c r="AC36" s="597">
        <f ca="1">+Fiscal!L83</f>
        <v>83523843.973654002</v>
      </c>
      <c r="AD36" s="597">
        <f ca="1">+Fiscal!M83</f>
        <v>93488983.245500833</v>
      </c>
      <c r="AE36" s="597">
        <f ca="1">+Fiscal!N83</f>
        <v>104173062.5457918</v>
      </c>
      <c r="AF36" s="597">
        <f ca="1">+Fiscal!O83</f>
        <v>121277961.810467</v>
      </c>
      <c r="AG36" s="597">
        <f ca="1">+Fiscal!P83</f>
        <v>137952222.03753388</v>
      </c>
      <c r="AH36" s="597">
        <f ca="1">+Fiscal!Q83</f>
        <v>155408564.3645367</v>
      </c>
      <c r="AI36" s="597">
        <f ca="1">+Fiscal!R83</f>
        <v>173439961.59144551</v>
      </c>
      <c r="AJ36" s="597">
        <f ca="1">+Fiscal!S83</f>
        <v>119215780.75429398</v>
      </c>
      <c r="AK36" s="597">
        <f ca="1">+Fiscal!T83</f>
        <v>157762533.21249196</v>
      </c>
      <c r="AL36" s="597">
        <f ca="1">+Fiscal!U83</f>
        <v>184896819.40594298</v>
      </c>
      <c r="AM36" s="597">
        <f ca="1">+Fiscal!V83</f>
        <v>212785149.91052529</v>
      </c>
      <c r="AN36" s="597">
        <f ca="1">+Fiscal!W83</f>
        <v>343048452.37530637</v>
      </c>
      <c r="AO36" s="597">
        <f ca="1">+Fiscal!X83</f>
        <v>401757974.83023173</v>
      </c>
      <c r="AP36" s="597">
        <f ca="1">+Fiscal!Y83</f>
        <v>412825539.12003684</v>
      </c>
      <c r="AQ36" s="597">
        <f ca="1">+Fiscal!Z83</f>
        <v>433466816.07603872</v>
      </c>
      <c r="AR36" s="597">
        <f ca="1">+Fiscal!AA83</f>
        <v>455140156.87984067</v>
      </c>
      <c r="AS36" s="597">
        <f ca="1">+Fiscal!AB83</f>
        <v>477897164.72383261</v>
      </c>
      <c r="AT36" s="597">
        <f ca="1">+Fiscal!AC83</f>
        <v>355367375.43920326</v>
      </c>
      <c r="AU36" s="597">
        <f>+Fiscal!AD83</f>
        <v>0</v>
      </c>
      <c r="AV36" s="597">
        <f t="shared" ca="1" si="3"/>
        <v>4498007228.7506399</v>
      </c>
      <c r="AW36" s="779"/>
    </row>
    <row r="37" spans="2:49">
      <c r="B37" s="129"/>
      <c r="C37" s="14"/>
      <c r="D37" s="14"/>
      <c r="E37" s="140" t="s">
        <v>188</v>
      </c>
      <c r="F37" s="597">
        <v>0</v>
      </c>
      <c r="G37" s="597">
        <v>0</v>
      </c>
      <c r="H37" s="597">
        <v>0</v>
      </c>
      <c r="I37" s="597">
        <v>0</v>
      </c>
      <c r="J37" s="597">
        <v>0</v>
      </c>
      <c r="K37" s="597">
        <v>0</v>
      </c>
      <c r="L37" s="597">
        <v>0</v>
      </c>
      <c r="M37" s="597">
        <v>0</v>
      </c>
      <c r="N37" s="597">
        <v>0</v>
      </c>
      <c r="O37" s="597">
        <v>0</v>
      </c>
      <c r="P37" s="597">
        <v>0</v>
      </c>
      <c r="Q37" s="597">
        <v>0</v>
      </c>
      <c r="R37" s="598">
        <f t="shared" si="2"/>
        <v>0</v>
      </c>
      <c r="S37" s="597">
        <v>0</v>
      </c>
      <c r="T37" s="597">
        <v>0</v>
      </c>
      <c r="U37" s="597">
        <v>0</v>
      </c>
      <c r="V37" s="597">
        <v>0</v>
      </c>
      <c r="W37" s="597">
        <f t="shared" si="1"/>
        <v>0</v>
      </c>
      <c r="X37" s="597">
        <v>0</v>
      </c>
      <c r="Y37" s="597">
        <v>0</v>
      </c>
      <c r="Z37" s="597">
        <v>0</v>
      </c>
      <c r="AA37" s="597">
        <v>0</v>
      </c>
      <c r="AB37" s="597">
        <v>0</v>
      </c>
      <c r="AC37" s="597">
        <v>0</v>
      </c>
      <c r="AD37" s="597">
        <v>0</v>
      </c>
      <c r="AE37" s="597">
        <v>0</v>
      </c>
      <c r="AF37" s="597">
        <v>0</v>
      </c>
      <c r="AG37" s="597">
        <v>0</v>
      </c>
      <c r="AH37" s="597">
        <v>0</v>
      </c>
      <c r="AI37" s="597">
        <v>0</v>
      </c>
      <c r="AJ37" s="597">
        <v>0</v>
      </c>
      <c r="AK37" s="597">
        <v>0</v>
      </c>
      <c r="AL37" s="597">
        <v>0</v>
      </c>
      <c r="AM37" s="597">
        <v>0</v>
      </c>
      <c r="AN37" s="597">
        <v>0</v>
      </c>
      <c r="AO37" s="597">
        <v>0</v>
      </c>
      <c r="AP37" s="597">
        <v>0</v>
      </c>
      <c r="AQ37" s="597">
        <v>0</v>
      </c>
      <c r="AR37" s="597">
        <v>0</v>
      </c>
      <c r="AS37" s="597">
        <v>0</v>
      </c>
      <c r="AT37" s="597">
        <v>0</v>
      </c>
      <c r="AU37" s="597">
        <v>0</v>
      </c>
      <c r="AV37" s="597">
        <f t="shared" si="3"/>
        <v>0</v>
      </c>
      <c r="AW37" s="130"/>
    </row>
    <row r="38" spans="2:49">
      <c r="B38" s="129"/>
      <c r="C38" s="14"/>
      <c r="D38" s="14"/>
      <c r="E38" s="143" t="s">
        <v>189</v>
      </c>
      <c r="F38" s="597"/>
      <c r="G38" s="597"/>
      <c r="H38" s="597"/>
      <c r="I38" s="597"/>
      <c r="J38" s="597"/>
      <c r="K38" s="597"/>
      <c r="L38" s="597"/>
      <c r="M38" s="597"/>
      <c r="N38" s="597"/>
      <c r="O38" s="597"/>
      <c r="P38" s="597"/>
      <c r="Q38" s="597"/>
      <c r="R38" s="598">
        <f t="shared" si="2"/>
        <v>0</v>
      </c>
      <c r="S38" s="597"/>
      <c r="T38" s="597"/>
      <c r="U38" s="597"/>
      <c r="V38" s="597"/>
      <c r="W38" s="597">
        <f t="shared" si="1"/>
        <v>0</v>
      </c>
      <c r="X38" s="597">
        <f ca="1">+Fiscal!F96</f>
        <v>0</v>
      </c>
      <c r="Y38" s="597">
        <f ca="1">+Fiscal!G96</f>
        <v>60415345.913370401</v>
      </c>
      <c r="Z38" s="597">
        <f ca="1">+Fiscal!H96</f>
        <v>65191966.562641978</v>
      </c>
      <c r="AA38" s="597">
        <f ca="1">+Fiscal!I96</f>
        <v>57390795.260196567</v>
      </c>
      <c r="AB38" s="597">
        <f ca="1">+Fiscal!J96</f>
        <v>54500648.862314075</v>
      </c>
      <c r="AC38" s="597">
        <f ca="1">+Fiscal!K96</f>
        <v>0</v>
      </c>
      <c r="AD38" s="597">
        <f ca="1">+Fiscal!L96</f>
        <v>0</v>
      </c>
      <c r="AE38" s="597">
        <f ca="1">+Fiscal!M96</f>
        <v>0</v>
      </c>
      <c r="AF38" s="597">
        <f ca="1">+Fiscal!N96</f>
        <v>0</v>
      </c>
      <c r="AG38" s="597">
        <f ca="1">+Fiscal!O96</f>
        <v>0</v>
      </c>
      <c r="AH38" s="597">
        <f ca="1">+Fiscal!P96</f>
        <v>0</v>
      </c>
      <c r="AI38" s="597">
        <f ca="1">+Fiscal!Q96</f>
        <v>0</v>
      </c>
      <c r="AJ38" s="597">
        <f ca="1">+Fiscal!R96</f>
        <v>0</v>
      </c>
      <c r="AK38" s="597">
        <f ca="1">+Fiscal!S96</f>
        <v>0</v>
      </c>
      <c r="AL38" s="597">
        <f ca="1">+Fiscal!T96</f>
        <v>0</v>
      </c>
      <c r="AM38" s="597">
        <f ca="1">+Fiscal!U96</f>
        <v>0</v>
      </c>
      <c r="AN38" s="597">
        <f ca="1">+Fiscal!V96</f>
        <v>0</v>
      </c>
      <c r="AO38" s="597">
        <f ca="1">+Fiscal!W96</f>
        <v>0</v>
      </c>
      <c r="AP38" s="597">
        <f ca="1">+Fiscal!X96</f>
        <v>0</v>
      </c>
      <c r="AQ38" s="597">
        <f ca="1">+Fiscal!Y96</f>
        <v>0</v>
      </c>
      <c r="AR38" s="597">
        <f ca="1">+Fiscal!Z96</f>
        <v>0</v>
      </c>
      <c r="AS38" s="597">
        <f ca="1">+Fiscal!AA96</f>
        <v>0</v>
      </c>
      <c r="AT38" s="597">
        <f ca="1">+Fiscal!AB96</f>
        <v>0</v>
      </c>
      <c r="AU38" s="597">
        <f ca="1">+Fiscal!AC96</f>
        <v>0</v>
      </c>
      <c r="AV38" s="597">
        <f t="shared" ca="1" si="3"/>
        <v>237498756.59852302</v>
      </c>
      <c r="AW38" s="779"/>
    </row>
    <row r="39" spans="2:49">
      <c r="B39" s="129"/>
      <c r="C39" s="14"/>
      <c r="D39" s="141" t="s">
        <v>190</v>
      </c>
      <c r="E39" s="138"/>
      <c r="F39" s="597"/>
      <c r="G39" s="597"/>
      <c r="H39" s="597"/>
      <c r="I39" s="597"/>
      <c r="J39" s="597"/>
      <c r="K39" s="597"/>
      <c r="L39" s="597"/>
      <c r="M39" s="597"/>
      <c r="N39" s="597"/>
      <c r="O39" s="597"/>
      <c r="P39" s="597"/>
      <c r="Q39" s="597"/>
      <c r="R39" s="598">
        <f t="shared" si="2"/>
        <v>0</v>
      </c>
      <c r="S39" s="597"/>
      <c r="T39" s="597"/>
      <c r="U39" s="597"/>
      <c r="V39" s="597"/>
      <c r="W39" s="597">
        <f t="shared" si="1"/>
        <v>0</v>
      </c>
      <c r="X39" s="597"/>
      <c r="Y39" s="597"/>
      <c r="Z39" s="597"/>
      <c r="AA39" s="597"/>
      <c r="AB39" s="597"/>
      <c r="AC39" s="597"/>
      <c r="AD39" s="597"/>
      <c r="AE39" s="597"/>
      <c r="AF39" s="597"/>
      <c r="AG39" s="597"/>
      <c r="AH39" s="597"/>
      <c r="AI39" s="597"/>
      <c r="AJ39" s="597"/>
      <c r="AK39" s="597"/>
      <c r="AL39" s="597"/>
      <c r="AM39" s="597"/>
      <c r="AN39" s="597"/>
      <c r="AO39" s="597"/>
      <c r="AP39" s="597"/>
      <c r="AQ39" s="597"/>
      <c r="AR39" s="597"/>
      <c r="AS39" s="597"/>
      <c r="AT39" s="597"/>
      <c r="AU39" s="597"/>
      <c r="AV39" s="597">
        <f t="shared" si="3"/>
        <v>0</v>
      </c>
      <c r="AW39" s="130"/>
    </row>
    <row r="40" spans="2:49">
      <c r="B40" s="129"/>
      <c r="C40" s="14"/>
      <c r="D40" s="139" t="s">
        <v>191</v>
      </c>
      <c r="E40" s="133"/>
      <c r="F40" s="597">
        <f>+F29+F30+F31+F32+F33+F34+F35+F36-F37+F38+F39</f>
        <v>0</v>
      </c>
      <c r="G40" s="597">
        <f t="shared" ref="G40:S40" si="4">+G29+G30+G31+G32+G33+G34+G35+G36-G37+G38+G39</f>
        <v>0</v>
      </c>
      <c r="H40" s="597">
        <f t="shared" si="4"/>
        <v>0</v>
      </c>
      <c r="I40" s="597">
        <f t="shared" ca="1" si="4"/>
        <v>38909435.686071046</v>
      </c>
      <c r="J40" s="597">
        <f t="shared" si="4"/>
        <v>0</v>
      </c>
      <c r="K40" s="597">
        <f t="shared" si="4"/>
        <v>0</v>
      </c>
      <c r="L40" s="597">
        <f t="shared" si="4"/>
        <v>0</v>
      </c>
      <c r="M40" s="597">
        <f t="shared" si="4"/>
        <v>0</v>
      </c>
      <c r="N40" s="597">
        <f t="shared" si="4"/>
        <v>0</v>
      </c>
      <c r="O40" s="597">
        <f t="shared" si="4"/>
        <v>0</v>
      </c>
      <c r="P40" s="597">
        <f t="shared" si="4"/>
        <v>0</v>
      </c>
      <c r="Q40" s="597">
        <f t="shared" si="4"/>
        <v>0</v>
      </c>
      <c r="R40" s="598">
        <f t="shared" ca="1" si="2"/>
        <v>38909435.686071046</v>
      </c>
      <c r="S40" s="597">
        <f t="shared" si="4"/>
        <v>0</v>
      </c>
      <c r="T40" s="597">
        <f t="shared" ref="T40:V40" si="5">+T29+T30+T31+T32+T33+T34+T35+T36-T37+T38+T39</f>
        <v>0</v>
      </c>
      <c r="U40" s="597">
        <f t="shared" si="5"/>
        <v>0</v>
      </c>
      <c r="V40" s="597">
        <f t="shared" ca="1" si="5"/>
        <v>70165709.582835153</v>
      </c>
      <c r="W40" s="597">
        <f t="shared" ca="1" si="1"/>
        <v>70165709.582835153</v>
      </c>
      <c r="X40" s="597">
        <f t="shared" ref="X40:AT40" ca="1" si="6">+X29+X30+X31+X32+X33+X34+X35+X36-X37+X38+X39</f>
        <v>72972337.966148555</v>
      </c>
      <c r="Y40" s="597">
        <f t="shared" ca="1" si="6"/>
        <v>136306577.3981649</v>
      </c>
      <c r="Z40" s="597">
        <f t="shared" ca="1" si="6"/>
        <v>144498303.46425223</v>
      </c>
      <c r="AA40" s="597">
        <f t="shared" ca="1" si="6"/>
        <v>140265917.32237926</v>
      </c>
      <c r="AB40" s="597">
        <f t="shared" ca="1" si="6"/>
        <v>215684017.87126014</v>
      </c>
      <c r="AC40" s="597">
        <f t="shared" ca="1" si="6"/>
        <v>174025549.14360905</v>
      </c>
      <c r="AD40" s="597">
        <f t="shared" ca="1" si="6"/>
        <v>188515773.67395365</v>
      </c>
      <c r="AE40" s="597">
        <f t="shared" ca="1" si="6"/>
        <v>203951192.49566728</v>
      </c>
      <c r="AF40" s="597">
        <f t="shared" ca="1" si="6"/>
        <v>226044998.25783625</v>
      </c>
      <c r="AG40" s="597">
        <f t="shared" ca="1" si="6"/>
        <v>247957610.3072716</v>
      </c>
      <c r="AH40" s="597">
        <f t="shared" ca="1" si="6"/>
        <v>270914222.04776132</v>
      </c>
      <c r="AI40" s="597">
        <f t="shared" ca="1" si="6"/>
        <v>294720902.15883136</v>
      </c>
      <c r="AJ40" s="597">
        <f t="shared" ca="1" si="6"/>
        <v>246560768.35004914</v>
      </c>
      <c r="AK40" s="597">
        <f t="shared" ca="1" si="6"/>
        <v>291474770.18803489</v>
      </c>
      <c r="AL40" s="597">
        <f t="shared" ca="1" si="6"/>
        <v>325294668.23026305</v>
      </c>
      <c r="AM40" s="597">
        <f t="shared" ca="1" si="6"/>
        <v>360202891.17606139</v>
      </c>
      <c r="AN40" s="597">
        <f t="shared" ca="1" si="6"/>
        <v>497837080.70411927</v>
      </c>
      <c r="AO40" s="597">
        <f t="shared" ca="1" si="6"/>
        <v>564286034.57548523</v>
      </c>
      <c r="AP40" s="597">
        <f t="shared" ca="1" si="6"/>
        <v>583480001.85255313</v>
      </c>
      <c r="AQ40" s="597">
        <f t="shared" ca="1" si="6"/>
        <v>612654001.94518077</v>
      </c>
      <c r="AR40" s="597">
        <f t="shared" ca="1" si="6"/>
        <v>643286702.04243982</v>
      </c>
      <c r="AS40" s="597">
        <f t="shared" ca="1" si="6"/>
        <v>675451037.14456177</v>
      </c>
      <c r="AT40" s="597">
        <f t="shared" ca="1" si="6"/>
        <v>562798941.48096883</v>
      </c>
      <c r="AU40" s="597">
        <f t="shared" ref="AU40" ca="1" si="7">+AU29+AU30+AU31+AU32+AU33+AU34+AU35+AU36-AU37+AU38+AU39</f>
        <v>92433755.336322397</v>
      </c>
      <c r="AV40" s="597">
        <f t="shared" ca="1" si="3"/>
        <v>7788259445.0657587</v>
      </c>
      <c r="AW40" s="130"/>
    </row>
    <row r="41" spans="2:49">
      <c r="B41" s="129"/>
      <c r="C41" s="14"/>
      <c r="D41" s="14"/>
      <c r="E41" s="14"/>
      <c r="F41" s="600"/>
      <c r="G41" s="600"/>
      <c r="H41" s="600"/>
      <c r="I41" s="600"/>
      <c r="J41" s="600"/>
      <c r="K41" s="600"/>
      <c r="L41" s="600"/>
      <c r="M41" s="600"/>
      <c r="N41" s="600"/>
      <c r="O41" s="600"/>
      <c r="P41" s="600"/>
      <c r="Q41" s="600"/>
      <c r="R41" s="601"/>
      <c r="S41" s="600"/>
      <c r="T41" s="600"/>
      <c r="U41" s="600"/>
      <c r="V41" s="600"/>
      <c r="W41" s="600"/>
      <c r="X41" s="600"/>
      <c r="Y41" s="600"/>
      <c r="Z41" s="600"/>
      <c r="AA41" s="600"/>
      <c r="AB41" s="600"/>
      <c r="AC41" s="600"/>
      <c r="AD41" s="600"/>
      <c r="AE41" s="600"/>
      <c r="AF41" s="600"/>
      <c r="AG41" s="600"/>
      <c r="AH41" s="600"/>
      <c r="AI41" s="600"/>
      <c r="AJ41" s="600"/>
      <c r="AK41" s="600"/>
      <c r="AL41" s="600"/>
      <c r="AM41" s="600"/>
      <c r="AN41" s="600"/>
      <c r="AO41" s="600"/>
      <c r="AP41" s="600"/>
      <c r="AQ41" s="600"/>
      <c r="AR41" s="600"/>
      <c r="AS41" s="600"/>
      <c r="AT41" s="600"/>
      <c r="AU41" s="600"/>
      <c r="AV41" s="597">
        <f t="shared" si="3"/>
        <v>0</v>
      </c>
      <c r="AW41" s="130"/>
    </row>
    <row r="42" spans="2:49">
      <c r="B42" s="129"/>
      <c r="C42" s="14"/>
      <c r="D42" s="137" t="s">
        <v>227</v>
      </c>
      <c r="E42" s="138"/>
      <c r="F42" s="597"/>
      <c r="G42" s="597"/>
      <c r="H42" s="597"/>
      <c r="I42" s="597"/>
      <c r="J42" s="597"/>
      <c r="K42" s="597"/>
      <c r="L42" s="597"/>
      <c r="M42" s="597"/>
      <c r="N42" s="597"/>
      <c r="O42" s="597"/>
      <c r="P42" s="597"/>
      <c r="Q42" s="597"/>
      <c r="R42" s="598"/>
      <c r="S42" s="597"/>
      <c r="T42" s="597"/>
      <c r="U42" s="597"/>
      <c r="V42" s="597"/>
      <c r="W42" s="597"/>
      <c r="X42" s="597"/>
      <c r="Y42" s="597"/>
      <c r="Z42" s="597"/>
      <c r="AA42" s="597"/>
      <c r="AB42" s="597"/>
      <c r="AC42" s="597"/>
      <c r="AD42" s="597"/>
      <c r="AE42" s="597"/>
      <c r="AF42" s="597"/>
      <c r="AG42" s="597"/>
      <c r="AH42" s="597"/>
      <c r="AI42" s="597"/>
      <c r="AJ42" s="597"/>
      <c r="AK42" s="597"/>
      <c r="AL42" s="597"/>
      <c r="AM42" s="597"/>
      <c r="AN42" s="597"/>
      <c r="AO42" s="597"/>
      <c r="AP42" s="597"/>
      <c r="AQ42" s="597"/>
      <c r="AR42" s="597"/>
      <c r="AS42" s="597"/>
      <c r="AT42" s="597"/>
      <c r="AU42" s="597"/>
      <c r="AV42" s="599">
        <v>0</v>
      </c>
      <c r="AW42" s="130"/>
    </row>
    <row r="43" spans="2:49">
      <c r="B43" s="129"/>
      <c r="C43" s="14"/>
      <c r="D43" s="14"/>
      <c r="E43" s="140" t="s">
        <v>228</v>
      </c>
      <c r="F43" s="597">
        <f>+'Construcción y Equipamiento'!E35+'Construcción y Equipamiento'!E39+'Construcción y Equipamiento'!E43+'Construcción y Equipamiento'!E47</f>
        <v>14059633.182067391</v>
      </c>
      <c r="G43" s="597">
        <f>+'Construcción y Equipamiento'!F35+'Construcción y Equipamiento'!F39+'Construcción y Equipamiento'!F43+'Construcción y Equipamiento'!F47</f>
        <v>16894399.772633195</v>
      </c>
      <c r="H43" s="597">
        <f>+'Construcción y Equipamiento'!G35+'Construcción y Equipamiento'!G47</f>
        <v>306285920.48684388</v>
      </c>
      <c r="I43" s="597">
        <f>+'Construcción y Equipamiento'!H35+'Construcción y Equipamiento'!H39+'Construcción y Equipamiento'!H43+'Construcción y Equipamiento'!H47</f>
        <v>70041153.071332544</v>
      </c>
      <c r="J43" s="597">
        <f>+'Construcción y Equipamiento'!I35+'Construcción y Equipamiento'!I39+'Construcción y Equipamiento'!I43+'Construcción y Equipamiento'!I47</f>
        <v>88040622.763044983</v>
      </c>
      <c r="K43" s="597">
        <f>+'Construcción y Equipamiento'!J35+'Construcción y Equipamiento'!J39+'Construcción y Equipamiento'!J43+'Construcción y Equipamiento'!J47</f>
        <v>101280609.14988811</v>
      </c>
      <c r="L43" s="597">
        <f>+'Construcción y Equipamiento'!K35+'Construcción y Equipamiento'!K39+'Construcción y Equipamiento'!K43+'Construcción y Equipamiento'!K47</f>
        <v>116070919.76448096</v>
      </c>
      <c r="M43" s="597">
        <f>+'Construcción y Equipamiento'!L35+'Construcción y Equipamiento'!L39+'Construcción y Equipamiento'!L43+'Construcción y Equipamiento'!L47</f>
        <v>97636119.135387883</v>
      </c>
      <c r="N43" s="597">
        <f>+'Construcción y Equipamiento'!M35+'Construcción y Equipamiento'!M39+'Construcción y Equipamiento'!M43+'Construcción y Equipamiento'!M47</f>
        <v>85554438.458472833</v>
      </c>
      <c r="O43" s="597">
        <f>+'Construcción y Equipamiento'!N35+'Construcción y Equipamiento'!N39+'Construcción y Equipamiento'!N43+'Construcción y Equipamiento'!N47</f>
        <v>55214171.143998563</v>
      </c>
      <c r="P43" s="597">
        <f>+'Construcción y Equipamiento'!O35+'Construcción y Equipamiento'!O39+'Construcción y Equipamiento'!O43+'Construcción y Equipamiento'!O47</f>
        <v>34592720.626364633</v>
      </c>
      <c r="Q43" s="597">
        <f>+'Construcción y Equipamiento'!P35+'Construcción y Equipamiento'!P39+'Construcción y Equipamiento'!P43+'Construcción y Equipamiento'!P47</f>
        <v>28670927.755742721</v>
      </c>
      <c r="R43" s="598">
        <f t="shared" ref="R43:R48" si="8">+SUM(F43:Q43)</f>
        <v>1014341635.3102577</v>
      </c>
      <c r="S43" s="597">
        <f>+'Construcción y Equipamiento'!Q35+'Construcción y Equipamiento'!Q39+'Construcción y Equipamiento'!Q43+'Construcción y Equipamiento'!Q47</f>
        <v>0</v>
      </c>
      <c r="T43" s="597">
        <f>+'Construcción y Equipamiento'!R35+'Construcción y Equipamiento'!R39+'Construcción y Equipamiento'!R43+'Construcción y Equipamiento'!R47</f>
        <v>0</v>
      </c>
      <c r="U43" s="597">
        <f>+'Construcción y Equipamiento'!S35+'Construcción y Equipamiento'!S39+'Construcción y Equipamiento'!S43+'Construcción y Equipamiento'!S47</f>
        <v>0</v>
      </c>
      <c r="V43" s="597">
        <f>+'Construcción y Equipamiento'!T35+'Construcción y Equipamiento'!T39+'Construcción y Equipamiento'!T43+'Construcción y Equipamiento'!T47</f>
        <v>0</v>
      </c>
      <c r="W43" s="598">
        <f>+SUM(S43:V43)</f>
        <v>0</v>
      </c>
      <c r="X43" s="597">
        <f>+'Construcción y Equipamiento'!AE35+'Construcción y Equipamiento'!AE39+'Construcción y Equipamiento'!AE43</f>
        <v>0</v>
      </c>
      <c r="Y43" s="597">
        <f>+'Construcción y Equipamiento'!AF35+'Construcción y Equipamiento'!AF39+'Construcción y Equipamiento'!AF43</f>
        <v>0</v>
      </c>
      <c r="Z43" s="597">
        <f>+'Construcción y Equipamiento'!AG35+'Construcción y Equipamiento'!AG39+'Construcción y Equipamiento'!AG43</f>
        <v>0</v>
      </c>
      <c r="AA43" s="597">
        <f>+'Construcción y Equipamiento'!AH35+'Construcción y Equipamiento'!AH39+'Construcción y Equipamiento'!AH43</f>
        <v>0</v>
      </c>
      <c r="AB43" s="597">
        <f>+'Construcción y Equipamiento'!AI35+'Construcción y Equipamiento'!AI39+'Construcción y Equipamiento'!AI43</f>
        <v>0</v>
      </c>
      <c r="AC43" s="597">
        <f>+'Construcción y Equipamiento'!AJ35+'Construcción y Equipamiento'!AJ39+'Construcción y Equipamiento'!AJ43</f>
        <v>0</v>
      </c>
      <c r="AD43" s="597">
        <f>+'Construcción y Equipamiento'!AK35+'Construcción y Equipamiento'!AK39+'Construcción y Equipamiento'!AK43</f>
        <v>0</v>
      </c>
      <c r="AE43" s="597">
        <f>+'Construcción y Equipamiento'!AL35+'Construcción y Equipamiento'!AL39+'Construcción y Equipamiento'!AL43</f>
        <v>0</v>
      </c>
      <c r="AF43" s="597">
        <f>+'Construcción y Equipamiento'!AM35+'Construcción y Equipamiento'!AM39+'Construcción y Equipamiento'!AM43</f>
        <v>0</v>
      </c>
      <c r="AG43" s="597">
        <f>+'Construcción y Equipamiento'!AN35+'Construcción y Equipamiento'!AN39+'Construcción y Equipamiento'!AN43</f>
        <v>0</v>
      </c>
      <c r="AH43" s="597">
        <f>+'Construcción y Equipamiento'!AO35+'Construcción y Equipamiento'!AO39+'Construcción y Equipamiento'!AO43</f>
        <v>0</v>
      </c>
      <c r="AI43" s="597">
        <f>+'Construcción y Equipamiento'!AP35+'Construcción y Equipamiento'!AP39+'Construcción y Equipamiento'!AP43</f>
        <v>0</v>
      </c>
      <c r="AJ43" s="597">
        <f>+'Construcción y Equipamiento'!AQ35+'Construcción y Equipamiento'!AQ39+'Construcción y Equipamiento'!AQ43</f>
        <v>0</v>
      </c>
      <c r="AK43" s="597">
        <f>+'Construcción y Equipamiento'!AR35+'Construcción y Equipamiento'!AR39+'Construcción y Equipamiento'!AR43</f>
        <v>0</v>
      </c>
      <c r="AL43" s="597">
        <f>+'Construcción y Equipamiento'!AS35+'Construcción y Equipamiento'!AS39+'Construcción y Equipamiento'!AS43</f>
        <v>0</v>
      </c>
      <c r="AM43" s="597">
        <f>+'Construcción y Equipamiento'!AT35+'Construcción y Equipamiento'!AT39+'Construcción y Equipamiento'!AT43</f>
        <v>0</v>
      </c>
      <c r="AN43" s="597">
        <f>+'Construcción y Equipamiento'!AU35+'Construcción y Equipamiento'!AU39+'Construcción y Equipamiento'!AU43</f>
        <v>0</v>
      </c>
      <c r="AO43" s="597">
        <f>+'Construcción y Equipamiento'!AV35+'Construcción y Equipamiento'!AV39+'Construcción y Equipamiento'!AV43</f>
        <v>0</v>
      </c>
      <c r="AP43" s="597">
        <f>+'Construcción y Equipamiento'!AW35+'Construcción y Equipamiento'!AW39+'Construcción y Equipamiento'!AW43</f>
        <v>0</v>
      </c>
      <c r="AQ43" s="597">
        <f>+'Construcción y Equipamiento'!AX35+'Construcción y Equipamiento'!AX39+'Construcción y Equipamiento'!AX43</f>
        <v>0</v>
      </c>
      <c r="AR43" s="597">
        <f>+'Construcción y Equipamiento'!AY35+'Construcción y Equipamiento'!AY39+'Construcción y Equipamiento'!AY43</f>
        <v>0</v>
      </c>
      <c r="AS43" s="597">
        <f>+'Construcción y Equipamiento'!AZ35+'Construcción y Equipamiento'!AZ39+'Construcción y Equipamiento'!AZ43</f>
        <v>0</v>
      </c>
      <c r="AT43" s="597">
        <f>+'Construcción y Equipamiento'!BA35+'Construcción y Equipamiento'!BA39+'Construcción y Equipamiento'!BA43</f>
        <v>0</v>
      </c>
      <c r="AU43" s="597">
        <f>+'Construcción y Equipamiento'!BB35+'Construcción y Equipamiento'!BB39+'Construcción y Equipamiento'!BB43</f>
        <v>0</v>
      </c>
      <c r="AV43" s="597">
        <f t="shared" ref="AV43:AV61" si="9">+W43+R43+SUM(X43:AT43)</f>
        <v>1014341635.3102577</v>
      </c>
      <c r="AW43" s="130"/>
    </row>
    <row r="44" spans="2:49">
      <c r="B44" s="129"/>
      <c r="C44" s="14"/>
      <c r="D44" s="14"/>
      <c r="E44" s="140" t="s">
        <v>229</v>
      </c>
      <c r="F44" s="597">
        <f>+'Construcción y Equipamiento'!E51+'Construcción y Equipamiento'!E55+'Construcción y Equipamiento'!E59+'Construcción y Equipamiento'!E63+'Construcción y Equipamiento'!E67</f>
        <v>23714266.339642785</v>
      </c>
      <c r="G44" s="597">
        <f>+'Construcción y Equipamiento'!F51+'Construcción y Equipamiento'!F55+'Construcción y Equipamiento'!F59+'Construcción y Equipamiento'!F63+'Construcción y Equipamiento'!F67</f>
        <v>8704971.8705622423</v>
      </c>
      <c r="H44" s="597">
        <f>+'Construcción y Equipamiento'!G51+'Construcción y Equipamiento'!G55+'Construcción y Equipamiento'!G59+'Construcción y Equipamiento'!G63+'Construcción y Equipamiento'!G67</f>
        <v>144625400.98892939</v>
      </c>
      <c r="I44" s="597">
        <f>+'Construcción y Equipamiento'!H51+'Construcción y Equipamiento'!H55+'Construcción y Equipamiento'!H59+'Construcción y Equipamiento'!H63+'Construcción y Equipamiento'!H67</f>
        <v>17244691.833643846</v>
      </c>
      <c r="J44" s="597">
        <f>+'Construcción y Equipamiento'!I51+'Construcción y Equipamiento'!I55+'Construcción y Equipamiento'!I59+'Construcción y Equipamiento'!I63+'Construcción y Equipamiento'!I67</f>
        <v>20143117.186293818</v>
      </c>
      <c r="K44" s="597">
        <f>+'Construcción y Equipamiento'!J51+'Construcción y Equipamiento'!J55+'Construcción y Equipamiento'!J59+'Construcción y Equipamiento'!J63+'Construcción y Equipamiento'!J67</f>
        <v>22279087.763819139</v>
      </c>
      <c r="L44" s="597">
        <f>+'Construcción y Equipamiento'!K51+'Construcción y Equipamiento'!K55+'Construcción y Equipamiento'!K59+'Construcción y Equipamiento'!K63+'Construcción y Equipamiento'!K67</f>
        <v>24665119.397122484</v>
      </c>
      <c r="M44" s="597">
        <f>+'Construcción y Equipamiento'!L51+'Construcción y Equipamiento'!L55+'Construcción y Equipamiento'!L59+'Construcción y Equipamiento'!L63+'Construcción y Equipamiento'!L67</f>
        <v>21734541.524113901</v>
      </c>
      <c r="N44" s="597">
        <f>+'Construcción y Equipamiento'!M51+'Construcción y Equipamiento'!M55+'Construcción y Equipamiento'!M59+'Construcción y Equipamiento'!M63+'Construcción y Equipamiento'!M67</f>
        <v>19821178.89946159</v>
      </c>
      <c r="O44" s="597">
        <f>+'Construcción y Equipamiento'!N51+'Construcción y Equipamiento'!N55+'Construcción y Equipamiento'!N59+'Construcción y Equipamiento'!N63+'Construcción y Equipamiento'!N67</f>
        <v>14985846.948033433</v>
      </c>
      <c r="P44" s="597">
        <f>+'Construcción y Equipamiento'!O51+'Construcción y Equipamiento'!O55+'Construcción y Equipamiento'!O59+'Construcción y Equipamiento'!O63+'Construcción y Equipamiento'!O67</f>
        <v>11706246.287187442</v>
      </c>
      <c r="Q44" s="597">
        <f>+'Construcción y Equipamiento'!P51+'Construcción y Equipamiento'!P55+'Construcción y Equipamiento'!P59+'Construcción y Equipamiento'!P63+'Construcción y Equipamiento'!P67</f>
        <v>21703611.308870099</v>
      </c>
      <c r="R44" s="598">
        <f t="shared" si="8"/>
        <v>351328080.34768015</v>
      </c>
      <c r="S44" s="597">
        <f>+'Construcción y Equipamiento'!Q51+'Construcción y Equipamiento'!Q55+'Construcción y Equipamiento'!Q59+'Construcción y Equipamiento'!Q63+'Construcción y Equipamiento'!Q67</f>
        <v>14482272.118205935</v>
      </c>
      <c r="T44" s="597">
        <f>+'Construcción y Equipamiento'!R51+'Construcción y Equipamiento'!R55+'Construcción y Equipamiento'!R59+'Construcción y Equipamiento'!R63+'Construcción y Equipamiento'!R67</f>
        <v>14561975.98406025</v>
      </c>
      <c r="U44" s="597">
        <f>+'Construcción y Equipamiento'!S51+'Construcción y Equipamiento'!S55+'Construcción y Equipamiento'!S59+'Construcción y Equipamiento'!S63+'Construcción y Equipamiento'!S67</f>
        <v>3545643.1562416144</v>
      </c>
      <c r="V44" s="597">
        <f>+'Construcción y Equipamiento'!T51+'Construcción y Equipamiento'!T55+'Construcción y Equipamiento'!T59+'Construcción y Equipamiento'!T63+'Construcción y Equipamiento'!T67</f>
        <v>3557073.5774631635</v>
      </c>
      <c r="W44" s="598">
        <f>+SUM(S44:V44)</f>
        <v>36146964.835970961</v>
      </c>
      <c r="X44" s="597">
        <f>+'Construcción y Equipamiento'!AE55</f>
        <v>0</v>
      </c>
      <c r="Y44" s="597">
        <f>+'Construcción y Equipamiento'!AF55</f>
        <v>0</v>
      </c>
      <c r="Z44" s="597">
        <f>+'Construcción y Equipamiento'!AG55</f>
        <v>0</v>
      </c>
      <c r="AA44" s="597">
        <f>+'Construcción y Equipamiento'!AH55</f>
        <v>0</v>
      </c>
      <c r="AB44" s="597">
        <f>+'Construcción y Equipamiento'!AI55</f>
        <v>0</v>
      </c>
      <c r="AC44" s="597">
        <f>+'Construcción y Equipamiento'!AJ55</f>
        <v>0</v>
      </c>
      <c r="AD44" s="597">
        <f>+'Construcción y Equipamiento'!AK55</f>
        <v>0</v>
      </c>
      <c r="AE44" s="597">
        <f>+'Construcción y Equipamiento'!AL55</f>
        <v>0</v>
      </c>
      <c r="AF44" s="597">
        <f>+'Construcción y Equipamiento'!AM55</f>
        <v>0</v>
      </c>
      <c r="AG44" s="597">
        <f>+'Construcción y Equipamiento'!AN55</f>
        <v>0</v>
      </c>
      <c r="AH44" s="597">
        <f>+'Construcción y Equipamiento'!AO55</f>
        <v>0</v>
      </c>
      <c r="AI44" s="597">
        <f>+'Construcción y Equipamiento'!AP55</f>
        <v>0</v>
      </c>
      <c r="AJ44" s="597">
        <f>+'Construcción y Equipamiento'!AQ55</f>
        <v>0</v>
      </c>
      <c r="AK44" s="597">
        <f>+'Construcción y Equipamiento'!AR55</f>
        <v>0</v>
      </c>
      <c r="AL44" s="597">
        <f>+'Construcción y Equipamiento'!AS55</f>
        <v>0</v>
      </c>
      <c r="AM44" s="597">
        <f>+'Construcción y Equipamiento'!AT55</f>
        <v>0</v>
      </c>
      <c r="AN44" s="597">
        <f>+'Construcción y Equipamiento'!AU55</f>
        <v>0</v>
      </c>
      <c r="AO44" s="597">
        <f>+'Construcción y Equipamiento'!AV55</f>
        <v>0</v>
      </c>
      <c r="AP44" s="597">
        <f>+'Construcción y Equipamiento'!AW55</f>
        <v>0</v>
      </c>
      <c r="AQ44" s="597">
        <f>+'Construcción y Equipamiento'!AX55</f>
        <v>0</v>
      </c>
      <c r="AR44" s="597">
        <f>+'Construcción y Equipamiento'!AY55</f>
        <v>0</v>
      </c>
      <c r="AS44" s="597">
        <f>+'Construcción y Equipamiento'!AZ55</f>
        <v>0</v>
      </c>
      <c r="AT44" s="597">
        <f>+'Construcción y Equipamiento'!BA55</f>
        <v>0</v>
      </c>
      <c r="AU44" s="597">
        <f>+'Construcción y Equipamiento'!BB55</f>
        <v>0</v>
      </c>
      <c r="AV44" s="597">
        <f t="shared" si="9"/>
        <v>387475045.18365109</v>
      </c>
      <c r="AW44" s="130"/>
    </row>
    <row r="45" spans="2:49">
      <c r="B45" s="129"/>
      <c r="C45" s="14"/>
      <c r="D45" s="14"/>
      <c r="E45" s="140" t="s">
        <v>230</v>
      </c>
      <c r="F45" s="597">
        <f>+'Construcción y Equipamiento'!E39+'Construcción y Equipamiento'!E43</f>
        <v>0</v>
      </c>
      <c r="G45" s="597">
        <f>+'Construcción y Equipamiento'!F39+'Construcción y Equipamiento'!F43</f>
        <v>0</v>
      </c>
      <c r="H45" s="597">
        <f>+'Construcción y Equipamiento'!G39+'Construcción y Equipamiento'!G43</f>
        <v>560000000</v>
      </c>
      <c r="I45" s="597">
        <f>+'Construcción y Equipamiento'!H39+'Construcción y Equipamiento'!H43</f>
        <v>0</v>
      </c>
      <c r="J45" s="597">
        <f>+'Construcción y Equipamiento'!I39+'Construcción y Equipamiento'!I43</f>
        <v>0</v>
      </c>
      <c r="K45" s="597">
        <f>+'Construcción y Equipamiento'!J39+'Construcción y Equipamiento'!J43</f>
        <v>0</v>
      </c>
      <c r="L45" s="597">
        <f>+'Construcción y Equipamiento'!K39+'Construcción y Equipamiento'!K43</f>
        <v>0</v>
      </c>
      <c r="M45" s="597">
        <f>+'Construcción y Equipamiento'!L39+'Construcción y Equipamiento'!L43</f>
        <v>0</v>
      </c>
      <c r="N45" s="597">
        <f>+'Construcción y Equipamiento'!M39+'Construcción y Equipamiento'!M43</f>
        <v>0</v>
      </c>
      <c r="O45" s="597">
        <f>+'Construcción y Equipamiento'!N39+'Construcción y Equipamiento'!N43</f>
        <v>0</v>
      </c>
      <c r="P45" s="597">
        <f>+'Construcción y Equipamiento'!O39+'Construcción y Equipamiento'!O43</f>
        <v>0</v>
      </c>
      <c r="Q45" s="597">
        <f>+'Construcción y Equipamiento'!P39+'Construcción y Equipamiento'!P43</f>
        <v>0</v>
      </c>
      <c r="R45" s="598">
        <f t="shared" si="8"/>
        <v>560000000</v>
      </c>
      <c r="S45" s="597">
        <f>+'Construcción y Equipamiento'!R39+'Construcción y Equipamiento'!R43</f>
        <v>0</v>
      </c>
      <c r="T45" s="597">
        <f>+'Construcción y Equipamiento'!R39+'Construcción y Equipamiento'!R43</f>
        <v>0</v>
      </c>
      <c r="U45" s="597">
        <f>+'Construcción y Equipamiento'!S39+'Construcción y Equipamiento'!S43</f>
        <v>0</v>
      </c>
      <c r="V45" s="597">
        <f>+'Construcción y Equipamiento'!T39+'Construcción y Equipamiento'!T43</f>
        <v>0</v>
      </c>
      <c r="W45" s="598">
        <f>+SUM(S45:V45)</f>
        <v>0</v>
      </c>
      <c r="X45" s="597"/>
      <c r="Y45" s="597"/>
      <c r="Z45" s="597"/>
      <c r="AA45" s="597"/>
      <c r="AB45" s="597"/>
      <c r="AC45" s="597"/>
      <c r="AD45" s="597"/>
      <c r="AE45" s="597"/>
      <c r="AF45" s="597"/>
      <c r="AG45" s="597"/>
      <c r="AH45" s="597"/>
      <c r="AI45" s="597"/>
      <c r="AJ45" s="597"/>
      <c r="AK45" s="597"/>
      <c r="AL45" s="597"/>
      <c r="AM45" s="597"/>
      <c r="AN45" s="597"/>
      <c r="AO45" s="597"/>
      <c r="AP45" s="597"/>
      <c r="AQ45" s="597"/>
      <c r="AR45" s="597"/>
      <c r="AS45" s="597"/>
      <c r="AT45" s="597"/>
      <c r="AU45" s="597"/>
      <c r="AV45" s="597">
        <f t="shared" si="9"/>
        <v>560000000</v>
      </c>
      <c r="AW45" s="130"/>
    </row>
    <row r="46" spans="2:49">
      <c r="B46" s="129"/>
      <c r="C46" s="14"/>
      <c r="D46" s="14"/>
      <c r="E46" s="140" t="s">
        <v>231</v>
      </c>
      <c r="F46" s="597">
        <v>0</v>
      </c>
      <c r="G46" s="597">
        <v>0</v>
      </c>
      <c r="H46" s="597">
        <v>0</v>
      </c>
      <c r="I46" s="597">
        <v>0</v>
      </c>
      <c r="J46" s="597">
        <v>0</v>
      </c>
      <c r="K46" s="597">
        <v>0</v>
      </c>
      <c r="L46" s="597">
        <v>0</v>
      </c>
      <c r="M46" s="597">
        <v>0</v>
      </c>
      <c r="N46" s="597">
        <v>0</v>
      </c>
      <c r="O46" s="597">
        <v>0</v>
      </c>
      <c r="P46" s="597">
        <v>0</v>
      </c>
      <c r="Q46" s="597">
        <v>0</v>
      </c>
      <c r="R46" s="598">
        <f t="shared" si="8"/>
        <v>0</v>
      </c>
      <c r="S46" s="597">
        <v>0</v>
      </c>
      <c r="T46" s="597">
        <v>0</v>
      </c>
      <c r="U46" s="597">
        <v>0</v>
      </c>
      <c r="V46" s="597">
        <v>0</v>
      </c>
      <c r="W46" s="598">
        <f>+SUM(S46:V46)</f>
        <v>0</v>
      </c>
      <c r="X46" s="597">
        <v>0</v>
      </c>
      <c r="Y46" s="597">
        <v>0</v>
      </c>
      <c r="Z46" s="597">
        <v>0</v>
      </c>
      <c r="AA46" s="597">
        <v>0</v>
      </c>
      <c r="AB46" s="597">
        <v>0</v>
      </c>
      <c r="AC46" s="597">
        <v>0</v>
      </c>
      <c r="AD46" s="597">
        <v>0</v>
      </c>
      <c r="AE46" s="597">
        <v>0</v>
      </c>
      <c r="AF46" s="597">
        <v>0</v>
      </c>
      <c r="AG46" s="597">
        <v>0</v>
      </c>
      <c r="AH46" s="597">
        <v>0</v>
      </c>
      <c r="AI46" s="597">
        <v>0</v>
      </c>
      <c r="AJ46" s="597">
        <v>0</v>
      </c>
      <c r="AK46" s="597">
        <v>0</v>
      </c>
      <c r="AL46" s="597">
        <v>0</v>
      </c>
      <c r="AM46" s="597">
        <v>0</v>
      </c>
      <c r="AN46" s="597">
        <v>0</v>
      </c>
      <c r="AO46" s="597">
        <v>0</v>
      </c>
      <c r="AP46" s="597">
        <v>0</v>
      </c>
      <c r="AQ46" s="597">
        <v>0</v>
      </c>
      <c r="AR46" s="597">
        <v>0</v>
      </c>
      <c r="AS46" s="597">
        <v>0</v>
      </c>
      <c r="AT46" s="597">
        <v>0</v>
      </c>
      <c r="AU46" s="597">
        <v>0</v>
      </c>
      <c r="AV46" s="597">
        <f t="shared" si="9"/>
        <v>0</v>
      </c>
      <c r="AW46" s="130"/>
    </row>
    <row r="47" spans="2:49">
      <c r="B47" s="129"/>
      <c r="C47" s="14"/>
      <c r="D47" s="14"/>
      <c r="E47" s="140" t="s">
        <v>232</v>
      </c>
      <c r="F47" s="597">
        <f>+'Construcción y Equipamiento'!E31</f>
        <v>60000000</v>
      </c>
      <c r="G47" s="597">
        <f>+'Construcción y Equipamiento'!F31</f>
        <v>0</v>
      </c>
      <c r="H47" s="597">
        <f>+'Construcción y Equipamiento'!G31</f>
        <v>0</v>
      </c>
      <c r="I47" s="597">
        <f>+'Construcción y Equipamiento'!H31</f>
        <v>0</v>
      </c>
      <c r="J47" s="597">
        <f>+'Construcción y Equipamiento'!I31</f>
        <v>0</v>
      </c>
      <c r="K47" s="597">
        <f>+'Construcción y Equipamiento'!J31</f>
        <v>0</v>
      </c>
      <c r="L47" s="597">
        <f>+'Construcción y Equipamiento'!K31</f>
        <v>0</v>
      </c>
      <c r="M47" s="597">
        <f>+'Construcción y Equipamiento'!L31</f>
        <v>0</v>
      </c>
      <c r="N47" s="597">
        <f>+'Construcción y Equipamiento'!M31</f>
        <v>0</v>
      </c>
      <c r="O47" s="597">
        <f>+'Construcción y Equipamiento'!N31</f>
        <v>0</v>
      </c>
      <c r="P47" s="597">
        <f>+'Construcción y Equipamiento'!O31</f>
        <v>0</v>
      </c>
      <c r="Q47" s="597">
        <f>+'Construcción y Equipamiento'!P31</f>
        <v>0</v>
      </c>
      <c r="R47" s="598">
        <f t="shared" si="8"/>
        <v>60000000</v>
      </c>
      <c r="S47" s="597">
        <f>+'Construcción y Equipamiento'!R31</f>
        <v>0</v>
      </c>
      <c r="T47" s="597">
        <f>+'Construcción y Equipamiento'!R31</f>
        <v>0</v>
      </c>
      <c r="U47" s="597">
        <f>+'Construcción y Equipamiento'!S31</f>
        <v>0</v>
      </c>
      <c r="V47" s="597">
        <f>+'Construcción y Equipamiento'!T31</f>
        <v>0</v>
      </c>
      <c r="W47" s="598">
        <f>+SUM(S47:V47)</f>
        <v>0</v>
      </c>
      <c r="X47" s="597">
        <f>+'Construcción y Equipamiento'!AE31</f>
        <v>0</v>
      </c>
      <c r="Y47" s="597">
        <f>+'Construcción y Equipamiento'!AF31</f>
        <v>0</v>
      </c>
      <c r="Z47" s="597">
        <f>+'Construcción y Equipamiento'!AG31</f>
        <v>0</v>
      </c>
      <c r="AA47" s="597">
        <f>+'Construcción y Equipamiento'!AH31</f>
        <v>0</v>
      </c>
      <c r="AB47" s="597">
        <f>+'Construcción y Equipamiento'!AI31</f>
        <v>0</v>
      </c>
      <c r="AC47" s="597">
        <f>+'Construcción y Equipamiento'!AJ31</f>
        <v>0</v>
      </c>
      <c r="AD47" s="597">
        <f>+'Construcción y Equipamiento'!AK31</f>
        <v>0</v>
      </c>
      <c r="AE47" s="597">
        <f>+'Construcción y Equipamiento'!AL31</f>
        <v>0</v>
      </c>
      <c r="AF47" s="597">
        <f>+'Construcción y Equipamiento'!AM31</f>
        <v>0</v>
      </c>
      <c r="AG47" s="597">
        <f>+'Construcción y Equipamiento'!AN31</f>
        <v>0</v>
      </c>
      <c r="AH47" s="597">
        <f>+'Construcción y Equipamiento'!AO31</f>
        <v>0</v>
      </c>
      <c r="AI47" s="597">
        <f>+'Construcción y Equipamiento'!AP31</f>
        <v>0</v>
      </c>
      <c r="AJ47" s="597">
        <f>+'Construcción y Equipamiento'!AQ31</f>
        <v>0</v>
      </c>
      <c r="AK47" s="597">
        <f>+'Construcción y Equipamiento'!AR31</f>
        <v>0</v>
      </c>
      <c r="AL47" s="597">
        <f>+'Construcción y Equipamiento'!AS31</f>
        <v>0</v>
      </c>
      <c r="AM47" s="597">
        <f>+'Construcción y Equipamiento'!AT31</f>
        <v>0</v>
      </c>
      <c r="AN47" s="597">
        <f>+'Construcción y Equipamiento'!AU31</f>
        <v>0</v>
      </c>
      <c r="AO47" s="597">
        <f>+'Construcción y Equipamiento'!AV31</f>
        <v>0</v>
      </c>
      <c r="AP47" s="597">
        <f>+'Construcción y Equipamiento'!AW31</f>
        <v>0</v>
      </c>
      <c r="AQ47" s="597">
        <f>+'Construcción y Equipamiento'!AX31</f>
        <v>0</v>
      </c>
      <c r="AR47" s="597">
        <f>+'Construcción y Equipamiento'!AY31</f>
        <v>0</v>
      </c>
      <c r="AS47" s="597">
        <f>+'Construcción y Equipamiento'!AZ31</f>
        <v>0</v>
      </c>
      <c r="AT47" s="597">
        <f>+'Construcción y Equipamiento'!BA31</f>
        <v>0</v>
      </c>
      <c r="AU47" s="597">
        <f>+'Construcción y Equipamiento'!BB31</f>
        <v>0</v>
      </c>
      <c r="AV47" s="597">
        <f t="shared" si="9"/>
        <v>60000000</v>
      </c>
      <c r="AW47" s="130"/>
    </row>
    <row r="48" spans="2:49">
      <c r="B48" s="129"/>
      <c r="C48" s="14"/>
      <c r="D48" s="14"/>
      <c r="E48" s="143" t="s">
        <v>189</v>
      </c>
      <c r="F48" s="597">
        <v>0</v>
      </c>
      <c r="G48" s="597">
        <v>0</v>
      </c>
      <c r="H48" s="597">
        <v>0</v>
      </c>
      <c r="I48" s="597">
        <v>0</v>
      </c>
      <c r="J48" s="597">
        <v>0</v>
      </c>
      <c r="K48" s="597">
        <v>0</v>
      </c>
      <c r="L48" s="597">
        <v>0</v>
      </c>
      <c r="M48" s="597">
        <v>0</v>
      </c>
      <c r="N48" s="597">
        <v>0</v>
      </c>
      <c r="O48" s="597">
        <v>0</v>
      </c>
      <c r="P48" s="597">
        <v>0</v>
      </c>
      <c r="Q48" s="597">
        <v>0</v>
      </c>
      <c r="R48" s="598">
        <f t="shared" si="8"/>
        <v>0</v>
      </c>
      <c r="S48" s="597">
        <v>0</v>
      </c>
      <c r="T48" s="597">
        <v>0</v>
      </c>
      <c r="U48" s="597">
        <v>0</v>
      </c>
      <c r="V48" s="597">
        <v>0</v>
      </c>
      <c r="W48" s="598">
        <f>+'Construcción y Equipamiento'!AD63+'Construcción y Equipamiento'!AD107</f>
        <v>0</v>
      </c>
      <c r="X48" s="597">
        <f>+'Construcción y Equipamiento'!AE63+'Construcción y Equipamiento'!AE107</f>
        <v>0</v>
      </c>
      <c r="Y48" s="597">
        <f>+'Construcción y Equipamiento'!AF63+'Construcción y Equipamiento'!AF107</f>
        <v>0</v>
      </c>
      <c r="Z48" s="597">
        <f>+'Construcción y Equipamiento'!AG63+'Construcción y Equipamiento'!AG107</f>
        <v>0</v>
      </c>
      <c r="AA48" s="597">
        <f>+'Construcción y Equipamiento'!AH63+'Construcción y Equipamiento'!AH107</f>
        <v>0</v>
      </c>
      <c r="AB48" s="597">
        <f>+'Construcción y Equipamiento'!AI63+'Construcción y Equipamiento'!AI107</f>
        <v>0</v>
      </c>
      <c r="AC48" s="597">
        <f>+'Construcción y Equipamiento'!AJ63+'Construcción y Equipamiento'!AJ107</f>
        <v>0</v>
      </c>
      <c r="AD48" s="597">
        <f>+'Construcción y Equipamiento'!AK63+'Construcción y Equipamiento'!AK107</f>
        <v>0</v>
      </c>
      <c r="AE48" s="597">
        <f>+'Construcción y Equipamiento'!AL63+'Construcción y Equipamiento'!AL107</f>
        <v>0</v>
      </c>
      <c r="AF48" s="597">
        <f>+'Construcción y Equipamiento'!AM63+'Construcción y Equipamiento'!AM107</f>
        <v>0</v>
      </c>
      <c r="AG48" s="597">
        <f>+'Construcción y Equipamiento'!AN63+'Construcción y Equipamiento'!AN107</f>
        <v>0</v>
      </c>
      <c r="AH48" s="597">
        <f>+'Construcción y Equipamiento'!AO63+'Construcción y Equipamiento'!AO107</f>
        <v>0</v>
      </c>
      <c r="AI48" s="597">
        <f>+'Construcción y Equipamiento'!AP63+'Construcción y Equipamiento'!AP107</f>
        <v>0</v>
      </c>
      <c r="AJ48" s="597">
        <f>+'Construcción y Equipamiento'!AQ63+'Construcción y Equipamiento'!AQ107</f>
        <v>0</v>
      </c>
      <c r="AK48" s="597">
        <f>+'Construcción y Equipamiento'!AR63+'Construcción y Equipamiento'!AR107</f>
        <v>0</v>
      </c>
      <c r="AL48" s="597">
        <f>+'Construcción y Equipamiento'!AS63+'Construcción y Equipamiento'!AS107</f>
        <v>0</v>
      </c>
      <c r="AM48" s="597">
        <f>+'Construcción y Equipamiento'!AT63+'Construcción y Equipamiento'!AT107</f>
        <v>0</v>
      </c>
      <c r="AN48" s="597">
        <f>+'Construcción y Equipamiento'!AU63+'Construcción y Equipamiento'!AU107</f>
        <v>0</v>
      </c>
      <c r="AO48" s="597">
        <f>+'Construcción y Equipamiento'!AV63+'Construcción y Equipamiento'!AV107</f>
        <v>0</v>
      </c>
      <c r="AP48" s="597">
        <f>+'Construcción y Equipamiento'!AW63+'Construcción y Equipamiento'!AW107</f>
        <v>0</v>
      </c>
      <c r="AQ48" s="597">
        <f>+'Construcción y Equipamiento'!AX63+'Construcción y Equipamiento'!AX107</f>
        <v>0</v>
      </c>
      <c r="AR48" s="597">
        <f>+'Construcción y Equipamiento'!AY63+'Construcción y Equipamiento'!AY107</f>
        <v>0</v>
      </c>
      <c r="AS48" s="597">
        <f>+'Construcción y Equipamiento'!AZ63+'Construcción y Equipamiento'!AZ107</f>
        <v>0</v>
      </c>
      <c r="AT48" s="597">
        <f>+'Construcción y Equipamiento'!BA63+'Construcción y Equipamiento'!BA107</f>
        <v>0</v>
      </c>
      <c r="AU48" s="597">
        <f>+'Construcción y Equipamiento'!BB63+'Construcción y Equipamiento'!BB107</f>
        <v>0</v>
      </c>
      <c r="AV48" s="597">
        <f t="shared" si="9"/>
        <v>0</v>
      </c>
      <c r="AW48" s="130"/>
    </row>
    <row r="49" spans="2:49">
      <c r="B49" s="129"/>
      <c r="C49" s="14"/>
      <c r="D49" s="144" t="s">
        <v>233</v>
      </c>
      <c r="E49" s="138"/>
      <c r="F49" s="597">
        <f>+SUM(F43:F48)</f>
        <v>97773899.521710172</v>
      </c>
      <c r="G49" s="597">
        <f t="shared" ref="G49:Q49" si="10">+SUM(G43:G48)</f>
        <v>25599371.643195435</v>
      </c>
      <c r="H49" s="597">
        <f t="shared" si="10"/>
        <v>1010911321.4757733</v>
      </c>
      <c r="I49" s="597">
        <f t="shared" si="10"/>
        <v>87285844.904976398</v>
      </c>
      <c r="J49" s="597">
        <f t="shared" si="10"/>
        <v>108183739.94933879</v>
      </c>
      <c r="K49" s="597">
        <f t="shared" si="10"/>
        <v>123559696.91370726</v>
      </c>
      <c r="L49" s="597">
        <f t="shared" si="10"/>
        <v>140736039.16160345</v>
      </c>
      <c r="M49" s="597">
        <f t="shared" si="10"/>
        <v>119370660.65950179</v>
      </c>
      <c r="N49" s="597">
        <f t="shared" si="10"/>
        <v>105375617.35793442</v>
      </c>
      <c r="O49" s="597">
        <f t="shared" si="10"/>
        <v>70200018.092032</v>
      </c>
      <c r="P49" s="597">
        <f t="shared" si="10"/>
        <v>46298966.913552076</v>
      </c>
      <c r="Q49" s="597">
        <f t="shared" si="10"/>
        <v>50374539.064612821</v>
      </c>
      <c r="R49" s="598">
        <f t="shared" ref="R49" si="11">+SUM(F49:Q49)</f>
        <v>1985669715.657938</v>
      </c>
      <c r="S49" s="597">
        <f t="shared" ref="S49:AT49" si="12">+SUM(S43:S48)</f>
        <v>14482272.118205935</v>
      </c>
      <c r="T49" s="597">
        <f t="shared" si="12"/>
        <v>14561975.98406025</v>
      </c>
      <c r="U49" s="597">
        <f t="shared" si="12"/>
        <v>3545643.1562416144</v>
      </c>
      <c r="V49" s="597">
        <f t="shared" si="12"/>
        <v>3557073.5774631635</v>
      </c>
      <c r="W49" s="598">
        <f>+SUM(S49:V49)</f>
        <v>36146964.835970961</v>
      </c>
      <c r="X49" s="597">
        <f t="shared" si="12"/>
        <v>0</v>
      </c>
      <c r="Y49" s="597">
        <f t="shared" si="12"/>
        <v>0</v>
      </c>
      <c r="Z49" s="597">
        <f t="shared" si="12"/>
        <v>0</v>
      </c>
      <c r="AA49" s="597">
        <f t="shared" si="12"/>
        <v>0</v>
      </c>
      <c r="AB49" s="597">
        <f t="shared" si="12"/>
        <v>0</v>
      </c>
      <c r="AC49" s="597">
        <f t="shared" si="12"/>
        <v>0</v>
      </c>
      <c r="AD49" s="597">
        <f t="shared" si="12"/>
        <v>0</v>
      </c>
      <c r="AE49" s="597">
        <f t="shared" si="12"/>
        <v>0</v>
      </c>
      <c r="AF49" s="597">
        <f t="shared" si="12"/>
        <v>0</v>
      </c>
      <c r="AG49" s="597">
        <f t="shared" si="12"/>
        <v>0</v>
      </c>
      <c r="AH49" s="597">
        <f t="shared" si="12"/>
        <v>0</v>
      </c>
      <c r="AI49" s="597">
        <f t="shared" si="12"/>
        <v>0</v>
      </c>
      <c r="AJ49" s="597">
        <f t="shared" si="12"/>
        <v>0</v>
      </c>
      <c r="AK49" s="597">
        <f t="shared" si="12"/>
        <v>0</v>
      </c>
      <c r="AL49" s="597">
        <f t="shared" si="12"/>
        <v>0</v>
      </c>
      <c r="AM49" s="597">
        <f t="shared" si="12"/>
        <v>0</v>
      </c>
      <c r="AN49" s="597">
        <f t="shared" si="12"/>
        <v>0</v>
      </c>
      <c r="AO49" s="597">
        <f t="shared" si="12"/>
        <v>0</v>
      </c>
      <c r="AP49" s="597">
        <f t="shared" si="12"/>
        <v>0</v>
      </c>
      <c r="AQ49" s="597">
        <f t="shared" si="12"/>
        <v>0</v>
      </c>
      <c r="AR49" s="597">
        <f t="shared" si="12"/>
        <v>0</v>
      </c>
      <c r="AS49" s="597">
        <f t="shared" si="12"/>
        <v>0</v>
      </c>
      <c r="AT49" s="597">
        <f t="shared" si="12"/>
        <v>0</v>
      </c>
      <c r="AU49" s="597">
        <f t="shared" ref="AU49" si="13">+SUM(AU43:AU48)</f>
        <v>0</v>
      </c>
      <c r="AV49" s="597">
        <f t="shared" si="9"/>
        <v>2021816680.4939089</v>
      </c>
      <c r="AW49" s="130"/>
    </row>
    <row r="50" spans="2:49">
      <c r="B50" s="129"/>
      <c r="C50" s="14"/>
      <c r="D50" s="14"/>
      <c r="E50" s="14"/>
      <c r="F50" s="600"/>
      <c r="G50" s="600"/>
      <c r="H50" s="600"/>
      <c r="I50" s="600"/>
      <c r="J50" s="600"/>
      <c r="K50" s="600"/>
      <c r="L50" s="600"/>
      <c r="M50" s="600"/>
      <c r="N50" s="600"/>
      <c r="O50" s="600"/>
      <c r="P50" s="600"/>
      <c r="Q50" s="600"/>
      <c r="R50" s="601"/>
      <c r="S50" s="600"/>
      <c r="T50" s="600"/>
      <c r="U50" s="600"/>
      <c r="V50" s="600"/>
      <c r="W50" s="600"/>
      <c r="X50" s="600"/>
      <c r="Y50" s="600"/>
      <c r="Z50" s="600"/>
      <c r="AA50" s="600"/>
      <c r="AB50" s="600"/>
      <c r="AC50" s="600"/>
      <c r="AD50" s="600"/>
      <c r="AE50" s="600"/>
      <c r="AF50" s="600"/>
      <c r="AG50" s="600"/>
      <c r="AH50" s="600"/>
      <c r="AI50" s="600"/>
      <c r="AJ50" s="600"/>
      <c r="AK50" s="600"/>
      <c r="AL50" s="600"/>
      <c r="AM50" s="600"/>
      <c r="AN50" s="600"/>
      <c r="AO50" s="600"/>
      <c r="AP50" s="600"/>
      <c r="AQ50" s="600"/>
      <c r="AR50" s="600"/>
      <c r="AS50" s="600"/>
      <c r="AT50" s="600"/>
      <c r="AU50" s="600"/>
      <c r="AV50" s="597">
        <f t="shared" si="9"/>
        <v>0</v>
      </c>
      <c r="AW50" s="130"/>
    </row>
    <row r="51" spans="2:49">
      <c r="B51" s="129"/>
      <c r="C51" s="14"/>
      <c r="D51" s="137" t="s">
        <v>234</v>
      </c>
      <c r="E51" s="145" t="s">
        <v>235</v>
      </c>
      <c r="F51" s="597"/>
      <c r="G51" s="597"/>
      <c r="H51" s="597"/>
      <c r="I51" s="597"/>
      <c r="J51" s="597"/>
      <c r="K51" s="597"/>
      <c r="L51" s="597"/>
      <c r="M51" s="597"/>
      <c r="N51" s="597"/>
      <c r="O51" s="597"/>
      <c r="P51" s="597"/>
      <c r="Q51" s="597"/>
      <c r="R51" s="598">
        <f>+SUM(F51:Q51)</f>
        <v>0</v>
      </c>
      <c r="S51" s="597"/>
      <c r="T51" s="597"/>
      <c r="U51" s="597"/>
      <c r="V51" s="597"/>
      <c r="W51" s="597"/>
      <c r="X51" s="597"/>
      <c r="Y51" s="597"/>
      <c r="Z51" s="597"/>
      <c r="AA51" s="597"/>
      <c r="AB51" s="597"/>
      <c r="AC51" s="597"/>
      <c r="AD51" s="597"/>
      <c r="AE51" s="597"/>
      <c r="AF51" s="597"/>
      <c r="AG51" s="597"/>
      <c r="AH51" s="597"/>
      <c r="AI51" s="597"/>
      <c r="AJ51" s="597"/>
      <c r="AK51" s="597"/>
      <c r="AL51" s="597"/>
      <c r="AM51" s="597"/>
      <c r="AN51" s="597"/>
      <c r="AO51" s="597"/>
      <c r="AP51" s="597"/>
      <c r="AQ51" s="597"/>
      <c r="AR51" s="597"/>
      <c r="AS51" s="597"/>
      <c r="AT51" s="597"/>
      <c r="AU51" s="597"/>
      <c r="AV51" s="597">
        <f t="shared" si="9"/>
        <v>0</v>
      </c>
      <c r="AW51" s="130"/>
    </row>
    <row r="52" spans="2:49">
      <c r="B52" s="129"/>
      <c r="C52" s="14"/>
      <c r="D52" s="14"/>
      <c r="E52" s="140" t="s">
        <v>236</v>
      </c>
      <c r="F52" s="597">
        <f ca="1">+'Construcción y Equipamiento'!E159+'Construcción y Equipamiento'!E180</f>
        <v>118930826.49208751</v>
      </c>
      <c r="G52" s="597">
        <f ca="1">+'Construcción y Equipamiento'!F159+'Construcción y Equipamiento'!F180</f>
        <v>16746048.314139407</v>
      </c>
      <c r="H52" s="597">
        <f ca="1">+'Construcción y Equipamiento'!G159+'Construcción y Equipamiento'!G180</f>
        <v>539072516.43019724</v>
      </c>
      <c r="I52" s="597">
        <f ca="1">+'Construcción y Equipamiento'!H159+'Construcción y Equipamiento'!H180</f>
        <v>53672413.406221151</v>
      </c>
      <c r="J52" s="597">
        <f ca="1">+'Construcción y Equipamiento'!I159+'Construcción y Equipamiento'!I180</f>
        <v>65205057.703439325</v>
      </c>
      <c r="K52" s="597">
        <f ca="1">+'Construcción y Equipamiento'!J159+'Construcción y Equipamiento'!J180</f>
        <v>73194386.877155036</v>
      </c>
      <c r="L52" s="597">
        <f ca="1">+'Construcción y Equipamiento'!K159+'Construcción y Equipamiento'!K180</f>
        <v>83610911.555110604</v>
      </c>
      <c r="M52" s="597">
        <f ca="1">+'Construcción y Equipamiento'!L159+'Construcción y Equipamiento'!L180</f>
        <v>72696294.829012066</v>
      </c>
      <c r="N52" s="597">
        <f ca="1">+'Construcción y Equipamiento'!M159+'Construcción y Equipamiento'!M180</f>
        <v>66171931.715612486</v>
      </c>
      <c r="O52" s="597">
        <f ca="1">+'Construcción y Equipamiento'!N159+'Construcción y Equipamiento'!N180</f>
        <v>47780123.66826845</v>
      </c>
      <c r="P52" s="597">
        <f ca="1">+'Construcción y Equipamiento'!O159+'Construcción y Equipamiento'!O180</f>
        <v>35860276.11329177</v>
      </c>
      <c r="Q52" s="597">
        <f ca="1">+'Construcción y Equipamiento'!P159+'Construcción y Equipamiento'!P180</f>
        <v>41386351.32450673</v>
      </c>
      <c r="R52" s="598">
        <f t="shared" ref="R52:R61" ca="1" si="14">+SUM(F52:Q52)</f>
        <v>1214327138.4290419</v>
      </c>
      <c r="S52" s="597">
        <f ca="1">+'Construcción y Equipamiento'!Q159+'Construcción y Equipamiento'!Q180</f>
        <v>21672766.950176276</v>
      </c>
      <c r="T52" s="597">
        <f ca="1">+'Construcción y Equipamiento'!R159+'Construcción y Equipamiento'!R180</f>
        <v>22329202.590787109</v>
      </c>
      <c r="U52" s="597">
        <f ca="1">+'Construcción y Equipamiento'!S159+'Construcción y Equipamiento'!S180</f>
        <v>13337854.694914047</v>
      </c>
      <c r="V52" s="597">
        <f ca="1">+'Construcción y Equipamiento'!T159+'Construcción y Equipamiento'!T180</f>
        <v>13895269.22365828</v>
      </c>
      <c r="W52" s="598">
        <f t="shared" ref="W52:W61" ca="1" si="15">+SUM(S52:V52)</f>
        <v>71235093.459535703</v>
      </c>
      <c r="X52" s="597"/>
      <c r="Y52" s="597"/>
      <c r="Z52" s="597"/>
      <c r="AA52" s="597"/>
      <c r="AB52" s="597"/>
      <c r="AC52" s="597"/>
      <c r="AD52" s="597"/>
      <c r="AE52" s="597"/>
      <c r="AF52" s="597"/>
      <c r="AG52" s="597"/>
      <c r="AH52" s="597"/>
      <c r="AI52" s="597"/>
      <c r="AJ52" s="597"/>
      <c r="AK52" s="597"/>
      <c r="AL52" s="597"/>
      <c r="AM52" s="597"/>
      <c r="AN52" s="597"/>
      <c r="AO52" s="597"/>
      <c r="AP52" s="597"/>
      <c r="AQ52" s="597"/>
      <c r="AR52" s="597"/>
      <c r="AS52" s="597"/>
      <c r="AT52" s="597"/>
      <c r="AU52" s="597"/>
      <c r="AV52" s="597">
        <f t="shared" ca="1" si="9"/>
        <v>1285562231.8885775</v>
      </c>
      <c r="AW52" s="130"/>
    </row>
    <row r="53" spans="2:49">
      <c r="B53" s="129"/>
      <c r="C53" s="14"/>
      <c r="D53" s="14"/>
      <c r="E53" s="140" t="s">
        <v>237</v>
      </c>
      <c r="F53" s="597">
        <v>0</v>
      </c>
      <c r="G53" s="597">
        <v>0</v>
      </c>
      <c r="H53" s="597">
        <v>0</v>
      </c>
      <c r="I53" s="597">
        <v>0</v>
      </c>
      <c r="J53" s="597">
        <v>0</v>
      </c>
      <c r="K53" s="597">
        <v>0</v>
      </c>
      <c r="L53" s="597">
        <v>0</v>
      </c>
      <c r="M53" s="597">
        <v>0</v>
      </c>
      <c r="N53" s="597">
        <v>0</v>
      </c>
      <c r="O53" s="597">
        <v>0</v>
      </c>
      <c r="P53" s="597">
        <v>0</v>
      </c>
      <c r="Q53" s="597">
        <v>0</v>
      </c>
      <c r="R53" s="598">
        <f t="shared" si="14"/>
        <v>0</v>
      </c>
      <c r="S53" s="597">
        <v>0</v>
      </c>
      <c r="T53" s="597">
        <v>0</v>
      </c>
      <c r="U53" s="597">
        <v>0</v>
      </c>
      <c r="V53" s="597">
        <v>0</v>
      </c>
      <c r="W53" s="598">
        <f t="shared" si="15"/>
        <v>0</v>
      </c>
      <c r="X53" s="597">
        <v>0</v>
      </c>
      <c r="Y53" s="597">
        <v>0</v>
      </c>
      <c r="Z53" s="597">
        <v>0</v>
      </c>
      <c r="AA53" s="597">
        <v>0</v>
      </c>
      <c r="AB53" s="597">
        <v>0</v>
      </c>
      <c r="AC53" s="597">
        <v>0</v>
      </c>
      <c r="AD53" s="597">
        <v>0</v>
      </c>
      <c r="AE53" s="597">
        <v>0</v>
      </c>
      <c r="AF53" s="597">
        <v>0</v>
      </c>
      <c r="AG53" s="597">
        <v>0</v>
      </c>
      <c r="AH53" s="597">
        <v>0</v>
      </c>
      <c r="AI53" s="597">
        <v>0</v>
      </c>
      <c r="AJ53" s="597">
        <v>0</v>
      </c>
      <c r="AK53" s="597">
        <v>0</v>
      </c>
      <c r="AL53" s="597">
        <v>0</v>
      </c>
      <c r="AM53" s="597">
        <v>0</v>
      </c>
      <c r="AN53" s="597">
        <v>0</v>
      </c>
      <c r="AO53" s="597">
        <v>0</v>
      </c>
      <c r="AP53" s="597">
        <v>0</v>
      </c>
      <c r="AQ53" s="597">
        <v>0</v>
      </c>
      <c r="AR53" s="597">
        <v>0</v>
      </c>
      <c r="AS53" s="597">
        <v>0</v>
      </c>
      <c r="AT53" s="597">
        <v>0</v>
      </c>
      <c r="AU53" s="597">
        <v>0</v>
      </c>
      <c r="AV53" s="597">
        <f t="shared" si="9"/>
        <v>0</v>
      </c>
      <c r="AW53" s="130"/>
    </row>
    <row r="54" spans="2:49">
      <c r="B54" s="129"/>
      <c r="C54" s="14"/>
      <c r="D54" s="14"/>
      <c r="E54" s="140" t="s">
        <v>238</v>
      </c>
      <c r="F54" s="597">
        <v>0</v>
      </c>
      <c r="G54" s="597">
        <v>0</v>
      </c>
      <c r="H54" s="597">
        <v>0</v>
      </c>
      <c r="I54" s="597">
        <v>0</v>
      </c>
      <c r="J54" s="597">
        <v>0</v>
      </c>
      <c r="K54" s="597">
        <v>0</v>
      </c>
      <c r="L54" s="597">
        <v>0</v>
      </c>
      <c r="M54" s="597">
        <v>0</v>
      </c>
      <c r="N54" s="597">
        <v>0</v>
      </c>
      <c r="O54" s="597">
        <v>0</v>
      </c>
      <c r="P54" s="597">
        <v>0</v>
      </c>
      <c r="Q54" s="597">
        <v>0</v>
      </c>
      <c r="R54" s="598">
        <f t="shared" si="14"/>
        <v>0</v>
      </c>
      <c r="S54" s="597">
        <v>0</v>
      </c>
      <c r="T54" s="597">
        <v>0</v>
      </c>
      <c r="U54" s="597">
        <v>0</v>
      </c>
      <c r="V54" s="597">
        <f ca="1">+'Construcción y Equipamiento'!T163</f>
        <v>125665057.58813201</v>
      </c>
      <c r="W54" s="598">
        <f t="shared" ca="1" si="15"/>
        <v>125665057.58813201</v>
      </c>
      <c r="X54" s="597">
        <f ca="1">+'Prestación de Servicios'!H124+'Prestación de Servicios'!H125+'Prestación de Servicios'!H176+'Prestación de Servicios'!H123</f>
        <v>105286589.53571525</v>
      </c>
      <c r="Y54" s="597">
        <f ca="1">+'Prestación de Servicios'!I124+'Prestación de Servicios'!I125+'Prestación de Servicios'!I176+'Prestación de Servicios'!I123</f>
        <v>24573622.067114178</v>
      </c>
      <c r="Z54" s="597">
        <f ca="1">+'Prestación de Servicios'!J124+'Prestación de Servicios'!J125+'Prestación de Servicios'!J176+'Prestación de Servicios'!J123</f>
        <v>29930371.999427181</v>
      </c>
      <c r="AA54" s="597">
        <f ca="1">+'Prestación de Servicios'!K124+'Prestación de Servicios'!K125+'Prestación de Servicios'!K176+'Prestación de Servicios'!K123</f>
        <v>35287121.93174018</v>
      </c>
      <c r="AB54" s="597">
        <f ca="1">+'Prestación de Servicios'!L124+'Prestación de Servicios'!L125+'Prestación de Servicios'!L176+'Prestación de Servicios'!L123</f>
        <v>40643871.864053182</v>
      </c>
      <c r="AC54" s="597">
        <f ca="1">+'Prestación de Servicios'!M124+'Prestación de Servicios'!M125+'Prestación de Servicios'!M176+'Prestación de Servicios'!M123</f>
        <v>46000621.796366185</v>
      </c>
      <c r="AD54" s="597">
        <f ca="1">+'Prestación de Servicios'!N124+'Prestación de Servicios'!N125+'Prestación de Servicios'!N176+'Prestación de Servicios'!N123</f>
        <v>51357371.728679188</v>
      </c>
      <c r="AE54" s="597">
        <f ca="1">+'Prestación de Servicios'!O124+'Prestación de Servicios'!O125+'Prestación de Servicios'!O176+'Prestación de Servicios'!O123</f>
        <v>56714121.66099219</v>
      </c>
      <c r="AF54" s="597">
        <f ca="1">+'Prestación de Servicios'!P124+'Prestación de Servicios'!P125+'Prestación de Servicios'!P176+'Prestación de Servicios'!P123</f>
        <v>62070871.593305193</v>
      </c>
      <c r="AG54" s="597">
        <f ca="1">+'Prestación de Servicios'!Q124+'Prestación de Servicios'!Q125+'Prestación de Servicios'!Q176+'Prestación de Servicios'!Q123</f>
        <v>63351996.402291939</v>
      </c>
      <c r="AH54" s="597">
        <f ca="1">+'Prestación de Servicios'!R124+'Prestación de Servicios'!R125+'Prestación de Servicios'!R176+'Prestación de Servicios'!R123</f>
        <v>64633121.211278684</v>
      </c>
      <c r="AI54" s="597">
        <f ca="1">+'Prestación de Servicios'!S124+'Prestación de Servicios'!S125+'Prestación de Servicios'!S176+'Prestación de Servicios'!S123</f>
        <v>65914246.02026543</v>
      </c>
      <c r="AJ54" s="597">
        <f ca="1">+'Prestación de Servicios'!T124+'Prestación de Servicios'!T125+'Prestación de Servicios'!T176+'Prestación de Servicios'!T123</f>
        <v>67195370.829252183</v>
      </c>
      <c r="AK54" s="597">
        <f ca="1">+'Prestación de Servicios'!U124+'Prestación de Servicios'!U125+'Prestación de Servicios'!U176+'Prestación de Servicios'!U123</f>
        <v>130847045.54943618</v>
      </c>
      <c r="AL54" s="597">
        <f ca="1">+'Prestación de Servicios'!V124+'Prestación de Servicios'!V125+'Prestación de Servicios'!V176+'Prestación de Servicios'!V123</f>
        <v>130847045.54943618</v>
      </c>
      <c r="AM54" s="597">
        <f ca="1">+'Prestación de Servicios'!W124+'Prestación de Servicios'!W125+'Prestación de Servicios'!W176+'Prestación de Servicios'!W123</f>
        <v>130847045.54943618</v>
      </c>
      <c r="AN54" s="597">
        <f ca="1">+'Prestación de Servicios'!X124+'Prestación de Servicios'!X125+'Prestación de Servicios'!X176+'Prestación de Servicios'!X123</f>
        <v>130847045.54943618</v>
      </c>
      <c r="AO54" s="597">
        <f ca="1">+'Prestación de Servicios'!Y124+'Prestación de Servicios'!Y125+'Prestación de Servicios'!Y176+'Prestación de Servicios'!Y123</f>
        <v>44777328.148519337</v>
      </c>
      <c r="AP54" s="597">
        <f ca="1">+'Prestación de Servicios'!Z124+'Prestación de Servicios'!Z125+'Prestación de Servicios'!Z176+'Prestación de Servicios'!Z123</f>
        <v>0</v>
      </c>
      <c r="AQ54" s="597">
        <f ca="1">+'Prestación de Servicios'!AA124+'Prestación de Servicios'!AA125+'Prestación de Servicios'!AA176+'Prestación de Servicios'!AA123</f>
        <v>0</v>
      </c>
      <c r="AR54" s="597">
        <f ca="1">+'Prestación de Servicios'!AB124+'Prestación de Servicios'!AB125+'Prestación de Servicios'!AB176+'Prestación de Servicios'!AB123</f>
        <v>0</v>
      </c>
      <c r="AS54" s="597">
        <f ca="1">+'Prestación de Servicios'!AC124+'Prestación de Servicios'!AC125+'Prestación de Servicios'!AC176+'Prestación de Servicios'!AC123</f>
        <v>0</v>
      </c>
      <c r="AT54" s="597">
        <f ca="1">+'Prestación de Servicios'!AD124+'Prestación de Servicios'!AD125+'Prestación de Servicios'!AD176+'Prestación de Servicios'!AD123</f>
        <v>0</v>
      </c>
      <c r="AU54" s="597">
        <f ca="1">+'Prestación de Servicios'!AE124+'Prestación de Servicios'!AE125+'Prestación de Servicios'!AE176+'Prestación de Servicios'!AE123</f>
        <v>0</v>
      </c>
      <c r="AV54" s="597">
        <f t="shared" ca="1" si="9"/>
        <v>1406789866.5748768</v>
      </c>
      <c r="AW54" s="130"/>
    </row>
    <row r="55" spans="2:49">
      <c r="B55" s="129"/>
      <c r="C55" s="14"/>
      <c r="D55" s="14"/>
      <c r="E55" s="140" t="s">
        <v>239</v>
      </c>
      <c r="F55" s="597">
        <v>0</v>
      </c>
      <c r="G55" s="597">
        <v>0</v>
      </c>
      <c r="H55" s="597">
        <v>0</v>
      </c>
      <c r="I55" s="597">
        <v>0</v>
      </c>
      <c r="J55" s="597">
        <v>0</v>
      </c>
      <c r="K55" s="597">
        <v>0</v>
      </c>
      <c r="L55" s="597">
        <v>0</v>
      </c>
      <c r="M55" s="597">
        <v>0</v>
      </c>
      <c r="N55" s="597">
        <v>0</v>
      </c>
      <c r="O55" s="597">
        <v>0</v>
      </c>
      <c r="P55" s="597">
        <v>0</v>
      </c>
      <c r="Q55" s="597">
        <v>0</v>
      </c>
      <c r="R55" s="598">
        <f t="shared" si="14"/>
        <v>0</v>
      </c>
      <c r="S55" s="597"/>
      <c r="T55" s="597"/>
      <c r="U55" s="597"/>
      <c r="V55" s="597"/>
      <c r="W55" s="598">
        <f t="shared" si="15"/>
        <v>0</v>
      </c>
      <c r="X55" s="597">
        <v>0</v>
      </c>
      <c r="Y55" s="597">
        <v>0</v>
      </c>
      <c r="Z55" s="597">
        <v>0</v>
      </c>
      <c r="AA55" s="597">
        <v>0</v>
      </c>
      <c r="AB55" s="597">
        <v>0</v>
      </c>
      <c r="AC55" s="597">
        <v>0</v>
      </c>
      <c r="AD55" s="597">
        <v>0</v>
      </c>
      <c r="AE55" s="597">
        <v>0</v>
      </c>
      <c r="AF55" s="597">
        <v>0</v>
      </c>
      <c r="AG55" s="597">
        <v>0</v>
      </c>
      <c r="AH55" s="597">
        <v>0</v>
      </c>
      <c r="AI55" s="597">
        <v>0</v>
      </c>
      <c r="AJ55" s="597">
        <v>0</v>
      </c>
      <c r="AK55" s="597">
        <v>0</v>
      </c>
      <c r="AL55" s="597">
        <v>0</v>
      </c>
      <c r="AM55" s="597">
        <v>0</v>
      </c>
      <c r="AN55" s="597">
        <v>0</v>
      </c>
      <c r="AO55" s="597">
        <v>0</v>
      </c>
      <c r="AP55" s="597">
        <v>0</v>
      </c>
      <c r="AQ55" s="597">
        <v>0</v>
      </c>
      <c r="AR55" s="597">
        <v>0</v>
      </c>
      <c r="AS55" s="597">
        <v>0</v>
      </c>
      <c r="AT55" s="597">
        <v>0</v>
      </c>
      <c r="AU55" s="597">
        <v>0</v>
      </c>
      <c r="AV55" s="597">
        <f t="shared" si="9"/>
        <v>0</v>
      </c>
      <c r="AW55" s="130"/>
    </row>
    <row r="56" spans="2:49">
      <c r="B56" s="129"/>
      <c r="C56" s="14"/>
      <c r="D56" s="14"/>
      <c r="E56" s="140" t="s">
        <v>240</v>
      </c>
      <c r="F56" s="597">
        <v>0</v>
      </c>
      <c r="G56" s="597">
        <v>0</v>
      </c>
      <c r="H56" s="597">
        <v>0</v>
      </c>
      <c r="I56" s="597">
        <v>0</v>
      </c>
      <c r="J56" s="597">
        <v>0</v>
      </c>
      <c r="K56" s="597">
        <v>0</v>
      </c>
      <c r="L56" s="597">
        <v>0</v>
      </c>
      <c r="M56" s="597">
        <v>0</v>
      </c>
      <c r="N56" s="597">
        <v>0</v>
      </c>
      <c r="O56" s="597">
        <v>0</v>
      </c>
      <c r="P56" s="597">
        <v>0</v>
      </c>
      <c r="Q56" s="597">
        <v>0</v>
      </c>
      <c r="R56" s="598">
        <f t="shared" si="14"/>
        <v>0</v>
      </c>
      <c r="S56" s="597">
        <v>0</v>
      </c>
      <c r="T56" s="597">
        <v>0</v>
      </c>
      <c r="U56" s="597">
        <v>0</v>
      </c>
      <c r="V56" s="597">
        <v>0</v>
      </c>
      <c r="W56" s="598">
        <f t="shared" si="15"/>
        <v>0</v>
      </c>
      <c r="X56" s="597">
        <v>0</v>
      </c>
      <c r="Y56" s="597">
        <v>0</v>
      </c>
      <c r="Z56" s="597">
        <v>0</v>
      </c>
      <c r="AA56" s="597">
        <v>0</v>
      </c>
      <c r="AB56" s="597">
        <v>0</v>
      </c>
      <c r="AC56" s="597">
        <v>0</v>
      </c>
      <c r="AD56" s="597">
        <v>0</v>
      </c>
      <c r="AE56" s="597">
        <v>0</v>
      </c>
      <c r="AF56" s="597">
        <v>0</v>
      </c>
      <c r="AG56" s="597">
        <v>0</v>
      </c>
      <c r="AH56" s="597">
        <v>0</v>
      </c>
      <c r="AI56" s="597">
        <v>0</v>
      </c>
      <c r="AJ56" s="597">
        <v>0</v>
      </c>
      <c r="AK56" s="597">
        <v>0</v>
      </c>
      <c r="AL56" s="597">
        <v>0</v>
      </c>
      <c r="AM56" s="597">
        <v>0</v>
      </c>
      <c r="AN56" s="597">
        <v>0</v>
      </c>
      <c r="AO56" s="597">
        <v>0</v>
      </c>
      <c r="AP56" s="597">
        <v>0</v>
      </c>
      <c r="AQ56" s="597">
        <v>0</v>
      </c>
      <c r="AR56" s="597">
        <v>0</v>
      </c>
      <c r="AS56" s="597">
        <v>0</v>
      </c>
      <c r="AT56" s="597">
        <v>0</v>
      </c>
      <c r="AU56" s="597">
        <v>0</v>
      </c>
      <c r="AV56" s="597">
        <f t="shared" si="9"/>
        <v>0</v>
      </c>
      <c r="AW56" s="130"/>
    </row>
    <row r="57" spans="2:49">
      <c r="B57" s="129"/>
      <c r="C57" s="14"/>
      <c r="D57" s="14"/>
      <c r="E57" s="140" t="s">
        <v>241</v>
      </c>
      <c r="F57" s="597">
        <v>0</v>
      </c>
      <c r="G57" s="597">
        <v>0</v>
      </c>
      <c r="H57" s="597">
        <v>0</v>
      </c>
      <c r="I57" s="597">
        <v>0</v>
      </c>
      <c r="J57" s="597">
        <v>0</v>
      </c>
      <c r="K57" s="597">
        <v>0</v>
      </c>
      <c r="L57" s="597">
        <v>0</v>
      </c>
      <c r="M57" s="597">
        <v>0</v>
      </c>
      <c r="N57" s="597">
        <v>0</v>
      </c>
      <c r="O57" s="597">
        <v>0</v>
      </c>
      <c r="P57" s="597">
        <v>0</v>
      </c>
      <c r="Q57" s="597">
        <v>0</v>
      </c>
      <c r="R57" s="598">
        <f t="shared" si="14"/>
        <v>0</v>
      </c>
      <c r="S57" s="597">
        <v>0</v>
      </c>
      <c r="T57" s="597">
        <v>0</v>
      </c>
      <c r="U57" s="597">
        <v>0</v>
      </c>
      <c r="V57" s="597">
        <v>0</v>
      </c>
      <c r="W57" s="598">
        <f t="shared" si="15"/>
        <v>0</v>
      </c>
      <c r="X57" s="597">
        <f ca="1">+X36</f>
        <v>0</v>
      </c>
      <c r="Y57" s="597">
        <f t="shared" ref="Y57:AU57" ca="1" si="16">+Y36</f>
        <v>0</v>
      </c>
      <c r="Z57" s="597">
        <f t="shared" ca="1" si="16"/>
        <v>0</v>
      </c>
      <c r="AA57" s="597">
        <f t="shared" ca="1" si="16"/>
        <v>0</v>
      </c>
      <c r="AB57" s="597">
        <f t="shared" ca="1" si="16"/>
        <v>74578866.453965127</v>
      </c>
      <c r="AC57" s="597">
        <f t="shared" ca="1" si="16"/>
        <v>83523843.973654002</v>
      </c>
      <c r="AD57" s="597">
        <f t="shared" ca="1" si="16"/>
        <v>93488983.245500833</v>
      </c>
      <c r="AE57" s="597">
        <f t="shared" ca="1" si="16"/>
        <v>104173062.5457918</v>
      </c>
      <c r="AF57" s="597">
        <f t="shared" ca="1" si="16"/>
        <v>121277961.810467</v>
      </c>
      <c r="AG57" s="597">
        <f t="shared" ca="1" si="16"/>
        <v>137952222.03753388</v>
      </c>
      <c r="AH57" s="597">
        <f t="shared" ca="1" si="16"/>
        <v>155408564.3645367</v>
      </c>
      <c r="AI57" s="597">
        <f t="shared" ca="1" si="16"/>
        <v>173439961.59144551</v>
      </c>
      <c r="AJ57" s="597">
        <f t="shared" ca="1" si="16"/>
        <v>119215780.75429398</v>
      </c>
      <c r="AK57" s="597">
        <f t="shared" ca="1" si="16"/>
        <v>157762533.21249196</v>
      </c>
      <c r="AL57" s="597">
        <f t="shared" ca="1" si="16"/>
        <v>184896819.40594298</v>
      </c>
      <c r="AM57" s="597">
        <f t="shared" ca="1" si="16"/>
        <v>212785149.91052529</v>
      </c>
      <c r="AN57" s="597">
        <f t="shared" ca="1" si="16"/>
        <v>343048452.37530637</v>
      </c>
      <c r="AO57" s="597">
        <f t="shared" ca="1" si="16"/>
        <v>401757974.83023173</v>
      </c>
      <c r="AP57" s="597">
        <f t="shared" ca="1" si="16"/>
        <v>412825539.12003684</v>
      </c>
      <c r="AQ57" s="597">
        <f t="shared" ca="1" si="16"/>
        <v>433466816.07603872</v>
      </c>
      <c r="AR57" s="597">
        <f t="shared" ca="1" si="16"/>
        <v>455140156.87984067</v>
      </c>
      <c r="AS57" s="597">
        <f t="shared" ca="1" si="16"/>
        <v>477897164.72383261</v>
      </c>
      <c r="AT57" s="597">
        <f t="shared" ca="1" si="16"/>
        <v>355367375.43920326</v>
      </c>
      <c r="AU57" s="597">
        <f t="shared" si="16"/>
        <v>0</v>
      </c>
      <c r="AV57" s="597">
        <f t="shared" ca="1" si="9"/>
        <v>4498007228.7506399</v>
      </c>
      <c r="AW57" s="130"/>
    </row>
    <row r="58" spans="2:49">
      <c r="B58" s="129"/>
      <c r="C58" s="14"/>
      <c r="D58" s="14"/>
      <c r="E58" s="140" t="s">
        <v>242</v>
      </c>
      <c r="F58" s="597">
        <v>0</v>
      </c>
      <c r="G58" s="597">
        <v>0</v>
      </c>
      <c r="H58" s="597">
        <v>0</v>
      </c>
      <c r="I58" s="597">
        <v>0</v>
      </c>
      <c r="J58" s="597">
        <v>0</v>
      </c>
      <c r="K58" s="597">
        <v>0</v>
      </c>
      <c r="L58" s="597">
        <v>0</v>
      </c>
      <c r="M58" s="597">
        <v>0</v>
      </c>
      <c r="N58" s="597">
        <v>0</v>
      </c>
      <c r="O58" s="597">
        <v>0</v>
      </c>
      <c r="P58" s="597">
        <v>0</v>
      </c>
      <c r="Q58" s="597">
        <v>0</v>
      </c>
      <c r="R58" s="598">
        <f t="shared" si="14"/>
        <v>0</v>
      </c>
      <c r="S58" s="597">
        <v>0</v>
      </c>
      <c r="T58" s="597">
        <v>0</v>
      </c>
      <c r="U58" s="597">
        <v>0</v>
      </c>
      <c r="V58" s="597">
        <v>0</v>
      </c>
      <c r="W58" s="598">
        <f t="shared" si="15"/>
        <v>0</v>
      </c>
      <c r="X58" s="597">
        <v>0</v>
      </c>
      <c r="Y58" s="597">
        <v>0</v>
      </c>
      <c r="Z58" s="597">
        <v>0</v>
      </c>
      <c r="AA58" s="597">
        <v>0</v>
      </c>
      <c r="AB58" s="597">
        <v>0</v>
      </c>
      <c r="AC58" s="597">
        <v>0</v>
      </c>
      <c r="AD58" s="597">
        <v>0</v>
      </c>
      <c r="AE58" s="597">
        <v>0</v>
      </c>
      <c r="AF58" s="597">
        <v>0</v>
      </c>
      <c r="AG58" s="597">
        <v>0</v>
      </c>
      <c r="AH58" s="597">
        <v>0</v>
      </c>
      <c r="AI58" s="597">
        <v>0</v>
      </c>
      <c r="AJ58" s="597">
        <v>0</v>
      </c>
      <c r="AK58" s="597">
        <v>0</v>
      </c>
      <c r="AL58" s="597">
        <v>0</v>
      </c>
      <c r="AM58" s="597">
        <v>0</v>
      </c>
      <c r="AN58" s="597">
        <v>0</v>
      </c>
      <c r="AO58" s="597">
        <v>0</v>
      </c>
      <c r="AP58" s="597">
        <v>0</v>
      </c>
      <c r="AQ58" s="597">
        <v>0</v>
      </c>
      <c r="AR58" s="597">
        <v>0</v>
      </c>
      <c r="AS58" s="597">
        <v>0</v>
      </c>
      <c r="AT58" s="597">
        <v>0</v>
      </c>
      <c r="AU58" s="597">
        <v>0</v>
      </c>
      <c r="AV58" s="597">
        <f t="shared" si="9"/>
        <v>0</v>
      </c>
      <c r="AW58" s="130"/>
    </row>
    <row r="59" spans="2:49">
      <c r="B59" s="129"/>
      <c r="C59" s="14"/>
      <c r="D59" s="14"/>
      <c r="E59" s="140" t="s">
        <v>243</v>
      </c>
      <c r="F59" s="597">
        <f>+'Construcción y Equipamiento'!E161</f>
        <v>0</v>
      </c>
      <c r="G59" s="597">
        <f>+'Construcción y Equipamiento'!F161</f>
        <v>0</v>
      </c>
      <c r="H59" s="597">
        <f>+'Construcción y Equipamiento'!G161</f>
        <v>0</v>
      </c>
      <c r="I59" s="597">
        <f>+'Construcción y Equipamiento'!H161</f>
        <v>0</v>
      </c>
      <c r="J59" s="597">
        <f>+'Construcción y Equipamiento'!I161</f>
        <v>0</v>
      </c>
      <c r="K59" s="597">
        <f>+'Construcción y Equipamiento'!J161</f>
        <v>0</v>
      </c>
      <c r="L59" s="597">
        <f>+'Construcción y Equipamiento'!K161</f>
        <v>0</v>
      </c>
      <c r="M59" s="597">
        <f>+'Construcción y Equipamiento'!L161</f>
        <v>0</v>
      </c>
      <c r="N59" s="597">
        <f>+'Construcción y Equipamiento'!M161</f>
        <v>0</v>
      </c>
      <c r="O59" s="597">
        <f>+'Construcción y Equipamiento'!N161</f>
        <v>0</v>
      </c>
      <c r="P59" s="597">
        <f>+'Construcción y Equipamiento'!O161</f>
        <v>0</v>
      </c>
      <c r="Q59" s="597">
        <f>+'Construcción y Equipamiento'!P161</f>
        <v>0</v>
      </c>
      <c r="R59" s="598">
        <f t="shared" si="14"/>
        <v>0</v>
      </c>
      <c r="S59" s="597">
        <f>+'Construcción y Equipamiento'!Q161</f>
        <v>0</v>
      </c>
      <c r="T59" s="597">
        <f>+'Construcción y Equipamiento'!R161</f>
        <v>0</v>
      </c>
      <c r="U59" s="597">
        <f>+'Construcción y Equipamiento'!S161</f>
        <v>0</v>
      </c>
      <c r="V59" s="597">
        <f>+'Construcción y Equipamiento'!T161</f>
        <v>0</v>
      </c>
      <c r="W59" s="598">
        <f t="shared" si="15"/>
        <v>0</v>
      </c>
      <c r="X59" s="597">
        <f ca="1">+'Prestación de Servicios'!H121+'Prestación de Servicios'!H174</f>
        <v>123735304.46796981</v>
      </c>
      <c r="Y59" s="597">
        <f ca="1">+'Prestación de Servicios'!I121+'Prestación de Servicios'!I174</f>
        <v>113256084.05406795</v>
      </c>
      <c r="Z59" s="597">
        <f ca="1">+'Prestación de Servicios'!J121+'Prestación de Servicios'!J174</f>
        <v>110889166.42857578</v>
      </c>
      <c r="AA59" s="597">
        <f ca="1">+'Prestación de Servicios'!K121+'Prestación de Servicios'!K174</f>
        <v>108006289.62557541</v>
      </c>
      <c r="AB59" s="597">
        <f ca="1">+'Prestación de Servicios'!L121+'Prestación de Servicios'!L174</f>
        <v>104894049.40847795</v>
      </c>
      <c r="AC59" s="597">
        <f ca="1">+'Prestación de Servicios'!M121+'Prestación de Servicios'!M174</f>
        <v>100692658.48705003</v>
      </c>
      <c r="AD59" s="597">
        <f ca="1">+'Prestación de Servicios'!N121+'Prestación de Servicios'!N174</f>
        <v>96261904.151525036</v>
      </c>
      <c r="AE59" s="597">
        <f ca="1">+'Prestación de Servicios'!O121+'Prestación de Servicios'!O174</f>
        <v>91315190.638491839</v>
      </c>
      <c r="AF59" s="597">
        <f ca="1">+'Prestación de Servicios'!P121+'Prestación de Servicios'!P174</f>
        <v>86087730.32589002</v>
      </c>
      <c r="AG59" s="597">
        <f ca="1">+'Prestación de Servicios'!Q121+'Prestación de Servicios'!Q174</f>
        <v>79873886.079900831</v>
      </c>
      <c r="AH59" s="597">
        <f ca="1">+'Prestación de Servicios'!R121+'Prestación de Servicios'!R174</f>
        <v>73771856.981985629</v>
      </c>
      <c r="AI59" s="597">
        <f ca="1">+'Prestación de Servicios'!S121+'Prestación de Servicios'!S174</f>
        <v>67546430.654204831</v>
      </c>
      <c r="AJ59" s="597">
        <f ca="1">+'Prestación de Servicios'!T121+'Prestación de Servicios'!T174</f>
        <v>61365271.773535296</v>
      </c>
      <c r="AK59" s="597">
        <f ca="1">+'Prestación de Servicios'!U121+'Prestación de Servicios'!U174</f>
        <v>54725386.309046417</v>
      </c>
      <c r="AL59" s="597">
        <f ca="1">+'Prestación de Servicios'!V121+'Prestación de Servicios'!V174</f>
        <v>42122271.574527808</v>
      </c>
      <c r="AM59" s="597">
        <f ca="1">+'Prestación de Servicios'!W121+'Prestación de Servicios'!W174</f>
        <v>29519156.84000919</v>
      </c>
      <c r="AN59" s="597">
        <f ca="1">+'Prestación de Servicios'!X121+'Prestación de Servicios'!X174</f>
        <v>16962387.426327538</v>
      </c>
      <c r="AO59" s="597">
        <f ca="1">+'Prestación de Servicios'!Y121+'Prestación de Servicios'!Y174</f>
        <v>4312927.3709719675</v>
      </c>
      <c r="AP59" s="597">
        <f ca="1">+'Prestación de Servicios'!Z121+'Prestación de Servicios'!Z174</f>
        <v>0</v>
      </c>
      <c r="AQ59" s="597">
        <f ca="1">+'Prestación de Servicios'!AA121+'Prestación de Servicios'!AA174</f>
        <v>0</v>
      </c>
      <c r="AR59" s="597">
        <f ca="1">+'Prestación de Servicios'!AB121+'Prestación de Servicios'!AB174</f>
        <v>0</v>
      </c>
      <c r="AS59" s="597">
        <f ca="1">+'Prestación de Servicios'!AC121+'Prestación de Servicios'!AC174</f>
        <v>0</v>
      </c>
      <c r="AT59" s="597">
        <f ca="1">+'Prestación de Servicios'!AD121+'Prestación de Servicios'!AD174</f>
        <v>0</v>
      </c>
      <c r="AU59" s="597">
        <f ca="1">+'Prestación de Servicios'!AE121+'Prestación de Servicios'!AE174</f>
        <v>0</v>
      </c>
      <c r="AV59" s="597">
        <f t="shared" ca="1" si="9"/>
        <v>1365337952.5981333</v>
      </c>
      <c r="AW59" s="130"/>
    </row>
    <row r="60" spans="2:49">
      <c r="B60" s="129"/>
      <c r="C60" s="14"/>
      <c r="D60" s="14"/>
      <c r="E60" s="140" t="s">
        <v>244</v>
      </c>
      <c r="F60" s="597">
        <v>0</v>
      </c>
      <c r="G60" s="597">
        <v>0</v>
      </c>
      <c r="H60" s="597">
        <v>0</v>
      </c>
      <c r="I60" s="597">
        <v>0</v>
      </c>
      <c r="J60" s="597">
        <v>0</v>
      </c>
      <c r="K60" s="597">
        <v>0</v>
      </c>
      <c r="L60" s="597">
        <v>0</v>
      </c>
      <c r="M60" s="597">
        <v>0</v>
      </c>
      <c r="N60" s="597">
        <v>0</v>
      </c>
      <c r="O60" s="597">
        <v>0</v>
      </c>
      <c r="P60" s="597">
        <v>0</v>
      </c>
      <c r="Q60" s="597">
        <v>0</v>
      </c>
      <c r="R60" s="598">
        <f t="shared" si="14"/>
        <v>0</v>
      </c>
      <c r="S60" s="597">
        <v>0</v>
      </c>
      <c r="T60" s="597">
        <v>0</v>
      </c>
      <c r="U60" s="597">
        <v>0</v>
      </c>
      <c r="V60" s="597">
        <v>0</v>
      </c>
      <c r="W60" s="598">
        <f t="shared" si="15"/>
        <v>0</v>
      </c>
      <c r="X60" s="597"/>
      <c r="Y60" s="597"/>
      <c r="Z60" s="597"/>
      <c r="AA60" s="597"/>
      <c r="AB60" s="597"/>
      <c r="AC60" s="597"/>
      <c r="AD60" s="597"/>
      <c r="AE60" s="597"/>
      <c r="AF60" s="597"/>
      <c r="AG60" s="597"/>
      <c r="AH60" s="597"/>
      <c r="AI60" s="597"/>
      <c r="AJ60" s="597"/>
      <c r="AK60" s="597"/>
      <c r="AL60" s="597"/>
      <c r="AM60" s="597"/>
      <c r="AN60" s="597"/>
      <c r="AO60" s="597"/>
      <c r="AP60" s="597"/>
      <c r="AQ60" s="597"/>
      <c r="AR60" s="597"/>
      <c r="AS60" s="597"/>
      <c r="AT60" s="597"/>
      <c r="AU60" s="597"/>
      <c r="AV60" s="597">
        <f t="shared" si="9"/>
        <v>0</v>
      </c>
      <c r="AW60" s="130"/>
    </row>
    <row r="61" spans="2:49">
      <c r="B61" s="129"/>
      <c r="C61" s="14"/>
      <c r="D61" s="144" t="s">
        <v>245</v>
      </c>
      <c r="E61" s="138"/>
      <c r="F61" s="597">
        <f ca="1">+F51+F52+F53-F54-F55+F56-F57+F58-F59+F60</f>
        <v>118930826.49208751</v>
      </c>
      <c r="G61" s="597">
        <f t="shared" ref="G61:S61" ca="1" si="17">+G51+G52+G53-G54-G55+G56-G57+G58-G59+G60</f>
        <v>16746048.314139407</v>
      </c>
      <c r="H61" s="597">
        <f t="shared" ca="1" si="17"/>
        <v>539072516.43019724</v>
      </c>
      <c r="I61" s="597">
        <f t="shared" ca="1" si="17"/>
        <v>53672413.406221151</v>
      </c>
      <c r="J61" s="597">
        <f t="shared" ca="1" si="17"/>
        <v>65205057.703439325</v>
      </c>
      <c r="K61" s="597">
        <f t="shared" ca="1" si="17"/>
        <v>73194386.877155036</v>
      </c>
      <c r="L61" s="597">
        <f t="shared" ca="1" si="17"/>
        <v>83610911.555110604</v>
      </c>
      <c r="M61" s="597">
        <f t="shared" ca="1" si="17"/>
        <v>72696294.829012066</v>
      </c>
      <c r="N61" s="597">
        <f t="shared" ca="1" si="17"/>
        <v>66171931.715612486</v>
      </c>
      <c r="O61" s="597">
        <f t="shared" ca="1" si="17"/>
        <v>47780123.66826845</v>
      </c>
      <c r="P61" s="597">
        <f t="shared" ca="1" si="17"/>
        <v>35860276.11329177</v>
      </c>
      <c r="Q61" s="597">
        <f t="shared" ca="1" si="17"/>
        <v>41386351.32450673</v>
      </c>
      <c r="R61" s="598">
        <f t="shared" ca="1" si="14"/>
        <v>1214327138.4290419</v>
      </c>
      <c r="S61" s="597">
        <f t="shared" ca="1" si="17"/>
        <v>21672766.950176276</v>
      </c>
      <c r="T61" s="597">
        <f t="shared" ref="T61:V61" ca="1" si="18">+T51+T52+T53-T54-T55+T56-T57+T58-T59+T60</f>
        <v>22329202.590787109</v>
      </c>
      <c r="U61" s="597">
        <f t="shared" ca="1" si="18"/>
        <v>13337854.694914047</v>
      </c>
      <c r="V61" s="597">
        <f t="shared" ca="1" si="18"/>
        <v>-111769788.36447373</v>
      </c>
      <c r="W61" s="598">
        <f t="shared" ca="1" si="15"/>
        <v>-54429964.128596306</v>
      </c>
      <c r="X61" s="597">
        <f t="shared" ref="X61:AT61" ca="1" si="19">+X51+X52+X53-X54-X55+X56-X57+X58-X59+X60</f>
        <v>-229021894.00368506</v>
      </c>
      <c r="Y61" s="597">
        <f t="shared" ca="1" si="19"/>
        <v>-137829706.12118214</v>
      </c>
      <c r="Z61" s="597">
        <f t="shared" ca="1" si="19"/>
        <v>-140819538.42800295</v>
      </c>
      <c r="AA61" s="597">
        <f t="shared" ca="1" si="19"/>
        <v>-143293411.55731559</v>
      </c>
      <c r="AB61" s="597">
        <f t="shared" ca="1" si="19"/>
        <v>-220116787.72649628</v>
      </c>
      <c r="AC61" s="597">
        <f t="shared" ca="1" si="19"/>
        <v>-230217124.25707021</v>
      </c>
      <c r="AD61" s="597">
        <f t="shared" ca="1" si="19"/>
        <v>-241108259.12570506</v>
      </c>
      <c r="AE61" s="597">
        <f t="shared" ca="1" si="19"/>
        <v>-252202374.84527585</v>
      </c>
      <c r="AF61" s="597">
        <f t="shared" ca="1" si="19"/>
        <v>-269436563.72966224</v>
      </c>
      <c r="AG61" s="597">
        <f t="shared" ca="1" si="19"/>
        <v>-281178104.51972663</v>
      </c>
      <c r="AH61" s="597">
        <f t="shared" ca="1" si="19"/>
        <v>-293813542.55780101</v>
      </c>
      <c r="AI61" s="597">
        <f t="shared" ca="1" si="19"/>
        <v>-306900638.26591575</v>
      </c>
      <c r="AJ61" s="597">
        <f t="shared" ca="1" si="19"/>
        <v>-247776423.35708147</v>
      </c>
      <c r="AK61" s="597">
        <f t="shared" ca="1" si="19"/>
        <v>-343334965.07097459</v>
      </c>
      <c r="AL61" s="597">
        <f t="shared" ca="1" si="19"/>
        <v>-357866136.52990693</v>
      </c>
      <c r="AM61" s="597">
        <f t="shared" ca="1" si="19"/>
        <v>-373151352.29997069</v>
      </c>
      <c r="AN61" s="597">
        <f t="shared" ca="1" si="19"/>
        <v>-490857885.35107011</v>
      </c>
      <c r="AO61" s="597">
        <f t="shared" ca="1" si="19"/>
        <v>-450848230.34972304</v>
      </c>
      <c r="AP61" s="597">
        <f t="shared" ca="1" si="19"/>
        <v>-412825539.12003684</v>
      </c>
      <c r="AQ61" s="597">
        <f t="shared" ca="1" si="19"/>
        <v>-433466816.07603872</v>
      </c>
      <c r="AR61" s="597">
        <f t="shared" ca="1" si="19"/>
        <v>-455140156.87984067</v>
      </c>
      <c r="AS61" s="597">
        <f t="shared" ca="1" si="19"/>
        <v>-477897164.72383261</v>
      </c>
      <c r="AT61" s="597">
        <f t="shared" ca="1" si="19"/>
        <v>-355367375.43920326</v>
      </c>
      <c r="AU61" s="597">
        <f t="shared" ref="AU61" ca="1" si="20">+AU51+AU52+AU53-AU54-AU55+AU56-AU57+AU58-AU59+AU60</f>
        <v>0</v>
      </c>
      <c r="AV61" s="597">
        <f t="shared" ca="1" si="9"/>
        <v>-5984572816.0350723</v>
      </c>
      <c r="AW61" s="130"/>
    </row>
    <row r="62" spans="2:49">
      <c r="B62" s="132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4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33"/>
    </row>
  </sheetData>
  <mergeCells count="3">
    <mergeCell ref="F23:I23"/>
    <mergeCell ref="J23:Q23"/>
    <mergeCell ref="S24:V24"/>
  </mergeCells>
  <printOptions horizontalCentered="1" verticalCentered="1"/>
  <pageMargins left="0.25" right="0.25" top="0.75" bottom="0.75" header="0.3" footer="0.3"/>
  <pageSetup scale="25" fitToWidth="3" fitToHeight="4" orientation="landscape" r:id="rId1"/>
  <colBreaks count="1" manualBreakCount="1">
    <brk id="23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F78"/>
  <sheetViews>
    <sheetView tabSelected="1" zoomScale="70" zoomScaleNormal="70" zoomScaleSheetLayoutView="80" workbookViewId="0">
      <selection activeCell="C13" sqref="C13"/>
    </sheetView>
  </sheetViews>
  <sheetFormatPr baseColWidth="10" defaultRowHeight="15"/>
  <cols>
    <col min="1" max="1" width="11.42578125" style="1"/>
    <col min="2" max="2" width="5.7109375" style="1" customWidth="1"/>
    <col min="3" max="3" width="11.42578125" style="1"/>
    <col min="4" max="4" width="64.42578125" style="1" bestFit="1" customWidth="1"/>
    <col min="5" max="29" width="21.140625" style="1" customWidth="1"/>
    <col min="30" max="30" width="24.42578125" style="1" bestFit="1" customWidth="1"/>
    <col min="31" max="31" width="18.7109375" style="1" bestFit="1" customWidth="1"/>
    <col min="32" max="16384" width="11.42578125" style="1"/>
  </cols>
  <sheetData>
    <row r="6" spans="2:30">
      <c r="B6" s="126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</row>
    <row r="7" spans="2:30">
      <c r="B7" s="129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2:30">
      <c r="B8" s="129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2:30">
      <c r="B9" s="129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2:30">
      <c r="B10" s="129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2:30">
      <c r="B11" s="129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2:30">
      <c r="B12" s="129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2:30">
      <c r="B13" s="129"/>
      <c r="C13" s="131" t="s">
        <v>277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2:30">
      <c r="B14" s="129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2:30" ht="15.75">
      <c r="B15" s="129"/>
      <c r="C15" s="767" t="s">
        <v>593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2:30">
      <c r="B16" s="129"/>
      <c r="C16" s="14" t="s">
        <v>475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2:32">
      <c r="B17" s="129"/>
      <c r="C17" s="14" t="s">
        <v>592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2:32">
      <c r="B18" s="129"/>
      <c r="C18" s="14" t="s">
        <v>591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2:32">
      <c r="B19" s="129"/>
      <c r="C19" s="14" t="s">
        <v>476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2:32" ht="15.75">
      <c r="B20" s="129"/>
      <c r="C20" s="767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2:32">
      <c r="B21" s="129"/>
      <c r="C21" s="14" t="s">
        <v>572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2">
      <c r="B22" s="129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2">
      <c r="B23" s="129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</row>
    <row r="24" spans="2:32">
      <c r="B24" s="12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</row>
    <row r="25" spans="2:32">
      <c r="B25" s="129"/>
      <c r="C25" s="14"/>
      <c r="D25" s="14"/>
      <c r="E25" s="14"/>
      <c r="F25" s="14">
        <v>2016</v>
      </c>
      <c r="G25" s="14">
        <f>+F25+1</f>
        <v>2017</v>
      </c>
      <c r="H25" s="14">
        <f t="shared" ref="H25:AC25" si="0">+G25+1</f>
        <v>2018</v>
      </c>
      <c r="I25" s="14">
        <f t="shared" si="0"/>
        <v>2019</v>
      </c>
      <c r="J25" s="14">
        <f t="shared" si="0"/>
        <v>2020</v>
      </c>
      <c r="K25" s="14">
        <f t="shared" si="0"/>
        <v>2021</v>
      </c>
      <c r="L25" s="14">
        <f t="shared" si="0"/>
        <v>2022</v>
      </c>
      <c r="M25" s="14">
        <f t="shared" si="0"/>
        <v>2023</v>
      </c>
      <c r="N25" s="14">
        <f t="shared" si="0"/>
        <v>2024</v>
      </c>
      <c r="O25" s="14">
        <f t="shared" si="0"/>
        <v>2025</v>
      </c>
      <c r="P25" s="14">
        <f t="shared" si="0"/>
        <v>2026</v>
      </c>
      <c r="Q25" s="14">
        <f t="shared" si="0"/>
        <v>2027</v>
      </c>
      <c r="R25" s="14">
        <f t="shared" si="0"/>
        <v>2028</v>
      </c>
      <c r="S25" s="14">
        <f t="shared" si="0"/>
        <v>2029</v>
      </c>
      <c r="T25" s="14">
        <f t="shared" si="0"/>
        <v>2030</v>
      </c>
      <c r="U25" s="14">
        <f t="shared" si="0"/>
        <v>2031</v>
      </c>
      <c r="V25" s="14">
        <f t="shared" si="0"/>
        <v>2032</v>
      </c>
      <c r="W25" s="14">
        <f t="shared" si="0"/>
        <v>2033</v>
      </c>
      <c r="X25" s="14">
        <f t="shared" si="0"/>
        <v>2034</v>
      </c>
      <c r="Y25" s="14">
        <f t="shared" si="0"/>
        <v>2035</v>
      </c>
      <c r="Z25" s="14">
        <f t="shared" si="0"/>
        <v>2036</v>
      </c>
      <c r="AA25" s="14">
        <f t="shared" si="0"/>
        <v>2037</v>
      </c>
      <c r="AB25" s="14">
        <f t="shared" si="0"/>
        <v>2038</v>
      </c>
      <c r="AC25" s="14">
        <f t="shared" si="0"/>
        <v>2039</v>
      </c>
      <c r="AD25" s="14"/>
      <c r="AE25" s="14"/>
      <c r="AF25" s="14"/>
    </row>
    <row r="26" spans="2:32">
      <c r="B26" s="129"/>
      <c r="C26" s="14"/>
      <c r="D26" s="134" t="s">
        <v>246</v>
      </c>
      <c r="E26" s="134" t="s">
        <v>278</v>
      </c>
      <c r="F26" s="134" t="s">
        <v>247</v>
      </c>
      <c r="G26" s="134" t="s">
        <v>248</v>
      </c>
      <c r="H26" s="134" t="s">
        <v>205</v>
      </c>
      <c r="I26" s="134" t="s">
        <v>206</v>
      </c>
      <c r="J26" s="134" t="s">
        <v>207</v>
      </c>
      <c r="K26" s="134" t="s">
        <v>208</v>
      </c>
      <c r="L26" s="134" t="s">
        <v>209</v>
      </c>
      <c r="M26" s="134" t="s">
        <v>210</v>
      </c>
      <c r="N26" s="134" t="s">
        <v>211</v>
      </c>
      <c r="O26" s="134" t="s">
        <v>212</v>
      </c>
      <c r="P26" s="134" t="s">
        <v>213</v>
      </c>
      <c r="Q26" s="134" t="s">
        <v>214</v>
      </c>
      <c r="R26" s="134" t="s">
        <v>215</v>
      </c>
      <c r="S26" s="134" t="s">
        <v>216</v>
      </c>
      <c r="T26" s="134" t="s">
        <v>217</v>
      </c>
      <c r="U26" s="134" t="s">
        <v>218</v>
      </c>
      <c r="V26" s="134" t="s">
        <v>219</v>
      </c>
      <c r="W26" s="134" t="s">
        <v>220</v>
      </c>
      <c r="X26" s="134" t="s">
        <v>221</v>
      </c>
      <c r="Y26" s="134" t="s">
        <v>222</v>
      </c>
      <c r="Z26" s="134" t="s">
        <v>223</v>
      </c>
      <c r="AA26" s="134" t="s">
        <v>224</v>
      </c>
      <c r="AB26" s="134" t="s">
        <v>225</v>
      </c>
      <c r="AC26" s="134" t="s">
        <v>226</v>
      </c>
      <c r="AD26" s="137" t="s">
        <v>25</v>
      </c>
      <c r="AE26" s="14"/>
      <c r="AF26" s="14"/>
    </row>
    <row r="27" spans="2:32">
      <c r="B27" s="129"/>
      <c r="C27" s="14">
        <v>1</v>
      </c>
      <c r="D27" s="1" t="s">
        <v>275</v>
      </c>
      <c r="E27" s="478">
        <v>1121552.7950287501</v>
      </c>
      <c r="F27" s="478">
        <v>3425766.6135</v>
      </c>
      <c r="G27" s="478">
        <v>3425766.6135</v>
      </c>
      <c r="H27" s="478">
        <v>3467884.2135000001</v>
      </c>
      <c r="I27" s="478">
        <v>3689001.6135</v>
      </c>
      <c r="J27" s="478">
        <v>3467884.2135000001</v>
      </c>
      <c r="K27" s="478">
        <v>3645542.1072787503</v>
      </c>
      <c r="L27" s="478">
        <v>3731119.2135000001</v>
      </c>
      <c r="M27" s="478">
        <v>3425766.6135</v>
      </c>
      <c r="N27" s="478">
        <v>3467884.2135000001</v>
      </c>
      <c r="O27" s="478">
        <v>3783108.1259999997</v>
      </c>
      <c r="P27" s="478">
        <v>3687659.7072787504</v>
      </c>
      <c r="Q27" s="478">
        <v>3425766.6135</v>
      </c>
      <c r="R27" s="478">
        <v>3731119.2135000001</v>
      </c>
      <c r="S27" s="478">
        <v>3425766.6135</v>
      </c>
      <c r="T27" s="478">
        <v>3467884.2135000001</v>
      </c>
      <c r="U27" s="478">
        <v>3908777.1072787503</v>
      </c>
      <c r="V27" s="478">
        <v>3467884.2135000001</v>
      </c>
      <c r="W27" s="478">
        <v>3425766.6135</v>
      </c>
      <c r="X27" s="478">
        <v>3731119.2135000001</v>
      </c>
      <c r="Y27" s="478">
        <v>3425766.6135</v>
      </c>
      <c r="Z27" s="478">
        <v>3687659.7072787504</v>
      </c>
      <c r="AA27" s="478">
        <v>3689001.6135</v>
      </c>
      <c r="AB27" s="478">
        <v>3467884.2135000001</v>
      </c>
      <c r="AC27" s="478">
        <v>1141922.2045</v>
      </c>
      <c r="AD27" s="780">
        <f>+SUM(E27:AC27)</f>
        <v>84335254.197643742</v>
      </c>
      <c r="AE27" s="111"/>
      <c r="AF27" s="14"/>
    </row>
    <row r="28" spans="2:32">
      <c r="B28" s="129"/>
      <c r="C28" s="14">
        <v>2</v>
      </c>
      <c r="D28" s="1" t="s">
        <v>276</v>
      </c>
      <c r="E28" s="478">
        <v>2875783.0549927508</v>
      </c>
      <c r="F28" s="478">
        <v>12737671.124852916</v>
      </c>
      <c r="G28" s="478">
        <v>12737671.124852916</v>
      </c>
      <c r="H28" s="478">
        <v>12830783.030228917</v>
      </c>
      <c r="I28" s="478">
        <v>13024226.442546668</v>
      </c>
      <c r="J28" s="478">
        <v>12830783.030228917</v>
      </c>
      <c r="K28" s="478">
        <v>13366087.499549165</v>
      </c>
      <c r="L28" s="478">
        <v>13117338.347922666</v>
      </c>
      <c r="M28" s="478">
        <v>12737671.124852916</v>
      </c>
      <c r="N28" s="478">
        <v>12830783.030228917</v>
      </c>
      <c r="O28" s="478">
        <v>13191493.608523417</v>
      </c>
      <c r="P28" s="478">
        <v>13459199.404925166</v>
      </c>
      <c r="Q28" s="478">
        <v>12737671.124852916</v>
      </c>
      <c r="R28" s="478">
        <v>13117338.347922666</v>
      </c>
      <c r="S28" s="478">
        <v>12737671.124852916</v>
      </c>
      <c r="T28" s="478">
        <v>12830783.030228917</v>
      </c>
      <c r="U28" s="478">
        <v>13652642.817242915</v>
      </c>
      <c r="V28" s="478">
        <v>12830783.030228917</v>
      </c>
      <c r="W28" s="478">
        <v>12737671.124852916</v>
      </c>
      <c r="X28" s="478">
        <v>13117338.347922666</v>
      </c>
      <c r="Y28" s="478">
        <v>12737671.124852916</v>
      </c>
      <c r="Z28" s="478">
        <v>13459199.404925166</v>
      </c>
      <c r="AA28" s="478">
        <v>13024226.442546668</v>
      </c>
      <c r="AB28" s="478">
        <v>12830783.030228917</v>
      </c>
      <c r="AC28" s="478">
        <v>4245890.3749509724</v>
      </c>
      <c r="AD28" s="780">
        <f t="shared" ref="AD28:AD34" si="1">+SUM(E28:AC28)</f>
        <v>305799160.14931476</v>
      </c>
      <c r="AE28" s="111"/>
      <c r="AF28" s="14"/>
    </row>
    <row r="29" spans="2:32">
      <c r="B29" s="129"/>
      <c r="C29" s="14">
        <v>3</v>
      </c>
      <c r="D29" s="1" t="s">
        <v>564</v>
      </c>
      <c r="E29" s="478">
        <v>2557463.2093342496</v>
      </c>
      <c r="F29" s="478">
        <v>9442663.5403875001</v>
      </c>
      <c r="G29" s="478">
        <v>9442663.5403875001</v>
      </c>
      <c r="H29" s="478">
        <v>9524483.2960275002</v>
      </c>
      <c r="I29" s="478">
        <v>9447524.9643674996</v>
      </c>
      <c r="J29" s="478">
        <v>9530320.0056825001</v>
      </c>
      <c r="K29" s="478">
        <v>9633588.4255192503</v>
      </c>
      <c r="L29" s="478">
        <v>9524483.2960275002</v>
      </c>
      <c r="M29" s="478">
        <v>9863519.5277433638</v>
      </c>
      <c r="N29" s="478">
        <v>9530320.0056825001</v>
      </c>
      <c r="O29" s="478">
        <v>9810271.2178875003</v>
      </c>
      <c r="P29" s="478">
        <v>9720269.6051392518</v>
      </c>
      <c r="Q29" s="478">
        <v>9442663.5403875001</v>
      </c>
      <c r="R29" s="478">
        <v>9530320.0056825001</v>
      </c>
      <c r="S29" s="478">
        <v>9442663.5403875001</v>
      </c>
      <c r="T29" s="478">
        <v>9823577.8787549995</v>
      </c>
      <c r="U29" s="478">
        <v>9633588.4255192503</v>
      </c>
      <c r="V29" s="478">
        <v>9530320.0056825001</v>
      </c>
      <c r="W29" s="478">
        <v>9442663.5403875001</v>
      </c>
      <c r="X29" s="478">
        <v>9529344.7200074997</v>
      </c>
      <c r="Y29" s="478">
        <v>9442663.5403875001</v>
      </c>
      <c r="Z29" s="478">
        <v>9721244.8908142503</v>
      </c>
      <c r="AA29" s="478">
        <v>9741758.1231150012</v>
      </c>
      <c r="AB29" s="478">
        <v>9524483.2960275002</v>
      </c>
      <c r="AC29" s="478">
        <v>3147554.5134624997</v>
      </c>
      <c r="AD29" s="780">
        <f t="shared" si="1"/>
        <v>225980416.6548022</v>
      </c>
      <c r="AE29" s="111"/>
      <c r="AF29" s="14"/>
    </row>
    <row r="30" spans="2:32">
      <c r="B30" s="129"/>
      <c r="C30" s="14">
        <v>4</v>
      </c>
      <c r="D30" s="1" t="s">
        <v>565</v>
      </c>
      <c r="E30" s="478">
        <v>875274.26181825006</v>
      </c>
      <c r="F30" s="478">
        <v>925501.40827200003</v>
      </c>
      <c r="G30" s="478">
        <v>925501.40827200003</v>
      </c>
      <c r="H30" s="478">
        <v>938663.15827200003</v>
      </c>
      <c r="I30" s="478">
        <v>925501.40827200003</v>
      </c>
      <c r="J30" s="478">
        <v>938663.15827200003</v>
      </c>
      <c r="K30" s="478">
        <v>1335776.0703787499</v>
      </c>
      <c r="L30" s="478">
        <v>938663.15827200003</v>
      </c>
      <c r="M30" s="478">
        <v>925501.40827200003</v>
      </c>
      <c r="N30" s="478">
        <v>938663.15827200003</v>
      </c>
      <c r="O30" s="478">
        <v>1191698.0389334999</v>
      </c>
      <c r="P30" s="478">
        <v>1348937.8203787499</v>
      </c>
      <c r="Q30" s="478">
        <v>925501.40827200003</v>
      </c>
      <c r="R30" s="478">
        <v>938663.15827200003</v>
      </c>
      <c r="S30" s="478">
        <v>925501.40827200003</v>
      </c>
      <c r="T30" s="478">
        <v>938663.15827200003</v>
      </c>
      <c r="U30" s="478">
        <v>1335776.0703787499</v>
      </c>
      <c r="V30" s="478">
        <v>938663.15827200003</v>
      </c>
      <c r="W30" s="478">
        <v>925501.40827200003</v>
      </c>
      <c r="X30" s="478">
        <v>938663.15827200003</v>
      </c>
      <c r="Y30" s="478">
        <v>925501.40827200003</v>
      </c>
      <c r="Z30" s="478">
        <v>1348937.8203787499</v>
      </c>
      <c r="AA30" s="478">
        <v>925501.40827200003</v>
      </c>
      <c r="AB30" s="478">
        <v>938663.15827200003</v>
      </c>
      <c r="AC30" s="478">
        <v>308500.46942400001</v>
      </c>
      <c r="AD30" s="780">
        <f t="shared" si="1"/>
        <v>24522381.650586747</v>
      </c>
      <c r="AE30" s="111"/>
      <c r="AF30" s="14"/>
    </row>
    <row r="31" spans="2:32">
      <c r="B31" s="129"/>
      <c r="C31" s="14">
        <v>5</v>
      </c>
      <c r="D31" s="1" t="s">
        <v>566</v>
      </c>
      <c r="E31" s="478">
        <v>2054200.2043604997</v>
      </c>
      <c r="F31" s="478">
        <v>2178987.2036099997</v>
      </c>
      <c r="G31" s="478">
        <v>2178987.2036099997</v>
      </c>
      <c r="H31" s="478">
        <v>2199024.6518099997</v>
      </c>
      <c r="I31" s="478">
        <v>2178987.2036099997</v>
      </c>
      <c r="J31" s="478">
        <v>2199024.6518099997</v>
      </c>
      <c r="K31" s="478">
        <v>2419777.4713349999</v>
      </c>
      <c r="L31" s="478">
        <v>2199024.6518099997</v>
      </c>
      <c r="M31" s="478">
        <v>2178987.2036099997</v>
      </c>
      <c r="N31" s="478">
        <v>2199024.6518099997</v>
      </c>
      <c r="O31" s="478">
        <v>3502880.0695454995</v>
      </c>
      <c r="P31" s="478">
        <v>2439814.9195349999</v>
      </c>
      <c r="Q31" s="478">
        <v>2178987.2036099997</v>
      </c>
      <c r="R31" s="478">
        <v>2199024.6518099997</v>
      </c>
      <c r="S31" s="478">
        <v>2178987.2036099997</v>
      </c>
      <c r="T31" s="478">
        <v>2199024.6518099997</v>
      </c>
      <c r="U31" s="478">
        <v>2419777.4713349999</v>
      </c>
      <c r="V31" s="478">
        <v>2199024.6518099997</v>
      </c>
      <c r="W31" s="478">
        <v>2178987.2036099997</v>
      </c>
      <c r="X31" s="478">
        <v>2199024.6518099997</v>
      </c>
      <c r="Y31" s="478">
        <v>2178987.2036099997</v>
      </c>
      <c r="Z31" s="478">
        <v>2439814.9195349999</v>
      </c>
      <c r="AA31" s="478">
        <v>2178987.2036099997</v>
      </c>
      <c r="AB31" s="478">
        <v>2199024.6518099997</v>
      </c>
      <c r="AC31" s="478">
        <v>726329.06786999991</v>
      </c>
      <c r="AD31" s="780">
        <f t="shared" si="1"/>
        <v>55404700.822295994</v>
      </c>
      <c r="AE31" s="111"/>
      <c r="AF31" s="14"/>
    </row>
    <row r="32" spans="2:32">
      <c r="B32" s="129"/>
      <c r="C32" s="14">
        <v>6</v>
      </c>
      <c r="D32" s="1" t="s">
        <v>567</v>
      </c>
      <c r="E32" s="478">
        <v>1625424.5434749997</v>
      </c>
      <c r="F32" s="478">
        <v>15595713.374495035</v>
      </c>
      <c r="G32" s="478">
        <v>15595713.374495035</v>
      </c>
      <c r="H32" s="478">
        <v>15608875.124495035</v>
      </c>
      <c r="I32" s="478">
        <v>15668529.440195033</v>
      </c>
      <c r="J32" s="478">
        <v>15608875.124495035</v>
      </c>
      <c r="K32" s="478">
        <v>15627038.339495035</v>
      </c>
      <c r="L32" s="478">
        <v>15681691.190195033</v>
      </c>
      <c r="M32" s="478">
        <v>15595713.374495035</v>
      </c>
      <c r="N32" s="478">
        <v>15608875.124495035</v>
      </c>
      <c r="O32" s="478">
        <v>16953857.246720031</v>
      </c>
      <c r="P32" s="478">
        <v>15640200.089495035</v>
      </c>
      <c r="Q32" s="478">
        <v>15595713.374495035</v>
      </c>
      <c r="R32" s="478">
        <v>15681691.190195033</v>
      </c>
      <c r="S32" s="478">
        <v>15595713.374495035</v>
      </c>
      <c r="T32" s="478">
        <v>15608875.124495035</v>
      </c>
      <c r="U32" s="478">
        <v>15699854.405195033</v>
      </c>
      <c r="V32" s="478">
        <v>15608875.124495035</v>
      </c>
      <c r="W32" s="478">
        <v>15595713.374495035</v>
      </c>
      <c r="X32" s="478">
        <v>15681691.190195033</v>
      </c>
      <c r="Y32" s="478">
        <v>15595713.374495035</v>
      </c>
      <c r="Z32" s="478">
        <v>15640200.089495035</v>
      </c>
      <c r="AA32" s="478">
        <v>15668529.440195033</v>
      </c>
      <c r="AB32" s="478">
        <v>15608875.124495035</v>
      </c>
      <c r="AC32" s="478">
        <v>5198571.1248316774</v>
      </c>
      <c r="AD32" s="780">
        <f t="shared" si="1"/>
        <v>367590522.65811741</v>
      </c>
      <c r="AE32" s="111"/>
      <c r="AF32" s="14"/>
    </row>
    <row r="33" spans="2:32">
      <c r="B33" s="129"/>
      <c r="C33" s="14">
        <v>7</v>
      </c>
      <c r="D33" s="1" t="s">
        <v>568</v>
      </c>
      <c r="E33" s="478">
        <v>59885.962500000001</v>
      </c>
      <c r="F33" s="478">
        <v>977319.73113282386</v>
      </c>
      <c r="G33" s="478">
        <v>977319.73113282386</v>
      </c>
      <c r="H33" s="478">
        <v>990481.48113282386</v>
      </c>
      <c r="I33" s="478">
        <v>977319.73113282386</v>
      </c>
      <c r="J33" s="478">
        <v>990481.48113282386</v>
      </c>
      <c r="K33" s="478">
        <v>1008644.6961328238</v>
      </c>
      <c r="L33" s="478">
        <v>990481.48113282386</v>
      </c>
      <c r="M33" s="478">
        <v>977319.73113282386</v>
      </c>
      <c r="N33" s="478">
        <v>990481.48113282386</v>
      </c>
      <c r="O33" s="478">
        <v>992718.9786328238</v>
      </c>
      <c r="P33" s="478">
        <v>1021806.4461328238</v>
      </c>
      <c r="Q33" s="478">
        <v>977319.73113282386</v>
      </c>
      <c r="R33" s="478">
        <v>990481.48113282386</v>
      </c>
      <c r="S33" s="478">
        <v>977319.73113282386</v>
      </c>
      <c r="T33" s="478">
        <v>990481.48113282386</v>
      </c>
      <c r="U33" s="478">
        <v>1008644.6961328238</v>
      </c>
      <c r="V33" s="478">
        <v>990481.48113282386</v>
      </c>
      <c r="W33" s="478">
        <v>977319.73113282386</v>
      </c>
      <c r="X33" s="478">
        <v>990481.48113282386</v>
      </c>
      <c r="Y33" s="478">
        <v>977319.73113282386</v>
      </c>
      <c r="Z33" s="478">
        <v>1021806.4461328238</v>
      </c>
      <c r="AA33" s="478">
        <v>977319.73113282386</v>
      </c>
      <c r="AB33" s="478">
        <v>990481.48113282386</v>
      </c>
      <c r="AC33" s="478">
        <v>325773.24371094129</v>
      </c>
      <c r="AD33" s="780">
        <f t="shared" si="1"/>
        <v>23149491.379765891</v>
      </c>
      <c r="AE33" s="111"/>
      <c r="AF33" s="14"/>
    </row>
    <row r="34" spans="2:32">
      <c r="B34" s="129"/>
      <c r="C34" s="14">
        <v>8</v>
      </c>
      <c r="D34" s="1" t="s">
        <v>570</v>
      </c>
      <c r="E34" s="478">
        <v>119377.07249999999</v>
      </c>
      <c r="F34" s="478">
        <v>11704739.010300001</v>
      </c>
      <c r="G34" s="478">
        <v>11704739.010300001</v>
      </c>
      <c r="H34" s="478">
        <v>11717900.760300001</v>
      </c>
      <c r="I34" s="478">
        <v>11704739.010300001</v>
      </c>
      <c r="J34" s="478">
        <v>11717900.760300001</v>
      </c>
      <c r="K34" s="478">
        <v>11730799.275300002</v>
      </c>
      <c r="L34" s="478">
        <v>11717900.760300001</v>
      </c>
      <c r="M34" s="478">
        <v>11704739.010300001</v>
      </c>
      <c r="N34" s="478">
        <v>11717900.760300001</v>
      </c>
      <c r="O34" s="478">
        <v>11716189.732800001</v>
      </c>
      <c r="P34" s="478">
        <v>11743961.025300002</v>
      </c>
      <c r="Q34" s="478">
        <v>11704739.010300001</v>
      </c>
      <c r="R34" s="478">
        <v>11717900.760300001</v>
      </c>
      <c r="S34" s="478">
        <v>11704739.010300001</v>
      </c>
      <c r="T34" s="478">
        <v>11717900.760300001</v>
      </c>
      <c r="U34" s="478">
        <v>11730799.275300002</v>
      </c>
      <c r="V34" s="478">
        <v>11717900.760300001</v>
      </c>
      <c r="W34" s="478">
        <v>11704739.010300001</v>
      </c>
      <c r="X34" s="478">
        <v>11717900.760300001</v>
      </c>
      <c r="Y34" s="478">
        <v>11704739.010300001</v>
      </c>
      <c r="Z34" s="478">
        <v>11743961.025300002</v>
      </c>
      <c r="AA34" s="478">
        <v>11704739.010300001</v>
      </c>
      <c r="AB34" s="478">
        <v>11717900.760300001</v>
      </c>
      <c r="AC34" s="478">
        <v>3901579.6701000002</v>
      </c>
      <c r="AD34" s="780">
        <f t="shared" si="1"/>
        <v>273490425.01200002</v>
      </c>
      <c r="AE34" s="111"/>
      <c r="AF34" s="14"/>
    </row>
    <row r="35" spans="2:32">
      <c r="B35" s="139"/>
      <c r="C35" s="194"/>
      <c r="D35" s="194" t="s">
        <v>44</v>
      </c>
      <c r="E35" s="509">
        <f t="shared" ref="E35:AD35" si="2">+SUM(E27:E34)</f>
        <v>11288961.1040095</v>
      </c>
      <c r="F35" s="508">
        <f t="shared" si="2"/>
        <v>56988362.006550275</v>
      </c>
      <c r="G35" s="508">
        <f t="shared" si="2"/>
        <v>56988362.006550275</v>
      </c>
      <c r="H35" s="508">
        <f t="shared" si="2"/>
        <v>57278095.715766273</v>
      </c>
      <c r="I35" s="508">
        <f t="shared" si="2"/>
        <v>57615829.813924022</v>
      </c>
      <c r="J35" s="508">
        <f t="shared" si="2"/>
        <v>57283932.425421275</v>
      </c>
      <c r="K35" s="508">
        <f t="shared" si="2"/>
        <v>58767253.884988777</v>
      </c>
      <c r="L35" s="508">
        <f t="shared" si="2"/>
        <v>57900702.099160016</v>
      </c>
      <c r="M35" s="508">
        <f t="shared" si="2"/>
        <v>57409217.993906133</v>
      </c>
      <c r="N35" s="508">
        <f t="shared" si="2"/>
        <v>57283932.425421275</v>
      </c>
      <c r="O35" s="508">
        <f t="shared" si="2"/>
        <v>61142217.019042768</v>
      </c>
      <c r="P35" s="508">
        <f t="shared" si="2"/>
        <v>59061849.018184781</v>
      </c>
      <c r="Q35" s="508">
        <f t="shared" si="2"/>
        <v>56988362.006550275</v>
      </c>
      <c r="R35" s="508">
        <f t="shared" si="2"/>
        <v>57906538.808815017</v>
      </c>
      <c r="S35" s="508">
        <f t="shared" si="2"/>
        <v>56988362.006550275</v>
      </c>
      <c r="T35" s="508">
        <f t="shared" si="2"/>
        <v>57577190.298493773</v>
      </c>
      <c r="U35" s="508">
        <f t="shared" si="2"/>
        <v>59389860.268382527</v>
      </c>
      <c r="V35" s="508">
        <f t="shared" si="2"/>
        <v>57283932.425421275</v>
      </c>
      <c r="W35" s="508">
        <f t="shared" si="2"/>
        <v>56988362.006550275</v>
      </c>
      <c r="X35" s="508">
        <f t="shared" si="2"/>
        <v>57905563.523140013</v>
      </c>
      <c r="Y35" s="508">
        <f t="shared" si="2"/>
        <v>56988362.006550275</v>
      </c>
      <c r="Z35" s="508">
        <f t="shared" si="2"/>
        <v>59062824.303859778</v>
      </c>
      <c r="AA35" s="508">
        <f t="shared" si="2"/>
        <v>57910062.972671524</v>
      </c>
      <c r="AB35" s="508">
        <f t="shared" si="2"/>
        <v>57278095.715766273</v>
      </c>
      <c r="AC35" s="508">
        <f t="shared" si="2"/>
        <v>18996120.66885009</v>
      </c>
      <c r="AD35" s="781">
        <f t="shared" si="2"/>
        <v>1360272352.5245268</v>
      </c>
      <c r="AE35" s="111"/>
      <c r="AF35" s="14"/>
    </row>
    <row r="36" spans="2:32">
      <c r="AD36" s="84"/>
      <c r="AE36" s="131"/>
      <c r="AF36" s="14"/>
    </row>
    <row r="37" spans="2:32">
      <c r="AD37" s="84"/>
      <c r="AE37" s="151"/>
      <c r="AF37" s="131"/>
    </row>
    <row r="38" spans="2:3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84"/>
    </row>
    <row r="39" spans="2:32" s="4" customFormat="1">
      <c r="B39" s="1"/>
      <c r="C39" s="1"/>
      <c r="D39" s="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"/>
    </row>
    <row r="40" spans="2:32">
      <c r="E40" s="19"/>
      <c r="F40" s="19"/>
      <c r="G40" s="314"/>
      <c r="H40" s="314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19"/>
      <c r="V40" s="314"/>
      <c r="W40" s="314"/>
      <c r="X40" s="314"/>
      <c r="Y40" s="22"/>
      <c r="Z40" s="22"/>
      <c r="AA40" s="22"/>
      <c r="AB40" s="22"/>
      <c r="AC40" s="22"/>
      <c r="AD40" s="22"/>
      <c r="AE40" s="22"/>
    </row>
    <row r="41" spans="2:32">
      <c r="E41" s="317" t="s">
        <v>371</v>
      </c>
      <c r="F41" s="330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317" t="s">
        <v>371</v>
      </c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2:32">
      <c r="E42" s="318" t="s">
        <v>372</v>
      </c>
      <c r="F42" s="218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318" t="s">
        <v>372</v>
      </c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2:3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2:3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2:3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2:3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2:3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</row>
    <row r="48" spans="2:3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</row>
    <row r="49" spans="5:31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5:31">
      <c r="AE50" s="22"/>
    </row>
    <row r="66" spans="5:31"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</row>
    <row r="67" spans="5:31"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</row>
    <row r="68" spans="5:31"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</row>
    <row r="69" spans="5:31"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</row>
    <row r="70" spans="5:31"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</row>
    <row r="71" spans="5:31"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</row>
    <row r="72" spans="5:31"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</row>
    <row r="73" spans="5:31"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</row>
    <row r="74" spans="5:31"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</row>
    <row r="75" spans="5:31"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</row>
    <row r="76" spans="5:31"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</row>
    <row r="77" spans="5:31"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</row>
    <row r="78" spans="5:31">
      <c r="AE78" s="84"/>
    </row>
  </sheetData>
  <printOptions horizontalCentered="1" verticalCentered="1"/>
  <pageMargins left="0.25" right="0.25" top="0.75" bottom="0.75" header="0.3" footer="0.3"/>
  <pageSetup scale="29" fitToWidth="2" orientation="landscape" r:id="rId1"/>
  <colBreaks count="2" manualBreakCount="2">
    <brk id="17" max="42" man="1"/>
    <brk id="30" max="42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302"/>
  <sheetViews>
    <sheetView view="pageBreakPreview" zoomScale="60" zoomScaleNormal="60" workbookViewId="0">
      <selection activeCell="E15" sqref="E15"/>
    </sheetView>
  </sheetViews>
  <sheetFormatPr baseColWidth="10" defaultRowHeight="15"/>
  <cols>
    <col min="1" max="3" width="11.42578125" style="347"/>
    <col min="4" max="4" width="73.42578125" style="347" customWidth="1"/>
    <col min="5" max="5" width="39.140625" style="347" bestFit="1" customWidth="1"/>
    <col min="6" max="6" width="15.140625" style="348" customWidth="1"/>
    <col min="7" max="7" width="19.85546875" style="349" bestFit="1" customWidth="1"/>
    <col min="8" max="8" width="16.140625" style="350" customWidth="1"/>
    <col min="9" max="9" width="24.140625" style="347" bestFit="1" customWidth="1"/>
    <col min="10" max="10" width="16.42578125" style="347" bestFit="1" customWidth="1"/>
    <col min="11" max="11" width="14.140625" style="347" customWidth="1"/>
    <col min="12" max="12" width="17.42578125" style="347" bestFit="1" customWidth="1"/>
    <col min="13" max="13" width="20.85546875" style="347" bestFit="1" customWidth="1"/>
    <col min="14" max="14" width="24.42578125" style="347" bestFit="1" customWidth="1"/>
    <col min="15" max="16" width="11.42578125" style="347"/>
    <col min="17" max="17" width="35.28515625" style="347" customWidth="1"/>
    <col min="18" max="18" width="37.7109375" style="347" customWidth="1"/>
    <col min="19" max="16384" width="11.42578125" style="347"/>
  </cols>
  <sheetData>
    <row r="4" spans="3:15">
      <c r="C4" s="378"/>
      <c r="D4" s="379"/>
      <c r="E4" s="379"/>
      <c r="F4" s="380"/>
      <c r="G4" s="381"/>
      <c r="H4" s="382"/>
      <c r="I4" s="379"/>
      <c r="J4" s="379"/>
      <c r="K4" s="379"/>
      <c r="L4" s="379"/>
      <c r="M4" s="379"/>
      <c r="N4" s="803"/>
    </row>
    <row r="5" spans="3:15">
      <c r="C5" s="383"/>
      <c r="D5" s="343"/>
      <c r="E5" s="343"/>
      <c r="F5" s="344"/>
      <c r="G5" s="345"/>
      <c r="H5" s="346"/>
      <c r="I5" s="343"/>
      <c r="J5" s="343"/>
      <c r="K5" s="343"/>
      <c r="L5" s="343"/>
      <c r="M5" s="343"/>
      <c r="N5" s="804"/>
      <c r="O5" s="343"/>
    </row>
    <row r="6" spans="3:15">
      <c r="C6" s="383"/>
      <c r="D6" s="343"/>
      <c r="E6" s="343"/>
      <c r="F6" s="344"/>
      <c r="G6" s="345"/>
      <c r="H6" s="346"/>
      <c r="I6" s="343"/>
      <c r="J6" s="343"/>
      <c r="K6" s="343"/>
      <c r="L6" s="343"/>
      <c r="M6" s="343"/>
      <c r="N6" s="804"/>
      <c r="O6" s="343"/>
    </row>
    <row r="7" spans="3:15">
      <c r="C7" s="383"/>
      <c r="D7" s="343"/>
      <c r="E7" s="343"/>
      <c r="F7" s="344"/>
      <c r="G7" s="345"/>
      <c r="H7" s="346"/>
      <c r="I7" s="343"/>
      <c r="J7" s="343"/>
      <c r="K7" s="343"/>
      <c r="L7" s="343"/>
      <c r="M7" s="343"/>
      <c r="N7" s="804"/>
      <c r="O7" s="343"/>
    </row>
    <row r="8" spans="3:15" s="1" customFormat="1">
      <c r="C8" s="129"/>
      <c r="D8" s="14"/>
      <c r="E8" s="14"/>
      <c r="F8" s="14"/>
      <c r="G8" s="14"/>
      <c r="H8" s="14"/>
      <c r="I8" s="14"/>
      <c r="J8" s="14"/>
      <c r="K8" s="14"/>
      <c r="L8" s="14"/>
      <c r="M8" s="14"/>
      <c r="N8" s="130"/>
      <c r="O8" s="14"/>
    </row>
    <row r="9" spans="3:15">
      <c r="C9" s="383"/>
      <c r="D9" s="343"/>
      <c r="E9" s="343"/>
      <c r="F9" s="344"/>
      <c r="G9" s="345"/>
      <c r="H9" s="346"/>
      <c r="I9" s="343"/>
      <c r="J9" s="343"/>
      <c r="K9" s="343"/>
      <c r="L9" s="343"/>
      <c r="M9" s="343"/>
      <c r="N9" s="804"/>
    </row>
    <row r="10" spans="3:15">
      <c r="C10" s="383"/>
      <c r="D10" s="343"/>
      <c r="E10" s="343"/>
      <c r="F10" s="344"/>
      <c r="G10" s="345"/>
      <c r="H10" s="346"/>
      <c r="I10" s="343"/>
      <c r="J10" s="343"/>
      <c r="K10" s="343"/>
      <c r="L10" s="343"/>
      <c r="M10" s="343"/>
      <c r="N10" s="804"/>
    </row>
    <row r="11" spans="3:15" s="1" customFormat="1">
      <c r="C11" s="12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30"/>
    </row>
    <row r="12" spans="3:15" ht="18.75">
      <c r="C12" s="383"/>
      <c r="D12" s="817"/>
      <c r="E12" s="817"/>
      <c r="F12" s="817"/>
      <c r="G12" s="817"/>
      <c r="H12" s="817"/>
      <c r="I12" s="817"/>
      <c r="J12" s="817"/>
      <c r="K12" s="817"/>
      <c r="L12" s="817"/>
      <c r="M12" s="817"/>
      <c r="N12" s="818"/>
    </row>
    <row r="13" spans="3:15" ht="15.75">
      <c r="C13" s="383"/>
      <c r="D13" s="819"/>
      <c r="E13" s="819"/>
      <c r="F13" s="819"/>
      <c r="G13" s="819"/>
      <c r="H13" s="819"/>
      <c r="I13" s="819"/>
      <c r="J13" s="819"/>
      <c r="K13" s="819"/>
      <c r="L13" s="819"/>
      <c r="M13" s="819"/>
      <c r="N13" s="820"/>
    </row>
    <row r="14" spans="3:15" ht="15.75">
      <c r="C14" s="383"/>
      <c r="D14" s="821"/>
      <c r="E14" s="821"/>
      <c r="F14" s="821"/>
      <c r="G14" s="821"/>
      <c r="H14" s="821"/>
      <c r="I14" s="821"/>
      <c r="J14" s="821"/>
      <c r="K14" s="821"/>
      <c r="L14" s="821"/>
      <c r="M14" s="821"/>
      <c r="N14" s="822"/>
    </row>
    <row r="15" spans="3:15" ht="28.5">
      <c r="C15" s="383"/>
      <c r="D15" s="131" t="s">
        <v>414</v>
      </c>
      <c r="E15" s="384"/>
      <c r="F15" s="385"/>
      <c r="G15" s="386"/>
      <c r="H15" s="387"/>
      <c r="I15" s="384"/>
      <c r="J15" s="384"/>
      <c r="K15" s="384"/>
      <c r="L15" s="384"/>
      <c r="M15" s="384"/>
      <c r="N15" s="805"/>
    </row>
    <row r="16" spans="3:15">
      <c r="C16" s="383"/>
      <c r="D16" s="14"/>
      <c r="E16" s="14"/>
      <c r="F16" s="388"/>
      <c r="G16" s="389"/>
      <c r="H16" s="390"/>
      <c r="I16" s="14"/>
      <c r="J16" s="14"/>
      <c r="K16" s="14"/>
      <c r="L16" s="14"/>
      <c r="M16" s="14"/>
      <c r="N16" s="130"/>
    </row>
    <row r="17" spans="1:14">
      <c r="C17" s="383"/>
      <c r="D17" s="756" t="s">
        <v>593</v>
      </c>
      <c r="E17" s="756"/>
      <c r="F17" s="344"/>
      <c r="G17" s="345"/>
      <c r="H17" s="346"/>
      <c r="I17" s="351"/>
      <c r="J17" s="351"/>
      <c r="K17" s="343"/>
      <c r="L17" s="351"/>
      <c r="M17" s="351"/>
      <c r="N17" s="804"/>
    </row>
    <row r="18" spans="1:14">
      <c r="C18" s="383"/>
      <c r="D18" s="14" t="s">
        <v>475</v>
      </c>
      <c r="E18" s="756"/>
      <c r="F18" s="344"/>
      <c r="G18" s="345"/>
      <c r="H18" s="346"/>
      <c r="I18" s="351"/>
      <c r="J18" s="351"/>
      <c r="K18" s="343"/>
      <c r="L18" s="351"/>
      <c r="M18" s="351"/>
      <c r="N18" s="804"/>
    </row>
    <row r="19" spans="1:14">
      <c r="C19" s="383"/>
      <c r="D19" s="14" t="s">
        <v>592</v>
      </c>
      <c r="E19" s="756"/>
      <c r="F19" s="344"/>
      <c r="G19" s="345"/>
      <c r="H19" s="346"/>
      <c r="I19" s="351"/>
      <c r="J19" s="351"/>
      <c r="K19" s="343"/>
      <c r="L19" s="351"/>
      <c r="M19" s="351"/>
      <c r="N19" s="804"/>
    </row>
    <row r="20" spans="1:14">
      <c r="C20" s="383"/>
      <c r="D20" s="14" t="s">
        <v>591</v>
      </c>
      <c r="E20" s="756"/>
      <c r="F20" s="344"/>
      <c r="G20" s="345"/>
      <c r="H20" s="346"/>
      <c r="I20" s="351"/>
      <c r="J20" s="351"/>
      <c r="K20" s="343"/>
      <c r="L20" s="351"/>
      <c r="M20" s="351"/>
      <c r="N20" s="804"/>
    </row>
    <row r="21" spans="1:14">
      <c r="C21" s="383"/>
      <c r="D21" s="14" t="s">
        <v>476</v>
      </c>
      <c r="E21" s="756"/>
      <c r="F21" s="344"/>
      <c r="G21" s="345"/>
      <c r="H21" s="346"/>
      <c r="I21" s="351"/>
      <c r="J21" s="351"/>
      <c r="K21" s="343"/>
      <c r="L21" s="351"/>
      <c r="M21" s="351"/>
      <c r="N21" s="804"/>
    </row>
    <row r="22" spans="1:14">
      <c r="C22" s="383"/>
      <c r="D22" s="756"/>
      <c r="E22" s="756"/>
      <c r="F22" s="344"/>
      <c r="G22" s="345"/>
      <c r="H22" s="346"/>
      <c r="I22" s="351"/>
      <c r="J22" s="351"/>
      <c r="K22" s="343"/>
      <c r="L22" s="351"/>
      <c r="M22" s="351"/>
      <c r="N22" s="804"/>
    </row>
    <row r="23" spans="1:14">
      <c r="C23" s="383"/>
      <c r="D23" s="14" t="s">
        <v>572</v>
      </c>
      <c r="E23" s="218"/>
      <c r="F23" s="344"/>
      <c r="G23" s="391"/>
      <c r="H23" s="346"/>
      <c r="I23" s="351"/>
      <c r="J23" s="351"/>
      <c r="K23" s="343"/>
      <c r="L23" s="343"/>
      <c r="M23" s="343"/>
      <c r="N23" s="804"/>
    </row>
    <row r="24" spans="1:14" ht="15.75" thickBot="1">
      <c r="C24" s="383"/>
      <c r="D24" s="392"/>
      <c r="E24" s="393"/>
      <c r="F24" s="394"/>
      <c r="G24" s="395"/>
      <c r="H24" s="390"/>
      <c r="I24" s="351"/>
      <c r="J24" s="351"/>
      <c r="K24" s="343"/>
      <c r="L24" s="351"/>
      <c r="M24" s="351"/>
      <c r="N24" s="804"/>
    </row>
    <row r="25" spans="1:14" ht="38.25" customHeight="1" thickBot="1">
      <c r="C25" s="383"/>
      <c r="D25" s="167" t="s">
        <v>174</v>
      </c>
      <c r="E25" s="168" t="s">
        <v>282</v>
      </c>
      <c r="F25" s="169" t="s">
        <v>283</v>
      </c>
      <c r="G25" s="170" t="s">
        <v>284</v>
      </c>
      <c r="H25" s="171" t="s">
        <v>285</v>
      </c>
      <c r="I25" s="171" t="s">
        <v>367</v>
      </c>
      <c r="J25" s="213" t="s">
        <v>247</v>
      </c>
      <c r="K25" s="213" t="s">
        <v>248</v>
      </c>
      <c r="L25" s="213" t="s">
        <v>205</v>
      </c>
      <c r="M25" s="213" t="s">
        <v>206</v>
      </c>
      <c r="N25" s="213" t="s">
        <v>207</v>
      </c>
    </row>
    <row r="26" spans="1:14" ht="38.25" customHeight="1">
      <c r="C26" s="383"/>
      <c r="D26" s="172" t="s">
        <v>286</v>
      </c>
      <c r="E26" s="823" t="s">
        <v>287</v>
      </c>
      <c r="F26" s="824"/>
      <c r="G26" s="824"/>
      <c r="H26" s="825"/>
      <c r="I26" s="823"/>
      <c r="J26" s="824"/>
      <c r="K26" s="824"/>
      <c r="L26" s="825"/>
      <c r="M26" s="823"/>
      <c r="N26" s="825"/>
    </row>
    <row r="27" spans="1:14" s="637" customFormat="1" ht="27.95" customHeight="1">
      <c r="A27" s="347"/>
      <c r="B27" s="347"/>
      <c r="C27" s="383"/>
      <c r="D27" s="173" t="s">
        <v>288</v>
      </c>
      <c r="E27" s="364" t="s">
        <v>287</v>
      </c>
      <c r="F27" s="365" t="s">
        <v>289</v>
      </c>
      <c r="G27" s="626">
        <f>128257.48+48062.43+142339.59+445778.51</f>
        <v>764438.01</v>
      </c>
      <c r="H27" s="627">
        <v>1</v>
      </c>
      <c r="I27" s="684"/>
      <c r="J27" s="362"/>
      <c r="K27" s="362"/>
      <c r="L27" s="685"/>
      <c r="M27" s="343"/>
      <c r="N27" s="685">
        <f>G27*H27</f>
        <v>764438.01</v>
      </c>
    </row>
    <row r="28" spans="1:14" s="637" customFormat="1" ht="27.95" customHeight="1">
      <c r="A28" s="347"/>
      <c r="B28" s="347"/>
      <c r="C28" s="383"/>
      <c r="D28" s="173" t="s">
        <v>290</v>
      </c>
      <c r="E28" s="364" t="s">
        <v>287</v>
      </c>
      <c r="F28" s="365" t="s">
        <v>291</v>
      </c>
      <c r="G28" s="626">
        <f>838411.62+69576.85+211219.95+2974927.99+1026580.92</f>
        <v>5120717.33</v>
      </c>
      <c r="H28" s="627">
        <v>1</v>
      </c>
      <c r="I28" s="684"/>
      <c r="J28" s="362"/>
      <c r="K28" s="362"/>
      <c r="L28" s="362"/>
      <c r="M28" s="362"/>
      <c r="N28" s="685">
        <f>G28*H28</f>
        <v>5120717.33</v>
      </c>
    </row>
    <row r="29" spans="1:14" s="637" customFormat="1" ht="27.95" customHeight="1">
      <c r="A29" s="347"/>
      <c r="B29" s="347"/>
      <c r="C29" s="383"/>
      <c r="D29" s="173" t="s">
        <v>292</v>
      </c>
      <c r="E29" s="364" t="s">
        <v>287</v>
      </c>
      <c r="F29" s="365" t="s">
        <v>293</v>
      </c>
      <c r="G29" s="626">
        <v>159356.20000000001</v>
      </c>
      <c r="H29" s="627">
        <v>1</v>
      </c>
      <c r="I29" s="684"/>
      <c r="J29" s="362"/>
      <c r="K29" s="362"/>
      <c r="L29" s="362"/>
      <c r="M29" s="362"/>
      <c r="N29" s="362"/>
    </row>
    <row r="30" spans="1:14" s="637" customFormat="1" ht="27.95" customHeight="1">
      <c r="A30" s="347"/>
      <c r="B30" s="347"/>
      <c r="C30" s="383"/>
      <c r="D30" s="173" t="s">
        <v>294</v>
      </c>
      <c r="E30" s="364" t="s">
        <v>287</v>
      </c>
      <c r="F30" s="365" t="s">
        <v>293</v>
      </c>
      <c r="G30" s="626">
        <f>6908861.3+578768.91</f>
        <v>7487630.21</v>
      </c>
      <c r="H30" s="627">
        <v>1</v>
      </c>
      <c r="I30" s="684"/>
      <c r="J30" s="362"/>
      <c r="K30" s="362"/>
      <c r="L30" s="362"/>
      <c r="M30" s="362"/>
      <c r="N30" s="362"/>
    </row>
    <row r="31" spans="1:14" s="637" customFormat="1" ht="27.95" customHeight="1">
      <c r="A31" s="347"/>
      <c r="B31" s="347"/>
      <c r="C31" s="383"/>
      <c r="D31" s="175" t="s">
        <v>295</v>
      </c>
      <c r="E31" s="364" t="s">
        <v>287</v>
      </c>
      <c r="F31" s="365" t="s">
        <v>293</v>
      </c>
      <c r="G31" s="626">
        <f>3419503.69</f>
        <v>3419503.69</v>
      </c>
      <c r="H31" s="627">
        <v>1</v>
      </c>
      <c r="I31" s="684"/>
      <c r="J31" s="362"/>
      <c r="K31" s="362"/>
      <c r="L31" s="362"/>
      <c r="M31" s="362"/>
      <c r="N31" s="362"/>
    </row>
    <row r="32" spans="1:14" s="637" customFormat="1" ht="27.95" customHeight="1">
      <c r="A32" s="347"/>
      <c r="B32" s="347"/>
      <c r="C32" s="383"/>
      <c r="D32" s="176" t="s">
        <v>296</v>
      </c>
      <c r="E32" s="814" t="s">
        <v>287</v>
      </c>
      <c r="F32" s="815"/>
      <c r="G32" s="815"/>
      <c r="H32" s="816"/>
      <c r="I32" s="811"/>
      <c r="J32" s="813"/>
      <c r="K32" s="813"/>
      <c r="L32" s="812"/>
      <c r="M32" s="811"/>
      <c r="N32" s="812"/>
    </row>
    <row r="33" spans="1:14" s="637" customFormat="1" ht="27.95" customHeight="1">
      <c r="A33" s="347"/>
      <c r="B33" s="347"/>
      <c r="C33" s="383"/>
      <c r="D33" s="173" t="s">
        <v>297</v>
      </c>
      <c r="E33" s="364" t="s">
        <v>287</v>
      </c>
      <c r="F33" s="365" t="s">
        <v>298</v>
      </c>
      <c r="G33" s="628">
        <v>857299.68</v>
      </c>
      <c r="H33" s="627">
        <v>0.4</v>
      </c>
      <c r="I33" s="684"/>
      <c r="J33" s="686"/>
      <c r="K33" s="686"/>
      <c r="L33" s="686"/>
      <c r="M33" s="686"/>
      <c r="N33" s="686"/>
    </row>
    <row r="34" spans="1:14" s="637" customFormat="1" ht="27.95" customHeight="1">
      <c r="A34" s="347"/>
      <c r="B34" s="347"/>
      <c r="C34" s="383"/>
      <c r="D34" s="173" t="s">
        <v>299</v>
      </c>
      <c r="E34" s="364" t="s">
        <v>287</v>
      </c>
      <c r="F34" s="365" t="s">
        <v>298</v>
      </c>
      <c r="G34" s="628">
        <v>332038.96999999997</v>
      </c>
      <c r="H34" s="627">
        <v>0.4</v>
      </c>
      <c r="I34" s="684"/>
      <c r="J34" s="686"/>
      <c r="K34" s="686"/>
      <c r="L34" s="686"/>
      <c r="M34" s="686"/>
      <c r="N34" s="686"/>
    </row>
    <row r="35" spans="1:14" s="637" customFormat="1" ht="27.95" customHeight="1">
      <c r="A35" s="347"/>
      <c r="B35" s="347"/>
      <c r="C35" s="383"/>
      <c r="D35" s="173" t="s">
        <v>300</v>
      </c>
      <c r="E35" s="364" t="s">
        <v>287</v>
      </c>
      <c r="F35" s="365" t="s">
        <v>298</v>
      </c>
      <c r="G35" s="628">
        <v>3670022.33</v>
      </c>
      <c r="H35" s="627">
        <v>1</v>
      </c>
      <c r="I35" s="684"/>
      <c r="J35" s="686"/>
      <c r="K35" s="686"/>
      <c r="L35" s="686"/>
      <c r="M35" s="686"/>
      <c r="N35" s="686"/>
    </row>
    <row r="36" spans="1:14" s="637" customFormat="1" ht="27.95" customHeight="1">
      <c r="A36" s="347"/>
      <c r="B36" s="347"/>
      <c r="C36" s="383"/>
      <c r="D36" s="173" t="s">
        <v>301</v>
      </c>
      <c r="E36" s="364" t="s">
        <v>287</v>
      </c>
      <c r="F36" s="365" t="s">
        <v>302</v>
      </c>
      <c r="G36" s="629" t="s">
        <v>302</v>
      </c>
      <c r="H36" s="629" t="s">
        <v>302</v>
      </c>
      <c r="I36" s="365"/>
      <c r="J36" s="686"/>
      <c r="K36" s="687"/>
      <c r="L36" s="687"/>
      <c r="M36" s="687"/>
      <c r="N36" s="687"/>
    </row>
    <row r="37" spans="1:14" s="637" customFormat="1" ht="27.95" customHeight="1">
      <c r="A37" s="347"/>
      <c r="B37" s="347"/>
      <c r="C37" s="383"/>
      <c r="D37" s="173" t="s">
        <v>303</v>
      </c>
      <c r="E37" s="364" t="s">
        <v>287</v>
      </c>
      <c r="F37" s="365" t="s">
        <v>368</v>
      </c>
      <c r="G37" s="630">
        <f>1217134.2+667868.67+205920.45</f>
        <v>2090923.32</v>
      </c>
      <c r="H37" s="627">
        <v>1</v>
      </c>
      <c r="I37" s="684"/>
      <c r="J37" s="686"/>
      <c r="K37" s="686"/>
      <c r="L37" s="686"/>
      <c r="M37" s="686"/>
      <c r="N37" s="688">
        <f>G37*H37</f>
        <v>2090923.32</v>
      </c>
    </row>
    <row r="38" spans="1:14" s="637" customFormat="1" ht="27.95" customHeight="1">
      <c r="A38" s="347"/>
      <c r="B38" s="347"/>
      <c r="C38" s="383"/>
      <c r="D38" s="173" t="s">
        <v>304</v>
      </c>
      <c r="E38" s="364" t="s">
        <v>287</v>
      </c>
      <c r="F38" s="365" t="s">
        <v>302</v>
      </c>
      <c r="G38" s="629" t="s">
        <v>302</v>
      </c>
      <c r="H38" s="629" t="s">
        <v>302</v>
      </c>
      <c r="I38" s="365"/>
      <c r="J38" s="686"/>
      <c r="K38" s="687"/>
      <c r="L38" s="687"/>
      <c r="M38" s="687"/>
      <c r="N38" s="687"/>
    </row>
    <row r="39" spans="1:14" s="637" customFormat="1" ht="27.95" customHeight="1">
      <c r="A39" s="347"/>
      <c r="B39" s="347"/>
      <c r="C39" s="383"/>
      <c r="D39" s="173" t="s">
        <v>305</v>
      </c>
      <c r="E39" s="364" t="s">
        <v>287</v>
      </c>
      <c r="F39" s="365" t="s">
        <v>298</v>
      </c>
      <c r="G39" s="630">
        <v>11859359.140000001</v>
      </c>
      <c r="H39" s="627">
        <v>0.4</v>
      </c>
      <c r="I39" s="684"/>
      <c r="J39" s="686"/>
      <c r="K39" s="686"/>
      <c r="L39" s="686"/>
      <c r="M39" s="686"/>
      <c r="N39" s="686"/>
    </row>
    <row r="40" spans="1:14" s="637" customFormat="1" ht="27.95" customHeight="1">
      <c r="A40" s="347"/>
      <c r="B40" s="347"/>
      <c r="C40" s="383"/>
      <c r="D40" s="173" t="s">
        <v>306</v>
      </c>
      <c r="E40" s="364" t="s">
        <v>287</v>
      </c>
      <c r="F40" s="365" t="s">
        <v>298</v>
      </c>
      <c r="G40" s="628">
        <v>398178.57</v>
      </c>
      <c r="H40" s="627">
        <v>0.2</v>
      </c>
      <c r="I40" s="684"/>
      <c r="J40" s="686"/>
      <c r="K40" s="687"/>
      <c r="L40" s="687"/>
      <c r="M40" s="687"/>
      <c r="N40" s="687"/>
    </row>
    <row r="41" spans="1:14" s="637" customFormat="1" ht="27.95" customHeight="1">
      <c r="A41" s="347"/>
      <c r="B41" s="347"/>
      <c r="C41" s="383"/>
      <c r="D41" s="173" t="s">
        <v>307</v>
      </c>
      <c r="E41" s="364" t="s">
        <v>287</v>
      </c>
      <c r="F41" s="365" t="s">
        <v>298</v>
      </c>
      <c r="G41" s="628">
        <v>536738.43000000005</v>
      </c>
      <c r="H41" s="627">
        <v>0.2</v>
      </c>
      <c r="I41" s="684"/>
      <c r="J41" s="686"/>
      <c r="K41" s="687"/>
      <c r="L41" s="687"/>
      <c r="M41" s="687"/>
      <c r="N41" s="687"/>
    </row>
    <row r="42" spans="1:14" s="637" customFormat="1" ht="27.95" customHeight="1">
      <c r="A42" s="347"/>
      <c r="B42" s="347"/>
      <c r="C42" s="383"/>
      <c r="D42" s="173" t="s">
        <v>308</v>
      </c>
      <c r="E42" s="364" t="s">
        <v>287</v>
      </c>
      <c r="F42" s="365" t="s">
        <v>298</v>
      </c>
      <c r="G42" s="628">
        <f>943676+179142.41</f>
        <v>1122818.4099999999</v>
      </c>
      <c r="H42" s="627">
        <v>1</v>
      </c>
      <c r="I42" s="684"/>
      <c r="J42" s="686"/>
      <c r="K42" s="687"/>
      <c r="L42" s="687"/>
      <c r="M42" s="687"/>
      <c r="N42" s="687"/>
    </row>
    <row r="43" spans="1:14" s="637" customFormat="1" ht="27.95" customHeight="1">
      <c r="A43" s="347"/>
      <c r="B43" s="347"/>
      <c r="C43" s="383"/>
      <c r="D43" s="173" t="s">
        <v>309</v>
      </c>
      <c r="E43" s="364" t="s">
        <v>287</v>
      </c>
      <c r="F43" s="365" t="s">
        <v>298</v>
      </c>
      <c r="G43" s="628">
        <v>515042.7</v>
      </c>
      <c r="H43" s="627">
        <v>1</v>
      </c>
      <c r="I43" s="684"/>
      <c r="J43" s="686"/>
      <c r="K43" s="687"/>
      <c r="L43" s="687"/>
      <c r="M43" s="687"/>
      <c r="N43" s="688">
        <f>G44*H44</f>
        <v>74438.09</v>
      </c>
    </row>
    <row r="44" spans="1:14" s="637" customFormat="1" ht="27.95" customHeight="1">
      <c r="A44" s="347"/>
      <c r="B44" s="347"/>
      <c r="C44" s="383"/>
      <c r="D44" s="173" t="s">
        <v>310</v>
      </c>
      <c r="E44" s="364" t="s">
        <v>287</v>
      </c>
      <c r="F44" s="365" t="s">
        <v>298</v>
      </c>
      <c r="G44" s="628">
        <v>74438.09</v>
      </c>
      <c r="H44" s="627">
        <v>1</v>
      </c>
      <c r="I44" s="684"/>
      <c r="J44" s="686"/>
      <c r="K44" s="687"/>
      <c r="L44" s="687"/>
      <c r="M44" s="687"/>
      <c r="N44" s="688">
        <f>G45*H45</f>
        <v>1457696.29</v>
      </c>
    </row>
    <row r="45" spans="1:14" s="637" customFormat="1" ht="27.95" customHeight="1">
      <c r="A45" s="347"/>
      <c r="B45" s="347"/>
      <c r="C45" s="383"/>
      <c r="D45" s="173" t="s">
        <v>311</v>
      </c>
      <c r="E45" s="364" t="s">
        <v>287</v>
      </c>
      <c r="F45" s="365" t="s">
        <v>298</v>
      </c>
      <c r="G45" s="628">
        <v>1457696.29</v>
      </c>
      <c r="H45" s="627">
        <v>1</v>
      </c>
      <c r="I45" s="684"/>
      <c r="J45" s="686"/>
      <c r="K45" s="687"/>
      <c r="L45" s="687"/>
      <c r="M45" s="687"/>
      <c r="N45" s="688">
        <f>G46*H46</f>
        <v>139780.89000000001</v>
      </c>
    </row>
    <row r="46" spans="1:14" s="637" customFormat="1" ht="24.75" customHeight="1">
      <c r="A46" s="347"/>
      <c r="B46" s="347"/>
      <c r="C46" s="383"/>
      <c r="D46" s="173" t="s">
        <v>312</v>
      </c>
      <c r="E46" s="364" t="s">
        <v>287</v>
      </c>
      <c r="F46" s="365" t="s">
        <v>298</v>
      </c>
      <c r="G46" s="628">
        <v>139780.89000000001</v>
      </c>
      <c r="H46" s="627">
        <v>1</v>
      </c>
      <c r="I46" s="684"/>
      <c r="J46" s="686"/>
      <c r="K46" s="687"/>
      <c r="L46" s="687"/>
      <c r="M46" s="687"/>
      <c r="N46" s="687"/>
    </row>
    <row r="47" spans="1:14" s="638" customFormat="1">
      <c r="A47" s="374"/>
      <c r="B47" s="374"/>
      <c r="C47" s="396"/>
      <c r="D47" s="177" t="s">
        <v>313</v>
      </c>
      <c r="E47" s="364" t="s">
        <v>287</v>
      </c>
      <c r="F47" s="365" t="s">
        <v>298</v>
      </c>
      <c r="G47" s="628">
        <v>196656.15</v>
      </c>
      <c r="H47" s="627">
        <v>1</v>
      </c>
      <c r="I47" s="684"/>
      <c r="J47" s="686"/>
      <c r="K47" s="689"/>
      <c r="L47" s="689"/>
      <c r="M47" s="689"/>
      <c r="N47" s="689"/>
    </row>
    <row r="48" spans="1:14" s="638" customFormat="1" ht="27.95" customHeight="1">
      <c r="A48" s="374"/>
      <c r="B48" s="374"/>
      <c r="C48" s="396"/>
      <c r="D48" s="173" t="s">
        <v>314</v>
      </c>
      <c r="E48" s="364" t="s">
        <v>287</v>
      </c>
      <c r="F48" s="365" t="s">
        <v>298</v>
      </c>
      <c r="G48" s="628">
        <v>302085.76000000001</v>
      </c>
      <c r="H48" s="627">
        <v>1</v>
      </c>
      <c r="I48" s="684"/>
      <c r="J48" s="686"/>
      <c r="K48" s="689"/>
      <c r="L48" s="689"/>
      <c r="M48" s="689"/>
      <c r="N48" s="689"/>
    </row>
    <row r="49" spans="1:14" s="638" customFormat="1" ht="27.95" customHeight="1">
      <c r="A49" s="374"/>
      <c r="B49" s="374"/>
      <c r="C49" s="396"/>
      <c r="D49" s="173" t="s">
        <v>315</v>
      </c>
      <c r="E49" s="364" t="s">
        <v>287</v>
      </c>
      <c r="F49" s="365" t="s">
        <v>298</v>
      </c>
      <c r="G49" s="628">
        <f>279683.59+158233.14</f>
        <v>437916.73000000004</v>
      </c>
      <c r="H49" s="627">
        <v>1</v>
      </c>
      <c r="I49" s="684"/>
      <c r="J49" s="686"/>
      <c r="K49" s="689"/>
      <c r="L49" s="689"/>
      <c r="M49" s="689"/>
      <c r="N49" s="689"/>
    </row>
    <row r="50" spans="1:14" s="638" customFormat="1" ht="27.95" customHeight="1">
      <c r="A50" s="374"/>
      <c r="B50" s="374"/>
      <c r="C50" s="396"/>
      <c r="D50" s="173" t="s">
        <v>316</v>
      </c>
      <c r="E50" s="364" t="s">
        <v>287</v>
      </c>
      <c r="F50" s="365" t="s">
        <v>298</v>
      </c>
      <c r="G50" s="628">
        <v>4046558.74</v>
      </c>
      <c r="H50" s="627">
        <v>1</v>
      </c>
      <c r="I50" s="684"/>
      <c r="J50" s="686"/>
      <c r="K50" s="689"/>
      <c r="L50" s="689"/>
      <c r="M50" s="689"/>
      <c r="N50" s="689"/>
    </row>
    <row r="51" spans="1:14" s="637" customFormat="1" ht="27.95" customHeight="1">
      <c r="A51" s="347"/>
      <c r="B51" s="347"/>
      <c r="C51" s="383"/>
      <c r="D51" s="176" t="s">
        <v>317</v>
      </c>
      <c r="E51" s="814" t="s">
        <v>287</v>
      </c>
      <c r="F51" s="815"/>
      <c r="G51" s="815"/>
      <c r="H51" s="816"/>
      <c r="I51" s="811"/>
      <c r="J51" s="813"/>
      <c r="K51" s="813"/>
      <c r="L51" s="812"/>
      <c r="M51" s="811"/>
      <c r="N51" s="812"/>
    </row>
    <row r="52" spans="1:14" s="637" customFormat="1" ht="27.95" customHeight="1">
      <c r="A52" s="347"/>
      <c r="B52" s="347"/>
      <c r="C52" s="383"/>
      <c r="D52" s="173" t="s">
        <v>318</v>
      </c>
      <c r="E52" s="364" t="s">
        <v>287</v>
      </c>
      <c r="F52" s="365" t="s">
        <v>302</v>
      </c>
      <c r="G52" s="628" t="s">
        <v>302</v>
      </c>
      <c r="H52" s="627" t="s">
        <v>302</v>
      </c>
      <c r="I52" s="684"/>
      <c r="J52" s="686"/>
      <c r="K52" s="686"/>
      <c r="L52" s="686"/>
      <c r="M52" s="686"/>
      <c r="N52" s="686"/>
    </row>
    <row r="53" spans="1:14" s="637" customFormat="1" ht="27.95" customHeight="1">
      <c r="A53" s="347"/>
      <c r="B53" s="347"/>
      <c r="C53" s="383"/>
      <c r="D53" s="173" t="s">
        <v>319</v>
      </c>
      <c r="E53" s="364" t="s">
        <v>287</v>
      </c>
      <c r="F53" s="365" t="s">
        <v>291</v>
      </c>
      <c r="G53" s="628">
        <f>14*250000+210000+210000</f>
        <v>3920000</v>
      </c>
      <c r="H53" s="627">
        <v>1</v>
      </c>
      <c r="I53" s="684"/>
      <c r="J53" s="686"/>
      <c r="K53" s="686"/>
      <c r="L53" s="686"/>
      <c r="M53" s="686"/>
      <c r="N53" s="686"/>
    </row>
    <row r="54" spans="1:14" s="637" customFormat="1" ht="27.95" customHeight="1">
      <c r="A54" s="347"/>
      <c r="B54" s="347"/>
      <c r="C54" s="383"/>
      <c r="D54" s="173" t="s">
        <v>320</v>
      </c>
      <c r="E54" s="364" t="s">
        <v>287</v>
      </c>
      <c r="F54" s="365" t="s">
        <v>291</v>
      </c>
      <c r="G54" s="628">
        <f>(14*139374.98)+(869126.97) + (10*35015.15) + (4*23504.85) + (3*20430.08) + (181385.94) + (4*101443.17)</f>
        <v>3912996.4500000007</v>
      </c>
      <c r="H54" s="627">
        <v>1</v>
      </c>
      <c r="I54" s="684"/>
      <c r="J54" s="686"/>
      <c r="K54" s="686"/>
      <c r="L54" s="686"/>
      <c r="M54" s="686"/>
      <c r="N54" s="686"/>
    </row>
    <row r="55" spans="1:14" s="637" customFormat="1" ht="27.95" customHeight="1">
      <c r="A55" s="347"/>
      <c r="B55" s="347"/>
      <c r="C55" s="383"/>
      <c r="D55" s="173" t="s">
        <v>321</v>
      </c>
      <c r="E55" s="364" t="s">
        <v>287</v>
      </c>
      <c r="F55" s="365" t="s">
        <v>291</v>
      </c>
      <c r="G55" s="628">
        <f>+(10*41066.52) + (4*29753.13) + (4*12399.49)</f>
        <v>579275.67999999993</v>
      </c>
      <c r="H55" s="627">
        <v>1</v>
      </c>
      <c r="I55" s="684"/>
      <c r="J55" s="686"/>
      <c r="K55" s="686"/>
      <c r="L55" s="686"/>
      <c r="M55" s="686"/>
      <c r="N55" s="686"/>
    </row>
    <row r="56" spans="1:14" s="637" customFormat="1" ht="27.95" customHeight="1">
      <c r="A56" s="347"/>
      <c r="B56" s="347"/>
      <c r="C56" s="383"/>
      <c r="D56" s="173" t="s">
        <v>322</v>
      </c>
      <c r="E56" s="364" t="s">
        <v>287</v>
      </c>
      <c r="F56" s="365" t="s">
        <v>291</v>
      </c>
      <c r="G56" s="628">
        <f>+ (2*809811.28)+ (2*535977.41)</f>
        <v>2691577.38</v>
      </c>
      <c r="H56" s="627">
        <v>1</v>
      </c>
      <c r="I56" s="684"/>
      <c r="J56" s="686"/>
      <c r="K56" s="686"/>
      <c r="L56" s="686"/>
      <c r="M56" s="686"/>
      <c r="N56" s="686"/>
    </row>
    <row r="57" spans="1:14" s="637" customFormat="1" ht="27.95" customHeight="1">
      <c r="A57" s="347"/>
      <c r="B57" s="347"/>
      <c r="C57" s="383"/>
      <c r="D57" s="173" t="s">
        <v>323</v>
      </c>
      <c r="E57" s="364" t="s">
        <v>287</v>
      </c>
      <c r="F57" s="365" t="s">
        <v>291</v>
      </c>
      <c r="G57" s="628">
        <f>+ (4*1472209.49) + (1134624.67) + (704006.82)</f>
        <v>7727469.4500000002</v>
      </c>
      <c r="H57" s="627">
        <v>1</v>
      </c>
      <c r="I57" s="684"/>
      <c r="J57" s="686"/>
      <c r="K57" s="686"/>
      <c r="L57" s="686"/>
      <c r="M57" s="686"/>
      <c r="N57" s="686"/>
    </row>
    <row r="58" spans="1:14" s="637" customFormat="1" ht="27.95" customHeight="1">
      <c r="A58" s="347"/>
      <c r="B58" s="347"/>
      <c r="C58" s="383"/>
      <c r="D58" s="173" t="s">
        <v>324</v>
      </c>
      <c r="E58" s="364" t="s">
        <v>287</v>
      </c>
      <c r="F58" s="365" t="s">
        <v>291</v>
      </c>
      <c r="G58" s="628">
        <f>+ (637805.52)</f>
        <v>637805.52</v>
      </c>
      <c r="H58" s="627">
        <v>1</v>
      </c>
      <c r="I58" s="684"/>
      <c r="J58" s="686"/>
      <c r="K58" s="686"/>
      <c r="L58" s="686"/>
      <c r="M58" s="686"/>
      <c r="N58" s="686"/>
    </row>
    <row r="59" spans="1:14" s="637" customFormat="1" ht="27.95" customHeight="1">
      <c r="A59" s="347"/>
      <c r="B59" s="347"/>
      <c r="C59" s="383"/>
      <c r="D59" s="173" t="s">
        <v>325</v>
      </c>
      <c r="E59" s="364" t="s">
        <v>287</v>
      </c>
      <c r="F59" s="365" t="s">
        <v>291</v>
      </c>
      <c r="G59" s="628">
        <f>+(109760.4) + (2271624.93)</f>
        <v>2381385.33</v>
      </c>
      <c r="H59" s="627">
        <v>1</v>
      </c>
      <c r="I59" s="684"/>
      <c r="J59" s="686"/>
      <c r="K59" s="686"/>
      <c r="L59" s="686"/>
      <c r="M59" s="686"/>
      <c r="N59" s="686"/>
    </row>
    <row r="60" spans="1:14" s="637" customFormat="1" ht="27.95" customHeight="1">
      <c r="A60" s="347"/>
      <c r="B60" s="347"/>
      <c r="C60" s="383"/>
      <c r="D60" s="173" t="s">
        <v>326</v>
      </c>
      <c r="E60" s="364" t="s">
        <v>287</v>
      </c>
      <c r="F60" s="365" t="s">
        <v>291</v>
      </c>
      <c r="G60" s="628">
        <f>+(4*603450.49) + (566495.99) + (2*388258.02) + (3*350718.85) + (353556.22) + (91042.91)</f>
        <v>5253569.67</v>
      </c>
      <c r="H60" s="627">
        <v>1</v>
      </c>
      <c r="I60" s="684"/>
      <c r="J60" s="687"/>
      <c r="K60" s="687"/>
      <c r="L60" s="687"/>
      <c r="M60" s="687"/>
      <c r="N60" s="687"/>
    </row>
    <row r="61" spans="1:14" s="637" customFormat="1" ht="27.95" customHeight="1">
      <c r="A61" s="347"/>
      <c r="B61" s="347"/>
      <c r="C61" s="383"/>
      <c r="D61" s="176" t="s">
        <v>327</v>
      </c>
      <c r="E61" s="814" t="s">
        <v>287</v>
      </c>
      <c r="F61" s="815"/>
      <c r="G61" s="815"/>
      <c r="H61" s="816"/>
      <c r="I61" s="811"/>
      <c r="J61" s="813"/>
      <c r="K61" s="813"/>
      <c r="L61" s="812"/>
      <c r="M61" s="811"/>
      <c r="N61" s="812"/>
    </row>
    <row r="62" spans="1:14" s="637" customFormat="1" ht="27.95" customHeight="1">
      <c r="A62" s="347"/>
      <c r="B62" s="347"/>
      <c r="C62" s="383"/>
      <c r="D62" s="173" t="s">
        <v>328</v>
      </c>
      <c r="E62" s="364" t="s">
        <v>287</v>
      </c>
      <c r="F62" s="365" t="s">
        <v>293</v>
      </c>
      <c r="G62" s="628">
        <f>217252.96+6287.3</f>
        <v>223540.25999999998</v>
      </c>
      <c r="H62" s="627">
        <v>1</v>
      </c>
      <c r="I62" s="684"/>
      <c r="J62" s="687"/>
      <c r="K62" s="687"/>
      <c r="L62" s="687"/>
      <c r="M62" s="687"/>
      <c r="N62" s="687"/>
    </row>
    <row r="63" spans="1:14" s="637" customFormat="1" ht="27.95" customHeight="1">
      <c r="A63" s="347"/>
      <c r="B63" s="347"/>
      <c r="C63" s="383"/>
      <c r="D63" s="178" t="s">
        <v>329</v>
      </c>
      <c r="E63" s="366" t="s">
        <v>287</v>
      </c>
      <c r="F63" s="365" t="s">
        <v>293</v>
      </c>
      <c r="G63" s="628">
        <v>42126.239999999998</v>
      </c>
      <c r="H63" s="627">
        <v>1</v>
      </c>
      <c r="I63" s="684"/>
      <c r="J63" s="687"/>
      <c r="K63" s="687"/>
      <c r="L63" s="687"/>
      <c r="M63" s="687"/>
      <c r="N63" s="687"/>
    </row>
    <row r="64" spans="1:14" s="637" customFormat="1" ht="27.95" customHeight="1">
      <c r="A64" s="347"/>
      <c r="B64" s="347"/>
      <c r="C64" s="383"/>
      <c r="D64" s="178" t="s">
        <v>330</v>
      </c>
      <c r="E64" s="366" t="s">
        <v>287</v>
      </c>
      <c r="F64" s="365" t="s">
        <v>293</v>
      </c>
      <c r="G64" s="626">
        <v>1670321.1</v>
      </c>
      <c r="H64" s="627">
        <v>1</v>
      </c>
      <c r="I64" s="684"/>
      <c r="J64" s="687"/>
      <c r="K64" s="687"/>
      <c r="L64" s="687"/>
      <c r="M64" s="687"/>
      <c r="N64" s="687"/>
    </row>
    <row r="65" spans="1:14" s="637" customFormat="1" ht="27.95" customHeight="1">
      <c r="A65" s="347"/>
      <c r="B65" s="347"/>
      <c r="C65" s="383"/>
      <c r="D65" s="176" t="s">
        <v>331</v>
      </c>
      <c r="E65" s="814" t="s">
        <v>287</v>
      </c>
      <c r="F65" s="815"/>
      <c r="G65" s="815"/>
      <c r="H65" s="816"/>
      <c r="I65" s="811"/>
      <c r="J65" s="813"/>
      <c r="K65" s="813"/>
      <c r="L65" s="812"/>
      <c r="M65" s="811"/>
      <c r="N65" s="812"/>
    </row>
    <row r="66" spans="1:14" s="637" customFormat="1" ht="27.95" customHeight="1">
      <c r="A66" s="347"/>
      <c r="B66" s="347"/>
      <c r="C66" s="383"/>
      <c r="D66" s="173" t="s">
        <v>332</v>
      </c>
      <c r="E66" s="364" t="s">
        <v>287</v>
      </c>
      <c r="F66" s="365" t="s">
        <v>293</v>
      </c>
      <c r="G66" s="628">
        <f>130473.57+58259.34</f>
        <v>188732.91</v>
      </c>
      <c r="H66" s="627">
        <v>1</v>
      </c>
      <c r="I66" s="684"/>
      <c r="J66" s="687"/>
      <c r="K66" s="687"/>
      <c r="L66" s="687"/>
      <c r="M66" s="687"/>
      <c r="N66" s="687"/>
    </row>
    <row r="67" spans="1:14" s="637" customFormat="1" ht="27.95" customHeight="1">
      <c r="A67" s="347"/>
      <c r="B67" s="347"/>
      <c r="C67" s="383"/>
      <c r="D67" s="173" t="s">
        <v>333</v>
      </c>
      <c r="E67" s="364" t="s">
        <v>287</v>
      </c>
      <c r="F67" s="365" t="s">
        <v>293</v>
      </c>
      <c r="G67" s="628">
        <v>2903599.99</v>
      </c>
      <c r="H67" s="627">
        <v>1</v>
      </c>
      <c r="I67" s="684"/>
      <c r="J67" s="687"/>
      <c r="K67" s="687"/>
      <c r="L67" s="687"/>
      <c r="M67" s="687"/>
      <c r="N67" s="687"/>
    </row>
    <row r="68" spans="1:14" s="637" customFormat="1" ht="27.95" customHeight="1">
      <c r="A68" s="347"/>
      <c r="B68" s="347"/>
      <c r="C68" s="383"/>
      <c r="D68" s="179" t="s">
        <v>334</v>
      </c>
      <c r="E68" s="366" t="s">
        <v>287</v>
      </c>
      <c r="F68" s="365" t="s">
        <v>293</v>
      </c>
      <c r="G68" s="628">
        <v>1713.51</v>
      </c>
      <c r="H68" s="627">
        <v>1</v>
      </c>
      <c r="I68" s="684"/>
      <c r="J68" s="687"/>
      <c r="K68" s="687"/>
      <c r="L68" s="687"/>
      <c r="M68" s="687"/>
      <c r="N68" s="687"/>
    </row>
    <row r="69" spans="1:14" s="637" customFormat="1" ht="27.95" customHeight="1">
      <c r="A69" s="347"/>
      <c r="B69" s="347"/>
      <c r="C69" s="383"/>
      <c r="D69" s="179" t="s">
        <v>335</v>
      </c>
      <c r="E69" s="364" t="s">
        <v>287</v>
      </c>
      <c r="F69" s="365" t="s">
        <v>293</v>
      </c>
      <c r="G69" s="626">
        <v>4084066</v>
      </c>
      <c r="H69" s="627">
        <v>0.5</v>
      </c>
      <c r="I69" s="684"/>
      <c r="J69" s="687"/>
      <c r="K69" s="687"/>
      <c r="L69" s="687"/>
      <c r="M69" s="687"/>
      <c r="N69" s="687"/>
    </row>
    <row r="70" spans="1:14" s="637" customFormat="1" ht="27.95" customHeight="1">
      <c r="A70" s="347"/>
      <c r="B70" s="347"/>
      <c r="C70" s="383"/>
      <c r="D70" s="180" t="s">
        <v>336</v>
      </c>
      <c r="E70" s="180" t="s">
        <v>287</v>
      </c>
      <c r="F70" s="181"/>
      <c r="G70" s="182"/>
      <c r="H70" s="183"/>
      <c r="I70" s="639"/>
      <c r="J70" s="639"/>
      <c r="K70" s="639"/>
      <c r="L70" s="639"/>
      <c r="M70" s="639"/>
      <c r="N70" s="639"/>
    </row>
    <row r="71" spans="1:14" s="637" customFormat="1" ht="27.95" customHeight="1">
      <c r="A71" s="347"/>
      <c r="B71" s="347"/>
      <c r="C71" s="383"/>
      <c r="D71" s="184" t="s">
        <v>350</v>
      </c>
      <c r="E71" s="366" t="s">
        <v>287</v>
      </c>
      <c r="F71" s="367" t="s">
        <v>298</v>
      </c>
      <c r="G71" s="631">
        <f>5179065.62</f>
        <v>5179065.62</v>
      </c>
      <c r="H71" s="627">
        <v>1</v>
      </c>
      <c r="I71" s="690">
        <f>6773759*1.04</f>
        <v>7044709.3600000003</v>
      </c>
      <c r="J71" s="687"/>
      <c r="K71" s="687"/>
      <c r="L71" s="687"/>
      <c r="M71" s="687"/>
      <c r="N71" s="687"/>
    </row>
    <row r="72" spans="1:14" s="637" customFormat="1" ht="27.95" customHeight="1">
      <c r="A72" s="347"/>
      <c r="B72" s="347"/>
      <c r="C72" s="383"/>
      <c r="D72" s="178" t="s">
        <v>337</v>
      </c>
      <c r="E72" s="366" t="s">
        <v>287</v>
      </c>
      <c r="F72" s="367" t="s">
        <v>298</v>
      </c>
      <c r="G72" s="631">
        <v>4001.2</v>
      </c>
      <c r="H72" s="627">
        <v>1</v>
      </c>
      <c r="I72" s="684"/>
      <c r="J72" s="687"/>
      <c r="K72" s="687"/>
      <c r="L72" s="687"/>
      <c r="M72" s="687"/>
      <c r="N72" s="687"/>
    </row>
    <row r="73" spans="1:14" s="637" customFormat="1" ht="27.95" customHeight="1">
      <c r="A73" s="347"/>
      <c r="B73" s="347"/>
      <c r="C73" s="383"/>
      <c r="D73" s="178" t="s">
        <v>338</v>
      </c>
      <c r="E73" s="366" t="s">
        <v>287</v>
      </c>
      <c r="F73" s="365" t="s">
        <v>293</v>
      </c>
      <c r="G73" s="632">
        <v>3034887</v>
      </c>
      <c r="H73" s="627">
        <v>1</v>
      </c>
      <c r="I73" s="684"/>
      <c r="J73" s="687"/>
      <c r="K73" s="687"/>
      <c r="L73" s="687"/>
      <c r="M73" s="687"/>
      <c r="N73" s="687"/>
    </row>
    <row r="74" spans="1:14" s="637" customFormat="1" ht="27.95" customHeight="1">
      <c r="A74" s="347"/>
      <c r="B74" s="347"/>
      <c r="C74" s="383"/>
      <c r="D74" s="178" t="s">
        <v>339</v>
      </c>
      <c r="E74" s="366" t="s">
        <v>287</v>
      </c>
      <c r="F74" s="367" t="s">
        <v>340</v>
      </c>
      <c r="G74" s="633" t="s">
        <v>340</v>
      </c>
      <c r="H74" s="627">
        <v>1</v>
      </c>
      <c r="I74" s="684"/>
      <c r="J74" s="687"/>
      <c r="K74" s="687"/>
      <c r="L74" s="687"/>
      <c r="M74" s="687"/>
      <c r="N74" s="691">
        <v>1101190.27</v>
      </c>
    </row>
    <row r="75" spans="1:14" s="637" customFormat="1" ht="27.95" customHeight="1">
      <c r="A75" s="347"/>
      <c r="B75" s="347"/>
      <c r="C75" s="383"/>
      <c r="D75" s="178" t="s">
        <v>341</v>
      </c>
      <c r="E75" s="366" t="s">
        <v>287</v>
      </c>
      <c r="F75" s="367" t="s">
        <v>298</v>
      </c>
      <c r="G75" s="631">
        <v>3834536.49</v>
      </c>
      <c r="H75" s="634">
        <v>1</v>
      </c>
      <c r="I75" s="369"/>
      <c r="J75" s="687"/>
      <c r="K75" s="687"/>
      <c r="L75" s="687"/>
      <c r="M75" s="687"/>
      <c r="N75" s="687"/>
    </row>
    <row r="76" spans="1:14" s="637" customFormat="1" ht="27.95" customHeight="1">
      <c r="A76" s="347"/>
      <c r="B76" s="347"/>
      <c r="C76" s="383"/>
      <c r="D76" s="178" t="s">
        <v>342</v>
      </c>
      <c r="E76" s="366" t="s">
        <v>287</v>
      </c>
      <c r="F76" s="367" t="s">
        <v>298</v>
      </c>
      <c r="G76" s="631">
        <v>2185453.85</v>
      </c>
      <c r="H76" s="634">
        <v>1</v>
      </c>
      <c r="I76" s="369"/>
      <c r="J76" s="687"/>
      <c r="K76" s="687"/>
      <c r="L76" s="687"/>
      <c r="M76" s="687"/>
      <c r="N76" s="687"/>
    </row>
    <row r="77" spans="1:14" s="637" customFormat="1" ht="27.95" customHeight="1">
      <c r="A77" s="347"/>
      <c r="B77" s="347"/>
      <c r="C77" s="383"/>
      <c r="D77" s="178" t="s">
        <v>343</v>
      </c>
      <c r="E77" s="366" t="s">
        <v>287</v>
      </c>
      <c r="F77" s="365" t="s">
        <v>289</v>
      </c>
      <c r="G77" s="635">
        <v>2320000</v>
      </c>
      <c r="H77" s="634">
        <v>1</v>
      </c>
      <c r="I77" s="692">
        <f>2320000*1.04</f>
        <v>2412800</v>
      </c>
      <c r="J77" s="686"/>
      <c r="K77" s="693"/>
      <c r="L77" s="693"/>
      <c r="M77" s="687"/>
      <c r="N77" s="688">
        <f>G77*H77</f>
        <v>2320000</v>
      </c>
    </row>
    <row r="78" spans="1:14" s="637" customFormat="1" ht="27.95" customHeight="1">
      <c r="A78" s="347"/>
      <c r="B78" s="347"/>
      <c r="C78" s="383"/>
      <c r="D78" s="185" t="s">
        <v>344</v>
      </c>
      <c r="E78" s="366" t="s">
        <v>287</v>
      </c>
      <c r="F78" s="365" t="s">
        <v>289</v>
      </c>
      <c r="G78" s="636">
        <f>(58362864)*0.85</f>
        <v>49608434.399999999</v>
      </c>
      <c r="H78" s="634">
        <v>1</v>
      </c>
      <c r="I78" s="369"/>
      <c r="J78" s="687"/>
      <c r="K78" s="687"/>
      <c r="L78" s="687"/>
      <c r="M78" s="687"/>
      <c r="N78" s="691">
        <f>G78*H78</f>
        <v>49608434.399999999</v>
      </c>
    </row>
    <row r="79" spans="1:14" s="637" customFormat="1" ht="27.95" customHeight="1">
      <c r="A79" s="347"/>
      <c r="B79" s="347"/>
      <c r="C79" s="383"/>
      <c r="D79" s="175" t="s">
        <v>369</v>
      </c>
      <c r="E79" s="366" t="s">
        <v>287</v>
      </c>
      <c r="F79" s="365" t="s">
        <v>368</v>
      </c>
      <c r="G79" s="636">
        <f>1646932.5+118333+91000+72644</f>
        <v>1928909.5</v>
      </c>
      <c r="H79" s="634">
        <v>1</v>
      </c>
      <c r="I79" s="692">
        <f>14104150*0.3</f>
        <v>4231245</v>
      </c>
      <c r="J79" s="687"/>
      <c r="K79" s="687"/>
      <c r="L79" s="687"/>
      <c r="M79" s="687"/>
      <c r="N79" s="691">
        <f>+I79</f>
        <v>4231245</v>
      </c>
    </row>
    <row r="80" spans="1:14" s="637" customFormat="1" ht="27.95" customHeight="1">
      <c r="A80" s="347"/>
      <c r="B80" s="347"/>
      <c r="C80" s="383"/>
      <c r="D80" s="185" t="s">
        <v>345</v>
      </c>
      <c r="E80" s="366" t="s">
        <v>287</v>
      </c>
      <c r="F80" s="365" t="s">
        <v>293</v>
      </c>
      <c r="G80" s="626">
        <v>2265000</v>
      </c>
      <c r="H80" s="634">
        <v>1</v>
      </c>
      <c r="I80" s="692">
        <f>G80*1.04</f>
        <v>2355600</v>
      </c>
      <c r="J80" s="687"/>
      <c r="K80" s="687"/>
      <c r="L80" s="687"/>
      <c r="M80" s="687"/>
      <c r="N80" s="687"/>
    </row>
    <row r="81" spans="1:14" s="637" customFormat="1" ht="27.95" customHeight="1">
      <c r="A81" s="347"/>
      <c r="B81" s="347"/>
      <c r="C81" s="383"/>
      <c r="D81" s="185" t="s">
        <v>346</v>
      </c>
      <c r="E81" s="366" t="s">
        <v>287</v>
      </c>
      <c r="F81" s="365" t="s">
        <v>293</v>
      </c>
      <c r="G81" s="626">
        <f>281792+949928+229354+800000</f>
        <v>2261074</v>
      </c>
      <c r="H81" s="634">
        <v>1</v>
      </c>
      <c r="I81" s="369"/>
      <c r="J81" s="687"/>
      <c r="K81" s="687"/>
      <c r="L81" s="687"/>
      <c r="M81" s="687"/>
      <c r="N81" s="687"/>
    </row>
    <row r="82" spans="1:14" s="637" customFormat="1" ht="27.95" customHeight="1">
      <c r="A82" s="347"/>
      <c r="B82" s="347"/>
      <c r="C82" s="383"/>
      <c r="D82" s="176" t="s">
        <v>347</v>
      </c>
      <c r="E82" s="186" t="s">
        <v>287</v>
      </c>
      <c r="F82" s="187"/>
      <c r="G82" s="188"/>
      <c r="H82" s="189"/>
      <c r="I82" s="369"/>
      <c r="J82" s="687"/>
      <c r="K82" s="687"/>
      <c r="L82" s="687"/>
      <c r="M82" s="687"/>
      <c r="N82" s="687"/>
    </row>
    <row r="83" spans="1:14" s="637" customFormat="1" ht="27.95" customHeight="1">
      <c r="A83" s="347"/>
      <c r="B83" s="347"/>
      <c r="C83" s="383"/>
      <c r="D83" s="190" t="s">
        <v>349</v>
      </c>
      <c r="E83" s="364" t="s">
        <v>348</v>
      </c>
      <c r="F83" s="370" t="s">
        <v>298</v>
      </c>
      <c r="G83" s="628">
        <f>4414779.04+8887655.77</f>
        <v>13302434.809999999</v>
      </c>
      <c r="H83" s="634">
        <v>1</v>
      </c>
      <c r="I83" s="369"/>
      <c r="J83" s="687"/>
      <c r="K83" s="687"/>
      <c r="L83" s="687"/>
      <c r="M83" s="687"/>
      <c r="N83" s="694">
        <f>G83+H83</f>
        <v>13302435.809999999</v>
      </c>
    </row>
    <row r="84" spans="1:14" s="637" customFormat="1" ht="27.95" customHeight="1">
      <c r="A84" s="347"/>
      <c r="B84" s="347"/>
      <c r="C84" s="383"/>
      <c r="D84" s="174"/>
      <c r="E84" s="364"/>
      <c r="F84" s="365"/>
      <c r="G84" s="368"/>
      <c r="H84" s="369">
        <v>0</v>
      </c>
      <c r="I84" s="369"/>
      <c r="J84" s="685"/>
      <c r="K84" s="685"/>
      <c r="L84" s="685"/>
      <c r="M84" s="685"/>
      <c r="N84" s="685"/>
    </row>
    <row r="85" spans="1:14" ht="27.95" customHeight="1">
      <c r="C85" s="383"/>
      <c r="D85" s="191"/>
      <c r="E85" s="371"/>
      <c r="F85" s="372"/>
      <c r="G85" s="371"/>
      <c r="H85" s="373"/>
      <c r="I85" s="640">
        <f t="shared" ref="I85:N85" si="0">SUM(I26:I84)</f>
        <v>16044354.359999999</v>
      </c>
      <c r="J85" s="640">
        <f t="shared" si="0"/>
        <v>0</v>
      </c>
      <c r="K85" s="640">
        <f t="shared" si="0"/>
        <v>0</v>
      </c>
      <c r="L85" s="640">
        <f t="shared" si="0"/>
        <v>0</v>
      </c>
      <c r="M85" s="640">
        <f t="shared" si="0"/>
        <v>0</v>
      </c>
      <c r="N85" s="640">
        <f t="shared" si="0"/>
        <v>80211299.409999996</v>
      </c>
    </row>
    <row r="86" spans="1:14">
      <c r="C86" s="383"/>
      <c r="D86" s="397"/>
      <c r="E86" s="397"/>
      <c r="F86" s="355"/>
      <c r="G86" s="398"/>
      <c r="H86" s="355"/>
      <c r="I86" s="359">
        <f>+I85-[2]opcionB!G65</f>
        <v>16044354.359999999</v>
      </c>
      <c r="J86" s="359">
        <f>+J85-[2]opcionB!F65</f>
        <v>0</v>
      </c>
      <c r="K86" s="359">
        <f>+K85-[2]opcionB!G65</f>
        <v>0</v>
      </c>
      <c r="L86" s="359">
        <f>+L85-[2]opcionB!H65</f>
        <v>0</v>
      </c>
      <c r="M86" s="359">
        <f>+M85-[2]opcionB!I65</f>
        <v>0</v>
      </c>
      <c r="N86" s="806"/>
    </row>
    <row r="87" spans="1:14">
      <c r="C87" s="383"/>
      <c r="D87" s="397"/>
      <c r="E87" s="397"/>
      <c r="F87" s="355"/>
      <c r="G87" s="398"/>
      <c r="H87" s="355"/>
      <c r="I87" s="359"/>
      <c r="J87" s="356"/>
      <c r="K87" s="356"/>
      <c r="L87" s="356"/>
      <c r="M87" s="356"/>
      <c r="N87" s="807"/>
    </row>
    <row r="88" spans="1:14">
      <c r="C88" s="383"/>
      <c r="D88" s="397"/>
      <c r="E88" s="397"/>
      <c r="F88" s="355"/>
      <c r="G88" s="398"/>
      <c r="H88" s="355"/>
      <c r="I88" s="359"/>
      <c r="J88" s="356"/>
      <c r="K88" s="356"/>
      <c r="L88" s="356"/>
      <c r="M88" s="356"/>
      <c r="N88" s="807"/>
    </row>
    <row r="89" spans="1:14">
      <c r="C89" s="383"/>
      <c r="D89" s="397"/>
      <c r="E89" s="397"/>
      <c r="F89" s="355"/>
      <c r="G89" s="398"/>
      <c r="H89" s="355"/>
      <c r="I89" s="359"/>
      <c r="J89" s="356"/>
      <c r="K89" s="356"/>
      <c r="L89" s="356"/>
      <c r="M89" s="356"/>
      <c r="N89" s="807"/>
    </row>
    <row r="90" spans="1:14">
      <c r="C90" s="383"/>
      <c r="D90" s="397"/>
      <c r="E90" s="397"/>
      <c r="F90" s="355"/>
      <c r="G90" s="398"/>
      <c r="H90" s="355"/>
      <c r="I90" s="359"/>
      <c r="J90" s="356"/>
      <c r="K90" s="356"/>
      <c r="L90" s="356"/>
      <c r="M90" s="356"/>
      <c r="N90" s="807"/>
    </row>
    <row r="91" spans="1:14">
      <c r="C91" s="383"/>
      <c r="D91" s="397"/>
      <c r="E91" s="397"/>
      <c r="F91" s="355"/>
      <c r="G91" s="398"/>
      <c r="H91" s="355"/>
      <c r="I91" s="359"/>
      <c r="J91" s="356"/>
      <c r="K91" s="356"/>
      <c r="L91" s="356"/>
      <c r="M91" s="356"/>
      <c r="N91" s="807"/>
    </row>
    <row r="92" spans="1:14">
      <c r="C92" s="383"/>
      <c r="D92" s="397"/>
      <c r="E92" s="397"/>
      <c r="F92" s="355"/>
      <c r="G92" s="398"/>
      <c r="H92" s="355"/>
      <c r="I92" s="359"/>
      <c r="J92" s="356"/>
      <c r="K92" s="356"/>
      <c r="L92" s="356"/>
      <c r="M92" s="356"/>
      <c r="N92" s="807"/>
    </row>
    <row r="93" spans="1:14">
      <c r="C93" s="383"/>
      <c r="D93" s="397"/>
      <c r="E93" s="397"/>
      <c r="F93" s="355"/>
      <c r="G93" s="398"/>
      <c r="H93" s="355"/>
      <c r="I93" s="359"/>
      <c r="J93" s="356"/>
      <c r="K93" s="356"/>
      <c r="L93" s="356"/>
      <c r="M93" s="356"/>
      <c r="N93" s="807"/>
    </row>
    <row r="94" spans="1:14">
      <c r="C94" s="383"/>
      <c r="D94" s="397"/>
      <c r="E94" s="397"/>
      <c r="F94" s="355"/>
      <c r="G94" s="398"/>
      <c r="H94" s="355"/>
      <c r="I94" s="359"/>
      <c r="J94" s="356"/>
      <c r="K94" s="356"/>
      <c r="L94" s="356"/>
      <c r="M94" s="356"/>
      <c r="N94" s="807"/>
    </row>
    <row r="95" spans="1:14">
      <c r="C95" s="383"/>
      <c r="D95" s="397"/>
      <c r="E95" s="397"/>
      <c r="F95" s="355"/>
      <c r="G95" s="398"/>
      <c r="H95" s="355"/>
      <c r="I95" s="359"/>
      <c r="J95" s="356"/>
      <c r="K95" s="356"/>
      <c r="L95" s="356"/>
      <c r="M95" s="356"/>
      <c r="N95" s="807"/>
    </row>
    <row r="96" spans="1:14">
      <c r="C96" s="383"/>
      <c r="D96" s="397"/>
      <c r="E96" s="397"/>
      <c r="F96" s="355"/>
      <c r="G96" s="398"/>
      <c r="H96" s="375"/>
      <c r="I96" s="376"/>
      <c r="J96" s="377"/>
      <c r="K96" s="377"/>
      <c r="L96" s="356"/>
      <c r="M96" s="356"/>
      <c r="N96" s="807"/>
    </row>
    <row r="97" spans="3:14">
      <c r="C97" s="383"/>
      <c r="D97" s="397"/>
      <c r="E97" s="397"/>
      <c r="F97" s="355"/>
      <c r="G97" s="398"/>
      <c r="H97" s="317" t="s">
        <v>371</v>
      </c>
      <c r="I97" s="330"/>
      <c r="J97" s="151"/>
      <c r="K97" s="356"/>
      <c r="L97" s="356"/>
      <c r="M97" s="356"/>
      <c r="N97" s="807"/>
    </row>
    <row r="98" spans="3:14">
      <c r="C98" s="383"/>
      <c r="D98" s="397"/>
      <c r="E98" s="397"/>
      <c r="F98" s="355"/>
      <c r="G98" s="398"/>
      <c r="H98" s="318" t="s">
        <v>372</v>
      </c>
      <c r="I98" s="218"/>
      <c r="J98" s="151"/>
      <c r="K98" s="356"/>
      <c r="L98" s="356"/>
      <c r="M98" s="356"/>
      <c r="N98" s="807"/>
    </row>
    <row r="99" spans="3:14">
      <c r="C99" s="399"/>
      <c r="D99" s="400"/>
      <c r="E99" s="400"/>
      <c r="F99" s="375"/>
      <c r="G99" s="401"/>
      <c r="H99" s="375"/>
      <c r="I99" s="376"/>
      <c r="J99" s="377"/>
      <c r="K99" s="377"/>
      <c r="L99" s="377"/>
      <c r="M99" s="377"/>
      <c r="N99" s="808"/>
    </row>
    <row r="100" spans="3:14">
      <c r="D100" s="352"/>
      <c r="E100" s="352"/>
      <c r="F100" s="353"/>
      <c r="G100" s="354"/>
      <c r="H100" s="355"/>
      <c r="I100" s="359"/>
      <c r="J100" s="356"/>
      <c r="K100" s="357"/>
      <c r="L100" s="357"/>
      <c r="M100" s="357"/>
      <c r="N100" s="358"/>
    </row>
    <row r="101" spans="3:14">
      <c r="D101" s="352"/>
      <c r="E101" s="352"/>
      <c r="F101" s="353"/>
      <c r="G101" s="354"/>
      <c r="H101" s="355"/>
      <c r="I101" s="359"/>
      <c r="J101" s="356"/>
      <c r="K101" s="357"/>
      <c r="L101" s="357"/>
      <c r="M101" s="357"/>
      <c r="N101" s="358"/>
    </row>
    <row r="102" spans="3:14">
      <c r="D102" s="352"/>
      <c r="E102" s="352"/>
      <c r="F102" s="353"/>
      <c r="G102" s="354"/>
      <c r="H102" s="355"/>
      <c r="I102" s="359"/>
      <c r="J102" s="356"/>
      <c r="K102" s="357"/>
      <c r="L102" s="357"/>
      <c r="M102" s="357"/>
      <c r="N102" s="358"/>
    </row>
    <row r="103" spans="3:14">
      <c r="D103" s="352"/>
      <c r="E103" s="352"/>
      <c r="F103" s="353"/>
      <c r="G103" s="354"/>
      <c r="H103" s="355"/>
      <c r="I103" s="359"/>
      <c r="J103" s="356"/>
      <c r="K103" s="357"/>
      <c r="L103" s="357"/>
      <c r="M103" s="357"/>
      <c r="N103" s="358"/>
    </row>
    <row r="104" spans="3:14">
      <c r="D104" s="352"/>
      <c r="E104" s="352"/>
      <c r="F104" s="353"/>
      <c r="G104" s="354"/>
      <c r="H104" s="355"/>
      <c r="I104" s="359"/>
      <c r="J104" s="356"/>
      <c r="K104" s="357"/>
      <c r="L104" s="357"/>
      <c r="M104" s="357"/>
      <c r="N104" s="358"/>
    </row>
    <row r="105" spans="3:14">
      <c r="D105" s="352"/>
      <c r="E105" s="352"/>
      <c r="F105" s="353"/>
      <c r="G105" s="354"/>
      <c r="H105" s="355"/>
      <c r="I105" s="359"/>
      <c r="J105" s="356"/>
      <c r="K105" s="357"/>
      <c r="L105" s="357"/>
      <c r="M105" s="357"/>
      <c r="N105" s="358"/>
    </row>
    <row r="106" spans="3:14">
      <c r="D106" s="352"/>
      <c r="E106" s="352"/>
      <c r="F106" s="353"/>
      <c r="G106" s="354"/>
      <c r="H106" s="355"/>
      <c r="I106" s="359"/>
      <c r="J106" s="356"/>
      <c r="K106" s="357"/>
      <c r="L106" s="357"/>
      <c r="M106" s="357"/>
      <c r="N106" s="358"/>
    </row>
    <row r="107" spans="3:14">
      <c r="D107" s="352"/>
      <c r="E107" s="352"/>
      <c r="F107" s="353"/>
      <c r="G107" s="354"/>
      <c r="H107" s="355"/>
      <c r="I107" s="359"/>
      <c r="J107" s="356"/>
      <c r="K107" s="357"/>
      <c r="L107" s="357"/>
      <c r="M107" s="357"/>
      <c r="N107" s="358"/>
    </row>
    <row r="108" spans="3:14">
      <c r="D108" s="352"/>
      <c r="E108" s="352"/>
      <c r="F108" s="353"/>
      <c r="G108" s="354"/>
      <c r="H108" s="355"/>
      <c r="I108" s="359"/>
      <c r="J108" s="356"/>
      <c r="K108" s="357"/>
      <c r="L108" s="357"/>
      <c r="M108" s="357"/>
      <c r="N108" s="358"/>
    </row>
    <row r="109" spans="3:14">
      <c r="D109" s="352"/>
      <c r="E109" s="352"/>
      <c r="F109" s="353"/>
      <c r="G109" s="354"/>
      <c r="H109" s="355"/>
      <c r="I109" s="359"/>
      <c r="J109" s="356"/>
      <c r="K109" s="357"/>
      <c r="L109" s="357"/>
      <c r="M109" s="357"/>
      <c r="N109" s="358"/>
    </row>
    <row r="110" spans="3:14">
      <c r="D110" s="352"/>
      <c r="E110" s="352"/>
      <c r="F110" s="353"/>
      <c r="G110" s="354"/>
      <c r="H110" s="355"/>
      <c r="I110" s="359"/>
      <c r="J110" s="356"/>
      <c r="K110" s="357"/>
      <c r="L110" s="357"/>
      <c r="M110" s="357"/>
      <c r="N110" s="358"/>
    </row>
    <row r="111" spans="3:14">
      <c r="D111" s="352"/>
      <c r="E111" s="352"/>
      <c r="F111" s="353"/>
      <c r="G111" s="354"/>
      <c r="H111" s="355"/>
      <c r="I111" s="359"/>
      <c r="J111" s="356"/>
      <c r="K111" s="357"/>
      <c r="L111" s="357"/>
      <c r="M111" s="357"/>
      <c r="N111" s="358"/>
    </row>
    <row r="112" spans="3:14">
      <c r="D112" s="352"/>
      <c r="E112" s="352"/>
      <c r="F112" s="353"/>
      <c r="G112" s="354"/>
      <c r="H112" s="355"/>
      <c r="I112" s="359"/>
      <c r="J112" s="356"/>
      <c r="K112" s="357"/>
      <c r="L112" s="357"/>
      <c r="M112" s="357"/>
      <c r="N112" s="358"/>
    </row>
    <row r="113" spans="4:14">
      <c r="D113" s="352"/>
      <c r="E113" s="352"/>
      <c r="F113" s="353"/>
      <c r="G113" s="354"/>
      <c r="H113" s="355"/>
      <c r="I113" s="359"/>
      <c r="J113" s="356"/>
      <c r="K113" s="357"/>
      <c r="L113" s="357"/>
      <c r="M113" s="357"/>
      <c r="N113" s="358"/>
    </row>
    <row r="114" spans="4:14">
      <c r="D114" s="352"/>
      <c r="E114" s="352"/>
      <c r="F114" s="353"/>
      <c r="G114" s="354"/>
      <c r="H114" s="355"/>
      <c r="I114" s="359"/>
      <c r="J114" s="356"/>
      <c r="K114" s="357"/>
      <c r="L114" s="357"/>
      <c r="M114" s="357"/>
      <c r="N114" s="358"/>
    </row>
    <row r="115" spans="4:14">
      <c r="D115" s="352"/>
      <c r="E115" s="352"/>
      <c r="F115" s="353"/>
      <c r="G115" s="354"/>
      <c r="H115" s="355"/>
      <c r="I115" s="359"/>
      <c r="J115" s="356"/>
      <c r="K115" s="357"/>
      <c r="L115" s="357"/>
      <c r="M115" s="357"/>
      <c r="N115" s="358"/>
    </row>
    <row r="116" spans="4:14">
      <c r="D116" s="352"/>
      <c r="E116" s="352"/>
      <c r="F116" s="353"/>
      <c r="G116" s="354"/>
      <c r="H116" s="355"/>
      <c r="I116" s="359"/>
      <c r="J116" s="356"/>
      <c r="K116" s="357"/>
      <c r="L116" s="357"/>
      <c r="M116" s="357"/>
      <c r="N116" s="358"/>
    </row>
    <row r="117" spans="4:14">
      <c r="D117" s="352"/>
      <c r="E117" s="352"/>
      <c r="F117" s="353"/>
      <c r="G117" s="354"/>
      <c r="H117" s="355"/>
      <c r="I117" s="359"/>
      <c r="J117" s="356"/>
      <c r="K117" s="357"/>
      <c r="L117" s="357"/>
      <c r="M117" s="357"/>
      <c r="N117" s="358"/>
    </row>
    <row r="118" spans="4:14">
      <c r="D118" s="352"/>
      <c r="E118" s="352"/>
      <c r="F118" s="353"/>
      <c r="G118" s="354"/>
      <c r="H118" s="355"/>
      <c r="I118" s="359"/>
      <c r="J118" s="356"/>
      <c r="K118" s="357"/>
      <c r="L118" s="357"/>
      <c r="M118" s="357"/>
      <c r="N118" s="358"/>
    </row>
    <row r="119" spans="4:14">
      <c r="D119" s="352"/>
      <c r="E119" s="352"/>
      <c r="F119" s="353"/>
      <c r="G119" s="354"/>
      <c r="H119" s="355"/>
      <c r="I119" s="359"/>
      <c r="J119" s="356"/>
      <c r="K119" s="357"/>
      <c r="L119" s="357"/>
      <c r="M119" s="357"/>
      <c r="N119" s="358"/>
    </row>
    <row r="120" spans="4:14">
      <c r="D120" s="352"/>
      <c r="E120" s="352"/>
      <c r="F120" s="353"/>
      <c r="G120" s="354"/>
      <c r="H120" s="355"/>
      <c r="I120" s="359"/>
      <c r="J120" s="356"/>
      <c r="K120" s="357"/>
      <c r="L120" s="357"/>
      <c r="M120" s="357"/>
      <c r="N120" s="358"/>
    </row>
    <row r="121" spans="4:14">
      <c r="D121" s="352"/>
      <c r="E121" s="352"/>
      <c r="F121" s="353"/>
      <c r="G121" s="354"/>
      <c r="H121" s="355"/>
      <c r="I121" s="359"/>
      <c r="J121" s="356"/>
      <c r="K121" s="357"/>
      <c r="L121" s="357"/>
      <c r="M121" s="357"/>
      <c r="N121" s="358"/>
    </row>
    <row r="122" spans="4:14">
      <c r="D122" s="352"/>
      <c r="E122" s="352"/>
      <c r="F122" s="353"/>
      <c r="G122" s="354"/>
      <c r="H122" s="355"/>
      <c r="I122" s="359"/>
      <c r="J122" s="356"/>
      <c r="K122" s="357"/>
      <c r="L122" s="357"/>
      <c r="M122" s="357"/>
      <c r="N122" s="358"/>
    </row>
    <row r="123" spans="4:14">
      <c r="D123" s="352"/>
      <c r="E123" s="352"/>
      <c r="F123" s="353"/>
      <c r="G123" s="354"/>
      <c r="H123" s="355"/>
      <c r="I123" s="359"/>
      <c r="J123" s="356"/>
      <c r="K123" s="357"/>
      <c r="L123" s="357"/>
      <c r="M123" s="357"/>
      <c r="N123" s="358"/>
    </row>
    <row r="124" spans="4:14">
      <c r="D124" s="352"/>
      <c r="E124" s="352"/>
      <c r="F124" s="353"/>
      <c r="G124" s="354"/>
      <c r="H124" s="355"/>
      <c r="I124" s="359"/>
      <c r="J124" s="356"/>
      <c r="K124" s="357"/>
      <c r="L124" s="357"/>
      <c r="M124" s="357"/>
      <c r="N124" s="358"/>
    </row>
    <row r="125" spans="4:14">
      <c r="D125" s="352"/>
      <c r="E125" s="352"/>
      <c r="F125" s="353"/>
      <c r="G125" s="354"/>
      <c r="H125" s="355"/>
      <c r="I125" s="359"/>
      <c r="J125" s="356"/>
      <c r="K125" s="357"/>
      <c r="L125" s="357"/>
      <c r="M125" s="357"/>
      <c r="N125" s="358"/>
    </row>
    <row r="126" spans="4:14">
      <c r="D126" s="352"/>
      <c r="E126" s="352"/>
      <c r="F126" s="353"/>
      <c r="G126" s="354"/>
      <c r="H126" s="355"/>
      <c r="I126" s="359"/>
      <c r="J126" s="356"/>
      <c r="K126" s="357"/>
      <c r="L126" s="357"/>
      <c r="M126" s="357"/>
      <c r="N126" s="358"/>
    </row>
    <row r="127" spans="4:14">
      <c r="D127" s="352"/>
      <c r="E127" s="352"/>
      <c r="F127" s="353"/>
      <c r="G127" s="354"/>
      <c r="H127" s="355"/>
      <c r="I127" s="359"/>
      <c r="J127" s="356"/>
      <c r="K127" s="357"/>
      <c r="L127" s="357"/>
      <c r="M127" s="357"/>
      <c r="N127" s="358"/>
    </row>
    <row r="128" spans="4:14">
      <c r="D128" s="352"/>
      <c r="E128" s="352"/>
      <c r="F128" s="353"/>
      <c r="G128" s="354"/>
      <c r="H128" s="355"/>
      <c r="I128" s="359"/>
      <c r="J128" s="356"/>
      <c r="K128" s="357"/>
      <c r="L128" s="357"/>
      <c r="M128" s="357"/>
      <c r="N128" s="358"/>
    </row>
    <row r="129" spans="4:14">
      <c r="D129" s="352"/>
      <c r="E129" s="352"/>
      <c r="F129" s="353"/>
      <c r="G129" s="354"/>
      <c r="H129" s="355"/>
      <c r="I129" s="359"/>
      <c r="J129" s="356"/>
      <c r="K129" s="357"/>
      <c r="L129" s="357"/>
      <c r="M129" s="357"/>
      <c r="N129" s="358"/>
    </row>
    <row r="130" spans="4:14">
      <c r="D130" s="352"/>
      <c r="E130" s="352"/>
      <c r="F130" s="353"/>
      <c r="G130" s="354"/>
      <c r="H130" s="355"/>
      <c r="I130" s="359"/>
      <c r="J130" s="356"/>
      <c r="K130" s="357"/>
      <c r="L130" s="357"/>
      <c r="M130" s="357"/>
      <c r="N130" s="358"/>
    </row>
    <row r="131" spans="4:14">
      <c r="D131" s="352"/>
      <c r="E131" s="352"/>
      <c r="F131" s="353"/>
      <c r="G131" s="354"/>
      <c r="H131" s="355"/>
      <c r="I131" s="359"/>
      <c r="J131" s="356"/>
      <c r="K131" s="357"/>
      <c r="L131" s="357"/>
      <c r="M131" s="357"/>
      <c r="N131" s="358"/>
    </row>
    <row r="132" spans="4:14">
      <c r="D132" s="352"/>
      <c r="E132" s="352"/>
      <c r="F132" s="353"/>
      <c r="G132" s="354"/>
      <c r="H132" s="355"/>
      <c r="I132" s="359"/>
      <c r="J132" s="356"/>
      <c r="K132" s="357"/>
      <c r="L132" s="357"/>
      <c r="M132" s="357"/>
      <c r="N132" s="358"/>
    </row>
    <row r="133" spans="4:14">
      <c r="D133" s="352"/>
      <c r="E133" s="352"/>
      <c r="F133" s="353"/>
      <c r="G133" s="354"/>
      <c r="H133" s="355"/>
      <c r="I133" s="359"/>
      <c r="J133" s="356"/>
      <c r="K133" s="357"/>
      <c r="L133" s="357"/>
      <c r="M133" s="357"/>
      <c r="N133" s="358"/>
    </row>
    <row r="134" spans="4:14">
      <c r="D134" s="352"/>
      <c r="E134" s="352"/>
      <c r="F134" s="353"/>
      <c r="G134" s="354"/>
      <c r="H134" s="355"/>
      <c r="I134" s="359"/>
      <c r="J134" s="356"/>
      <c r="K134" s="357"/>
      <c r="L134" s="357"/>
      <c r="M134" s="357"/>
      <c r="N134" s="358"/>
    </row>
    <row r="135" spans="4:14">
      <c r="D135" s="352"/>
      <c r="E135" s="352"/>
      <c r="F135" s="353"/>
      <c r="G135" s="354"/>
      <c r="H135" s="355"/>
      <c r="I135" s="359"/>
      <c r="J135" s="356"/>
      <c r="K135" s="357"/>
      <c r="L135" s="357"/>
      <c r="M135" s="357"/>
      <c r="N135" s="358"/>
    </row>
    <row r="136" spans="4:14">
      <c r="D136" s="352"/>
      <c r="E136" s="352"/>
      <c r="F136" s="353"/>
      <c r="G136" s="354"/>
      <c r="H136" s="355"/>
      <c r="I136" s="359"/>
      <c r="J136" s="356"/>
      <c r="K136" s="357"/>
      <c r="L136" s="357"/>
      <c r="M136" s="357"/>
      <c r="N136" s="358"/>
    </row>
    <row r="137" spans="4:14">
      <c r="D137" s="352"/>
      <c r="E137" s="352"/>
      <c r="F137" s="353"/>
      <c r="G137" s="354"/>
      <c r="H137" s="355"/>
      <c r="I137" s="359"/>
      <c r="J137" s="356"/>
      <c r="K137" s="357"/>
      <c r="L137" s="357"/>
      <c r="M137" s="357"/>
      <c r="N137" s="358"/>
    </row>
    <row r="138" spans="4:14">
      <c r="D138" s="352"/>
      <c r="E138" s="352"/>
      <c r="F138" s="353"/>
      <c r="G138" s="354"/>
      <c r="H138" s="355"/>
      <c r="I138" s="359"/>
      <c r="J138" s="356"/>
      <c r="K138" s="357"/>
      <c r="L138" s="357"/>
      <c r="M138" s="357"/>
      <c r="N138" s="358"/>
    </row>
    <row r="139" spans="4:14">
      <c r="D139" s="352"/>
      <c r="E139" s="352"/>
      <c r="F139" s="353"/>
      <c r="G139" s="354"/>
      <c r="H139" s="355"/>
      <c r="I139" s="359"/>
      <c r="J139" s="356"/>
      <c r="K139" s="357"/>
      <c r="L139" s="357"/>
      <c r="M139" s="357"/>
      <c r="N139" s="358"/>
    </row>
    <row r="140" spans="4:14">
      <c r="D140" s="352"/>
      <c r="E140" s="352"/>
      <c r="F140" s="353"/>
      <c r="G140" s="354"/>
      <c r="H140" s="355"/>
      <c r="I140" s="359"/>
      <c r="J140" s="356"/>
      <c r="K140" s="357"/>
      <c r="L140" s="357"/>
      <c r="M140" s="357"/>
      <c r="N140" s="358"/>
    </row>
    <row r="141" spans="4:14">
      <c r="D141" s="352"/>
      <c r="E141" s="352"/>
      <c r="F141" s="353"/>
      <c r="G141" s="354"/>
      <c r="H141" s="355"/>
      <c r="I141" s="359"/>
      <c r="J141" s="356"/>
      <c r="K141" s="357"/>
      <c r="L141" s="357"/>
      <c r="M141" s="357"/>
      <c r="N141" s="358"/>
    </row>
    <row r="142" spans="4:14">
      <c r="D142" s="352"/>
      <c r="E142" s="352"/>
      <c r="F142" s="353"/>
      <c r="G142" s="354"/>
      <c r="H142" s="355"/>
      <c r="I142" s="359"/>
      <c r="J142" s="356"/>
      <c r="K142" s="357"/>
      <c r="L142" s="357"/>
      <c r="M142" s="357"/>
      <c r="N142" s="358"/>
    </row>
    <row r="143" spans="4:14">
      <c r="D143" s="352"/>
      <c r="E143" s="352"/>
      <c r="F143" s="353"/>
      <c r="G143" s="354"/>
      <c r="H143" s="355"/>
      <c r="I143" s="359"/>
      <c r="J143" s="356"/>
      <c r="K143" s="357"/>
      <c r="L143" s="357"/>
      <c r="M143" s="357"/>
      <c r="N143" s="358"/>
    </row>
    <row r="144" spans="4:14">
      <c r="D144" s="352"/>
      <c r="E144" s="352"/>
      <c r="F144" s="353"/>
      <c r="G144" s="354"/>
      <c r="H144" s="355"/>
      <c r="I144" s="359"/>
      <c r="J144" s="356"/>
      <c r="K144" s="357"/>
      <c r="L144" s="357"/>
      <c r="M144" s="357"/>
      <c r="N144" s="358"/>
    </row>
    <row r="145" spans="4:14">
      <c r="D145" s="352"/>
      <c r="E145" s="352"/>
      <c r="F145" s="353"/>
      <c r="G145" s="354"/>
      <c r="H145" s="355"/>
      <c r="I145" s="359"/>
      <c r="J145" s="356"/>
      <c r="K145" s="357"/>
      <c r="L145" s="357"/>
      <c r="M145" s="357"/>
      <c r="N145" s="358"/>
    </row>
    <row r="146" spans="4:14">
      <c r="D146" s="352"/>
      <c r="E146" s="352"/>
      <c r="F146" s="353"/>
      <c r="G146" s="354"/>
      <c r="H146" s="355"/>
      <c r="I146" s="359"/>
      <c r="J146" s="356"/>
      <c r="K146" s="357"/>
      <c r="L146" s="357"/>
      <c r="M146" s="357"/>
      <c r="N146" s="358"/>
    </row>
    <row r="147" spans="4:14">
      <c r="D147" s="352"/>
      <c r="E147" s="352"/>
      <c r="F147" s="353"/>
      <c r="G147" s="354"/>
      <c r="H147" s="355"/>
      <c r="I147" s="359"/>
      <c r="J147" s="356"/>
      <c r="K147" s="357"/>
      <c r="L147" s="357"/>
      <c r="M147" s="357"/>
      <c r="N147" s="358"/>
    </row>
    <row r="148" spans="4:14">
      <c r="D148" s="352"/>
      <c r="E148" s="352"/>
      <c r="F148" s="353"/>
      <c r="G148" s="354"/>
      <c r="H148" s="355"/>
      <c r="I148" s="359"/>
      <c r="J148" s="356"/>
      <c r="K148" s="357"/>
      <c r="L148" s="357"/>
      <c r="M148" s="357"/>
      <c r="N148" s="358"/>
    </row>
    <row r="149" spans="4:14">
      <c r="D149" s="352"/>
      <c r="E149" s="352"/>
      <c r="F149" s="353"/>
      <c r="G149" s="354"/>
      <c r="H149" s="355"/>
      <c r="I149" s="359"/>
      <c r="J149" s="356"/>
      <c r="K149" s="357"/>
      <c r="L149" s="357"/>
      <c r="M149" s="357"/>
      <c r="N149" s="358"/>
    </row>
    <row r="150" spans="4:14">
      <c r="D150" s="352"/>
      <c r="E150" s="352"/>
      <c r="F150" s="353"/>
      <c r="G150" s="354"/>
      <c r="H150" s="355"/>
      <c r="I150" s="359"/>
      <c r="J150" s="356"/>
      <c r="K150" s="357"/>
      <c r="L150" s="357"/>
      <c r="M150" s="357"/>
      <c r="N150" s="358"/>
    </row>
    <row r="151" spans="4:14">
      <c r="D151" s="352"/>
      <c r="E151" s="352"/>
      <c r="F151" s="353"/>
      <c r="G151" s="354"/>
      <c r="H151" s="355"/>
      <c r="I151" s="359"/>
      <c r="J151" s="356"/>
      <c r="K151" s="357"/>
      <c r="L151" s="357"/>
      <c r="M151" s="357"/>
      <c r="N151" s="358"/>
    </row>
    <row r="152" spans="4:14">
      <c r="D152" s="352"/>
      <c r="E152" s="352"/>
      <c r="F152" s="353"/>
      <c r="G152" s="354"/>
      <c r="H152" s="355"/>
      <c r="I152" s="359"/>
      <c r="J152" s="356"/>
      <c r="K152" s="357"/>
      <c r="L152" s="357"/>
      <c r="M152" s="357"/>
      <c r="N152" s="358"/>
    </row>
    <row r="153" spans="4:14">
      <c r="D153" s="352"/>
      <c r="E153" s="352"/>
      <c r="F153" s="353"/>
      <c r="G153" s="354"/>
      <c r="H153" s="355"/>
      <c r="I153" s="359"/>
      <c r="J153" s="356"/>
      <c r="K153" s="357"/>
      <c r="L153" s="357"/>
      <c r="M153" s="357"/>
      <c r="N153" s="358"/>
    </row>
    <row r="154" spans="4:14">
      <c r="D154" s="352"/>
      <c r="E154" s="352"/>
      <c r="F154" s="353"/>
      <c r="G154" s="354"/>
      <c r="H154" s="355"/>
      <c r="I154" s="359"/>
      <c r="J154" s="356"/>
      <c r="K154" s="357"/>
      <c r="L154" s="357"/>
      <c r="M154" s="357"/>
      <c r="N154" s="358"/>
    </row>
    <row r="155" spans="4:14">
      <c r="D155" s="352"/>
      <c r="E155" s="352"/>
      <c r="F155" s="353"/>
      <c r="G155" s="354"/>
      <c r="H155" s="355"/>
      <c r="I155" s="359"/>
      <c r="J155" s="356"/>
      <c r="K155" s="357"/>
      <c r="L155" s="357"/>
      <c r="M155" s="357"/>
      <c r="N155" s="358"/>
    </row>
    <row r="156" spans="4:14">
      <c r="D156" s="352"/>
      <c r="E156" s="352"/>
      <c r="F156" s="353"/>
      <c r="G156" s="354"/>
      <c r="H156" s="355"/>
      <c r="I156" s="359"/>
      <c r="J156" s="356"/>
      <c r="K156" s="357"/>
      <c r="L156" s="357"/>
      <c r="M156" s="357"/>
      <c r="N156" s="358"/>
    </row>
    <row r="157" spans="4:14">
      <c r="D157" s="352"/>
      <c r="E157" s="352"/>
      <c r="F157" s="353"/>
      <c r="G157" s="354"/>
      <c r="H157" s="355"/>
      <c r="I157" s="359"/>
      <c r="J157" s="356"/>
      <c r="K157" s="357"/>
      <c r="L157" s="357"/>
      <c r="M157" s="357"/>
      <c r="N157" s="358"/>
    </row>
    <row r="158" spans="4:14">
      <c r="D158" s="352"/>
      <c r="E158" s="352"/>
      <c r="F158" s="353"/>
      <c r="G158" s="354"/>
      <c r="H158" s="355"/>
      <c r="I158" s="359"/>
      <c r="J158" s="356"/>
      <c r="K158" s="357"/>
      <c r="L158" s="357"/>
      <c r="M158" s="357"/>
      <c r="N158" s="358"/>
    </row>
    <row r="159" spans="4:14">
      <c r="D159" s="352"/>
      <c r="E159" s="352"/>
      <c r="F159" s="353"/>
      <c r="G159" s="354"/>
      <c r="H159" s="355"/>
      <c r="I159" s="359"/>
      <c r="J159" s="356"/>
      <c r="K159" s="357"/>
      <c r="L159" s="357"/>
      <c r="M159" s="357"/>
      <c r="N159" s="358"/>
    </row>
    <row r="160" spans="4:14">
      <c r="D160" s="352"/>
      <c r="E160" s="352"/>
      <c r="F160" s="353"/>
      <c r="G160" s="354"/>
      <c r="H160" s="355"/>
      <c r="I160" s="359"/>
      <c r="J160" s="356"/>
      <c r="K160" s="357"/>
      <c r="L160" s="357"/>
      <c r="M160" s="357"/>
      <c r="N160" s="358"/>
    </row>
    <row r="161" spans="4:14">
      <c r="D161" s="352"/>
      <c r="E161" s="352"/>
      <c r="F161" s="353"/>
      <c r="G161" s="354"/>
      <c r="H161" s="355"/>
      <c r="I161" s="359"/>
      <c r="J161" s="356"/>
      <c r="K161" s="357"/>
      <c r="L161" s="357"/>
      <c r="M161" s="357"/>
      <c r="N161" s="358"/>
    </row>
    <row r="162" spans="4:14">
      <c r="D162" s="352"/>
      <c r="E162" s="352"/>
      <c r="F162" s="353"/>
      <c r="G162" s="354"/>
      <c r="H162" s="355"/>
      <c r="I162" s="359"/>
      <c r="J162" s="356"/>
      <c r="K162" s="357"/>
      <c r="L162" s="357"/>
      <c r="M162" s="357"/>
      <c r="N162" s="358"/>
    </row>
    <row r="163" spans="4:14">
      <c r="D163" s="352"/>
      <c r="E163" s="352"/>
      <c r="F163" s="353"/>
      <c r="G163" s="354"/>
      <c r="H163" s="355"/>
      <c r="I163" s="359"/>
      <c r="J163" s="356"/>
      <c r="K163" s="357"/>
      <c r="L163" s="357"/>
      <c r="M163" s="357"/>
      <c r="N163" s="358"/>
    </row>
    <row r="164" spans="4:14">
      <c r="D164" s="352"/>
      <c r="E164" s="352"/>
      <c r="F164" s="353"/>
      <c r="G164" s="354"/>
      <c r="H164" s="355"/>
      <c r="I164" s="359"/>
      <c r="J164" s="356"/>
      <c r="K164" s="357"/>
      <c r="L164" s="357"/>
      <c r="M164" s="357"/>
      <c r="N164" s="358"/>
    </row>
    <row r="165" spans="4:14">
      <c r="D165" s="352"/>
      <c r="E165" s="352"/>
      <c r="F165" s="353"/>
      <c r="G165" s="354"/>
      <c r="H165" s="355"/>
      <c r="I165" s="359"/>
      <c r="J165" s="356"/>
      <c r="K165" s="357"/>
      <c r="L165" s="357"/>
      <c r="M165" s="357"/>
      <c r="N165" s="358"/>
    </row>
    <row r="166" spans="4:14">
      <c r="D166" s="352"/>
      <c r="E166" s="352"/>
      <c r="F166" s="353"/>
      <c r="G166" s="354"/>
      <c r="H166" s="355"/>
      <c r="I166" s="359"/>
      <c r="J166" s="356"/>
      <c r="K166" s="357"/>
      <c r="L166" s="357"/>
      <c r="M166" s="357"/>
      <c r="N166" s="358"/>
    </row>
    <row r="167" spans="4:14">
      <c r="D167" s="352"/>
      <c r="E167" s="352"/>
      <c r="F167" s="353"/>
      <c r="G167" s="354"/>
      <c r="H167" s="355"/>
      <c r="I167" s="359"/>
      <c r="J167" s="356"/>
      <c r="K167" s="357"/>
      <c r="L167" s="357"/>
      <c r="M167" s="357"/>
      <c r="N167" s="358"/>
    </row>
    <row r="168" spans="4:14">
      <c r="D168" s="352"/>
      <c r="E168" s="352"/>
      <c r="F168" s="353"/>
      <c r="G168" s="354"/>
      <c r="H168" s="355"/>
      <c r="I168" s="359"/>
      <c r="J168" s="356"/>
      <c r="K168" s="357"/>
      <c r="L168" s="357"/>
      <c r="M168" s="357"/>
      <c r="N168" s="358"/>
    </row>
    <row r="169" spans="4:14">
      <c r="D169" s="352"/>
      <c r="E169" s="352"/>
      <c r="F169" s="353"/>
      <c r="G169" s="354"/>
      <c r="H169" s="355"/>
      <c r="I169" s="359"/>
      <c r="J169" s="356"/>
      <c r="K169" s="357"/>
      <c r="L169" s="357"/>
      <c r="M169" s="357"/>
      <c r="N169" s="358"/>
    </row>
    <row r="170" spans="4:14">
      <c r="D170" s="352"/>
      <c r="E170" s="352"/>
      <c r="F170" s="353"/>
      <c r="G170" s="354"/>
      <c r="H170" s="355"/>
      <c r="I170" s="359"/>
      <c r="J170" s="356"/>
      <c r="K170" s="357"/>
      <c r="L170" s="357"/>
      <c r="M170" s="357"/>
      <c r="N170" s="358"/>
    </row>
    <row r="171" spans="4:14">
      <c r="D171" s="352"/>
      <c r="E171" s="352"/>
      <c r="F171" s="353"/>
      <c r="G171" s="354"/>
      <c r="H171" s="355"/>
      <c r="I171" s="359"/>
      <c r="J171" s="356"/>
      <c r="K171" s="357"/>
      <c r="L171" s="357"/>
      <c r="M171" s="357"/>
      <c r="N171" s="358"/>
    </row>
    <row r="172" spans="4:14">
      <c r="D172" s="352"/>
      <c r="E172" s="352"/>
      <c r="F172" s="353"/>
      <c r="G172" s="354"/>
      <c r="H172" s="355"/>
      <c r="I172" s="359"/>
      <c r="J172" s="356"/>
      <c r="K172" s="357"/>
      <c r="L172" s="357"/>
      <c r="M172" s="357"/>
      <c r="N172" s="358"/>
    </row>
    <row r="173" spans="4:14">
      <c r="D173" s="352"/>
      <c r="E173" s="352"/>
      <c r="F173" s="353"/>
      <c r="G173" s="354"/>
      <c r="H173" s="355"/>
      <c r="I173" s="359"/>
      <c r="J173" s="356"/>
      <c r="K173" s="357"/>
      <c r="L173" s="357"/>
      <c r="M173" s="357"/>
      <c r="N173" s="358"/>
    </row>
    <row r="174" spans="4:14">
      <c r="D174" s="352"/>
      <c r="E174" s="352"/>
      <c r="F174" s="353"/>
      <c r="G174" s="354"/>
      <c r="H174" s="355"/>
      <c r="I174" s="359"/>
      <c r="J174" s="356"/>
      <c r="K174" s="357"/>
      <c r="L174" s="357"/>
      <c r="M174" s="357"/>
      <c r="N174" s="358"/>
    </row>
    <row r="175" spans="4:14">
      <c r="D175" s="352"/>
      <c r="E175" s="352"/>
      <c r="F175" s="353"/>
      <c r="G175" s="354"/>
      <c r="H175" s="355"/>
      <c r="I175" s="359"/>
      <c r="J175" s="356"/>
      <c r="K175" s="357"/>
      <c r="L175" s="357"/>
      <c r="M175" s="357"/>
      <c r="N175" s="358"/>
    </row>
    <row r="176" spans="4:14">
      <c r="D176" s="352"/>
      <c r="E176" s="352"/>
      <c r="F176" s="353"/>
      <c r="G176" s="354"/>
      <c r="H176" s="355"/>
      <c r="I176" s="359"/>
      <c r="J176" s="356"/>
      <c r="K176" s="357"/>
      <c r="L176" s="357"/>
      <c r="M176" s="357"/>
      <c r="N176" s="358"/>
    </row>
    <row r="177" spans="4:14">
      <c r="D177" s="352"/>
      <c r="E177" s="352"/>
      <c r="F177" s="353"/>
      <c r="G177" s="354"/>
      <c r="H177" s="355"/>
      <c r="I177" s="359"/>
      <c r="J177" s="356"/>
      <c r="K177" s="357"/>
      <c r="L177" s="357"/>
      <c r="M177" s="357"/>
      <c r="N177" s="358"/>
    </row>
    <row r="178" spans="4:14">
      <c r="D178" s="352"/>
      <c r="E178" s="352"/>
      <c r="F178" s="353"/>
      <c r="G178" s="354"/>
      <c r="H178" s="355"/>
      <c r="I178" s="359"/>
      <c r="J178" s="356"/>
      <c r="K178" s="357"/>
      <c r="L178" s="357"/>
      <c r="M178" s="357"/>
      <c r="N178" s="358"/>
    </row>
    <row r="179" spans="4:14">
      <c r="D179" s="352"/>
      <c r="E179" s="352"/>
      <c r="F179" s="353"/>
      <c r="G179" s="354"/>
      <c r="H179" s="355"/>
      <c r="I179" s="359"/>
      <c r="J179" s="356"/>
      <c r="K179" s="357"/>
      <c r="L179" s="357"/>
      <c r="M179" s="357"/>
      <c r="N179" s="358"/>
    </row>
    <row r="180" spans="4:14">
      <c r="D180" s="352"/>
      <c r="E180" s="352"/>
      <c r="F180" s="353"/>
      <c r="G180" s="354"/>
      <c r="H180" s="355"/>
      <c r="I180" s="359"/>
      <c r="J180" s="356"/>
      <c r="K180" s="357"/>
      <c r="L180" s="357"/>
      <c r="M180" s="357"/>
      <c r="N180" s="358"/>
    </row>
    <row r="181" spans="4:14">
      <c r="D181" s="352"/>
      <c r="E181" s="352"/>
      <c r="F181" s="353"/>
      <c r="G181" s="354"/>
      <c r="H181" s="355"/>
      <c r="I181" s="359"/>
      <c r="J181" s="356"/>
      <c r="K181" s="357"/>
      <c r="L181" s="357"/>
      <c r="M181" s="357"/>
      <c r="N181" s="358"/>
    </row>
    <row r="182" spans="4:14">
      <c r="D182" s="352"/>
      <c r="E182" s="352"/>
      <c r="F182" s="353"/>
      <c r="G182" s="354"/>
      <c r="H182" s="355"/>
      <c r="I182" s="359"/>
      <c r="J182" s="356"/>
      <c r="K182" s="357"/>
      <c r="L182" s="357"/>
      <c r="M182" s="357"/>
      <c r="N182" s="358"/>
    </row>
    <row r="183" spans="4:14">
      <c r="D183" s="352"/>
      <c r="E183" s="352"/>
      <c r="F183" s="353"/>
      <c r="G183" s="354"/>
      <c r="H183" s="355"/>
      <c r="I183" s="359"/>
      <c r="J183" s="356"/>
      <c r="K183" s="357"/>
      <c r="L183" s="357"/>
      <c r="M183" s="357"/>
      <c r="N183" s="358"/>
    </row>
    <row r="184" spans="4:14">
      <c r="D184" s="352"/>
      <c r="E184" s="352"/>
      <c r="F184" s="353"/>
      <c r="G184" s="354"/>
      <c r="H184" s="355"/>
      <c r="I184" s="359"/>
      <c r="J184" s="356"/>
      <c r="K184" s="357"/>
      <c r="L184" s="357"/>
      <c r="M184" s="357"/>
      <c r="N184" s="358"/>
    </row>
    <row r="185" spans="4:14">
      <c r="D185" s="352"/>
      <c r="E185" s="352"/>
      <c r="F185" s="353"/>
      <c r="G185" s="354"/>
      <c r="H185" s="355"/>
      <c r="I185" s="359"/>
      <c r="J185" s="356"/>
      <c r="K185" s="357"/>
      <c r="L185" s="357"/>
      <c r="M185" s="357"/>
      <c r="N185" s="358"/>
    </row>
    <row r="186" spans="4:14">
      <c r="D186" s="352"/>
      <c r="E186" s="352"/>
      <c r="F186" s="353"/>
      <c r="G186" s="354"/>
      <c r="H186" s="355"/>
      <c r="I186" s="359"/>
      <c r="J186" s="356"/>
      <c r="K186" s="357"/>
      <c r="L186" s="357"/>
      <c r="M186" s="357"/>
      <c r="N186" s="358"/>
    </row>
    <row r="187" spans="4:14">
      <c r="D187" s="352"/>
      <c r="E187" s="352"/>
      <c r="F187" s="353"/>
      <c r="G187" s="354"/>
      <c r="H187" s="355"/>
      <c r="I187" s="359"/>
      <c r="J187" s="356"/>
      <c r="K187" s="357"/>
      <c r="L187" s="357"/>
      <c r="M187" s="357"/>
      <c r="N187" s="358"/>
    </row>
    <row r="188" spans="4:14">
      <c r="D188" s="352"/>
      <c r="E188" s="352"/>
      <c r="F188" s="353"/>
      <c r="G188" s="354"/>
      <c r="H188" s="355"/>
      <c r="I188" s="359"/>
      <c r="J188" s="356"/>
      <c r="K188" s="357"/>
      <c r="L188" s="357"/>
      <c r="M188" s="357"/>
      <c r="N188" s="358"/>
    </row>
    <row r="189" spans="4:14">
      <c r="D189" s="352"/>
      <c r="E189" s="352"/>
      <c r="F189" s="353"/>
      <c r="G189" s="354"/>
      <c r="H189" s="355"/>
      <c r="I189" s="359"/>
      <c r="J189" s="356"/>
      <c r="K189" s="357"/>
      <c r="L189" s="357"/>
      <c r="M189" s="357"/>
      <c r="N189" s="358"/>
    </row>
    <row r="190" spans="4:14">
      <c r="D190" s="352"/>
      <c r="E190" s="352"/>
      <c r="F190" s="353"/>
      <c r="G190" s="354"/>
      <c r="H190" s="355"/>
      <c r="I190" s="359"/>
      <c r="J190" s="356"/>
      <c r="K190" s="357"/>
      <c r="L190" s="357"/>
      <c r="M190" s="357"/>
      <c r="N190" s="358"/>
    </row>
    <row r="191" spans="4:14">
      <c r="D191" s="352"/>
      <c r="E191" s="352"/>
      <c r="F191" s="353"/>
      <c r="G191" s="354"/>
      <c r="H191" s="355"/>
      <c r="I191" s="359"/>
      <c r="J191" s="356"/>
      <c r="K191" s="357"/>
      <c r="L191" s="357"/>
      <c r="M191" s="357"/>
      <c r="N191" s="358"/>
    </row>
    <row r="192" spans="4:14">
      <c r="D192" s="352"/>
      <c r="E192" s="352"/>
      <c r="F192" s="353"/>
      <c r="G192" s="354"/>
      <c r="H192" s="355"/>
      <c r="I192" s="359"/>
      <c r="J192" s="356"/>
      <c r="K192" s="357"/>
      <c r="L192" s="357"/>
      <c r="M192" s="357"/>
      <c r="N192" s="358"/>
    </row>
    <row r="193" spans="4:14">
      <c r="D193" s="352"/>
      <c r="E193" s="352"/>
      <c r="F193" s="353"/>
      <c r="G193" s="354"/>
      <c r="H193" s="355"/>
      <c r="I193" s="359"/>
      <c r="J193" s="356"/>
      <c r="K193" s="357"/>
      <c r="L193" s="357"/>
      <c r="M193" s="357"/>
      <c r="N193" s="358"/>
    </row>
    <row r="194" spans="4:14">
      <c r="D194" s="352"/>
      <c r="E194" s="352"/>
      <c r="F194" s="353"/>
      <c r="G194" s="354"/>
      <c r="H194" s="355"/>
      <c r="I194" s="359"/>
      <c r="J194" s="356"/>
      <c r="K194" s="357"/>
      <c r="L194" s="357"/>
      <c r="M194" s="357"/>
      <c r="N194" s="358"/>
    </row>
    <row r="195" spans="4:14">
      <c r="D195" s="352"/>
      <c r="E195" s="352"/>
      <c r="F195" s="353"/>
      <c r="G195" s="354"/>
      <c r="H195" s="355"/>
      <c r="I195" s="359"/>
      <c r="J195" s="356"/>
      <c r="K195" s="357"/>
      <c r="L195" s="357"/>
      <c r="M195" s="357"/>
      <c r="N195" s="358"/>
    </row>
    <row r="196" spans="4:14">
      <c r="D196" s="352"/>
      <c r="E196" s="352"/>
      <c r="F196" s="353"/>
      <c r="G196" s="354"/>
      <c r="H196" s="355"/>
      <c r="I196" s="359"/>
      <c r="J196" s="356"/>
      <c r="K196" s="357"/>
      <c r="L196" s="357"/>
      <c r="M196" s="357"/>
      <c r="N196" s="358"/>
    </row>
    <row r="197" spans="4:14">
      <c r="D197" s="352"/>
      <c r="E197" s="352"/>
      <c r="F197" s="353"/>
      <c r="G197" s="354"/>
      <c r="H197" s="355"/>
      <c r="I197" s="359"/>
      <c r="J197" s="356"/>
      <c r="K197" s="357"/>
      <c r="L197" s="357"/>
      <c r="M197" s="357"/>
      <c r="N197" s="358"/>
    </row>
    <row r="198" spans="4:14">
      <c r="D198" s="352"/>
      <c r="E198" s="352"/>
      <c r="F198" s="353"/>
      <c r="G198" s="354"/>
      <c r="H198" s="355"/>
      <c r="I198" s="359"/>
      <c r="J198" s="356"/>
      <c r="K198" s="357"/>
      <c r="L198" s="357"/>
      <c r="M198" s="357"/>
      <c r="N198" s="358"/>
    </row>
    <row r="199" spans="4:14">
      <c r="D199" s="352"/>
      <c r="E199" s="352"/>
      <c r="F199" s="353"/>
      <c r="G199" s="354"/>
      <c r="H199" s="355"/>
      <c r="I199" s="359"/>
      <c r="J199" s="356"/>
      <c r="K199" s="357"/>
      <c r="L199" s="357"/>
      <c r="M199" s="357"/>
      <c r="N199" s="358"/>
    </row>
    <row r="200" spans="4:14">
      <c r="D200" s="352"/>
      <c r="E200" s="352"/>
      <c r="F200" s="353"/>
      <c r="G200" s="354"/>
      <c r="H200" s="355"/>
      <c r="I200" s="359"/>
      <c r="J200" s="356"/>
      <c r="K200" s="357"/>
      <c r="L200" s="357"/>
      <c r="M200" s="357"/>
      <c r="N200" s="358"/>
    </row>
    <row r="201" spans="4:14">
      <c r="D201" s="352"/>
      <c r="E201" s="352"/>
      <c r="F201" s="353"/>
      <c r="G201" s="354"/>
      <c r="H201" s="355"/>
      <c r="I201" s="359"/>
      <c r="J201" s="356"/>
      <c r="K201" s="357"/>
      <c r="L201" s="357"/>
      <c r="M201" s="357"/>
      <c r="N201" s="358"/>
    </row>
    <row r="202" spans="4:14">
      <c r="D202" s="352"/>
      <c r="E202" s="352"/>
      <c r="F202" s="353"/>
      <c r="G202" s="354"/>
      <c r="H202" s="355"/>
      <c r="I202" s="359"/>
      <c r="J202" s="356"/>
      <c r="K202" s="357"/>
      <c r="L202" s="357"/>
      <c r="M202" s="357"/>
      <c r="N202" s="358"/>
    </row>
    <row r="203" spans="4:14">
      <c r="D203" s="352"/>
      <c r="E203" s="352"/>
      <c r="F203" s="353"/>
      <c r="G203" s="354"/>
      <c r="H203" s="355"/>
      <c r="I203" s="359"/>
      <c r="J203" s="356"/>
      <c r="K203" s="357"/>
      <c r="L203" s="357"/>
      <c r="M203" s="357"/>
      <c r="N203" s="358"/>
    </row>
    <row r="204" spans="4:14">
      <c r="D204" s="352"/>
      <c r="E204" s="352"/>
      <c r="F204" s="353"/>
      <c r="G204" s="354"/>
      <c r="H204" s="355"/>
      <c r="I204" s="359"/>
      <c r="J204" s="356"/>
      <c r="K204" s="357"/>
      <c r="L204" s="357"/>
      <c r="M204" s="357"/>
      <c r="N204" s="358"/>
    </row>
    <row r="205" spans="4:14">
      <c r="D205" s="352"/>
      <c r="E205" s="352"/>
      <c r="F205" s="353"/>
      <c r="G205" s="354"/>
      <c r="H205" s="355"/>
      <c r="I205" s="359"/>
      <c r="J205" s="356"/>
      <c r="K205" s="357"/>
      <c r="L205" s="357"/>
      <c r="M205" s="357"/>
      <c r="N205" s="358"/>
    </row>
    <row r="206" spans="4:14">
      <c r="D206" s="352"/>
      <c r="E206" s="352"/>
      <c r="F206" s="353"/>
      <c r="G206" s="354"/>
      <c r="H206" s="355"/>
      <c r="I206" s="359"/>
      <c r="J206" s="356"/>
      <c r="K206" s="357"/>
      <c r="L206" s="357"/>
      <c r="M206" s="357"/>
      <c r="N206" s="358"/>
    </row>
    <row r="207" spans="4:14">
      <c r="D207" s="352"/>
      <c r="E207" s="352"/>
      <c r="F207" s="353"/>
      <c r="G207" s="354"/>
      <c r="H207" s="355"/>
      <c r="I207" s="359"/>
      <c r="J207" s="356"/>
      <c r="K207" s="357"/>
      <c r="L207" s="357"/>
      <c r="M207" s="357"/>
      <c r="N207" s="358"/>
    </row>
    <row r="208" spans="4:14">
      <c r="D208" s="352"/>
      <c r="E208" s="352"/>
      <c r="F208" s="353"/>
      <c r="G208" s="354"/>
      <c r="H208" s="355"/>
      <c r="I208" s="359"/>
      <c r="J208" s="356"/>
      <c r="K208" s="357"/>
      <c r="L208" s="357"/>
      <c r="M208" s="357"/>
      <c r="N208" s="358"/>
    </row>
    <row r="209" spans="4:14">
      <c r="D209" s="352"/>
      <c r="E209" s="352"/>
      <c r="F209" s="353"/>
      <c r="G209" s="354"/>
      <c r="H209" s="355"/>
      <c r="I209" s="359"/>
      <c r="J209" s="356"/>
      <c r="K209" s="357"/>
      <c r="L209" s="357"/>
      <c r="M209" s="357"/>
      <c r="N209" s="358"/>
    </row>
    <row r="210" spans="4:14">
      <c r="D210" s="352"/>
      <c r="E210" s="352"/>
      <c r="F210" s="353"/>
      <c r="G210" s="354"/>
      <c r="H210" s="355"/>
      <c r="I210" s="359"/>
      <c r="J210" s="356"/>
      <c r="K210" s="357"/>
      <c r="L210" s="357"/>
      <c r="M210" s="357"/>
      <c r="N210" s="358"/>
    </row>
    <row r="211" spans="4:14">
      <c r="D211" s="352"/>
      <c r="E211" s="352"/>
      <c r="F211" s="353"/>
      <c r="G211" s="354"/>
      <c r="H211" s="355"/>
      <c r="I211" s="359"/>
      <c r="J211" s="356"/>
      <c r="K211" s="357"/>
      <c r="L211" s="357"/>
      <c r="M211" s="357"/>
      <c r="N211" s="358"/>
    </row>
    <row r="212" spans="4:14">
      <c r="D212" s="352"/>
      <c r="E212" s="352"/>
      <c r="F212" s="353"/>
      <c r="G212" s="354"/>
      <c r="H212" s="355"/>
      <c r="I212" s="359"/>
      <c r="J212" s="356"/>
      <c r="K212" s="357"/>
      <c r="L212" s="357"/>
      <c r="M212" s="357"/>
      <c r="N212" s="358"/>
    </row>
    <row r="213" spans="4:14">
      <c r="D213" s="352"/>
      <c r="E213" s="352"/>
      <c r="F213" s="353"/>
      <c r="G213" s="354"/>
      <c r="H213" s="355"/>
      <c r="I213" s="359"/>
      <c r="J213" s="356"/>
      <c r="K213" s="357"/>
      <c r="L213" s="357"/>
      <c r="M213" s="357"/>
      <c r="N213" s="358"/>
    </row>
    <row r="214" spans="4:14">
      <c r="D214" s="352"/>
      <c r="E214" s="352"/>
      <c r="F214" s="353"/>
      <c r="G214" s="354"/>
      <c r="H214" s="355"/>
      <c r="I214" s="359"/>
      <c r="J214" s="356"/>
      <c r="K214" s="357"/>
      <c r="L214" s="357"/>
      <c r="M214" s="357"/>
      <c r="N214" s="358"/>
    </row>
    <row r="215" spans="4:14">
      <c r="D215" s="352"/>
      <c r="E215" s="352"/>
      <c r="F215" s="353"/>
      <c r="G215" s="354"/>
      <c r="H215" s="355"/>
      <c r="I215" s="359"/>
      <c r="J215" s="356"/>
      <c r="K215" s="357"/>
      <c r="L215" s="357"/>
      <c r="M215" s="357"/>
      <c r="N215" s="358"/>
    </row>
    <row r="216" spans="4:14">
      <c r="D216" s="352"/>
      <c r="E216" s="352"/>
      <c r="F216" s="353"/>
      <c r="G216" s="354"/>
      <c r="H216" s="355"/>
      <c r="I216" s="359"/>
      <c r="J216" s="356"/>
      <c r="K216" s="357"/>
      <c r="L216" s="357"/>
      <c r="M216" s="357"/>
      <c r="N216" s="358"/>
    </row>
    <row r="217" spans="4:14">
      <c r="D217" s="352"/>
      <c r="E217" s="352"/>
      <c r="F217" s="353"/>
      <c r="G217" s="354"/>
      <c r="H217" s="355"/>
      <c r="I217" s="359"/>
      <c r="J217" s="356"/>
      <c r="K217" s="357"/>
      <c r="L217" s="357"/>
      <c r="M217" s="357"/>
      <c r="N217" s="358"/>
    </row>
    <row r="218" spans="4:14">
      <c r="D218" s="352"/>
      <c r="E218" s="352"/>
      <c r="F218" s="353"/>
      <c r="G218" s="354"/>
      <c r="H218" s="355"/>
      <c r="I218" s="359"/>
      <c r="J218" s="356"/>
      <c r="K218" s="357"/>
      <c r="L218" s="357"/>
      <c r="M218" s="357"/>
      <c r="N218" s="358"/>
    </row>
    <row r="219" spans="4:14">
      <c r="D219" s="352"/>
      <c r="E219" s="352"/>
      <c r="F219" s="353"/>
      <c r="G219" s="354"/>
      <c r="H219" s="355"/>
      <c r="I219" s="359"/>
      <c r="J219" s="356"/>
      <c r="K219" s="357"/>
      <c r="L219" s="357"/>
      <c r="M219" s="357"/>
      <c r="N219" s="358"/>
    </row>
    <row r="220" spans="4:14">
      <c r="D220" s="352"/>
      <c r="E220" s="352"/>
      <c r="F220" s="353"/>
      <c r="G220" s="354"/>
      <c r="H220" s="355"/>
      <c r="I220" s="359"/>
      <c r="J220" s="356"/>
      <c r="K220" s="357"/>
      <c r="L220" s="357"/>
      <c r="M220" s="357"/>
      <c r="N220" s="358"/>
    </row>
    <row r="221" spans="4:14">
      <c r="D221" s="352"/>
      <c r="E221" s="352"/>
      <c r="F221" s="353"/>
      <c r="G221" s="354"/>
      <c r="H221" s="355"/>
      <c r="I221" s="359"/>
      <c r="J221" s="356"/>
      <c r="K221" s="357"/>
      <c r="L221" s="357"/>
      <c r="M221" s="357"/>
      <c r="N221" s="358"/>
    </row>
    <row r="222" spans="4:14">
      <c r="D222" s="352"/>
      <c r="E222" s="352"/>
      <c r="F222" s="353"/>
      <c r="G222" s="354"/>
      <c r="H222" s="355"/>
      <c r="I222" s="359"/>
      <c r="J222" s="356"/>
      <c r="K222" s="357"/>
      <c r="L222" s="357"/>
      <c r="M222" s="357"/>
      <c r="N222" s="358"/>
    </row>
    <row r="223" spans="4:14">
      <c r="D223" s="352"/>
      <c r="E223" s="352"/>
      <c r="F223" s="353"/>
      <c r="G223" s="354"/>
      <c r="H223" s="355"/>
      <c r="I223" s="359"/>
      <c r="J223" s="356"/>
      <c r="K223" s="357"/>
      <c r="L223" s="357"/>
      <c r="M223" s="357"/>
      <c r="N223" s="358"/>
    </row>
    <row r="224" spans="4:14">
      <c r="D224" s="352"/>
      <c r="E224" s="352"/>
      <c r="F224" s="353"/>
      <c r="G224" s="354"/>
      <c r="H224" s="355"/>
      <c r="I224" s="359"/>
      <c r="J224" s="356"/>
      <c r="K224" s="357"/>
      <c r="L224" s="357"/>
      <c r="M224" s="357"/>
      <c r="N224" s="358"/>
    </row>
    <row r="225" spans="4:14">
      <c r="D225" s="352"/>
      <c r="E225" s="352"/>
      <c r="F225" s="353"/>
      <c r="G225" s="354"/>
      <c r="H225" s="355"/>
      <c r="I225" s="359"/>
      <c r="J225" s="356"/>
      <c r="K225" s="357"/>
      <c r="L225" s="357"/>
      <c r="M225" s="357"/>
      <c r="N225" s="358"/>
    </row>
    <row r="226" spans="4:14">
      <c r="D226" s="352"/>
      <c r="E226" s="352"/>
      <c r="F226" s="353"/>
      <c r="G226" s="354"/>
      <c r="H226" s="355"/>
      <c r="I226" s="359"/>
      <c r="J226" s="356"/>
      <c r="K226" s="357"/>
      <c r="L226" s="357"/>
      <c r="M226" s="357"/>
      <c r="N226" s="358"/>
    </row>
    <row r="227" spans="4:14">
      <c r="D227" s="352"/>
      <c r="E227" s="352"/>
      <c r="F227" s="353"/>
      <c r="G227" s="354"/>
      <c r="H227" s="355"/>
      <c r="I227" s="359"/>
      <c r="J227" s="356"/>
      <c r="K227" s="357"/>
      <c r="L227" s="357"/>
      <c r="M227" s="357"/>
      <c r="N227" s="358"/>
    </row>
    <row r="228" spans="4:14">
      <c r="D228" s="352"/>
      <c r="E228" s="352"/>
      <c r="F228" s="353"/>
      <c r="G228" s="354"/>
      <c r="H228" s="355"/>
      <c r="I228" s="359"/>
      <c r="J228" s="356"/>
      <c r="K228" s="357"/>
      <c r="L228" s="357"/>
      <c r="M228" s="357"/>
      <c r="N228" s="358"/>
    </row>
    <row r="229" spans="4:14">
      <c r="D229" s="352"/>
      <c r="E229" s="352"/>
      <c r="F229" s="353"/>
      <c r="G229" s="354"/>
      <c r="H229" s="355"/>
      <c r="I229" s="359"/>
      <c r="J229" s="356"/>
      <c r="K229" s="357"/>
      <c r="L229" s="357"/>
      <c r="M229" s="357"/>
      <c r="N229" s="358"/>
    </row>
    <row r="230" spans="4:14">
      <c r="D230" s="352"/>
      <c r="E230" s="352"/>
      <c r="F230" s="353"/>
      <c r="G230" s="354"/>
      <c r="H230" s="355"/>
      <c r="I230" s="359"/>
      <c r="J230" s="356"/>
      <c r="K230" s="357"/>
      <c r="L230" s="357"/>
      <c r="M230" s="357"/>
      <c r="N230" s="358"/>
    </row>
    <row r="231" spans="4:14">
      <c r="D231" s="352"/>
      <c r="E231" s="352"/>
      <c r="F231" s="353"/>
      <c r="G231" s="354"/>
      <c r="H231" s="355"/>
      <c r="I231" s="359"/>
      <c r="J231" s="356"/>
      <c r="K231" s="357"/>
      <c r="L231" s="357"/>
      <c r="M231" s="357"/>
      <c r="N231" s="358"/>
    </row>
    <row r="232" spans="4:14">
      <c r="D232" s="352"/>
      <c r="E232" s="352"/>
      <c r="F232" s="353"/>
      <c r="G232" s="354"/>
      <c r="H232" s="355"/>
      <c r="I232" s="359"/>
      <c r="J232" s="356"/>
      <c r="K232" s="357"/>
      <c r="L232" s="357"/>
      <c r="M232" s="357"/>
      <c r="N232" s="358"/>
    </row>
    <row r="233" spans="4:14">
      <c r="D233" s="352"/>
      <c r="E233" s="352"/>
      <c r="F233" s="353"/>
      <c r="G233" s="354"/>
      <c r="H233" s="355"/>
      <c r="I233" s="359"/>
      <c r="J233" s="356"/>
      <c r="K233" s="357"/>
      <c r="L233" s="357"/>
      <c r="M233" s="357"/>
      <c r="N233" s="358"/>
    </row>
    <row r="234" spans="4:14">
      <c r="D234" s="352"/>
      <c r="E234" s="352"/>
      <c r="F234" s="353"/>
      <c r="G234" s="354"/>
      <c r="H234" s="355"/>
      <c r="I234" s="359"/>
      <c r="J234" s="356"/>
      <c r="K234" s="357"/>
      <c r="L234" s="357"/>
      <c r="M234" s="357"/>
      <c r="N234" s="358"/>
    </row>
    <row r="235" spans="4:14">
      <c r="D235" s="352"/>
      <c r="E235" s="352"/>
      <c r="F235" s="353"/>
      <c r="G235" s="354"/>
      <c r="H235" s="355"/>
      <c r="I235" s="359"/>
      <c r="J235" s="356"/>
      <c r="K235" s="357"/>
      <c r="L235" s="357"/>
      <c r="M235" s="357"/>
      <c r="N235" s="358"/>
    </row>
    <row r="236" spans="4:14">
      <c r="D236" s="352"/>
      <c r="E236" s="352"/>
      <c r="F236" s="353"/>
      <c r="G236" s="354"/>
      <c r="H236" s="355"/>
      <c r="I236" s="359"/>
      <c r="J236" s="356"/>
      <c r="K236" s="357"/>
      <c r="L236" s="357"/>
      <c r="M236" s="357"/>
      <c r="N236" s="358"/>
    </row>
    <row r="237" spans="4:14">
      <c r="D237" s="352"/>
      <c r="E237" s="352"/>
      <c r="F237" s="353"/>
      <c r="G237" s="354"/>
      <c r="H237" s="355"/>
      <c r="I237" s="359"/>
      <c r="J237" s="356"/>
      <c r="K237" s="357"/>
      <c r="L237" s="357"/>
      <c r="M237" s="357"/>
      <c r="N237" s="358"/>
    </row>
    <row r="238" spans="4:14">
      <c r="D238" s="352"/>
      <c r="E238" s="352"/>
      <c r="F238" s="353"/>
      <c r="G238" s="354"/>
      <c r="H238" s="355"/>
      <c r="I238" s="359"/>
      <c r="J238" s="356"/>
      <c r="K238" s="357"/>
      <c r="L238" s="357"/>
      <c r="M238" s="357"/>
      <c r="N238" s="358"/>
    </row>
    <row r="239" spans="4:14">
      <c r="D239" s="352"/>
      <c r="E239" s="352"/>
      <c r="F239" s="353"/>
      <c r="G239" s="354"/>
      <c r="H239" s="355"/>
      <c r="I239" s="359"/>
      <c r="J239" s="356"/>
      <c r="K239" s="357"/>
      <c r="L239" s="357"/>
      <c r="M239" s="357"/>
      <c r="N239" s="358"/>
    </row>
    <row r="240" spans="4:14">
      <c r="D240" s="352"/>
      <c r="E240" s="352"/>
      <c r="F240" s="353"/>
      <c r="G240" s="354"/>
      <c r="H240" s="355"/>
      <c r="I240" s="359"/>
      <c r="J240" s="356"/>
      <c r="K240" s="357"/>
      <c r="L240" s="357"/>
      <c r="M240" s="357"/>
      <c r="N240" s="358"/>
    </row>
    <row r="241" spans="4:14">
      <c r="D241" s="352"/>
      <c r="E241" s="352"/>
      <c r="F241" s="353"/>
      <c r="G241" s="354"/>
      <c r="H241" s="355"/>
      <c r="I241" s="359"/>
      <c r="J241" s="356"/>
      <c r="K241" s="357"/>
      <c r="L241" s="357"/>
      <c r="M241" s="357"/>
      <c r="N241" s="358"/>
    </row>
    <row r="242" spans="4:14">
      <c r="D242" s="352"/>
      <c r="E242" s="352"/>
      <c r="F242" s="353"/>
      <c r="G242" s="354"/>
      <c r="H242" s="355"/>
      <c r="I242" s="359"/>
      <c r="J242" s="356"/>
      <c r="K242" s="357"/>
      <c r="L242" s="357"/>
      <c r="M242" s="357"/>
      <c r="N242" s="358"/>
    </row>
    <row r="243" spans="4:14">
      <c r="D243" s="352"/>
      <c r="E243" s="352"/>
      <c r="F243" s="353"/>
      <c r="G243" s="354"/>
      <c r="H243" s="355"/>
      <c r="I243" s="359"/>
      <c r="J243" s="356"/>
      <c r="K243" s="357"/>
      <c r="L243" s="357"/>
      <c r="M243" s="357"/>
      <c r="N243" s="358"/>
    </row>
    <row r="244" spans="4:14">
      <c r="D244" s="352"/>
      <c r="E244" s="352"/>
      <c r="F244" s="353"/>
      <c r="G244" s="354"/>
      <c r="H244" s="355"/>
      <c r="I244" s="359"/>
      <c r="J244" s="356"/>
      <c r="K244" s="357"/>
      <c r="L244" s="357"/>
      <c r="M244" s="357"/>
      <c r="N244" s="358"/>
    </row>
    <row r="245" spans="4:14">
      <c r="D245" s="352"/>
      <c r="E245" s="352"/>
      <c r="F245" s="353"/>
      <c r="G245" s="354"/>
      <c r="H245" s="355"/>
      <c r="I245" s="359"/>
      <c r="J245" s="356"/>
      <c r="K245" s="357"/>
      <c r="L245" s="357"/>
      <c r="M245" s="357"/>
      <c r="N245" s="358"/>
    </row>
    <row r="246" spans="4:14">
      <c r="D246" s="352"/>
      <c r="E246" s="352"/>
      <c r="F246" s="353"/>
      <c r="G246" s="354"/>
      <c r="H246" s="355"/>
      <c r="I246" s="359"/>
      <c r="J246" s="356"/>
      <c r="K246" s="357"/>
      <c r="L246" s="357"/>
      <c r="M246" s="357"/>
      <c r="N246" s="358"/>
    </row>
    <row r="247" spans="4:14">
      <c r="D247" s="352"/>
      <c r="E247" s="352"/>
      <c r="F247" s="353"/>
      <c r="G247" s="354"/>
      <c r="H247" s="355"/>
      <c r="I247" s="359"/>
      <c r="J247" s="356"/>
      <c r="K247" s="357"/>
      <c r="L247" s="357"/>
      <c r="M247" s="357"/>
      <c r="N247" s="358"/>
    </row>
    <row r="248" spans="4:14">
      <c r="D248" s="352"/>
      <c r="E248" s="352"/>
      <c r="F248" s="353"/>
      <c r="G248" s="354"/>
      <c r="H248" s="355"/>
      <c r="I248" s="359"/>
      <c r="J248" s="356"/>
      <c r="K248" s="357"/>
      <c r="L248" s="357"/>
      <c r="M248" s="357"/>
      <c r="N248" s="358"/>
    </row>
    <row r="249" spans="4:14">
      <c r="D249" s="352"/>
      <c r="E249" s="352"/>
      <c r="F249" s="353"/>
      <c r="G249" s="354"/>
      <c r="H249" s="355"/>
      <c r="I249" s="359"/>
      <c r="J249" s="356"/>
      <c r="K249" s="357"/>
      <c r="L249" s="357"/>
      <c r="M249" s="357"/>
      <c r="N249" s="358"/>
    </row>
    <row r="250" spans="4:14">
      <c r="D250" s="352"/>
      <c r="E250" s="352"/>
      <c r="F250" s="353"/>
      <c r="G250" s="354"/>
      <c r="H250" s="355"/>
      <c r="I250" s="359"/>
      <c r="J250" s="356"/>
      <c r="K250" s="357"/>
      <c r="L250" s="357"/>
      <c r="M250" s="357"/>
      <c r="N250" s="358"/>
    </row>
    <row r="251" spans="4:14">
      <c r="D251" s="352"/>
      <c r="E251" s="352"/>
      <c r="F251" s="353"/>
      <c r="G251" s="354"/>
      <c r="H251" s="355"/>
      <c r="I251" s="359"/>
      <c r="J251" s="356"/>
      <c r="K251" s="357"/>
      <c r="L251" s="357"/>
      <c r="M251" s="357"/>
      <c r="N251" s="358"/>
    </row>
    <row r="252" spans="4:14">
      <c r="D252" s="352"/>
      <c r="E252" s="352"/>
      <c r="F252" s="353"/>
      <c r="G252" s="354"/>
      <c r="H252" s="355"/>
      <c r="I252" s="359"/>
      <c r="J252" s="356"/>
      <c r="K252" s="357"/>
      <c r="L252" s="357"/>
      <c r="M252" s="357"/>
      <c r="N252" s="358"/>
    </row>
    <row r="253" spans="4:14">
      <c r="D253" s="352"/>
      <c r="E253" s="352"/>
      <c r="F253" s="353"/>
      <c r="G253" s="354"/>
      <c r="H253" s="355"/>
      <c r="I253" s="359"/>
      <c r="J253" s="356"/>
      <c r="K253" s="357"/>
      <c r="L253" s="357"/>
      <c r="M253" s="357"/>
      <c r="N253" s="358"/>
    </row>
    <row r="254" spans="4:14">
      <c r="D254" s="352"/>
      <c r="E254" s="352"/>
      <c r="F254" s="353"/>
      <c r="G254" s="354"/>
      <c r="H254" s="355"/>
      <c r="I254" s="359"/>
      <c r="J254" s="356"/>
      <c r="K254" s="357"/>
      <c r="L254" s="357"/>
      <c r="M254" s="357"/>
      <c r="N254" s="358"/>
    </row>
    <row r="255" spans="4:14">
      <c r="D255" s="352"/>
      <c r="E255" s="352"/>
      <c r="F255" s="353"/>
      <c r="G255" s="354"/>
      <c r="H255" s="355"/>
      <c r="I255" s="359"/>
      <c r="J255" s="356"/>
      <c r="K255" s="357"/>
      <c r="L255" s="357"/>
      <c r="M255" s="357"/>
      <c r="N255" s="358"/>
    </row>
    <row r="256" spans="4:14">
      <c r="D256" s="352"/>
      <c r="E256" s="352"/>
      <c r="F256" s="353"/>
      <c r="G256" s="354"/>
      <c r="H256" s="355"/>
      <c r="I256" s="359"/>
      <c r="J256" s="356"/>
      <c r="K256" s="357"/>
      <c r="L256" s="357"/>
      <c r="M256" s="357"/>
      <c r="N256" s="358"/>
    </row>
    <row r="257" spans="4:14">
      <c r="D257" s="352"/>
      <c r="E257" s="352"/>
      <c r="F257" s="353"/>
      <c r="G257" s="354"/>
      <c r="H257" s="355"/>
      <c r="I257" s="359"/>
      <c r="J257" s="356"/>
      <c r="K257" s="357"/>
      <c r="L257" s="357"/>
      <c r="M257" s="357"/>
      <c r="N257" s="358"/>
    </row>
    <row r="258" spans="4:14">
      <c r="D258" s="352"/>
      <c r="E258" s="352"/>
      <c r="F258" s="353"/>
      <c r="G258" s="354"/>
      <c r="H258" s="355"/>
      <c r="I258" s="359"/>
      <c r="J258" s="356"/>
      <c r="K258" s="357"/>
      <c r="L258" s="357"/>
      <c r="M258" s="357"/>
      <c r="N258" s="358"/>
    </row>
    <row r="259" spans="4:14">
      <c r="D259" s="352"/>
      <c r="E259" s="352"/>
      <c r="F259" s="353"/>
      <c r="G259" s="354"/>
      <c r="H259" s="355"/>
      <c r="I259" s="359"/>
      <c r="J259" s="356"/>
      <c r="K259" s="357"/>
      <c r="L259" s="357"/>
      <c r="M259" s="357"/>
      <c r="N259" s="358"/>
    </row>
    <row r="260" spans="4:14">
      <c r="D260" s="352"/>
      <c r="E260" s="352"/>
      <c r="F260" s="353"/>
      <c r="G260" s="354"/>
      <c r="H260" s="355"/>
      <c r="I260" s="359"/>
      <c r="J260" s="356"/>
      <c r="K260" s="357"/>
      <c r="L260" s="357"/>
      <c r="M260" s="357"/>
      <c r="N260" s="358"/>
    </row>
    <row r="261" spans="4:14">
      <c r="D261" s="352"/>
      <c r="E261" s="352"/>
      <c r="F261" s="353"/>
      <c r="G261" s="354"/>
      <c r="H261" s="355"/>
      <c r="I261" s="359"/>
      <c r="J261" s="356"/>
      <c r="K261" s="357"/>
      <c r="L261" s="357"/>
      <c r="M261" s="357"/>
      <c r="N261" s="358"/>
    </row>
    <row r="262" spans="4:14">
      <c r="D262" s="352"/>
      <c r="E262" s="352"/>
      <c r="F262" s="353"/>
      <c r="G262" s="354"/>
      <c r="H262" s="355"/>
      <c r="I262" s="359"/>
      <c r="J262" s="356"/>
      <c r="K262" s="357"/>
      <c r="L262" s="357"/>
      <c r="M262" s="357"/>
      <c r="N262" s="358"/>
    </row>
    <row r="263" spans="4:14">
      <c r="D263" s="352"/>
      <c r="E263" s="352"/>
      <c r="F263" s="353"/>
      <c r="G263" s="354"/>
      <c r="H263" s="355"/>
      <c r="I263" s="359"/>
      <c r="J263" s="356"/>
      <c r="K263" s="357"/>
      <c r="L263" s="357"/>
      <c r="M263" s="357"/>
      <c r="N263" s="358"/>
    </row>
    <row r="264" spans="4:14">
      <c r="D264" s="352"/>
      <c r="E264" s="352"/>
      <c r="F264" s="353"/>
      <c r="G264" s="354"/>
      <c r="H264" s="355"/>
      <c r="I264" s="359"/>
      <c r="J264" s="356"/>
      <c r="K264" s="357"/>
      <c r="L264" s="357"/>
      <c r="M264" s="357"/>
      <c r="N264" s="358"/>
    </row>
    <row r="265" spans="4:14">
      <c r="D265" s="352"/>
      <c r="E265" s="352"/>
      <c r="F265" s="353"/>
      <c r="G265" s="354"/>
      <c r="H265" s="355"/>
      <c r="I265" s="359"/>
      <c r="J265" s="356"/>
      <c r="K265" s="357"/>
      <c r="L265" s="357"/>
      <c r="M265" s="357"/>
      <c r="N265" s="358"/>
    </row>
    <row r="266" spans="4:14">
      <c r="D266" s="352"/>
      <c r="E266" s="352"/>
      <c r="F266" s="353"/>
      <c r="G266" s="354"/>
      <c r="H266" s="355"/>
      <c r="I266" s="359"/>
      <c r="J266" s="356"/>
      <c r="K266" s="357"/>
      <c r="L266" s="357"/>
      <c r="M266" s="357"/>
      <c r="N266" s="358"/>
    </row>
    <row r="267" spans="4:14">
      <c r="D267" s="352"/>
      <c r="E267" s="352"/>
      <c r="F267" s="353"/>
      <c r="G267" s="354"/>
      <c r="H267" s="355"/>
      <c r="I267" s="359"/>
      <c r="J267" s="356"/>
      <c r="K267" s="357"/>
      <c r="L267" s="357"/>
      <c r="M267" s="357"/>
      <c r="N267" s="358"/>
    </row>
    <row r="268" spans="4:14">
      <c r="D268" s="352"/>
      <c r="E268" s="352"/>
      <c r="F268" s="353"/>
      <c r="G268" s="354"/>
      <c r="H268" s="355"/>
      <c r="I268" s="359"/>
      <c r="J268" s="356"/>
      <c r="K268" s="357"/>
      <c r="L268" s="357"/>
      <c r="M268" s="357"/>
      <c r="N268" s="358"/>
    </row>
    <row r="269" spans="4:14">
      <c r="D269" s="352"/>
      <c r="E269" s="352"/>
      <c r="F269" s="353"/>
      <c r="G269" s="354"/>
      <c r="H269" s="355"/>
      <c r="I269" s="359"/>
      <c r="J269" s="356"/>
      <c r="K269" s="357"/>
      <c r="L269" s="357"/>
      <c r="M269" s="357"/>
      <c r="N269" s="358"/>
    </row>
    <row r="270" spans="4:14">
      <c r="D270" s="352"/>
      <c r="E270" s="352"/>
      <c r="F270" s="353"/>
      <c r="G270" s="354"/>
      <c r="H270" s="355"/>
      <c r="I270" s="359"/>
      <c r="J270" s="356"/>
      <c r="K270" s="357"/>
      <c r="L270" s="357"/>
      <c r="M270" s="357"/>
      <c r="N270" s="358"/>
    </row>
    <row r="271" spans="4:14">
      <c r="D271" s="352"/>
      <c r="E271" s="352"/>
      <c r="F271" s="353"/>
      <c r="G271" s="354"/>
      <c r="H271" s="355"/>
      <c r="I271" s="359"/>
      <c r="J271" s="356"/>
      <c r="K271" s="357"/>
      <c r="L271" s="357"/>
      <c r="M271" s="357"/>
      <c r="N271" s="358"/>
    </row>
    <row r="272" spans="4:14">
      <c r="D272" s="352"/>
      <c r="E272" s="352"/>
      <c r="F272" s="353"/>
      <c r="G272" s="354"/>
      <c r="H272" s="355"/>
      <c r="I272" s="359"/>
      <c r="J272" s="356"/>
      <c r="K272" s="357"/>
      <c r="L272" s="357"/>
      <c r="M272" s="357"/>
      <c r="N272" s="358"/>
    </row>
    <row r="273" spans="4:14">
      <c r="D273" s="352"/>
      <c r="E273" s="352"/>
      <c r="F273" s="353"/>
      <c r="G273" s="354"/>
      <c r="H273" s="355"/>
      <c r="I273" s="359"/>
      <c r="J273" s="356"/>
      <c r="K273" s="357"/>
      <c r="L273" s="357"/>
      <c r="M273" s="357"/>
      <c r="N273" s="358"/>
    </row>
    <row r="274" spans="4:14">
      <c r="D274" s="352"/>
      <c r="E274" s="352"/>
      <c r="F274" s="353"/>
      <c r="G274" s="354"/>
      <c r="H274" s="355"/>
      <c r="I274" s="359"/>
      <c r="J274" s="356"/>
      <c r="K274" s="357"/>
      <c r="L274" s="357"/>
      <c r="M274" s="357"/>
      <c r="N274" s="358"/>
    </row>
    <row r="275" spans="4:14">
      <c r="D275" s="352"/>
      <c r="E275" s="352"/>
      <c r="F275" s="353"/>
      <c r="G275" s="354"/>
      <c r="H275" s="355"/>
      <c r="I275" s="359"/>
      <c r="J275" s="356"/>
      <c r="K275" s="357"/>
      <c r="L275" s="357"/>
      <c r="M275" s="357"/>
      <c r="N275" s="358"/>
    </row>
    <row r="276" spans="4:14">
      <c r="D276" s="352"/>
      <c r="E276" s="352"/>
      <c r="F276" s="353"/>
      <c r="G276" s="354"/>
      <c r="H276" s="355"/>
      <c r="I276" s="359"/>
      <c r="J276" s="356"/>
      <c r="K276" s="357"/>
      <c r="L276" s="357"/>
      <c r="M276" s="357"/>
      <c r="N276" s="358"/>
    </row>
    <row r="277" spans="4:14">
      <c r="D277" s="352"/>
      <c r="E277" s="352"/>
      <c r="F277" s="353"/>
      <c r="G277" s="354"/>
      <c r="H277" s="355"/>
      <c r="I277" s="359"/>
      <c r="J277" s="356"/>
      <c r="K277" s="357"/>
      <c r="L277" s="357"/>
      <c r="M277" s="357"/>
      <c r="N277" s="358"/>
    </row>
    <row r="278" spans="4:14">
      <c r="D278" s="352"/>
      <c r="E278" s="352"/>
      <c r="F278" s="353"/>
      <c r="G278" s="354"/>
      <c r="H278" s="355"/>
      <c r="I278" s="359"/>
      <c r="J278" s="356"/>
      <c r="K278" s="357"/>
      <c r="L278" s="357"/>
      <c r="M278" s="357"/>
      <c r="N278" s="358"/>
    </row>
    <row r="279" spans="4:14">
      <c r="D279" s="352"/>
      <c r="E279" s="352"/>
      <c r="F279" s="353"/>
      <c r="G279" s="354"/>
      <c r="H279" s="355"/>
      <c r="I279" s="359"/>
      <c r="J279" s="356"/>
      <c r="K279" s="357"/>
      <c r="L279" s="357"/>
      <c r="M279" s="357"/>
      <c r="N279" s="358"/>
    </row>
    <row r="280" spans="4:14">
      <c r="D280" s="352"/>
      <c r="E280" s="352"/>
      <c r="F280" s="353"/>
      <c r="G280" s="354"/>
      <c r="H280" s="355"/>
      <c r="I280" s="359"/>
      <c r="J280" s="356"/>
      <c r="K280" s="357"/>
      <c r="L280" s="357"/>
      <c r="M280" s="357"/>
      <c r="N280" s="358"/>
    </row>
    <row r="281" spans="4:14">
      <c r="D281" s="352"/>
      <c r="E281" s="352"/>
      <c r="F281" s="353"/>
      <c r="G281" s="354"/>
      <c r="H281" s="355"/>
      <c r="I281" s="359"/>
      <c r="J281" s="356"/>
      <c r="K281" s="357"/>
      <c r="L281" s="357"/>
      <c r="M281" s="357"/>
      <c r="N281" s="358"/>
    </row>
    <row r="282" spans="4:14">
      <c r="D282" s="352"/>
      <c r="E282" s="352"/>
      <c r="F282" s="353"/>
      <c r="G282" s="354"/>
      <c r="H282" s="355"/>
      <c r="I282" s="359"/>
      <c r="J282" s="356"/>
      <c r="K282" s="357"/>
      <c r="L282" s="357"/>
      <c r="M282" s="357"/>
      <c r="N282" s="358"/>
    </row>
    <row r="283" spans="4:14">
      <c r="D283" s="352"/>
      <c r="E283" s="352"/>
      <c r="F283" s="353"/>
      <c r="G283" s="354"/>
      <c r="H283" s="355"/>
      <c r="I283" s="359"/>
      <c r="J283" s="356"/>
      <c r="K283" s="357"/>
      <c r="L283" s="357"/>
      <c r="M283" s="357"/>
      <c r="N283" s="358"/>
    </row>
    <row r="284" spans="4:14">
      <c r="D284" s="352"/>
      <c r="E284" s="352"/>
      <c r="F284" s="353"/>
      <c r="G284" s="354"/>
      <c r="H284" s="355"/>
      <c r="I284" s="359"/>
      <c r="J284" s="356"/>
      <c r="K284" s="357"/>
      <c r="L284" s="357"/>
      <c r="M284" s="357"/>
      <c r="N284" s="358"/>
    </row>
    <row r="285" spans="4:14">
      <c r="D285" s="352"/>
      <c r="E285" s="352"/>
      <c r="F285" s="353"/>
      <c r="G285" s="354"/>
      <c r="H285" s="355"/>
      <c r="I285" s="359"/>
      <c r="J285" s="356"/>
      <c r="K285" s="357"/>
      <c r="L285" s="357"/>
      <c r="M285" s="357"/>
      <c r="N285" s="358"/>
    </row>
    <row r="286" spans="4:14">
      <c r="D286" s="352"/>
      <c r="E286" s="352"/>
      <c r="F286" s="353"/>
      <c r="G286" s="354"/>
      <c r="H286" s="355"/>
      <c r="I286" s="359"/>
      <c r="J286" s="356"/>
      <c r="K286" s="357"/>
      <c r="L286" s="357"/>
      <c r="M286" s="357"/>
      <c r="N286" s="358"/>
    </row>
    <row r="287" spans="4:14">
      <c r="D287" s="352"/>
      <c r="E287" s="352"/>
      <c r="F287" s="353"/>
      <c r="G287" s="354"/>
      <c r="H287" s="355"/>
      <c r="I287" s="359"/>
      <c r="J287" s="356"/>
      <c r="K287" s="357"/>
      <c r="L287" s="357"/>
      <c r="M287" s="357"/>
      <c r="N287" s="358"/>
    </row>
    <row r="288" spans="4:14">
      <c r="D288" s="352"/>
      <c r="E288" s="352"/>
      <c r="F288" s="353"/>
      <c r="G288" s="354"/>
      <c r="H288" s="355"/>
      <c r="I288" s="359"/>
      <c r="J288" s="356"/>
      <c r="K288" s="357"/>
      <c r="L288" s="357"/>
      <c r="M288" s="357"/>
      <c r="N288" s="358"/>
    </row>
    <row r="289" spans="4:14">
      <c r="D289" s="352"/>
      <c r="E289" s="352"/>
      <c r="F289" s="353"/>
      <c r="G289" s="354"/>
      <c r="H289" s="355"/>
      <c r="I289" s="359"/>
      <c r="J289" s="356"/>
      <c r="K289" s="357"/>
      <c r="L289" s="357"/>
      <c r="M289" s="357"/>
      <c r="N289" s="358"/>
    </row>
    <row r="290" spans="4:14">
      <c r="D290" s="352"/>
      <c r="E290" s="352"/>
      <c r="F290" s="353"/>
      <c r="G290" s="354"/>
      <c r="H290" s="355"/>
      <c r="I290" s="359"/>
      <c r="J290" s="356"/>
      <c r="K290" s="357"/>
      <c r="L290" s="357"/>
      <c r="M290" s="357"/>
      <c r="N290" s="358"/>
    </row>
    <row r="291" spans="4:14">
      <c r="D291" s="352"/>
      <c r="E291" s="352"/>
      <c r="F291" s="353"/>
      <c r="G291" s="354"/>
      <c r="H291" s="355"/>
      <c r="I291" s="359"/>
      <c r="J291" s="356"/>
      <c r="K291" s="357"/>
      <c r="L291" s="357"/>
      <c r="M291" s="357"/>
      <c r="N291" s="358"/>
    </row>
    <row r="292" spans="4:14">
      <c r="D292" s="352"/>
      <c r="E292" s="352"/>
      <c r="F292" s="353"/>
      <c r="G292" s="354"/>
      <c r="H292" s="355"/>
      <c r="I292" s="359"/>
      <c r="J292" s="356"/>
      <c r="K292" s="357"/>
      <c r="L292" s="357"/>
      <c r="M292" s="357"/>
      <c r="N292" s="358"/>
    </row>
    <row r="293" spans="4:14">
      <c r="I293" s="360" t="e">
        <f>+#REF!</f>
        <v>#REF!</v>
      </c>
      <c r="J293" s="360" t="e">
        <f>+I293+#REF!-J85</f>
        <v>#REF!</v>
      </c>
      <c r="K293" s="360" t="e">
        <f>+J293+#REF!-K85</f>
        <v>#REF!</v>
      </c>
      <c r="L293" s="360" t="e">
        <f>+K293+#REF!-L85</f>
        <v>#REF!</v>
      </c>
      <c r="M293" s="360" t="e">
        <f>+L293+#REF!-M85</f>
        <v>#REF!</v>
      </c>
      <c r="N293" s="360" t="e">
        <f>+M293+#REF!-N85</f>
        <v>#REF!</v>
      </c>
    </row>
    <row r="295" spans="4:14">
      <c r="D295" s="361" t="s">
        <v>286</v>
      </c>
      <c r="E295" s="347">
        <f>+SUM(J27:N31)</f>
        <v>5885155.3399999999</v>
      </c>
      <c r="F295" s="350">
        <f>+E295/$E$302</f>
        <v>7.3370652056364685E-2</v>
      </c>
    </row>
    <row r="296" spans="4:14">
      <c r="D296" s="362" t="s">
        <v>296</v>
      </c>
      <c r="E296" s="347">
        <f>+SUM(J33:N50)</f>
        <v>3762838.5900000003</v>
      </c>
      <c r="F296" s="350">
        <f t="shared" ref="F296:F301" si="1">+E296/$E$302</f>
        <v>4.6911577516856491E-2</v>
      </c>
    </row>
    <row r="297" spans="4:14">
      <c r="D297" s="362" t="s">
        <v>317</v>
      </c>
      <c r="E297" s="347">
        <f>+SUM(J52:N60)</f>
        <v>0</v>
      </c>
      <c r="F297" s="350">
        <f t="shared" si="1"/>
        <v>0</v>
      </c>
    </row>
    <row r="298" spans="4:14">
      <c r="D298" s="362" t="s">
        <v>327</v>
      </c>
      <c r="E298" s="347">
        <f>+SUM(J62:N64)</f>
        <v>0</v>
      </c>
      <c r="F298" s="350">
        <f t="shared" si="1"/>
        <v>0</v>
      </c>
    </row>
    <row r="299" spans="4:14">
      <c r="D299" s="362" t="s">
        <v>331</v>
      </c>
      <c r="E299" s="347">
        <f>+SUM(J66:N69)</f>
        <v>0</v>
      </c>
      <c r="F299" s="350">
        <f t="shared" si="1"/>
        <v>0</v>
      </c>
    </row>
    <row r="300" spans="4:14">
      <c r="D300" s="363" t="s">
        <v>336</v>
      </c>
      <c r="E300" s="347">
        <f>+SUM(J71:N81)</f>
        <v>57260869.670000002</v>
      </c>
      <c r="F300" s="350">
        <f t="shared" si="1"/>
        <v>0.71387535286407855</v>
      </c>
    </row>
    <row r="301" spans="4:14">
      <c r="D301" s="362" t="s">
        <v>347</v>
      </c>
      <c r="E301" s="347">
        <f>+SUM(J83:N84)</f>
        <v>13302435.809999999</v>
      </c>
      <c r="F301" s="350">
        <f t="shared" si="1"/>
        <v>0.16584241756270035</v>
      </c>
    </row>
    <row r="302" spans="4:14">
      <c r="E302" s="347">
        <f>+SUM(E295:E301)</f>
        <v>80211299.409999996</v>
      </c>
      <c r="F302" s="350">
        <f>+SUM(F295:F301)</f>
        <v>1</v>
      </c>
    </row>
  </sheetData>
  <mergeCells count="18">
    <mergeCell ref="D12:N12"/>
    <mergeCell ref="D13:N13"/>
    <mergeCell ref="D14:N14"/>
    <mergeCell ref="E26:H26"/>
    <mergeCell ref="E32:H32"/>
    <mergeCell ref="I26:L26"/>
    <mergeCell ref="M26:N26"/>
    <mergeCell ref="M61:N61"/>
    <mergeCell ref="I32:L32"/>
    <mergeCell ref="M32:N32"/>
    <mergeCell ref="E61:H61"/>
    <mergeCell ref="E65:H65"/>
    <mergeCell ref="E51:H51"/>
    <mergeCell ref="I51:L51"/>
    <mergeCell ref="M51:N51"/>
    <mergeCell ref="I65:L65"/>
    <mergeCell ref="M65:N65"/>
    <mergeCell ref="I61:L61"/>
  </mergeCells>
  <printOptions horizontalCentered="1" verticalCentered="1"/>
  <pageMargins left="0.25" right="0.25" top="0.75" bottom="0.75" header="0.3" footer="0.3"/>
  <pageSetup scale="31" fitToWidth="2" fitToHeight="2" orientation="landscape" r:id="rId1"/>
  <rowBreaks count="1" manualBreakCount="1">
    <brk id="60" min="1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K96"/>
  <sheetViews>
    <sheetView view="pageBreakPreview" topLeftCell="A15" zoomScale="60" zoomScaleNormal="100" workbookViewId="0">
      <selection activeCell="F15" sqref="F15"/>
    </sheetView>
  </sheetViews>
  <sheetFormatPr baseColWidth="10" defaultRowHeight="15"/>
  <cols>
    <col min="1" max="1" width="11.42578125" style="1"/>
    <col min="2" max="2" width="3" style="1" customWidth="1"/>
    <col min="3" max="3" width="53.7109375" style="1" bestFit="1" customWidth="1"/>
    <col min="4" max="4" width="22.5703125" style="1" bestFit="1" customWidth="1"/>
    <col min="5" max="5" width="28" style="1" customWidth="1"/>
    <col min="6" max="6" width="23.7109375" style="1" bestFit="1" customWidth="1"/>
    <col min="7" max="7" width="33.7109375" style="1" bestFit="1" customWidth="1"/>
    <col min="8" max="8" width="24.140625" style="1" bestFit="1" customWidth="1"/>
    <col min="9" max="9" width="49" style="1" bestFit="1" customWidth="1"/>
    <col min="10" max="10" width="15.42578125" style="14" bestFit="1" customWidth="1"/>
    <col min="11" max="16384" width="11.42578125" style="1"/>
  </cols>
  <sheetData>
    <row r="2" spans="1:11">
      <c r="A2" s="14"/>
      <c r="B2" s="126"/>
      <c r="C2" s="127"/>
      <c r="D2" s="127"/>
      <c r="E2" s="127"/>
      <c r="F2" s="127"/>
      <c r="G2" s="127"/>
      <c r="H2" s="127"/>
      <c r="I2" s="127"/>
      <c r="J2" s="127"/>
      <c r="K2" s="128"/>
    </row>
    <row r="3" spans="1:11">
      <c r="A3" s="14"/>
      <c r="B3" s="129"/>
      <c r="C3" s="14"/>
      <c r="D3" s="14"/>
      <c r="E3" s="14"/>
      <c r="F3" s="14"/>
      <c r="G3" s="14"/>
      <c r="H3" s="14"/>
      <c r="I3" s="14"/>
      <c r="K3" s="130"/>
    </row>
    <row r="4" spans="1:11">
      <c r="A4" s="14"/>
      <c r="B4" s="129"/>
      <c r="C4" s="14"/>
      <c r="D4" s="14"/>
      <c r="E4" s="14"/>
      <c r="F4" s="14"/>
      <c r="G4" s="14"/>
      <c r="H4" s="14"/>
      <c r="I4" s="14"/>
      <c r="K4" s="130"/>
    </row>
    <row r="5" spans="1:11">
      <c r="A5" s="14"/>
      <c r="B5" s="129"/>
      <c r="C5" s="14"/>
      <c r="D5" s="14"/>
      <c r="E5" s="14"/>
      <c r="F5" s="14"/>
      <c r="G5" s="14"/>
      <c r="H5" s="14"/>
      <c r="I5" s="14"/>
      <c r="K5" s="130"/>
    </row>
    <row r="6" spans="1:11">
      <c r="A6" s="14"/>
      <c r="B6" s="129"/>
      <c r="C6" s="14"/>
      <c r="D6" s="14"/>
      <c r="E6" s="14"/>
      <c r="F6" s="14"/>
      <c r="G6" s="14"/>
      <c r="H6" s="14"/>
      <c r="I6" s="14"/>
      <c r="K6" s="130"/>
    </row>
    <row r="7" spans="1:11">
      <c r="A7" s="14"/>
      <c r="B7" s="129"/>
      <c r="C7" s="14"/>
      <c r="D7" s="14"/>
      <c r="E7" s="14"/>
      <c r="F7" s="14"/>
      <c r="G7" s="14"/>
      <c r="H7" s="14"/>
      <c r="I7" s="14"/>
      <c r="K7" s="130"/>
    </row>
    <row r="8" spans="1:11">
      <c r="A8" s="14"/>
      <c r="B8" s="129"/>
      <c r="C8" s="14"/>
      <c r="D8" s="14"/>
      <c r="E8" s="14"/>
      <c r="F8" s="14"/>
      <c r="G8" s="14"/>
      <c r="H8" s="14"/>
      <c r="I8" s="14"/>
      <c r="K8" s="130"/>
    </row>
    <row r="9" spans="1:11">
      <c r="A9" s="14"/>
      <c r="B9" s="129"/>
      <c r="C9" s="14"/>
      <c r="D9" s="14"/>
      <c r="E9" s="14"/>
      <c r="F9" s="14"/>
      <c r="G9" s="14"/>
      <c r="H9" s="14"/>
      <c r="I9" s="14"/>
      <c r="K9" s="130"/>
    </row>
    <row r="10" spans="1:11">
      <c r="A10" s="14"/>
      <c r="B10" s="129"/>
      <c r="C10" s="14"/>
      <c r="D10" s="14"/>
      <c r="E10" s="14"/>
      <c r="F10" s="14"/>
      <c r="G10" s="14"/>
      <c r="H10" s="14"/>
      <c r="I10" s="14"/>
      <c r="K10" s="130"/>
    </row>
    <row r="11" spans="1:11">
      <c r="A11" s="14"/>
      <c r="B11" s="129"/>
      <c r="C11" s="14"/>
      <c r="D11" s="14"/>
      <c r="E11" s="14"/>
      <c r="F11" s="14"/>
      <c r="G11" s="14"/>
      <c r="H11" s="14"/>
      <c r="I11" s="14"/>
      <c r="K11" s="130"/>
    </row>
    <row r="12" spans="1:11">
      <c r="A12" s="14"/>
      <c r="B12" s="129"/>
      <c r="C12" s="131" t="s">
        <v>249</v>
      </c>
      <c r="D12" s="14"/>
      <c r="E12" s="14"/>
      <c r="F12" s="14"/>
      <c r="G12" s="14"/>
      <c r="H12" s="14"/>
      <c r="I12" s="14"/>
      <c r="K12" s="130"/>
    </row>
    <row r="13" spans="1:11">
      <c r="A13" s="14"/>
      <c r="B13" s="129"/>
      <c r="C13" s="14"/>
      <c r="D13" s="14"/>
      <c r="E13" s="14"/>
      <c r="F13" s="14"/>
      <c r="G13" s="14"/>
      <c r="H13" s="14"/>
      <c r="I13" s="14"/>
      <c r="K13" s="130"/>
    </row>
    <row r="14" spans="1:11" ht="15.75">
      <c r="A14" s="14"/>
      <c r="B14" s="129"/>
      <c r="C14" s="767" t="s">
        <v>593</v>
      </c>
      <c r="D14" s="14"/>
      <c r="E14" s="14"/>
      <c r="F14" s="14"/>
      <c r="G14" s="14"/>
      <c r="H14" s="14"/>
      <c r="I14" s="14"/>
      <c r="K14" s="130"/>
    </row>
    <row r="15" spans="1:11">
      <c r="A15" s="14"/>
      <c r="B15" s="129"/>
      <c r="C15" s="14" t="s">
        <v>475</v>
      </c>
      <c r="D15" s="14"/>
      <c r="E15" s="14"/>
      <c r="F15" s="14"/>
      <c r="G15" s="14"/>
      <c r="H15" s="14"/>
      <c r="I15" s="14"/>
      <c r="K15" s="130"/>
    </row>
    <row r="16" spans="1:11">
      <c r="A16" s="14"/>
      <c r="B16" s="129"/>
      <c r="C16" s="14" t="s">
        <v>592</v>
      </c>
      <c r="D16" s="14"/>
      <c r="E16" s="14"/>
      <c r="F16" s="14"/>
      <c r="G16" s="14"/>
      <c r="H16" s="14"/>
      <c r="I16" s="14"/>
      <c r="K16" s="130"/>
    </row>
    <row r="17" spans="1:11">
      <c r="A17" s="14"/>
      <c r="B17" s="129"/>
      <c r="C17" s="14" t="s">
        <v>591</v>
      </c>
      <c r="D17" s="14"/>
      <c r="E17" s="14"/>
      <c r="F17" s="14"/>
      <c r="G17" s="14"/>
      <c r="H17" s="14"/>
      <c r="I17" s="14"/>
      <c r="K17" s="130"/>
    </row>
    <row r="18" spans="1:11">
      <c r="A18" s="14"/>
      <c r="B18" s="129"/>
      <c r="C18" s="14" t="s">
        <v>476</v>
      </c>
      <c r="D18" s="14"/>
      <c r="E18" s="14"/>
      <c r="F18" s="14"/>
      <c r="G18" s="14"/>
      <c r="H18" s="14"/>
      <c r="I18" s="14"/>
      <c r="K18" s="130"/>
    </row>
    <row r="19" spans="1:11" ht="15.75">
      <c r="A19" s="14"/>
      <c r="B19" s="129"/>
      <c r="C19" s="767"/>
      <c r="D19" s="14"/>
      <c r="E19" s="14"/>
      <c r="F19" s="14"/>
      <c r="G19" s="14"/>
      <c r="H19" s="14"/>
      <c r="I19" s="14"/>
      <c r="K19" s="130"/>
    </row>
    <row r="20" spans="1:11">
      <c r="A20" s="14"/>
      <c r="B20" s="129"/>
      <c r="C20" s="14" t="s">
        <v>572</v>
      </c>
      <c r="D20" s="14"/>
      <c r="E20" s="14"/>
      <c r="F20" s="14"/>
      <c r="G20" s="14"/>
      <c r="H20" s="14"/>
      <c r="I20" s="14"/>
      <c r="K20" s="130"/>
    </row>
    <row r="21" spans="1:11">
      <c r="A21" s="14"/>
      <c r="B21" s="129"/>
      <c r="C21" s="14"/>
      <c r="D21" s="14"/>
      <c r="E21" s="14"/>
      <c r="F21" s="14"/>
      <c r="G21" s="14"/>
      <c r="H21" s="14"/>
      <c r="I21" s="14"/>
      <c r="K21" s="130"/>
    </row>
    <row r="22" spans="1:11">
      <c r="A22" s="14"/>
      <c r="B22" s="129"/>
      <c r="C22" s="14"/>
      <c r="D22" s="14"/>
      <c r="E22" s="14"/>
      <c r="F22" s="14"/>
      <c r="G22" s="14"/>
      <c r="H22" s="14"/>
      <c r="I22" s="14"/>
      <c r="K22" s="130"/>
    </row>
    <row r="23" spans="1:11">
      <c r="A23" s="14"/>
      <c r="B23" s="129"/>
      <c r="C23" s="14"/>
      <c r="D23" s="14"/>
      <c r="E23" s="14"/>
      <c r="F23" s="14"/>
      <c r="G23" s="14"/>
      <c r="H23" s="14"/>
      <c r="I23" s="14"/>
      <c r="K23" s="130"/>
    </row>
    <row r="24" spans="1:11">
      <c r="A24" s="14"/>
      <c r="B24" s="129"/>
      <c r="C24" s="829" t="s">
        <v>250</v>
      </c>
      <c r="D24" s="830" t="s">
        <v>251</v>
      </c>
      <c r="E24" s="830" t="s">
        <v>252</v>
      </c>
      <c r="F24" s="439" t="s">
        <v>420</v>
      </c>
      <c r="G24" s="830" t="s">
        <v>421</v>
      </c>
      <c r="H24" s="830" t="s">
        <v>255</v>
      </c>
      <c r="I24" s="830" t="s">
        <v>253</v>
      </c>
      <c r="J24" s="830" t="s">
        <v>254</v>
      </c>
      <c r="K24" s="130"/>
    </row>
    <row r="25" spans="1:11">
      <c r="A25" s="14"/>
      <c r="B25" s="129"/>
      <c r="C25" s="829"/>
      <c r="D25" s="830"/>
      <c r="E25" s="830"/>
      <c r="F25" s="439" t="s">
        <v>422</v>
      </c>
      <c r="G25" s="830"/>
      <c r="H25" s="830"/>
      <c r="I25" s="830"/>
      <c r="J25" s="830"/>
      <c r="K25" s="130"/>
    </row>
    <row r="26" spans="1:11">
      <c r="A26" s="14"/>
      <c r="B26" s="129"/>
      <c r="C26" s="831" t="s">
        <v>12</v>
      </c>
      <c r="D26" s="831"/>
      <c r="E26" s="831"/>
      <c r="F26" s="831"/>
      <c r="G26" s="831"/>
      <c r="H26" s="831"/>
      <c r="I26" s="831"/>
      <c r="J26" s="831"/>
      <c r="K26" s="130"/>
    </row>
    <row r="27" spans="1:11">
      <c r="A27" s="14"/>
      <c r="B27" s="129"/>
      <c r="C27" s="440" t="s">
        <v>423</v>
      </c>
      <c r="D27" s="832">
        <v>1500000000</v>
      </c>
      <c r="E27" s="826" t="s">
        <v>424</v>
      </c>
      <c r="F27" s="408"/>
      <c r="G27" s="437">
        <v>1500000000</v>
      </c>
      <c r="H27" s="827">
        <v>2700000</v>
      </c>
      <c r="I27" s="408" t="s">
        <v>425</v>
      </c>
      <c r="J27" s="833">
        <v>0</v>
      </c>
      <c r="K27" s="130"/>
    </row>
    <row r="28" spans="1:11">
      <c r="A28" s="14"/>
      <c r="B28" s="129"/>
      <c r="C28" s="440" t="s">
        <v>426</v>
      </c>
      <c r="D28" s="832"/>
      <c r="E28" s="826"/>
      <c r="F28" s="409" t="s">
        <v>427</v>
      </c>
      <c r="G28" s="410">
        <v>1500000000</v>
      </c>
      <c r="H28" s="827"/>
      <c r="I28" s="411" t="s">
        <v>428</v>
      </c>
      <c r="J28" s="833"/>
      <c r="K28" s="130"/>
    </row>
    <row r="29" spans="1:11">
      <c r="A29" s="14"/>
      <c r="B29" s="129"/>
      <c r="C29" s="441" t="s">
        <v>429</v>
      </c>
      <c r="D29" s="832"/>
      <c r="E29" s="826"/>
      <c r="F29" s="409" t="s">
        <v>427</v>
      </c>
      <c r="G29" s="410">
        <v>1500000000</v>
      </c>
      <c r="H29" s="827"/>
      <c r="I29" s="411" t="s">
        <v>430</v>
      </c>
      <c r="J29" s="833"/>
      <c r="K29" s="130"/>
    </row>
    <row r="30" spans="1:11">
      <c r="A30" s="14"/>
      <c r="B30" s="129"/>
      <c r="C30" s="440" t="s">
        <v>431</v>
      </c>
      <c r="D30" s="832"/>
      <c r="E30" s="826"/>
      <c r="F30" s="409" t="s">
        <v>432</v>
      </c>
      <c r="G30" s="412" t="s">
        <v>427</v>
      </c>
      <c r="H30" s="827"/>
      <c r="I30" s="408" t="s">
        <v>433</v>
      </c>
      <c r="J30" s="833"/>
      <c r="K30" s="130"/>
    </row>
    <row r="31" spans="1:11">
      <c r="A31" s="14"/>
      <c r="B31" s="129"/>
      <c r="C31" s="440" t="s">
        <v>434</v>
      </c>
      <c r="D31" s="832"/>
      <c r="E31" s="826"/>
      <c r="F31" s="409" t="s">
        <v>435</v>
      </c>
      <c r="G31" s="412" t="s">
        <v>427</v>
      </c>
      <c r="H31" s="827"/>
      <c r="I31" s="408" t="s">
        <v>433</v>
      </c>
      <c r="J31" s="833"/>
      <c r="K31" s="130"/>
    </row>
    <row r="32" spans="1:11">
      <c r="A32" s="14"/>
      <c r="B32" s="129"/>
      <c r="C32" s="440" t="s">
        <v>436</v>
      </c>
      <c r="D32" s="832"/>
      <c r="E32" s="826"/>
      <c r="F32" s="409" t="s">
        <v>427</v>
      </c>
      <c r="G32" s="413" t="s">
        <v>427</v>
      </c>
      <c r="H32" s="827"/>
      <c r="I32" s="408" t="s">
        <v>437</v>
      </c>
      <c r="J32" s="833"/>
      <c r="K32" s="130"/>
    </row>
    <row r="33" spans="1:11">
      <c r="A33" s="14"/>
      <c r="B33" s="129"/>
      <c r="C33" s="442" t="s">
        <v>438</v>
      </c>
      <c r="D33" s="414">
        <v>150000000</v>
      </c>
      <c r="E33" s="826"/>
      <c r="F33" s="408" t="s">
        <v>439</v>
      </c>
      <c r="G33" s="438">
        <v>150000000</v>
      </c>
      <c r="H33" s="466">
        <v>600000</v>
      </c>
      <c r="I33" s="408" t="s">
        <v>440</v>
      </c>
      <c r="J33" s="833"/>
      <c r="K33" s="130"/>
    </row>
    <row r="34" spans="1:11">
      <c r="A34" s="14"/>
      <c r="B34" s="129"/>
      <c r="C34" s="443" t="s">
        <v>441</v>
      </c>
      <c r="D34" s="415">
        <v>70000000</v>
      </c>
      <c r="E34" s="416" t="s">
        <v>442</v>
      </c>
      <c r="F34" s="417"/>
      <c r="G34" s="418">
        <v>70000000</v>
      </c>
      <c r="H34" s="467">
        <v>730000</v>
      </c>
      <c r="I34" s="419" t="s">
        <v>443</v>
      </c>
      <c r="J34" s="833"/>
      <c r="K34" s="130"/>
    </row>
    <row r="35" spans="1:11">
      <c r="A35" s="14"/>
      <c r="B35" s="129"/>
      <c r="C35" s="443" t="s">
        <v>444</v>
      </c>
      <c r="D35" s="415">
        <v>100000000</v>
      </c>
      <c r="E35" s="416" t="s">
        <v>445</v>
      </c>
      <c r="F35" s="417"/>
      <c r="G35" s="418">
        <v>100000000</v>
      </c>
      <c r="H35" s="467">
        <v>1040000</v>
      </c>
      <c r="I35" s="419" t="s">
        <v>446</v>
      </c>
      <c r="J35" s="833"/>
      <c r="K35" s="130"/>
    </row>
    <row r="36" spans="1:11">
      <c r="A36" s="14"/>
      <c r="B36" s="129"/>
      <c r="C36" s="834" t="s">
        <v>17</v>
      </c>
      <c r="D36" s="834"/>
      <c r="E36" s="834"/>
      <c r="F36" s="834"/>
      <c r="G36" s="834"/>
      <c r="H36" s="834"/>
      <c r="I36" s="834"/>
      <c r="J36" s="834"/>
      <c r="K36" s="130"/>
    </row>
    <row r="37" spans="1:11">
      <c r="A37" s="14"/>
      <c r="B37" s="129"/>
      <c r="C37" s="440" t="s">
        <v>447</v>
      </c>
      <c r="D37" s="420">
        <v>975000000</v>
      </c>
      <c r="E37" s="826" t="s">
        <v>424</v>
      </c>
      <c r="F37" s="409" t="s">
        <v>432</v>
      </c>
      <c r="G37" s="421">
        <v>975000000</v>
      </c>
      <c r="H37" s="827">
        <v>3225000</v>
      </c>
      <c r="I37" s="409" t="s">
        <v>448</v>
      </c>
      <c r="J37" s="828" t="s">
        <v>449</v>
      </c>
      <c r="K37" s="130"/>
    </row>
    <row r="38" spans="1:11">
      <c r="A38" s="14"/>
      <c r="B38" s="129"/>
      <c r="C38" s="440" t="s">
        <v>450</v>
      </c>
      <c r="D38" s="420">
        <v>525000000</v>
      </c>
      <c r="E38" s="826"/>
      <c r="F38" s="409"/>
      <c r="G38" s="421">
        <v>525000000</v>
      </c>
      <c r="H38" s="827"/>
      <c r="I38" s="409" t="s">
        <v>448</v>
      </c>
      <c r="J38" s="828"/>
      <c r="K38" s="130"/>
    </row>
    <row r="39" spans="1:11">
      <c r="A39" s="14"/>
      <c r="B39" s="129"/>
      <c r="C39" s="440" t="s">
        <v>426</v>
      </c>
      <c r="D39" s="422">
        <v>1500000000</v>
      </c>
      <c r="E39" s="826"/>
      <c r="F39" s="409" t="s">
        <v>427</v>
      </c>
      <c r="G39" s="410">
        <v>1500000000</v>
      </c>
      <c r="H39" s="827"/>
      <c r="I39" s="423" t="s">
        <v>451</v>
      </c>
      <c r="J39" s="444" t="s">
        <v>452</v>
      </c>
      <c r="K39" s="130"/>
    </row>
    <row r="40" spans="1:11">
      <c r="A40" s="14"/>
      <c r="B40" s="129"/>
      <c r="C40" s="440" t="s">
        <v>429</v>
      </c>
      <c r="D40" s="422">
        <v>1500000000</v>
      </c>
      <c r="E40" s="826"/>
      <c r="F40" s="409" t="s">
        <v>427</v>
      </c>
      <c r="G40" s="410">
        <v>1500000000</v>
      </c>
      <c r="H40" s="827"/>
      <c r="I40" s="423" t="s">
        <v>451</v>
      </c>
      <c r="J40" s="444" t="s">
        <v>452</v>
      </c>
      <c r="K40" s="130"/>
    </row>
    <row r="41" spans="1:11">
      <c r="A41" s="14"/>
      <c r="B41" s="129"/>
      <c r="C41" s="445" t="s">
        <v>436</v>
      </c>
      <c r="D41" s="424" t="s">
        <v>427</v>
      </c>
      <c r="E41" s="826"/>
      <c r="F41" s="409" t="s">
        <v>427</v>
      </c>
      <c r="G41" s="412" t="s">
        <v>427</v>
      </c>
      <c r="H41" s="827"/>
      <c r="I41" s="425" t="s">
        <v>453</v>
      </c>
      <c r="J41" s="446" t="s">
        <v>449</v>
      </c>
      <c r="K41" s="130"/>
    </row>
    <row r="42" spans="1:11">
      <c r="A42" s="14"/>
      <c r="B42" s="129"/>
      <c r="C42" s="440" t="s">
        <v>454</v>
      </c>
      <c r="D42" s="424" t="s">
        <v>427</v>
      </c>
      <c r="E42" s="826"/>
      <c r="F42" s="409" t="s">
        <v>427</v>
      </c>
      <c r="G42" s="412" t="s">
        <v>427</v>
      </c>
      <c r="H42" s="827"/>
      <c r="I42" s="409" t="s">
        <v>448</v>
      </c>
      <c r="J42" s="446" t="s">
        <v>449</v>
      </c>
      <c r="K42" s="130"/>
    </row>
    <row r="43" spans="1:11">
      <c r="A43" s="14"/>
      <c r="B43" s="129"/>
      <c r="C43" s="443" t="s">
        <v>455</v>
      </c>
      <c r="D43" s="426">
        <v>150000000</v>
      </c>
      <c r="E43" s="826"/>
      <c r="F43" s="427" t="s">
        <v>439</v>
      </c>
      <c r="G43" s="428">
        <v>150000000</v>
      </c>
      <c r="H43" s="827"/>
      <c r="I43" s="409" t="s">
        <v>456</v>
      </c>
      <c r="J43" s="446" t="s">
        <v>449</v>
      </c>
      <c r="K43" s="130"/>
    </row>
    <row r="44" spans="1:11">
      <c r="A44" s="14"/>
      <c r="B44" s="129"/>
      <c r="C44" s="447" t="s">
        <v>457</v>
      </c>
      <c r="D44" s="426" t="s">
        <v>427</v>
      </c>
      <c r="E44" s="826"/>
      <c r="F44" s="429"/>
      <c r="G44" s="413" t="s">
        <v>427</v>
      </c>
      <c r="H44" s="827"/>
      <c r="I44" s="409" t="s">
        <v>458</v>
      </c>
      <c r="J44" s="446" t="s">
        <v>449</v>
      </c>
      <c r="K44" s="130"/>
    </row>
    <row r="45" spans="1:11">
      <c r="A45" s="14"/>
      <c r="B45" s="129"/>
      <c r="C45" s="443" t="s">
        <v>459</v>
      </c>
      <c r="D45" s="430">
        <v>75000</v>
      </c>
      <c r="E45" s="826"/>
      <c r="F45" s="417" t="s">
        <v>427</v>
      </c>
      <c r="G45" s="431">
        <v>75000</v>
      </c>
      <c r="H45" s="827"/>
      <c r="I45" s="432" t="s">
        <v>460</v>
      </c>
      <c r="J45" s="446" t="s">
        <v>449</v>
      </c>
      <c r="K45" s="130"/>
    </row>
    <row r="46" spans="1:11">
      <c r="A46" s="14"/>
      <c r="B46" s="129"/>
      <c r="C46" s="443" t="s">
        <v>461</v>
      </c>
      <c r="D46" s="430">
        <v>200000</v>
      </c>
      <c r="E46" s="826"/>
      <c r="F46" s="417" t="s">
        <v>427</v>
      </c>
      <c r="G46" s="431">
        <v>200000</v>
      </c>
      <c r="H46" s="827"/>
      <c r="I46" s="433" t="s">
        <v>462</v>
      </c>
      <c r="J46" s="446" t="s">
        <v>449</v>
      </c>
      <c r="K46" s="130"/>
    </row>
    <row r="47" spans="1:11">
      <c r="A47" s="14"/>
      <c r="B47" s="129"/>
      <c r="C47" s="443" t="s">
        <v>463</v>
      </c>
      <c r="D47" s="430">
        <v>75000</v>
      </c>
      <c r="E47" s="826"/>
      <c r="F47" s="417" t="s">
        <v>427</v>
      </c>
      <c r="G47" s="431">
        <v>75000</v>
      </c>
      <c r="H47" s="827"/>
      <c r="I47" s="433" t="s">
        <v>462</v>
      </c>
      <c r="J47" s="446" t="s">
        <v>449</v>
      </c>
      <c r="K47" s="130"/>
    </row>
    <row r="48" spans="1:11">
      <c r="A48" s="14"/>
      <c r="B48" s="129"/>
      <c r="C48" s="443" t="s">
        <v>464</v>
      </c>
      <c r="D48" s="430">
        <v>20000000</v>
      </c>
      <c r="E48" s="826"/>
      <c r="F48" s="417" t="s">
        <v>427</v>
      </c>
      <c r="G48" s="431">
        <v>20000000</v>
      </c>
      <c r="H48" s="827"/>
      <c r="I48" s="419" t="s">
        <v>465</v>
      </c>
      <c r="J48" s="446" t="s">
        <v>449</v>
      </c>
      <c r="K48" s="130"/>
    </row>
    <row r="49" spans="1:11">
      <c r="A49" s="14"/>
      <c r="B49" s="129"/>
      <c r="C49" s="443" t="s">
        <v>466</v>
      </c>
      <c r="D49" s="430">
        <v>50000000</v>
      </c>
      <c r="E49" s="826"/>
      <c r="F49" s="417" t="s">
        <v>427</v>
      </c>
      <c r="G49" s="431">
        <v>50000000</v>
      </c>
      <c r="H49" s="827"/>
      <c r="I49" s="419" t="s">
        <v>467</v>
      </c>
      <c r="J49" s="446" t="s">
        <v>449</v>
      </c>
      <c r="K49" s="130"/>
    </row>
    <row r="50" spans="1:11">
      <c r="A50" s="14"/>
      <c r="B50" s="129"/>
      <c r="C50" s="448" t="s">
        <v>468</v>
      </c>
      <c r="D50" s="430" t="s">
        <v>427</v>
      </c>
      <c r="E50" s="826"/>
      <c r="F50" s="417" t="s">
        <v>427</v>
      </c>
      <c r="G50" s="431" t="s">
        <v>427</v>
      </c>
      <c r="H50" s="827"/>
      <c r="I50" s="434" t="s">
        <v>469</v>
      </c>
      <c r="J50" s="446" t="s">
        <v>449</v>
      </c>
      <c r="K50" s="130"/>
    </row>
    <row r="51" spans="1:11">
      <c r="A51" s="14"/>
      <c r="B51" s="129"/>
      <c r="C51" s="443" t="s">
        <v>470</v>
      </c>
      <c r="D51" s="435">
        <v>70000000</v>
      </c>
      <c r="E51" s="416" t="s">
        <v>471</v>
      </c>
      <c r="F51" s="417" t="s">
        <v>427</v>
      </c>
      <c r="G51" s="436">
        <v>70000000</v>
      </c>
      <c r="H51" s="467">
        <v>525000</v>
      </c>
      <c r="I51" s="433" t="s">
        <v>472</v>
      </c>
      <c r="J51" s="446" t="s">
        <v>449</v>
      </c>
      <c r="K51" s="130"/>
    </row>
    <row r="52" spans="1:11">
      <c r="A52" s="14"/>
      <c r="B52" s="129"/>
      <c r="C52" s="443" t="s">
        <v>473</v>
      </c>
      <c r="D52" s="435">
        <v>300000000</v>
      </c>
      <c r="E52" s="416" t="s">
        <v>442</v>
      </c>
      <c r="F52" s="417" t="s">
        <v>427</v>
      </c>
      <c r="G52" s="449">
        <v>300000000</v>
      </c>
      <c r="H52" s="467">
        <v>3600000</v>
      </c>
      <c r="I52" s="433" t="s">
        <v>472</v>
      </c>
      <c r="J52" s="446" t="s">
        <v>449</v>
      </c>
      <c r="K52" s="130"/>
    </row>
    <row r="53" spans="1:11">
      <c r="A53" s="14"/>
      <c r="B53" s="129"/>
      <c r="C53" s="14"/>
      <c r="D53" s="14"/>
      <c r="E53" s="14"/>
      <c r="F53" s="14"/>
      <c r="G53" s="14"/>
      <c r="H53" s="14"/>
      <c r="I53" s="14"/>
      <c r="K53" s="130"/>
    </row>
    <row r="54" spans="1:11">
      <c r="A54" s="14"/>
      <c r="B54" s="129"/>
      <c r="C54" s="14"/>
      <c r="D54" s="14"/>
      <c r="E54" s="14"/>
      <c r="F54" s="14"/>
      <c r="G54" s="14"/>
      <c r="H54" s="14"/>
      <c r="I54" s="14"/>
      <c r="K54" s="130"/>
    </row>
    <row r="55" spans="1:11">
      <c r="A55" s="14"/>
      <c r="B55" s="129"/>
      <c r="C55" s="14"/>
      <c r="D55" s="14"/>
      <c r="E55" s="14"/>
      <c r="F55" s="14"/>
      <c r="G55" s="14"/>
      <c r="H55" s="14"/>
      <c r="I55" s="14"/>
      <c r="K55" s="130"/>
    </row>
    <row r="56" spans="1:11">
      <c r="A56" s="14"/>
      <c r="B56" s="129"/>
      <c r="C56" s="14"/>
      <c r="D56" s="14"/>
      <c r="E56" s="14"/>
      <c r="F56" s="14"/>
      <c r="G56" s="14"/>
      <c r="H56" s="14"/>
      <c r="I56" s="14"/>
      <c r="K56" s="130"/>
    </row>
    <row r="57" spans="1:11">
      <c r="A57" s="14"/>
      <c r="B57" s="129"/>
      <c r="C57" s="14"/>
      <c r="D57" s="14"/>
      <c r="E57" s="14"/>
      <c r="F57" s="14"/>
      <c r="G57" s="14"/>
      <c r="H57" s="14"/>
      <c r="I57" s="14"/>
      <c r="K57" s="130"/>
    </row>
    <row r="58" spans="1:11">
      <c r="A58" s="14"/>
      <c r="B58" s="129"/>
      <c r="C58" s="14"/>
      <c r="D58" s="14"/>
      <c r="E58" s="14"/>
      <c r="F58" s="14"/>
      <c r="G58" s="14"/>
      <c r="H58" s="14"/>
      <c r="I58" s="14"/>
      <c r="K58" s="130"/>
    </row>
    <row r="59" spans="1:11">
      <c r="A59" s="14"/>
      <c r="B59" s="129"/>
      <c r="C59" s="317" t="s">
        <v>371</v>
      </c>
      <c r="D59" s="14"/>
      <c r="E59" s="14"/>
      <c r="F59" s="14"/>
      <c r="G59" s="14"/>
      <c r="H59" s="14"/>
      <c r="I59" s="14"/>
      <c r="K59" s="130"/>
    </row>
    <row r="60" spans="1:11">
      <c r="A60" s="14"/>
      <c r="B60" s="129"/>
      <c r="C60" s="318" t="s">
        <v>372</v>
      </c>
      <c r="D60" s="14"/>
      <c r="E60" s="14"/>
      <c r="F60" s="14"/>
      <c r="G60" s="14"/>
      <c r="H60" s="14"/>
      <c r="I60" s="14"/>
      <c r="K60" s="130"/>
    </row>
    <row r="61" spans="1:11">
      <c r="A61" s="14"/>
      <c r="B61" s="129"/>
      <c r="C61" s="14"/>
      <c r="D61" s="14"/>
      <c r="E61" s="14"/>
      <c r="F61" s="14"/>
      <c r="G61" s="14"/>
      <c r="H61" s="14"/>
      <c r="I61" s="14"/>
      <c r="K61" s="130"/>
    </row>
    <row r="62" spans="1:11">
      <c r="A62" s="14"/>
      <c r="B62" s="129"/>
      <c r="C62" s="14"/>
      <c r="D62" s="14"/>
      <c r="E62" s="14"/>
      <c r="F62" s="14"/>
      <c r="G62" s="14"/>
      <c r="H62" s="14"/>
      <c r="I62" s="14"/>
      <c r="K62" s="130"/>
    </row>
    <row r="63" spans="1:11">
      <c r="A63" s="14"/>
      <c r="B63" s="129"/>
      <c r="C63" s="14"/>
      <c r="D63" s="14"/>
      <c r="E63" s="14"/>
      <c r="F63" s="14"/>
      <c r="G63" s="14"/>
      <c r="H63" s="14"/>
      <c r="I63" s="14"/>
      <c r="K63" s="130"/>
    </row>
    <row r="64" spans="1:11">
      <c r="A64" s="14"/>
      <c r="B64" s="129"/>
      <c r="C64" s="14"/>
      <c r="D64" s="14"/>
      <c r="E64" s="14"/>
      <c r="F64" s="14"/>
      <c r="G64" s="14"/>
      <c r="H64" s="14"/>
      <c r="I64" s="14"/>
      <c r="K64" s="130"/>
    </row>
    <row r="65" spans="1:11">
      <c r="A65" s="14"/>
      <c r="B65" s="129"/>
      <c r="C65" s="14"/>
      <c r="D65" s="14"/>
      <c r="E65" s="14"/>
      <c r="F65" s="14"/>
      <c r="G65" s="14"/>
      <c r="H65" s="14"/>
      <c r="I65" s="14"/>
      <c r="K65" s="130"/>
    </row>
    <row r="66" spans="1:11">
      <c r="A66" s="14"/>
      <c r="B66" s="129"/>
      <c r="C66" s="14"/>
      <c r="D66" s="14"/>
      <c r="E66" s="14"/>
      <c r="F66" s="14"/>
      <c r="G66" s="14"/>
      <c r="H66" s="14"/>
      <c r="I66" s="14"/>
      <c r="K66" s="130"/>
    </row>
    <row r="67" spans="1:11">
      <c r="A67" s="14"/>
      <c r="B67" s="129"/>
      <c r="C67" s="14"/>
      <c r="D67" s="14"/>
      <c r="E67" s="14"/>
      <c r="F67" s="14"/>
      <c r="G67" s="14"/>
      <c r="H67" s="14"/>
      <c r="I67" s="14"/>
      <c r="K67" s="130"/>
    </row>
    <row r="68" spans="1:11">
      <c r="A68" s="14"/>
      <c r="B68" s="132"/>
      <c r="C68" s="19"/>
      <c r="D68" s="19"/>
      <c r="E68" s="19"/>
      <c r="F68" s="19"/>
      <c r="G68" s="19"/>
      <c r="H68" s="19"/>
      <c r="I68" s="19"/>
      <c r="J68" s="19"/>
      <c r="K68" s="133"/>
    </row>
    <row r="69" spans="1:11">
      <c r="A69" s="14"/>
      <c r="B69" s="14"/>
      <c r="C69" s="14"/>
      <c r="D69" s="14"/>
      <c r="E69" s="14"/>
      <c r="F69" s="14"/>
      <c r="G69" s="14"/>
      <c r="H69" s="14"/>
      <c r="I69" s="14"/>
    </row>
    <row r="70" spans="1:11">
      <c r="A70" s="14"/>
      <c r="B70" s="14"/>
      <c r="C70" s="14"/>
      <c r="D70" s="14"/>
      <c r="E70" s="14"/>
      <c r="F70" s="14"/>
      <c r="G70" s="14"/>
      <c r="H70" s="14"/>
      <c r="I70" s="14"/>
    </row>
    <row r="71" spans="1:11">
      <c r="A71" s="14"/>
      <c r="B71" s="14"/>
      <c r="C71" s="14"/>
      <c r="D71" s="14"/>
      <c r="E71" s="14"/>
      <c r="F71" s="14"/>
      <c r="G71" s="14"/>
      <c r="H71" s="14"/>
      <c r="I71" s="14"/>
    </row>
    <row r="72" spans="1:11">
      <c r="A72" s="14"/>
      <c r="B72" s="14"/>
      <c r="C72" s="14"/>
      <c r="D72" s="14"/>
      <c r="E72" s="14"/>
      <c r="F72" s="14"/>
      <c r="G72" s="14"/>
      <c r="H72" s="14"/>
      <c r="I72" s="14"/>
    </row>
    <row r="73" spans="1:11">
      <c r="A73" s="14"/>
      <c r="B73" s="14"/>
      <c r="C73" s="14"/>
      <c r="D73" s="14"/>
      <c r="E73" s="14"/>
      <c r="F73" s="14"/>
      <c r="G73" s="14"/>
      <c r="H73" s="14"/>
      <c r="I73" s="14"/>
    </row>
    <row r="74" spans="1:11">
      <c r="A74" s="14"/>
      <c r="B74" s="14"/>
      <c r="C74" s="14"/>
      <c r="D74" s="14"/>
      <c r="E74" s="14"/>
      <c r="F74" s="14"/>
      <c r="G74" s="14"/>
      <c r="H74" s="14"/>
      <c r="I74" s="14"/>
    </row>
    <row r="75" spans="1:11">
      <c r="A75" s="14"/>
      <c r="B75" s="14"/>
      <c r="C75" s="14"/>
      <c r="D75" s="14"/>
      <c r="E75" s="14"/>
      <c r="F75" s="14"/>
      <c r="G75" s="14"/>
      <c r="H75" s="14"/>
      <c r="I75" s="14"/>
    </row>
    <row r="76" spans="1:11">
      <c r="A76" s="14"/>
      <c r="B76" s="14"/>
      <c r="C76" s="14"/>
      <c r="D76" s="14"/>
      <c r="E76" s="14"/>
      <c r="F76" s="14"/>
      <c r="G76" s="14"/>
      <c r="H76" s="14"/>
      <c r="I76" s="14"/>
    </row>
    <row r="77" spans="1:11">
      <c r="A77" s="14"/>
      <c r="B77" s="14"/>
      <c r="C77" s="14"/>
      <c r="D77" s="14"/>
      <c r="E77" s="14"/>
      <c r="F77" s="14"/>
      <c r="G77" s="14"/>
      <c r="H77" s="14"/>
      <c r="I77" s="14"/>
    </row>
    <row r="78" spans="1:11">
      <c r="A78" s="14"/>
      <c r="B78" s="14"/>
      <c r="C78" s="14"/>
      <c r="D78" s="14"/>
      <c r="E78" s="14"/>
      <c r="F78" s="14"/>
      <c r="G78" s="14"/>
      <c r="H78" s="14"/>
      <c r="I78" s="14"/>
    </row>
    <row r="79" spans="1:11">
      <c r="A79" s="14"/>
      <c r="B79" s="14"/>
      <c r="C79" s="14"/>
      <c r="D79" s="14"/>
      <c r="E79" s="14"/>
      <c r="F79" s="14"/>
      <c r="G79" s="14"/>
      <c r="H79" s="14"/>
      <c r="I79" s="14"/>
    </row>
    <row r="80" spans="1:11">
      <c r="A80" s="14"/>
      <c r="B80" s="14"/>
      <c r="C80" s="14"/>
      <c r="D80" s="14"/>
      <c r="E80" s="14"/>
      <c r="F80" s="14"/>
      <c r="G80" s="14"/>
      <c r="H80" s="14"/>
      <c r="I80" s="14"/>
    </row>
    <row r="81" spans="1:9">
      <c r="A81" s="14"/>
      <c r="B81" s="14"/>
      <c r="C81" s="14"/>
      <c r="D81" s="14"/>
      <c r="E81" s="14"/>
      <c r="F81" s="14"/>
      <c r="G81" s="14"/>
      <c r="H81" s="14"/>
      <c r="I81" s="14"/>
    </row>
    <row r="82" spans="1:9">
      <c r="A82" s="14"/>
      <c r="B82" s="14"/>
      <c r="C82" s="14"/>
      <c r="D82" s="14"/>
      <c r="E82" s="14"/>
      <c r="F82" s="14"/>
      <c r="G82" s="14"/>
      <c r="H82" s="14"/>
      <c r="I82" s="14"/>
    </row>
    <row r="83" spans="1:9">
      <c r="A83" s="14"/>
      <c r="B83" s="14"/>
      <c r="C83" s="14"/>
      <c r="D83" s="14"/>
      <c r="E83" s="14"/>
      <c r="F83" s="14"/>
      <c r="G83" s="14"/>
      <c r="H83" s="14"/>
      <c r="I83" s="14"/>
    </row>
    <row r="84" spans="1:9">
      <c r="A84" s="14"/>
      <c r="B84" s="14"/>
      <c r="C84" s="14"/>
      <c r="D84" s="14"/>
      <c r="E84" s="14"/>
      <c r="F84" s="14"/>
      <c r="G84" s="14"/>
      <c r="H84" s="14"/>
      <c r="I84" s="14"/>
    </row>
    <row r="85" spans="1:9">
      <c r="A85" s="14"/>
      <c r="B85" s="14"/>
      <c r="C85" s="14"/>
      <c r="D85" s="14"/>
      <c r="E85" s="14"/>
      <c r="F85" s="14"/>
      <c r="G85" s="14"/>
      <c r="H85" s="14"/>
      <c r="I85" s="14"/>
    </row>
    <row r="86" spans="1:9">
      <c r="A86" s="14"/>
      <c r="B86" s="14"/>
      <c r="C86" s="14"/>
      <c r="D86" s="14"/>
      <c r="E86" s="14"/>
      <c r="F86" s="14"/>
      <c r="G86" s="14"/>
      <c r="H86" s="14"/>
      <c r="I86" s="14"/>
    </row>
    <row r="87" spans="1:9">
      <c r="A87" s="14"/>
      <c r="B87" s="14"/>
      <c r="C87" s="14"/>
      <c r="D87" s="14"/>
      <c r="E87" s="14"/>
      <c r="F87" s="14"/>
      <c r="G87" s="14"/>
      <c r="H87" s="14"/>
      <c r="I87" s="14"/>
    </row>
    <row r="88" spans="1:9">
      <c r="A88" s="14"/>
      <c r="B88" s="14"/>
      <c r="C88" s="14"/>
      <c r="D88" s="14"/>
      <c r="E88" s="14"/>
      <c r="F88" s="14"/>
      <c r="G88" s="14"/>
      <c r="H88" s="14"/>
      <c r="I88" s="14"/>
    </row>
    <row r="89" spans="1:9">
      <c r="A89" s="14"/>
      <c r="B89" s="14"/>
      <c r="C89" s="14"/>
      <c r="D89" s="14"/>
      <c r="E89" s="14"/>
      <c r="F89" s="14"/>
      <c r="G89" s="14"/>
      <c r="H89" s="14"/>
      <c r="I89" s="14"/>
    </row>
    <row r="90" spans="1:9">
      <c r="A90" s="14"/>
      <c r="B90" s="14"/>
      <c r="C90" s="14"/>
      <c r="D90" s="14"/>
      <c r="E90" s="14"/>
      <c r="F90" s="14"/>
      <c r="G90" s="14"/>
      <c r="H90" s="14"/>
      <c r="I90" s="14"/>
    </row>
    <row r="91" spans="1:9">
      <c r="A91" s="14"/>
      <c r="B91" s="14"/>
      <c r="C91" s="14"/>
      <c r="D91" s="14"/>
      <c r="E91" s="14"/>
      <c r="F91" s="14"/>
      <c r="G91" s="14"/>
      <c r="H91" s="14"/>
      <c r="I91" s="14"/>
    </row>
    <row r="92" spans="1:9">
      <c r="A92" s="14"/>
      <c r="B92" s="14"/>
      <c r="C92" s="14"/>
      <c r="D92" s="14"/>
      <c r="E92" s="14"/>
      <c r="F92" s="14"/>
      <c r="G92" s="14"/>
      <c r="H92" s="14"/>
      <c r="I92" s="14"/>
    </row>
    <row r="93" spans="1:9">
      <c r="A93" s="14"/>
      <c r="B93" s="14"/>
      <c r="C93" s="14"/>
      <c r="D93" s="14"/>
      <c r="E93" s="14"/>
      <c r="F93" s="14"/>
      <c r="G93" s="14"/>
      <c r="H93" s="14"/>
      <c r="I93" s="14"/>
    </row>
    <row r="94" spans="1:9">
      <c r="A94" s="14"/>
      <c r="B94" s="14"/>
      <c r="C94" s="14"/>
      <c r="D94" s="14"/>
      <c r="E94" s="14"/>
      <c r="F94" s="14"/>
      <c r="G94" s="14"/>
      <c r="H94" s="14"/>
      <c r="I94" s="14"/>
    </row>
    <row r="95" spans="1:9">
      <c r="A95" s="14"/>
      <c r="B95" s="14"/>
      <c r="C95" s="14"/>
      <c r="D95" s="14"/>
      <c r="E95" s="14"/>
      <c r="F95" s="14"/>
      <c r="G95" s="14"/>
      <c r="H95" s="14"/>
      <c r="I95" s="14"/>
    </row>
    <row r="96" spans="1:9">
      <c r="A96" s="14"/>
      <c r="B96" s="14"/>
      <c r="C96" s="14"/>
      <c r="D96" s="14"/>
      <c r="E96" s="14"/>
      <c r="F96" s="14"/>
      <c r="G96" s="14"/>
      <c r="H96" s="14"/>
      <c r="I96" s="14"/>
    </row>
  </sheetData>
  <mergeCells count="16">
    <mergeCell ref="E37:E50"/>
    <mergeCell ref="H37:H50"/>
    <mergeCell ref="J37:J38"/>
    <mergeCell ref="C24:C25"/>
    <mergeCell ref="D24:D25"/>
    <mergeCell ref="E24:E25"/>
    <mergeCell ref="G24:G25"/>
    <mergeCell ref="H24:H25"/>
    <mergeCell ref="I24:I25"/>
    <mergeCell ref="J24:J25"/>
    <mergeCell ref="C26:J26"/>
    <mergeCell ref="D27:D32"/>
    <mergeCell ref="E27:E33"/>
    <mergeCell ref="H27:H32"/>
    <mergeCell ref="J27:J35"/>
    <mergeCell ref="C36:J36"/>
  </mergeCells>
  <pageMargins left="0.25" right="0.25" top="0.75" bottom="0.75" header="0.3" footer="0.3"/>
  <pageSetup scale="4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22</vt:i4>
      </vt:variant>
    </vt:vector>
  </HeadingPairs>
  <TitlesOfParts>
    <vt:vector size="35" baseType="lpstr">
      <vt:lpstr>Supuestos</vt:lpstr>
      <vt:lpstr>Construcción y Equipamiento</vt:lpstr>
      <vt:lpstr>Prestación de Servicios</vt:lpstr>
      <vt:lpstr>Estados Financieros</vt:lpstr>
      <vt:lpstr>Fiscal</vt:lpstr>
      <vt:lpstr>Formato I</vt:lpstr>
      <vt:lpstr>Formato II</vt:lpstr>
      <vt:lpstr>Formato III</vt:lpstr>
      <vt:lpstr>Formato IV</vt:lpstr>
      <vt:lpstr>Formato V</vt:lpstr>
      <vt:lpstr>Formato VI</vt:lpstr>
      <vt:lpstr>Formato VII</vt:lpstr>
      <vt:lpstr>Formato VIII</vt:lpstr>
      <vt:lpstr>'Construcción y Equipamiento'!Área_de_impresión</vt:lpstr>
      <vt:lpstr>'Estados Financieros'!Área_de_impresión</vt:lpstr>
      <vt:lpstr>Fiscal!Área_de_impresión</vt:lpstr>
      <vt:lpstr>'Formato I'!Área_de_impresión</vt:lpstr>
      <vt:lpstr>'Formato II'!Área_de_impresión</vt:lpstr>
      <vt:lpstr>'Formato III'!Área_de_impresión</vt:lpstr>
      <vt:lpstr>'Formato IV'!Área_de_impresión</vt:lpstr>
      <vt:lpstr>'Formato V'!Área_de_impresión</vt:lpstr>
      <vt:lpstr>'Formato VI'!Área_de_impresión</vt:lpstr>
      <vt:lpstr>'Formato VII'!Área_de_impresión</vt:lpstr>
      <vt:lpstr>'Formato VIII'!Área_de_impresión</vt:lpstr>
      <vt:lpstr>'Prestación de Servicios'!Área_de_impresión</vt:lpstr>
      <vt:lpstr>Supuestos!Área_de_impresión</vt:lpstr>
      <vt:lpstr>'Construcción y Equipamiento'!Títulos_a_imprimir</vt:lpstr>
      <vt:lpstr>'Estados Financieros'!Títulos_a_imprimir</vt:lpstr>
      <vt:lpstr>Fiscal!Títulos_a_imprimir</vt:lpstr>
      <vt:lpstr>'Formato III'!Títulos_a_imprimir</vt:lpstr>
      <vt:lpstr>'Formato IV'!Títulos_a_imprimir</vt:lpstr>
      <vt:lpstr>'Formato V'!Títulos_a_imprimir</vt:lpstr>
      <vt:lpstr>'Formato VI'!Títulos_a_imprimir</vt:lpstr>
      <vt:lpstr>'Formato VII'!Títulos_a_imprimir</vt:lpstr>
      <vt:lpstr>'Prestación de Servicios'!Títulos_a_imprimir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Fernandez Gutierrez</dc:creator>
  <cp:lastModifiedBy>EARREGUIN</cp:lastModifiedBy>
  <cp:lastPrinted>2014-08-18T15:09:40Z</cp:lastPrinted>
  <dcterms:created xsi:type="dcterms:W3CDTF">2014-02-12T16:39:48Z</dcterms:created>
  <dcterms:modified xsi:type="dcterms:W3CDTF">2016-05-12T03:07:23Z</dcterms:modified>
</cp:coreProperties>
</file>